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activeTab="8"/>
  </bookViews>
  <sheets>
    <sheet name="汇总统计" sheetId="9" r:id="rId1"/>
    <sheet name="盈亏统计" sheetId="14" r:id="rId2"/>
    <sheet name="逐日资产统计" sheetId="8" r:id="rId3"/>
    <sheet name="柳工" sheetId="1" r:id="rId4"/>
    <sheet name="金融街" sheetId="6" r:id="rId5"/>
    <sheet name="东华科技" sheetId="2" r:id="rId6"/>
    <sheet name="中信银行" sheetId="4" r:id="rId7"/>
    <sheet name="渤海租赁" sheetId="5" r:id="rId8"/>
    <sheet name="红蜻蜓" sheetId="13" r:id="rId9"/>
    <sheet name="赣粤高速" sheetId="10" r:id="rId10"/>
    <sheet name="越秀金控" sheetId="12" r:id="rId11"/>
    <sheet name="工商银行" sheetId="15" r:id="rId12"/>
  </sheets>
  <functionGroups builtInGroupCount="18"/>
  <definedNames>
    <definedName name="_xlnm._FilterDatabase" localSheetId="0" hidden="1">汇总统计!$F$1:$N$272</definedName>
    <definedName name="_xlnm._FilterDatabase" localSheetId="3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AM32" i="14" l="1"/>
  <c r="AN32" i="14"/>
  <c r="AP32" i="14"/>
  <c r="AO32" i="14" l="1"/>
  <c r="AQ32" i="14" s="1"/>
  <c r="M154" i="5"/>
  <c r="N154" i="5"/>
  <c r="M155" i="5"/>
  <c r="N155" i="5"/>
  <c r="M156" i="5"/>
  <c r="N156" i="5"/>
  <c r="M157" i="5"/>
  <c r="N157" i="5"/>
  <c r="M158" i="5"/>
  <c r="N158" i="5"/>
  <c r="M159" i="5"/>
  <c r="N159" i="5"/>
  <c r="M160" i="5"/>
  <c r="N160" i="5"/>
  <c r="M161" i="5"/>
  <c r="N161" i="5"/>
  <c r="M162" i="5"/>
  <c r="N162" i="5"/>
  <c r="M163" i="5"/>
  <c r="N163" i="5"/>
  <c r="M164" i="5"/>
  <c r="N164" i="5"/>
  <c r="M165" i="5"/>
  <c r="N165" i="5"/>
  <c r="M166" i="5"/>
  <c r="N166" i="5"/>
  <c r="M167" i="5"/>
  <c r="N167" i="5"/>
  <c r="M168" i="5"/>
  <c r="N168" i="5"/>
  <c r="M169" i="5"/>
  <c r="N169" i="5"/>
  <c r="M170" i="5"/>
  <c r="N170" i="5"/>
  <c r="M171" i="5"/>
  <c r="N171" i="5"/>
  <c r="M172" i="5"/>
  <c r="N172" i="5"/>
  <c r="M173" i="5"/>
  <c r="N173" i="5"/>
  <c r="M174" i="5"/>
  <c r="N174" i="5"/>
  <c r="M175" i="5"/>
  <c r="N175" i="5"/>
  <c r="M176" i="5"/>
  <c r="N176" i="5"/>
  <c r="M177" i="5"/>
  <c r="N177" i="5"/>
  <c r="M178" i="5"/>
  <c r="N178" i="5"/>
  <c r="M179" i="5"/>
  <c r="N179" i="5"/>
  <c r="M180" i="5"/>
  <c r="N180" i="5"/>
  <c r="M181" i="5"/>
  <c r="N181" i="5"/>
  <c r="M182" i="5"/>
  <c r="N182" i="5"/>
  <c r="M183" i="5"/>
  <c r="N183" i="5"/>
  <c r="M184" i="5"/>
  <c r="N184" i="5"/>
  <c r="M185" i="5"/>
  <c r="N185" i="5"/>
  <c r="M186" i="5"/>
  <c r="N186" i="5"/>
  <c r="M187" i="5"/>
  <c r="N187" i="5"/>
  <c r="M188" i="5"/>
  <c r="N188" i="5"/>
  <c r="M189" i="5"/>
  <c r="N189" i="5"/>
  <c r="M190" i="5"/>
  <c r="N190" i="5"/>
  <c r="M191" i="5"/>
  <c r="N191" i="5"/>
  <c r="M192" i="5"/>
  <c r="N192" i="5"/>
  <c r="M193" i="5"/>
  <c r="N193" i="5"/>
  <c r="M194" i="5"/>
  <c r="N194" i="5"/>
  <c r="M195" i="5"/>
  <c r="N195" i="5"/>
  <c r="M196" i="5"/>
  <c r="N196" i="5"/>
  <c r="M197" i="5"/>
  <c r="N197" i="5"/>
  <c r="M198" i="5"/>
  <c r="N198" i="5"/>
  <c r="M199" i="5"/>
  <c r="N199" i="5"/>
  <c r="M200" i="5"/>
  <c r="N200" i="5"/>
  <c r="M201" i="5"/>
  <c r="N201" i="5"/>
  <c r="M202" i="5"/>
  <c r="N202" i="5"/>
  <c r="M203" i="5"/>
  <c r="N203" i="5"/>
  <c r="M204" i="5"/>
  <c r="N204" i="5"/>
  <c r="M205" i="5"/>
  <c r="N205" i="5"/>
  <c r="M206" i="5"/>
  <c r="N206" i="5"/>
  <c r="M207" i="5"/>
  <c r="N207" i="5"/>
  <c r="M208" i="5"/>
  <c r="N208" i="5"/>
  <c r="M209" i="5"/>
  <c r="N209" i="5"/>
  <c r="M210" i="5"/>
  <c r="N210" i="5"/>
  <c r="M211" i="5"/>
  <c r="N211" i="5"/>
  <c r="M212" i="5"/>
  <c r="N212" i="5"/>
  <c r="M213" i="5"/>
  <c r="N213" i="5"/>
  <c r="M214" i="5"/>
  <c r="N214" i="5"/>
  <c r="M215" i="5"/>
  <c r="N215" i="5"/>
  <c r="M216" i="5"/>
  <c r="N216" i="5"/>
  <c r="M217" i="5"/>
  <c r="N217" i="5"/>
  <c r="M218" i="5"/>
  <c r="N218" i="5"/>
  <c r="M219" i="5"/>
  <c r="N219" i="5"/>
  <c r="M220" i="5"/>
  <c r="N220" i="5"/>
  <c r="M221" i="5"/>
  <c r="N221" i="5"/>
  <c r="M222" i="5"/>
  <c r="N222" i="5"/>
  <c r="M223" i="5"/>
  <c r="N223" i="5"/>
  <c r="M224" i="5"/>
  <c r="N224" i="5"/>
  <c r="M225" i="5"/>
  <c r="N225" i="5"/>
  <c r="M226" i="5"/>
  <c r="N226" i="5"/>
  <c r="M227" i="5"/>
  <c r="N227" i="5"/>
  <c r="M228" i="5"/>
  <c r="N228" i="5"/>
  <c r="M229" i="5"/>
  <c r="N229" i="5"/>
  <c r="M230" i="5"/>
  <c r="N230" i="5"/>
  <c r="M231" i="5"/>
  <c r="N231" i="5"/>
  <c r="M232" i="5"/>
  <c r="N232" i="5"/>
  <c r="M233" i="5"/>
  <c r="N233" i="5"/>
  <c r="M234" i="5"/>
  <c r="N234" i="5"/>
  <c r="M235" i="5"/>
  <c r="N235" i="5"/>
  <c r="M236" i="5"/>
  <c r="N236" i="5"/>
  <c r="M237" i="5"/>
  <c r="N237" i="5"/>
  <c r="M238" i="5"/>
  <c r="N238" i="5"/>
  <c r="M239" i="5"/>
  <c r="N239" i="5"/>
  <c r="M240" i="5"/>
  <c r="N240" i="5"/>
  <c r="M241" i="5"/>
  <c r="N241" i="5"/>
  <c r="M242" i="5"/>
  <c r="N242" i="5"/>
  <c r="M243" i="5"/>
  <c r="N243" i="5"/>
  <c r="M244" i="5"/>
  <c r="N244" i="5"/>
  <c r="M245" i="5"/>
  <c r="N245" i="5"/>
  <c r="M246" i="5"/>
  <c r="N246" i="5"/>
  <c r="M247" i="5"/>
  <c r="N247" i="5"/>
  <c r="M248" i="5"/>
  <c r="N248" i="5"/>
  <c r="M249" i="5"/>
  <c r="N249" i="5"/>
  <c r="M250" i="5"/>
  <c r="N250" i="5"/>
  <c r="M251" i="5"/>
  <c r="N251" i="5"/>
  <c r="M252" i="5"/>
  <c r="N252" i="5"/>
  <c r="M253" i="5"/>
  <c r="N253" i="5"/>
  <c r="M254" i="5"/>
  <c r="N254" i="5"/>
  <c r="M255" i="5"/>
  <c r="N255" i="5"/>
  <c r="M256" i="5"/>
  <c r="N256" i="5"/>
  <c r="M257" i="5"/>
  <c r="N257" i="5"/>
  <c r="M258" i="5"/>
  <c r="N258" i="5"/>
  <c r="M259" i="5"/>
  <c r="N259" i="5"/>
  <c r="M260" i="5"/>
  <c r="N260" i="5"/>
  <c r="M261" i="5"/>
  <c r="N261" i="5"/>
  <c r="M262" i="5"/>
  <c r="N262" i="5"/>
  <c r="M263" i="5"/>
  <c r="N263" i="5"/>
  <c r="M264" i="5"/>
  <c r="N264" i="5"/>
  <c r="M265" i="5"/>
  <c r="N265" i="5"/>
  <c r="M266" i="5"/>
  <c r="N266" i="5"/>
  <c r="M267" i="5"/>
  <c r="N267" i="5"/>
  <c r="M268" i="5"/>
  <c r="N268" i="5"/>
  <c r="M269" i="5"/>
  <c r="N269" i="5"/>
  <c r="M270" i="5"/>
  <c r="N270" i="5"/>
  <c r="M271" i="5"/>
  <c r="N271" i="5"/>
  <c r="M272" i="5"/>
  <c r="N272" i="5"/>
  <c r="M273" i="5"/>
  <c r="N273" i="5"/>
  <c r="M274" i="5"/>
  <c r="N274" i="5"/>
  <c r="AM31" i="14"/>
  <c r="AN31" i="14"/>
  <c r="AO31" i="14" s="1"/>
  <c r="AP31" i="14"/>
  <c r="AM30" i="14"/>
  <c r="AN30" i="14"/>
  <c r="AO30" i="14" s="1"/>
  <c r="AP30" i="14"/>
  <c r="M227" i="13"/>
  <c r="N227" i="13"/>
  <c r="M228" i="13"/>
  <c r="N228" i="13"/>
  <c r="M229" i="13"/>
  <c r="N229" i="13"/>
  <c r="M230" i="13"/>
  <c r="N230" i="13"/>
  <c r="M231" i="13"/>
  <c r="N231" i="13"/>
  <c r="M232" i="13"/>
  <c r="N232" i="13"/>
  <c r="M233" i="13"/>
  <c r="N233" i="13"/>
  <c r="M234" i="13"/>
  <c r="N234" i="13"/>
  <c r="M235" i="13"/>
  <c r="N235" i="13"/>
  <c r="M236" i="13"/>
  <c r="N236" i="13"/>
  <c r="M237" i="13"/>
  <c r="N237" i="13"/>
  <c r="M238" i="13"/>
  <c r="N238" i="13"/>
  <c r="M239" i="13"/>
  <c r="N239" i="13"/>
  <c r="M240" i="13"/>
  <c r="N240" i="13"/>
  <c r="M241" i="13"/>
  <c r="N241" i="13"/>
  <c r="M242" i="13"/>
  <c r="N242" i="13"/>
  <c r="M243" i="13"/>
  <c r="N243" i="13"/>
  <c r="M244" i="13"/>
  <c r="N244" i="13"/>
  <c r="M245" i="13"/>
  <c r="N245" i="13"/>
  <c r="M246" i="13"/>
  <c r="N246" i="13"/>
  <c r="M247" i="13"/>
  <c r="N247" i="13"/>
  <c r="M248" i="13"/>
  <c r="N248" i="13"/>
  <c r="M249" i="13"/>
  <c r="N249" i="13"/>
  <c r="M250" i="13"/>
  <c r="N250" i="13"/>
  <c r="M251" i="13"/>
  <c r="N251" i="13"/>
  <c r="M252" i="13"/>
  <c r="N252" i="13"/>
  <c r="M253" i="13"/>
  <c r="N253" i="13"/>
  <c r="M254" i="13"/>
  <c r="N254" i="13"/>
  <c r="M255" i="13"/>
  <c r="N255" i="13"/>
  <c r="M256" i="13"/>
  <c r="N256" i="13"/>
  <c r="M257" i="13"/>
  <c r="N257" i="13"/>
  <c r="M258" i="13"/>
  <c r="N258" i="13"/>
  <c r="M259" i="13"/>
  <c r="N259" i="13"/>
  <c r="M260" i="13"/>
  <c r="N260" i="13"/>
  <c r="M261" i="13"/>
  <c r="N261" i="13"/>
  <c r="M262" i="13"/>
  <c r="N262" i="13"/>
  <c r="M263" i="13"/>
  <c r="N263" i="13"/>
  <c r="M264" i="13"/>
  <c r="N264" i="13"/>
  <c r="M265" i="13"/>
  <c r="N265" i="13"/>
  <c r="M266" i="13"/>
  <c r="N266" i="13"/>
  <c r="M267" i="13"/>
  <c r="N267" i="13"/>
  <c r="M268" i="13"/>
  <c r="N268" i="13"/>
  <c r="M269" i="13"/>
  <c r="N269" i="13"/>
  <c r="M270" i="13"/>
  <c r="N270" i="13"/>
  <c r="M271" i="13"/>
  <c r="N271" i="13"/>
  <c r="M272" i="13"/>
  <c r="N272" i="13"/>
  <c r="M273" i="13"/>
  <c r="N273" i="13"/>
  <c r="M274" i="13"/>
  <c r="N274" i="13"/>
  <c r="M275" i="13"/>
  <c r="N275" i="13"/>
  <c r="M276" i="13"/>
  <c r="N276" i="13"/>
  <c r="M277" i="13"/>
  <c r="N277" i="13"/>
  <c r="M278" i="13"/>
  <c r="N278" i="13"/>
  <c r="M279" i="13"/>
  <c r="N279" i="13"/>
  <c r="M280" i="13"/>
  <c r="N280" i="13"/>
  <c r="M281" i="13"/>
  <c r="N281" i="13"/>
  <c r="M282" i="13"/>
  <c r="N282" i="13"/>
  <c r="M283" i="13"/>
  <c r="N283" i="13"/>
  <c r="M284" i="13"/>
  <c r="N284" i="13"/>
  <c r="M285" i="13"/>
  <c r="N285" i="13"/>
  <c r="M286" i="13"/>
  <c r="N286" i="13"/>
  <c r="M287" i="13"/>
  <c r="N287" i="13"/>
  <c r="M288" i="13"/>
  <c r="N288" i="13"/>
  <c r="M289" i="13"/>
  <c r="N289" i="13"/>
  <c r="M290" i="13"/>
  <c r="N290" i="13"/>
  <c r="M291" i="13"/>
  <c r="N291" i="13"/>
  <c r="M292" i="13"/>
  <c r="N292" i="13"/>
  <c r="M293" i="13"/>
  <c r="N293" i="13"/>
  <c r="M294" i="13"/>
  <c r="N294" i="13"/>
  <c r="M295" i="13"/>
  <c r="N295" i="13"/>
  <c r="M296" i="13"/>
  <c r="N296" i="13"/>
  <c r="M297" i="13"/>
  <c r="N297" i="13"/>
  <c r="M298" i="13"/>
  <c r="N298" i="13"/>
  <c r="M299" i="13"/>
  <c r="N299" i="13"/>
  <c r="M300" i="13"/>
  <c r="N300" i="13"/>
  <c r="M301" i="13"/>
  <c r="N301" i="13"/>
  <c r="M302" i="13"/>
  <c r="N302" i="13"/>
  <c r="M303" i="13"/>
  <c r="N303" i="13"/>
  <c r="M304" i="13"/>
  <c r="N304" i="13"/>
  <c r="M305" i="13"/>
  <c r="N305" i="13"/>
  <c r="M306" i="13"/>
  <c r="N306" i="13"/>
  <c r="M307" i="13"/>
  <c r="N307" i="13"/>
  <c r="M308" i="13"/>
  <c r="N308" i="13"/>
  <c r="M309" i="13"/>
  <c r="N309" i="13"/>
  <c r="M310" i="13"/>
  <c r="N310" i="13"/>
  <c r="M311" i="13"/>
  <c r="N311" i="13"/>
  <c r="M312" i="13"/>
  <c r="N312" i="13"/>
  <c r="M313" i="13"/>
  <c r="N313" i="13"/>
  <c r="M314" i="13"/>
  <c r="N314" i="13"/>
  <c r="M315" i="13"/>
  <c r="N315" i="13"/>
  <c r="M316" i="13"/>
  <c r="N316" i="13"/>
  <c r="M317" i="13"/>
  <c r="N317" i="13"/>
  <c r="M318" i="13"/>
  <c r="N318" i="13"/>
  <c r="M319" i="13"/>
  <c r="N319" i="13"/>
  <c r="M320" i="13"/>
  <c r="N320" i="13"/>
  <c r="M321" i="13"/>
  <c r="N321" i="13"/>
  <c r="M322" i="13"/>
  <c r="N322" i="13"/>
  <c r="M323" i="13"/>
  <c r="N323" i="13"/>
  <c r="M324" i="13"/>
  <c r="N324" i="13"/>
  <c r="M325" i="13"/>
  <c r="N325" i="13"/>
  <c r="M326" i="13"/>
  <c r="N326" i="13"/>
  <c r="M327" i="13"/>
  <c r="N327" i="13"/>
  <c r="M328" i="13"/>
  <c r="N328" i="13"/>
  <c r="M329" i="13"/>
  <c r="N329" i="13"/>
  <c r="M330" i="13"/>
  <c r="N330" i="13"/>
  <c r="M331" i="13"/>
  <c r="N331" i="13"/>
  <c r="M332" i="13"/>
  <c r="N332" i="13"/>
  <c r="M333" i="13"/>
  <c r="N333" i="13"/>
  <c r="M334" i="13"/>
  <c r="N334" i="13"/>
  <c r="M335" i="13"/>
  <c r="N335" i="13"/>
  <c r="M336" i="13"/>
  <c r="N336" i="13"/>
  <c r="M337" i="13"/>
  <c r="N337" i="13"/>
  <c r="M338" i="13"/>
  <c r="N338" i="13"/>
  <c r="M339" i="13"/>
  <c r="N339" i="13"/>
  <c r="M340" i="13"/>
  <c r="N340" i="13"/>
  <c r="M341" i="13"/>
  <c r="N341" i="13"/>
  <c r="M342" i="13"/>
  <c r="N342" i="13"/>
  <c r="M343" i="13"/>
  <c r="N343" i="13"/>
  <c r="M344" i="13"/>
  <c r="N344" i="13"/>
  <c r="M345" i="13"/>
  <c r="N345" i="13"/>
  <c r="M346" i="13"/>
  <c r="N346" i="13"/>
  <c r="M347" i="13"/>
  <c r="N347" i="13"/>
  <c r="M348" i="13"/>
  <c r="N348" i="13"/>
  <c r="M349" i="13"/>
  <c r="N349" i="13"/>
  <c r="M350" i="13"/>
  <c r="N350" i="13"/>
  <c r="M351" i="13"/>
  <c r="N351" i="13"/>
  <c r="M352" i="13"/>
  <c r="N352" i="13"/>
  <c r="M353" i="13"/>
  <c r="N353" i="13"/>
  <c r="M354" i="13"/>
  <c r="N354" i="13"/>
  <c r="M355" i="13"/>
  <c r="N355" i="13"/>
  <c r="M356" i="13"/>
  <c r="N356" i="13"/>
  <c r="M357" i="13"/>
  <c r="N357" i="13"/>
  <c r="M358" i="13"/>
  <c r="N358" i="13"/>
  <c r="M359" i="13"/>
  <c r="N359" i="13"/>
  <c r="M360" i="13"/>
  <c r="N360" i="13"/>
  <c r="M361" i="13"/>
  <c r="N361" i="13"/>
  <c r="M362" i="13"/>
  <c r="N362" i="13"/>
  <c r="M363" i="13"/>
  <c r="N363" i="13"/>
  <c r="M364" i="13"/>
  <c r="N364" i="13"/>
  <c r="M365" i="13"/>
  <c r="N365" i="13"/>
  <c r="M366" i="13"/>
  <c r="N366" i="13"/>
  <c r="M367" i="13"/>
  <c r="N367" i="13"/>
  <c r="M368" i="13"/>
  <c r="N368" i="13"/>
  <c r="M369" i="13"/>
  <c r="N369" i="13"/>
  <c r="M370" i="13"/>
  <c r="N370" i="13"/>
  <c r="M371" i="13"/>
  <c r="N371" i="13"/>
  <c r="M372" i="13"/>
  <c r="N372" i="13"/>
  <c r="M373" i="13"/>
  <c r="N373" i="13"/>
  <c r="M374" i="13"/>
  <c r="N374" i="13"/>
  <c r="M375" i="13"/>
  <c r="N375" i="13"/>
  <c r="M376" i="13"/>
  <c r="N376" i="13"/>
  <c r="M377" i="13"/>
  <c r="N377" i="13"/>
  <c r="M378" i="13"/>
  <c r="N378" i="13"/>
  <c r="M379" i="13"/>
  <c r="N379" i="13"/>
  <c r="M380" i="13"/>
  <c r="N380" i="13"/>
  <c r="M381" i="13"/>
  <c r="N381" i="13"/>
  <c r="M382" i="13"/>
  <c r="N382" i="13"/>
  <c r="M383" i="13"/>
  <c r="N383" i="13"/>
  <c r="M384" i="13"/>
  <c r="N384" i="13"/>
  <c r="M385" i="13"/>
  <c r="N385" i="13"/>
  <c r="M386" i="13"/>
  <c r="N386" i="13"/>
  <c r="M387" i="13"/>
  <c r="N387" i="13"/>
  <c r="M388" i="13"/>
  <c r="N388" i="13"/>
  <c r="M389" i="13"/>
  <c r="N389" i="13"/>
  <c r="M390" i="13"/>
  <c r="N390" i="13"/>
  <c r="M391" i="13"/>
  <c r="N391" i="13"/>
  <c r="M392" i="13"/>
  <c r="N392" i="13"/>
  <c r="M393" i="13"/>
  <c r="N393" i="13"/>
  <c r="M394" i="13"/>
  <c r="N394" i="13"/>
  <c r="M395" i="13"/>
  <c r="N395" i="13"/>
  <c r="M396" i="13"/>
  <c r="N396" i="13"/>
  <c r="M397" i="13"/>
  <c r="N397" i="13"/>
  <c r="M398" i="13"/>
  <c r="N398" i="13"/>
  <c r="M399" i="13"/>
  <c r="N399" i="13"/>
  <c r="M400" i="13"/>
  <c r="N400" i="13"/>
  <c r="M401" i="13"/>
  <c r="N401" i="13"/>
  <c r="M402" i="13"/>
  <c r="N402" i="13"/>
  <c r="M403" i="13"/>
  <c r="N403" i="13"/>
  <c r="M404" i="13"/>
  <c r="N404" i="13"/>
  <c r="M405" i="13"/>
  <c r="N405" i="13"/>
  <c r="M406" i="13"/>
  <c r="N406" i="13"/>
  <c r="M407" i="13"/>
  <c r="N407" i="13"/>
  <c r="M408" i="13"/>
  <c r="N408" i="13"/>
  <c r="M409" i="13"/>
  <c r="N409" i="13"/>
  <c r="M410" i="13"/>
  <c r="N410" i="13"/>
  <c r="M411" i="13"/>
  <c r="N411" i="13"/>
  <c r="M412" i="13"/>
  <c r="N412" i="13"/>
  <c r="M413" i="13"/>
  <c r="N413" i="13"/>
  <c r="M414" i="13"/>
  <c r="N414" i="13"/>
  <c r="M415" i="13"/>
  <c r="N415" i="13"/>
  <c r="M416" i="13"/>
  <c r="N416" i="13"/>
  <c r="M417" i="13"/>
  <c r="N417" i="13"/>
  <c r="M418" i="13"/>
  <c r="N418" i="13"/>
  <c r="M419" i="13"/>
  <c r="N419" i="13"/>
  <c r="M420" i="13"/>
  <c r="N420" i="13"/>
  <c r="M421" i="13"/>
  <c r="N421" i="13"/>
  <c r="M422" i="13"/>
  <c r="N422" i="13"/>
  <c r="M423" i="13"/>
  <c r="N423" i="13"/>
  <c r="M424" i="13"/>
  <c r="N424" i="13"/>
  <c r="M425" i="13"/>
  <c r="N425" i="13"/>
  <c r="M426" i="13"/>
  <c r="N426" i="13"/>
  <c r="M427" i="13"/>
  <c r="N427" i="13"/>
  <c r="M428" i="13"/>
  <c r="N428" i="13"/>
  <c r="M429" i="13"/>
  <c r="N429" i="13"/>
  <c r="M430" i="13"/>
  <c r="N430" i="13"/>
  <c r="M431" i="13"/>
  <c r="N431" i="13"/>
  <c r="M432" i="13"/>
  <c r="N432" i="13"/>
  <c r="M433" i="13"/>
  <c r="N433" i="13"/>
  <c r="M434" i="13"/>
  <c r="N434" i="13"/>
  <c r="M435" i="13"/>
  <c r="N435" i="13"/>
  <c r="M436" i="13"/>
  <c r="N436" i="13"/>
  <c r="M437" i="13"/>
  <c r="N437" i="13"/>
  <c r="M438" i="13"/>
  <c r="N438" i="13"/>
  <c r="M439" i="13"/>
  <c r="N439" i="13"/>
  <c r="M440" i="13"/>
  <c r="N440" i="13"/>
  <c r="M441" i="13"/>
  <c r="N441" i="13"/>
  <c r="M442" i="13"/>
  <c r="N442" i="13"/>
  <c r="M443" i="13"/>
  <c r="N443" i="13"/>
  <c r="M444" i="13"/>
  <c r="N444" i="13"/>
  <c r="M445" i="13"/>
  <c r="N445" i="13"/>
  <c r="M446" i="13"/>
  <c r="N446" i="13"/>
  <c r="M447" i="13"/>
  <c r="N447" i="13"/>
  <c r="M448" i="13"/>
  <c r="N448" i="13"/>
  <c r="M449" i="13"/>
  <c r="N449" i="13"/>
  <c r="M450" i="13"/>
  <c r="N450" i="13"/>
  <c r="M451" i="13"/>
  <c r="N451" i="13"/>
  <c r="M452" i="13"/>
  <c r="N452" i="13"/>
  <c r="M453" i="13"/>
  <c r="N453" i="13"/>
  <c r="M454" i="13"/>
  <c r="N454" i="13"/>
  <c r="M455" i="13"/>
  <c r="N455" i="13"/>
  <c r="M456" i="13"/>
  <c r="N456" i="13"/>
  <c r="M457" i="13"/>
  <c r="N457" i="13"/>
  <c r="M458" i="13"/>
  <c r="N458" i="13"/>
  <c r="M459" i="13"/>
  <c r="N459" i="13"/>
  <c r="M460" i="13"/>
  <c r="N460" i="13"/>
  <c r="M461" i="13"/>
  <c r="N461" i="13"/>
  <c r="M462" i="13"/>
  <c r="N462" i="13"/>
  <c r="M463" i="13"/>
  <c r="N463" i="13"/>
  <c r="M464" i="13"/>
  <c r="N464" i="13"/>
  <c r="M465" i="13"/>
  <c r="N465" i="13"/>
  <c r="M466" i="13"/>
  <c r="N466" i="13"/>
  <c r="M467" i="13"/>
  <c r="N467" i="13"/>
  <c r="M468" i="13"/>
  <c r="N468" i="13"/>
  <c r="M469" i="13"/>
  <c r="N469" i="13"/>
  <c r="M470" i="13"/>
  <c r="N470" i="13"/>
  <c r="M471" i="13"/>
  <c r="N471" i="13"/>
  <c r="M472" i="13"/>
  <c r="N472" i="13"/>
  <c r="M473" i="13"/>
  <c r="N473" i="13"/>
  <c r="M474" i="13"/>
  <c r="N474" i="13"/>
  <c r="M475" i="13"/>
  <c r="N475" i="13"/>
  <c r="M476" i="13"/>
  <c r="N476" i="13"/>
  <c r="M477" i="13"/>
  <c r="N477" i="13"/>
  <c r="M478" i="13"/>
  <c r="N478" i="13"/>
  <c r="M479" i="13"/>
  <c r="N479" i="13"/>
  <c r="M480" i="13"/>
  <c r="N480" i="13"/>
  <c r="M481" i="13"/>
  <c r="N481" i="13"/>
  <c r="M482" i="13"/>
  <c r="N482" i="13"/>
  <c r="M483" i="13"/>
  <c r="N483" i="13"/>
  <c r="M484" i="13"/>
  <c r="N484" i="13"/>
  <c r="M485" i="13"/>
  <c r="N485" i="13"/>
  <c r="M486" i="13"/>
  <c r="N486" i="13"/>
  <c r="M487" i="13"/>
  <c r="N487" i="13"/>
  <c r="M488" i="13"/>
  <c r="N488" i="13"/>
  <c r="M489" i="13"/>
  <c r="N489" i="13"/>
  <c r="M490" i="13"/>
  <c r="N490" i="13"/>
  <c r="M491" i="13"/>
  <c r="N491" i="13"/>
  <c r="M492" i="13"/>
  <c r="N492" i="13"/>
  <c r="M493" i="13"/>
  <c r="N493" i="13"/>
  <c r="M494" i="13"/>
  <c r="N494" i="13"/>
  <c r="M495" i="13"/>
  <c r="N495" i="13"/>
  <c r="M496" i="13"/>
  <c r="N496" i="13"/>
  <c r="M497" i="13"/>
  <c r="N497" i="13"/>
  <c r="M498" i="13"/>
  <c r="N498" i="13"/>
  <c r="M499" i="13"/>
  <c r="N499" i="13"/>
  <c r="M500" i="13"/>
  <c r="N500" i="13"/>
  <c r="M501" i="13"/>
  <c r="N501" i="13"/>
  <c r="M502" i="13"/>
  <c r="N502" i="13"/>
  <c r="M503" i="13"/>
  <c r="N503" i="13"/>
  <c r="M504" i="13"/>
  <c r="N504" i="13"/>
  <c r="M505" i="13"/>
  <c r="N505" i="13"/>
  <c r="M506" i="13"/>
  <c r="N506" i="13"/>
  <c r="M507" i="13"/>
  <c r="N507" i="13"/>
  <c r="M508" i="13"/>
  <c r="N508" i="13"/>
  <c r="M509" i="13"/>
  <c r="N509" i="13"/>
  <c r="M510" i="13"/>
  <c r="N510" i="13"/>
  <c r="M511" i="13"/>
  <c r="N511" i="13"/>
  <c r="M512" i="13"/>
  <c r="N512" i="13"/>
  <c r="M513" i="13"/>
  <c r="N513" i="13"/>
  <c r="M514" i="13"/>
  <c r="N514" i="13"/>
  <c r="M515" i="13"/>
  <c r="N515" i="13"/>
  <c r="M516" i="13"/>
  <c r="N516" i="13"/>
  <c r="M517" i="13"/>
  <c r="N517" i="13"/>
  <c r="M518" i="13"/>
  <c r="N518" i="13"/>
  <c r="M519" i="13"/>
  <c r="N519" i="13"/>
  <c r="M520" i="13"/>
  <c r="N520" i="13"/>
  <c r="M521" i="13"/>
  <c r="N521" i="13"/>
  <c r="M522" i="13"/>
  <c r="N522" i="13"/>
  <c r="M523" i="13"/>
  <c r="N523" i="13"/>
  <c r="M524" i="13"/>
  <c r="N524" i="13"/>
  <c r="M525" i="13"/>
  <c r="N525" i="13"/>
  <c r="M526" i="13"/>
  <c r="N526" i="13"/>
  <c r="M527" i="13"/>
  <c r="N527" i="13"/>
  <c r="M528" i="13"/>
  <c r="N528" i="13"/>
  <c r="M529" i="13"/>
  <c r="N529" i="13"/>
  <c r="M530" i="13"/>
  <c r="N530" i="13"/>
  <c r="M531" i="13"/>
  <c r="N531" i="13"/>
  <c r="M532" i="13"/>
  <c r="N532" i="13"/>
  <c r="M533" i="13"/>
  <c r="N533" i="13"/>
  <c r="M534" i="13"/>
  <c r="N534" i="13"/>
  <c r="M535" i="13"/>
  <c r="N535" i="13"/>
  <c r="M536" i="13"/>
  <c r="N536" i="13"/>
  <c r="M537" i="13"/>
  <c r="N537" i="13"/>
  <c r="M538" i="13"/>
  <c r="N538" i="13"/>
  <c r="M539" i="13"/>
  <c r="N539" i="13"/>
  <c r="M540" i="13"/>
  <c r="N540" i="13"/>
  <c r="M541" i="13"/>
  <c r="N541" i="13"/>
  <c r="M542" i="13"/>
  <c r="N542" i="13"/>
  <c r="M543" i="13"/>
  <c r="N543" i="13"/>
  <c r="M544" i="13"/>
  <c r="N544" i="13"/>
  <c r="M545" i="13"/>
  <c r="N545" i="13"/>
  <c r="M546" i="13"/>
  <c r="N546" i="13"/>
  <c r="M547" i="13"/>
  <c r="N547" i="13"/>
  <c r="M548" i="13"/>
  <c r="N548" i="13"/>
  <c r="M549" i="13"/>
  <c r="N549" i="13"/>
  <c r="M550" i="13"/>
  <c r="N550" i="13"/>
  <c r="M551" i="13"/>
  <c r="N551" i="13"/>
  <c r="M552" i="13"/>
  <c r="N552" i="13"/>
  <c r="M553" i="13"/>
  <c r="N553" i="13"/>
  <c r="M554" i="13"/>
  <c r="N554" i="13"/>
  <c r="M555" i="13"/>
  <c r="N555" i="13"/>
  <c r="M556" i="13"/>
  <c r="N556" i="13"/>
  <c r="M557" i="13"/>
  <c r="N557" i="13"/>
  <c r="M558" i="13"/>
  <c r="N558" i="13"/>
  <c r="M559" i="13"/>
  <c r="N559" i="13"/>
  <c r="M560" i="13"/>
  <c r="N560" i="13"/>
  <c r="M561" i="13"/>
  <c r="N561" i="13"/>
  <c r="M562" i="13"/>
  <c r="N562" i="13"/>
  <c r="M563" i="13"/>
  <c r="N563" i="13"/>
  <c r="M564" i="13"/>
  <c r="N564" i="13"/>
  <c r="M565" i="13"/>
  <c r="N565" i="13"/>
  <c r="M566" i="13"/>
  <c r="N566" i="13"/>
  <c r="M567" i="13"/>
  <c r="N567" i="13"/>
  <c r="M568" i="13"/>
  <c r="N568" i="13"/>
  <c r="M569" i="13"/>
  <c r="N569" i="13"/>
  <c r="M570" i="13"/>
  <c r="N570" i="13"/>
  <c r="M571" i="13"/>
  <c r="N571" i="13"/>
  <c r="M572" i="13"/>
  <c r="N572" i="13"/>
  <c r="M573" i="13"/>
  <c r="N573" i="13"/>
  <c r="M574" i="13"/>
  <c r="N574" i="13"/>
  <c r="M575" i="13"/>
  <c r="N575" i="13"/>
  <c r="M576" i="13"/>
  <c r="N576" i="13"/>
  <c r="M577" i="13"/>
  <c r="N577" i="13"/>
  <c r="M578" i="13"/>
  <c r="N578" i="13"/>
  <c r="M579" i="13"/>
  <c r="N579" i="13"/>
  <c r="M580" i="13"/>
  <c r="N580" i="13"/>
  <c r="M581" i="13"/>
  <c r="N581" i="13"/>
  <c r="M582" i="13"/>
  <c r="N582" i="13"/>
  <c r="M583" i="13"/>
  <c r="N583" i="13"/>
  <c r="M584" i="13"/>
  <c r="N584" i="13"/>
  <c r="M585" i="13"/>
  <c r="N585" i="13"/>
  <c r="M586" i="13"/>
  <c r="N586" i="13"/>
  <c r="M587" i="13"/>
  <c r="N587" i="13"/>
  <c r="M588" i="13"/>
  <c r="N588" i="13"/>
  <c r="M589" i="13"/>
  <c r="N589" i="13"/>
  <c r="M590" i="13"/>
  <c r="N590" i="13"/>
  <c r="M591" i="13"/>
  <c r="N591" i="13"/>
  <c r="M592" i="13"/>
  <c r="N592" i="13"/>
  <c r="M593" i="13"/>
  <c r="N593" i="13"/>
  <c r="M594" i="13"/>
  <c r="N594" i="13"/>
  <c r="M595" i="13"/>
  <c r="N595" i="13"/>
  <c r="M596" i="13"/>
  <c r="N596" i="13"/>
  <c r="M597" i="13"/>
  <c r="N597" i="13"/>
  <c r="M598" i="13"/>
  <c r="N598" i="13"/>
  <c r="M599" i="13"/>
  <c r="N599" i="13"/>
  <c r="M600" i="13"/>
  <c r="N600" i="13"/>
  <c r="M601" i="13"/>
  <c r="N601" i="13"/>
  <c r="M602" i="13"/>
  <c r="N602" i="13"/>
  <c r="M603" i="13"/>
  <c r="N603" i="13"/>
  <c r="M604" i="13"/>
  <c r="N604" i="13"/>
  <c r="M605" i="13"/>
  <c r="N605" i="13"/>
  <c r="M606" i="13"/>
  <c r="N606" i="13"/>
  <c r="M607" i="13"/>
  <c r="N607" i="13"/>
  <c r="M608" i="13"/>
  <c r="N608" i="13"/>
  <c r="M609" i="13"/>
  <c r="N609" i="13"/>
  <c r="M610" i="13"/>
  <c r="N610" i="13"/>
  <c r="M611" i="13"/>
  <c r="N611" i="13"/>
  <c r="M612" i="13"/>
  <c r="N612" i="13"/>
  <c r="M613" i="13"/>
  <c r="N613" i="13"/>
  <c r="M614" i="13"/>
  <c r="N614" i="13"/>
  <c r="M615" i="13"/>
  <c r="N615" i="13"/>
  <c r="M616" i="13"/>
  <c r="N616" i="13"/>
  <c r="M617" i="13"/>
  <c r="N617" i="13"/>
  <c r="M618" i="13"/>
  <c r="N618" i="13"/>
  <c r="M619" i="13"/>
  <c r="N619" i="13"/>
  <c r="M620" i="13"/>
  <c r="N620" i="13"/>
  <c r="M621" i="13"/>
  <c r="N621" i="13"/>
  <c r="M622" i="13"/>
  <c r="N622" i="13"/>
  <c r="M623" i="13"/>
  <c r="N623" i="13"/>
  <c r="M624" i="13"/>
  <c r="N624" i="13"/>
  <c r="M625" i="13"/>
  <c r="N625" i="13"/>
  <c r="M626" i="13"/>
  <c r="N626" i="13"/>
  <c r="M627" i="13"/>
  <c r="N627" i="13"/>
  <c r="M628" i="13"/>
  <c r="N628" i="13"/>
  <c r="M629" i="13"/>
  <c r="N629" i="13"/>
  <c r="M630" i="13"/>
  <c r="N630" i="13"/>
  <c r="M631" i="13"/>
  <c r="N631" i="13"/>
  <c r="M632" i="13"/>
  <c r="N632" i="13"/>
  <c r="M633" i="13"/>
  <c r="N633" i="13"/>
  <c r="M634" i="13"/>
  <c r="N634" i="13"/>
  <c r="M635" i="13"/>
  <c r="N635" i="13"/>
  <c r="M636" i="13"/>
  <c r="N636" i="13"/>
  <c r="M637" i="13"/>
  <c r="N637" i="13"/>
  <c r="M638" i="13"/>
  <c r="N638" i="13"/>
  <c r="M639" i="13"/>
  <c r="N639" i="13"/>
  <c r="M640" i="13"/>
  <c r="N640" i="13"/>
  <c r="M641" i="13"/>
  <c r="N641" i="13"/>
  <c r="M642" i="13"/>
  <c r="N642" i="13"/>
  <c r="M643" i="13"/>
  <c r="N643" i="13"/>
  <c r="M644" i="13"/>
  <c r="N644" i="13"/>
  <c r="M645" i="13"/>
  <c r="N645" i="13"/>
  <c r="M646" i="13"/>
  <c r="N646" i="13"/>
  <c r="M647" i="13"/>
  <c r="N647" i="13"/>
  <c r="M648" i="13"/>
  <c r="N648" i="13"/>
  <c r="M649" i="13"/>
  <c r="N649" i="13"/>
  <c r="M650" i="13"/>
  <c r="N650" i="13"/>
  <c r="M651" i="13"/>
  <c r="N651" i="13"/>
  <c r="M652" i="13"/>
  <c r="N652" i="13"/>
  <c r="M653" i="13"/>
  <c r="N653" i="13"/>
  <c r="M654" i="13"/>
  <c r="N654" i="13"/>
  <c r="M655" i="13"/>
  <c r="N655" i="13"/>
  <c r="M656" i="13"/>
  <c r="N656" i="13"/>
  <c r="M657" i="13"/>
  <c r="N657" i="13"/>
  <c r="M658" i="13"/>
  <c r="N658" i="13"/>
  <c r="M659" i="13"/>
  <c r="N659" i="13"/>
  <c r="M660" i="13"/>
  <c r="N660" i="13"/>
  <c r="M661" i="13"/>
  <c r="N661" i="13"/>
  <c r="M662" i="13"/>
  <c r="N662" i="13"/>
  <c r="M663" i="13"/>
  <c r="N663" i="13"/>
  <c r="M664" i="13"/>
  <c r="N664" i="13"/>
  <c r="M665" i="13"/>
  <c r="N665" i="13"/>
  <c r="M666" i="13"/>
  <c r="N666" i="13"/>
  <c r="M667" i="13"/>
  <c r="N667" i="13"/>
  <c r="M668" i="13"/>
  <c r="N668" i="13"/>
  <c r="M669" i="13"/>
  <c r="N669" i="13"/>
  <c r="M670" i="13"/>
  <c r="N670" i="13"/>
  <c r="M671" i="13"/>
  <c r="N671" i="13"/>
  <c r="M672" i="13"/>
  <c r="N672" i="13"/>
  <c r="M673" i="13"/>
  <c r="N673" i="13"/>
  <c r="M674" i="13"/>
  <c r="N674" i="13"/>
  <c r="M675" i="13"/>
  <c r="N675" i="13"/>
  <c r="M676" i="13"/>
  <c r="N676" i="13"/>
  <c r="M677" i="13"/>
  <c r="N677" i="13"/>
  <c r="M678" i="13"/>
  <c r="N678" i="13"/>
  <c r="M679" i="13"/>
  <c r="N679" i="13"/>
  <c r="M680" i="13"/>
  <c r="N680" i="13"/>
  <c r="M681" i="13"/>
  <c r="N681" i="13"/>
  <c r="M682" i="13"/>
  <c r="N682" i="13"/>
  <c r="M683" i="13"/>
  <c r="N683" i="13"/>
  <c r="M684" i="13"/>
  <c r="N684" i="13"/>
  <c r="M685" i="13"/>
  <c r="N685" i="13"/>
  <c r="M686" i="13"/>
  <c r="N686" i="13"/>
  <c r="M687" i="13"/>
  <c r="N687" i="13"/>
  <c r="M688" i="13"/>
  <c r="N688" i="13"/>
  <c r="M689" i="13"/>
  <c r="N689" i="13"/>
  <c r="M690" i="13"/>
  <c r="N690" i="13"/>
  <c r="M691" i="13"/>
  <c r="N691" i="13"/>
  <c r="M692" i="13"/>
  <c r="N692" i="13"/>
  <c r="M693" i="13"/>
  <c r="N693" i="13"/>
  <c r="M694" i="13"/>
  <c r="N694" i="13"/>
  <c r="M695" i="13"/>
  <c r="N695" i="13"/>
  <c r="M696" i="13"/>
  <c r="N696" i="13"/>
  <c r="M697" i="13"/>
  <c r="N697" i="13"/>
  <c r="M698" i="13"/>
  <c r="N698" i="13"/>
  <c r="M699" i="13"/>
  <c r="N699" i="13"/>
  <c r="M700" i="13"/>
  <c r="N700" i="13"/>
  <c r="M701" i="13"/>
  <c r="N701" i="13"/>
  <c r="M702" i="13"/>
  <c r="N702" i="13"/>
  <c r="M703" i="13"/>
  <c r="N703" i="13"/>
  <c r="M704" i="13"/>
  <c r="N704" i="13"/>
  <c r="M705" i="13"/>
  <c r="N705" i="13"/>
  <c r="M706" i="13"/>
  <c r="N706" i="13"/>
  <c r="M707" i="13"/>
  <c r="N707" i="13"/>
  <c r="M708" i="13"/>
  <c r="N708" i="13"/>
  <c r="M709" i="13"/>
  <c r="N709" i="13"/>
  <c r="M710" i="13"/>
  <c r="N710" i="13"/>
  <c r="M711" i="13"/>
  <c r="N711" i="13"/>
  <c r="M712" i="13"/>
  <c r="N712" i="13"/>
  <c r="M713" i="13"/>
  <c r="N713" i="13"/>
  <c r="M714" i="13"/>
  <c r="N714" i="13"/>
  <c r="M715" i="13"/>
  <c r="N715" i="13"/>
  <c r="M716" i="13"/>
  <c r="N716" i="13"/>
  <c r="M717" i="13"/>
  <c r="N717" i="13"/>
  <c r="M718" i="13"/>
  <c r="N718" i="13"/>
  <c r="M719" i="13"/>
  <c r="N719" i="13"/>
  <c r="M720" i="13"/>
  <c r="N720" i="13"/>
  <c r="M721" i="13"/>
  <c r="N721" i="13"/>
  <c r="M722" i="13"/>
  <c r="N722" i="13"/>
  <c r="M723" i="13"/>
  <c r="N723" i="13"/>
  <c r="M724" i="13"/>
  <c r="N724" i="13"/>
  <c r="M725" i="13"/>
  <c r="N725" i="13"/>
  <c r="M726" i="13"/>
  <c r="N726" i="13"/>
  <c r="M727" i="13"/>
  <c r="N727" i="13"/>
  <c r="M728" i="13"/>
  <c r="N728" i="13"/>
  <c r="M729" i="13"/>
  <c r="N729" i="13"/>
  <c r="M730" i="13"/>
  <c r="N730" i="13"/>
  <c r="M731" i="13"/>
  <c r="N731" i="13"/>
  <c r="M732" i="13"/>
  <c r="N732" i="13"/>
  <c r="M733" i="13"/>
  <c r="N733" i="13"/>
  <c r="M734" i="13"/>
  <c r="N734" i="13"/>
  <c r="M735" i="13"/>
  <c r="N735" i="13"/>
  <c r="M736" i="13"/>
  <c r="N736" i="13"/>
  <c r="M737" i="13"/>
  <c r="N737" i="13"/>
  <c r="M738" i="13"/>
  <c r="N738" i="13"/>
  <c r="M739" i="13"/>
  <c r="N739" i="13"/>
  <c r="M740" i="13"/>
  <c r="N740" i="13"/>
  <c r="M741" i="13"/>
  <c r="N741" i="13"/>
  <c r="M742" i="13"/>
  <c r="N742" i="13"/>
  <c r="M743" i="13"/>
  <c r="N743" i="13"/>
  <c r="M744" i="13"/>
  <c r="N744" i="13"/>
  <c r="M745" i="13"/>
  <c r="N745" i="13"/>
  <c r="M746" i="13"/>
  <c r="N746" i="13"/>
  <c r="M747" i="13"/>
  <c r="N747" i="13"/>
  <c r="M748" i="13"/>
  <c r="N748" i="13"/>
  <c r="M749" i="13"/>
  <c r="N749" i="13"/>
  <c r="M750" i="13"/>
  <c r="N750" i="13"/>
  <c r="M751" i="13"/>
  <c r="N751" i="13"/>
  <c r="M752" i="13"/>
  <c r="N752" i="13"/>
  <c r="M753" i="13"/>
  <c r="N753" i="13"/>
  <c r="M754" i="13"/>
  <c r="N754" i="13"/>
  <c r="M755" i="13"/>
  <c r="N755" i="13"/>
  <c r="M756" i="13"/>
  <c r="N756" i="13"/>
  <c r="M757" i="13"/>
  <c r="N757" i="13"/>
  <c r="M758" i="13"/>
  <c r="N758" i="13"/>
  <c r="M759" i="13"/>
  <c r="N759" i="13"/>
  <c r="M760" i="13"/>
  <c r="N760" i="13"/>
  <c r="M761" i="13"/>
  <c r="N761" i="13"/>
  <c r="M762" i="13"/>
  <c r="N762" i="13"/>
  <c r="M763" i="13"/>
  <c r="N763" i="13"/>
  <c r="M764" i="13"/>
  <c r="N764" i="13"/>
  <c r="M765" i="13"/>
  <c r="N765" i="13"/>
  <c r="M766" i="13"/>
  <c r="N766" i="13"/>
  <c r="M767" i="13"/>
  <c r="N767" i="13"/>
  <c r="M768" i="13"/>
  <c r="N768" i="13"/>
  <c r="M769" i="13"/>
  <c r="N769" i="13"/>
  <c r="M770" i="13"/>
  <c r="N770" i="13"/>
  <c r="M771" i="13"/>
  <c r="N771" i="13"/>
  <c r="M772" i="13"/>
  <c r="N772" i="13"/>
  <c r="M773" i="13"/>
  <c r="N773" i="13"/>
  <c r="M774" i="13"/>
  <c r="N774" i="13"/>
  <c r="M775" i="13"/>
  <c r="N775" i="13"/>
  <c r="M776" i="13"/>
  <c r="N776" i="13"/>
  <c r="M777" i="13"/>
  <c r="N777" i="13"/>
  <c r="M778" i="13"/>
  <c r="N778" i="13"/>
  <c r="M779" i="13"/>
  <c r="N779" i="13"/>
  <c r="M780" i="13"/>
  <c r="N780" i="13"/>
  <c r="M781" i="13"/>
  <c r="N781" i="13"/>
  <c r="M782" i="13"/>
  <c r="N782" i="13"/>
  <c r="M783" i="13"/>
  <c r="N783" i="13"/>
  <c r="M784" i="13"/>
  <c r="N784" i="13"/>
  <c r="M785" i="13"/>
  <c r="N785" i="13"/>
  <c r="M786" i="13"/>
  <c r="N786" i="13"/>
  <c r="M787" i="13"/>
  <c r="N787" i="13"/>
  <c r="M788" i="13"/>
  <c r="N788" i="13"/>
  <c r="M789" i="13"/>
  <c r="N789" i="13"/>
  <c r="M790" i="13"/>
  <c r="N790" i="13"/>
  <c r="M791" i="13"/>
  <c r="N791" i="13"/>
  <c r="M792" i="13"/>
  <c r="N792" i="13"/>
  <c r="M793" i="13"/>
  <c r="N793" i="13"/>
  <c r="M794" i="13"/>
  <c r="N794" i="13"/>
  <c r="M795" i="13"/>
  <c r="N795" i="13"/>
  <c r="M796" i="13"/>
  <c r="N796" i="13"/>
  <c r="M797" i="13"/>
  <c r="N797" i="13"/>
  <c r="M798" i="13"/>
  <c r="N798" i="13"/>
  <c r="M799" i="13"/>
  <c r="N799" i="13"/>
  <c r="M800" i="13"/>
  <c r="N800" i="13"/>
  <c r="M801" i="13"/>
  <c r="N801" i="13"/>
  <c r="M802" i="13"/>
  <c r="N802" i="13"/>
  <c r="M803" i="13"/>
  <c r="N803" i="13"/>
  <c r="M804" i="13"/>
  <c r="N804" i="13"/>
  <c r="M805" i="13"/>
  <c r="N805" i="13"/>
  <c r="M806" i="13"/>
  <c r="N806" i="13"/>
  <c r="M807" i="13"/>
  <c r="N807" i="13"/>
  <c r="M808" i="13"/>
  <c r="N808" i="13"/>
  <c r="M809" i="13"/>
  <c r="N809" i="13"/>
  <c r="M810" i="13"/>
  <c r="N810" i="13"/>
  <c r="M811" i="13"/>
  <c r="N811" i="13"/>
  <c r="M812" i="13"/>
  <c r="N812" i="13"/>
  <c r="M813" i="13"/>
  <c r="N813" i="13"/>
  <c r="M814" i="13"/>
  <c r="N814" i="13"/>
  <c r="M815" i="13"/>
  <c r="N815" i="13"/>
  <c r="M816" i="13"/>
  <c r="N816" i="13"/>
  <c r="M817" i="13"/>
  <c r="N817" i="13"/>
  <c r="M818" i="13"/>
  <c r="N818" i="13"/>
  <c r="M819" i="13"/>
  <c r="N819" i="13"/>
  <c r="M820" i="13"/>
  <c r="N820" i="13"/>
  <c r="M821" i="13"/>
  <c r="N821" i="13"/>
  <c r="M822" i="13"/>
  <c r="N822" i="13"/>
  <c r="M823" i="13"/>
  <c r="N823" i="13"/>
  <c r="M824" i="13"/>
  <c r="N824" i="13"/>
  <c r="M825" i="13"/>
  <c r="N825" i="13"/>
  <c r="M826" i="13"/>
  <c r="N826" i="13"/>
  <c r="M827" i="13"/>
  <c r="N827" i="13"/>
  <c r="M828" i="13"/>
  <c r="N828" i="13"/>
  <c r="M829" i="13"/>
  <c r="N829" i="13"/>
  <c r="M830" i="13"/>
  <c r="N830" i="13"/>
  <c r="M831" i="13"/>
  <c r="N831" i="13"/>
  <c r="M832" i="13"/>
  <c r="N832" i="13"/>
  <c r="M833" i="13"/>
  <c r="N833" i="13"/>
  <c r="M834" i="13"/>
  <c r="N834" i="13"/>
  <c r="M835" i="13"/>
  <c r="N835" i="13"/>
  <c r="M836" i="13"/>
  <c r="N836" i="13"/>
  <c r="M837" i="13"/>
  <c r="N837" i="13"/>
  <c r="M838" i="13"/>
  <c r="N838" i="13"/>
  <c r="M839" i="13"/>
  <c r="N839" i="13"/>
  <c r="M840" i="13"/>
  <c r="N840" i="13"/>
  <c r="M841" i="13"/>
  <c r="N841" i="13"/>
  <c r="M842" i="13"/>
  <c r="N842" i="13"/>
  <c r="M843" i="13"/>
  <c r="N843" i="13"/>
  <c r="M844" i="13"/>
  <c r="N844" i="13"/>
  <c r="M845" i="13"/>
  <c r="N845" i="13"/>
  <c r="M846" i="13"/>
  <c r="N846" i="13"/>
  <c r="M847" i="13"/>
  <c r="N847" i="13"/>
  <c r="M848" i="13"/>
  <c r="N848" i="13"/>
  <c r="M849" i="13"/>
  <c r="N849" i="13"/>
  <c r="M850" i="13"/>
  <c r="N850" i="13"/>
  <c r="M851" i="13"/>
  <c r="N851" i="13"/>
  <c r="M852" i="13"/>
  <c r="N852" i="13"/>
  <c r="M853" i="13"/>
  <c r="N853" i="13"/>
  <c r="M854" i="13"/>
  <c r="N854" i="13"/>
  <c r="M855" i="13"/>
  <c r="N855" i="13"/>
  <c r="M856" i="13"/>
  <c r="N856" i="13"/>
  <c r="M857" i="13"/>
  <c r="N857" i="13"/>
  <c r="M858" i="13"/>
  <c r="N858" i="13"/>
  <c r="M859" i="13"/>
  <c r="N859" i="13"/>
  <c r="M860" i="13"/>
  <c r="N860" i="13"/>
  <c r="M861" i="13"/>
  <c r="N861" i="13"/>
  <c r="M862" i="13"/>
  <c r="N862" i="13"/>
  <c r="M863" i="13"/>
  <c r="N863" i="13"/>
  <c r="M864" i="13"/>
  <c r="N864" i="13"/>
  <c r="M865" i="13"/>
  <c r="N865" i="13"/>
  <c r="M866" i="13"/>
  <c r="N866" i="13"/>
  <c r="M867" i="13"/>
  <c r="N867" i="13"/>
  <c r="M868" i="13"/>
  <c r="N868" i="13"/>
  <c r="M869" i="13"/>
  <c r="N869" i="13"/>
  <c r="M870" i="13"/>
  <c r="N870" i="13"/>
  <c r="M871" i="13"/>
  <c r="N871" i="13"/>
  <c r="M872" i="13"/>
  <c r="N872" i="13"/>
  <c r="M873" i="13"/>
  <c r="N873" i="13"/>
  <c r="M874" i="13"/>
  <c r="N874" i="13"/>
  <c r="M875" i="13"/>
  <c r="N875" i="13"/>
  <c r="M876" i="13"/>
  <c r="N876" i="13"/>
  <c r="M877" i="13"/>
  <c r="N877" i="13"/>
  <c r="M878" i="13"/>
  <c r="N878" i="13"/>
  <c r="M879" i="13"/>
  <c r="N879" i="13"/>
  <c r="M880" i="13"/>
  <c r="N880" i="13"/>
  <c r="M881" i="13"/>
  <c r="N881" i="13"/>
  <c r="M882" i="13"/>
  <c r="N882" i="13"/>
  <c r="M883" i="13"/>
  <c r="N883" i="13"/>
  <c r="M884" i="13"/>
  <c r="N884" i="13"/>
  <c r="M885" i="13"/>
  <c r="N885" i="13"/>
  <c r="M886" i="13"/>
  <c r="N886" i="13"/>
  <c r="M887" i="13"/>
  <c r="N887" i="13"/>
  <c r="M888" i="13"/>
  <c r="N888" i="13"/>
  <c r="M889" i="13"/>
  <c r="N889" i="13"/>
  <c r="M890" i="13"/>
  <c r="N890" i="13"/>
  <c r="M891" i="13"/>
  <c r="N891" i="13"/>
  <c r="M892" i="13"/>
  <c r="N892" i="13"/>
  <c r="M893" i="13"/>
  <c r="N893" i="13"/>
  <c r="M894" i="13"/>
  <c r="N894" i="13"/>
  <c r="M895" i="13"/>
  <c r="N895" i="13"/>
  <c r="M896" i="13"/>
  <c r="N896" i="13"/>
  <c r="M897" i="13"/>
  <c r="N897" i="13"/>
  <c r="M898" i="13"/>
  <c r="N898" i="13"/>
  <c r="M899" i="13"/>
  <c r="N899" i="13"/>
  <c r="M900" i="13"/>
  <c r="N900" i="13"/>
  <c r="M901" i="13"/>
  <c r="N901" i="13"/>
  <c r="M902" i="13"/>
  <c r="N902" i="13"/>
  <c r="M903" i="13"/>
  <c r="N903" i="13"/>
  <c r="M904" i="13"/>
  <c r="N904" i="13"/>
  <c r="M905" i="13"/>
  <c r="N905" i="13"/>
  <c r="M906" i="13"/>
  <c r="N906" i="13"/>
  <c r="M907" i="13"/>
  <c r="N907" i="13"/>
  <c r="M908" i="13"/>
  <c r="N908" i="13"/>
  <c r="M909" i="13"/>
  <c r="N909" i="13"/>
  <c r="M910" i="13"/>
  <c r="N910" i="13"/>
  <c r="M911" i="13"/>
  <c r="N911" i="13"/>
  <c r="M912" i="13"/>
  <c r="N912" i="13"/>
  <c r="M913" i="13"/>
  <c r="N913" i="13"/>
  <c r="M914" i="13"/>
  <c r="N914" i="13"/>
  <c r="M915" i="13"/>
  <c r="N915" i="13"/>
  <c r="M916" i="13"/>
  <c r="N916" i="13"/>
  <c r="M917" i="13"/>
  <c r="N917" i="13"/>
  <c r="M918" i="13"/>
  <c r="N918" i="13"/>
  <c r="M919" i="13"/>
  <c r="N919" i="13"/>
  <c r="M920" i="13"/>
  <c r="N920" i="13"/>
  <c r="M921" i="13"/>
  <c r="N921" i="13"/>
  <c r="M922" i="13"/>
  <c r="N922" i="13"/>
  <c r="M923" i="13"/>
  <c r="N923" i="13"/>
  <c r="M924" i="13"/>
  <c r="N924" i="13"/>
  <c r="M925" i="13"/>
  <c r="N925" i="13"/>
  <c r="M926" i="13"/>
  <c r="N926" i="13"/>
  <c r="M927" i="13"/>
  <c r="N927" i="13"/>
  <c r="M928" i="13"/>
  <c r="N928" i="13"/>
  <c r="M929" i="13"/>
  <c r="N929" i="13"/>
  <c r="M930" i="13"/>
  <c r="N930" i="13"/>
  <c r="M931" i="13"/>
  <c r="N931" i="13"/>
  <c r="M932" i="13"/>
  <c r="N932" i="13"/>
  <c r="M933" i="13"/>
  <c r="N933" i="13"/>
  <c r="M934" i="13"/>
  <c r="N934" i="13"/>
  <c r="M935" i="13"/>
  <c r="N935" i="13"/>
  <c r="M936" i="13"/>
  <c r="N936" i="13"/>
  <c r="M937" i="13"/>
  <c r="N937" i="13"/>
  <c r="M938" i="13"/>
  <c r="N938" i="13"/>
  <c r="M939" i="13"/>
  <c r="N939" i="13"/>
  <c r="M940" i="13"/>
  <c r="N940" i="13"/>
  <c r="M941" i="13"/>
  <c r="N941" i="13"/>
  <c r="M942" i="13"/>
  <c r="N942" i="13"/>
  <c r="M943" i="13"/>
  <c r="N943" i="13"/>
  <c r="M944" i="13"/>
  <c r="N944" i="13"/>
  <c r="M945" i="13"/>
  <c r="N945" i="13"/>
  <c r="M946" i="13"/>
  <c r="N946" i="13"/>
  <c r="M947" i="13"/>
  <c r="N947" i="13"/>
  <c r="M948" i="13"/>
  <c r="N948" i="13"/>
  <c r="M949" i="13"/>
  <c r="N949" i="13"/>
  <c r="M950" i="13"/>
  <c r="N950" i="13"/>
  <c r="M951" i="13"/>
  <c r="N951" i="13"/>
  <c r="M952" i="13"/>
  <c r="N952" i="13"/>
  <c r="M953" i="13"/>
  <c r="N953" i="13"/>
  <c r="M954" i="13"/>
  <c r="N954" i="13"/>
  <c r="M955" i="13"/>
  <c r="N955" i="13"/>
  <c r="M956" i="13"/>
  <c r="N956" i="13"/>
  <c r="M957" i="13"/>
  <c r="N957" i="13"/>
  <c r="M958" i="13"/>
  <c r="N958" i="13"/>
  <c r="M959" i="13"/>
  <c r="N959" i="13"/>
  <c r="M960" i="13"/>
  <c r="N960" i="13"/>
  <c r="M961" i="13"/>
  <c r="N961" i="13"/>
  <c r="M962" i="13"/>
  <c r="N962" i="13"/>
  <c r="M963" i="13"/>
  <c r="N963" i="13"/>
  <c r="M964" i="13"/>
  <c r="N964" i="13"/>
  <c r="M965" i="13"/>
  <c r="N965" i="13"/>
  <c r="M966" i="13"/>
  <c r="N966" i="13"/>
  <c r="M967" i="13"/>
  <c r="N967" i="13"/>
  <c r="M968" i="13"/>
  <c r="N968" i="13"/>
  <c r="M969" i="13"/>
  <c r="N969" i="13"/>
  <c r="M970" i="13"/>
  <c r="N970" i="13"/>
  <c r="M971" i="13"/>
  <c r="N971" i="13"/>
  <c r="M972" i="13"/>
  <c r="N972" i="13"/>
  <c r="M973" i="13"/>
  <c r="N973" i="13"/>
  <c r="M974" i="13"/>
  <c r="N974" i="13"/>
  <c r="M975" i="13"/>
  <c r="N975" i="13"/>
  <c r="M976" i="13"/>
  <c r="N976" i="13"/>
  <c r="M977" i="13"/>
  <c r="N977" i="13"/>
  <c r="M978" i="13"/>
  <c r="N978" i="13"/>
  <c r="M979" i="13"/>
  <c r="N979" i="13"/>
  <c r="M980" i="13"/>
  <c r="N980" i="13"/>
  <c r="M981" i="13"/>
  <c r="N981" i="13"/>
  <c r="M982" i="13"/>
  <c r="N982" i="13"/>
  <c r="M983" i="13"/>
  <c r="N983" i="13"/>
  <c r="M984" i="13"/>
  <c r="N984" i="13"/>
  <c r="M985" i="13"/>
  <c r="N985" i="13"/>
  <c r="M986" i="13"/>
  <c r="N986" i="13"/>
  <c r="M987" i="13"/>
  <c r="N987" i="13"/>
  <c r="M988" i="13"/>
  <c r="N988" i="13"/>
  <c r="M989" i="13"/>
  <c r="N989" i="13"/>
  <c r="M990" i="13"/>
  <c r="N990" i="13"/>
  <c r="M991" i="13"/>
  <c r="N991" i="13"/>
  <c r="M992" i="13"/>
  <c r="N992" i="13"/>
  <c r="M993" i="13"/>
  <c r="N993" i="13"/>
  <c r="M994" i="13"/>
  <c r="N994" i="13"/>
  <c r="M995" i="13"/>
  <c r="N995" i="13"/>
  <c r="M996" i="13"/>
  <c r="N996" i="13"/>
  <c r="M997" i="13"/>
  <c r="N997" i="13"/>
  <c r="M998" i="13"/>
  <c r="N998" i="13"/>
  <c r="M999" i="13"/>
  <c r="N999" i="13"/>
  <c r="M1000" i="13"/>
  <c r="N1000" i="13"/>
  <c r="M1001" i="13"/>
  <c r="N1001" i="13"/>
  <c r="M1002" i="13"/>
  <c r="N1002" i="13"/>
  <c r="M1003" i="13"/>
  <c r="N1003" i="13"/>
  <c r="M1004" i="13"/>
  <c r="N1004" i="13"/>
  <c r="M1005" i="13"/>
  <c r="N1005" i="13"/>
  <c r="M1006" i="13"/>
  <c r="N1006" i="13"/>
  <c r="M1007" i="13"/>
  <c r="N1007" i="13"/>
  <c r="M1008" i="13"/>
  <c r="N1008" i="13"/>
  <c r="M1009" i="13"/>
  <c r="N1009" i="13"/>
  <c r="M1010" i="13"/>
  <c r="N1010" i="13"/>
  <c r="M1011" i="13"/>
  <c r="N1011" i="13"/>
  <c r="M1012" i="13"/>
  <c r="N1012" i="13"/>
  <c r="M1013" i="13"/>
  <c r="N1013" i="13"/>
  <c r="M1014" i="13"/>
  <c r="N1014" i="13"/>
  <c r="M1015" i="13"/>
  <c r="N1015" i="13"/>
  <c r="M1016" i="13"/>
  <c r="N1016" i="13"/>
  <c r="M1017" i="13"/>
  <c r="N1017" i="13"/>
  <c r="M1018" i="13"/>
  <c r="N1018" i="13"/>
  <c r="M1019" i="13"/>
  <c r="N1019" i="13"/>
  <c r="M1020" i="13"/>
  <c r="N1020" i="13"/>
  <c r="M1021" i="13"/>
  <c r="N1021" i="13"/>
  <c r="M1022" i="13"/>
  <c r="N1022" i="13"/>
  <c r="M1023" i="13"/>
  <c r="N1023" i="13"/>
  <c r="M1024" i="13"/>
  <c r="N1024" i="13"/>
  <c r="M1025" i="13"/>
  <c r="N1025" i="13"/>
  <c r="M1026" i="13"/>
  <c r="N1026" i="13"/>
  <c r="M1027" i="13"/>
  <c r="N1027" i="13"/>
  <c r="M1028" i="13"/>
  <c r="N1028" i="13"/>
  <c r="M1029" i="13"/>
  <c r="N1029" i="13"/>
  <c r="M1030" i="13"/>
  <c r="N1030" i="13"/>
  <c r="M1031" i="13"/>
  <c r="N1031" i="13"/>
  <c r="M1032" i="13"/>
  <c r="N1032" i="13"/>
  <c r="M1033" i="13"/>
  <c r="N1033" i="13"/>
  <c r="M1034" i="13"/>
  <c r="N1034" i="13"/>
  <c r="M1035" i="13"/>
  <c r="N1035" i="13"/>
  <c r="M1036" i="13"/>
  <c r="N1036" i="13"/>
  <c r="M1037" i="13"/>
  <c r="N1037" i="13"/>
  <c r="M1038" i="13"/>
  <c r="N1038" i="13"/>
  <c r="M1039" i="13"/>
  <c r="N1039" i="13"/>
  <c r="M1040" i="13"/>
  <c r="N1040" i="13"/>
  <c r="M1041" i="13"/>
  <c r="N1041" i="13"/>
  <c r="M1042" i="13"/>
  <c r="N1042" i="13"/>
  <c r="M1043" i="13"/>
  <c r="N1043" i="13"/>
  <c r="M1044" i="13"/>
  <c r="N1044" i="13"/>
  <c r="M1045" i="13"/>
  <c r="N1045" i="13"/>
  <c r="M1046" i="13"/>
  <c r="N1046" i="13"/>
  <c r="M1047" i="13"/>
  <c r="N1047" i="13"/>
  <c r="M1048" i="13"/>
  <c r="N1048" i="13"/>
  <c r="M1049" i="13"/>
  <c r="N1049" i="13"/>
  <c r="M1050" i="13"/>
  <c r="N1050" i="13"/>
  <c r="M1051" i="13"/>
  <c r="N1051" i="13"/>
  <c r="M1052" i="13"/>
  <c r="N1052" i="13"/>
  <c r="M1053" i="13"/>
  <c r="N1053" i="13"/>
  <c r="M1054" i="13"/>
  <c r="N1054" i="13"/>
  <c r="M1055" i="13"/>
  <c r="N1055" i="13"/>
  <c r="M1056" i="13"/>
  <c r="N1056" i="13"/>
  <c r="M1057" i="13"/>
  <c r="N1057" i="13"/>
  <c r="M1058" i="13"/>
  <c r="N1058" i="13"/>
  <c r="M1059" i="13"/>
  <c r="N1059" i="13"/>
  <c r="M1060" i="13"/>
  <c r="N1060" i="13"/>
  <c r="M1061" i="13"/>
  <c r="N1061" i="13"/>
  <c r="M1062" i="13"/>
  <c r="N1062" i="13"/>
  <c r="M1063" i="13"/>
  <c r="N1063" i="13"/>
  <c r="M1064" i="13"/>
  <c r="N1064" i="13"/>
  <c r="M1065" i="13"/>
  <c r="N1065" i="13"/>
  <c r="M1066" i="13"/>
  <c r="N1066" i="13"/>
  <c r="M1067" i="13"/>
  <c r="N1067" i="13"/>
  <c r="M1068" i="13"/>
  <c r="N1068" i="13"/>
  <c r="M1069" i="13"/>
  <c r="N1069" i="13"/>
  <c r="M1070" i="13"/>
  <c r="N1070" i="13"/>
  <c r="M1071" i="13"/>
  <c r="N1071" i="13"/>
  <c r="M1072" i="13"/>
  <c r="N1072" i="13"/>
  <c r="M1073" i="13"/>
  <c r="N1073" i="13"/>
  <c r="M1074" i="13"/>
  <c r="N1074" i="13"/>
  <c r="M1075" i="13"/>
  <c r="N1075" i="13"/>
  <c r="M1076" i="13"/>
  <c r="N1076" i="13"/>
  <c r="M1077" i="13"/>
  <c r="N1077" i="13"/>
  <c r="M1078" i="13"/>
  <c r="N1078" i="13"/>
  <c r="M1079" i="13"/>
  <c r="N1079" i="13"/>
  <c r="M1080" i="13"/>
  <c r="N1080" i="13"/>
  <c r="M1081" i="13"/>
  <c r="N1081" i="13"/>
  <c r="M1082" i="13"/>
  <c r="N1082" i="13"/>
  <c r="M1083" i="13"/>
  <c r="N1083" i="13"/>
  <c r="M1084" i="13"/>
  <c r="N1084" i="13"/>
  <c r="M1085" i="13"/>
  <c r="N1085" i="13"/>
  <c r="M1086" i="13"/>
  <c r="N1086" i="13"/>
  <c r="M1087" i="13"/>
  <c r="N1087" i="13"/>
  <c r="M1088" i="13"/>
  <c r="N1088" i="13"/>
  <c r="M1089" i="13"/>
  <c r="N1089" i="13"/>
  <c r="M1090" i="13"/>
  <c r="N1090" i="13"/>
  <c r="M1091" i="13"/>
  <c r="N1091" i="13"/>
  <c r="M1092" i="13"/>
  <c r="N1092" i="13"/>
  <c r="M1093" i="13"/>
  <c r="N1093" i="13"/>
  <c r="M1094" i="13"/>
  <c r="N1094" i="13"/>
  <c r="M1095" i="13"/>
  <c r="N1095" i="13"/>
  <c r="M1096" i="13"/>
  <c r="N1096" i="13"/>
  <c r="M1097" i="13"/>
  <c r="N1097" i="13"/>
  <c r="M1098" i="13"/>
  <c r="N1098" i="13"/>
  <c r="M1099" i="13"/>
  <c r="N1099" i="13"/>
  <c r="M1100" i="13"/>
  <c r="N1100" i="13"/>
  <c r="M1101" i="13"/>
  <c r="N1101" i="13"/>
  <c r="M1102" i="13"/>
  <c r="N1102" i="13"/>
  <c r="M1103" i="13"/>
  <c r="N1103" i="13"/>
  <c r="M1104" i="13"/>
  <c r="N1104" i="13"/>
  <c r="M1105" i="13"/>
  <c r="N1105" i="13"/>
  <c r="M1106" i="13"/>
  <c r="N1106" i="13"/>
  <c r="M1107" i="13"/>
  <c r="N1107" i="13"/>
  <c r="M1108" i="13"/>
  <c r="N1108" i="13"/>
  <c r="M1109" i="13"/>
  <c r="N1109" i="13"/>
  <c r="M1110" i="13"/>
  <c r="N1110" i="13"/>
  <c r="M1111" i="13"/>
  <c r="N1111" i="13"/>
  <c r="M1112" i="13"/>
  <c r="N1112" i="13"/>
  <c r="M1113" i="13"/>
  <c r="N1113" i="13"/>
  <c r="M1114" i="13"/>
  <c r="N1114" i="13"/>
  <c r="M1115" i="13"/>
  <c r="N1115" i="13"/>
  <c r="M1116" i="13"/>
  <c r="N1116" i="13"/>
  <c r="M1117" i="13"/>
  <c r="N1117" i="13"/>
  <c r="M1118" i="13"/>
  <c r="N1118" i="13"/>
  <c r="M1119" i="13"/>
  <c r="N1119" i="13"/>
  <c r="M1120" i="13"/>
  <c r="N1120" i="13"/>
  <c r="M1121" i="13"/>
  <c r="N1121" i="13"/>
  <c r="M1122" i="13"/>
  <c r="N1122" i="13"/>
  <c r="M1123" i="13"/>
  <c r="N1123" i="13"/>
  <c r="M1124" i="13"/>
  <c r="N1124" i="13"/>
  <c r="M1125" i="13"/>
  <c r="N1125" i="13"/>
  <c r="M1126" i="13"/>
  <c r="N1126" i="13"/>
  <c r="M1127" i="13"/>
  <c r="N1127" i="13"/>
  <c r="M1128" i="13"/>
  <c r="N1128" i="13"/>
  <c r="M1129" i="13"/>
  <c r="N1129" i="13"/>
  <c r="M1130" i="13"/>
  <c r="N1130" i="13"/>
  <c r="M1131" i="13"/>
  <c r="N1131" i="13"/>
  <c r="M1132" i="13"/>
  <c r="N1132" i="13"/>
  <c r="M1133" i="13"/>
  <c r="N1133" i="13"/>
  <c r="M1134" i="13"/>
  <c r="N1134" i="13"/>
  <c r="M1135" i="13"/>
  <c r="N1135" i="13"/>
  <c r="M1136" i="13"/>
  <c r="N1136" i="13"/>
  <c r="M1137" i="13"/>
  <c r="N1137" i="13"/>
  <c r="M1138" i="13"/>
  <c r="N1138" i="13"/>
  <c r="M1139" i="13"/>
  <c r="N1139" i="13"/>
  <c r="M515" i="2"/>
  <c r="N515" i="2"/>
  <c r="M516" i="2"/>
  <c r="N516" i="2"/>
  <c r="M517" i="2"/>
  <c r="N517" i="2"/>
  <c r="M518" i="2"/>
  <c r="N518" i="2"/>
  <c r="M519" i="2"/>
  <c r="N519" i="2"/>
  <c r="M520" i="2"/>
  <c r="N520" i="2"/>
  <c r="M521" i="2"/>
  <c r="N521" i="2"/>
  <c r="M522" i="2"/>
  <c r="N522" i="2"/>
  <c r="M523" i="2"/>
  <c r="N523" i="2"/>
  <c r="M524" i="2"/>
  <c r="N524" i="2"/>
  <c r="M525" i="2"/>
  <c r="N525" i="2"/>
  <c r="M526" i="2"/>
  <c r="N526" i="2"/>
  <c r="M527" i="2"/>
  <c r="N527" i="2"/>
  <c r="M528" i="2"/>
  <c r="N528" i="2"/>
  <c r="M529" i="2"/>
  <c r="N529" i="2"/>
  <c r="M530" i="2"/>
  <c r="N530" i="2"/>
  <c r="M531" i="2"/>
  <c r="N531" i="2"/>
  <c r="M532" i="2"/>
  <c r="N532" i="2"/>
  <c r="M533" i="2"/>
  <c r="N533" i="2"/>
  <c r="M534" i="2"/>
  <c r="N534" i="2"/>
  <c r="M535" i="2"/>
  <c r="N535" i="2"/>
  <c r="M536" i="2"/>
  <c r="N536" i="2"/>
  <c r="M537" i="2"/>
  <c r="N537" i="2"/>
  <c r="M538" i="2"/>
  <c r="N538" i="2"/>
  <c r="M539" i="2"/>
  <c r="N539" i="2"/>
  <c r="M540" i="2"/>
  <c r="N540" i="2"/>
  <c r="M541" i="2"/>
  <c r="N541" i="2"/>
  <c r="M542" i="2"/>
  <c r="N542" i="2"/>
  <c r="M543" i="2"/>
  <c r="N543" i="2"/>
  <c r="M544" i="2"/>
  <c r="N544" i="2"/>
  <c r="M545" i="2"/>
  <c r="N545" i="2"/>
  <c r="M546" i="2"/>
  <c r="N546" i="2"/>
  <c r="M547" i="2"/>
  <c r="N547" i="2"/>
  <c r="M548" i="2"/>
  <c r="N548" i="2"/>
  <c r="M549" i="2"/>
  <c r="N549" i="2"/>
  <c r="M550" i="2"/>
  <c r="N550" i="2"/>
  <c r="M551" i="2"/>
  <c r="N551" i="2"/>
  <c r="M552" i="2"/>
  <c r="N552" i="2"/>
  <c r="M553" i="2"/>
  <c r="N553" i="2"/>
  <c r="M554" i="2"/>
  <c r="N554" i="2"/>
  <c r="M555" i="2"/>
  <c r="N555" i="2"/>
  <c r="M556" i="2"/>
  <c r="N556" i="2"/>
  <c r="M557" i="2"/>
  <c r="N557" i="2"/>
  <c r="M558" i="2"/>
  <c r="N558" i="2"/>
  <c r="M559" i="2"/>
  <c r="N559" i="2"/>
  <c r="M560" i="2"/>
  <c r="N560" i="2"/>
  <c r="M561" i="2"/>
  <c r="N561" i="2"/>
  <c r="M562" i="2"/>
  <c r="N562" i="2"/>
  <c r="M563" i="2"/>
  <c r="N563" i="2"/>
  <c r="M564" i="2"/>
  <c r="N564" i="2"/>
  <c r="M565" i="2"/>
  <c r="N565" i="2"/>
  <c r="M566" i="2"/>
  <c r="N566" i="2"/>
  <c r="M567" i="2"/>
  <c r="N567" i="2"/>
  <c r="M568" i="2"/>
  <c r="N568" i="2"/>
  <c r="M569" i="2"/>
  <c r="N569" i="2"/>
  <c r="M570" i="2"/>
  <c r="N570" i="2"/>
  <c r="M571" i="2"/>
  <c r="N571" i="2"/>
  <c r="M572" i="2"/>
  <c r="N572" i="2"/>
  <c r="M573" i="2"/>
  <c r="N573" i="2"/>
  <c r="M574" i="2"/>
  <c r="N574" i="2"/>
  <c r="M575" i="2"/>
  <c r="N575" i="2"/>
  <c r="M576" i="2"/>
  <c r="N576" i="2"/>
  <c r="M577" i="2"/>
  <c r="N577" i="2"/>
  <c r="M578" i="2"/>
  <c r="N578" i="2"/>
  <c r="M579" i="2"/>
  <c r="N579" i="2"/>
  <c r="M580" i="2"/>
  <c r="N580" i="2"/>
  <c r="M581" i="2"/>
  <c r="N581" i="2"/>
  <c r="M582" i="2"/>
  <c r="N582" i="2"/>
  <c r="M583" i="2"/>
  <c r="N583" i="2"/>
  <c r="M584" i="2"/>
  <c r="N584" i="2"/>
  <c r="M585" i="2"/>
  <c r="N585" i="2"/>
  <c r="M586" i="2"/>
  <c r="N586" i="2"/>
  <c r="M587" i="2"/>
  <c r="N587" i="2"/>
  <c r="M588" i="2"/>
  <c r="N588" i="2"/>
  <c r="M589" i="2"/>
  <c r="N589" i="2"/>
  <c r="M590" i="2"/>
  <c r="N590" i="2"/>
  <c r="M591" i="2"/>
  <c r="N591" i="2"/>
  <c r="M592" i="2"/>
  <c r="N592" i="2"/>
  <c r="M593" i="2"/>
  <c r="N593" i="2"/>
  <c r="M594" i="2"/>
  <c r="N594" i="2"/>
  <c r="M595" i="2"/>
  <c r="N595" i="2"/>
  <c r="M596" i="2"/>
  <c r="N596" i="2"/>
  <c r="M597" i="2"/>
  <c r="N597" i="2"/>
  <c r="M598" i="2"/>
  <c r="N598" i="2"/>
  <c r="M599" i="2"/>
  <c r="N599" i="2"/>
  <c r="M600" i="2"/>
  <c r="N600" i="2"/>
  <c r="M601" i="2"/>
  <c r="N601" i="2"/>
  <c r="M602" i="2"/>
  <c r="N602" i="2"/>
  <c r="M603" i="2"/>
  <c r="N603" i="2"/>
  <c r="M604" i="2"/>
  <c r="N604" i="2"/>
  <c r="M605" i="2"/>
  <c r="N605" i="2"/>
  <c r="M606" i="2"/>
  <c r="N606" i="2"/>
  <c r="M607" i="2"/>
  <c r="N607" i="2"/>
  <c r="M608" i="2"/>
  <c r="N608" i="2"/>
  <c r="M609" i="2"/>
  <c r="N609" i="2"/>
  <c r="M610" i="2"/>
  <c r="N610" i="2"/>
  <c r="M611" i="2"/>
  <c r="N611" i="2"/>
  <c r="M612" i="2"/>
  <c r="N612" i="2"/>
  <c r="M613" i="2"/>
  <c r="N613" i="2"/>
  <c r="M614" i="2"/>
  <c r="N614" i="2"/>
  <c r="M615" i="2"/>
  <c r="N615" i="2"/>
  <c r="M616" i="2"/>
  <c r="N616" i="2"/>
  <c r="M617" i="2"/>
  <c r="N617" i="2"/>
  <c r="M618" i="2"/>
  <c r="N618" i="2"/>
  <c r="M619" i="2"/>
  <c r="N619" i="2"/>
  <c r="M620" i="2"/>
  <c r="N620" i="2"/>
  <c r="M621" i="2"/>
  <c r="N621" i="2"/>
  <c r="M622" i="2"/>
  <c r="N622" i="2"/>
  <c r="M623" i="2"/>
  <c r="N623" i="2"/>
  <c r="M624" i="2"/>
  <c r="N624" i="2"/>
  <c r="M625" i="2"/>
  <c r="N625" i="2"/>
  <c r="M626" i="2"/>
  <c r="N626" i="2"/>
  <c r="M627" i="2"/>
  <c r="N627" i="2"/>
  <c r="M628" i="2"/>
  <c r="N628" i="2"/>
  <c r="M629" i="2"/>
  <c r="N629" i="2"/>
  <c r="M630" i="2"/>
  <c r="N630" i="2"/>
  <c r="M631" i="2"/>
  <c r="N631" i="2"/>
  <c r="M632" i="2"/>
  <c r="N632" i="2"/>
  <c r="M633" i="2"/>
  <c r="N633" i="2"/>
  <c r="M634" i="2"/>
  <c r="N634" i="2"/>
  <c r="M635" i="2"/>
  <c r="N635" i="2"/>
  <c r="M636" i="2"/>
  <c r="N636" i="2"/>
  <c r="M637" i="2"/>
  <c r="N637" i="2"/>
  <c r="M638" i="2"/>
  <c r="N638" i="2"/>
  <c r="M639" i="2"/>
  <c r="N639" i="2"/>
  <c r="M640" i="2"/>
  <c r="N640" i="2"/>
  <c r="M641" i="2"/>
  <c r="N641" i="2"/>
  <c r="M642" i="2"/>
  <c r="N642" i="2"/>
  <c r="M643" i="2"/>
  <c r="N643" i="2"/>
  <c r="M644" i="2"/>
  <c r="N644" i="2"/>
  <c r="M645" i="2"/>
  <c r="N645" i="2"/>
  <c r="M646" i="2"/>
  <c r="N646" i="2"/>
  <c r="M647" i="2"/>
  <c r="N647" i="2"/>
  <c r="M648" i="2"/>
  <c r="N648" i="2"/>
  <c r="M649" i="2"/>
  <c r="N649" i="2"/>
  <c r="M650" i="2"/>
  <c r="N650" i="2"/>
  <c r="M651" i="2"/>
  <c r="N651" i="2"/>
  <c r="M652" i="2"/>
  <c r="N652" i="2"/>
  <c r="M653" i="2"/>
  <c r="N653" i="2"/>
  <c r="M654" i="2"/>
  <c r="N654" i="2"/>
  <c r="M655" i="2"/>
  <c r="N655" i="2"/>
  <c r="M656" i="2"/>
  <c r="N656" i="2"/>
  <c r="M657" i="2"/>
  <c r="N657" i="2"/>
  <c r="M658" i="2"/>
  <c r="N658" i="2"/>
  <c r="M659" i="2"/>
  <c r="N659" i="2"/>
  <c r="M660" i="2"/>
  <c r="N660" i="2"/>
  <c r="M661" i="2"/>
  <c r="N661" i="2"/>
  <c r="M662" i="2"/>
  <c r="N662" i="2"/>
  <c r="M663" i="2"/>
  <c r="N663" i="2"/>
  <c r="M664" i="2"/>
  <c r="N664" i="2"/>
  <c r="M665" i="2"/>
  <c r="N665" i="2"/>
  <c r="M666" i="2"/>
  <c r="N666" i="2"/>
  <c r="M667" i="2"/>
  <c r="N667" i="2"/>
  <c r="M668" i="2"/>
  <c r="N668" i="2"/>
  <c r="M669" i="2"/>
  <c r="N669" i="2"/>
  <c r="M670" i="2"/>
  <c r="N670" i="2"/>
  <c r="M671" i="2"/>
  <c r="N671" i="2"/>
  <c r="M672" i="2"/>
  <c r="N672" i="2"/>
  <c r="M673" i="2"/>
  <c r="N673" i="2"/>
  <c r="M674" i="2"/>
  <c r="N674" i="2"/>
  <c r="M675" i="2"/>
  <c r="N675" i="2"/>
  <c r="M676" i="2"/>
  <c r="N676" i="2"/>
  <c r="M677" i="2"/>
  <c r="N677" i="2"/>
  <c r="M678" i="2"/>
  <c r="N678" i="2"/>
  <c r="M679" i="2"/>
  <c r="N679" i="2"/>
  <c r="M680" i="2"/>
  <c r="N680" i="2"/>
  <c r="M681" i="2"/>
  <c r="N681" i="2"/>
  <c r="M682" i="2"/>
  <c r="N682" i="2"/>
  <c r="M683" i="2"/>
  <c r="N683" i="2"/>
  <c r="M684" i="2"/>
  <c r="N684" i="2"/>
  <c r="M685" i="2"/>
  <c r="N685" i="2"/>
  <c r="M686" i="2"/>
  <c r="N686" i="2"/>
  <c r="M687" i="2"/>
  <c r="N687" i="2"/>
  <c r="M688" i="2"/>
  <c r="N688" i="2"/>
  <c r="M689" i="2"/>
  <c r="N689" i="2"/>
  <c r="M690" i="2"/>
  <c r="N690" i="2"/>
  <c r="M691" i="2"/>
  <c r="N691" i="2"/>
  <c r="M692" i="2"/>
  <c r="N692" i="2"/>
  <c r="M693" i="2"/>
  <c r="N693" i="2"/>
  <c r="M694" i="2"/>
  <c r="N694" i="2"/>
  <c r="M695" i="2"/>
  <c r="N695" i="2"/>
  <c r="M696" i="2"/>
  <c r="N696" i="2"/>
  <c r="M697" i="2"/>
  <c r="N697" i="2"/>
  <c r="M698" i="2"/>
  <c r="N698" i="2"/>
  <c r="M699" i="2"/>
  <c r="N699" i="2"/>
  <c r="M700" i="2"/>
  <c r="N700" i="2"/>
  <c r="M701" i="2"/>
  <c r="N701" i="2"/>
  <c r="M702" i="2"/>
  <c r="N702" i="2"/>
  <c r="M703" i="2"/>
  <c r="N703" i="2"/>
  <c r="M704" i="2"/>
  <c r="N704" i="2"/>
  <c r="M705" i="2"/>
  <c r="N705" i="2"/>
  <c r="M706" i="2"/>
  <c r="N706" i="2"/>
  <c r="M707" i="2"/>
  <c r="N707" i="2"/>
  <c r="M708" i="2"/>
  <c r="N708" i="2"/>
  <c r="M709" i="2"/>
  <c r="N709" i="2"/>
  <c r="M710" i="2"/>
  <c r="N710" i="2"/>
  <c r="M711" i="2"/>
  <c r="N711" i="2"/>
  <c r="M712" i="2"/>
  <c r="N712" i="2"/>
  <c r="M713" i="2"/>
  <c r="N713" i="2"/>
  <c r="M714" i="2"/>
  <c r="N714" i="2"/>
  <c r="M715" i="2"/>
  <c r="N715" i="2"/>
  <c r="M716" i="2"/>
  <c r="N716" i="2"/>
  <c r="M717" i="2"/>
  <c r="N717" i="2"/>
  <c r="M718" i="2"/>
  <c r="N718" i="2"/>
  <c r="M719" i="2"/>
  <c r="N719" i="2"/>
  <c r="M720" i="2"/>
  <c r="N720" i="2"/>
  <c r="M721" i="2"/>
  <c r="N721" i="2"/>
  <c r="M722" i="2"/>
  <c r="N722" i="2"/>
  <c r="M723" i="2"/>
  <c r="N723" i="2"/>
  <c r="M724" i="2"/>
  <c r="N724" i="2"/>
  <c r="M725" i="2"/>
  <c r="N725" i="2"/>
  <c r="M726" i="2"/>
  <c r="N726" i="2"/>
  <c r="M727" i="2"/>
  <c r="N727" i="2"/>
  <c r="M728" i="2"/>
  <c r="N728" i="2"/>
  <c r="M729" i="2"/>
  <c r="N729" i="2"/>
  <c r="M730" i="2"/>
  <c r="N730" i="2"/>
  <c r="M731" i="2"/>
  <c r="N731" i="2"/>
  <c r="M732" i="2"/>
  <c r="N732" i="2"/>
  <c r="M733" i="2"/>
  <c r="N733" i="2"/>
  <c r="M734" i="2"/>
  <c r="N734" i="2"/>
  <c r="M735" i="2"/>
  <c r="N735" i="2"/>
  <c r="M736" i="2"/>
  <c r="N736" i="2"/>
  <c r="M737" i="2"/>
  <c r="N737" i="2"/>
  <c r="M738" i="2"/>
  <c r="N738" i="2"/>
  <c r="M739" i="2"/>
  <c r="N739" i="2"/>
  <c r="M740" i="2"/>
  <c r="N740" i="2"/>
  <c r="M741" i="2"/>
  <c r="N741" i="2"/>
  <c r="M742" i="2"/>
  <c r="N742" i="2"/>
  <c r="M743" i="2"/>
  <c r="N743" i="2"/>
  <c r="M744" i="2"/>
  <c r="N744" i="2"/>
  <c r="M745" i="2"/>
  <c r="N745" i="2"/>
  <c r="M746" i="2"/>
  <c r="N746" i="2"/>
  <c r="M747" i="2"/>
  <c r="N747" i="2"/>
  <c r="M748" i="2"/>
  <c r="N748" i="2"/>
  <c r="M749" i="2"/>
  <c r="N749" i="2"/>
  <c r="M750" i="2"/>
  <c r="N750" i="2"/>
  <c r="M751" i="2"/>
  <c r="N751" i="2"/>
  <c r="M752" i="2"/>
  <c r="N752" i="2"/>
  <c r="M753" i="2"/>
  <c r="N753" i="2"/>
  <c r="M754" i="2"/>
  <c r="N754" i="2"/>
  <c r="M755" i="2"/>
  <c r="N755" i="2"/>
  <c r="M756" i="2"/>
  <c r="N756" i="2"/>
  <c r="M757" i="2"/>
  <c r="N757" i="2"/>
  <c r="M758" i="2"/>
  <c r="N758" i="2"/>
  <c r="M759" i="2"/>
  <c r="N759" i="2"/>
  <c r="M760" i="2"/>
  <c r="N760" i="2"/>
  <c r="M761" i="2"/>
  <c r="N761" i="2"/>
  <c r="M762" i="2"/>
  <c r="N762" i="2"/>
  <c r="M763" i="2"/>
  <c r="N763" i="2"/>
  <c r="M764" i="2"/>
  <c r="N764" i="2"/>
  <c r="M765" i="2"/>
  <c r="N765" i="2"/>
  <c r="M766" i="2"/>
  <c r="N766" i="2"/>
  <c r="M767" i="2"/>
  <c r="N767" i="2"/>
  <c r="M768" i="2"/>
  <c r="N768" i="2"/>
  <c r="M769" i="2"/>
  <c r="N769" i="2"/>
  <c r="M770" i="2"/>
  <c r="N770" i="2"/>
  <c r="M771" i="2"/>
  <c r="N771" i="2"/>
  <c r="M772" i="2"/>
  <c r="N772" i="2"/>
  <c r="M773" i="2"/>
  <c r="N773" i="2"/>
  <c r="M774" i="2"/>
  <c r="N774" i="2"/>
  <c r="M775" i="2"/>
  <c r="N775" i="2"/>
  <c r="M776" i="2"/>
  <c r="N776" i="2"/>
  <c r="M777" i="2"/>
  <c r="N777" i="2"/>
  <c r="M778" i="2"/>
  <c r="N778" i="2"/>
  <c r="M779" i="2"/>
  <c r="N779" i="2"/>
  <c r="M780" i="2"/>
  <c r="N780" i="2"/>
  <c r="M781" i="2"/>
  <c r="N781" i="2"/>
  <c r="M782" i="2"/>
  <c r="N782" i="2"/>
  <c r="M783" i="2"/>
  <c r="N783" i="2"/>
  <c r="M784" i="2"/>
  <c r="N784" i="2"/>
  <c r="M785" i="2"/>
  <c r="N785" i="2"/>
  <c r="M786" i="2"/>
  <c r="N786" i="2"/>
  <c r="M787" i="2"/>
  <c r="N787" i="2"/>
  <c r="M788" i="2"/>
  <c r="N788" i="2"/>
  <c r="M789" i="2"/>
  <c r="N789" i="2"/>
  <c r="M790" i="2"/>
  <c r="N790" i="2"/>
  <c r="M791" i="2"/>
  <c r="N791" i="2"/>
  <c r="M792" i="2"/>
  <c r="N792" i="2"/>
  <c r="M793" i="2"/>
  <c r="N793" i="2"/>
  <c r="M794" i="2"/>
  <c r="N794" i="2"/>
  <c r="M795" i="2"/>
  <c r="N795" i="2"/>
  <c r="M796" i="2"/>
  <c r="N796" i="2"/>
  <c r="M797" i="2"/>
  <c r="N797" i="2"/>
  <c r="M798" i="2"/>
  <c r="N798" i="2"/>
  <c r="M799" i="2"/>
  <c r="N799" i="2"/>
  <c r="M800" i="2"/>
  <c r="N800" i="2"/>
  <c r="M801" i="2"/>
  <c r="N801" i="2"/>
  <c r="M802" i="2"/>
  <c r="N802" i="2"/>
  <c r="M803" i="2"/>
  <c r="N803" i="2"/>
  <c r="M804" i="2"/>
  <c r="N804" i="2"/>
  <c r="M805" i="2"/>
  <c r="N805" i="2"/>
  <c r="M806" i="2"/>
  <c r="N806" i="2"/>
  <c r="M807" i="2"/>
  <c r="N807" i="2"/>
  <c r="M808" i="2"/>
  <c r="N808" i="2"/>
  <c r="M809" i="2"/>
  <c r="N809" i="2"/>
  <c r="M810" i="2"/>
  <c r="N810" i="2"/>
  <c r="M811" i="2"/>
  <c r="N811" i="2"/>
  <c r="M812" i="2"/>
  <c r="N812" i="2"/>
  <c r="M813" i="2"/>
  <c r="N813" i="2"/>
  <c r="M814" i="2"/>
  <c r="N814" i="2"/>
  <c r="M815" i="2"/>
  <c r="N815" i="2"/>
  <c r="M816" i="2"/>
  <c r="N816" i="2"/>
  <c r="M817" i="2"/>
  <c r="N817" i="2"/>
  <c r="M818" i="2"/>
  <c r="N818" i="2"/>
  <c r="M819" i="2"/>
  <c r="N819" i="2"/>
  <c r="M820" i="2"/>
  <c r="N820" i="2"/>
  <c r="M821" i="2"/>
  <c r="N821" i="2"/>
  <c r="M822" i="2"/>
  <c r="N822" i="2"/>
  <c r="M823" i="2"/>
  <c r="N823" i="2"/>
  <c r="M824" i="2"/>
  <c r="N824" i="2"/>
  <c r="M825" i="2"/>
  <c r="N825" i="2"/>
  <c r="M826" i="2"/>
  <c r="N826" i="2"/>
  <c r="M827" i="2"/>
  <c r="N827" i="2"/>
  <c r="M828" i="2"/>
  <c r="N828" i="2"/>
  <c r="M829" i="2"/>
  <c r="N829" i="2"/>
  <c r="M830" i="2"/>
  <c r="N830" i="2"/>
  <c r="M831" i="2"/>
  <c r="N831" i="2"/>
  <c r="M832" i="2"/>
  <c r="N832" i="2"/>
  <c r="M833" i="2"/>
  <c r="N833" i="2"/>
  <c r="M834" i="2"/>
  <c r="N834" i="2"/>
  <c r="M835" i="2"/>
  <c r="N835" i="2"/>
  <c r="M836" i="2"/>
  <c r="N836" i="2"/>
  <c r="M837" i="2"/>
  <c r="N837" i="2"/>
  <c r="M838" i="2"/>
  <c r="N838" i="2"/>
  <c r="M839" i="2"/>
  <c r="N839" i="2"/>
  <c r="M840" i="2"/>
  <c r="N840" i="2"/>
  <c r="M841" i="2"/>
  <c r="N841" i="2"/>
  <c r="M842" i="2"/>
  <c r="N842" i="2"/>
  <c r="M843" i="2"/>
  <c r="N843" i="2"/>
  <c r="M844" i="2"/>
  <c r="N844" i="2"/>
  <c r="M845" i="2"/>
  <c r="N845" i="2"/>
  <c r="M846" i="2"/>
  <c r="N846" i="2"/>
  <c r="M847" i="2"/>
  <c r="N847" i="2"/>
  <c r="M848" i="2"/>
  <c r="N848" i="2"/>
  <c r="M849" i="2"/>
  <c r="N849" i="2"/>
  <c r="M850" i="2"/>
  <c r="N850" i="2"/>
  <c r="M851" i="2"/>
  <c r="N851" i="2"/>
  <c r="M852" i="2"/>
  <c r="N852" i="2"/>
  <c r="M853" i="2"/>
  <c r="N853" i="2"/>
  <c r="M854" i="2"/>
  <c r="N854" i="2"/>
  <c r="M855" i="2"/>
  <c r="N855" i="2"/>
  <c r="M856" i="2"/>
  <c r="N856" i="2"/>
  <c r="M857" i="2"/>
  <c r="N857" i="2"/>
  <c r="M858" i="2"/>
  <c r="N858" i="2"/>
  <c r="M859" i="2"/>
  <c r="N859" i="2"/>
  <c r="M860" i="2"/>
  <c r="N860" i="2"/>
  <c r="M861" i="2"/>
  <c r="N861" i="2"/>
  <c r="M862" i="2"/>
  <c r="N862" i="2"/>
  <c r="M863" i="2"/>
  <c r="N863" i="2"/>
  <c r="M864" i="2"/>
  <c r="N864" i="2"/>
  <c r="M865" i="2"/>
  <c r="N865" i="2"/>
  <c r="M866" i="2"/>
  <c r="N866" i="2"/>
  <c r="M867" i="2"/>
  <c r="N867" i="2"/>
  <c r="M868" i="2"/>
  <c r="N868" i="2"/>
  <c r="M869" i="2"/>
  <c r="N869" i="2"/>
  <c r="M870" i="2"/>
  <c r="N870" i="2"/>
  <c r="M871" i="2"/>
  <c r="N871" i="2"/>
  <c r="M872" i="2"/>
  <c r="N872" i="2"/>
  <c r="M873" i="2"/>
  <c r="N873" i="2"/>
  <c r="M874" i="2"/>
  <c r="N874" i="2"/>
  <c r="M875" i="2"/>
  <c r="N875" i="2"/>
  <c r="M876" i="2"/>
  <c r="N876" i="2"/>
  <c r="M877" i="2"/>
  <c r="N877" i="2"/>
  <c r="M878" i="2"/>
  <c r="N878" i="2"/>
  <c r="M879" i="2"/>
  <c r="N879" i="2"/>
  <c r="M880" i="2"/>
  <c r="N880" i="2"/>
  <c r="M881" i="2"/>
  <c r="N881" i="2"/>
  <c r="M882" i="2"/>
  <c r="N882" i="2"/>
  <c r="M883" i="2"/>
  <c r="N883" i="2"/>
  <c r="M884" i="2"/>
  <c r="N884" i="2"/>
  <c r="M885" i="2"/>
  <c r="N885" i="2"/>
  <c r="M886" i="2"/>
  <c r="N886" i="2"/>
  <c r="M887" i="2"/>
  <c r="N887" i="2"/>
  <c r="M888" i="2"/>
  <c r="N888" i="2"/>
  <c r="M889" i="2"/>
  <c r="N889" i="2"/>
  <c r="M890" i="2"/>
  <c r="N890" i="2"/>
  <c r="M891" i="2"/>
  <c r="N891" i="2"/>
  <c r="M892" i="2"/>
  <c r="N892" i="2"/>
  <c r="M893" i="2"/>
  <c r="N893" i="2"/>
  <c r="M894" i="2"/>
  <c r="N894" i="2"/>
  <c r="M895" i="2"/>
  <c r="N895" i="2"/>
  <c r="M896" i="2"/>
  <c r="N896" i="2"/>
  <c r="M897" i="2"/>
  <c r="N897" i="2"/>
  <c r="M898" i="2"/>
  <c r="N898" i="2"/>
  <c r="M899" i="2"/>
  <c r="N899" i="2"/>
  <c r="M900" i="2"/>
  <c r="N900" i="2"/>
  <c r="M901" i="2"/>
  <c r="N901" i="2"/>
  <c r="M902" i="2"/>
  <c r="N902" i="2"/>
  <c r="M903" i="2"/>
  <c r="N903" i="2"/>
  <c r="M904" i="2"/>
  <c r="N904" i="2"/>
  <c r="M905" i="2"/>
  <c r="N905" i="2"/>
  <c r="M906" i="2"/>
  <c r="N906" i="2"/>
  <c r="M907" i="2"/>
  <c r="N907" i="2"/>
  <c r="M908" i="2"/>
  <c r="N908" i="2"/>
  <c r="M909" i="2"/>
  <c r="N909" i="2"/>
  <c r="M910" i="2"/>
  <c r="N910" i="2"/>
  <c r="M911" i="2"/>
  <c r="N911" i="2"/>
  <c r="M912" i="2"/>
  <c r="N912" i="2"/>
  <c r="M913" i="2"/>
  <c r="N913" i="2"/>
  <c r="M914" i="2"/>
  <c r="N914" i="2"/>
  <c r="M915" i="2"/>
  <c r="N915" i="2"/>
  <c r="M916" i="2"/>
  <c r="N916" i="2"/>
  <c r="M917" i="2"/>
  <c r="N917" i="2"/>
  <c r="M918" i="2"/>
  <c r="N918" i="2"/>
  <c r="M919" i="2"/>
  <c r="N919" i="2"/>
  <c r="M920" i="2"/>
  <c r="N920" i="2"/>
  <c r="M921" i="2"/>
  <c r="N921" i="2"/>
  <c r="M922" i="2"/>
  <c r="N922" i="2"/>
  <c r="M923" i="2"/>
  <c r="N923" i="2"/>
  <c r="M924" i="2"/>
  <c r="N924" i="2"/>
  <c r="M925" i="2"/>
  <c r="N925" i="2"/>
  <c r="M926" i="2"/>
  <c r="N926" i="2"/>
  <c r="M927" i="2"/>
  <c r="N927" i="2"/>
  <c r="M928" i="2"/>
  <c r="N928" i="2"/>
  <c r="M929" i="2"/>
  <c r="N929" i="2"/>
  <c r="M930" i="2"/>
  <c r="N930" i="2"/>
  <c r="M931" i="2"/>
  <c r="N931" i="2"/>
  <c r="M932" i="2"/>
  <c r="N932" i="2"/>
  <c r="M933" i="2"/>
  <c r="N933" i="2"/>
  <c r="M934" i="2"/>
  <c r="N934" i="2"/>
  <c r="M935" i="2"/>
  <c r="N935" i="2"/>
  <c r="M936" i="2"/>
  <c r="N936" i="2"/>
  <c r="M937" i="2"/>
  <c r="N937" i="2"/>
  <c r="M938" i="2"/>
  <c r="N938" i="2"/>
  <c r="M939" i="2"/>
  <c r="N939" i="2"/>
  <c r="M940" i="2"/>
  <c r="N940" i="2"/>
  <c r="M941" i="2"/>
  <c r="N941" i="2"/>
  <c r="M942" i="2"/>
  <c r="N942" i="2"/>
  <c r="M943" i="2"/>
  <c r="N943" i="2"/>
  <c r="M944" i="2"/>
  <c r="N944" i="2"/>
  <c r="M945" i="2"/>
  <c r="N945" i="2"/>
  <c r="M946" i="2"/>
  <c r="N946" i="2"/>
  <c r="M947" i="2"/>
  <c r="N947" i="2"/>
  <c r="M948" i="2"/>
  <c r="N948" i="2"/>
  <c r="M949" i="2"/>
  <c r="N949" i="2"/>
  <c r="M950" i="2"/>
  <c r="N950" i="2"/>
  <c r="M951" i="2"/>
  <c r="N951" i="2"/>
  <c r="M952" i="2"/>
  <c r="N952" i="2"/>
  <c r="M953" i="2"/>
  <c r="N953" i="2"/>
  <c r="M954" i="2"/>
  <c r="N954" i="2"/>
  <c r="M955" i="2"/>
  <c r="N955" i="2"/>
  <c r="M956" i="2"/>
  <c r="N956" i="2"/>
  <c r="M957" i="2"/>
  <c r="N957" i="2"/>
  <c r="M958" i="2"/>
  <c r="N958" i="2"/>
  <c r="M959" i="2"/>
  <c r="N959" i="2"/>
  <c r="M960" i="2"/>
  <c r="N960" i="2"/>
  <c r="M961" i="2"/>
  <c r="N961" i="2"/>
  <c r="M962" i="2"/>
  <c r="N962" i="2"/>
  <c r="M963" i="2"/>
  <c r="N963" i="2"/>
  <c r="M964" i="2"/>
  <c r="N964" i="2"/>
  <c r="M965" i="2"/>
  <c r="N965" i="2"/>
  <c r="M966" i="2"/>
  <c r="N966" i="2"/>
  <c r="M967" i="2"/>
  <c r="N967" i="2"/>
  <c r="M968" i="2"/>
  <c r="N968" i="2"/>
  <c r="M969" i="2"/>
  <c r="N969" i="2"/>
  <c r="M970" i="2"/>
  <c r="N970" i="2"/>
  <c r="M971" i="2"/>
  <c r="N971" i="2"/>
  <c r="M972" i="2"/>
  <c r="N972" i="2"/>
  <c r="M973" i="2"/>
  <c r="N973" i="2"/>
  <c r="M974" i="2"/>
  <c r="N974" i="2"/>
  <c r="M975" i="2"/>
  <c r="N975" i="2"/>
  <c r="M976" i="2"/>
  <c r="N976" i="2"/>
  <c r="M977" i="2"/>
  <c r="N977" i="2"/>
  <c r="M978" i="2"/>
  <c r="N978" i="2"/>
  <c r="M979" i="2"/>
  <c r="N979" i="2"/>
  <c r="M980" i="2"/>
  <c r="N980" i="2"/>
  <c r="M981" i="2"/>
  <c r="N981" i="2"/>
  <c r="M982" i="2"/>
  <c r="N982" i="2"/>
  <c r="M983" i="2"/>
  <c r="N983" i="2"/>
  <c r="M984" i="2"/>
  <c r="N984" i="2"/>
  <c r="M985" i="2"/>
  <c r="N985" i="2"/>
  <c r="M986" i="2"/>
  <c r="N986" i="2"/>
  <c r="M987" i="2"/>
  <c r="N987" i="2"/>
  <c r="M988" i="2"/>
  <c r="N988" i="2"/>
  <c r="M989" i="2"/>
  <c r="N989" i="2"/>
  <c r="M990" i="2"/>
  <c r="N990" i="2"/>
  <c r="M991" i="2"/>
  <c r="N991" i="2"/>
  <c r="M992" i="2"/>
  <c r="N992" i="2"/>
  <c r="M993" i="2"/>
  <c r="N993" i="2"/>
  <c r="M994" i="2"/>
  <c r="N994" i="2"/>
  <c r="M995" i="2"/>
  <c r="N995" i="2"/>
  <c r="M996" i="2"/>
  <c r="N996" i="2"/>
  <c r="M997" i="2"/>
  <c r="N997" i="2"/>
  <c r="M998" i="2"/>
  <c r="N998" i="2"/>
  <c r="M999" i="2"/>
  <c r="N999" i="2"/>
  <c r="M1000" i="2"/>
  <c r="N1000" i="2"/>
  <c r="M1001" i="2"/>
  <c r="N1001" i="2"/>
  <c r="M1002" i="2"/>
  <c r="N1002" i="2"/>
  <c r="M1003" i="2"/>
  <c r="N1003" i="2"/>
  <c r="M1004" i="2"/>
  <c r="N1004" i="2"/>
  <c r="M1005" i="2"/>
  <c r="N1005" i="2"/>
  <c r="M1006" i="2"/>
  <c r="N1006" i="2"/>
  <c r="M1007" i="2"/>
  <c r="N1007" i="2"/>
  <c r="M1008" i="2"/>
  <c r="N1008" i="2"/>
  <c r="M1009" i="2"/>
  <c r="N1009" i="2"/>
  <c r="M1010" i="2"/>
  <c r="N1010" i="2"/>
  <c r="M1011" i="2"/>
  <c r="N1011" i="2"/>
  <c r="M1012" i="2"/>
  <c r="N1012" i="2"/>
  <c r="M1013" i="2"/>
  <c r="N1013" i="2"/>
  <c r="M1014" i="2"/>
  <c r="N1014" i="2"/>
  <c r="M1015" i="2"/>
  <c r="N1015" i="2"/>
  <c r="M1016" i="2"/>
  <c r="N1016" i="2"/>
  <c r="M1017" i="2"/>
  <c r="N1017" i="2"/>
  <c r="M1018" i="2"/>
  <c r="N1018" i="2"/>
  <c r="M1019" i="2"/>
  <c r="N1019" i="2"/>
  <c r="M1020" i="2"/>
  <c r="N1020" i="2"/>
  <c r="M1021" i="2"/>
  <c r="N1021" i="2"/>
  <c r="M1022" i="2"/>
  <c r="N1022" i="2"/>
  <c r="M1023" i="2"/>
  <c r="N1023" i="2"/>
  <c r="M1024" i="2"/>
  <c r="N1024" i="2"/>
  <c r="M1025" i="2"/>
  <c r="N1025" i="2"/>
  <c r="M1026" i="2"/>
  <c r="N1026" i="2"/>
  <c r="M1027" i="2"/>
  <c r="N1027" i="2"/>
  <c r="M1028" i="2"/>
  <c r="N1028" i="2"/>
  <c r="M1029" i="2"/>
  <c r="N1029" i="2"/>
  <c r="M1030" i="2"/>
  <c r="N1030" i="2"/>
  <c r="M1031" i="2"/>
  <c r="N1031" i="2"/>
  <c r="M1032" i="2"/>
  <c r="N1032" i="2"/>
  <c r="M170" i="4"/>
  <c r="N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182" i="4"/>
  <c r="N182" i="4"/>
  <c r="M183" i="4"/>
  <c r="N183" i="4"/>
  <c r="M184" i="4"/>
  <c r="N184" i="4"/>
  <c r="K185" i="4"/>
  <c r="M185" i="4"/>
  <c r="N185" i="4"/>
  <c r="K186" i="4"/>
  <c r="M186" i="4"/>
  <c r="N186" i="4"/>
  <c r="K187" i="4"/>
  <c r="M187" i="4"/>
  <c r="N187" i="4"/>
  <c r="K188" i="4"/>
  <c r="M188" i="4"/>
  <c r="N188" i="4"/>
  <c r="K189" i="4"/>
  <c r="M189" i="4"/>
  <c r="N189" i="4"/>
  <c r="K190" i="4"/>
  <c r="M190" i="4"/>
  <c r="N190" i="4"/>
  <c r="K191" i="4"/>
  <c r="M191" i="4"/>
  <c r="N191" i="4"/>
  <c r="K192" i="4"/>
  <c r="M192" i="4"/>
  <c r="N192" i="4"/>
  <c r="K193" i="4"/>
  <c r="M193" i="4"/>
  <c r="N193" i="4"/>
  <c r="K194" i="4"/>
  <c r="M194" i="4"/>
  <c r="N194" i="4"/>
  <c r="K195" i="4"/>
  <c r="M195" i="4"/>
  <c r="N195" i="4"/>
  <c r="K196" i="4"/>
  <c r="M196" i="4"/>
  <c r="N196" i="4"/>
  <c r="K197" i="4"/>
  <c r="M197" i="4"/>
  <c r="N197" i="4"/>
  <c r="K198" i="4"/>
  <c r="M198" i="4"/>
  <c r="N198" i="4"/>
  <c r="K199" i="4"/>
  <c r="M199" i="4"/>
  <c r="N199" i="4"/>
  <c r="K200" i="4"/>
  <c r="M200" i="4"/>
  <c r="N200" i="4"/>
  <c r="K201" i="4"/>
  <c r="M201" i="4"/>
  <c r="N201" i="4"/>
  <c r="K202" i="4"/>
  <c r="M202" i="4"/>
  <c r="N202" i="4"/>
  <c r="K203" i="4"/>
  <c r="M203" i="4"/>
  <c r="N203" i="4"/>
  <c r="K204" i="4"/>
  <c r="M204" i="4"/>
  <c r="N204" i="4"/>
  <c r="K205" i="4"/>
  <c r="M205" i="4"/>
  <c r="N205" i="4"/>
  <c r="K206" i="4"/>
  <c r="M206" i="4"/>
  <c r="N206" i="4"/>
  <c r="K207" i="4"/>
  <c r="M207" i="4"/>
  <c r="N207" i="4"/>
  <c r="K208" i="4"/>
  <c r="M208" i="4"/>
  <c r="N208" i="4"/>
  <c r="K209" i="4"/>
  <c r="M209" i="4"/>
  <c r="N209" i="4"/>
  <c r="K210" i="4"/>
  <c r="M210" i="4"/>
  <c r="N210" i="4"/>
  <c r="K211" i="4"/>
  <c r="M211" i="4"/>
  <c r="N211" i="4"/>
  <c r="K212" i="4"/>
  <c r="M212" i="4"/>
  <c r="N212" i="4"/>
  <c r="K213" i="4"/>
  <c r="M213" i="4"/>
  <c r="N213" i="4"/>
  <c r="K214" i="4"/>
  <c r="M214" i="4"/>
  <c r="N214" i="4"/>
  <c r="K215" i="4"/>
  <c r="M215" i="4"/>
  <c r="N215" i="4"/>
  <c r="K216" i="4"/>
  <c r="M216" i="4"/>
  <c r="N216" i="4"/>
  <c r="K217" i="4"/>
  <c r="M217" i="4"/>
  <c r="N217" i="4"/>
  <c r="K218" i="4"/>
  <c r="M218" i="4"/>
  <c r="N218" i="4"/>
  <c r="K219" i="4"/>
  <c r="M219" i="4"/>
  <c r="N219" i="4"/>
  <c r="K220" i="4"/>
  <c r="M220" i="4"/>
  <c r="N220" i="4"/>
  <c r="K221" i="4"/>
  <c r="M221" i="4"/>
  <c r="N221" i="4"/>
  <c r="K222" i="4"/>
  <c r="M222" i="4"/>
  <c r="N222" i="4"/>
  <c r="K223" i="4"/>
  <c r="M223" i="4"/>
  <c r="N223" i="4"/>
  <c r="K224" i="4"/>
  <c r="M224" i="4"/>
  <c r="N224" i="4"/>
  <c r="K225" i="4"/>
  <c r="M225" i="4"/>
  <c r="N225" i="4"/>
  <c r="K226" i="4"/>
  <c r="M226" i="4"/>
  <c r="N226" i="4"/>
  <c r="K227" i="4"/>
  <c r="M227" i="4"/>
  <c r="N227" i="4"/>
  <c r="K228" i="4"/>
  <c r="M228" i="4"/>
  <c r="N228" i="4"/>
  <c r="K229" i="4"/>
  <c r="M229" i="4"/>
  <c r="N229" i="4"/>
  <c r="K230" i="4"/>
  <c r="M230" i="4"/>
  <c r="N230" i="4"/>
  <c r="K231" i="4"/>
  <c r="M231" i="4"/>
  <c r="N231" i="4"/>
  <c r="K232" i="4"/>
  <c r="M232" i="4"/>
  <c r="N232" i="4"/>
  <c r="K233" i="4"/>
  <c r="M233" i="4"/>
  <c r="N233" i="4"/>
  <c r="K234" i="4"/>
  <c r="M234" i="4"/>
  <c r="N234" i="4"/>
  <c r="K235" i="4"/>
  <c r="M235" i="4"/>
  <c r="N235" i="4"/>
  <c r="K236" i="4"/>
  <c r="M236" i="4"/>
  <c r="N236" i="4"/>
  <c r="K237" i="4"/>
  <c r="M237" i="4"/>
  <c r="N237" i="4"/>
  <c r="K238" i="4"/>
  <c r="M238" i="4"/>
  <c r="N238" i="4"/>
  <c r="K239" i="4"/>
  <c r="M239" i="4"/>
  <c r="N239" i="4"/>
  <c r="K240" i="4"/>
  <c r="M240" i="4"/>
  <c r="N240" i="4"/>
  <c r="K241" i="4"/>
  <c r="M241" i="4"/>
  <c r="N241" i="4"/>
  <c r="K242" i="4"/>
  <c r="M242" i="4"/>
  <c r="N242" i="4"/>
  <c r="K243" i="4"/>
  <c r="M243" i="4"/>
  <c r="N243" i="4"/>
  <c r="K244" i="4"/>
  <c r="M244" i="4"/>
  <c r="N244" i="4"/>
  <c r="K245" i="4"/>
  <c r="M245" i="4"/>
  <c r="N245" i="4"/>
  <c r="K246" i="4"/>
  <c r="M246" i="4"/>
  <c r="N246" i="4"/>
  <c r="K247" i="4"/>
  <c r="M247" i="4"/>
  <c r="N247" i="4"/>
  <c r="K248" i="4"/>
  <c r="M248" i="4"/>
  <c r="N248" i="4"/>
  <c r="K249" i="4"/>
  <c r="M249" i="4"/>
  <c r="N249" i="4"/>
  <c r="K250" i="4"/>
  <c r="M250" i="4"/>
  <c r="N250" i="4"/>
  <c r="K251" i="4"/>
  <c r="M251" i="4"/>
  <c r="N251" i="4"/>
  <c r="K252" i="4"/>
  <c r="M252" i="4"/>
  <c r="N252" i="4"/>
  <c r="K253" i="4"/>
  <c r="M253" i="4"/>
  <c r="N253" i="4"/>
  <c r="K254" i="4"/>
  <c r="M254" i="4"/>
  <c r="N254" i="4"/>
  <c r="K255" i="4"/>
  <c r="M255" i="4"/>
  <c r="N255" i="4"/>
  <c r="K256" i="4"/>
  <c r="M256" i="4"/>
  <c r="N256" i="4"/>
  <c r="K257" i="4"/>
  <c r="M257" i="4"/>
  <c r="N257" i="4"/>
  <c r="K258" i="4"/>
  <c r="M258" i="4"/>
  <c r="N258" i="4"/>
  <c r="K259" i="4"/>
  <c r="M259" i="4"/>
  <c r="N259" i="4"/>
  <c r="K260" i="4"/>
  <c r="M260" i="4"/>
  <c r="N260" i="4"/>
  <c r="K261" i="4"/>
  <c r="M261" i="4"/>
  <c r="N261" i="4"/>
  <c r="K262" i="4"/>
  <c r="M262" i="4"/>
  <c r="N262" i="4"/>
  <c r="K263" i="4"/>
  <c r="M263" i="4"/>
  <c r="N263" i="4"/>
  <c r="K264" i="4"/>
  <c r="M264" i="4"/>
  <c r="N264" i="4"/>
  <c r="K265" i="4"/>
  <c r="M265" i="4"/>
  <c r="N265" i="4"/>
  <c r="K266" i="4"/>
  <c r="M266" i="4"/>
  <c r="N266" i="4"/>
  <c r="K267" i="4"/>
  <c r="M267" i="4"/>
  <c r="N267" i="4"/>
  <c r="K268" i="4"/>
  <c r="M268" i="4"/>
  <c r="N268" i="4"/>
  <c r="K269" i="4"/>
  <c r="M269" i="4"/>
  <c r="N269" i="4"/>
  <c r="K270" i="4"/>
  <c r="M270" i="4"/>
  <c r="N270" i="4"/>
  <c r="K271" i="4"/>
  <c r="M271" i="4"/>
  <c r="N271" i="4"/>
  <c r="K272" i="4"/>
  <c r="M272" i="4"/>
  <c r="N272" i="4"/>
  <c r="K273" i="4"/>
  <c r="M273" i="4"/>
  <c r="N273" i="4"/>
  <c r="K274" i="4"/>
  <c r="M274" i="4"/>
  <c r="N274" i="4"/>
  <c r="K275" i="4"/>
  <c r="M275" i="4"/>
  <c r="N275" i="4"/>
  <c r="K276" i="4"/>
  <c r="M276" i="4"/>
  <c r="N276" i="4"/>
  <c r="K277" i="4"/>
  <c r="M277" i="4"/>
  <c r="N277" i="4"/>
  <c r="K278" i="4"/>
  <c r="M278" i="4"/>
  <c r="N278" i="4"/>
  <c r="K279" i="4"/>
  <c r="M279" i="4"/>
  <c r="N279" i="4"/>
  <c r="K280" i="4"/>
  <c r="M280" i="4"/>
  <c r="N280" i="4"/>
  <c r="K281" i="4"/>
  <c r="M281" i="4"/>
  <c r="N281" i="4"/>
  <c r="K282" i="4"/>
  <c r="M282" i="4"/>
  <c r="N282" i="4"/>
  <c r="K283" i="4"/>
  <c r="M283" i="4"/>
  <c r="N283" i="4"/>
  <c r="K284" i="4"/>
  <c r="M284" i="4"/>
  <c r="N284" i="4"/>
  <c r="K285" i="4"/>
  <c r="M285" i="4"/>
  <c r="N285" i="4"/>
  <c r="K286" i="4"/>
  <c r="M286" i="4"/>
  <c r="N286" i="4"/>
  <c r="K287" i="4"/>
  <c r="M287" i="4"/>
  <c r="N287" i="4"/>
  <c r="K288" i="4"/>
  <c r="M288" i="4"/>
  <c r="N288" i="4"/>
  <c r="K289" i="4"/>
  <c r="M289" i="4"/>
  <c r="N289" i="4"/>
  <c r="K290" i="4"/>
  <c r="M290" i="4"/>
  <c r="N290" i="4"/>
  <c r="K291" i="4"/>
  <c r="M291" i="4"/>
  <c r="N291" i="4"/>
  <c r="K292" i="4"/>
  <c r="M292" i="4"/>
  <c r="N292" i="4"/>
  <c r="K293" i="4"/>
  <c r="M293" i="4"/>
  <c r="N293" i="4"/>
  <c r="K294" i="4"/>
  <c r="M294" i="4"/>
  <c r="N294" i="4"/>
  <c r="K295" i="4"/>
  <c r="M295" i="4"/>
  <c r="N295" i="4"/>
  <c r="K296" i="4"/>
  <c r="M296" i="4"/>
  <c r="N296" i="4"/>
  <c r="K297" i="4"/>
  <c r="M297" i="4"/>
  <c r="N297" i="4"/>
  <c r="K298" i="4"/>
  <c r="M298" i="4"/>
  <c r="N298" i="4"/>
  <c r="K299" i="4"/>
  <c r="M299" i="4"/>
  <c r="N299" i="4"/>
  <c r="K300" i="4"/>
  <c r="M300" i="4"/>
  <c r="N300" i="4"/>
  <c r="K301" i="4"/>
  <c r="M301" i="4"/>
  <c r="N301" i="4"/>
  <c r="K302" i="4"/>
  <c r="M302" i="4"/>
  <c r="N302" i="4"/>
  <c r="K303" i="4"/>
  <c r="M303" i="4"/>
  <c r="N303" i="4"/>
  <c r="K304" i="4"/>
  <c r="M304" i="4"/>
  <c r="N304" i="4"/>
  <c r="K305" i="4"/>
  <c r="M305" i="4"/>
  <c r="N305" i="4"/>
  <c r="K306" i="4"/>
  <c r="M306" i="4"/>
  <c r="N306" i="4"/>
  <c r="K307" i="4"/>
  <c r="M307" i="4"/>
  <c r="N307" i="4"/>
  <c r="K308" i="4"/>
  <c r="M308" i="4"/>
  <c r="N308" i="4"/>
  <c r="K309" i="4"/>
  <c r="M309" i="4"/>
  <c r="N309" i="4"/>
  <c r="K310" i="4"/>
  <c r="M310" i="4"/>
  <c r="N310" i="4"/>
  <c r="K311" i="4"/>
  <c r="M311" i="4"/>
  <c r="N311" i="4"/>
  <c r="K312" i="4"/>
  <c r="M312" i="4"/>
  <c r="N312" i="4"/>
  <c r="K313" i="4"/>
  <c r="M313" i="4"/>
  <c r="N313" i="4"/>
  <c r="K314" i="4"/>
  <c r="M314" i="4"/>
  <c r="N314" i="4"/>
  <c r="K315" i="4"/>
  <c r="M315" i="4"/>
  <c r="N315" i="4"/>
  <c r="K316" i="4"/>
  <c r="M316" i="4"/>
  <c r="N316" i="4"/>
  <c r="K317" i="4"/>
  <c r="M317" i="4"/>
  <c r="N317" i="4"/>
  <c r="K318" i="4"/>
  <c r="M318" i="4"/>
  <c r="N318" i="4"/>
  <c r="K319" i="4"/>
  <c r="M319" i="4"/>
  <c r="N319" i="4"/>
  <c r="K320" i="4"/>
  <c r="M320" i="4"/>
  <c r="N320" i="4"/>
  <c r="K321" i="4"/>
  <c r="M321" i="4"/>
  <c r="N321" i="4"/>
  <c r="K322" i="4"/>
  <c r="M322" i="4"/>
  <c r="N322" i="4"/>
  <c r="K323" i="4"/>
  <c r="M323" i="4"/>
  <c r="N323" i="4"/>
  <c r="K324" i="4"/>
  <c r="M324" i="4"/>
  <c r="N324" i="4"/>
  <c r="K325" i="4"/>
  <c r="M325" i="4"/>
  <c r="N325" i="4"/>
  <c r="K326" i="4"/>
  <c r="M326" i="4"/>
  <c r="N326" i="4"/>
  <c r="K327" i="4"/>
  <c r="M327" i="4"/>
  <c r="N327" i="4"/>
  <c r="K328" i="4"/>
  <c r="M328" i="4"/>
  <c r="N328" i="4"/>
  <c r="K329" i="4"/>
  <c r="M329" i="4"/>
  <c r="N329" i="4"/>
  <c r="K330" i="4"/>
  <c r="M330" i="4"/>
  <c r="N330" i="4"/>
  <c r="K331" i="4"/>
  <c r="M331" i="4"/>
  <c r="N331" i="4"/>
  <c r="K332" i="4"/>
  <c r="M332" i="4"/>
  <c r="N332" i="4"/>
  <c r="K333" i="4"/>
  <c r="M333" i="4"/>
  <c r="N333" i="4"/>
  <c r="K334" i="4"/>
  <c r="M334" i="4"/>
  <c r="N334" i="4"/>
  <c r="K335" i="4"/>
  <c r="M335" i="4"/>
  <c r="N335" i="4"/>
  <c r="K336" i="4"/>
  <c r="M336" i="4"/>
  <c r="N336" i="4"/>
  <c r="K337" i="4"/>
  <c r="M337" i="4"/>
  <c r="N337" i="4"/>
  <c r="K338" i="4"/>
  <c r="M338" i="4"/>
  <c r="N338" i="4"/>
  <c r="K339" i="4"/>
  <c r="M339" i="4"/>
  <c r="N339" i="4"/>
  <c r="K340" i="4"/>
  <c r="M340" i="4"/>
  <c r="N340" i="4"/>
  <c r="K341" i="4"/>
  <c r="M341" i="4"/>
  <c r="N341" i="4"/>
  <c r="K342" i="4"/>
  <c r="M342" i="4"/>
  <c r="N342" i="4"/>
  <c r="K343" i="4"/>
  <c r="M343" i="4"/>
  <c r="N343" i="4"/>
  <c r="K344" i="4"/>
  <c r="M344" i="4"/>
  <c r="N344" i="4"/>
  <c r="K345" i="4"/>
  <c r="M345" i="4"/>
  <c r="N345" i="4"/>
  <c r="K346" i="4"/>
  <c r="M346" i="4"/>
  <c r="N346" i="4"/>
  <c r="K347" i="4"/>
  <c r="M347" i="4"/>
  <c r="N347" i="4"/>
  <c r="K348" i="4"/>
  <c r="M348" i="4"/>
  <c r="N348" i="4"/>
  <c r="K349" i="4"/>
  <c r="M349" i="4"/>
  <c r="N349" i="4"/>
  <c r="K350" i="4"/>
  <c r="M350" i="4"/>
  <c r="N350" i="4"/>
  <c r="K351" i="4"/>
  <c r="M351" i="4"/>
  <c r="N351" i="4"/>
  <c r="K352" i="4"/>
  <c r="M352" i="4"/>
  <c r="N352" i="4"/>
  <c r="K353" i="4"/>
  <c r="M353" i="4"/>
  <c r="N353" i="4"/>
  <c r="K354" i="4"/>
  <c r="M354" i="4"/>
  <c r="N354" i="4"/>
  <c r="K355" i="4"/>
  <c r="M355" i="4"/>
  <c r="N355" i="4"/>
  <c r="K356" i="4"/>
  <c r="M356" i="4"/>
  <c r="N356" i="4"/>
  <c r="K357" i="4"/>
  <c r="M357" i="4"/>
  <c r="N357" i="4"/>
  <c r="K358" i="4"/>
  <c r="M358" i="4"/>
  <c r="N358" i="4"/>
  <c r="K359" i="4"/>
  <c r="M359" i="4"/>
  <c r="N359" i="4"/>
  <c r="K360" i="4"/>
  <c r="M360" i="4"/>
  <c r="N360" i="4"/>
  <c r="K361" i="4"/>
  <c r="M361" i="4"/>
  <c r="N361" i="4"/>
  <c r="K362" i="4"/>
  <c r="M362" i="4"/>
  <c r="N362" i="4"/>
  <c r="K363" i="4"/>
  <c r="M363" i="4"/>
  <c r="N363" i="4"/>
  <c r="K364" i="4"/>
  <c r="M364" i="4"/>
  <c r="N364" i="4"/>
  <c r="K365" i="4"/>
  <c r="M365" i="4"/>
  <c r="N365" i="4"/>
  <c r="K366" i="4"/>
  <c r="M366" i="4"/>
  <c r="N366" i="4"/>
  <c r="K367" i="4"/>
  <c r="M367" i="4"/>
  <c r="N367" i="4"/>
  <c r="K368" i="4"/>
  <c r="M368" i="4"/>
  <c r="N368" i="4"/>
  <c r="K369" i="4"/>
  <c r="M369" i="4"/>
  <c r="N369" i="4"/>
  <c r="K370" i="4"/>
  <c r="M370" i="4"/>
  <c r="N370" i="4"/>
  <c r="K371" i="4"/>
  <c r="M371" i="4"/>
  <c r="N371" i="4"/>
  <c r="K372" i="4"/>
  <c r="M372" i="4"/>
  <c r="N372" i="4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AM29" i="14"/>
  <c r="AN29" i="14"/>
  <c r="AO29" i="14" s="1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H687" i="6" s="1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 s="1"/>
  <c r="AP20" i="14"/>
  <c r="AN21" i="14"/>
  <c r="AO21" i="14"/>
  <c r="AP21" i="14"/>
  <c r="AN22" i="14"/>
  <c r="AO22" i="14" s="1"/>
  <c r="AP22" i="14"/>
  <c r="AN23" i="14"/>
  <c r="AO23" i="14" s="1"/>
  <c r="AP23" i="14"/>
  <c r="AN24" i="14"/>
  <c r="AO24" i="14" s="1"/>
  <c r="AP24" i="14"/>
  <c r="AN25" i="14"/>
  <c r="AO25" i="14" s="1"/>
  <c r="AP25" i="14"/>
  <c r="AN26" i="14"/>
  <c r="AO26" i="14" s="1"/>
  <c r="AP26" i="14"/>
  <c r="AN27" i="14"/>
  <c r="AO27" i="14" s="1"/>
  <c r="AP27" i="14"/>
  <c r="AN28" i="14"/>
  <c r="AO28" i="14" s="1"/>
  <c r="AP28" i="14"/>
  <c r="AM28" i="14"/>
  <c r="AM27" i="14"/>
  <c r="AM26" i="14"/>
  <c r="AM25" i="14"/>
  <c r="AM24" i="14"/>
  <c r="AM23" i="14"/>
  <c r="AM22" i="14"/>
  <c r="AM21" i="14"/>
  <c r="AM20" i="14"/>
  <c r="Z681" i="10"/>
  <c r="K681" i="10"/>
  <c r="I681" i="10"/>
  <c r="AC681" i="10"/>
  <c r="AD681" i="10"/>
  <c r="J681" i="10"/>
  <c r="Z680" i="10"/>
  <c r="K680" i="10"/>
  <c r="I680" i="10"/>
  <c r="AC680" i="10"/>
  <c r="AD680" i="10"/>
  <c r="J680" i="10"/>
  <c r="Z679" i="10"/>
  <c r="K679" i="10"/>
  <c r="I679" i="10"/>
  <c r="AC679" i="10"/>
  <c r="AD679" i="10"/>
  <c r="J679" i="10"/>
  <c r="Z678" i="10"/>
  <c r="K678" i="10"/>
  <c r="I678" i="10"/>
  <c r="AC678" i="10"/>
  <c r="AD678" i="10"/>
  <c r="J678" i="10"/>
  <c r="Z677" i="10"/>
  <c r="K677" i="10"/>
  <c r="I677" i="10"/>
  <c r="AC677" i="10"/>
  <c r="AD677" i="10"/>
  <c r="J677" i="10"/>
  <c r="Z676" i="10"/>
  <c r="K676" i="10"/>
  <c r="I676" i="10"/>
  <c r="AC676" i="10"/>
  <c r="AD676" i="10"/>
  <c r="J676" i="10"/>
  <c r="Z675" i="10"/>
  <c r="K675" i="10"/>
  <c r="I675" i="10"/>
  <c r="AC675" i="10"/>
  <c r="AD675" i="10"/>
  <c r="J675" i="10"/>
  <c r="Z674" i="10"/>
  <c r="K674" i="10"/>
  <c r="I674" i="10"/>
  <c r="AC674" i="10"/>
  <c r="AD674" i="10"/>
  <c r="J674" i="10"/>
  <c r="Z673" i="10"/>
  <c r="K673" i="10"/>
  <c r="I673" i="10"/>
  <c r="AC673" i="10"/>
  <c r="AD673" i="10"/>
  <c r="J673" i="10"/>
  <c r="Z672" i="10"/>
  <c r="K672" i="10"/>
  <c r="I672" i="10"/>
  <c r="AC672" i="10"/>
  <c r="AD672" i="10"/>
  <c r="J672" i="10"/>
  <c r="Z671" i="10"/>
  <c r="K671" i="10"/>
  <c r="I671" i="10"/>
  <c r="AC671" i="10"/>
  <c r="AD671" i="10"/>
  <c r="J671" i="10"/>
  <c r="Z670" i="10"/>
  <c r="K670" i="10"/>
  <c r="I670" i="10"/>
  <c r="AC670" i="10"/>
  <c r="AD670" i="10"/>
  <c r="J670" i="10"/>
  <c r="Z669" i="10"/>
  <c r="K669" i="10"/>
  <c r="I669" i="10"/>
  <c r="AC669" i="10"/>
  <c r="AD669" i="10"/>
  <c r="J669" i="10"/>
  <c r="Z668" i="10"/>
  <c r="K668" i="10"/>
  <c r="I668" i="10"/>
  <c r="AC668" i="10"/>
  <c r="AD668" i="10"/>
  <c r="J668" i="10"/>
  <c r="Z667" i="10"/>
  <c r="K667" i="10"/>
  <c r="I667" i="10"/>
  <c r="AC667" i="10"/>
  <c r="AD667" i="10"/>
  <c r="J667" i="10"/>
  <c r="Z666" i="10"/>
  <c r="K666" i="10"/>
  <c r="I666" i="10"/>
  <c r="AC666" i="10"/>
  <c r="AD666" i="10"/>
  <c r="J666" i="10"/>
  <c r="Z665" i="10"/>
  <c r="K665" i="10"/>
  <c r="I665" i="10"/>
  <c r="AC665" i="10"/>
  <c r="AD665" i="10"/>
  <c r="J665" i="10"/>
  <c r="Z664" i="10"/>
  <c r="K664" i="10"/>
  <c r="I664" i="10"/>
  <c r="AC664" i="10"/>
  <c r="AD664" i="10"/>
  <c r="J664" i="10"/>
  <c r="Z663" i="10"/>
  <c r="K663" i="10"/>
  <c r="I663" i="10"/>
  <c r="AC663" i="10"/>
  <c r="AD663" i="10"/>
  <c r="J663" i="10"/>
  <c r="Z662" i="10"/>
  <c r="K662" i="10"/>
  <c r="I662" i="10"/>
  <c r="AC662" i="10"/>
  <c r="AD662" i="10"/>
  <c r="J662" i="10"/>
  <c r="Z661" i="10"/>
  <c r="K661" i="10"/>
  <c r="I661" i="10"/>
  <c r="AC661" i="10"/>
  <c r="AD661" i="10"/>
  <c r="J661" i="10"/>
  <c r="Z660" i="10"/>
  <c r="K660" i="10"/>
  <c r="I660" i="10"/>
  <c r="AC660" i="10"/>
  <c r="AD660" i="10"/>
  <c r="J660" i="10"/>
  <c r="Z659" i="10"/>
  <c r="K659" i="10"/>
  <c r="I659" i="10"/>
  <c r="AC659" i="10"/>
  <c r="AD659" i="10"/>
  <c r="J659" i="10"/>
  <c r="Z658" i="10"/>
  <c r="K658" i="10"/>
  <c r="I658" i="10"/>
  <c r="AC658" i="10"/>
  <c r="AD658" i="10"/>
  <c r="J658" i="10"/>
  <c r="Z657" i="10"/>
  <c r="K657" i="10"/>
  <c r="I657" i="10"/>
  <c r="AC657" i="10"/>
  <c r="AD657" i="10"/>
  <c r="J657" i="10"/>
  <c r="Z656" i="10"/>
  <c r="K656" i="10"/>
  <c r="I656" i="10"/>
  <c r="AC656" i="10"/>
  <c r="AD656" i="10"/>
  <c r="J656" i="10"/>
  <c r="Z655" i="10"/>
  <c r="K655" i="10"/>
  <c r="I655" i="10"/>
  <c r="AC655" i="10"/>
  <c r="AD655" i="10"/>
  <c r="J655" i="10"/>
  <c r="Z654" i="10"/>
  <c r="K654" i="10"/>
  <c r="I654" i="10"/>
  <c r="AC654" i="10"/>
  <c r="AD654" i="10"/>
  <c r="J654" i="10"/>
  <c r="Z653" i="10"/>
  <c r="K653" i="10"/>
  <c r="I653" i="10"/>
  <c r="AC653" i="10"/>
  <c r="AD653" i="10"/>
  <c r="J653" i="10"/>
  <c r="Z652" i="10"/>
  <c r="K652" i="10"/>
  <c r="I652" i="10"/>
  <c r="AC652" i="10"/>
  <c r="AD652" i="10"/>
  <c r="J652" i="10"/>
  <c r="Z651" i="10"/>
  <c r="K651" i="10"/>
  <c r="I651" i="10"/>
  <c r="AC651" i="10"/>
  <c r="AD651" i="10"/>
  <c r="J651" i="10"/>
  <c r="Z650" i="10"/>
  <c r="K650" i="10"/>
  <c r="I650" i="10"/>
  <c r="AC650" i="10"/>
  <c r="AD650" i="10"/>
  <c r="J650" i="10"/>
  <c r="Z649" i="10"/>
  <c r="K649" i="10"/>
  <c r="I649" i="10"/>
  <c r="AC649" i="10"/>
  <c r="AD649" i="10"/>
  <c r="J649" i="10"/>
  <c r="Z648" i="10"/>
  <c r="K648" i="10"/>
  <c r="J648" i="10"/>
  <c r="I648" i="10"/>
  <c r="AC648" i="10"/>
  <c r="AD648" i="10"/>
  <c r="Z647" i="10"/>
  <c r="K647" i="10"/>
  <c r="I647" i="10"/>
  <c r="AC647" i="10"/>
  <c r="AD647" i="10"/>
  <c r="J647" i="10"/>
  <c r="Z646" i="10"/>
  <c r="K646" i="10"/>
  <c r="I646" i="10"/>
  <c r="AC646" i="10"/>
  <c r="AD646" i="10"/>
  <c r="J646" i="10"/>
  <c r="Z645" i="10"/>
  <c r="K645" i="10"/>
  <c r="I645" i="10"/>
  <c r="AC645" i="10"/>
  <c r="AD645" i="10"/>
  <c r="J645" i="10"/>
  <c r="Z644" i="10"/>
  <c r="K644" i="10"/>
  <c r="I644" i="10"/>
  <c r="AC644" i="10"/>
  <c r="AD644" i="10"/>
  <c r="J644" i="10"/>
  <c r="Z643" i="10"/>
  <c r="K643" i="10"/>
  <c r="I643" i="10"/>
  <c r="AC643" i="10"/>
  <c r="AD643" i="10"/>
  <c r="J643" i="10"/>
  <c r="Z642" i="10"/>
  <c r="K642" i="10"/>
  <c r="I642" i="10"/>
  <c r="AC642" i="10"/>
  <c r="AD642" i="10"/>
  <c r="J642" i="10"/>
  <c r="Z641" i="10"/>
  <c r="K641" i="10"/>
  <c r="I641" i="10"/>
  <c r="AC641" i="10"/>
  <c r="AD641" i="10"/>
  <c r="J641" i="10"/>
  <c r="Z640" i="10"/>
  <c r="K640" i="10"/>
  <c r="I640" i="10"/>
  <c r="AC640" i="10"/>
  <c r="AD640" i="10"/>
  <c r="J640" i="10"/>
  <c r="Z639" i="10"/>
  <c r="K639" i="10"/>
  <c r="I639" i="10"/>
  <c r="AC639" i="10"/>
  <c r="AD639" i="10"/>
  <c r="J639" i="10"/>
  <c r="Z638" i="10"/>
  <c r="K638" i="10"/>
  <c r="I638" i="10"/>
  <c r="AC638" i="10"/>
  <c r="AD638" i="10"/>
  <c r="J638" i="10"/>
  <c r="Z637" i="10"/>
  <c r="K637" i="10"/>
  <c r="I637" i="10"/>
  <c r="AC637" i="10"/>
  <c r="AD637" i="10"/>
  <c r="J637" i="10"/>
  <c r="Z636" i="10"/>
  <c r="K636" i="10"/>
  <c r="I636" i="10"/>
  <c r="AC636" i="10"/>
  <c r="AD636" i="10"/>
  <c r="J636" i="10"/>
  <c r="Z635" i="10"/>
  <c r="K635" i="10"/>
  <c r="I635" i="10"/>
  <c r="AC635" i="10"/>
  <c r="AD635" i="10"/>
  <c r="J635" i="10"/>
  <c r="Z634" i="10"/>
  <c r="K634" i="10"/>
  <c r="I634" i="10"/>
  <c r="AC634" i="10"/>
  <c r="AD634" i="10"/>
  <c r="J634" i="10"/>
  <c r="Z633" i="10"/>
  <c r="K633" i="10"/>
  <c r="I633" i="10"/>
  <c r="AC633" i="10"/>
  <c r="AD633" i="10"/>
  <c r="J633" i="10"/>
  <c r="Z632" i="10"/>
  <c r="K632" i="10"/>
  <c r="I632" i="10"/>
  <c r="AC632" i="10"/>
  <c r="AD632" i="10"/>
  <c r="J632" i="10"/>
  <c r="Z631" i="10"/>
  <c r="K631" i="10"/>
  <c r="I631" i="10"/>
  <c r="AC631" i="10"/>
  <c r="AD631" i="10"/>
  <c r="J631" i="10"/>
  <c r="Z630" i="10"/>
  <c r="K630" i="10"/>
  <c r="I630" i="10"/>
  <c r="AC630" i="10"/>
  <c r="AD630" i="10"/>
  <c r="J630" i="10"/>
  <c r="Z629" i="10"/>
  <c r="K629" i="10"/>
  <c r="I629" i="10"/>
  <c r="AC629" i="10"/>
  <c r="AD629" i="10"/>
  <c r="J629" i="10"/>
  <c r="Z628" i="10"/>
  <c r="K628" i="10"/>
  <c r="I628" i="10"/>
  <c r="AC628" i="10"/>
  <c r="AD628" i="10"/>
  <c r="J628" i="10"/>
  <c r="Z627" i="10"/>
  <c r="K627" i="10"/>
  <c r="I627" i="10"/>
  <c r="AC627" i="10"/>
  <c r="AD627" i="10"/>
  <c r="J627" i="10"/>
  <c r="Z626" i="10"/>
  <c r="K626" i="10"/>
  <c r="I626" i="10"/>
  <c r="AC626" i="10"/>
  <c r="AD626" i="10"/>
  <c r="J626" i="10"/>
  <c r="Z625" i="10"/>
  <c r="K625" i="10"/>
  <c r="I625" i="10"/>
  <c r="AC625" i="10"/>
  <c r="AD625" i="10"/>
  <c r="J625" i="10"/>
  <c r="Z624" i="10"/>
  <c r="K624" i="10"/>
  <c r="I624" i="10"/>
  <c r="AC624" i="10"/>
  <c r="AD624" i="10"/>
  <c r="J624" i="10"/>
  <c r="Z623" i="10"/>
  <c r="K623" i="10"/>
  <c r="I623" i="10"/>
  <c r="AC623" i="10"/>
  <c r="AD623" i="10"/>
  <c r="J623" i="10"/>
  <c r="Z622" i="10"/>
  <c r="K622" i="10"/>
  <c r="I622" i="10"/>
  <c r="AC622" i="10"/>
  <c r="AD622" i="10"/>
  <c r="J622" i="10"/>
  <c r="Z621" i="10"/>
  <c r="K621" i="10"/>
  <c r="I621" i="10"/>
  <c r="AC621" i="10"/>
  <c r="AD621" i="10"/>
  <c r="J621" i="10"/>
  <c r="Z620" i="10"/>
  <c r="K620" i="10"/>
  <c r="I620" i="10"/>
  <c r="AC620" i="10"/>
  <c r="AD620" i="10"/>
  <c r="J620" i="10"/>
  <c r="Z619" i="10"/>
  <c r="K619" i="10"/>
  <c r="I619" i="10"/>
  <c r="AC619" i="10"/>
  <c r="AD619" i="10"/>
  <c r="J619" i="10"/>
  <c r="Z618" i="10"/>
  <c r="K618" i="10"/>
  <c r="I618" i="10"/>
  <c r="AC618" i="10"/>
  <c r="AD618" i="10"/>
  <c r="J618" i="10"/>
  <c r="Z617" i="10"/>
  <c r="K617" i="10"/>
  <c r="I617" i="10"/>
  <c r="AC617" i="10"/>
  <c r="AD617" i="10"/>
  <c r="J617" i="10"/>
  <c r="Z616" i="10"/>
  <c r="K616" i="10"/>
  <c r="I616" i="10"/>
  <c r="AC616" i="10"/>
  <c r="AD616" i="10"/>
  <c r="J616" i="10"/>
  <c r="Z615" i="10"/>
  <c r="K615" i="10"/>
  <c r="I615" i="10"/>
  <c r="AC615" i="10"/>
  <c r="AD615" i="10"/>
  <c r="J615" i="10"/>
  <c r="Z614" i="10"/>
  <c r="K614" i="10"/>
  <c r="I614" i="10"/>
  <c r="AC614" i="10"/>
  <c r="AD614" i="10"/>
  <c r="J614" i="10"/>
  <c r="Z613" i="10"/>
  <c r="K613" i="10"/>
  <c r="I613" i="10"/>
  <c r="AC613" i="10"/>
  <c r="AD613" i="10"/>
  <c r="J613" i="10"/>
  <c r="Z612" i="10"/>
  <c r="K612" i="10"/>
  <c r="I612" i="10"/>
  <c r="AC612" i="10"/>
  <c r="AD612" i="10"/>
  <c r="J612" i="10"/>
  <c r="Z611" i="10"/>
  <c r="K611" i="10"/>
  <c r="I611" i="10"/>
  <c r="AC611" i="10"/>
  <c r="AD611" i="10"/>
  <c r="J611" i="10"/>
  <c r="Z610" i="10"/>
  <c r="K610" i="10"/>
  <c r="I610" i="10"/>
  <c r="AC610" i="10"/>
  <c r="AD610" i="10"/>
  <c r="J610" i="10"/>
  <c r="Z609" i="10"/>
  <c r="K609" i="10"/>
  <c r="I609" i="10"/>
  <c r="AC609" i="10"/>
  <c r="AD609" i="10"/>
  <c r="J609" i="10"/>
  <c r="Z608" i="10"/>
  <c r="K608" i="10"/>
  <c r="I608" i="10"/>
  <c r="AC608" i="10"/>
  <c r="AD608" i="10"/>
  <c r="J608" i="10"/>
  <c r="Z607" i="10"/>
  <c r="K607" i="10"/>
  <c r="I607" i="10"/>
  <c r="AC607" i="10"/>
  <c r="AD607" i="10"/>
  <c r="J607" i="10"/>
  <c r="Z606" i="10"/>
  <c r="K606" i="10"/>
  <c r="I606" i="10"/>
  <c r="AC606" i="10"/>
  <c r="AD606" i="10"/>
  <c r="J606" i="10"/>
  <c r="Z605" i="10"/>
  <c r="K605" i="10"/>
  <c r="I605" i="10"/>
  <c r="AC605" i="10"/>
  <c r="AD605" i="10"/>
  <c r="J605" i="10"/>
  <c r="Z604" i="10"/>
  <c r="K604" i="10"/>
  <c r="I604" i="10"/>
  <c r="AC604" i="10"/>
  <c r="AD604" i="10"/>
  <c r="J604" i="10"/>
  <c r="Z603" i="10"/>
  <c r="K603" i="10"/>
  <c r="I603" i="10"/>
  <c r="AC603" i="10"/>
  <c r="AD603" i="10"/>
  <c r="J603" i="10"/>
  <c r="Z602" i="10"/>
  <c r="K602" i="10"/>
  <c r="I602" i="10"/>
  <c r="AC602" i="10"/>
  <c r="AD602" i="10"/>
  <c r="J602" i="10"/>
  <c r="Z601" i="10"/>
  <c r="K601" i="10"/>
  <c r="I601" i="10"/>
  <c r="AC601" i="10"/>
  <c r="AD601" i="10"/>
  <c r="J601" i="10"/>
  <c r="Z600" i="10"/>
  <c r="K600" i="10"/>
  <c r="I600" i="10"/>
  <c r="AC600" i="10"/>
  <c r="AD600" i="10"/>
  <c r="J600" i="10"/>
  <c r="Z599" i="10"/>
  <c r="K599" i="10"/>
  <c r="I599" i="10"/>
  <c r="AC599" i="10"/>
  <c r="AD599" i="10"/>
  <c r="J599" i="10"/>
  <c r="Z598" i="10"/>
  <c r="K598" i="10"/>
  <c r="I598" i="10"/>
  <c r="AC598" i="10"/>
  <c r="AD598" i="10"/>
  <c r="J598" i="10"/>
  <c r="Z597" i="10"/>
  <c r="K597" i="10"/>
  <c r="I597" i="10"/>
  <c r="AC597" i="10"/>
  <c r="AD597" i="10"/>
  <c r="J597" i="10"/>
  <c r="Z596" i="10"/>
  <c r="K596" i="10"/>
  <c r="I596" i="10"/>
  <c r="AC596" i="10"/>
  <c r="AD596" i="10"/>
  <c r="J596" i="10"/>
  <c r="Z595" i="10"/>
  <c r="K595" i="10"/>
  <c r="I595" i="10"/>
  <c r="AC595" i="10"/>
  <c r="AD595" i="10"/>
  <c r="J595" i="10"/>
  <c r="Z594" i="10"/>
  <c r="K594" i="10"/>
  <c r="I594" i="10"/>
  <c r="AC594" i="10"/>
  <c r="AD594" i="10"/>
  <c r="J594" i="10"/>
  <c r="Z593" i="10"/>
  <c r="K593" i="10"/>
  <c r="I593" i="10"/>
  <c r="AC593" i="10"/>
  <c r="AD593" i="10"/>
  <c r="J593" i="10"/>
  <c r="Z592" i="10"/>
  <c r="K592" i="10"/>
  <c r="I592" i="10"/>
  <c r="AC592" i="10"/>
  <c r="AD592" i="10"/>
  <c r="J592" i="10"/>
  <c r="Z591" i="10"/>
  <c r="K591" i="10"/>
  <c r="I591" i="10"/>
  <c r="AC591" i="10"/>
  <c r="AD591" i="10"/>
  <c r="J591" i="10"/>
  <c r="Z590" i="10"/>
  <c r="K590" i="10"/>
  <c r="I590" i="10"/>
  <c r="AC590" i="10"/>
  <c r="AD590" i="10"/>
  <c r="J590" i="10"/>
  <c r="Z589" i="10"/>
  <c r="K589" i="10"/>
  <c r="I589" i="10"/>
  <c r="AC589" i="10"/>
  <c r="AD589" i="10"/>
  <c r="J589" i="10"/>
  <c r="Z588" i="10"/>
  <c r="K588" i="10"/>
  <c r="I588" i="10"/>
  <c r="AC588" i="10"/>
  <c r="AD588" i="10"/>
  <c r="J588" i="10"/>
  <c r="Z587" i="10"/>
  <c r="K587" i="10"/>
  <c r="I587" i="10"/>
  <c r="AC587" i="10"/>
  <c r="AD587" i="10"/>
  <c r="J587" i="10"/>
  <c r="Z586" i="10"/>
  <c r="K586" i="10"/>
  <c r="I586" i="10"/>
  <c r="AC586" i="10"/>
  <c r="AD586" i="10"/>
  <c r="J586" i="10"/>
  <c r="Z585" i="10"/>
  <c r="K585" i="10"/>
  <c r="I585" i="10"/>
  <c r="AC585" i="10"/>
  <c r="AD585" i="10"/>
  <c r="J585" i="10"/>
  <c r="Z584" i="10"/>
  <c r="K584" i="10"/>
  <c r="I584" i="10"/>
  <c r="AC584" i="10"/>
  <c r="AD584" i="10"/>
  <c r="J584" i="10"/>
  <c r="Z583" i="10"/>
  <c r="K583" i="10"/>
  <c r="I583" i="10"/>
  <c r="AC583" i="10"/>
  <c r="AD583" i="10"/>
  <c r="J583" i="10"/>
  <c r="Z582" i="10"/>
  <c r="K582" i="10"/>
  <c r="I582" i="10"/>
  <c r="AC582" i="10"/>
  <c r="AD582" i="10"/>
  <c r="J582" i="10"/>
  <c r="Z581" i="10"/>
  <c r="K581" i="10"/>
  <c r="I581" i="10"/>
  <c r="AC581" i="10"/>
  <c r="AD581" i="10"/>
  <c r="J581" i="10"/>
  <c r="Z580" i="10"/>
  <c r="K580" i="10"/>
  <c r="I580" i="10"/>
  <c r="AC580" i="10"/>
  <c r="AD580" i="10"/>
  <c r="J580" i="10"/>
  <c r="Z579" i="10"/>
  <c r="K579" i="10"/>
  <c r="I579" i="10"/>
  <c r="AC579" i="10"/>
  <c r="AD579" i="10"/>
  <c r="J579" i="10"/>
  <c r="Z578" i="10"/>
  <c r="K578" i="10"/>
  <c r="I578" i="10"/>
  <c r="AC578" i="10"/>
  <c r="AD578" i="10"/>
  <c r="J578" i="10"/>
  <c r="Z577" i="10"/>
  <c r="K577" i="10"/>
  <c r="I577" i="10"/>
  <c r="AC577" i="10"/>
  <c r="AD577" i="10"/>
  <c r="J577" i="10"/>
  <c r="Z576" i="10"/>
  <c r="K576" i="10"/>
  <c r="I576" i="10"/>
  <c r="AC576" i="10"/>
  <c r="AD576" i="10"/>
  <c r="J576" i="10"/>
  <c r="Z575" i="10"/>
  <c r="K575" i="10"/>
  <c r="I575" i="10"/>
  <c r="AC575" i="10"/>
  <c r="AD575" i="10"/>
  <c r="J575" i="10"/>
  <c r="Z574" i="10"/>
  <c r="K574" i="10"/>
  <c r="I574" i="10"/>
  <c r="AC574" i="10"/>
  <c r="AD574" i="10"/>
  <c r="J574" i="10"/>
  <c r="Z573" i="10"/>
  <c r="K573" i="10"/>
  <c r="I573" i="10"/>
  <c r="AC573" i="10"/>
  <c r="AD573" i="10"/>
  <c r="J573" i="10"/>
  <c r="Z572" i="10"/>
  <c r="K572" i="10"/>
  <c r="I572" i="10"/>
  <c r="AC572" i="10"/>
  <c r="AD572" i="10"/>
  <c r="J572" i="10"/>
  <c r="Z571" i="10"/>
  <c r="K571" i="10"/>
  <c r="I571" i="10"/>
  <c r="AC571" i="10"/>
  <c r="AD571" i="10"/>
  <c r="J571" i="10"/>
  <c r="Z570" i="10"/>
  <c r="K570" i="10"/>
  <c r="I570" i="10"/>
  <c r="AC570" i="10"/>
  <c r="AD570" i="10"/>
  <c r="J570" i="10"/>
  <c r="Z569" i="10"/>
  <c r="K569" i="10"/>
  <c r="I569" i="10"/>
  <c r="AC569" i="10"/>
  <c r="AD569" i="10"/>
  <c r="J569" i="10"/>
  <c r="Z568" i="10"/>
  <c r="K568" i="10"/>
  <c r="I568" i="10"/>
  <c r="AC568" i="10"/>
  <c r="AD568" i="10"/>
  <c r="J568" i="10"/>
  <c r="Z567" i="10"/>
  <c r="K567" i="10"/>
  <c r="I567" i="10"/>
  <c r="AC567" i="10"/>
  <c r="AD567" i="10"/>
  <c r="J567" i="10"/>
  <c r="Z566" i="10"/>
  <c r="K566" i="10"/>
  <c r="I566" i="10"/>
  <c r="AC566" i="10"/>
  <c r="AD566" i="10"/>
  <c r="J566" i="10"/>
  <c r="Z565" i="10"/>
  <c r="K565" i="10"/>
  <c r="I565" i="10"/>
  <c r="AC565" i="10"/>
  <c r="AD565" i="10"/>
  <c r="J565" i="10"/>
  <c r="Z564" i="10"/>
  <c r="K564" i="10"/>
  <c r="I564" i="10"/>
  <c r="AC564" i="10"/>
  <c r="AD564" i="10"/>
  <c r="J564" i="10"/>
  <c r="Z563" i="10"/>
  <c r="K563" i="10"/>
  <c r="I563" i="10"/>
  <c r="AC563" i="10"/>
  <c r="AD563" i="10"/>
  <c r="J563" i="10"/>
  <c r="Z562" i="10"/>
  <c r="K562" i="10"/>
  <c r="I562" i="10"/>
  <c r="AC562" i="10"/>
  <c r="AD562" i="10"/>
  <c r="J562" i="10"/>
  <c r="Z561" i="10"/>
  <c r="K561" i="10"/>
  <c r="I561" i="10"/>
  <c r="AC561" i="10"/>
  <c r="AD561" i="10"/>
  <c r="J561" i="10"/>
  <c r="Z560" i="10"/>
  <c r="K560" i="10"/>
  <c r="I560" i="10"/>
  <c r="AC560" i="10"/>
  <c r="AD560" i="10"/>
  <c r="J560" i="10"/>
  <c r="Z559" i="10"/>
  <c r="K559" i="10"/>
  <c r="I559" i="10"/>
  <c r="AC559" i="10"/>
  <c r="AD559" i="10"/>
  <c r="J559" i="10"/>
  <c r="Z558" i="10"/>
  <c r="K558" i="10"/>
  <c r="I558" i="10"/>
  <c r="AC558" i="10"/>
  <c r="AD558" i="10"/>
  <c r="J558" i="10"/>
  <c r="Z557" i="10"/>
  <c r="K557" i="10"/>
  <c r="I557" i="10"/>
  <c r="AC557" i="10"/>
  <c r="AD557" i="10"/>
  <c r="J557" i="10"/>
  <c r="Z556" i="10"/>
  <c r="K556" i="10"/>
  <c r="I556" i="10"/>
  <c r="AC556" i="10"/>
  <c r="AD556" i="10"/>
  <c r="J556" i="10"/>
  <c r="Z555" i="10"/>
  <c r="K555" i="10"/>
  <c r="I555" i="10"/>
  <c r="AC555" i="10"/>
  <c r="AD555" i="10"/>
  <c r="J555" i="10"/>
  <c r="Z554" i="10"/>
  <c r="K554" i="10"/>
  <c r="I554" i="10"/>
  <c r="AC554" i="10"/>
  <c r="AD554" i="10"/>
  <c r="J554" i="10"/>
  <c r="Z553" i="10"/>
  <c r="K553" i="10"/>
  <c r="I553" i="10"/>
  <c r="AC553" i="10"/>
  <c r="AD553" i="10"/>
  <c r="J553" i="10"/>
  <c r="Z552" i="10"/>
  <c r="K552" i="10"/>
  <c r="I552" i="10"/>
  <c r="AC552" i="10"/>
  <c r="AD552" i="10"/>
  <c r="J552" i="10"/>
  <c r="Z551" i="10"/>
  <c r="K551" i="10"/>
  <c r="I551" i="10"/>
  <c r="AC551" i="10"/>
  <c r="AD551" i="10"/>
  <c r="J551" i="10"/>
  <c r="Z550" i="10"/>
  <c r="K550" i="10"/>
  <c r="I550" i="10"/>
  <c r="AC550" i="10"/>
  <c r="AD550" i="10"/>
  <c r="J550" i="10"/>
  <c r="Z549" i="10"/>
  <c r="K549" i="10"/>
  <c r="I549" i="10"/>
  <c r="AC549" i="10"/>
  <c r="AD549" i="10"/>
  <c r="J549" i="10"/>
  <c r="Z548" i="10"/>
  <c r="K548" i="10"/>
  <c r="I548" i="10"/>
  <c r="AC548" i="10"/>
  <c r="AD548" i="10"/>
  <c r="J548" i="10"/>
  <c r="Z547" i="10"/>
  <c r="K547" i="10"/>
  <c r="I547" i="10"/>
  <c r="AC547" i="10"/>
  <c r="AD547" i="10"/>
  <c r="J547" i="10"/>
  <c r="Z546" i="10"/>
  <c r="K546" i="10"/>
  <c r="I546" i="10"/>
  <c r="AC546" i="10"/>
  <c r="AD546" i="10"/>
  <c r="J546" i="10"/>
  <c r="Z545" i="10"/>
  <c r="K545" i="10"/>
  <c r="I545" i="10"/>
  <c r="AC545" i="10"/>
  <c r="AD545" i="10"/>
  <c r="J545" i="10"/>
  <c r="Z544" i="10"/>
  <c r="K544" i="10"/>
  <c r="I544" i="10"/>
  <c r="AC544" i="10"/>
  <c r="AD544" i="10"/>
  <c r="J544" i="10"/>
  <c r="Z543" i="10"/>
  <c r="K543" i="10"/>
  <c r="I543" i="10"/>
  <c r="AC543" i="10"/>
  <c r="AD543" i="10"/>
  <c r="J543" i="10"/>
  <c r="Z542" i="10"/>
  <c r="K542" i="10"/>
  <c r="I542" i="10"/>
  <c r="AC542" i="10"/>
  <c r="AD542" i="10"/>
  <c r="J542" i="10"/>
  <c r="Z541" i="10"/>
  <c r="K541" i="10"/>
  <c r="I541" i="10"/>
  <c r="AC541" i="10"/>
  <c r="AD541" i="10"/>
  <c r="J541" i="10"/>
  <c r="Z540" i="10"/>
  <c r="K540" i="10"/>
  <c r="I540" i="10"/>
  <c r="AC540" i="10"/>
  <c r="AD540" i="10"/>
  <c r="J540" i="10"/>
  <c r="Z539" i="10"/>
  <c r="K539" i="10"/>
  <c r="I539" i="10"/>
  <c r="AC539" i="10"/>
  <c r="AD539" i="10"/>
  <c r="J539" i="10"/>
  <c r="Z538" i="10"/>
  <c r="K538" i="10"/>
  <c r="I538" i="10"/>
  <c r="AC538" i="10"/>
  <c r="AD538" i="10"/>
  <c r="J538" i="10"/>
  <c r="Z537" i="10"/>
  <c r="K537" i="10"/>
  <c r="I537" i="10"/>
  <c r="AC537" i="10"/>
  <c r="AD537" i="10"/>
  <c r="J537" i="10"/>
  <c r="Z536" i="10"/>
  <c r="K536" i="10"/>
  <c r="I536" i="10"/>
  <c r="AC536" i="10"/>
  <c r="AD536" i="10"/>
  <c r="J536" i="10"/>
  <c r="Z535" i="10"/>
  <c r="K535" i="10"/>
  <c r="I535" i="10"/>
  <c r="AC535" i="10"/>
  <c r="AD535" i="10"/>
  <c r="J535" i="10"/>
  <c r="Z534" i="10"/>
  <c r="K534" i="10"/>
  <c r="I534" i="10"/>
  <c r="AC534" i="10"/>
  <c r="AD534" i="10"/>
  <c r="J534" i="10"/>
  <c r="Z533" i="10"/>
  <c r="K533" i="10"/>
  <c r="I533" i="10"/>
  <c r="AC533" i="10"/>
  <c r="AD533" i="10"/>
  <c r="J533" i="10"/>
  <c r="Z532" i="10"/>
  <c r="K532" i="10"/>
  <c r="I532" i="10"/>
  <c r="AC532" i="10"/>
  <c r="AD532" i="10"/>
  <c r="J532" i="10"/>
  <c r="Z531" i="10"/>
  <c r="K531" i="10"/>
  <c r="I531" i="10"/>
  <c r="AC531" i="10"/>
  <c r="AD531" i="10"/>
  <c r="J531" i="10"/>
  <c r="Z530" i="10"/>
  <c r="K530" i="10"/>
  <c r="I530" i="10"/>
  <c r="AC530" i="10"/>
  <c r="AD530" i="10"/>
  <c r="J530" i="10"/>
  <c r="Z529" i="10"/>
  <c r="K529" i="10"/>
  <c r="I529" i="10"/>
  <c r="AC529" i="10"/>
  <c r="AD529" i="10"/>
  <c r="J529" i="10"/>
  <c r="Z528" i="10"/>
  <c r="K528" i="10"/>
  <c r="I528" i="10"/>
  <c r="AC528" i="10"/>
  <c r="AD528" i="10"/>
  <c r="J528" i="10"/>
  <c r="Z527" i="10"/>
  <c r="K527" i="10"/>
  <c r="I527" i="10"/>
  <c r="AC527" i="10"/>
  <c r="AD527" i="10"/>
  <c r="J527" i="10"/>
  <c r="Z526" i="10"/>
  <c r="K526" i="10"/>
  <c r="I526" i="10"/>
  <c r="AC526" i="10"/>
  <c r="AD526" i="10"/>
  <c r="J526" i="10"/>
  <c r="Z525" i="10"/>
  <c r="K525" i="10"/>
  <c r="I525" i="10"/>
  <c r="AC525" i="10"/>
  <c r="AD525" i="10"/>
  <c r="J525" i="10"/>
  <c r="Z524" i="10"/>
  <c r="K524" i="10"/>
  <c r="I524" i="10"/>
  <c r="AC524" i="10"/>
  <c r="AD524" i="10"/>
  <c r="J524" i="10"/>
  <c r="Z523" i="10"/>
  <c r="K523" i="10"/>
  <c r="I523" i="10"/>
  <c r="AC523" i="10"/>
  <c r="AD523" i="10"/>
  <c r="J523" i="10"/>
  <c r="Z522" i="10"/>
  <c r="K522" i="10"/>
  <c r="I522" i="10"/>
  <c r="AC522" i="10"/>
  <c r="AD522" i="10"/>
  <c r="J522" i="10"/>
  <c r="Z521" i="10"/>
  <c r="K521" i="10"/>
  <c r="I521" i="10"/>
  <c r="AC521" i="10"/>
  <c r="AD521" i="10"/>
  <c r="J521" i="10"/>
  <c r="Z520" i="10"/>
  <c r="K520" i="10"/>
  <c r="I520" i="10"/>
  <c r="AC520" i="10"/>
  <c r="AD520" i="10"/>
  <c r="J520" i="10"/>
  <c r="Z519" i="10"/>
  <c r="K519" i="10"/>
  <c r="I519" i="10"/>
  <c r="AC519" i="10"/>
  <c r="AD519" i="10"/>
  <c r="J519" i="10"/>
  <c r="Z518" i="10"/>
  <c r="K518" i="10"/>
  <c r="I518" i="10"/>
  <c r="AC518" i="10"/>
  <c r="AD518" i="10"/>
  <c r="J518" i="10"/>
  <c r="Z517" i="10"/>
  <c r="K517" i="10"/>
  <c r="I517" i="10"/>
  <c r="AC517" i="10"/>
  <c r="AD517" i="10"/>
  <c r="J517" i="10"/>
  <c r="Z516" i="10"/>
  <c r="K516" i="10"/>
  <c r="I516" i="10"/>
  <c r="AC516" i="10"/>
  <c r="AD516" i="10"/>
  <c r="J516" i="10"/>
  <c r="Z515" i="10"/>
  <c r="K515" i="10"/>
  <c r="I515" i="10"/>
  <c r="AC515" i="10"/>
  <c r="AD515" i="10"/>
  <c r="J515" i="10"/>
  <c r="Z514" i="10"/>
  <c r="K514" i="10"/>
  <c r="I514" i="10"/>
  <c r="AC514" i="10"/>
  <c r="AD514" i="10"/>
  <c r="J514" i="10"/>
  <c r="Z513" i="10"/>
  <c r="K513" i="10"/>
  <c r="I513" i="10"/>
  <c r="AC513" i="10"/>
  <c r="AD513" i="10"/>
  <c r="J513" i="10"/>
  <c r="Z512" i="10"/>
  <c r="K512" i="10"/>
  <c r="I512" i="10"/>
  <c r="AC512" i="10"/>
  <c r="AD512" i="10"/>
  <c r="J512" i="10"/>
  <c r="Z511" i="10"/>
  <c r="K511" i="10"/>
  <c r="I511" i="10"/>
  <c r="AC511" i="10"/>
  <c r="AD511" i="10"/>
  <c r="J511" i="10"/>
  <c r="Z510" i="10"/>
  <c r="K510" i="10"/>
  <c r="I510" i="10"/>
  <c r="AC510" i="10"/>
  <c r="AD510" i="10"/>
  <c r="J510" i="10"/>
  <c r="Z509" i="10"/>
  <c r="K509" i="10"/>
  <c r="I509" i="10"/>
  <c r="AC509" i="10"/>
  <c r="AD509" i="10"/>
  <c r="J509" i="10"/>
  <c r="Z508" i="10"/>
  <c r="K508" i="10"/>
  <c r="I508" i="10"/>
  <c r="AC508" i="10"/>
  <c r="AD508" i="10"/>
  <c r="J508" i="10"/>
  <c r="Z507" i="10"/>
  <c r="K507" i="10"/>
  <c r="I507" i="10"/>
  <c r="AC507" i="10"/>
  <c r="AD507" i="10"/>
  <c r="J507" i="10"/>
  <c r="Z506" i="10"/>
  <c r="K506" i="10"/>
  <c r="I506" i="10"/>
  <c r="AC506" i="10"/>
  <c r="AD506" i="10"/>
  <c r="J506" i="10"/>
  <c r="Z505" i="10"/>
  <c r="K505" i="10"/>
  <c r="I505" i="10"/>
  <c r="AC505" i="10"/>
  <c r="AD505" i="10"/>
  <c r="J505" i="10"/>
  <c r="Z504" i="10"/>
  <c r="K504" i="10"/>
  <c r="I504" i="10"/>
  <c r="AC504" i="10"/>
  <c r="AD504" i="10"/>
  <c r="J504" i="10"/>
  <c r="Z503" i="10"/>
  <c r="K503" i="10"/>
  <c r="I503" i="10"/>
  <c r="AC503" i="10"/>
  <c r="AD503" i="10"/>
  <c r="J503" i="10"/>
  <c r="Z502" i="10"/>
  <c r="K502" i="10"/>
  <c r="I502" i="10"/>
  <c r="AC502" i="10"/>
  <c r="AD502" i="10"/>
  <c r="J502" i="10"/>
  <c r="Z501" i="10"/>
  <c r="K501" i="10"/>
  <c r="I501" i="10"/>
  <c r="AC501" i="10"/>
  <c r="AD501" i="10"/>
  <c r="J501" i="10"/>
  <c r="Z500" i="10"/>
  <c r="K500" i="10"/>
  <c r="I500" i="10"/>
  <c r="AC500" i="10"/>
  <c r="AD500" i="10"/>
  <c r="J500" i="10"/>
  <c r="Z499" i="10"/>
  <c r="K499" i="10"/>
  <c r="I499" i="10"/>
  <c r="AC499" i="10"/>
  <c r="AD499" i="10"/>
  <c r="J499" i="10"/>
  <c r="Z498" i="10"/>
  <c r="K498" i="10"/>
  <c r="I498" i="10"/>
  <c r="AC498" i="10"/>
  <c r="AD498" i="10"/>
  <c r="J498" i="10"/>
  <c r="Z497" i="10"/>
  <c r="K497" i="10"/>
  <c r="I497" i="10"/>
  <c r="AC497" i="10"/>
  <c r="AD497" i="10"/>
  <c r="J497" i="10"/>
  <c r="Z496" i="10"/>
  <c r="K496" i="10"/>
  <c r="I496" i="10"/>
  <c r="AC496" i="10"/>
  <c r="AD496" i="10"/>
  <c r="J496" i="10"/>
  <c r="Z495" i="10"/>
  <c r="K495" i="10"/>
  <c r="I495" i="10"/>
  <c r="AC495" i="10"/>
  <c r="AD495" i="10"/>
  <c r="J495" i="10"/>
  <c r="Z494" i="10"/>
  <c r="K494" i="10"/>
  <c r="I494" i="10"/>
  <c r="AC494" i="10"/>
  <c r="AD494" i="10"/>
  <c r="J494" i="10"/>
  <c r="Z493" i="10"/>
  <c r="K493" i="10"/>
  <c r="I493" i="10"/>
  <c r="AC493" i="10"/>
  <c r="AD493" i="10"/>
  <c r="J493" i="10"/>
  <c r="Z492" i="10"/>
  <c r="K492" i="10"/>
  <c r="I492" i="10"/>
  <c r="AC492" i="10"/>
  <c r="AD492" i="10"/>
  <c r="J492" i="10"/>
  <c r="Z491" i="10"/>
  <c r="K491" i="10"/>
  <c r="I491" i="10"/>
  <c r="AC491" i="10"/>
  <c r="AD491" i="10"/>
  <c r="J491" i="10"/>
  <c r="Z490" i="10"/>
  <c r="K490" i="10"/>
  <c r="I490" i="10"/>
  <c r="AC490" i="10"/>
  <c r="AD490" i="10"/>
  <c r="J490" i="10"/>
  <c r="Z489" i="10"/>
  <c r="K489" i="10"/>
  <c r="I489" i="10"/>
  <c r="AC489" i="10"/>
  <c r="AD489" i="10"/>
  <c r="J489" i="10"/>
  <c r="Z488" i="10"/>
  <c r="K488" i="10"/>
  <c r="I488" i="10"/>
  <c r="AC488" i="10"/>
  <c r="AD488" i="10"/>
  <c r="J488" i="10"/>
  <c r="Z487" i="10"/>
  <c r="K487" i="10"/>
  <c r="I487" i="10"/>
  <c r="AC487" i="10"/>
  <c r="AD487" i="10"/>
  <c r="J487" i="10"/>
  <c r="Z486" i="10"/>
  <c r="K486" i="10"/>
  <c r="I486" i="10"/>
  <c r="AC486" i="10"/>
  <c r="AD486" i="10"/>
  <c r="J486" i="10"/>
  <c r="Z485" i="10"/>
  <c r="K485" i="10"/>
  <c r="I485" i="10"/>
  <c r="AC485" i="10"/>
  <c r="AD485" i="10"/>
  <c r="J485" i="10"/>
  <c r="Z484" i="10"/>
  <c r="K484" i="10"/>
  <c r="I484" i="10"/>
  <c r="AC484" i="10"/>
  <c r="AD484" i="10"/>
  <c r="J484" i="10"/>
  <c r="Z483" i="10"/>
  <c r="K483" i="10"/>
  <c r="I483" i="10"/>
  <c r="AC483" i="10"/>
  <c r="AD483" i="10"/>
  <c r="J483" i="10"/>
  <c r="Z482" i="10"/>
  <c r="K482" i="10"/>
  <c r="I482" i="10"/>
  <c r="AC482" i="10"/>
  <c r="AD482" i="10"/>
  <c r="J482" i="10"/>
  <c r="Z481" i="10"/>
  <c r="K481" i="10"/>
  <c r="I481" i="10"/>
  <c r="AC481" i="10"/>
  <c r="AD481" i="10"/>
  <c r="J481" i="10"/>
  <c r="Z480" i="10"/>
  <c r="K480" i="10"/>
  <c r="I480" i="10"/>
  <c r="AC480" i="10"/>
  <c r="AD480" i="10"/>
  <c r="J480" i="10"/>
  <c r="Z479" i="10"/>
  <c r="K479" i="10"/>
  <c r="J479" i="10"/>
  <c r="I479" i="10"/>
  <c r="AC479" i="10"/>
  <c r="AD479" i="10"/>
  <c r="Z478" i="10"/>
  <c r="K478" i="10"/>
  <c r="I478" i="10"/>
  <c r="AC478" i="10"/>
  <c r="AD478" i="10"/>
  <c r="J478" i="10"/>
  <c r="Z477" i="10"/>
  <c r="K477" i="10"/>
  <c r="I477" i="10"/>
  <c r="AC477" i="10"/>
  <c r="AD477" i="10"/>
  <c r="J477" i="10"/>
  <c r="Z476" i="10"/>
  <c r="K476" i="10"/>
  <c r="I476" i="10"/>
  <c r="AC476" i="10"/>
  <c r="AD476" i="10"/>
  <c r="J476" i="10"/>
  <c r="Z475" i="10"/>
  <c r="K475" i="10"/>
  <c r="I475" i="10"/>
  <c r="AC475" i="10"/>
  <c r="AD475" i="10"/>
  <c r="J475" i="10"/>
  <c r="Z474" i="10"/>
  <c r="K474" i="10"/>
  <c r="I474" i="10"/>
  <c r="AC474" i="10"/>
  <c r="AD474" i="10"/>
  <c r="J474" i="10"/>
  <c r="Z473" i="10"/>
  <c r="K473" i="10"/>
  <c r="I473" i="10"/>
  <c r="AC473" i="10"/>
  <c r="AD473" i="10"/>
  <c r="J473" i="10"/>
  <c r="Z472" i="10"/>
  <c r="K472" i="10"/>
  <c r="I472" i="10"/>
  <c r="AC472" i="10"/>
  <c r="AD472" i="10"/>
  <c r="J472" i="10"/>
  <c r="Z471" i="10"/>
  <c r="K471" i="10"/>
  <c r="I471" i="10"/>
  <c r="AC471" i="10"/>
  <c r="AD471" i="10"/>
  <c r="J471" i="10"/>
  <c r="Z470" i="10"/>
  <c r="K470" i="10"/>
  <c r="I470" i="10"/>
  <c r="AC470" i="10"/>
  <c r="AD470" i="10"/>
  <c r="J470" i="10"/>
  <c r="Z469" i="10"/>
  <c r="K469" i="10"/>
  <c r="I469" i="10"/>
  <c r="AC469" i="10"/>
  <c r="AD469" i="10"/>
  <c r="J469" i="10"/>
  <c r="Z468" i="10"/>
  <c r="K468" i="10"/>
  <c r="I468" i="10"/>
  <c r="AC468" i="10"/>
  <c r="AD468" i="10"/>
  <c r="J468" i="10"/>
  <c r="Z467" i="10"/>
  <c r="K467" i="10"/>
  <c r="I467" i="10"/>
  <c r="AC467" i="10"/>
  <c r="AD467" i="10"/>
  <c r="J467" i="10"/>
  <c r="Z466" i="10"/>
  <c r="K466" i="10"/>
  <c r="I466" i="10"/>
  <c r="AC466" i="10"/>
  <c r="AD466" i="10"/>
  <c r="J466" i="10"/>
  <c r="AD465" i="10"/>
  <c r="Z465" i="10"/>
  <c r="K465" i="10"/>
  <c r="I465" i="10"/>
  <c r="AC465" i="10"/>
  <c r="J465" i="10"/>
  <c r="Z464" i="10"/>
  <c r="K464" i="10"/>
  <c r="I464" i="10"/>
  <c r="AC464" i="10"/>
  <c r="AD464" i="10"/>
  <c r="J464" i="10"/>
  <c r="Z463" i="10"/>
  <c r="K463" i="10"/>
  <c r="I463" i="10"/>
  <c r="AC463" i="10"/>
  <c r="AD463" i="10"/>
  <c r="J463" i="10"/>
  <c r="Z462" i="10"/>
  <c r="K462" i="10"/>
  <c r="I462" i="10"/>
  <c r="AC462" i="10"/>
  <c r="AD462" i="10"/>
  <c r="J462" i="10"/>
  <c r="Z461" i="10"/>
  <c r="K461" i="10"/>
  <c r="I461" i="10"/>
  <c r="AC461" i="10"/>
  <c r="AD461" i="10"/>
  <c r="J461" i="10"/>
  <c r="Z460" i="10"/>
  <c r="K460" i="10"/>
  <c r="I460" i="10"/>
  <c r="AC460" i="10"/>
  <c r="AD460" i="10"/>
  <c r="J460" i="10"/>
  <c r="Z459" i="10"/>
  <c r="K459" i="10"/>
  <c r="I459" i="10"/>
  <c r="AC459" i="10"/>
  <c r="AD459" i="10"/>
  <c r="J459" i="10"/>
  <c r="Z458" i="10"/>
  <c r="K458" i="10"/>
  <c r="I458" i="10"/>
  <c r="AC458" i="10"/>
  <c r="AD458" i="10"/>
  <c r="J458" i="10"/>
  <c r="Z457" i="10"/>
  <c r="K457" i="10"/>
  <c r="I457" i="10"/>
  <c r="AC457" i="10"/>
  <c r="AD457" i="10"/>
  <c r="J457" i="10"/>
  <c r="Z456" i="10"/>
  <c r="K456" i="10"/>
  <c r="I456" i="10"/>
  <c r="AC456" i="10"/>
  <c r="AD456" i="10"/>
  <c r="J456" i="10"/>
  <c r="Z455" i="10"/>
  <c r="K455" i="10"/>
  <c r="I455" i="10"/>
  <c r="AC455" i="10"/>
  <c r="AD455" i="10"/>
  <c r="J455" i="10"/>
  <c r="Z454" i="10"/>
  <c r="K454" i="10"/>
  <c r="I454" i="10"/>
  <c r="AC454" i="10"/>
  <c r="AD454" i="10"/>
  <c r="J454" i="10"/>
  <c r="Z453" i="10"/>
  <c r="K453" i="10"/>
  <c r="J453" i="10"/>
  <c r="I453" i="10"/>
  <c r="AC453" i="10"/>
  <c r="AD453" i="10"/>
  <c r="Z452" i="10"/>
  <c r="K452" i="10"/>
  <c r="J452" i="10"/>
  <c r="I452" i="10"/>
  <c r="AC452" i="10"/>
  <c r="AD452" i="10"/>
  <c r="Z451" i="10"/>
  <c r="K451" i="10"/>
  <c r="I451" i="10"/>
  <c r="AC451" i="10"/>
  <c r="AD451" i="10"/>
  <c r="J451" i="10"/>
  <c r="Z450" i="10"/>
  <c r="K450" i="10"/>
  <c r="I450" i="10"/>
  <c r="AC450" i="10"/>
  <c r="AD450" i="10"/>
  <c r="J450" i="10"/>
  <c r="Z449" i="10"/>
  <c r="K449" i="10"/>
  <c r="I449" i="10"/>
  <c r="AC449" i="10"/>
  <c r="AD449" i="10"/>
  <c r="J449" i="10"/>
  <c r="Z448" i="10"/>
  <c r="K448" i="10"/>
  <c r="I448" i="10"/>
  <c r="AC448" i="10"/>
  <c r="AD448" i="10"/>
  <c r="J448" i="10"/>
  <c r="Z447" i="10"/>
  <c r="K447" i="10"/>
  <c r="I447" i="10"/>
  <c r="AC447" i="10"/>
  <c r="AD447" i="10"/>
  <c r="J447" i="10"/>
  <c r="Z446" i="10"/>
  <c r="K446" i="10"/>
  <c r="I446" i="10"/>
  <c r="AC446" i="10"/>
  <c r="AD446" i="10"/>
  <c r="J446" i="10"/>
  <c r="Z445" i="10"/>
  <c r="K445" i="10"/>
  <c r="I445" i="10"/>
  <c r="AC445" i="10"/>
  <c r="AD445" i="10"/>
  <c r="J445" i="10"/>
  <c r="Z444" i="10"/>
  <c r="K444" i="10"/>
  <c r="I444" i="10"/>
  <c r="AC444" i="10"/>
  <c r="AD444" i="10"/>
  <c r="J444" i="10"/>
  <c r="Z443" i="10"/>
  <c r="K443" i="10"/>
  <c r="I443" i="10"/>
  <c r="AC443" i="10"/>
  <c r="AD443" i="10"/>
  <c r="J443" i="10"/>
  <c r="Z442" i="10"/>
  <c r="K442" i="10"/>
  <c r="I442" i="10"/>
  <c r="AC442" i="10"/>
  <c r="AD442" i="10"/>
  <c r="J442" i="10"/>
  <c r="Z441" i="10"/>
  <c r="K441" i="10"/>
  <c r="I441" i="10"/>
  <c r="AC441" i="10"/>
  <c r="AD441" i="10"/>
  <c r="J441" i="10"/>
  <c r="Z440" i="10"/>
  <c r="K440" i="10"/>
  <c r="I440" i="10"/>
  <c r="AC440" i="10"/>
  <c r="AD440" i="10"/>
  <c r="J440" i="10"/>
  <c r="Z439" i="10"/>
  <c r="K439" i="10"/>
  <c r="I439" i="10"/>
  <c r="AC439" i="10"/>
  <c r="AD439" i="10"/>
  <c r="J439" i="10"/>
  <c r="Z438" i="10"/>
  <c r="K438" i="10"/>
  <c r="I438" i="10"/>
  <c r="AC438" i="10"/>
  <c r="AD438" i="10"/>
  <c r="J438" i="10"/>
  <c r="Z437" i="10"/>
  <c r="K437" i="10"/>
  <c r="I437" i="10"/>
  <c r="AC437" i="10"/>
  <c r="AD437" i="10"/>
  <c r="J437" i="10"/>
  <c r="Z436" i="10"/>
  <c r="K436" i="10"/>
  <c r="I436" i="10"/>
  <c r="AC436" i="10"/>
  <c r="AD436" i="10"/>
  <c r="J436" i="10"/>
  <c r="Z435" i="10"/>
  <c r="K435" i="10"/>
  <c r="I435" i="10"/>
  <c r="AC435" i="10"/>
  <c r="AD435" i="10"/>
  <c r="J435" i="10"/>
  <c r="Z434" i="10"/>
  <c r="K434" i="10"/>
  <c r="I434" i="10"/>
  <c r="AC434" i="10"/>
  <c r="AD434" i="10"/>
  <c r="J434" i="10"/>
  <c r="Z433" i="10"/>
  <c r="K433" i="10"/>
  <c r="I433" i="10"/>
  <c r="AC433" i="10"/>
  <c r="AD433" i="10"/>
  <c r="J433" i="10"/>
  <c r="Z432" i="10"/>
  <c r="K432" i="10"/>
  <c r="I432" i="10"/>
  <c r="AC432" i="10"/>
  <c r="AD432" i="10"/>
  <c r="J432" i="10"/>
  <c r="Z431" i="10"/>
  <c r="K431" i="10"/>
  <c r="I431" i="10"/>
  <c r="AC431" i="10"/>
  <c r="AD431" i="10"/>
  <c r="J431" i="10"/>
  <c r="Z430" i="10"/>
  <c r="K430" i="10"/>
  <c r="I430" i="10"/>
  <c r="AC430" i="10"/>
  <c r="AD430" i="10"/>
  <c r="J430" i="10"/>
  <c r="Z429" i="10"/>
  <c r="K429" i="10"/>
  <c r="I429" i="10"/>
  <c r="AC429" i="10"/>
  <c r="AD429" i="10"/>
  <c r="J429" i="10"/>
  <c r="Z428" i="10"/>
  <c r="K428" i="10"/>
  <c r="I428" i="10"/>
  <c r="AC428" i="10"/>
  <c r="AD428" i="10"/>
  <c r="J428" i="10"/>
  <c r="Z427" i="10"/>
  <c r="K427" i="10"/>
  <c r="I427" i="10"/>
  <c r="AC427" i="10"/>
  <c r="AD427" i="10"/>
  <c r="J427" i="10"/>
  <c r="Z426" i="10"/>
  <c r="K426" i="10"/>
  <c r="I426" i="10"/>
  <c r="AC426" i="10"/>
  <c r="AD426" i="10"/>
  <c r="J426" i="10"/>
  <c r="Z425" i="10"/>
  <c r="K425" i="10"/>
  <c r="I425" i="10"/>
  <c r="AC425" i="10"/>
  <c r="AD425" i="10"/>
  <c r="J425" i="10"/>
  <c r="Z424" i="10"/>
  <c r="K424" i="10"/>
  <c r="I424" i="10"/>
  <c r="AC424" i="10"/>
  <c r="AD424" i="10"/>
  <c r="J424" i="10"/>
  <c r="Z423" i="10"/>
  <c r="K423" i="10"/>
  <c r="I423" i="10"/>
  <c r="AC423" i="10"/>
  <c r="AD423" i="10"/>
  <c r="J423" i="10"/>
  <c r="Z422" i="10"/>
  <c r="K422" i="10"/>
  <c r="I422" i="10"/>
  <c r="AC422" i="10"/>
  <c r="AD422" i="10"/>
  <c r="J422" i="10"/>
  <c r="Z421" i="10"/>
  <c r="K421" i="10"/>
  <c r="I421" i="10"/>
  <c r="AC421" i="10"/>
  <c r="AD421" i="10"/>
  <c r="J421" i="10"/>
  <c r="Z420" i="10"/>
  <c r="K420" i="10"/>
  <c r="I420" i="10"/>
  <c r="AC420" i="10"/>
  <c r="AD420" i="10"/>
  <c r="J420" i="10"/>
  <c r="Z419" i="10"/>
  <c r="K419" i="10"/>
  <c r="I419" i="10"/>
  <c r="AC419" i="10"/>
  <c r="AD419" i="10"/>
  <c r="J419" i="10"/>
  <c r="Z418" i="10"/>
  <c r="K418" i="10"/>
  <c r="I418" i="10"/>
  <c r="AC418" i="10"/>
  <c r="AD418" i="10"/>
  <c r="J418" i="10"/>
  <c r="Z417" i="10"/>
  <c r="K417" i="10"/>
  <c r="I417" i="10"/>
  <c r="AC417" i="10"/>
  <c r="AD417" i="10"/>
  <c r="J417" i="10"/>
  <c r="Z416" i="10"/>
  <c r="K416" i="10"/>
  <c r="I416" i="10"/>
  <c r="AC416" i="10"/>
  <c r="AD416" i="10"/>
  <c r="J416" i="10"/>
  <c r="Z415" i="10"/>
  <c r="K415" i="10"/>
  <c r="I415" i="10"/>
  <c r="AC415" i="10"/>
  <c r="AD415" i="10"/>
  <c r="J415" i="10"/>
  <c r="Z414" i="10"/>
  <c r="K414" i="10"/>
  <c r="I414" i="10"/>
  <c r="AC414" i="10"/>
  <c r="AD414" i="10"/>
  <c r="J414" i="10"/>
  <c r="Z413" i="10"/>
  <c r="K413" i="10"/>
  <c r="I413" i="10"/>
  <c r="AC413" i="10"/>
  <c r="AD413" i="10"/>
  <c r="J413" i="10"/>
  <c r="Z412" i="10"/>
  <c r="K412" i="10"/>
  <c r="I412" i="10"/>
  <c r="AC412" i="10"/>
  <c r="AD412" i="10"/>
  <c r="J412" i="10"/>
  <c r="N72" i="10"/>
  <c r="M72" i="10"/>
  <c r="N71" i="10"/>
  <c r="M71" i="10"/>
  <c r="N70" i="10"/>
  <c r="M70" i="10"/>
  <c r="N69" i="10"/>
  <c r="M69" i="10"/>
  <c r="N68" i="10"/>
  <c r="M68" i="10"/>
  <c r="N67" i="10"/>
  <c r="M67" i="10"/>
  <c r="N66" i="10"/>
  <c r="M66" i="10"/>
  <c r="N65" i="10"/>
  <c r="M65" i="10"/>
  <c r="N64" i="10"/>
  <c r="M64" i="10"/>
  <c r="N63" i="10"/>
  <c r="M63" i="10"/>
  <c r="N62" i="10"/>
  <c r="M62" i="10"/>
  <c r="N61" i="10"/>
  <c r="M61" i="10"/>
  <c r="N60" i="10"/>
  <c r="M60" i="10"/>
  <c r="N59" i="10"/>
  <c r="M59" i="10"/>
  <c r="N58" i="10"/>
  <c r="M58" i="10"/>
  <c r="N57" i="10"/>
  <c r="M57" i="10"/>
  <c r="N56" i="10"/>
  <c r="M56" i="10"/>
  <c r="N55" i="10"/>
  <c r="M55" i="10"/>
  <c r="N54" i="10"/>
  <c r="M54" i="10"/>
  <c r="N53" i="10"/>
  <c r="M53" i="10"/>
  <c r="N52" i="10"/>
  <c r="M52" i="10"/>
  <c r="N51" i="10"/>
  <c r="M51" i="10"/>
  <c r="N50" i="10"/>
  <c r="M50" i="10"/>
  <c r="N49" i="10"/>
  <c r="M49" i="10"/>
  <c r="N48" i="10"/>
  <c r="M48" i="10"/>
  <c r="N47" i="10"/>
  <c r="M47" i="10"/>
  <c r="N46" i="10"/>
  <c r="M46" i="10"/>
  <c r="N45" i="10"/>
  <c r="M45" i="10"/>
  <c r="N44" i="10"/>
  <c r="M44" i="10"/>
  <c r="N43" i="10"/>
  <c r="M43" i="10"/>
  <c r="N42" i="10"/>
  <c r="M42" i="10"/>
  <c r="N41" i="10"/>
  <c r="M41" i="10"/>
  <c r="N40" i="10"/>
  <c r="M40" i="10"/>
  <c r="N39" i="10"/>
  <c r="M39" i="10"/>
  <c r="N38" i="10"/>
  <c r="M38" i="10"/>
  <c r="N37" i="10"/>
  <c r="M37" i="10"/>
  <c r="E36" i="10"/>
  <c r="N36" i="10"/>
  <c r="N35" i="10"/>
  <c r="M35" i="10"/>
  <c r="N34" i="10"/>
  <c r="M34" i="10"/>
  <c r="N33" i="10"/>
  <c r="M33" i="10"/>
  <c r="N32" i="10"/>
  <c r="M32" i="10"/>
  <c r="N31" i="10"/>
  <c r="M31" i="10"/>
  <c r="N30" i="10"/>
  <c r="M30" i="10"/>
  <c r="N29" i="10"/>
  <c r="M29" i="10"/>
  <c r="N28" i="10"/>
  <c r="M28" i="10"/>
  <c r="N27" i="10"/>
  <c r="M27" i="10"/>
  <c r="N26" i="10"/>
  <c r="M26" i="10"/>
  <c r="N25" i="10"/>
  <c r="M25" i="10"/>
  <c r="N24" i="10"/>
  <c r="M24" i="10"/>
  <c r="N23" i="10"/>
  <c r="M23" i="10"/>
  <c r="N22" i="10"/>
  <c r="M22" i="10"/>
  <c r="N21" i="10"/>
  <c r="M21" i="10"/>
  <c r="N20" i="10"/>
  <c r="M20" i="10"/>
  <c r="N19" i="10"/>
  <c r="M19" i="10"/>
  <c r="N18" i="10"/>
  <c r="M18" i="10"/>
  <c r="N17" i="10"/>
  <c r="M17" i="10"/>
  <c r="N16" i="10"/>
  <c r="M16" i="10"/>
  <c r="N15" i="10"/>
  <c r="M15" i="10"/>
  <c r="N14" i="10"/>
  <c r="M14" i="10"/>
  <c r="N13" i="10"/>
  <c r="M13" i="10"/>
  <c r="N12" i="10"/>
  <c r="M12" i="10"/>
  <c r="N11" i="10"/>
  <c r="M11" i="10"/>
  <c r="N10" i="10"/>
  <c r="M10" i="10"/>
  <c r="N9" i="10"/>
  <c r="M9" i="10"/>
  <c r="N8" i="10"/>
  <c r="M8" i="10"/>
  <c r="N7" i="10"/>
  <c r="M7" i="10"/>
  <c r="N6" i="10"/>
  <c r="M6" i="10"/>
  <c r="N5" i="10"/>
  <c r="M5" i="10"/>
  <c r="N4" i="10"/>
  <c r="M4" i="10"/>
  <c r="N3" i="10"/>
  <c r="M3" i="10"/>
  <c r="F3" i="10"/>
  <c r="AA2" i="10"/>
  <c r="Z2" i="10"/>
  <c r="K2" i="10"/>
  <c r="I2" i="10"/>
  <c r="AC2" i="10"/>
  <c r="AD2" i="10"/>
  <c r="J2" i="10"/>
  <c r="N226" i="13"/>
  <c r="M226" i="13"/>
  <c r="N225" i="13"/>
  <c r="M225" i="13"/>
  <c r="N224" i="13"/>
  <c r="M224" i="13"/>
  <c r="N223" i="13"/>
  <c r="M223" i="13"/>
  <c r="N222" i="13"/>
  <c r="M222" i="13"/>
  <c r="N221" i="13"/>
  <c r="M221" i="13"/>
  <c r="N220" i="13"/>
  <c r="M220" i="13"/>
  <c r="N219" i="13"/>
  <c r="M219" i="13"/>
  <c r="N218" i="13"/>
  <c r="M218" i="13"/>
  <c r="N217" i="13"/>
  <c r="M217" i="13"/>
  <c r="N216" i="13"/>
  <c r="M216" i="13"/>
  <c r="N215" i="13"/>
  <c r="M215" i="13"/>
  <c r="N214" i="13"/>
  <c r="M214" i="13"/>
  <c r="N213" i="13"/>
  <c r="M213" i="13"/>
  <c r="S212" i="13"/>
  <c r="N212" i="13"/>
  <c r="M212" i="13"/>
  <c r="S211" i="13"/>
  <c r="N211" i="13"/>
  <c r="M211" i="13"/>
  <c r="S210" i="13"/>
  <c r="N210" i="13"/>
  <c r="M210" i="13"/>
  <c r="S209" i="13"/>
  <c r="N209" i="13"/>
  <c r="M209" i="13"/>
  <c r="S208" i="13"/>
  <c r="N208" i="13"/>
  <c r="M208" i="13"/>
  <c r="S207" i="13"/>
  <c r="N207" i="13"/>
  <c r="M207" i="13"/>
  <c r="S206" i="13"/>
  <c r="N206" i="13"/>
  <c r="M206" i="13"/>
  <c r="S205" i="13"/>
  <c r="N205" i="13"/>
  <c r="M205" i="13"/>
  <c r="S204" i="13"/>
  <c r="N204" i="13"/>
  <c r="M204" i="13"/>
  <c r="S203" i="13"/>
  <c r="N203" i="13"/>
  <c r="M203" i="13"/>
  <c r="S202" i="13"/>
  <c r="N202" i="13"/>
  <c r="M202" i="13"/>
  <c r="S201" i="13"/>
  <c r="N201" i="13"/>
  <c r="M201" i="13"/>
  <c r="S200" i="13"/>
  <c r="N200" i="13"/>
  <c r="M200" i="13"/>
  <c r="S199" i="13"/>
  <c r="N199" i="13"/>
  <c r="M199" i="13"/>
  <c r="S198" i="13"/>
  <c r="N198" i="13"/>
  <c r="M198" i="13"/>
  <c r="S197" i="13"/>
  <c r="N197" i="13"/>
  <c r="M197" i="13"/>
  <c r="S196" i="13"/>
  <c r="N196" i="13"/>
  <c r="M196" i="13"/>
  <c r="S195" i="13"/>
  <c r="N195" i="13"/>
  <c r="M195" i="13"/>
  <c r="S194" i="13"/>
  <c r="N194" i="13"/>
  <c r="M194" i="13"/>
  <c r="S193" i="13"/>
  <c r="N193" i="13"/>
  <c r="M193" i="13"/>
  <c r="S192" i="13"/>
  <c r="N192" i="13"/>
  <c r="M192" i="13"/>
  <c r="S191" i="13"/>
  <c r="N191" i="13"/>
  <c r="M191" i="13"/>
  <c r="S190" i="13"/>
  <c r="N190" i="13"/>
  <c r="M190" i="13"/>
  <c r="S189" i="13"/>
  <c r="N189" i="13"/>
  <c r="M189" i="13"/>
  <c r="S188" i="13"/>
  <c r="N188" i="13"/>
  <c r="M188" i="13"/>
  <c r="S187" i="13"/>
  <c r="N187" i="13"/>
  <c r="M187" i="13"/>
  <c r="S186" i="13"/>
  <c r="N186" i="13"/>
  <c r="M186" i="13"/>
  <c r="S185" i="13"/>
  <c r="N185" i="13"/>
  <c r="M185" i="13"/>
  <c r="S184" i="13"/>
  <c r="N184" i="13"/>
  <c r="M184" i="13"/>
  <c r="S183" i="13"/>
  <c r="N183" i="13"/>
  <c r="M183" i="13"/>
  <c r="S182" i="13"/>
  <c r="N182" i="13"/>
  <c r="M182" i="13"/>
  <c r="S181" i="13"/>
  <c r="N181" i="13"/>
  <c r="M181" i="13"/>
  <c r="S180" i="13"/>
  <c r="N180" i="13"/>
  <c r="M180" i="13"/>
  <c r="S179" i="13"/>
  <c r="N179" i="13"/>
  <c r="M179" i="13"/>
  <c r="S178" i="13"/>
  <c r="N178" i="13"/>
  <c r="M178" i="13"/>
  <c r="S177" i="13"/>
  <c r="N177" i="13"/>
  <c r="M177" i="13"/>
  <c r="S176" i="13"/>
  <c r="N176" i="13"/>
  <c r="M176" i="13"/>
  <c r="S175" i="13"/>
  <c r="N175" i="13"/>
  <c r="M175" i="13"/>
  <c r="S174" i="13"/>
  <c r="N174" i="13"/>
  <c r="M174" i="13"/>
  <c r="S173" i="13"/>
  <c r="N173" i="13"/>
  <c r="M173" i="13"/>
  <c r="S172" i="13"/>
  <c r="N172" i="13"/>
  <c r="M172" i="13"/>
  <c r="S171" i="13"/>
  <c r="N171" i="13"/>
  <c r="M171" i="13"/>
  <c r="S170" i="13"/>
  <c r="N170" i="13"/>
  <c r="M170" i="13"/>
  <c r="S169" i="13"/>
  <c r="N169" i="13"/>
  <c r="M169" i="13"/>
  <c r="S168" i="13"/>
  <c r="N168" i="13"/>
  <c r="M168" i="13"/>
  <c r="S167" i="13"/>
  <c r="N167" i="13"/>
  <c r="M167" i="13"/>
  <c r="S166" i="13"/>
  <c r="N166" i="13"/>
  <c r="M166" i="13"/>
  <c r="S165" i="13"/>
  <c r="N165" i="13"/>
  <c r="M165" i="13"/>
  <c r="S164" i="13"/>
  <c r="N164" i="13"/>
  <c r="M164" i="13"/>
  <c r="S163" i="13"/>
  <c r="N163" i="13"/>
  <c r="M163" i="13"/>
  <c r="S162" i="13"/>
  <c r="N162" i="13"/>
  <c r="M162" i="13"/>
  <c r="S161" i="13"/>
  <c r="N161" i="13"/>
  <c r="M161" i="13"/>
  <c r="N160" i="13"/>
  <c r="M160" i="13"/>
  <c r="N159" i="13"/>
  <c r="E159" i="13"/>
  <c r="S159" i="13"/>
  <c r="S158" i="13"/>
  <c r="N158" i="13"/>
  <c r="M158" i="13"/>
  <c r="S157" i="13"/>
  <c r="N157" i="13"/>
  <c r="M157" i="13"/>
  <c r="S156" i="13"/>
  <c r="N156" i="13"/>
  <c r="M156" i="13"/>
  <c r="S155" i="13"/>
  <c r="N155" i="13"/>
  <c r="M155" i="13"/>
  <c r="S154" i="13"/>
  <c r="N154" i="13"/>
  <c r="M154" i="13"/>
  <c r="S153" i="13"/>
  <c r="N153" i="13"/>
  <c r="M153" i="13"/>
  <c r="S152" i="13"/>
  <c r="N152" i="13"/>
  <c r="M152" i="13"/>
  <c r="S151" i="13"/>
  <c r="N151" i="13"/>
  <c r="M151" i="13"/>
  <c r="N150" i="13"/>
  <c r="M150" i="13"/>
  <c r="N149" i="13"/>
  <c r="E149" i="13"/>
  <c r="S149" i="13"/>
  <c r="N148" i="13"/>
  <c r="M148" i="13"/>
  <c r="E147" i="13"/>
  <c r="S148" i="13"/>
  <c r="S146" i="13"/>
  <c r="N146" i="13"/>
  <c r="M146" i="13"/>
  <c r="S145" i="13"/>
  <c r="N145" i="13"/>
  <c r="M145" i="13"/>
  <c r="S144" i="13"/>
  <c r="N144" i="13"/>
  <c r="M144" i="13"/>
  <c r="S143" i="13"/>
  <c r="N143" i="13"/>
  <c r="M143" i="13"/>
  <c r="S142" i="13"/>
  <c r="N142" i="13"/>
  <c r="M142" i="13"/>
  <c r="S141" i="13"/>
  <c r="N141" i="13"/>
  <c r="M141" i="13"/>
  <c r="S140" i="13"/>
  <c r="N140" i="13"/>
  <c r="M140" i="13"/>
  <c r="S139" i="13"/>
  <c r="N139" i="13"/>
  <c r="M139" i="13"/>
  <c r="S138" i="13"/>
  <c r="N138" i="13"/>
  <c r="M138" i="13"/>
  <c r="S137" i="13"/>
  <c r="N137" i="13"/>
  <c r="M137" i="13"/>
  <c r="S136" i="13"/>
  <c r="N136" i="13"/>
  <c r="M136" i="13"/>
  <c r="S135" i="13"/>
  <c r="N135" i="13"/>
  <c r="M135" i="13"/>
  <c r="S134" i="13"/>
  <c r="N134" i="13"/>
  <c r="M134" i="13"/>
  <c r="S133" i="13"/>
  <c r="N133" i="13"/>
  <c r="M133" i="13"/>
  <c r="S132" i="13"/>
  <c r="N132" i="13"/>
  <c r="M132" i="13"/>
  <c r="S131" i="13"/>
  <c r="N131" i="13"/>
  <c r="M131" i="13"/>
  <c r="S130" i="13"/>
  <c r="N130" i="13"/>
  <c r="M130" i="13"/>
  <c r="S129" i="13"/>
  <c r="N129" i="13"/>
  <c r="M129" i="13"/>
  <c r="S128" i="13"/>
  <c r="N128" i="13"/>
  <c r="M128" i="13"/>
  <c r="S127" i="13"/>
  <c r="N127" i="13"/>
  <c r="M127" i="13"/>
  <c r="S126" i="13"/>
  <c r="N126" i="13"/>
  <c r="M126" i="13"/>
  <c r="S125" i="13"/>
  <c r="N125" i="13"/>
  <c r="M125" i="13"/>
  <c r="S124" i="13"/>
  <c r="N124" i="13"/>
  <c r="M124" i="13"/>
  <c r="S123" i="13"/>
  <c r="N123" i="13"/>
  <c r="M123" i="13"/>
  <c r="S122" i="13"/>
  <c r="N122" i="13"/>
  <c r="M122" i="13"/>
  <c r="S121" i="13"/>
  <c r="N121" i="13"/>
  <c r="M121" i="13"/>
  <c r="S120" i="13"/>
  <c r="N120" i="13"/>
  <c r="M120" i="13"/>
  <c r="S119" i="13"/>
  <c r="N119" i="13"/>
  <c r="M119" i="13"/>
  <c r="S118" i="13"/>
  <c r="N118" i="13"/>
  <c r="M118" i="13"/>
  <c r="S117" i="13"/>
  <c r="N117" i="13"/>
  <c r="M117" i="13"/>
  <c r="S116" i="13"/>
  <c r="N116" i="13"/>
  <c r="M116" i="13"/>
  <c r="S115" i="13"/>
  <c r="N115" i="13"/>
  <c r="M115" i="13"/>
  <c r="S114" i="13"/>
  <c r="N114" i="13"/>
  <c r="M114" i="13"/>
  <c r="S113" i="13"/>
  <c r="N113" i="13"/>
  <c r="M113" i="13"/>
  <c r="S112" i="13"/>
  <c r="N112" i="13"/>
  <c r="M112" i="13"/>
  <c r="S111" i="13"/>
  <c r="N111" i="13"/>
  <c r="M111" i="13"/>
  <c r="S110" i="13"/>
  <c r="N110" i="13"/>
  <c r="M110" i="13"/>
  <c r="S109" i="13"/>
  <c r="N109" i="13"/>
  <c r="M109" i="13"/>
  <c r="S108" i="13"/>
  <c r="N108" i="13"/>
  <c r="M108" i="13"/>
  <c r="S107" i="13"/>
  <c r="N107" i="13"/>
  <c r="M107" i="13"/>
  <c r="S106" i="13"/>
  <c r="T106" i="13"/>
  <c r="N106" i="13"/>
  <c r="M106" i="13"/>
  <c r="S105" i="13"/>
  <c r="T105" i="13"/>
  <c r="N105" i="13"/>
  <c r="M105" i="13"/>
  <c r="S104" i="13"/>
  <c r="T104" i="13"/>
  <c r="N104" i="13"/>
  <c r="M104" i="13"/>
  <c r="S103" i="13"/>
  <c r="T103" i="13"/>
  <c r="N103" i="13"/>
  <c r="M103" i="13"/>
  <c r="S102" i="13"/>
  <c r="T102" i="13"/>
  <c r="N102" i="13"/>
  <c r="M102" i="13"/>
  <c r="S101" i="13"/>
  <c r="T101" i="13"/>
  <c r="N101" i="13"/>
  <c r="M101" i="13"/>
  <c r="S100" i="13"/>
  <c r="T100" i="13"/>
  <c r="N100" i="13"/>
  <c r="M100" i="13"/>
  <c r="S99" i="13"/>
  <c r="T99" i="13"/>
  <c r="N99" i="13"/>
  <c r="M99" i="13"/>
  <c r="S98" i="13"/>
  <c r="T98" i="13"/>
  <c r="N98" i="13"/>
  <c r="M98" i="13"/>
  <c r="S97" i="13"/>
  <c r="T97" i="13"/>
  <c r="N97" i="13"/>
  <c r="M97" i="13"/>
  <c r="S96" i="13"/>
  <c r="T96" i="13"/>
  <c r="N96" i="13"/>
  <c r="M96" i="13"/>
  <c r="S95" i="13"/>
  <c r="T95" i="13"/>
  <c r="N95" i="13"/>
  <c r="M95" i="13"/>
  <c r="S94" i="13"/>
  <c r="T94" i="13"/>
  <c r="N94" i="13"/>
  <c r="M94" i="13"/>
  <c r="T93" i="13"/>
  <c r="S93" i="13"/>
  <c r="N93" i="13"/>
  <c r="M93" i="13"/>
  <c r="S92" i="13"/>
  <c r="T92" i="13"/>
  <c r="N92" i="13"/>
  <c r="M92" i="13"/>
  <c r="S91" i="13"/>
  <c r="T91" i="13"/>
  <c r="N91" i="13"/>
  <c r="M91" i="13"/>
  <c r="S90" i="13"/>
  <c r="T90" i="13"/>
  <c r="N90" i="13"/>
  <c r="M90" i="13"/>
  <c r="S89" i="13"/>
  <c r="T89" i="13"/>
  <c r="N89" i="13"/>
  <c r="M89" i="13"/>
  <c r="S88" i="13"/>
  <c r="T88" i="13"/>
  <c r="N88" i="13"/>
  <c r="M88" i="13"/>
  <c r="S87" i="13"/>
  <c r="T87" i="13"/>
  <c r="N87" i="13"/>
  <c r="M87" i="13"/>
  <c r="S86" i="13"/>
  <c r="T86" i="13"/>
  <c r="N86" i="13"/>
  <c r="M86" i="13"/>
  <c r="S85" i="13"/>
  <c r="T85" i="13"/>
  <c r="N85" i="13"/>
  <c r="M85" i="13"/>
  <c r="S84" i="13"/>
  <c r="T84" i="13"/>
  <c r="N84" i="13"/>
  <c r="M84" i="13"/>
  <c r="S83" i="13"/>
  <c r="T83" i="13"/>
  <c r="N83" i="13"/>
  <c r="M83" i="13"/>
  <c r="S82" i="13"/>
  <c r="T82" i="13"/>
  <c r="N82" i="13"/>
  <c r="M82" i="13"/>
  <c r="S81" i="13"/>
  <c r="T81" i="13"/>
  <c r="N81" i="13"/>
  <c r="M81" i="13"/>
  <c r="S80" i="13"/>
  <c r="T80" i="13"/>
  <c r="N80" i="13"/>
  <c r="M80" i="13"/>
  <c r="S79" i="13"/>
  <c r="T79" i="13"/>
  <c r="N79" i="13"/>
  <c r="M79" i="13"/>
  <c r="S78" i="13"/>
  <c r="T78" i="13"/>
  <c r="N78" i="13"/>
  <c r="M78" i="13"/>
  <c r="S77" i="13"/>
  <c r="T77" i="13"/>
  <c r="N77" i="13"/>
  <c r="M77" i="13"/>
  <c r="S76" i="13"/>
  <c r="T76" i="13"/>
  <c r="N76" i="13"/>
  <c r="M76" i="13"/>
  <c r="N75" i="13"/>
  <c r="M75" i="13"/>
  <c r="N74" i="13"/>
  <c r="M74" i="13"/>
  <c r="N73" i="13"/>
  <c r="M73" i="13"/>
  <c r="N72" i="13"/>
  <c r="M72" i="13"/>
  <c r="N71" i="13"/>
  <c r="M71" i="13"/>
  <c r="N70" i="13"/>
  <c r="M70" i="13"/>
  <c r="N69" i="13"/>
  <c r="E69" i="13"/>
  <c r="M69" i="13"/>
  <c r="N68" i="13"/>
  <c r="M68" i="13"/>
  <c r="N67" i="13"/>
  <c r="M67" i="13"/>
  <c r="N66" i="13"/>
  <c r="M66" i="13"/>
  <c r="N65" i="13"/>
  <c r="M65" i="13"/>
  <c r="N64" i="13"/>
  <c r="M64" i="13"/>
  <c r="N63" i="13"/>
  <c r="M63" i="13"/>
  <c r="N62" i="13"/>
  <c r="M62" i="13"/>
  <c r="N61" i="13"/>
  <c r="M61" i="13"/>
  <c r="N60" i="13"/>
  <c r="M60" i="13"/>
  <c r="N59" i="13"/>
  <c r="M59" i="13"/>
  <c r="N58" i="13"/>
  <c r="M58" i="13"/>
  <c r="N57" i="13"/>
  <c r="M57" i="13"/>
  <c r="N56" i="13"/>
  <c r="M56" i="13"/>
  <c r="N55" i="13"/>
  <c r="M55" i="13"/>
  <c r="N54" i="13"/>
  <c r="M54" i="13"/>
  <c r="N53" i="13"/>
  <c r="M53" i="13"/>
  <c r="N52" i="13"/>
  <c r="M52" i="13"/>
  <c r="N51" i="13"/>
  <c r="M51" i="13"/>
  <c r="N50" i="13"/>
  <c r="M50" i="13"/>
  <c r="N49" i="13"/>
  <c r="M49" i="13"/>
  <c r="N48" i="13"/>
  <c r="M48" i="13"/>
  <c r="N47" i="13"/>
  <c r="M47" i="13"/>
  <c r="N46" i="13"/>
  <c r="M46" i="13"/>
  <c r="N45" i="13"/>
  <c r="M45" i="13"/>
  <c r="N44" i="13"/>
  <c r="M44" i="13"/>
  <c r="N43" i="13"/>
  <c r="M43" i="13"/>
  <c r="N42" i="13"/>
  <c r="M42" i="13"/>
  <c r="N41" i="13"/>
  <c r="M41" i="13"/>
  <c r="N40" i="13"/>
  <c r="M40" i="13"/>
  <c r="N39" i="13"/>
  <c r="M39" i="13"/>
  <c r="N38" i="13"/>
  <c r="M38" i="13"/>
  <c r="N37" i="13"/>
  <c r="M37" i="13"/>
  <c r="N36" i="13"/>
  <c r="M36" i="13"/>
  <c r="N35" i="13"/>
  <c r="M35" i="13"/>
  <c r="N34" i="13"/>
  <c r="M34" i="13"/>
  <c r="N33" i="13"/>
  <c r="M33" i="13"/>
  <c r="N32" i="13"/>
  <c r="M32" i="13"/>
  <c r="N31" i="13"/>
  <c r="M31" i="13"/>
  <c r="N30" i="13"/>
  <c r="M30" i="13"/>
  <c r="N29" i="13"/>
  <c r="M29" i="13"/>
  <c r="N28" i="13"/>
  <c r="M28" i="13"/>
  <c r="N27" i="13"/>
  <c r="M27" i="13"/>
  <c r="N26" i="13"/>
  <c r="M26" i="13"/>
  <c r="N25" i="13"/>
  <c r="M25" i="13"/>
  <c r="N24" i="13"/>
  <c r="M24" i="13"/>
  <c r="N23" i="13"/>
  <c r="M23" i="13"/>
  <c r="N22" i="13"/>
  <c r="M22" i="13"/>
  <c r="N21" i="13"/>
  <c r="M21" i="13"/>
  <c r="N20" i="13"/>
  <c r="M20" i="13"/>
  <c r="N19" i="13"/>
  <c r="M19" i="13"/>
  <c r="N18" i="13"/>
  <c r="M18" i="13"/>
  <c r="N17" i="13"/>
  <c r="M17" i="13"/>
  <c r="N16" i="13"/>
  <c r="M16" i="13"/>
  <c r="N15" i="13"/>
  <c r="M15" i="13"/>
  <c r="N14" i="13"/>
  <c r="M14" i="13"/>
  <c r="N13" i="13"/>
  <c r="M13" i="13"/>
  <c r="N12" i="13"/>
  <c r="M12" i="13"/>
  <c r="N11" i="13"/>
  <c r="M11" i="13"/>
  <c r="N10" i="13"/>
  <c r="M10" i="13"/>
  <c r="N9" i="13"/>
  <c r="M9" i="13"/>
  <c r="N8" i="13"/>
  <c r="M8" i="13"/>
  <c r="N7" i="13"/>
  <c r="M7" i="13"/>
  <c r="N6" i="13"/>
  <c r="M6" i="13"/>
  <c r="N5" i="13"/>
  <c r="M5" i="13"/>
  <c r="N4" i="13"/>
  <c r="M4" i="13"/>
  <c r="N3" i="13"/>
  <c r="M3" i="13"/>
  <c r="H3" i="13"/>
  <c r="F3" i="13"/>
  <c r="F4" i="13"/>
  <c r="AA2" i="13"/>
  <c r="Z2" i="13"/>
  <c r="K2" i="13"/>
  <c r="I2" i="13"/>
  <c r="AC2" i="13"/>
  <c r="AD2" i="13"/>
  <c r="J2" i="13"/>
  <c r="N153" i="5"/>
  <c r="M153" i="5"/>
  <c r="N152" i="5"/>
  <c r="M152" i="5"/>
  <c r="N151" i="5"/>
  <c r="M151" i="5"/>
  <c r="N150" i="5"/>
  <c r="M150" i="5"/>
  <c r="N149" i="5"/>
  <c r="M149" i="5"/>
  <c r="N148" i="5"/>
  <c r="M148" i="5"/>
  <c r="N147" i="5"/>
  <c r="M147" i="5"/>
  <c r="N146" i="5"/>
  <c r="M146" i="5"/>
  <c r="N145" i="5"/>
  <c r="M145" i="5"/>
  <c r="N144" i="5"/>
  <c r="M144" i="5"/>
  <c r="N143" i="5"/>
  <c r="M143" i="5"/>
  <c r="N142" i="5"/>
  <c r="M142" i="5"/>
  <c r="N141" i="5"/>
  <c r="M141" i="5"/>
  <c r="N140" i="5"/>
  <c r="M140" i="5"/>
  <c r="N139" i="5"/>
  <c r="M139" i="5"/>
  <c r="N138" i="5"/>
  <c r="M138" i="5"/>
  <c r="N137" i="5"/>
  <c r="M137" i="5"/>
  <c r="N136" i="5"/>
  <c r="M136" i="5"/>
  <c r="N135" i="5"/>
  <c r="M135" i="5"/>
  <c r="N134" i="5"/>
  <c r="M134" i="5"/>
  <c r="N133" i="5"/>
  <c r="M133" i="5"/>
  <c r="N132" i="5"/>
  <c r="M132" i="5"/>
  <c r="N131" i="5"/>
  <c r="M131" i="5"/>
  <c r="N130" i="5"/>
  <c r="M130" i="5"/>
  <c r="N129" i="5"/>
  <c r="M129" i="5"/>
  <c r="N128" i="5"/>
  <c r="M128" i="5"/>
  <c r="N127" i="5"/>
  <c r="M127" i="5"/>
  <c r="N126" i="5"/>
  <c r="M126" i="5"/>
  <c r="N125" i="5"/>
  <c r="M125" i="5"/>
  <c r="N124" i="5"/>
  <c r="M124" i="5"/>
  <c r="N123" i="5"/>
  <c r="M123" i="5"/>
  <c r="N122" i="5"/>
  <c r="M122" i="5"/>
  <c r="N121" i="5"/>
  <c r="M121" i="5"/>
  <c r="N120" i="5"/>
  <c r="M120" i="5"/>
  <c r="N119" i="5"/>
  <c r="M119" i="5"/>
  <c r="N118" i="5"/>
  <c r="M118" i="5"/>
  <c r="N117" i="5"/>
  <c r="M117" i="5"/>
  <c r="N116" i="5"/>
  <c r="M116" i="5"/>
  <c r="N115" i="5"/>
  <c r="M115" i="5"/>
  <c r="N114" i="5"/>
  <c r="M114" i="5"/>
  <c r="N113" i="5"/>
  <c r="M113" i="5"/>
  <c r="N112" i="5"/>
  <c r="M112" i="5"/>
  <c r="N111" i="5"/>
  <c r="M111" i="5"/>
  <c r="N110" i="5"/>
  <c r="M110" i="5"/>
  <c r="N109" i="5"/>
  <c r="M109" i="5"/>
  <c r="N108" i="5"/>
  <c r="M108" i="5"/>
  <c r="N107" i="5"/>
  <c r="M107" i="5"/>
  <c r="N106" i="5"/>
  <c r="M106" i="5"/>
  <c r="N105" i="5"/>
  <c r="M105" i="5"/>
  <c r="N104" i="5"/>
  <c r="M104" i="5"/>
  <c r="N103" i="5"/>
  <c r="M103" i="5"/>
  <c r="N102" i="5"/>
  <c r="M102" i="5"/>
  <c r="N101" i="5"/>
  <c r="M101" i="5"/>
  <c r="N100" i="5"/>
  <c r="M100" i="5"/>
  <c r="N99" i="5"/>
  <c r="M99" i="5"/>
  <c r="N98" i="5"/>
  <c r="M98" i="5"/>
  <c r="N97" i="5"/>
  <c r="M97" i="5"/>
  <c r="N96" i="5"/>
  <c r="M96" i="5"/>
  <c r="N95" i="5"/>
  <c r="M95" i="5"/>
  <c r="N94" i="5"/>
  <c r="M94" i="5"/>
  <c r="N93" i="5"/>
  <c r="M93" i="5"/>
  <c r="N92" i="5"/>
  <c r="M92" i="5"/>
  <c r="N91" i="5"/>
  <c r="M91" i="5"/>
  <c r="N90" i="5"/>
  <c r="M90" i="5"/>
  <c r="N89" i="5"/>
  <c r="M89" i="5"/>
  <c r="N88" i="5"/>
  <c r="M88" i="5"/>
  <c r="N87" i="5"/>
  <c r="M87" i="5"/>
  <c r="N86" i="5"/>
  <c r="M86" i="5"/>
  <c r="N85" i="5"/>
  <c r="M85" i="5"/>
  <c r="N84" i="5"/>
  <c r="M84" i="5"/>
  <c r="N83" i="5"/>
  <c r="M83" i="5"/>
  <c r="N82" i="5"/>
  <c r="M82" i="5"/>
  <c r="N81" i="5"/>
  <c r="M81" i="5"/>
  <c r="N80" i="5"/>
  <c r="M80" i="5"/>
  <c r="N79" i="5"/>
  <c r="M79" i="5"/>
  <c r="N78" i="5"/>
  <c r="M78" i="5"/>
  <c r="N77" i="5"/>
  <c r="M77" i="5"/>
  <c r="N76" i="5"/>
  <c r="M76" i="5"/>
  <c r="N75" i="5"/>
  <c r="M75" i="5"/>
  <c r="N74" i="5"/>
  <c r="M74" i="5"/>
  <c r="N73" i="5"/>
  <c r="M73" i="5"/>
  <c r="N72" i="5"/>
  <c r="M72" i="5"/>
  <c r="N71" i="5"/>
  <c r="M71" i="5"/>
  <c r="N70" i="5"/>
  <c r="M70" i="5"/>
  <c r="N69" i="5"/>
  <c r="M69" i="5"/>
  <c r="N68" i="5"/>
  <c r="M68" i="5"/>
  <c r="N67" i="5"/>
  <c r="M67" i="5"/>
  <c r="N66" i="5"/>
  <c r="M66" i="5"/>
  <c r="N65" i="5"/>
  <c r="M65" i="5"/>
  <c r="N64" i="5"/>
  <c r="M64" i="5"/>
  <c r="N63" i="5"/>
  <c r="M63" i="5"/>
  <c r="N62" i="5"/>
  <c r="M62" i="5"/>
  <c r="N61" i="5"/>
  <c r="M61" i="5"/>
  <c r="N60" i="5"/>
  <c r="M60" i="5"/>
  <c r="N59" i="5"/>
  <c r="M59" i="5"/>
  <c r="N58" i="5"/>
  <c r="M58" i="5"/>
  <c r="N57" i="5"/>
  <c r="M57" i="5"/>
  <c r="N56" i="5"/>
  <c r="M56" i="5"/>
  <c r="N55" i="5"/>
  <c r="M55" i="5"/>
  <c r="N54" i="5"/>
  <c r="M54" i="5"/>
  <c r="N53" i="5"/>
  <c r="M53" i="5"/>
  <c r="N52" i="5"/>
  <c r="M52" i="5"/>
  <c r="N51" i="5"/>
  <c r="M51" i="5"/>
  <c r="N50" i="5"/>
  <c r="M50" i="5"/>
  <c r="N49" i="5"/>
  <c r="M49" i="5"/>
  <c r="N48" i="5"/>
  <c r="M48" i="5"/>
  <c r="N47" i="5"/>
  <c r="M47" i="5"/>
  <c r="N46" i="5"/>
  <c r="M46" i="5"/>
  <c r="N45" i="5"/>
  <c r="M45" i="5"/>
  <c r="N44" i="5"/>
  <c r="M44" i="5"/>
  <c r="N43" i="5"/>
  <c r="M43" i="5"/>
  <c r="N42" i="5"/>
  <c r="M42" i="5"/>
  <c r="N41" i="5"/>
  <c r="M41" i="5"/>
  <c r="N40" i="5"/>
  <c r="M40" i="5"/>
  <c r="N39" i="5"/>
  <c r="M39" i="5"/>
  <c r="N38" i="5"/>
  <c r="M38" i="5"/>
  <c r="N37" i="5"/>
  <c r="M37" i="5"/>
  <c r="N36" i="5"/>
  <c r="M36" i="5"/>
  <c r="N35" i="5"/>
  <c r="M35" i="5"/>
  <c r="N34" i="5"/>
  <c r="M34" i="5"/>
  <c r="N33" i="5"/>
  <c r="M33" i="5"/>
  <c r="N32" i="5"/>
  <c r="M32" i="5"/>
  <c r="N31" i="5"/>
  <c r="M31" i="5"/>
  <c r="N30" i="5"/>
  <c r="M30" i="5"/>
  <c r="N29" i="5"/>
  <c r="M29" i="5"/>
  <c r="N28" i="5"/>
  <c r="M28" i="5"/>
  <c r="N27" i="5"/>
  <c r="M27" i="5"/>
  <c r="N26" i="5"/>
  <c r="M26" i="5"/>
  <c r="N25" i="5"/>
  <c r="M25" i="5"/>
  <c r="N24" i="5"/>
  <c r="M24" i="5"/>
  <c r="N23" i="5"/>
  <c r="M23" i="5"/>
  <c r="N22" i="5"/>
  <c r="M22" i="5"/>
  <c r="N21" i="5"/>
  <c r="M21" i="5"/>
  <c r="N20" i="5"/>
  <c r="M20" i="5"/>
  <c r="N19" i="5"/>
  <c r="M19" i="5"/>
  <c r="N18" i="5"/>
  <c r="M18" i="5"/>
  <c r="N17" i="5"/>
  <c r="M17" i="5"/>
  <c r="N16" i="5"/>
  <c r="M16" i="5"/>
  <c r="N15" i="5"/>
  <c r="M15" i="5"/>
  <c r="N14" i="5"/>
  <c r="M14" i="5"/>
  <c r="N13" i="5"/>
  <c r="M13" i="5"/>
  <c r="N12" i="5"/>
  <c r="M12" i="5"/>
  <c r="N11" i="5"/>
  <c r="M11" i="5"/>
  <c r="N10" i="5"/>
  <c r="M10" i="5"/>
  <c r="N9" i="5"/>
  <c r="M9" i="5"/>
  <c r="N8" i="5"/>
  <c r="M8" i="5"/>
  <c r="N7" i="5"/>
  <c r="M7" i="5"/>
  <c r="N6" i="5"/>
  <c r="M6" i="5"/>
  <c r="N5" i="5"/>
  <c r="M5" i="5"/>
  <c r="N4" i="5"/>
  <c r="M4" i="5"/>
  <c r="N3" i="5"/>
  <c r="M3" i="5"/>
  <c r="H3" i="5"/>
  <c r="Q3" i="5"/>
  <c r="S3" i="5"/>
  <c r="F3" i="5"/>
  <c r="F4" i="5"/>
  <c r="K4" i="5"/>
  <c r="AD2" i="5"/>
  <c r="K2" i="5"/>
  <c r="I2" i="5"/>
  <c r="J2" i="5"/>
  <c r="N169" i="4"/>
  <c r="M169" i="4"/>
  <c r="N168" i="4"/>
  <c r="M168" i="4"/>
  <c r="N167" i="4"/>
  <c r="M167" i="4"/>
  <c r="N166" i="4"/>
  <c r="M166" i="4"/>
  <c r="N165" i="4"/>
  <c r="M165" i="4"/>
  <c r="N164" i="4"/>
  <c r="M164" i="4"/>
  <c r="N163" i="4"/>
  <c r="M163" i="4"/>
  <c r="N162" i="4"/>
  <c r="M162" i="4"/>
  <c r="N161" i="4"/>
  <c r="M161" i="4"/>
  <c r="N160" i="4"/>
  <c r="M160" i="4"/>
  <c r="N159" i="4"/>
  <c r="M159" i="4"/>
  <c r="N158" i="4"/>
  <c r="M158" i="4"/>
  <c r="N157" i="4"/>
  <c r="M157" i="4"/>
  <c r="N156" i="4"/>
  <c r="M156" i="4"/>
  <c r="N155" i="4"/>
  <c r="M155" i="4"/>
  <c r="N154" i="4"/>
  <c r="M154" i="4"/>
  <c r="N153" i="4"/>
  <c r="M153" i="4"/>
  <c r="N152" i="4"/>
  <c r="M152" i="4"/>
  <c r="N151" i="4"/>
  <c r="M151" i="4"/>
  <c r="N150" i="4"/>
  <c r="M150" i="4"/>
  <c r="N149" i="4"/>
  <c r="M149" i="4"/>
  <c r="N148" i="4"/>
  <c r="M148" i="4"/>
  <c r="N147" i="4"/>
  <c r="M147" i="4"/>
  <c r="N146" i="4"/>
  <c r="M146" i="4"/>
  <c r="N145" i="4"/>
  <c r="M145" i="4"/>
  <c r="N144" i="4"/>
  <c r="M144" i="4"/>
  <c r="N143" i="4"/>
  <c r="M143" i="4"/>
  <c r="N142" i="4"/>
  <c r="M142" i="4"/>
  <c r="N141" i="4"/>
  <c r="M141" i="4"/>
  <c r="N140" i="4"/>
  <c r="M140" i="4"/>
  <c r="N139" i="4"/>
  <c r="M139" i="4"/>
  <c r="N138" i="4"/>
  <c r="M138" i="4"/>
  <c r="N137" i="4"/>
  <c r="M137" i="4"/>
  <c r="N136" i="4"/>
  <c r="M136" i="4"/>
  <c r="N135" i="4"/>
  <c r="M135" i="4"/>
  <c r="N134" i="4"/>
  <c r="M134" i="4"/>
  <c r="N133" i="4"/>
  <c r="M133" i="4"/>
  <c r="N132" i="4"/>
  <c r="M132" i="4"/>
  <c r="N131" i="4"/>
  <c r="M131" i="4"/>
  <c r="N130" i="4"/>
  <c r="M130" i="4"/>
  <c r="N129" i="4"/>
  <c r="M129" i="4"/>
  <c r="N128" i="4"/>
  <c r="M128" i="4"/>
  <c r="E127" i="4"/>
  <c r="M127" i="4"/>
  <c r="N126" i="4"/>
  <c r="M126" i="4"/>
  <c r="N125" i="4"/>
  <c r="M125" i="4"/>
  <c r="N124" i="4"/>
  <c r="M124" i="4"/>
  <c r="E123" i="4"/>
  <c r="M123" i="4"/>
  <c r="N122" i="4"/>
  <c r="M122" i="4"/>
  <c r="N121" i="4"/>
  <c r="M121" i="4"/>
  <c r="N120" i="4"/>
  <c r="M120" i="4"/>
  <c r="N119" i="4"/>
  <c r="M119" i="4"/>
  <c r="N118" i="4"/>
  <c r="M118" i="4"/>
  <c r="N117" i="4"/>
  <c r="M117" i="4"/>
  <c r="N116" i="4"/>
  <c r="M116" i="4"/>
  <c r="N115" i="4"/>
  <c r="M115" i="4"/>
  <c r="N114" i="4"/>
  <c r="M114" i="4"/>
  <c r="N113" i="4"/>
  <c r="M113" i="4"/>
  <c r="N112" i="4"/>
  <c r="M112" i="4"/>
  <c r="N111" i="4"/>
  <c r="M111" i="4"/>
  <c r="N110" i="4"/>
  <c r="M110" i="4"/>
  <c r="N109" i="4"/>
  <c r="M109" i="4"/>
  <c r="N108" i="4"/>
  <c r="M108" i="4"/>
  <c r="N107" i="4"/>
  <c r="M107" i="4"/>
  <c r="N106" i="4"/>
  <c r="M106" i="4"/>
  <c r="N105" i="4"/>
  <c r="M105" i="4"/>
  <c r="N104" i="4"/>
  <c r="M104" i="4"/>
  <c r="N103" i="4"/>
  <c r="M103" i="4"/>
  <c r="N102" i="4"/>
  <c r="M102" i="4"/>
  <c r="N101" i="4"/>
  <c r="M101" i="4"/>
  <c r="N100" i="4"/>
  <c r="M100" i="4"/>
  <c r="N99" i="4"/>
  <c r="M99" i="4"/>
  <c r="N98" i="4"/>
  <c r="M98" i="4"/>
  <c r="N97" i="4"/>
  <c r="M97" i="4"/>
  <c r="N96" i="4"/>
  <c r="M96" i="4"/>
  <c r="N95" i="4"/>
  <c r="M95" i="4"/>
  <c r="N94" i="4"/>
  <c r="M94" i="4"/>
  <c r="N93" i="4"/>
  <c r="M93" i="4"/>
  <c r="N92" i="4"/>
  <c r="M92" i="4"/>
  <c r="N91" i="4"/>
  <c r="M91" i="4"/>
  <c r="N90" i="4"/>
  <c r="M90" i="4"/>
  <c r="N89" i="4"/>
  <c r="M89" i="4"/>
  <c r="N88" i="4"/>
  <c r="M88" i="4"/>
  <c r="N87" i="4"/>
  <c r="M87" i="4"/>
  <c r="N86" i="4"/>
  <c r="M86" i="4"/>
  <c r="N85" i="4"/>
  <c r="M85" i="4"/>
  <c r="N84" i="4"/>
  <c r="M84" i="4"/>
  <c r="N83" i="4"/>
  <c r="M83" i="4"/>
  <c r="N82" i="4"/>
  <c r="M82" i="4"/>
  <c r="N81" i="4"/>
  <c r="M81" i="4"/>
  <c r="N80" i="4"/>
  <c r="M80" i="4"/>
  <c r="N79" i="4"/>
  <c r="M79" i="4"/>
  <c r="N78" i="4"/>
  <c r="M78" i="4"/>
  <c r="N77" i="4"/>
  <c r="M77" i="4"/>
  <c r="N76" i="4"/>
  <c r="M76" i="4"/>
  <c r="N75" i="4"/>
  <c r="M75" i="4"/>
  <c r="N74" i="4"/>
  <c r="M74" i="4"/>
  <c r="N73" i="4"/>
  <c r="M73" i="4"/>
  <c r="N72" i="4"/>
  <c r="M72" i="4"/>
  <c r="N71" i="4"/>
  <c r="M71" i="4"/>
  <c r="N70" i="4"/>
  <c r="M70" i="4"/>
  <c r="N69" i="4"/>
  <c r="M69" i="4"/>
  <c r="N68" i="4"/>
  <c r="M68" i="4"/>
  <c r="N67" i="4"/>
  <c r="M67" i="4"/>
  <c r="N66" i="4"/>
  <c r="M66" i="4"/>
  <c r="N65" i="4"/>
  <c r="M65" i="4"/>
  <c r="N64" i="4"/>
  <c r="M64" i="4"/>
  <c r="N63" i="4"/>
  <c r="M63" i="4"/>
  <c r="N62" i="4"/>
  <c r="M62" i="4"/>
  <c r="N61" i="4"/>
  <c r="M61" i="4"/>
  <c r="N60" i="4"/>
  <c r="M60" i="4"/>
  <c r="N59" i="4"/>
  <c r="M59" i="4"/>
  <c r="N58" i="4"/>
  <c r="M58" i="4"/>
  <c r="N57" i="4"/>
  <c r="M57" i="4"/>
  <c r="N56" i="4"/>
  <c r="M56" i="4"/>
  <c r="N55" i="4"/>
  <c r="M55" i="4"/>
  <c r="N54" i="4"/>
  <c r="M54" i="4"/>
  <c r="N53" i="4"/>
  <c r="M53" i="4"/>
  <c r="N52" i="4"/>
  <c r="M52" i="4"/>
  <c r="N51" i="4"/>
  <c r="M51" i="4"/>
  <c r="N50" i="4"/>
  <c r="M50" i="4"/>
  <c r="N49" i="4"/>
  <c r="M49" i="4"/>
  <c r="N48" i="4"/>
  <c r="M48" i="4"/>
  <c r="N47" i="4"/>
  <c r="M47" i="4"/>
  <c r="N46" i="4"/>
  <c r="M46" i="4"/>
  <c r="N45" i="4"/>
  <c r="M45" i="4"/>
  <c r="N44" i="4"/>
  <c r="M44" i="4"/>
  <c r="N43" i="4"/>
  <c r="M43" i="4"/>
  <c r="N42" i="4"/>
  <c r="M42" i="4"/>
  <c r="N41" i="4"/>
  <c r="M41" i="4"/>
  <c r="N40" i="4"/>
  <c r="M40" i="4"/>
  <c r="N39" i="4"/>
  <c r="M39" i="4"/>
  <c r="N38" i="4"/>
  <c r="M38" i="4"/>
  <c r="N37" i="4"/>
  <c r="M37" i="4"/>
  <c r="N36" i="4"/>
  <c r="M36" i="4"/>
  <c r="N35" i="4"/>
  <c r="M35" i="4"/>
  <c r="N34" i="4"/>
  <c r="M34" i="4"/>
  <c r="N33" i="4"/>
  <c r="M33" i="4"/>
  <c r="N32" i="4"/>
  <c r="M32" i="4"/>
  <c r="N31" i="4"/>
  <c r="M31" i="4"/>
  <c r="N30" i="4"/>
  <c r="M30" i="4"/>
  <c r="N29" i="4"/>
  <c r="M29" i="4"/>
  <c r="N28" i="4"/>
  <c r="M28" i="4"/>
  <c r="N27" i="4"/>
  <c r="M27" i="4"/>
  <c r="N26" i="4"/>
  <c r="M26" i="4"/>
  <c r="N25" i="4"/>
  <c r="M25" i="4"/>
  <c r="N24" i="4"/>
  <c r="M24" i="4"/>
  <c r="N23" i="4"/>
  <c r="M23" i="4"/>
  <c r="N22" i="4"/>
  <c r="M22" i="4"/>
  <c r="N21" i="4"/>
  <c r="M21" i="4"/>
  <c r="N20" i="4"/>
  <c r="M20" i="4"/>
  <c r="N19" i="4"/>
  <c r="M19" i="4"/>
  <c r="N18" i="4"/>
  <c r="M18" i="4"/>
  <c r="N17" i="4"/>
  <c r="M17" i="4"/>
  <c r="N16" i="4"/>
  <c r="M16" i="4"/>
  <c r="N15" i="4"/>
  <c r="M15" i="4"/>
  <c r="N14" i="4"/>
  <c r="M14" i="4"/>
  <c r="N13" i="4"/>
  <c r="M13" i="4"/>
  <c r="N12" i="4"/>
  <c r="M12" i="4"/>
  <c r="N11" i="4"/>
  <c r="M11" i="4"/>
  <c r="N10" i="4"/>
  <c r="M10" i="4"/>
  <c r="N9" i="4"/>
  <c r="M9" i="4"/>
  <c r="N8" i="4"/>
  <c r="M8" i="4"/>
  <c r="N7" i="4"/>
  <c r="M7" i="4"/>
  <c r="N6" i="4"/>
  <c r="M6" i="4"/>
  <c r="N5" i="4"/>
  <c r="M5" i="4"/>
  <c r="N4" i="4"/>
  <c r="M4" i="4"/>
  <c r="N3" i="4"/>
  <c r="M3" i="4"/>
  <c r="H3" i="4"/>
  <c r="F3" i="4"/>
  <c r="F4" i="4"/>
  <c r="K2" i="4"/>
  <c r="I2" i="4"/>
  <c r="AC2" i="4"/>
  <c r="AD2" i="4"/>
  <c r="J2" i="4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E476" i="2"/>
  <c r="N476" i="2" s="1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E462" i="2"/>
  <c r="M462" i="2" s="1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45" i="2"/>
  <c r="M345" i="2"/>
  <c r="N344" i="2"/>
  <c r="M344" i="2"/>
  <c r="N343" i="2"/>
  <c r="M343" i="2"/>
  <c r="N342" i="2"/>
  <c r="M342" i="2"/>
  <c r="N341" i="2"/>
  <c r="M341" i="2"/>
  <c r="N340" i="2"/>
  <c r="M340" i="2"/>
  <c r="N339" i="2"/>
  <c r="M339" i="2"/>
  <c r="N338" i="2"/>
  <c r="M338" i="2"/>
  <c r="N337" i="2"/>
  <c r="M337" i="2"/>
  <c r="N336" i="2"/>
  <c r="M336" i="2"/>
  <c r="N335" i="2"/>
  <c r="M335" i="2"/>
  <c r="N334" i="2"/>
  <c r="M334" i="2"/>
  <c r="N333" i="2"/>
  <c r="M333" i="2"/>
  <c r="N332" i="2"/>
  <c r="M332" i="2"/>
  <c r="N331" i="2"/>
  <c r="M331" i="2"/>
  <c r="N330" i="2"/>
  <c r="M330" i="2"/>
  <c r="N329" i="2"/>
  <c r="M329" i="2"/>
  <c r="N328" i="2"/>
  <c r="M328" i="2"/>
  <c r="N327" i="2"/>
  <c r="M327" i="2"/>
  <c r="N326" i="2"/>
  <c r="M326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N317" i="2"/>
  <c r="M317" i="2"/>
  <c r="N316" i="2"/>
  <c r="M316" i="2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E279" i="2"/>
  <c r="N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E244" i="2"/>
  <c r="M244" i="2" s="1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H3" i="2" s="1"/>
  <c r="F3" i="2"/>
  <c r="W2" i="2"/>
  <c r="K2" i="2"/>
  <c r="J2" i="2"/>
  <c r="V3" i="5"/>
  <c r="N244" i="2"/>
  <c r="N462" i="2"/>
  <c r="N123" i="4"/>
  <c r="H3" i="10"/>
  <c r="G3" i="10"/>
  <c r="F4" i="10"/>
  <c r="K3" i="10"/>
  <c r="M36" i="10"/>
  <c r="F5" i="13"/>
  <c r="K4" i="13"/>
  <c r="H4" i="13"/>
  <c r="G3" i="13"/>
  <c r="K3" i="13"/>
  <c r="I3" i="13"/>
  <c r="Q3" i="13"/>
  <c r="S3" i="13"/>
  <c r="S150" i="13"/>
  <c r="M147" i="13"/>
  <c r="S147" i="13"/>
  <c r="S160" i="13"/>
  <c r="N147" i="13"/>
  <c r="M149" i="13"/>
  <c r="M159" i="13"/>
  <c r="T3" i="5"/>
  <c r="U3" i="5"/>
  <c r="Z3" i="5"/>
  <c r="F5" i="5"/>
  <c r="G3" i="5"/>
  <c r="H4" i="5"/>
  <c r="K3" i="5"/>
  <c r="I3" i="5"/>
  <c r="K4" i="4"/>
  <c r="F5" i="4"/>
  <c r="Q3" i="4"/>
  <c r="S3" i="4"/>
  <c r="G3" i="4"/>
  <c r="H4" i="4"/>
  <c r="K3" i="4"/>
  <c r="I3" i="4"/>
  <c r="N127" i="4"/>
  <c r="G3" i="2"/>
  <c r="F4" i="2"/>
  <c r="F5" i="2" s="1"/>
  <c r="K3" i="2"/>
  <c r="Q3" i="10"/>
  <c r="S3" i="10"/>
  <c r="T3" i="10"/>
  <c r="U3" i="10"/>
  <c r="Z3" i="10"/>
  <c r="I3" i="10"/>
  <c r="L3" i="10"/>
  <c r="H4" i="10"/>
  <c r="F5" i="10"/>
  <c r="K4" i="10"/>
  <c r="P3" i="10"/>
  <c r="J3" i="10"/>
  <c r="L3" i="13"/>
  <c r="AC3" i="13"/>
  <c r="AD3" i="13"/>
  <c r="H5" i="13"/>
  <c r="I4" i="13"/>
  <c r="Q4" i="13"/>
  <c r="G4" i="13"/>
  <c r="P3" i="13"/>
  <c r="J3" i="13"/>
  <c r="S4" i="13"/>
  <c r="T3" i="13"/>
  <c r="U3" i="13"/>
  <c r="Z3" i="13"/>
  <c r="V3" i="13"/>
  <c r="F6" i="13"/>
  <c r="K5" i="13"/>
  <c r="W3" i="5"/>
  <c r="X3" i="5"/>
  <c r="AC3" i="5"/>
  <c r="AD3" i="5"/>
  <c r="L3" i="5"/>
  <c r="P3" i="5"/>
  <c r="J3" i="5"/>
  <c r="I4" i="5"/>
  <c r="Q4" i="5"/>
  <c r="S4" i="5"/>
  <c r="V4" i="5"/>
  <c r="H5" i="5"/>
  <c r="G4" i="5"/>
  <c r="K5" i="5"/>
  <c r="F6" i="5"/>
  <c r="L3" i="4"/>
  <c r="AC3" i="4"/>
  <c r="AD3" i="4"/>
  <c r="H5" i="4"/>
  <c r="I4" i="4"/>
  <c r="Q4" i="4"/>
  <c r="G4" i="4"/>
  <c r="P3" i="4"/>
  <c r="J3" i="4"/>
  <c r="F6" i="4"/>
  <c r="K5" i="4"/>
  <c r="S4" i="4"/>
  <c r="T3" i="4"/>
  <c r="U3" i="4"/>
  <c r="Z3" i="4"/>
  <c r="V3" i="4"/>
  <c r="V3" i="10"/>
  <c r="W3" i="13"/>
  <c r="X3" i="13"/>
  <c r="Y3" i="13"/>
  <c r="W3" i="4"/>
  <c r="X3" i="4"/>
  <c r="Y3" i="4"/>
  <c r="I4" i="10"/>
  <c r="H5" i="10"/>
  <c r="G5" i="10"/>
  <c r="W3" i="10"/>
  <c r="X3" i="10"/>
  <c r="Y3" i="10"/>
  <c r="G4" i="10"/>
  <c r="P4" i="10"/>
  <c r="AC3" i="10"/>
  <c r="AD3" i="10"/>
  <c r="Q4" i="10"/>
  <c r="S4" i="10"/>
  <c r="T4" i="10"/>
  <c r="U4" i="10"/>
  <c r="Z4" i="10"/>
  <c r="L4" i="10"/>
  <c r="AC4" i="10"/>
  <c r="AD4" i="10"/>
  <c r="K5" i="10"/>
  <c r="F6" i="10"/>
  <c r="AA3" i="10"/>
  <c r="AC4" i="13"/>
  <c r="AD4" i="13"/>
  <c r="L4" i="13"/>
  <c r="J4" i="13"/>
  <c r="P4" i="13"/>
  <c r="Q5" i="13"/>
  <c r="G5" i="13"/>
  <c r="H6" i="13"/>
  <c r="I5" i="13"/>
  <c r="T4" i="13"/>
  <c r="U4" i="13"/>
  <c r="Z4" i="13"/>
  <c r="S5" i="13"/>
  <c r="F7" i="13"/>
  <c r="K6" i="13"/>
  <c r="V4" i="13"/>
  <c r="W4" i="13"/>
  <c r="X4" i="13"/>
  <c r="Y4" i="13"/>
  <c r="AA4" i="13"/>
  <c r="AA3" i="13"/>
  <c r="AA3" i="5"/>
  <c r="F7" i="5"/>
  <c r="K6" i="5"/>
  <c r="P4" i="5"/>
  <c r="J4" i="5"/>
  <c r="L4" i="5"/>
  <c r="AA4" i="5"/>
  <c r="AC4" i="5"/>
  <c r="AD4" i="5"/>
  <c r="T4" i="5"/>
  <c r="U4" i="5"/>
  <c r="Z4" i="5"/>
  <c r="G5" i="5"/>
  <c r="H6" i="5"/>
  <c r="I5" i="5"/>
  <c r="Q5" i="5"/>
  <c r="S5" i="5"/>
  <c r="V5" i="5"/>
  <c r="Y3" i="5"/>
  <c r="AC4" i="4"/>
  <c r="AD4" i="4"/>
  <c r="L4" i="4"/>
  <c r="AA4" i="4"/>
  <c r="J4" i="4"/>
  <c r="P4" i="4"/>
  <c r="Q5" i="4"/>
  <c r="G5" i="4"/>
  <c r="H6" i="4"/>
  <c r="I5" i="4"/>
  <c r="T4" i="4"/>
  <c r="U4" i="4"/>
  <c r="Z4" i="4"/>
  <c r="S5" i="4"/>
  <c r="K6" i="4"/>
  <c r="F7" i="4"/>
  <c r="V4" i="4"/>
  <c r="W4" i="4"/>
  <c r="X4" i="4"/>
  <c r="Y4" i="4"/>
  <c r="AA3" i="4"/>
  <c r="J4" i="10"/>
  <c r="Q5" i="10"/>
  <c r="H6" i="10"/>
  <c r="G6" i="10"/>
  <c r="I5" i="10"/>
  <c r="AC5" i="10"/>
  <c r="AD5" i="10"/>
  <c r="AA4" i="10"/>
  <c r="V4" i="10"/>
  <c r="W4" i="10"/>
  <c r="X4" i="10"/>
  <c r="Y4" i="10"/>
  <c r="S5" i="10"/>
  <c r="T5" i="10"/>
  <c r="U5" i="10"/>
  <c r="Z5" i="10"/>
  <c r="L5" i="10"/>
  <c r="P5" i="10"/>
  <c r="J5" i="10"/>
  <c r="F7" i="10"/>
  <c r="K6" i="10"/>
  <c r="F8" i="13"/>
  <c r="K7" i="13"/>
  <c r="H7" i="13"/>
  <c r="I6" i="13"/>
  <c r="Q6" i="13"/>
  <c r="S6" i="13"/>
  <c r="G6" i="13"/>
  <c r="T5" i="13"/>
  <c r="U5" i="13"/>
  <c r="Z5" i="13"/>
  <c r="P5" i="13"/>
  <c r="J5" i="13"/>
  <c r="L5" i="13"/>
  <c r="AC5" i="13"/>
  <c r="AD5" i="13"/>
  <c r="V5" i="13"/>
  <c r="P5" i="5"/>
  <c r="J5" i="5"/>
  <c r="I6" i="5"/>
  <c r="Q6" i="5"/>
  <c r="S6" i="5"/>
  <c r="H7" i="5"/>
  <c r="G6" i="5"/>
  <c r="AC5" i="5"/>
  <c r="AD5" i="5"/>
  <c r="L5" i="5"/>
  <c r="T5" i="5"/>
  <c r="U5" i="5"/>
  <c r="Z5" i="5"/>
  <c r="K7" i="5"/>
  <c r="F8" i="5"/>
  <c r="W4" i="5"/>
  <c r="X4" i="5"/>
  <c r="Y4" i="5"/>
  <c r="H7" i="4"/>
  <c r="I6" i="4"/>
  <c r="Q6" i="4"/>
  <c r="S6" i="4"/>
  <c r="G6" i="4"/>
  <c r="P5" i="4"/>
  <c r="J5" i="4"/>
  <c r="F8" i="4"/>
  <c r="K7" i="4"/>
  <c r="T5" i="4"/>
  <c r="U5" i="4"/>
  <c r="Z5" i="4"/>
  <c r="L5" i="4"/>
  <c r="AC5" i="4"/>
  <c r="AD5" i="4"/>
  <c r="V5" i="4"/>
  <c r="H7" i="10"/>
  <c r="Q6" i="10"/>
  <c r="S6" i="10"/>
  <c r="V6" i="10"/>
  <c r="I6" i="10"/>
  <c r="L6" i="10"/>
  <c r="AA6" i="10"/>
  <c r="V5" i="10"/>
  <c r="W5" i="10"/>
  <c r="X5" i="10"/>
  <c r="Y5" i="10"/>
  <c r="W5" i="13"/>
  <c r="X5" i="13"/>
  <c r="Y5" i="13"/>
  <c r="W5" i="4"/>
  <c r="X5" i="4"/>
  <c r="Y5" i="4"/>
  <c r="T6" i="10"/>
  <c r="U6" i="10"/>
  <c r="Z6" i="10"/>
  <c r="P6" i="10"/>
  <c r="J6" i="10"/>
  <c r="AA5" i="10"/>
  <c r="Q7" i="10"/>
  <c r="S7" i="10"/>
  <c r="G7" i="10"/>
  <c r="H8" i="10"/>
  <c r="K7" i="10"/>
  <c r="I7" i="10"/>
  <c r="F8" i="10"/>
  <c r="T6" i="13"/>
  <c r="U6" i="13"/>
  <c r="Z6" i="13"/>
  <c r="V6" i="13"/>
  <c r="W6" i="13"/>
  <c r="X6" i="13"/>
  <c r="AA5" i="13"/>
  <c r="AC6" i="13"/>
  <c r="AD6" i="13"/>
  <c r="L6" i="13"/>
  <c r="J6" i="13"/>
  <c r="P6" i="13"/>
  <c r="Q7" i="13"/>
  <c r="S7" i="13"/>
  <c r="G7" i="13"/>
  <c r="H8" i="13"/>
  <c r="I7" i="13"/>
  <c r="F9" i="13"/>
  <c r="K8" i="13"/>
  <c r="F9" i="5"/>
  <c r="K8" i="5"/>
  <c r="L6" i="5"/>
  <c r="AC6" i="5"/>
  <c r="AD6" i="5"/>
  <c r="T6" i="5"/>
  <c r="U6" i="5"/>
  <c r="Z6" i="5"/>
  <c r="G7" i="5"/>
  <c r="H8" i="5"/>
  <c r="I7" i="5"/>
  <c r="Q7" i="5"/>
  <c r="S7" i="5"/>
  <c r="W5" i="5"/>
  <c r="X5" i="5"/>
  <c r="Y5" i="5"/>
  <c r="P6" i="5"/>
  <c r="J6" i="5"/>
  <c r="AA5" i="5"/>
  <c r="V6" i="5"/>
  <c r="T6" i="4"/>
  <c r="U6" i="4"/>
  <c r="Z6" i="4"/>
  <c r="V6" i="4"/>
  <c r="K8" i="4"/>
  <c r="F9" i="4"/>
  <c r="AA5" i="4"/>
  <c r="AC6" i="4"/>
  <c r="AD6" i="4"/>
  <c r="L6" i="4"/>
  <c r="J6" i="4"/>
  <c r="P6" i="4"/>
  <c r="Q7" i="4"/>
  <c r="S7" i="4"/>
  <c r="G7" i="4"/>
  <c r="H8" i="4"/>
  <c r="I7" i="4"/>
  <c r="AC6" i="10"/>
  <c r="AD6" i="10"/>
  <c r="AA6" i="5"/>
  <c r="W6" i="5"/>
  <c r="X6" i="5"/>
  <c r="W6" i="4"/>
  <c r="X6" i="4"/>
  <c r="W6" i="10"/>
  <c r="X6" i="10"/>
  <c r="Y6" i="10"/>
  <c r="AC7" i="10"/>
  <c r="AD7" i="10"/>
  <c r="L7" i="10"/>
  <c r="T7" i="10"/>
  <c r="U7" i="10"/>
  <c r="Z7" i="10"/>
  <c r="V7" i="10"/>
  <c r="K8" i="10"/>
  <c r="I8" i="10"/>
  <c r="F9" i="10"/>
  <c r="G8" i="10"/>
  <c r="Q8" i="10"/>
  <c r="S8" i="10"/>
  <c r="H9" i="10"/>
  <c r="P7" i="10"/>
  <c r="J7" i="10"/>
  <c r="T7" i="13"/>
  <c r="U7" i="13"/>
  <c r="Z7" i="13"/>
  <c r="V7" i="13"/>
  <c r="W7" i="13"/>
  <c r="X7" i="13"/>
  <c r="Y7" i="13"/>
  <c r="P7" i="13"/>
  <c r="J7" i="13"/>
  <c r="F10" i="13"/>
  <c r="K9" i="13"/>
  <c r="AA6" i="13"/>
  <c r="Y6" i="13"/>
  <c r="L7" i="13"/>
  <c r="AC7" i="13"/>
  <c r="AD7" i="13"/>
  <c r="H9" i="13"/>
  <c r="I8" i="13"/>
  <c r="Q8" i="13"/>
  <c r="S8" i="13"/>
  <c r="G8" i="13"/>
  <c r="AC7" i="5"/>
  <c r="AD7" i="5"/>
  <c r="L7" i="5"/>
  <c r="T7" i="5"/>
  <c r="U7" i="5"/>
  <c r="Z7" i="5"/>
  <c r="I8" i="5"/>
  <c r="Q8" i="5"/>
  <c r="S8" i="5"/>
  <c r="H9" i="5"/>
  <c r="G8" i="5"/>
  <c r="P7" i="5"/>
  <c r="J7" i="5"/>
  <c r="K9" i="5"/>
  <c r="F10" i="5"/>
  <c r="Y6" i="5"/>
  <c r="V7" i="5"/>
  <c r="T7" i="4"/>
  <c r="U7" i="4"/>
  <c r="Z7" i="4"/>
  <c r="V7" i="4"/>
  <c r="P7" i="4"/>
  <c r="J7" i="4"/>
  <c r="Y6" i="4"/>
  <c r="AA6" i="4"/>
  <c r="F10" i="4"/>
  <c r="K9" i="4"/>
  <c r="H9" i="4"/>
  <c r="I8" i="4"/>
  <c r="Q8" i="4"/>
  <c r="S8" i="4"/>
  <c r="G8" i="4"/>
  <c r="L7" i="4"/>
  <c r="AC7" i="4"/>
  <c r="AD7" i="4"/>
  <c r="AA7" i="13"/>
  <c r="W7" i="4"/>
  <c r="X7" i="4"/>
  <c r="Y7" i="4"/>
  <c r="T8" i="10"/>
  <c r="U8" i="10"/>
  <c r="Z8" i="10"/>
  <c r="V8" i="10"/>
  <c r="AC8" i="10"/>
  <c r="AD8" i="10"/>
  <c r="L8" i="10"/>
  <c r="P8" i="10"/>
  <c r="J8" i="10"/>
  <c r="G9" i="10"/>
  <c r="Q9" i="10"/>
  <c r="S9" i="10"/>
  <c r="H10" i="10"/>
  <c r="K9" i="10"/>
  <c r="I9" i="10"/>
  <c r="F10" i="10"/>
  <c r="W7" i="10"/>
  <c r="X7" i="10"/>
  <c r="Y7" i="10"/>
  <c r="AA7" i="10"/>
  <c r="T8" i="13"/>
  <c r="U8" i="13"/>
  <c r="Z8" i="13"/>
  <c r="V8" i="13"/>
  <c r="W8" i="13"/>
  <c r="X8" i="13"/>
  <c r="AC8" i="13"/>
  <c r="AD8" i="13"/>
  <c r="L8" i="13"/>
  <c r="J8" i="13"/>
  <c r="P8" i="13"/>
  <c r="Q9" i="13"/>
  <c r="S9" i="13"/>
  <c r="G9" i="13"/>
  <c r="H10" i="13"/>
  <c r="I9" i="13"/>
  <c r="F11" i="13"/>
  <c r="K10" i="13"/>
  <c r="AA8" i="13"/>
  <c r="T8" i="5"/>
  <c r="U8" i="5"/>
  <c r="Z8" i="5"/>
  <c r="V8" i="5"/>
  <c r="G9" i="5"/>
  <c r="H10" i="5"/>
  <c r="Q9" i="5"/>
  <c r="S9" i="5"/>
  <c r="I9" i="5"/>
  <c r="F11" i="5"/>
  <c r="K10" i="5"/>
  <c r="AA7" i="5"/>
  <c r="W7" i="5"/>
  <c r="X7" i="5"/>
  <c r="Y7" i="5"/>
  <c r="P8" i="5"/>
  <c r="J8" i="5"/>
  <c r="L8" i="5"/>
  <c r="AC8" i="5"/>
  <c r="AD8" i="5"/>
  <c r="T8" i="4"/>
  <c r="U8" i="4"/>
  <c r="Z8" i="4"/>
  <c r="V8" i="4"/>
  <c r="Q9" i="4"/>
  <c r="S9" i="4"/>
  <c r="G9" i="4"/>
  <c r="H10" i="4"/>
  <c r="I9" i="4"/>
  <c r="J8" i="4"/>
  <c r="P8" i="4"/>
  <c r="F11" i="4"/>
  <c r="K10" i="4"/>
  <c r="AA7" i="4"/>
  <c r="AC8" i="4"/>
  <c r="AD8" i="4"/>
  <c r="L8" i="4"/>
  <c r="W8" i="5"/>
  <c r="X8" i="5"/>
  <c r="Y8" i="5"/>
  <c r="AA8" i="4"/>
  <c r="W8" i="4"/>
  <c r="X8" i="4"/>
  <c r="AA8" i="10"/>
  <c r="W8" i="10"/>
  <c r="X8" i="10"/>
  <c r="AC9" i="10"/>
  <c r="AD9" i="10"/>
  <c r="L9" i="10"/>
  <c r="T9" i="10"/>
  <c r="U9" i="10"/>
  <c r="Z9" i="10"/>
  <c r="V9" i="10"/>
  <c r="Y8" i="10"/>
  <c r="G10" i="10"/>
  <c r="Q10" i="10"/>
  <c r="S10" i="10"/>
  <c r="V10" i="10"/>
  <c r="H11" i="10"/>
  <c r="K10" i="10"/>
  <c r="I10" i="10"/>
  <c r="F11" i="10"/>
  <c r="P9" i="10"/>
  <c r="J9" i="10"/>
  <c r="T9" i="13"/>
  <c r="U9" i="13"/>
  <c r="Z9" i="13"/>
  <c r="V9" i="13"/>
  <c r="L9" i="13"/>
  <c r="AC9" i="13"/>
  <c r="AD9" i="13"/>
  <c r="Y8" i="13"/>
  <c r="H11" i="13"/>
  <c r="I10" i="13"/>
  <c r="Q10" i="13"/>
  <c r="S10" i="13"/>
  <c r="G10" i="13"/>
  <c r="F12" i="13"/>
  <c r="K11" i="13"/>
  <c r="P9" i="13"/>
  <c r="J9" i="13"/>
  <c r="T9" i="5"/>
  <c r="U9" i="5"/>
  <c r="Z9" i="5"/>
  <c r="V9" i="5"/>
  <c r="AC9" i="5"/>
  <c r="AD9" i="5"/>
  <c r="L9" i="5"/>
  <c r="P9" i="5"/>
  <c r="J9" i="5"/>
  <c r="AA8" i="5"/>
  <c r="K11" i="5"/>
  <c r="F12" i="5"/>
  <c r="I10" i="5"/>
  <c r="Q10" i="5"/>
  <c r="S10" i="5"/>
  <c r="H11" i="5"/>
  <c r="G10" i="5"/>
  <c r="T9" i="4"/>
  <c r="U9" i="4"/>
  <c r="Z9" i="4"/>
  <c r="V9" i="4"/>
  <c r="H11" i="4"/>
  <c r="G10" i="4"/>
  <c r="I10" i="4"/>
  <c r="Q10" i="4"/>
  <c r="S10" i="4"/>
  <c r="P9" i="4"/>
  <c r="J9" i="4"/>
  <c r="F12" i="4"/>
  <c r="K11" i="4"/>
  <c r="Y8" i="4"/>
  <c r="L9" i="4"/>
  <c r="AC9" i="4"/>
  <c r="AD9" i="4"/>
  <c r="W9" i="5"/>
  <c r="X9" i="5"/>
  <c r="Y9" i="5"/>
  <c r="W9" i="13"/>
  <c r="X9" i="13"/>
  <c r="W9" i="4"/>
  <c r="X9" i="4"/>
  <c r="Y9" i="4"/>
  <c r="P10" i="10"/>
  <c r="J10" i="10"/>
  <c r="K11" i="10"/>
  <c r="I11" i="10"/>
  <c r="F12" i="10"/>
  <c r="AC10" i="10"/>
  <c r="AD10" i="10"/>
  <c r="L10" i="10"/>
  <c r="T10" i="10"/>
  <c r="U10" i="10"/>
  <c r="Z10" i="10"/>
  <c r="G11" i="10"/>
  <c r="Q11" i="10"/>
  <c r="S11" i="10"/>
  <c r="H12" i="10"/>
  <c r="AA9" i="10"/>
  <c r="W9" i="10"/>
  <c r="X9" i="10"/>
  <c r="Y9" i="10"/>
  <c r="T10" i="13"/>
  <c r="U10" i="13"/>
  <c r="Z10" i="13"/>
  <c r="V10" i="13"/>
  <c r="W10" i="13"/>
  <c r="X10" i="13"/>
  <c r="AC10" i="13"/>
  <c r="AD10" i="13"/>
  <c r="L10" i="13"/>
  <c r="AA10" i="13"/>
  <c r="AA9" i="13"/>
  <c r="J10" i="13"/>
  <c r="P10" i="13"/>
  <c r="Q11" i="13"/>
  <c r="S11" i="13"/>
  <c r="G11" i="13"/>
  <c r="H12" i="13"/>
  <c r="I11" i="13"/>
  <c r="Y9" i="13"/>
  <c r="F13" i="13"/>
  <c r="K12" i="13"/>
  <c r="T10" i="5"/>
  <c r="U10" i="5"/>
  <c r="Z10" i="5"/>
  <c r="V10" i="5"/>
  <c r="W10" i="5"/>
  <c r="X10" i="5"/>
  <c r="J10" i="5"/>
  <c r="P10" i="5"/>
  <c r="L10" i="5"/>
  <c r="AC10" i="5"/>
  <c r="AD10" i="5"/>
  <c r="F13" i="5"/>
  <c r="K12" i="5"/>
  <c r="G11" i="5"/>
  <c r="H12" i="5"/>
  <c r="Q11" i="5"/>
  <c r="S11" i="5"/>
  <c r="I11" i="5"/>
  <c r="AA9" i="5"/>
  <c r="T10" i="4"/>
  <c r="U10" i="4"/>
  <c r="Z10" i="4"/>
  <c r="V10" i="4"/>
  <c r="AC10" i="4"/>
  <c r="AD10" i="4"/>
  <c r="L10" i="4"/>
  <c r="K12" i="4"/>
  <c r="F13" i="4"/>
  <c r="Q11" i="4"/>
  <c r="S11" i="4"/>
  <c r="I11" i="4"/>
  <c r="G11" i="4"/>
  <c r="H12" i="4"/>
  <c r="AA9" i="4"/>
  <c r="J10" i="4"/>
  <c r="P10" i="4"/>
  <c r="Y10" i="5"/>
  <c r="W10" i="4"/>
  <c r="X10" i="4"/>
  <c r="Y10" i="4"/>
  <c r="AC11" i="10"/>
  <c r="AD11" i="10"/>
  <c r="L11" i="10"/>
  <c r="T11" i="10"/>
  <c r="U11" i="10"/>
  <c r="Z11" i="10"/>
  <c r="V11" i="10"/>
  <c r="P11" i="10"/>
  <c r="J11" i="10"/>
  <c r="G12" i="10"/>
  <c r="Q12" i="10"/>
  <c r="S12" i="10"/>
  <c r="V12" i="10"/>
  <c r="H13" i="10"/>
  <c r="W10" i="10"/>
  <c r="X10" i="10"/>
  <c r="Y10" i="10"/>
  <c r="K12" i="10"/>
  <c r="I12" i="10"/>
  <c r="F13" i="10"/>
  <c r="AA10" i="10"/>
  <c r="T11" i="13"/>
  <c r="U11" i="13"/>
  <c r="Z11" i="13"/>
  <c r="V11" i="13"/>
  <c r="L11" i="13"/>
  <c r="AC11" i="13"/>
  <c r="AD11" i="13"/>
  <c r="Y10" i="13"/>
  <c r="H13" i="13"/>
  <c r="I12" i="13"/>
  <c r="Q12" i="13"/>
  <c r="S12" i="13"/>
  <c r="G12" i="13"/>
  <c r="F14" i="13"/>
  <c r="K13" i="13"/>
  <c r="P11" i="13"/>
  <c r="J11" i="13"/>
  <c r="T11" i="5"/>
  <c r="U11" i="5"/>
  <c r="Z11" i="5"/>
  <c r="V11" i="5"/>
  <c r="W11" i="5"/>
  <c r="X11" i="5"/>
  <c r="Y11" i="5"/>
  <c r="AC11" i="5"/>
  <c r="AD11" i="5"/>
  <c r="L11" i="5"/>
  <c r="P11" i="5"/>
  <c r="J11" i="5"/>
  <c r="AA10" i="5"/>
  <c r="K13" i="5"/>
  <c r="F14" i="5"/>
  <c r="I12" i="5"/>
  <c r="Q12" i="5"/>
  <c r="S12" i="5"/>
  <c r="H13" i="5"/>
  <c r="G12" i="5"/>
  <c r="T11" i="4"/>
  <c r="U11" i="4"/>
  <c r="Z11" i="4"/>
  <c r="V11" i="4"/>
  <c r="H13" i="4"/>
  <c r="I12" i="4"/>
  <c r="Q12" i="4"/>
  <c r="S12" i="4"/>
  <c r="G12" i="4"/>
  <c r="P11" i="4"/>
  <c r="J11" i="4"/>
  <c r="AA10" i="4"/>
  <c r="L11" i="4"/>
  <c r="AC11" i="4"/>
  <c r="AD11" i="4"/>
  <c r="F14" i="4"/>
  <c r="K13" i="4"/>
  <c r="W11" i="13"/>
  <c r="X11" i="13"/>
  <c r="W11" i="4"/>
  <c r="X11" i="4"/>
  <c r="Y11" i="4"/>
  <c r="AC12" i="10"/>
  <c r="AD12" i="10"/>
  <c r="L12" i="10"/>
  <c r="G13" i="10"/>
  <c r="Q13" i="10"/>
  <c r="S13" i="10"/>
  <c r="V13" i="10"/>
  <c r="H14" i="10"/>
  <c r="T12" i="10"/>
  <c r="U12" i="10"/>
  <c r="Z12" i="10"/>
  <c r="AA11" i="10"/>
  <c r="K13" i="10"/>
  <c r="I13" i="10"/>
  <c r="F14" i="10"/>
  <c r="P12" i="10"/>
  <c r="J12" i="10"/>
  <c r="W11" i="10"/>
  <c r="X11" i="10"/>
  <c r="Y11" i="10"/>
  <c r="T12" i="13"/>
  <c r="U12" i="13"/>
  <c r="Z12" i="13"/>
  <c r="V12" i="13"/>
  <c r="AA11" i="13"/>
  <c r="J12" i="13"/>
  <c r="P12" i="13"/>
  <c r="Q13" i="13"/>
  <c r="S13" i="13"/>
  <c r="G13" i="13"/>
  <c r="H14" i="13"/>
  <c r="I13" i="13"/>
  <c r="Y11" i="13"/>
  <c r="F15" i="13"/>
  <c r="K14" i="13"/>
  <c r="AC12" i="13"/>
  <c r="AD12" i="13"/>
  <c r="L12" i="13"/>
  <c r="AA12" i="13"/>
  <c r="T12" i="5"/>
  <c r="U12" i="5"/>
  <c r="Z12" i="5"/>
  <c r="V12" i="5"/>
  <c r="F15" i="5"/>
  <c r="K14" i="5"/>
  <c r="J12" i="5"/>
  <c r="P12" i="5"/>
  <c r="L12" i="5"/>
  <c r="AA12" i="5"/>
  <c r="AC12" i="5"/>
  <c r="AD12" i="5"/>
  <c r="G13" i="5"/>
  <c r="H14" i="5"/>
  <c r="Q13" i="5"/>
  <c r="S13" i="5"/>
  <c r="I13" i="5"/>
  <c r="AA11" i="5"/>
  <c r="T12" i="4"/>
  <c r="U12" i="4"/>
  <c r="Z12" i="4"/>
  <c r="V12" i="4"/>
  <c r="Q13" i="4"/>
  <c r="S13" i="4"/>
  <c r="G13" i="4"/>
  <c r="H14" i="4"/>
  <c r="I13" i="4"/>
  <c r="AA11" i="4"/>
  <c r="F15" i="4"/>
  <c r="K14" i="4"/>
  <c r="J12" i="4"/>
  <c r="P12" i="4"/>
  <c r="AC12" i="4"/>
  <c r="AD12" i="4"/>
  <c r="L12" i="4"/>
  <c r="AA12" i="4"/>
  <c r="W12" i="13"/>
  <c r="X12" i="13"/>
  <c r="W12" i="4"/>
  <c r="X12" i="4"/>
  <c r="AA12" i="10"/>
  <c r="AC13" i="10"/>
  <c r="AD13" i="10"/>
  <c r="L13" i="10"/>
  <c r="AA13" i="10"/>
  <c r="F15" i="10"/>
  <c r="K14" i="10"/>
  <c r="I14" i="10"/>
  <c r="P13" i="10"/>
  <c r="J13" i="10"/>
  <c r="G14" i="10"/>
  <c r="H15" i="10"/>
  <c r="Q14" i="10"/>
  <c r="S14" i="10"/>
  <c r="W12" i="10"/>
  <c r="X12" i="10"/>
  <c r="Y12" i="10"/>
  <c r="T13" i="10"/>
  <c r="U13" i="10"/>
  <c r="Z13" i="10"/>
  <c r="T13" i="13"/>
  <c r="U13" i="13"/>
  <c r="Z13" i="13"/>
  <c r="V13" i="13"/>
  <c r="F16" i="13"/>
  <c r="K15" i="13"/>
  <c r="Y12" i="13"/>
  <c r="P13" i="13"/>
  <c r="J13" i="13"/>
  <c r="L13" i="13"/>
  <c r="AA13" i="13"/>
  <c r="AC13" i="13"/>
  <c r="AD13" i="13"/>
  <c r="H15" i="13"/>
  <c r="I14" i="13"/>
  <c r="Q14" i="13"/>
  <c r="S14" i="13"/>
  <c r="G14" i="13"/>
  <c r="T13" i="5"/>
  <c r="U13" i="5"/>
  <c r="Z13" i="5"/>
  <c r="V13" i="5"/>
  <c r="AC13" i="5"/>
  <c r="AD13" i="5"/>
  <c r="L13" i="5"/>
  <c r="AA13" i="5"/>
  <c r="P13" i="5"/>
  <c r="J13" i="5"/>
  <c r="K15" i="5"/>
  <c r="F16" i="5"/>
  <c r="W12" i="5"/>
  <c r="X12" i="5"/>
  <c r="Y12" i="5"/>
  <c r="I14" i="5"/>
  <c r="Q14" i="5"/>
  <c r="S14" i="5"/>
  <c r="H15" i="5"/>
  <c r="G14" i="5"/>
  <c r="T13" i="4"/>
  <c r="U13" i="4"/>
  <c r="Z13" i="4"/>
  <c r="V13" i="4"/>
  <c r="H15" i="4"/>
  <c r="G14" i="4"/>
  <c r="I14" i="4"/>
  <c r="Q14" i="4"/>
  <c r="S14" i="4"/>
  <c r="Y12" i="4"/>
  <c r="L13" i="4"/>
  <c r="AA13" i="4"/>
  <c r="AC13" i="4"/>
  <c r="AD13" i="4"/>
  <c r="P13" i="4"/>
  <c r="J13" i="4"/>
  <c r="F16" i="4"/>
  <c r="K15" i="4"/>
  <c r="W13" i="5"/>
  <c r="X13" i="5"/>
  <c r="Y13" i="5"/>
  <c r="W13" i="13"/>
  <c r="X13" i="13"/>
  <c r="Y13" i="13"/>
  <c r="W13" i="4"/>
  <c r="X13" i="4"/>
  <c r="W13" i="10"/>
  <c r="X13" i="10"/>
  <c r="T14" i="10"/>
  <c r="U14" i="10"/>
  <c r="Z14" i="10"/>
  <c r="G15" i="10"/>
  <c r="H16" i="10"/>
  <c r="Q15" i="10"/>
  <c r="S15" i="10"/>
  <c r="K15" i="10"/>
  <c r="I15" i="10"/>
  <c r="F16" i="10"/>
  <c r="P14" i="10"/>
  <c r="J14" i="10"/>
  <c r="Y13" i="10"/>
  <c r="V14" i="10"/>
  <c r="W14" i="10"/>
  <c r="X14" i="10"/>
  <c r="AC14" i="10"/>
  <c r="AD14" i="10"/>
  <c r="L14" i="10"/>
  <c r="AA14" i="10"/>
  <c r="T14" i="13"/>
  <c r="U14" i="13"/>
  <c r="Z14" i="13"/>
  <c r="V14" i="13"/>
  <c r="W14" i="13"/>
  <c r="X14" i="13"/>
  <c r="F17" i="13"/>
  <c r="K16" i="13"/>
  <c r="AC14" i="13"/>
  <c r="AD14" i="13"/>
  <c r="L14" i="13"/>
  <c r="AA14" i="13"/>
  <c r="J14" i="13"/>
  <c r="P14" i="13"/>
  <c r="Q15" i="13"/>
  <c r="S15" i="13"/>
  <c r="G15" i="13"/>
  <c r="H16" i="13"/>
  <c r="I15" i="13"/>
  <c r="T14" i="5"/>
  <c r="U14" i="5"/>
  <c r="Z14" i="5"/>
  <c r="V14" i="5"/>
  <c r="W14" i="5"/>
  <c r="X14" i="5"/>
  <c r="G15" i="5"/>
  <c r="H16" i="5"/>
  <c r="I15" i="5"/>
  <c r="Q15" i="5"/>
  <c r="S15" i="5"/>
  <c r="F17" i="5"/>
  <c r="K16" i="5"/>
  <c r="J14" i="5"/>
  <c r="P14" i="5"/>
  <c r="L14" i="5"/>
  <c r="AA14" i="5"/>
  <c r="AC14" i="5"/>
  <c r="AD14" i="5"/>
  <c r="T14" i="4"/>
  <c r="U14" i="4"/>
  <c r="Z14" i="4"/>
  <c r="V14" i="4"/>
  <c r="Q15" i="4"/>
  <c r="S15" i="4"/>
  <c r="I15" i="4"/>
  <c r="G15" i="4"/>
  <c r="H16" i="4"/>
  <c r="Y13" i="4"/>
  <c r="K16" i="4"/>
  <c r="F17" i="4"/>
  <c r="AC14" i="4"/>
  <c r="AD14" i="4"/>
  <c r="L14" i="4"/>
  <c r="AA14" i="4"/>
  <c r="J14" i="4"/>
  <c r="P14" i="4"/>
  <c r="Y14" i="5"/>
  <c r="W14" i="4"/>
  <c r="X14" i="4"/>
  <c r="Y14" i="4"/>
  <c r="T15" i="10"/>
  <c r="U15" i="10"/>
  <c r="Z15" i="10"/>
  <c r="V15" i="10"/>
  <c r="W15" i="10"/>
  <c r="X15" i="10"/>
  <c r="AC15" i="10"/>
  <c r="AD15" i="10"/>
  <c r="L15" i="10"/>
  <c r="AA15" i="10"/>
  <c r="Q16" i="10"/>
  <c r="S16" i="10"/>
  <c r="G16" i="10"/>
  <c r="H17" i="10"/>
  <c r="Y14" i="10"/>
  <c r="P15" i="10"/>
  <c r="J15" i="10"/>
  <c r="F17" i="10"/>
  <c r="K16" i="10"/>
  <c r="I16" i="10"/>
  <c r="T15" i="13"/>
  <c r="U15" i="13"/>
  <c r="Z15" i="13"/>
  <c r="V15" i="13"/>
  <c r="Y14" i="13"/>
  <c r="H17" i="13"/>
  <c r="I16" i="13"/>
  <c r="Q16" i="13"/>
  <c r="S16" i="13"/>
  <c r="G16" i="13"/>
  <c r="P15" i="13"/>
  <c r="J15" i="13"/>
  <c r="L15" i="13"/>
  <c r="AA15" i="13"/>
  <c r="AC15" i="13"/>
  <c r="AD15" i="13"/>
  <c r="F18" i="13"/>
  <c r="K17" i="13"/>
  <c r="T15" i="5"/>
  <c r="U15" i="5"/>
  <c r="Z15" i="5"/>
  <c r="V15" i="5"/>
  <c r="AC15" i="5"/>
  <c r="AD15" i="5"/>
  <c r="L15" i="5"/>
  <c r="AA15" i="5"/>
  <c r="P15" i="5"/>
  <c r="J15" i="5"/>
  <c r="K17" i="5"/>
  <c r="F18" i="5"/>
  <c r="I16" i="5"/>
  <c r="Q16" i="5"/>
  <c r="S16" i="5"/>
  <c r="H17" i="5"/>
  <c r="G16" i="5"/>
  <c r="T15" i="4"/>
  <c r="U15" i="4"/>
  <c r="Z15" i="4"/>
  <c r="V15" i="4"/>
  <c r="H17" i="4"/>
  <c r="I16" i="4"/>
  <c r="Q16" i="4"/>
  <c r="S16" i="4"/>
  <c r="G16" i="4"/>
  <c r="L15" i="4"/>
  <c r="AA15" i="4"/>
  <c r="AC15" i="4"/>
  <c r="AD15" i="4"/>
  <c r="F18" i="4"/>
  <c r="K17" i="4"/>
  <c r="P15" i="4"/>
  <c r="J15" i="4"/>
  <c r="W15" i="5"/>
  <c r="X15" i="5"/>
  <c r="Y15" i="5"/>
  <c r="W15" i="4"/>
  <c r="X15" i="4"/>
  <c r="L16" i="10"/>
  <c r="AA16" i="10"/>
  <c r="AC16" i="10"/>
  <c r="AD16" i="10"/>
  <c r="T16" i="10"/>
  <c r="U16" i="10"/>
  <c r="Z16" i="10"/>
  <c r="V16" i="10"/>
  <c r="Y15" i="10"/>
  <c r="K17" i="10"/>
  <c r="I17" i="10"/>
  <c r="F18" i="10"/>
  <c r="G17" i="10"/>
  <c r="H18" i="10"/>
  <c r="Q17" i="10"/>
  <c r="S17" i="10"/>
  <c r="P16" i="10"/>
  <c r="J16" i="10"/>
  <c r="T16" i="13"/>
  <c r="U16" i="13"/>
  <c r="Z16" i="13"/>
  <c r="V16" i="13"/>
  <c r="W15" i="13"/>
  <c r="X15" i="13"/>
  <c r="Y15" i="13"/>
  <c r="F19" i="13"/>
  <c r="K18" i="13"/>
  <c r="AC16" i="13"/>
  <c r="AD16" i="13"/>
  <c r="L16" i="13"/>
  <c r="AA16" i="13"/>
  <c r="J16" i="13"/>
  <c r="P16" i="13"/>
  <c r="Q17" i="13"/>
  <c r="S17" i="13"/>
  <c r="G17" i="13"/>
  <c r="H18" i="13"/>
  <c r="I17" i="13"/>
  <c r="T16" i="5"/>
  <c r="U16" i="5"/>
  <c r="Z16" i="5"/>
  <c r="V16" i="5"/>
  <c r="G17" i="5"/>
  <c r="H18" i="5"/>
  <c r="I17" i="5"/>
  <c r="Q17" i="5"/>
  <c r="S17" i="5"/>
  <c r="L16" i="5"/>
  <c r="AA16" i="5"/>
  <c r="AC16" i="5"/>
  <c r="AD16" i="5"/>
  <c r="F19" i="5"/>
  <c r="K18" i="5"/>
  <c r="P16" i="5"/>
  <c r="J16" i="5"/>
  <c r="T16" i="4"/>
  <c r="U16" i="4"/>
  <c r="Z16" i="4"/>
  <c r="V16" i="4"/>
  <c r="J16" i="4"/>
  <c r="P16" i="4"/>
  <c r="K18" i="4"/>
  <c r="F19" i="4"/>
  <c r="Y15" i="4"/>
  <c r="Q17" i="4"/>
  <c r="S17" i="4"/>
  <c r="G17" i="4"/>
  <c r="H18" i="4"/>
  <c r="I17" i="4"/>
  <c r="AC16" i="4"/>
  <c r="AD16" i="4"/>
  <c r="L16" i="4"/>
  <c r="AA16" i="4"/>
  <c r="W16" i="5"/>
  <c r="X16" i="5"/>
  <c r="Y16" i="5"/>
  <c r="W16" i="13"/>
  <c r="X16" i="13"/>
  <c r="W16" i="4"/>
  <c r="X16" i="4"/>
  <c r="Y16" i="4"/>
  <c r="T17" i="10"/>
  <c r="U17" i="10"/>
  <c r="Z17" i="10"/>
  <c r="V17" i="10"/>
  <c r="AC17" i="10"/>
  <c r="AD17" i="10"/>
  <c r="L17" i="10"/>
  <c r="AA17" i="10"/>
  <c r="Q18" i="10"/>
  <c r="S18" i="10"/>
  <c r="G18" i="10"/>
  <c r="H19" i="10"/>
  <c r="P17" i="10"/>
  <c r="J17" i="10"/>
  <c r="F19" i="10"/>
  <c r="K18" i="10"/>
  <c r="I18" i="10"/>
  <c r="W16" i="10"/>
  <c r="X16" i="10"/>
  <c r="Y16" i="10"/>
  <c r="T17" i="13"/>
  <c r="U17" i="13"/>
  <c r="Z17" i="13"/>
  <c r="V17" i="13"/>
  <c r="P17" i="13"/>
  <c r="J17" i="13"/>
  <c r="Y16" i="13"/>
  <c r="H19" i="13"/>
  <c r="I18" i="13"/>
  <c r="Q18" i="13"/>
  <c r="S18" i="13"/>
  <c r="G18" i="13"/>
  <c r="L17" i="13"/>
  <c r="AA17" i="13"/>
  <c r="AC17" i="13"/>
  <c r="AD17" i="13"/>
  <c r="F20" i="13"/>
  <c r="K19" i="13"/>
  <c r="T17" i="5"/>
  <c r="U17" i="5"/>
  <c r="Z17" i="5"/>
  <c r="V17" i="5"/>
  <c r="W17" i="5"/>
  <c r="X17" i="5"/>
  <c r="K19" i="5"/>
  <c r="F20" i="5"/>
  <c r="AC17" i="5"/>
  <c r="AD17" i="5"/>
  <c r="L17" i="5"/>
  <c r="AA17" i="5"/>
  <c r="P17" i="5"/>
  <c r="J17" i="5"/>
  <c r="I18" i="5"/>
  <c r="Q18" i="5"/>
  <c r="S18" i="5"/>
  <c r="H19" i="5"/>
  <c r="G18" i="5"/>
  <c r="T17" i="4"/>
  <c r="U17" i="4"/>
  <c r="Z17" i="4"/>
  <c r="V17" i="4"/>
  <c r="L17" i="4"/>
  <c r="AA17" i="4"/>
  <c r="AC17" i="4"/>
  <c r="AD17" i="4"/>
  <c r="H19" i="4"/>
  <c r="I18" i="4"/>
  <c r="Q18" i="4"/>
  <c r="S18" i="4"/>
  <c r="G18" i="4"/>
  <c r="F20" i="4"/>
  <c r="K19" i="4"/>
  <c r="P17" i="4"/>
  <c r="J17" i="4"/>
  <c r="W17" i="13"/>
  <c r="X17" i="13"/>
  <c r="W17" i="4"/>
  <c r="X17" i="4"/>
  <c r="L18" i="10"/>
  <c r="AA18" i="10"/>
  <c r="AC18" i="10"/>
  <c r="AD18" i="10"/>
  <c r="T18" i="10"/>
  <c r="U18" i="10"/>
  <c r="Z18" i="10"/>
  <c r="V18" i="10"/>
  <c r="W17" i="10"/>
  <c r="X17" i="10"/>
  <c r="Y17" i="10"/>
  <c r="G19" i="10"/>
  <c r="H20" i="10"/>
  <c r="Q19" i="10"/>
  <c r="S19" i="10"/>
  <c r="K19" i="10"/>
  <c r="I19" i="10"/>
  <c r="F20" i="10"/>
  <c r="P18" i="10"/>
  <c r="J18" i="10"/>
  <c r="T18" i="13"/>
  <c r="U18" i="13"/>
  <c r="Z18" i="13"/>
  <c r="V18" i="13"/>
  <c r="W18" i="13"/>
  <c r="X18" i="13"/>
  <c r="Q19" i="13"/>
  <c r="S19" i="13"/>
  <c r="V19" i="13"/>
  <c r="G19" i="13"/>
  <c r="H20" i="13"/>
  <c r="I19" i="13"/>
  <c r="Y17" i="13"/>
  <c r="J18" i="13"/>
  <c r="P18" i="13"/>
  <c r="F21" i="13"/>
  <c r="K20" i="13"/>
  <c r="AC18" i="13"/>
  <c r="AD18" i="13"/>
  <c r="L18" i="13"/>
  <c r="AA18" i="13"/>
  <c r="T18" i="5"/>
  <c r="U18" i="5"/>
  <c r="Z18" i="5"/>
  <c r="V18" i="5"/>
  <c r="W18" i="5"/>
  <c r="X18" i="5"/>
  <c r="F21" i="5"/>
  <c r="K20" i="5"/>
  <c r="Y17" i="5"/>
  <c r="G19" i="5"/>
  <c r="H20" i="5"/>
  <c r="I19" i="5"/>
  <c r="Q19" i="5"/>
  <c r="S19" i="5"/>
  <c r="P18" i="5"/>
  <c r="J18" i="5"/>
  <c r="L18" i="5"/>
  <c r="AA18" i="5"/>
  <c r="AC18" i="5"/>
  <c r="AD18" i="5"/>
  <c r="T18" i="4"/>
  <c r="U18" i="4"/>
  <c r="Z18" i="4"/>
  <c r="V18" i="4"/>
  <c r="AC18" i="4"/>
  <c r="AD18" i="4"/>
  <c r="L18" i="4"/>
  <c r="AA18" i="4"/>
  <c r="Y17" i="4"/>
  <c r="F21" i="4"/>
  <c r="K20" i="4"/>
  <c r="J18" i="4"/>
  <c r="P18" i="4"/>
  <c r="Q19" i="4"/>
  <c r="S19" i="4"/>
  <c r="H20" i="4"/>
  <c r="G19" i="4"/>
  <c r="I19" i="4"/>
  <c r="W18" i="10"/>
  <c r="X18" i="10"/>
  <c r="Y18" i="10"/>
  <c r="Y18" i="5"/>
  <c r="W18" i="4"/>
  <c r="X18" i="4"/>
  <c r="T19" i="10"/>
  <c r="U19" i="10"/>
  <c r="Z19" i="10"/>
  <c r="V19" i="10"/>
  <c r="AC19" i="10"/>
  <c r="AD19" i="10"/>
  <c r="L19" i="10"/>
  <c r="AA19" i="10"/>
  <c r="Q20" i="10"/>
  <c r="S20" i="10"/>
  <c r="G20" i="10"/>
  <c r="H21" i="10"/>
  <c r="P19" i="10"/>
  <c r="J19" i="10"/>
  <c r="F21" i="10"/>
  <c r="K20" i="10"/>
  <c r="I20" i="10"/>
  <c r="L19" i="13"/>
  <c r="AA19" i="13"/>
  <c r="AC19" i="13"/>
  <c r="AD19" i="13"/>
  <c r="Y18" i="13"/>
  <c r="P19" i="13"/>
  <c r="J19" i="13"/>
  <c r="T19" i="13"/>
  <c r="U19" i="13"/>
  <c r="Z19" i="13"/>
  <c r="F22" i="13"/>
  <c r="K21" i="13"/>
  <c r="H21" i="13"/>
  <c r="I20" i="13"/>
  <c r="Q20" i="13"/>
  <c r="S20" i="13"/>
  <c r="G20" i="13"/>
  <c r="T19" i="5"/>
  <c r="U19" i="5"/>
  <c r="Z19" i="5"/>
  <c r="V19" i="5"/>
  <c r="W19" i="5"/>
  <c r="X19" i="5"/>
  <c r="K21" i="5"/>
  <c r="F22" i="5"/>
  <c r="I20" i="5"/>
  <c r="Q20" i="5"/>
  <c r="S20" i="5"/>
  <c r="H21" i="5"/>
  <c r="G20" i="5"/>
  <c r="AC19" i="5"/>
  <c r="AD19" i="5"/>
  <c r="L19" i="5"/>
  <c r="AA19" i="5"/>
  <c r="P19" i="5"/>
  <c r="J19" i="5"/>
  <c r="T19" i="4"/>
  <c r="U19" i="4"/>
  <c r="Z19" i="4"/>
  <c r="V19" i="4"/>
  <c r="P19" i="4"/>
  <c r="J19" i="4"/>
  <c r="I20" i="4"/>
  <c r="Q20" i="4"/>
  <c r="S20" i="4"/>
  <c r="G20" i="4"/>
  <c r="H21" i="4"/>
  <c r="Y18" i="4"/>
  <c r="K21" i="4"/>
  <c r="F22" i="4"/>
  <c r="L19" i="4"/>
  <c r="AA19" i="4"/>
  <c r="AC19" i="4"/>
  <c r="AD19" i="4"/>
  <c r="W19" i="4"/>
  <c r="X19" i="4"/>
  <c r="W19" i="10"/>
  <c r="X19" i="10"/>
  <c r="Y19" i="10"/>
  <c r="L20" i="10"/>
  <c r="AA20" i="10"/>
  <c r="AC20" i="10"/>
  <c r="AD20" i="10"/>
  <c r="T20" i="10"/>
  <c r="U20" i="10"/>
  <c r="Z20" i="10"/>
  <c r="V20" i="10"/>
  <c r="G21" i="10"/>
  <c r="H22" i="10"/>
  <c r="Q21" i="10"/>
  <c r="S21" i="10"/>
  <c r="K21" i="10"/>
  <c r="I21" i="10"/>
  <c r="F22" i="10"/>
  <c r="P20" i="10"/>
  <c r="J20" i="10"/>
  <c r="T20" i="13"/>
  <c r="U20" i="13"/>
  <c r="Z20" i="13"/>
  <c r="V20" i="13"/>
  <c r="W20" i="13"/>
  <c r="X20" i="13"/>
  <c r="W19" i="13"/>
  <c r="X19" i="13"/>
  <c r="Y19" i="13"/>
  <c r="AC20" i="13"/>
  <c r="AD20" i="13"/>
  <c r="L20" i="13"/>
  <c r="AA20" i="13"/>
  <c r="J20" i="13"/>
  <c r="P20" i="13"/>
  <c r="Q21" i="13"/>
  <c r="S21" i="13"/>
  <c r="G21" i="13"/>
  <c r="H22" i="13"/>
  <c r="I21" i="13"/>
  <c r="F23" i="13"/>
  <c r="K22" i="13"/>
  <c r="T20" i="5"/>
  <c r="U20" i="5"/>
  <c r="Z20" i="5"/>
  <c r="V20" i="5"/>
  <c r="F23" i="5"/>
  <c r="K22" i="5"/>
  <c r="Y19" i="5"/>
  <c r="G21" i="5"/>
  <c r="H22" i="5"/>
  <c r="I21" i="5"/>
  <c r="Q21" i="5"/>
  <c r="S21" i="5"/>
  <c r="P20" i="5"/>
  <c r="J20" i="5"/>
  <c r="L20" i="5"/>
  <c r="AA20" i="5"/>
  <c r="AC20" i="5"/>
  <c r="AD20" i="5"/>
  <c r="T20" i="4"/>
  <c r="U20" i="4"/>
  <c r="Z20" i="4"/>
  <c r="V20" i="4"/>
  <c r="W20" i="4"/>
  <c r="X20" i="4"/>
  <c r="F23" i="4"/>
  <c r="K22" i="4"/>
  <c r="G21" i="4"/>
  <c r="H22" i="4"/>
  <c r="Q21" i="4"/>
  <c r="S21" i="4"/>
  <c r="I21" i="4"/>
  <c r="L20" i="4"/>
  <c r="AA20" i="4"/>
  <c r="AC20" i="4"/>
  <c r="AD20" i="4"/>
  <c r="J20" i="4"/>
  <c r="P20" i="4"/>
  <c r="Y19" i="4"/>
  <c r="W20" i="5"/>
  <c r="X20" i="5"/>
  <c r="Y20" i="5"/>
  <c r="T21" i="10"/>
  <c r="U21" i="10"/>
  <c r="Z21" i="10"/>
  <c r="V21" i="10"/>
  <c r="AC21" i="10"/>
  <c r="AD21" i="10"/>
  <c r="L21" i="10"/>
  <c r="AA21" i="10"/>
  <c r="Q22" i="10"/>
  <c r="S22" i="10"/>
  <c r="G22" i="10"/>
  <c r="H23" i="10"/>
  <c r="P21" i="10"/>
  <c r="J21" i="10"/>
  <c r="F23" i="10"/>
  <c r="K22" i="10"/>
  <c r="I22" i="10"/>
  <c r="W20" i="10"/>
  <c r="X20" i="10"/>
  <c r="Y20" i="10"/>
  <c r="T21" i="13"/>
  <c r="U21" i="13"/>
  <c r="Z21" i="13"/>
  <c r="V21" i="13"/>
  <c r="W21" i="13"/>
  <c r="X21" i="13"/>
  <c r="Y21" i="13"/>
  <c r="H23" i="13"/>
  <c r="I22" i="13"/>
  <c r="Q22" i="13"/>
  <c r="S22" i="13"/>
  <c r="G22" i="13"/>
  <c r="P21" i="13"/>
  <c r="J21" i="13"/>
  <c r="Y20" i="13"/>
  <c r="F24" i="13"/>
  <c r="K23" i="13"/>
  <c r="L21" i="13"/>
  <c r="AA21" i="13"/>
  <c r="AC21" i="13"/>
  <c r="AD21" i="13"/>
  <c r="T21" i="5"/>
  <c r="U21" i="5"/>
  <c r="Z21" i="5"/>
  <c r="V21" i="5"/>
  <c r="AC21" i="5"/>
  <c r="AD21" i="5"/>
  <c r="L21" i="5"/>
  <c r="AA21" i="5"/>
  <c r="I22" i="5"/>
  <c r="Q22" i="5"/>
  <c r="S22" i="5"/>
  <c r="H23" i="5"/>
  <c r="G22" i="5"/>
  <c r="K23" i="5"/>
  <c r="F24" i="5"/>
  <c r="P21" i="5"/>
  <c r="J21" i="5"/>
  <c r="T21" i="4"/>
  <c r="U21" i="4"/>
  <c r="Z21" i="4"/>
  <c r="V21" i="4"/>
  <c r="P21" i="4"/>
  <c r="J21" i="4"/>
  <c r="AC21" i="4"/>
  <c r="AD21" i="4"/>
  <c r="L21" i="4"/>
  <c r="AA21" i="4"/>
  <c r="K23" i="4"/>
  <c r="F24" i="4"/>
  <c r="Y20" i="4"/>
  <c r="I22" i="4"/>
  <c r="Q22" i="4"/>
  <c r="S22" i="4"/>
  <c r="G22" i="4"/>
  <c r="H23" i="4"/>
  <c r="W21" i="10"/>
  <c r="X21" i="10"/>
  <c r="W21" i="5"/>
  <c r="X21" i="5"/>
  <c r="Y21" i="5"/>
  <c r="W21" i="4"/>
  <c r="X21" i="4"/>
  <c r="Y21" i="4"/>
  <c r="L22" i="10"/>
  <c r="AA22" i="10"/>
  <c r="AC22" i="10"/>
  <c r="AD22" i="10"/>
  <c r="T22" i="10"/>
  <c r="U22" i="10"/>
  <c r="Z22" i="10"/>
  <c r="V22" i="10"/>
  <c r="Y21" i="10"/>
  <c r="G23" i="10"/>
  <c r="H24" i="10"/>
  <c r="Q23" i="10"/>
  <c r="S23" i="10"/>
  <c r="K23" i="10"/>
  <c r="I23" i="10"/>
  <c r="F24" i="10"/>
  <c r="P22" i="10"/>
  <c r="J22" i="10"/>
  <c r="T22" i="13"/>
  <c r="U22" i="13"/>
  <c r="Z22" i="13"/>
  <c r="V22" i="13"/>
  <c r="F25" i="13"/>
  <c r="K24" i="13"/>
  <c r="J22" i="13"/>
  <c r="P22" i="13"/>
  <c r="Q23" i="13"/>
  <c r="S23" i="13"/>
  <c r="G23" i="13"/>
  <c r="H24" i="13"/>
  <c r="I23" i="13"/>
  <c r="AC22" i="13"/>
  <c r="AD22" i="13"/>
  <c r="L22" i="13"/>
  <c r="AA22" i="13"/>
  <c r="T22" i="5"/>
  <c r="U22" i="5"/>
  <c r="Z22" i="5"/>
  <c r="V22" i="5"/>
  <c r="P22" i="5"/>
  <c r="J22" i="5"/>
  <c r="L22" i="5"/>
  <c r="AA22" i="5"/>
  <c r="AC22" i="5"/>
  <c r="AD22" i="5"/>
  <c r="F25" i="5"/>
  <c r="K24" i="5"/>
  <c r="G23" i="5"/>
  <c r="H24" i="5"/>
  <c r="Q23" i="5"/>
  <c r="S23" i="5"/>
  <c r="I23" i="5"/>
  <c r="T22" i="4"/>
  <c r="U22" i="4"/>
  <c r="Z22" i="4"/>
  <c r="V22" i="4"/>
  <c r="F25" i="4"/>
  <c r="K24" i="4"/>
  <c r="P22" i="4"/>
  <c r="J22" i="4"/>
  <c r="G23" i="4"/>
  <c r="H24" i="4"/>
  <c r="Q23" i="4"/>
  <c r="S23" i="4"/>
  <c r="I23" i="4"/>
  <c r="L22" i="4"/>
  <c r="AA22" i="4"/>
  <c r="AC22" i="4"/>
  <c r="AD22" i="4"/>
  <c r="W22" i="5"/>
  <c r="X22" i="5"/>
  <c r="W22" i="13"/>
  <c r="X22" i="13"/>
  <c r="Y22" i="13"/>
  <c r="W22" i="4"/>
  <c r="X22" i="4"/>
  <c r="Y22" i="4"/>
  <c r="T23" i="10"/>
  <c r="U23" i="10"/>
  <c r="Z23" i="10"/>
  <c r="V23" i="10"/>
  <c r="AC23" i="10"/>
  <c r="AD23" i="10"/>
  <c r="L23" i="10"/>
  <c r="AA23" i="10"/>
  <c r="P23" i="10"/>
  <c r="J23" i="10"/>
  <c r="F25" i="10"/>
  <c r="K24" i="10"/>
  <c r="I24" i="10"/>
  <c r="Q24" i="10"/>
  <c r="S24" i="10"/>
  <c r="G24" i="10"/>
  <c r="H25" i="10"/>
  <c r="W22" i="10"/>
  <c r="X22" i="10"/>
  <c r="Y22" i="10"/>
  <c r="T23" i="13"/>
  <c r="U23" i="13"/>
  <c r="Z23" i="13"/>
  <c r="V23" i="13"/>
  <c r="F26" i="13"/>
  <c r="K25" i="13"/>
  <c r="L23" i="13"/>
  <c r="AA23" i="13"/>
  <c r="AC23" i="13"/>
  <c r="AD23" i="13"/>
  <c r="P23" i="13"/>
  <c r="J23" i="13"/>
  <c r="H25" i="13"/>
  <c r="I24" i="13"/>
  <c r="Q24" i="13"/>
  <c r="S24" i="13"/>
  <c r="G24" i="13"/>
  <c r="T23" i="5"/>
  <c r="U23" i="5"/>
  <c r="Z23" i="5"/>
  <c r="V23" i="5"/>
  <c r="AC23" i="5"/>
  <c r="AD23" i="5"/>
  <c r="L23" i="5"/>
  <c r="AA23" i="5"/>
  <c r="P23" i="5"/>
  <c r="J23" i="5"/>
  <c r="K25" i="5"/>
  <c r="F26" i="5"/>
  <c r="Y22" i="5"/>
  <c r="I24" i="5"/>
  <c r="Q24" i="5"/>
  <c r="S24" i="5"/>
  <c r="H25" i="5"/>
  <c r="G24" i="5"/>
  <c r="T23" i="4"/>
  <c r="U23" i="4"/>
  <c r="Z23" i="4"/>
  <c r="V23" i="4"/>
  <c r="AC23" i="4"/>
  <c r="AD23" i="4"/>
  <c r="L23" i="4"/>
  <c r="AA23" i="4"/>
  <c r="I24" i="4"/>
  <c r="Q24" i="4"/>
  <c r="S24" i="4"/>
  <c r="H25" i="4"/>
  <c r="G24" i="4"/>
  <c r="P23" i="4"/>
  <c r="J23" i="4"/>
  <c r="K25" i="4"/>
  <c r="F26" i="4"/>
  <c r="W23" i="5"/>
  <c r="X23" i="5"/>
  <c r="Y23" i="5"/>
  <c r="W23" i="13"/>
  <c r="X23" i="13"/>
  <c r="Y23" i="13"/>
  <c r="W23" i="4"/>
  <c r="X23" i="4"/>
  <c r="W23" i="10"/>
  <c r="X23" i="10"/>
  <c r="Y23" i="10"/>
  <c r="T24" i="10"/>
  <c r="U24" i="10"/>
  <c r="Z24" i="10"/>
  <c r="V24" i="10"/>
  <c r="G25" i="10"/>
  <c r="H26" i="10"/>
  <c r="Q25" i="10"/>
  <c r="S25" i="10"/>
  <c r="P24" i="10"/>
  <c r="J24" i="10"/>
  <c r="K25" i="10"/>
  <c r="I25" i="10"/>
  <c r="F26" i="10"/>
  <c r="L24" i="10"/>
  <c r="AA24" i="10"/>
  <c r="AC24" i="10"/>
  <c r="AD24" i="10"/>
  <c r="T24" i="13"/>
  <c r="U24" i="13"/>
  <c r="Z24" i="13"/>
  <c r="V24" i="13"/>
  <c r="J24" i="13"/>
  <c r="P24" i="13"/>
  <c r="H26" i="13"/>
  <c r="Q25" i="13"/>
  <c r="S25" i="13"/>
  <c r="G25" i="13"/>
  <c r="I25" i="13"/>
  <c r="AC24" i="13"/>
  <c r="AD24" i="13"/>
  <c r="L24" i="13"/>
  <c r="AA24" i="13"/>
  <c r="K26" i="13"/>
  <c r="F27" i="13"/>
  <c r="T24" i="5"/>
  <c r="U24" i="5"/>
  <c r="Z24" i="5"/>
  <c r="V24" i="5"/>
  <c r="F27" i="5"/>
  <c r="K26" i="5"/>
  <c r="G25" i="5"/>
  <c r="H26" i="5"/>
  <c r="Q25" i="5"/>
  <c r="S25" i="5"/>
  <c r="I25" i="5"/>
  <c r="P24" i="5"/>
  <c r="J24" i="5"/>
  <c r="L24" i="5"/>
  <c r="AA24" i="5"/>
  <c r="AC24" i="5"/>
  <c r="AD24" i="5"/>
  <c r="T24" i="4"/>
  <c r="U24" i="4"/>
  <c r="Z24" i="4"/>
  <c r="V24" i="4"/>
  <c r="Y23" i="4"/>
  <c r="P24" i="4"/>
  <c r="J24" i="4"/>
  <c r="L24" i="4"/>
  <c r="AA24" i="4"/>
  <c r="AC24" i="4"/>
  <c r="AD24" i="4"/>
  <c r="F27" i="4"/>
  <c r="K26" i="4"/>
  <c r="G25" i="4"/>
  <c r="H26" i="4"/>
  <c r="Q25" i="4"/>
  <c r="S25" i="4"/>
  <c r="I25" i="4"/>
  <c r="W24" i="10"/>
  <c r="X24" i="10"/>
  <c r="W24" i="5"/>
  <c r="X24" i="5"/>
  <c r="Y24" i="5"/>
  <c r="W24" i="13"/>
  <c r="X24" i="13"/>
  <c r="Y24" i="13"/>
  <c r="Y24" i="10"/>
  <c r="AC25" i="10"/>
  <c r="AD25" i="10"/>
  <c r="L25" i="10"/>
  <c r="AA25" i="10"/>
  <c r="T25" i="10"/>
  <c r="U25" i="10"/>
  <c r="Z25" i="10"/>
  <c r="V25" i="10"/>
  <c r="P25" i="10"/>
  <c r="J25" i="10"/>
  <c r="F27" i="10"/>
  <c r="K26" i="10"/>
  <c r="I26" i="10"/>
  <c r="Q26" i="10"/>
  <c r="S26" i="10"/>
  <c r="G26" i="10"/>
  <c r="H27" i="10"/>
  <c r="T25" i="13"/>
  <c r="U25" i="13"/>
  <c r="Z25" i="13"/>
  <c r="V25" i="13"/>
  <c r="W25" i="13"/>
  <c r="X25" i="13"/>
  <c r="L25" i="13"/>
  <c r="AA25" i="13"/>
  <c r="AC25" i="13"/>
  <c r="AD25" i="13"/>
  <c r="G26" i="13"/>
  <c r="Q26" i="13"/>
  <c r="S26" i="13"/>
  <c r="H27" i="13"/>
  <c r="I26" i="13"/>
  <c r="F28" i="13"/>
  <c r="K27" i="13"/>
  <c r="P25" i="13"/>
  <c r="J25" i="13"/>
  <c r="T25" i="5"/>
  <c r="U25" i="5"/>
  <c r="Z25" i="5"/>
  <c r="V25" i="5"/>
  <c r="AC25" i="5"/>
  <c r="AD25" i="5"/>
  <c r="L25" i="5"/>
  <c r="AA25" i="5"/>
  <c r="P25" i="5"/>
  <c r="J25" i="5"/>
  <c r="K27" i="5"/>
  <c r="F28" i="5"/>
  <c r="I26" i="5"/>
  <c r="Q26" i="5"/>
  <c r="S26" i="5"/>
  <c r="H27" i="5"/>
  <c r="G26" i="5"/>
  <c r="T25" i="4"/>
  <c r="U25" i="4"/>
  <c r="Z25" i="4"/>
  <c r="V25" i="4"/>
  <c r="W25" i="4"/>
  <c r="X25" i="4"/>
  <c r="W24" i="4"/>
  <c r="X24" i="4"/>
  <c r="Y24" i="4"/>
  <c r="I26" i="4"/>
  <c r="Q26" i="4"/>
  <c r="S26" i="4"/>
  <c r="H27" i="4"/>
  <c r="G26" i="4"/>
  <c r="AC25" i="4"/>
  <c r="AD25" i="4"/>
  <c r="L25" i="4"/>
  <c r="AA25" i="4"/>
  <c r="P25" i="4"/>
  <c r="J25" i="4"/>
  <c r="K27" i="4"/>
  <c r="F28" i="4"/>
  <c r="W25" i="5"/>
  <c r="X25" i="5"/>
  <c r="Y25" i="5"/>
  <c r="T26" i="10"/>
  <c r="U26" i="10"/>
  <c r="Z26" i="10"/>
  <c r="V26" i="10"/>
  <c r="P26" i="10"/>
  <c r="J26" i="10"/>
  <c r="K27" i="10"/>
  <c r="F28" i="10"/>
  <c r="G27" i="10"/>
  <c r="H28" i="10"/>
  <c r="I27" i="10"/>
  <c r="Q27" i="10"/>
  <c r="S27" i="10"/>
  <c r="L26" i="10"/>
  <c r="AA26" i="10"/>
  <c r="AC26" i="10"/>
  <c r="AD26" i="10"/>
  <c r="W25" i="10"/>
  <c r="X25" i="10"/>
  <c r="Y25" i="10"/>
  <c r="T26" i="13"/>
  <c r="U26" i="13"/>
  <c r="Z26" i="13"/>
  <c r="V26" i="13"/>
  <c r="W26" i="13"/>
  <c r="X26" i="13"/>
  <c r="K28" i="13"/>
  <c r="F29" i="13"/>
  <c r="Y25" i="13"/>
  <c r="AC26" i="13"/>
  <c r="AD26" i="13"/>
  <c r="L26" i="13"/>
  <c r="AA26" i="13"/>
  <c r="P26" i="13"/>
  <c r="J26" i="13"/>
  <c r="G27" i="13"/>
  <c r="I27" i="13"/>
  <c r="H28" i="13"/>
  <c r="Q27" i="13"/>
  <c r="S27" i="13"/>
  <c r="T26" i="5"/>
  <c r="U26" i="5"/>
  <c r="Z26" i="5"/>
  <c r="V26" i="5"/>
  <c r="P26" i="5"/>
  <c r="J26" i="5"/>
  <c r="G27" i="5"/>
  <c r="H28" i="5"/>
  <c r="Q27" i="5"/>
  <c r="S27" i="5"/>
  <c r="I27" i="5"/>
  <c r="F29" i="5"/>
  <c r="K28" i="5"/>
  <c r="L26" i="5"/>
  <c r="AA26" i="5"/>
  <c r="AC26" i="5"/>
  <c r="AD26" i="5"/>
  <c r="T26" i="4"/>
  <c r="U26" i="4"/>
  <c r="Z26" i="4"/>
  <c r="V26" i="4"/>
  <c r="F29" i="4"/>
  <c r="K28" i="4"/>
  <c r="G27" i="4"/>
  <c r="H28" i="4"/>
  <c r="Q27" i="4"/>
  <c r="S27" i="4"/>
  <c r="I27" i="4"/>
  <c r="Y25" i="4"/>
  <c r="P26" i="4"/>
  <c r="J26" i="4"/>
  <c r="L26" i="4"/>
  <c r="AA26" i="4"/>
  <c r="AC26" i="4"/>
  <c r="AD26" i="4"/>
  <c r="W26" i="5"/>
  <c r="X26" i="5"/>
  <c r="W26" i="4"/>
  <c r="X26" i="4"/>
  <c r="Y26" i="4"/>
  <c r="W26" i="10"/>
  <c r="X26" i="10"/>
  <c r="T27" i="10"/>
  <c r="U27" i="10"/>
  <c r="Z27" i="10"/>
  <c r="V27" i="10"/>
  <c r="AC27" i="10"/>
  <c r="AD27" i="10"/>
  <c r="L27" i="10"/>
  <c r="AA27" i="10"/>
  <c r="Q28" i="10"/>
  <c r="S28" i="10"/>
  <c r="G28" i="10"/>
  <c r="H29" i="10"/>
  <c r="Y26" i="10"/>
  <c r="F29" i="10"/>
  <c r="K28" i="10"/>
  <c r="I28" i="10"/>
  <c r="P27" i="10"/>
  <c r="J27" i="10"/>
  <c r="T27" i="13"/>
  <c r="U27" i="13"/>
  <c r="Z27" i="13"/>
  <c r="V27" i="13"/>
  <c r="W27" i="13"/>
  <c r="X27" i="13"/>
  <c r="H29" i="13"/>
  <c r="I28" i="13"/>
  <c r="G28" i="13"/>
  <c r="Q28" i="13"/>
  <c r="S28" i="13"/>
  <c r="Y26" i="13"/>
  <c r="AC27" i="13"/>
  <c r="AD27" i="13"/>
  <c r="L27" i="13"/>
  <c r="AA27" i="13"/>
  <c r="F30" i="13"/>
  <c r="K29" i="13"/>
  <c r="P27" i="13"/>
  <c r="J27" i="13"/>
  <c r="T27" i="5"/>
  <c r="U27" i="5"/>
  <c r="Z27" i="5"/>
  <c r="V27" i="5"/>
  <c r="W27" i="5"/>
  <c r="X27" i="5"/>
  <c r="I28" i="5"/>
  <c r="Q28" i="5"/>
  <c r="S28" i="5"/>
  <c r="H29" i="5"/>
  <c r="G28" i="5"/>
  <c r="Y26" i="5"/>
  <c r="AC27" i="5"/>
  <c r="AD27" i="5"/>
  <c r="L27" i="5"/>
  <c r="AA27" i="5"/>
  <c r="P27" i="5"/>
  <c r="J27" i="5"/>
  <c r="K29" i="5"/>
  <c r="F30" i="5"/>
  <c r="T27" i="4"/>
  <c r="U27" i="4"/>
  <c r="Z27" i="4"/>
  <c r="V27" i="4"/>
  <c r="P27" i="4"/>
  <c r="J27" i="4"/>
  <c r="K29" i="4"/>
  <c r="F30" i="4"/>
  <c r="AC27" i="4"/>
  <c r="AD27" i="4"/>
  <c r="L27" i="4"/>
  <c r="AA27" i="4"/>
  <c r="I28" i="4"/>
  <c r="Q28" i="4"/>
  <c r="S28" i="4"/>
  <c r="H29" i="4"/>
  <c r="G28" i="4"/>
  <c r="W27" i="4"/>
  <c r="X27" i="4"/>
  <c r="W27" i="10"/>
  <c r="X27" i="10"/>
  <c r="Y27" i="10"/>
  <c r="L28" i="10"/>
  <c r="AA28" i="10"/>
  <c r="AC28" i="10"/>
  <c r="AD28" i="10"/>
  <c r="T28" i="10"/>
  <c r="U28" i="10"/>
  <c r="Z28" i="10"/>
  <c r="V28" i="10"/>
  <c r="K29" i="10"/>
  <c r="I29" i="10"/>
  <c r="F30" i="10"/>
  <c r="G29" i="10"/>
  <c r="H30" i="10"/>
  <c r="Q29" i="10"/>
  <c r="S29" i="10"/>
  <c r="P28" i="10"/>
  <c r="J28" i="10"/>
  <c r="T28" i="13"/>
  <c r="U28" i="13"/>
  <c r="Z28" i="13"/>
  <c r="V28" i="13"/>
  <c r="K30" i="13"/>
  <c r="F31" i="13"/>
  <c r="J28" i="13"/>
  <c r="P28" i="13"/>
  <c r="Q29" i="13"/>
  <c r="S29" i="13"/>
  <c r="G29" i="13"/>
  <c r="I29" i="13"/>
  <c r="H30" i="13"/>
  <c r="Y27" i="13"/>
  <c r="AC28" i="13"/>
  <c r="AD28" i="13"/>
  <c r="L28" i="13"/>
  <c r="AA28" i="13"/>
  <c r="T28" i="5"/>
  <c r="U28" i="5"/>
  <c r="Z28" i="5"/>
  <c r="V28" i="5"/>
  <c r="W28" i="5"/>
  <c r="X28" i="5"/>
  <c r="Y28" i="5"/>
  <c r="J28" i="5"/>
  <c r="P28" i="5"/>
  <c r="G29" i="5"/>
  <c r="H30" i="5"/>
  <c r="Q29" i="5"/>
  <c r="S29" i="5"/>
  <c r="I29" i="5"/>
  <c r="F31" i="5"/>
  <c r="K30" i="5"/>
  <c r="L28" i="5"/>
  <c r="AA28" i="5"/>
  <c r="AC28" i="5"/>
  <c r="AD28" i="5"/>
  <c r="Y27" i="5"/>
  <c r="T28" i="4"/>
  <c r="U28" i="4"/>
  <c r="Z28" i="4"/>
  <c r="V28" i="4"/>
  <c r="P28" i="4"/>
  <c r="J28" i="4"/>
  <c r="G29" i="4"/>
  <c r="H30" i="4"/>
  <c r="Q29" i="4"/>
  <c r="S29" i="4"/>
  <c r="I29" i="4"/>
  <c r="Y27" i="4"/>
  <c r="L28" i="4"/>
  <c r="AA28" i="4"/>
  <c r="AC28" i="4"/>
  <c r="AD28" i="4"/>
  <c r="F31" i="4"/>
  <c r="K30" i="4"/>
  <c r="W28" i="13"/>
  <c r="X28" i="13"/>
  <c r="Y28" i="13"/>
  <c r="W28" i="4"/>
  <c r="X28" i="4"/>
  <c r="Y28" i="4"/>
  <c r="T29" i="10"/>
  <c r="U29" i="10"/>
  <c r="Z29" i="10"/>
  <c r="V29" i="10"/>
  <c r="AC29" i="10"/>
  <c r="AD29" i="10"/>
  <c r="L29" i="10"/>
  <c r="AA29" i="10"/>
  <c r="P29" i="10"/>
  <c r="J29" i="10"/>
  <c r="F31" i="10"/>
  <c r="K30" i="10"/>
  <c r="I30" i="10"/>
  <c r="Q30" i="10"/>
  <c r="S30" i="10"/>
  <c r="G30" i="10"/>
  <c r="H31" i="10"/>
  <c r="W28" i="10"/>
  <c r="X28" i="10"/>
  <c r="Y28" i="10"/>
  <c r="T29" i="13"/>
  <c r="U29" i="13"/>
  <c r="Z29" i="13"/>
  <c r="V29" i="13"/>
  <c r="P29" i="13"/>
  <c r="J29" i="13"/>
  <c r="F32" i="13"/>
  <c r="K31" i="13"/>
  <c r="H31" i="13"/>
  <c r="I30" i="13"/>
  <c r="G30" i="13"/>
  <c r="Q30" i="13"/>
  <c r="S30" i="13"/>
  <c r="L29" i="13"/>
  <c r="AA29" i="13"/>
  <c r="AC29" i="13"/>
  <c r="AD29" i="13"/>
  <c r="T29" i="5"/>
  <c r="U29" i="5"/>
  <c r="Z29" i="5"/>
  <c r="V29" i="5"/>
  <c r="K31" i="5"/>
  <c r="F32" i="5"/>
  <c r="I30" i="5"/>
  <c r="Q30" i="5"/>
  <c r="S30" i="5"/>
  <c r="H31" i="5"/>
  <c r="G30" i="5"/>
  <c r="AC29" i="5"/>
  <c r="AD29" i="5"/>
  <c r="L29" i="5"/>
  <c r="AA29" i="5"/>
  <c r="P29" i="5"/>
  <c r="J29" i="5"/>
  <c r="T29" i="4"/>
  <c r="U29" i="4"/>
  <c r="Z29" i="4"/>
  <c r="V29" i="4"/>
  <c r="K31" i="4"/>
  <c r="F32" i="4"/>
  <c r="AC29" i="4"/>
  <c r="AD29" i="4"/>
  <c r="L29" i="4"/>
  <c r="AA29" i="4"/>
  <c r="P29" i="4"/>
  <c r="J29" i="4"/>
  <c r="I30" i="4"/>
  <c r="Q30" i="4"/>
  <c r="S30" i="4"/>
  <c r="H31" i="4"/>
  <c r="G30" i="4"/>
  <c r="W29" i="5"/>
  <c r="X29" i="5"/>
  <c r="W29" i="13"/>
  <c r="X29" i="13"/>
  <c r="W29" i="4"/>
  <c r="X29" i="4"/>
  <c r="W29" i="10"/>
  <c r="X29" i="10"/>
  <c r="Y29" i="10"/>
  <c r="T30" i="10"/>
  <c r="U30" i="10"/>
  <c r="Z30" i="10"/>
  <c r="V30" i="10"/>
  <c r="K31" i="10"/>
  <c r="I31" i="10"/>
  <c r="F32" i="10"/>
  <c r="P30" i="10"/>
  <c r="J30" i="10"/>
  <c r="G31" i="10"/>
  <c r="H32" i="10"/>
  <c r="Q31" i="10"/>
  <c r="S31" i="10"/>
  <c r="L30" i="10"/>
  <c r="AA30" i="10"/>
  <c r="AC30" i="10"/>
  <c r="AD30" i="10"/>
  <c r="T30" i="13"/>
  <c r="U30" i="13"/>
  <c r="Z30" i="13"/>
  <c r="V30" i="13"/>
  <c r="AC30" i="13"/>
  <c r="AD30" i="13"/>
  <c r="L30" i="13"/>
  <c r="AA30" i="13"/>
  <c r="Y29" i="13"/>
  <c r="Q31" i="13"/>
  <c r="S31" i="13"/>
  <c r="G31" i="13"/>
  <c r="I31" i="13"/>
  <c r="H32" i="13"/>
  <c r="K32" i="13"/>
  <c r="F33" i="13"/>
  <c r="J30" i="13"/>
  <c r="P30" i="13"/>
  <c r="T30" i="5"/>
  <c r="U30" i="5"/>
  <c r="Z30" i="5"/>
  <c r="V30" i="5"/>
  <c r="P30" i="5"/>
  <c r="J30" i="5"/>
  <c r="G31" i="5"/>
  <c r="H32" i="5"/>
  <c r="Q31" i="5"/>
  <c r="S31" i="5"/>
  <c r="I31" i="5"/>
  <c r="Y29" i="5"/>
  <c r="F33" i="5"/>
  <c r="K32" i="5"/>
  <c r="L30" i="5"/>
  <c r="AA30" i="5"/>
  <c r="AC30" i="5"/>
  <c r="AD30" i="5"/>
  <c r="T30" i="4"/>
  <c r="U30" i="4"/>
  <c r="Z30" i="4"/>
  <c r="V30" i="4"/>
  <c r="G31" i="4"/>
  <c r="H32" i="4"/>
  <c r="Q31" i="4"/>
  <c r="S31" i="4"/>
  <c r="I31" i="4"/>
  <c r="F33" i="4"/>
  <c r="K32" i="4"/>
  <c r="Y29" i="4"/>
  <c r="P30" i="4"/>
  <c r="J30" i="4"/>
  <c r="L30" i="4"/>
  <c r="AA30" i="4"/>
  <c r="AC30" i="4"/>
  <c r="AD30" i="4"/>
  <c r="W30" i="10"/>
  <c r="X30" i="10"/>
  <c r="W30" i="5"/>
  <c r="X30" i="5"/>
  <c r="W30" i="13"/>
  <c r="X30" i="13"/>
  <c r="Y30" i="13"/>
  <c r="W30" i="4"/>
  <c r="X30" i="4"/>
  <c r="Y30" i="4"/>
  <c r="T31" i="10"/>
  <c r="U31" i="10"/>
  <c r="Z31" i="10"/>
  <c r="V31" i="10"/>
  <c r="W31" i="10"/>
  <c r="X31" i="10"/>
  <c r="G32" i="10"/>
  <c r="H33" i="10"/>
  <c r="Q32" i="10"/>
  <c r="S32" i="10"/>
  <c r="Y30" i="10"/>
  <c r="AC31" i="10"/>
  <c r="AD31" i="10"/>
  <c r="L31" i="10"/>
  <c r="AA31" i="10"/>
  <c r="P31" i="10"/>
  <c r="J31" i="10"/>
  <c r="K32" i="10"/>
  <c r="I32" i="10"/>
  <c r="F33" i="10"/>
  <c r="T31" i="13"/>
  <c r="U31" i="13"/>
  <c r="Z31" i="13"/>
  <c r="V31" i="13"/>
  <c r="W31" i="13"/>
  <c r="X31" i="13"/>
  <c r="F34" i="13"/>
  <c r="K33" i="13"/>
  <c r="L31" i="13"/>
  <c r="AA31" i="13"/>
  <c r="AC31" i="13"/>
  <c r="AD31" i="13"/>
  <c r="H33" i="13"/>
  <c r="I32" i="13"/>
  <c r="G32" i="13"/>
  <c r="Q32" i="13"/>
  <c r="S32" i="13"/>
  <c r="P31" i="13"/>
  <c r="J31" i="13"/>
  <c r="T31" i="5"/>
  <c r="U31" i="5"/>
  <c r="Z31" i="5"/>
  <c r="V31" i="5"/>
  <c r="K33" i="5"/>
  <c r="F34" i="5"/>
  <c r="I32" i="5"/>
  <c r="Q32" i="5"/>
  <c r="S32" i="5"/>
  <c r="H33" i="5"/>
  <c r="G32" i="5"/>
  <c r="Y30" i="5"/>
  <c r="AC31" i="5"/>
  <c r="AD31" i="5"/>
  <c r="L31" i="5"/>
  <c r="AA31" i="5"/>
  <c r="P31" i="5"/>
  <c r="J31" i="5"/>
  <c r="T31" i="4"/>
  <c r="U31" i="4"/>
  <c r="Z31" i="4"/>
  <c r="V31" i="4"/>
  <c r="AC31" i="4"/>
  <c r="AD31" i="4"/>
  <c r="L31" i="4"/>
  <c r="AA31" i="4"/>
  <c r="P31" i="4"/>
  <c r="J31" i="4"/>
  <c r="K33" i="4"/>
  <c r="F34" i="4"/>
  <c r="I32" i="4"/>
  <c r="Q32" i="4"/>
  <c r="S32" i="4"/>
  <c r="H33" i="4"/>
  <c r="G32" i="4"/>
  <c r="W31" i="5"/>
  <c r="X31" i="5"/>
  <c r="T32" i="10"/>
  <c r="U32" i="10"/>
  <c r="Z32" i="10"/>
  <c r="V32" i="10"/>
  <c r="W32" i="10"/>
  <c r="X32" i="10"/>
  <c r="F34" i="10"/>
  <c r="K33" i="10"/>
  <c r="I33" i="10"/>
  <c r="AC32" i="10"/>
  <c r="AD32" i="10"/>
  <c r="L32" i="10"/>
  <c r="AA32" i="10"/>
  <c r="Y31" i="10"/>
  <c r="P32" i="10"/>
  <c r="J32" i="10"/>
  <c r="Q33" i="10"/>
  <c r="S33" i="10"/>
  <c r="H34" i="10"/>
  <c r="G33" i="10"/>
  <c r="T32" i="13"/>
  <c r="U32" i="13"/>
  <c r="Z32" i="13"/>
  <c r="V32" i="13"/>
  <c r="K34" i="13"/>
  <c r="F35" i="13"/>
  <c r="AC32" i="13"/>
  <c r="AD32" i="13"/>
  <c r="L32" i="13"/>
  <c r="AA32" i="13"/>
  <c r="Y31" i="13"/>
  <c r="J32" i="13"/>
  <c r="P32" i="13"/>
  <c r="Q33" i="13"/>
  <c r="S33" i="13"/>
  <c r="G33" i="13"/>
  <c r="I33" i="13"/>
  <c r="H34" i="13"/>
  <c r="T32" i="5"/>
  <c r="U32" i="5"/>
  <c r="Z32" i="5"/>
  <c r="V32" i="5"/>
  <c r="W32" i="5"/>
  <c r="X32" i="5"/>
  <c r="G33" i="5"/>
  <c r="H34" i="5"/>
  <c r="I33" i="5"/>
  <c r="Q33" i="5"/>
  <c r="S33" i="5"/>
  <c r="Y31" i="5"/>
  <c r="L32" i="5"/>
  <c r="AA32" i="5"/>
  <c r="AC32" i="5"/>
  <c r="AD32" i="5"/>
  <c r="F35" i="5"/>
  <c r="K34" i="5"/>
  <c r="P32" i="5"/>
  <c r="J32" i="5"/>
  <c r="T32" i="4"/>
  <c r="U32" i="4"/>
  <c r="Z32" i="4"/>
  <c r="V32" i="4"/>
  <c r="W32" i="4"/>
  <c r="X32" i="4"/>
  <c r="P32" i="4"/>
  <c r="J32" i="4"/>
  <c r="L32" i="4"/>
  <c r="AA32" i="4"/>
  <c r="AC32" i="4"/>
  <c r="AD32" i="4"/>
  <c r="G33" i="4"/>
  <c r="H34" i="4"/>
  <c r="Q33" i="4"/>
  <c r="S33" i="4"/>
  <c r="I33" i="4"/>
  <c r="W31" i="4"/>
  <c r="X31" i="4"/>
  <c r="Y31" i="4"/>
  <c r="F35" i="4"/>
  <c r="K34" i="4"/>
  <c r="W32" i="13"/>
  <c r="X32" i="13"/>
  <c r="L33" i="10"/>
  <c r="AA33" i="10"/>
  <c r="AC33" i="10"/>
  <c r="AD33" i="10"/>
  <c r="T33" i="10"/>
  <c r="U33" i="10"/>
  <c r="Z33" i="10"/>
  <c r="V33" i="10"/>
  <c r="K34" i="10"/>
  <c r="I34" i="10"/>
  <c r="F35" i="10"/>
  <c r="Y32" i="10"/>
  <c r="G34" i="10"/>
  <c r="H35" i="10"/>
  <c r="Q34" i="10"/>
  <c r="S34" i="10"/>
  <c r="P33" i="10"/>
  <c r="J33" i="10"/>
  <c r="T33" i="13"/>
  <c r="U33" i="13"/>
  <c r="Z33" i="13"/>
  <c r="V33" i="13"/>
  <c r="F36" i="13"/>
  <c r="K35" i="13"/>
  <c r="Y32" i="13"/>
  <c r="L33" i="13"/>
  <c r="AA33" i="13"/>
  <c r="AC33" i="13"/>
  <c r="AD33" i="13"/>
  <c r="P33" i="13"/>
  <c r="J33" i="13"/>
  <c r="H35" i="13"/>
  <c r="I34" i="13"/>
  <c r="G34" i="13"/>
  <c r="Q34" i="13"/>
  <c r="S34" i="13"/>
  <c r="T33" i="5"/>
  <c r="U33" i="5"/>
  <c r="Z33" i="5"/>
  <c r="V33" i="5"/>
  <c r="Y32" i="5"/>
  <c r="K35" i="5"/>
  <c r="F36" i="5"/>
  <c r="AC33" i="5"/>
  <c r="AD33" i="5"/>
  <c r="L33" i="5"/>
  <c r="AA33" i="5"/>
  <c r="P33" i="5"/>
  <c r="J33" i="5"/>
  <c r="I34" i="5"/>
  <c r="Q34" i="5"/>
  <c r="S34" i="5"/>
  <c r="G34" i="5"/>
  <c r="H35" i="5"/>
  <c r="T33" i="4"/>
  <c r="U33" i="4"/>
  <c r="Z33" i="4"/>
  <c r="V33" i="4"/>
  <c r="P33" i="4"/>
  <c r="J33" i="4"/>
  <c r="AC33" i="4"/>
  <c r="AD33" i="4"/>
  <c r="L33" i="4"/>
  <c r="AA33" i="4"/>
  <c r="Y32" i="4"/>
  <c r="K35" i="4"/>
  <c r="F36" i="4"/>
  <c r="I34" i="4"/>
  <c r="Q34" i="4"/>
  <c r="S34" i="4"/>
  <c r="H35" i="4"/>
  <c r="G34" i="4"/>
  <c r="W33" i="5"/>
  <c r="X33" i="5"/>
  <c r="W33" i="13"/>
  <c r="X33" i="13"/>
  <c r="W33" i="4"/>
  <c r="X33" i="4"/>
  <c r="Q35" i="10"/>
  <c r="G35" i="10"/>
  <c r="H36" i="10"/>
  <c r="F36" i="10"/>
  <c r="K35" i="10"/>
  <c r="I35" i="10"/>
  <c r="AC34" i="10"/>
  <c r="AD34" i="10"/>
  <c r="L34" i="10"/>
  <c r="AA34" i="10"/>
  <c r="P34" i="10"/>
  <c r="J34" i="10"/>
  <c r="S35" i="10"/>
  <c r="T34" i="10"/>
  <c r="U34" i="10"/>
  <c r="Z34" i="10"/>
  <c r="V34" i="10"/>
  <c r="W33" i="10"/>
  <c r="X33" i="10"/>
  <c r="Y33" i="10"/>
  <c r="T34" i="13"/>
  <c r="U34" i="13"/>
  <c r="Z34" i="13"/>
  <c r="V34" i="13"/>
  <c r="W34" i="13"/>
  <c r="X34" i="13"/>
  <c r="Y34" i="13"/>
  <c r="J34" i="13"/>
  <c r="P34" i="13"/>
  <c r="Y33" i="13"/>
  <c r="K36" i="13"/>
  <c r="F37" i="13"/>
  <c r="AC34" i="13"/>
  <c r="AD34" i="13"/>
  <c r="L34" i="13"/>
  <c r="AA34" i="13"/>
  <c r="Q35" i="13"/>
  <c r="S35" i="13"/>
  <c r="G35" i="13"/>
  <c r="I35" i="13"/>
  <c r="H36" i="13"/>
  <c r="T34" i="5"/>
  <c r="U34" i="5"/>
  <c r="Z34" i="5"/>
  <c r="V34" i="5"/>
  <c r="W34" i="5"/>
  <c r="X34" i="5"/>
  <c r="Y34" i="5"/>
  <c r="Y33" i="5"/>
  <c r="P34" i="5"/>
  <c r="J34" i="5"/>
  <c r="K36" i="5"/>
  <c r="F37" i="5"/>
  <c r="G35" i="5"/>
  <c r="H36" i="5"/>
  <c r="I35" i="5"/>
  <c r="Q35" i="5"/>
  <c r="S35" i="5"/>
  <c r="L34" i="5"/>
  <c r="AA34" i="5"/>
  <c r="AC34" i="5"/>
  <c r="AD34" i="5"/>
  <c r="T34" i="4"/>
  <c r="U34" i="4"/>
  <c r="Z34" i="4"/>
  <c r="V34" i="4"/>
  <c r="G35" i="4"/>
  <c r="H36" i="4"/>
  <c r="Q35" i="4"/>
  <c r="S35" i="4"/>
  <c r="I35" i="4"/>
  <c r="F37" i="4"/>
  <c r="K36" i="4"/>
  <c r="Y33" i="4"/>
  <c r="P34" i="4"/>
  <c r="J34" i="4"/>
  <c r="L34" i="4"/>
  <c r="AA34" i="4"/>
  <c r="AC34" i="4"/>
  <c r="AD34" i="4"/>
  <c r="L35" i="10"/>
  <c r="AA35" i="10"/>
  <c r="AC35" i="10"/>
  <c r="AD35" i="10"/>
  <c r="W34" i="10"/>
  <c r="X34" i="10"/>
  <c r="Y34" i="10"/>
  <c r="P35" i="10"/>
  <c r="J35" i="10"/>
  <c r="T35" i="10"/>
  <c r="U35" i="10"/>
  <c r="Z35" i="10"/>
  <c r="F37" i="10"/>
  <c r="K36" i="10"/>
  <c r="I36" i="10"/>
  <c r="V35" i="10"/>
  <c r="H37" i="10"/>
  <c r="Q36" i="10"/>
  <c r="S36" i="10"/>
  <c r="G36" i="10"/>
  <c r="T35" i="13"/>
  <c r="U35" i="13"/>
  <c r="Z35" i="13"/>
  <c r="V35" i="13"/>
  <c r="W35" i="13"/>
  <c r="X35" i="13"/>
  <c r="P35" i="13"/>
  <c r="J35" i="13"/>
  <c r="L35" i="13"/>
  <c r="AA35" i="13"/>
  <c r="AC35" i="13"/>
  <c r="AD35" i="13"/>
  <c r="H37" i="13"/>
  <c r="I36" i="13"/>
  <c r="G36" i="13"/>
  <c r="Q36" i="13"/>
  <c r="S36" i="13"/>
  <c r="F38" i="13"/>
  <c r="K37" i="13"/>
  <c r="T35" i="5"/>
  <c r="U35" i="5"/>
  <c r="Z35" i="5"/>
  <c r="V35" i="5"/>
  <c r="W35" i="5"/>
  <c r="X35" i="5"/>
  <c r="P35" i="5"/>
  <c r="J35" i="5"/>
  <c r="I36" i="5"/>
  <c r="Q36" i="5"/>
  <c r="S36" i="5"/>
  <c r="G36" i="5"/>
  <c r="H37" i="5"/>
  <c r="K37" i="5"/>
  <c r="F38" i="5"/>
  <c r="AC35" i="5"/>
  <c r="AD35" i="5"/>
  <c r="L35" i="5"/>
  <c r="AA35" i="5"/>
  <c r="T35" i="4"/>
  <c r="U35" i="4"/>
  <c r="Z35" i="4"/>
  <c r="V35" i="4"/>
  <c r="AC35" i="4"/>
  <c r="AD35" i="4"/>
  <c r="L35" i="4"/>
  <c r="AA35" i="4"/>
  <c r="P35" i="4"/>
  <c r="J35" i="4"/>
  <c r="W34" i="4"/>
  <c r="X34" i="4"/>
  <c r="Y34" i="4"/>
  <c r="K37" i="4"/>
  <c r="F38" i="4"/>
  <c r="I36" i="4"/>
  <c r="Q36" i="4"/>
  <c r="S36" i="4"/>
  <c r="H37" i="4"/>
  <c r="G36" i="4"/>
  <c r="W35" i="4"/>
  <c r="X35" i="4"/>
  <c r="Y35" i="4"/>
  <c r="W35" i="10"/>
  <c r="X35" i="10"/>
  <c r="Y35" i="10"/>
  <c r="AC36" i="10"/>
  <c r="AD36" i="10"/>
  <c r="L36" i="10"/>
  <c r="AA36" i="10"/>
  <c r="T36" i="10"/>
  <c r="U36" i="10"/>
  <c r="Z36" i="10"/>
  <c r="V36" i="10"/>
  <c r="F38" i="10"/>
  <c r="K37" i="10"/>
  <c r="I37" i="10"/>
  <c r="P36" i="10"/>
  <c r="J36" i="10"/>
  <c r="H38" i="10"/>
  <c r="Q37" i="10"/>
  <c r="S37" i="10"/>
  <c r="G37" i="10"/>
  <c r="T36" i="13"/>
  <c r="U36" i="13"/>
  <c r="Z36" i="13"/>
  <c r="S37" i="13"/>
  <c r="V37" i="13"/>
  <c r="V36" i="13"/>
  <c r="Q37" i="13"/>
  <c r="G37" i="13"/>
  <c r="I37" i="13"/>
  <c r="H38" i="13"/>
  <c r="Y35" i="13"/>
  <c r="J36" i="13"/>
  <c r="P36" i="13"/>
  <c r="K38" i="13"/>
  <c r="F39" i="13"/>
  <c r="AC36" i="13"/>
  <c r="AD36" i="13"/>
  <c r="L36" i="13"/>
  <c r="AA36" i="13"/>
  <c r="T36" i="5"/>
  <c r="U36" i="5"/>
  <c r="Z36" i="5"/>
  <c r="V36" i="5"/>
  <c r="G37" i="5"/>
  <c r="H38" i="5"/>
  <c r="I37" i="5"/>
  <c r="Q37" i="5"/>
  <c r="S37" i="5"/>
  <c r="L36" i="5"/>
  <c r="AA36" i="5"/>
  <c r="AC36" i="5"/>
  <c r="AD36" i="5"/>
  <c r="Y35" i="5"/>
  <c r="F39" i="5"/>
  <c r="K38" i="5"/>
  <c r="P36" i="5"/>
  <c r="J36" i="5"/>
  <c r="T36" i="4"/>
  <c r="U36" i="4"/>
  <c r="Z36" i="4"/>
  <c r="V36" i="4"/>
  <c r="W36" i="4"/>
  <c r="X36" i="4"/>
  <c r="G37" i="4"/>
  <c r="H38" i="4"/>
  <c r="Q37" i="4"/>
  <c r="S37" i="4"/>
  <c r="I37" i="4"/>
  <c r="F39" i="4"/>
  <c r="K38" i="4"/>
  <c r="P36" i="4"/>
  <c r="J36" i="4"/>
  <c r="L36" i="4"/>
  <c r="AA36" i="4"/>
  <c r="AC36" i="4"/>
  <c r="AD36" i="4"/>
  <c r="W36" i="5"/>
  <c r="X36" i="5"/>
  <c r="W36" i="13"/>
  <c r="X36" i="13"/>
  <c r="W36" i="10"/>
  <c r="X36" i="10"/>
  <c r="T37" i="10"/>
  <c r="U37" i="10"/>
  <c r="Z37" i="10"/>
  <c r="V37" i="10"/>
  <c r="AC37" i="10"/>
  <c r="AD37" i="10"/>
  <c r="L37" i="10"/>
  <c r="AA37" i="10"/>
  <c r="Q38" i="10"/>
  <c r="S38" i="10"/>
  <c r="H39" i="10"/>
  <c r="G38" i="10"/>
  <c r="J37" i="10"/>
  <c r="P37" i="10"/>
  <c r="F39" i="10"/>
  <c r="K38" i="10"/>
  <c r="I38" i="10"/>
  <c r="Y36" i="10"/>
  <c r="H39" i="13"/>
  <c r="I38" i="13"/>
  <c r="G38" i="13"/>
  <c r="Q38" i="13"/>
  <c r="F40" i="13"/>
  <c r="K39" i="13"/>
  <c r="L37" i="13"/>
  <c r="AA37" i="13"/>
  <c r="AC37" i="13"/>
  <c r="AD37" i="13"/>
  <c r="Y36" i="13"/>
  <c r="P37" i="13"/>
  <c r="J37" i="13"/>
  <c r="S38" i="13"/>
  <c r="T37" i="13"/>
  <c r="U37" i="13"/>
  <c r="Z37" i="13"/>
  <c r="T37" i="5"/>
  <c r="U37" i="5"/>
  <c r="Z37" i="5"/>
  <c r="V37" i="5"/>
  <c r="W37" i="5"/>
  <c r="X37" i="5"/>
  <c r="P37" i="5"/>
  <c r="J37" i="5"/>
  <c r="Y36" i="5"/>
  <c r="AC37" i="5"/>
  <c r="AD37" i="5"/>
  <c r="L37" i="5"/>
  <c r="AA37" i="5"/>
  <c r="K39" i="5"/>
  <c r="F40" i="5"/>
  <c r="I38" i="5"/>
  <c r="G38" i="5"/>
  <c r="Q38" i="5"/>
  <c r="S38" i="5"/>
  <c r="H39" i="5"/>
  <c r="T37" i="4"/>
  <c r="U37" i="4"/>
  <c r="Z37" i="4"/>
  <c r="V37" i="4"/>
  <c r="P37" i="4"/>
  <c r="J37" i="4"/>
  <c r="AC37" i="4"/>
  <c r="AD37" i="4"/>
  <c r="L37" i="4"/>
  <c r="AA37" i="4"/>
  <c r="Y36" i="4"/>
  <c r="K39" i="4"/>
  <c r="F40" i="4"/>
  <c r="I38" i="4"/>
  <c r="Q38" i="4"/>
  <c r="S38" i="4"/>
  <c r="H39" i="4"/>
  <c r="G38" i="4"/>
  <c r="W37" i="4"/>
  <c r="X37" i="4"/>
  <c r="W37" i="10"/>
  <c r="X37" i="10"/>
  <c r="L38" i="10"/>
  <c r="AA38" i="10"/>
  <c r="AC38" i="10"/>
  <c r="AD38" i="10"/>
  <c r="T38" i="10"/>
  <c r="U38" i="10"/>
  <c r="Z38" i="10"/>
  <c r="V38" i="10"/>
  <c r="H40" i="10"/>
  <c r="Q39" i="10"/>
  <c r="S39" i="10"/>
  <c r="G39" i="10"/>
  <c r="Y37" i="10"/>
  <c r="J38" i="10"/>
  <c r="P38" i="10"/>
  <c r="F40" i="10"/>
  <c r="K39" i="10"/>
  <c r="I39" i="10"/>
  <c r="T38" i="13"/>
  <c r="U38" i="13"/>
  <c r="Z38" i="13"/>
  <c r="V38" i="13"/>
  <c r="K40" i="13"/>
  <c r="F41" i="13"/>
  <c r="J38" i="13"/>
  <c r="P38" i="13"/>
  <c r="W37" i="13"/>
  <c r="X37" i="13"/>
  <c r="Y37" i="13"/>
  <c r="AC38" i="13"/>
  <c r="AD38" i="13"/>
  <c r="L38" i="13"/>
  <c r="AA38" i="13"/>
  <c r="Q39" i="13"/>
  <c r="S39" i="13"/>
  <c r="G39" i="13"/>
  <c r="I39" i="13"/>
  <c r="H40" i="13"/>
  <c r="T38" i="5"/>
  <c r="U38" i="5"/>
  <c r="Z38" i="5"/>
  <c r="V38" i="5"/>
  <c r="K40" i="5"/>
  <c r="F41" i="5"/>
  <c r="Y37" i="5"/>
  <c r="P38" i="5"/>
  <c r="J38" i="5"/>
  <c r="G39" i="5"/>
  <c r="I39" i="5"/>
  <c r="H40" i="5"/>
  <c r="Q39" i="5"/>
  <c r="S39" i="5"/>
  <c r="L38" i="5"/>
  <c r="AA38" i="5"/>
  <c r="AC38" i="5"/>
  <c r="AD38" i="5"/>
  <c r="T38" i="4"/>
  <c r="U38" i="4"/>
  <c r="Z38" i="4"/>
  <c r="V38" i="4"/>
  <c r="W38" i="4"/>
  <c r="X38" i="4"/>
  <c r="G39" i="4"/>
  <c r="H40" i="4"/>
  <c r="Q39" i="4"/>
  <c r="S39" i="4"/>
  <c r="I39" i="4"/>
  <c r="Y37" i="4"/>
  <c r="F41" i="4"/>
  <c r="K40" i="4"/>
  <c r="P38" i="4"/>
  <c r="J38" i="4"/>
  <c r="L38" i="4"/>
  <c r="AA38" i="4"/>
  <c r="AC38" i="4"/>
  <c r="AD38" i="4"/>
  <c r="W38" i="5"/>
  <c r="X38" i="5"/>
  <c r="Y38" i="5"/>
  <c r="W38" i="13"/>
  <c r="X38" i="13"/>
  <c r="Y38" i="13"/>
  <c r="W38" i="10"/>
  <c r="X38" i="10"/>
  <c r="Y38" i="10"/>
  <c r="T39" i="10"/>
  <c r="U39" i="10"/>
  <c r="Z39" i="10"/>
  <c r="V39" i="10"/>
  <c r="F41" i="10"/>
  <c r="K40" i="10"/>
  <c r="I40" i="10"/>
  <c r="AC39" i="10"/>
  <c r="AD39" i="10"/>
  <c r="L39" i="10"/>
  <c r="AA39" i="10"/>
  <c r="Q40" i="10"/>
  <c r="S40" i="10"/>
  <c r="H41" i="10"/>
  <c r="G40" i="10"/>
  <c r="J39" i="10"/>
  <c r="P39" i="10"/>
  <c r="T39" i="13"/>
  <c r="U39" i="13"/>
  <c r="Z39" i="13"/>
  <c r="V39" i="13"/>
  <c r="W39" i="13"/>
  <c r="X39" i="13"/>
  <c r="Y39" i="13"/>
  <c r="L39" i="13"/>
  <c r="AA39" i="13"/>
  <c r="AC39" i="13"/>
  <c r="AD39" i="13"/>
  <c r="P39" i="13"/>
  <c r="J39" i="13"/>
  <c r="F42" i="13"/>
  <c r="K41" i="13"/>
  <c r="H41" i="13"/>
  <c r="I40" i="13"/>
  <c r="G40" i="13"/>
  <c r="Q40" i="13"/>
  <c r="S40" i="13"/>
  <c r="T39" i="5"/>
  <c r="U39" i="5"/>
  <c r="Z39" i="5"/>
  <c r="V39" i="5"/>
  <c r="W39" i="5"/>
  <c r="X39" i="5"/>
  <c r="P39" i="5"/>
  <c r="J39" i="5"/>
  <c r="AC39" i="5"/>
  <c r="AD39" i="5"/>
  <c r="L39" i="5"/>
  <c r="AA39" i="5"/>
  <c r="K41" i="5"/>
  <c r="F42" i="5"/>
  <c r="I40" i="5"/>
  <c r="Q40" i="5"/>
  <c r="S40" i="5"/>
  <c r="G40" i="5"/>
  <c r="H41" i="5"/>
  <c r="T39" i="4"/>
  <c r="U39" i="4"/>
  <c r="Z39" i="4"/>
  <c r="V39" i="4"/>
  <c r="AC39" i="4"/>
  <c r="AD39" i="4"/>
  <c r="L39" i="4"/>
  <c r="AA39" i="4"/>
  <c r="P39" i="4"/>
  <c r="J39" i="4"/>
  <c r="Y38" i="4"/>
  <c r="K41" i="4"/>
  <c r="F42" i="4"/>
  <c r="I40" i="4"/>
  <c r="Q40" i="4"/>
  <c r="S40" i="4"/>
  <c r="H41" i="4"/>
  <c r="G40" i="4"/>
  <c r="W39" i="10"/>
  <c r="X39" i="10"/>
  <c r="T40" i="10"/>
  <c r="U40" i="10"/>
  <c r="Z40" i="10"/>
  <c r="V40" i="10"/>
  <c r="F42" i="10"/>
  <c r="K41" i="10"/>
  <c r="I41" i="10"/>
  <c r="Y39" i="10"/>
  <c r="J40" i="10"/>
  <c r="P40" i="10"/>
  <c r="H42" i="10"/>
  <c r="Q41" i="10"/>
  <c r="S41" i="10"/>
  <c r="G41" i="10"/>
  <c r="L40" i="10"/>
  <c r="AA40" i="10"/>
  <c r="AC40" i="10"/>
  <c r="AD40" i="10"/>
  <c r="T40" i="13"/>
  <c r="U40" i="13"/>
  <c r="Z40" i="13"/>
  <c r="V40" i="13"/>
  <c r="Q41" i="13"/>
  <c r="S41" i="13"/>
  <c r="G41" i="13"/>
  <c r="I41" i="13"/>
  <c r="H42" i="13"/>
  <c r="K42" i="13"/>
  <c r="F43" i="13"/>
  <c r="J40" i="13"/>
  <c r="P40" i="13"/>
  <c r="AC40" i="13"/>
  <c r="AD40" i="13"/>
  <c r="L40" i="13"/>
  <c r="AA40" i="13"/>
  <c r="T40" i="5"/>
  <c r="U40" i="5"/>
  <c r="Z40" i="5"/>
  <c r="V40" i="5"/>
  <c r="W40" i="5"/>
  <c r="X40" i="5"/>
  <c r="Y40" i="5"/>
  <c r="L40" i="5"/>
  <c r="AA40" i="5"/>
  <c r="AC40" i="5"/>
  <c r="AD40" i="5"/>
  <c r="P40" i="5"/>
  <c r="J40" i="5"/>
  <c r="Y39" i="5"/>
  <c r="G41" i="5"/>
  <c r="H42" i="5"/>
  <c r="I41" i="5"/>
  <c r="Q41" i="5"/>
  <c r="S41" i="5"/>
  <c r="K42" i="5"/>
  <c r="F43" i="5"/>
  <c r="T40" i="4"/>
  <c r="U40" i="4"/>
  <c r="Z40" i="4"/>
  <c r="V40" i="4"/>
  <c r="F43" i="4"/>
  <c r="K42" i="4"/>
  <c r="G41" i="4"/>
  <c r="H42" i="4"/>
  <c r="Q41" i="4"/>
  <c r="S41" i="4"/>
  <c r="I41" i="4"/>
  <c r="W39" i="4"/>
  <c r="X39" i="4"/>
  <c r="Y39" i="4"/>
  <c r="P40" i="4"/>
  <c r="J40" i="4"/>
  <c r="L40" i="4"/>
  <c r="AA40" i="4"/>
  <c r="AC40" i="4"/>
  <c r="AD40" i="4"/>
  <c r="W40" i="10"/>
  <c r="X40" i="10"/>
  <c r="Y40" i="10"/>
  <c r="T41" i="10"/>
  <c r="U41" i="10"/>
  <c r="Z41" i="10"/>
  <c r="V41" i="10"/>
  <c r="Q42" i="10"/>
  <c r="S42" i="10"/>
  <c r="V42" i="10"/>
  <c r="H43" i="10"/>
  <c r="G42" i="10"/>
  <c r="F43" i="10"/>
  <c r="K42" i="10"/>
  <c r="I42" i="10"/>
  <c r="AC41" i="10"/>
  <c r="AD41" i="10"/>
  <c r="L41" i="10"/>
  <c r="AA41" i="10"/>
  <c r="J41" i="10"/>
  <c r="P41" i="10"/>
  <c r="T41" i="13"/>
  <c r="U41" i="13"/>
  <c r="Z41" i="13"/>
  <c r="V41" i="13"/>
  <c r="F44" i="13"/>
  <c r="K43" i="13"/>
  <c r="H43" i="13"/>
  <c r="I42" i="13"/>
  <c r="G42" i="13"/>
  <c r="Q42" i="13"/>
  <c r="S42" i="13"/>
  <c r="L41" i="13"/>
  <c r="AA41" i="13"/>
  <c r="AC41" i="13"/>
  <c r="AD41" i="13"/>
  <c r="W40" i="13"/>
  <c r="X40" i="13"/>
  <c r="Y40" i="13"/>
  <c r="P41" i="13"/>
  <c r="J41" i="13"/>
  <c r="T41" i="5"/>
  <c r="U41" i="5"/>
  <c r="Z41" i="5"/>
  <c r="V41" i="5"/>
  <c r="K43" i="5"/>
  <c r="F44" i="5"/>
  <c r="AC41" i="5"/>
  <c r="AD41" i="5"/>
  <c r="L41" i="5"/>
  <c r="AA41" i="5"/>
  <c r="I42" i="5"/>
  <c r="Q42" i="5"/>
  <c r="S42" i="5"/>
  <c r="G42" i="5"/>
  <c r="H43" i="5"/>
  <c r="P41" i="5"/>
  <c r="J41" i="5"/>
  <c r="T41" i="4"/>
  <c r="U41" i="4"/>
  <c r="Z41" i="4"/>
  <c r="V41" i="4"/>
  <c r="W41" i="4"/>
  <c r="X41" i="4"/>
  <c r="Y41" i="4"/>
  <c r="AC41" i="4"/>
  <c r="AD41" i="4"/>
  <c r="L41" i="4"/>
  <c r="AA41" i="4"/>
  <c r="P41" i="4"/>
  <c r="J41" i="4"/>
  <c r="K43" i="4"/>
  <c r="F44" i="4"/>
  <c r="W40" i="4"/>
  <c r="X40" i="4"/>
  <c r="Y40" i="4"/>
  <c r="I42" i="4"/>
  <c r="Q42" i="4"/>
  <c r="S42" i="4"/>
  <c r="H43" i="4"/>
  <c r="G42" i="4"/>
  <c r="W41" i="5"/>
  <c r="X41" i="5"/>
  <c r="W41" i="13"/>
  <c r="X41" i="13"/>
  <c r="W41" i="10"/>
  <c r="X41" i="10"/>
  <c r="Y41" i="10"/>
  <c r="L42" i="10"/>
  <c r="AC42" i="10"/>
  <c r="AD42" i="10"/>
  <c r="J42" i="10"/>
  <c r="P42" i="10"/>
  <c r="H44" i="10"/>
  <c r="Q43" i="10"/>
  <c r="S43" i="10"/>
  <c r="G43" i="10"/>
  <c r="T42" i="10"/>
  <c r="U42" i="10"/>
  <c r="Z42" i="10"/>
  <c r="F44" i="10"/>
  <c r="K43" i="10"/>
  <c r="I43" i="10"/>
  <c r="T42" i="13"/>
  <c r="U42" i="13"/>
  <c r="Z42" i="13"/>
  <c r="V42" i="13"/>
  <c r="Q43" i="13"/>
  <c r="S43" i="13"/>
  <c r="G43" i="13"/>
  <c r="I43" i="13"/>
  <c r="H44" i="13"/>
  <c r="K44" i="13"/>
  <c r="F45" i="13"/>
  <c r="Y41" i="13"/>
  <c r="J42" i="13"/>
  <c r="P42" i="13"/>
  <c r="AC42" i="13"/>
  <c r="AD42" i="13"/>
  <c r="L42" i="13"/>
  <c r="AA42" i="13"/>
  <c r="T42" i="5"/>
  <c r="U42" i="5"/>
  <c r="Z42" i="5"/>
  <c r="V42" i="5"/>
  <c r="F45" i="5"/>
  <c r="K44" i="5"/>
  <c r="Y41" i="5"/>
  <c r="G43" i="5"/>
  <c r="H44" i="5"/>
  <c r="I43" i="5"/>
  <c r="Q43" i="5"/>
  <c r="S43" i="5"/>
  <c r="L42" i="5"/>
  <c r="AA42" i="5"/>
  <c r="AC42" i="5"/>
  <c r="AD42" i="5"/>
  <c r="P42" i="5"/>
  <c r="J42" i="5"/>
  <c r="T42" i="4"/>
  <c r="U42" i="4"/>
  <c r="Z42" i="4"/>
  <c r="V42" i="4"/>
  <c r="W42" i="4"/>
  <c r="X42" i="4"/>
  <c r="G43" i="4"/>
  <c r="H44" i="4"/>
  <c r="Q43" i="4"/>
  <c r="S43" i="4"/>
  <c r="I43" i="4"/>
  <c r="F45" i="4"/>
  <c r="K44" i="4"/>
  <c r="P42" i="4"/>
  <c r="J42" i="4"/>
  <c r="L42" i="4"/>
  <c r="AA42" i="4"/>
  <c r="AC42" i="4"/>
  <c r="AD42" i="4"/>
  <c r="W42" i="5"/>
  <c r="X42" i="5"/>
  <c r="W42" i="13"/>
  <c r="X42" i="13"/>
  <c r="Y42" i="4"/>
  <c r="T43" i="10"/>
  <c r="U43" i="10"/>
  <c r="Z43" i="10"/>
  <c r="V43" i="10"/>
  <c r="F45" i="10"/>
  <c r="K44" i="10"/>
  <c r="I44" i="10"/>
  <c r="AC43" i="10"/>
  <c r="AD43" i="10"/>
  <c r="L43" i="10"/>
  <c r="AA43" i="10"/>
  <c r="Q44" i="10"/>
  <c r="S44" i="10"/>
  <c r="H45" i="10"/>
  <c r="G44" i="10"/>
  <c r="W42" i="10"/>
  <c r="X42" i="10"/>
  <c r="Y42" i="10"/>
  <c r="J43" i="10"/>
  <c r="P43" i="10"/>
  <c r="T43" i="13"/>
  <c r="U43" i="13"/>
  <c r="Z43" i="13"/>
  <c r="V43" i="13"/>
  <c r="H45" i="13"/>
  <c r="I44" i="13"/>
  <c r="G44" i="13"/>
  <c r="Q44" i="13"/>
  <c r="S44" i="13"/>
  <c r="F46" i="13"/>
  <c r="K45" i="13"/>
  <c r="L43" i="13"/>
  <c r="AA43" i="13"/>
  <c r="AC43" i="13"/>
  <c r="AD43" i="13"/>
  <c r="Y42" i="13"/>
  <c r="P43" i="13"/>
  <c r="J43" i="13"/>
  <c r="T43" i="5"/>
  <c r="U43" i="5"/>
  <c r="Z43" i="5"/>
  <c r="V43" i="5"/>
  <c r="AC43" i="5"/>
  <c r="AD43" i="5"/>
  <c r="L43" i="5"/>
  <c r="AA43" i="5"/>
  <c r="Y42" i="5"/>
  <c r="I44" i="5"/>
  <c r="G44" i="5"/>
  <c r="Q44" i="5"/>
  <c r="S44" i="5"/>
  <c r="H45" i="5"/>
  <c r="K45" i="5"/>
  <c r="F46" i="5"/>
  <c r="P43" i="5"/>
  <c r="J43" i="5"/>
  <c r="T43" i="4"/>
  <c r="U43" i="4"/>
  <c r="Z43" i="4"/>
  <c r="V43" i="4"/>
  <c r="AC43" i="4"/>
  <c r="AD43" i="4"/>
  <c r="L43" i="4"/>
  <c r="AA43" i="4"/>
  <c r="P43" i="4"/>
  <c r="J43" i="4"/>
  <c r="K45" i="4"/>
  <c r="F46" i="4"/>
  <c r="I44" i="4"/>
  <c r="Q44" i="4"/>
  <c r="S44" i="4"/>
  <c r="H45" i="4"/>
  <c r="G44" i="4"/>
  <c r="W43" i="5"/>
  <c r="X43" i="5"/>
  <c r="Y43" i="5"/>
  <c r="W43" i="13"/>
  <c r="X43" i="13"/>
  <c r="Y43" i="13"/>
  <c r="T44" i="10"/>
  <c r="U44" i="10"/>
  <c r="Z44" i="10"/>
  <c r="V44" i="10"/>
  <c r="H46" i="10"/>
  <c r="Q45" i="10"/>
  <c r="S45" i="10"/>
  <c r="G45" i="10"/>
  <c r="F46" i="10"/>
  <c r="K45" i="10"/>
  <c r="I45" i="10"/>
  <c r="W43" i="10"/>
  <c r="X43" i="10"/>
  <c r="Y43" i="10"/>
  <c r="J44" i="10"/>
  <c r="P44" i="10"/>
  <c r="L44" i="10"/>
  <c r="AA44" i="10"/>
  <c r="AC44" i="10"/>
  <c r="AD44" i="10"/>
  <c r="T44" i="13"/>
  <c r="U44" i="13"/>
  <c r="Z44" i="13"/>
  <c r="V44" i="13"/>
  <c r="Q45" i="13"/>
  <c r="S45" i="13"/>
  <c r="G45" i="13"/>
  <c r="I45" i="13"/>
  <c r="H46" i="13"/>
  <c r="J44" i="13"/>
  <c r="P44" i="13"/>
  <c r="K46" i="13"/>
  <c r="F47" i="13"/>
  <c r="AC44" i="13"/>
  <c r="AD44" i="13"/>
  <c r="L44" i="13"/>
  <c r="AA44" i="13"/>
  <c r="T44" i="5"/>
  <c r="U44" i="5"/>
  <c r="Z44" i="5"/>
  <c r="V44" i="5"/>
  <c r="P44" i="5"/>
  <c r="J44" i="5"/>
  <c r="G45" i="5"/>
  <c r="H46" i="5"/>
  <c r="I45" i="5"/>
  <c r="Q45" i="5"/>
  <c r="S45" i="5"/>
  <c r="L44" i="5"/>
  <c r="AA44" i="5"/>
  <c r="AC44" i="5"/>
  <c r="AD44" i="5"/>
  <c r="F47" i="5"/>
  <c r="K46" i="5"/>
  <c r="T44" i="4"/>
  <c r="U44" i="4"/>
  <c r="Z44" i="4"/>
  <c r="V44" i="4"/>
  <c r="P44" i="4"/>
  <c r="J44" i="4"/>
  <c r="L44" i="4"/>
  <c r="AA44" i="4"/>
  <c r="AC44" i="4"/>
  <c r="AD44" i="4"/>
  <c r="G45" i="4"/>
  <c r="H46" i="4"/>
  <c r="Q45" i="4"/>
  <c r="S45" i="4"/>
  <c r="I45" i="4"/>
  <c r="W43" i="4"/>
  <c r="X43" i="4"/>
  <c r="Y43" i="4"/>
  <c r="F47" i="4"/>
  <c r="K46" i="4"/>
  <c r="W44" i="10"/>
  <c r="X44" i="10"/>
  <c r="W44" i="5"/>
  <c r="X44" i="5"/>
  <c r="T45" i="10"/>
  <c r="U45" i="10"/>
  <c r="Z45" i="10"/>
  <c r="V45" i="10"/>
  <c r="AC45" i="10"/>
  <c r="AD45" i="10"/>
  <c r="L45" i="10"/>
  <c r="AA45" i="10"/>
  <c r="Q46" i="10"/>
  <c r="S46" i="10"/>
  <c r="H47" i="10"/>
  <c r="G46" i="10"/>
  <c r="J45" i="10"/>
  <c r="P45" i="10"/>
  <c r="Y44" i="10"/>
  <c r="F47" i="10"/>
  <c r="K46" i="10"/>
  <c r="I46" i="10"/>
  <c r="T45" i="13"/>
  <c r="U45" i="13"/>
  <c r="Z45" i="13"/>
  <c r="V45" i="13"/>
  <c r="H47" i="13"/>
  <c r="I46" i="13"/>
  <c r="G46" i="13"/>
  <c r="Q46" i="13"/>
  <c r="S46" i="13"/>
  <c r="F48" i="13"/>
  <c r="K47" i="13"/>
  <c r="L45" i="13"/>
  <c r="AA45" i="13"/>
  <c r="AC45" i="13"/>
  <c r="AD45" i="13"/>
  <c r="W44" i="13"/>
  <c r="X44" i="13"/>
  <c r="Y44" i="13"/>
  <c r="P45" i="13"/>
  <c r="J45" i="13"/>
  <c r="T45" i="5"/>
  <c r="U45" i="5"/>
  <c r="Z45" i="5"/>
  <c r="V45" i="5"/>
  <c r="I46" i="5"/>
  <c r="Q46" i="5"/>
  <c r="S46" i="5"/>
  <c r="G46" i="5"/>
  <c r="H47" i="5"/>
  <c r="Y44" i="5"/>
  <c r="K47" i="5"/>
  <c r="F48" i="5"/>
  <c r="P45" i="5"/>
  <c r="J45" i="5"/>
  <c r="AC45" i="5"/>
  <c r="AD45" i="5"/>
  <c r="L45" i="5"/>
  <c r="AA45" i="5"/>
  <c r="T45" i="4"/>
  <c r="U45" i="4"/>
  <c r="Z45" i="4"/>
  <c r="V45" i="4"/>
  <c r="K47" i="4"/>
  <c r="F48" i="4"/>
  <c r="P45" i="4"/>
  <c r="J45" i="4"/>
  <c r="AC45" i="4"/>
  <c r="AD45" i="4"/>
  <c r="L45" i="4"/>
  <c r="AA45" i="4"/>
  <c r="W44" i="4"/>
  <c r="X44" i="4"/>
  <c r="Y44" i="4"/>
  <c r="I46" i="4"/>
  <c r="Q46" i="4"/>
  <c r="S46" i="4"/>
  <c r="H47" i="4"/>
  <c r="G46" i="4"/>
  <c r="W45" i="5"/>
  <c r="X45" i="5"/>
  <c r="Y45" i="5"/>
  <c r="W45" i="4"/>
  <c r="X45" i="4"/>
  <c r="W45" i="10"/>
  <c r="X45" i="10"/>
  <c r="L46" i="10"/>
  <c r="AA46" i="10"/>
  <c r="AC46" i="10"/>
  <c r="AD46" i="10"/>
  <c r="T46" i="10"/>
  <c r="U46" i="10"/>
  <c r="Z46" i="10"/>
  <c r="V46" i="10"/>
  <c r="H48" i="10"/>
  <c r="Q47" i="10"/>
  <c r="S47" i="10"/>
  <c r="G47" i="10"/>
  <c r="Y45" i="10"/>
  <c r="F48" i="10"/>
  <c r="K47" i="10"/>
  <c r="I47" i="10"/>
  <c r="J46" i="10"/>
  <c r="P46" i="10"/>
  <c r="T46" i="13"/>
  <c r="U46" i="13"/>
  <c r="Z46" i="13"/>
  <c r="V46" i="13"/>
  <c r="Q47" i="13"/>
  <c r="S47" i="13"/>
  <c r="G47" i="13"/>
  <c r="I47" i="13"/>
  <c r="H48" i="13"/>
  <c r="W45" i="13"/>
  <c r="X45" i="13"/>
  <c r="Y45" i="13"/>
  <c r="J46" i="13"/>
  <c r="P46" i="13"/>
  <c r="K48" i="13"/>
  <c r="F49" i="13"/>
  <c r="AC46" i="13"/>
  <c r="AD46" i="13"/>
  <c r="L46" i="13"/>
  <c r="AA46" i="13"/>
  <c r="T46" i="5"/>
  <c r="U46" i="5"/>
  <c r="Z46" i="5"/>
  <c r="V46" i="5"/>
  <c r="H48" i="5"/>
  <c r="G47" i="5"/>
  <c r="I47" i="5"/>
  <c r="Q47" i="5"/>
  <c r="S47" i="5"/>
  <c r="L46" i="5"/>
  <c r="AA46" i="5"/>
  <c r="AC46" i="5"/>
  <c r="AD46" i="5"/>
  <c r="F49" i="5"/>
  <c r="K48" i="5"/>
  <c r="P46" i="5"/>
  <c r="J46" i="5"/>
  <c r="T46" i="4"/>
  <c r="U46" i="4"/>
  <c r="Z46" i="4"/>
  <c r="V46" i="4"/>
  <c r="Y45" i="4"/>
  <c r="F49" i="4"/>
  <c r="K48" i="4"/>
  <c r="G47" i="4"/>
  <c r="H48" i="4"/>
  <c r="Q47" i="4"/>
  <c r="S47" i="4"/>
  <c r="I47" i="4"/>
  <c r="P46" i="4"/>
  <c r="J46" i="4"/>
  <c r="L46" i="4"/>
  <c r="AA46" i="4"/>
  <c r="AC46" i="4"/>
  <c r="AD46" i="4"/>
  <c r="W46" i="5"/>
  <c r="X46" i="5"/>
  <c r="W46" i="13"/>
  <c r="X46" i="13"/>
  <c r="W46" i="4"/>
  <c r="X46" i="4"/>
  <c r="Y46" i="4"/>
  <c r="W46" i="10"/>
  <c r="X46" i="10"/>
  <c r="T47" i="10"/>
  <c r="U47" i="10"/>
  <c r="Z47" i="10"/>
  <c r="V47" i="10"/>
  <c r="W47" i="10"/>
  <c r="X47" i="10"/>
  <c r="F49" i="10"/>
  <c r="K48" i="10"/>
  <c r="AC47" i="10"/>
  <c r="AD47" i="10"/>
  <c r="L47" i="10"/>
  <c r="AA47" i="10"/>
  <c r="Q48" i="10"/>
  <c r="S48" i="10"/>
  <c r="H49" i="10"/>
  <c r="I48" i="10"/>
  <c r="G48" i="10"/>
  <c r="J47" i="10"/>
  <c r="P47" i="10"/>
  <c r="Y46" i="10"/>
  <c r="T47" i="13"/>
  <c r="U47" i="13"/>
  <c r="Z47" i="13"/>
  <c r="V47" i="13"/>
  <c r="H49" i="13"/>
  <c r="I48" i="13"/>
  <c r="G48" i="13"/>
  <c r="Q48" i="13"/>
  <c r="S48" i="13"/>
  <c r="L47" i="13"/>
  <c r="AA47" i="13"/>
  <c r="AC47" i="13"/>
  <c r="AD47" i="13"/>
  <c r="Y46" i="13"/>
  <c r="F50" i="13"/>
  <c r="K49" i="13"/>
  <c r="P47" i="13"/>
  <c r="J47" i="13"/>
  <c r="T47" i="5"/>
  <c r="U47" i="5"/>
  <c r="Z47" i="5"/>
  <c r="V47" i="5"/>
  <c r="Q48" i="5"/>
  <c r="S48" i="5"/>
  <c r="G48" i="5"/>
  <c r="H49" i="5"/>
  <c r="I48" i="5"/>
  <c r="K49" i="5"/>
  <c r="F50" i="5"/>
  <c r="AC47" i="5"/>
  <c r="AD47" i="5"/>
  <c r="L47" i="5"/>
  <c r="AA47" i="5"/>
  <c r="Y46" i="5"/>
  <c r="P47" i="5"/>
  <c r="J47" i="5"/>
  <c r="T47" i="4"/>
  <c r="U47" i="4"/>
  <c r="Z47" i="4"/>
  <c r="V47" i="4"/>
  <c r="AC47" i="4"/>
  <c r="AD47" i="4"/>
  <c r="L47" i="4"/>
  <c r="AA47" i="4"/>
  <c r="I48" i="4"/>
  <c r="Q48" i="4"/>
  <c r="S48" i="4"/>
  <c r="H49" i="4"/>
  <c r="G48" i="4"/>
  <c r="P47" i="4"/>
  <c r="J47" i="4"/>
  <c r="K49" i="4"/>
  <c r="F50" i="4"/>
  <c r="W47" i="5"/>
  <c r="X47" i="5"/>
  <c r="W47" i="13"/>
  <c r="X47" i="13"/>
  <c r="W47" i="4"/>
  <c r="X47" i="4"/>
  <c r="T48" i="10"/>
  <c r="U48" i="10"/>
  <c r="Z48" i="10"/>
  <c r="V48" i="10"/>
  <c r="H50" i="10"/>
  <c r="Q49" i="10"/>
  <c r="S49" i="10"/>
  <c r="G49" i="10"/>
  <c r="F50" i="10"/>
  <c r="K49" i="10"/>
  <c r="I49" i="10"/>
  <c r="Y47" i="10"/>
  <c r="J48" i="10"/>
  <c r="P48" i="10"/>
  <c r="L48" i="10"/>
  <c r="AA48" i="10"/>
  <c r="AC48" i="10"/>
  <c r="AD48" i="10"/>
  <c r="T48" i="13"/>
  <c r="U48" i="13"/>
  <c r="Z48" i="13"/>
  <c r="V48" i="13"/>
  <c r="W48" i="13"/>
  <c r="X48" i="13"/>
  <c r="K50" i="13"/>
  <c r="F51" i="13"/>
  <c r="Q49" i="13"/>
  <c r="S49" i="13"/>
  <c r="G49" i="13"/>
  <c r="I49" i="13"/>
  <c r="H50" i="13"/>
  <c r="Y47" i="13"/>
  <c r="J48" i="13"/>
  <c r="P48" i="13"/>
  <c r="AC48" i="13"/>
  <c r="AD48" i="13"/>
  <c r="L48" i="13"/>
  <c r="AA48" i="13"/>
  <c r="T48" i="5"/>
  <c r="U48" i="5"/>
  <c r="Z48" i="5"/>
  <c r="V48" i="5"/>
  <c r="H50" i="5"/>
  <c r="I49" i="5"/>
  <c r="Q49" i="5"/>
  <c r="S49" i="5"/>
  <c r="G49" i="5"/>
  <c r="Y47" i="5"/>
  <c r="F51" i="5"/>
  <c r="K50" i="5"/>
  <c r="P48" i="5"/>
  <c r="J48" i="5"/>
  <c r="L48" i="5"/>
  <c r="AA48" i="5"/>
  <c r="AC48" i="5"/>
  <c r="AD48" i="5"/>
  <c r="T48" i="4"/>
  <c r="U48" i="4"/>
  <c r="Z48" i="4"/>
  <c r="V48" i="4"/>
  <c r="F51" i="4"/>
  <c r="K50" i="4"/>
  <c r="Y47" i="4"/>
  <c r="P48" i="4"/>
  <c r="J48" i="4"/>
  <c r="L48" i="4"/>
  <c r="AA48" i="4"/>
  <c r="AC48" i="4"/>
  <c r="AD48" i="4"/>
  <c r="H50" i="4"/>
  <c r="G49" i="4"/>
  <c r="Q49" i="4"/>
  <c r="S49" i="4"/>
  <c r="I49" i="4"/>
  <c r="W48" i="5"/>
  <c r="X48" i="5"/>
  <c r="Y48" i="5"/>
  <c r="W48" i="4"/>
  <c r="X48" i="4"/>
  <c r="Y48" i="4"/>
  <c r="W48" i="10"/>
  <c r="X48" i="10"/>
  <c r="T49" i="10"/>
  <c r="U49" i="10"/>
  <c r="Z49" i="10"/>
  <c r="V49" i="10"/>
  <c r="W49" i="10"/>
  <c r="X49" i="10"/>
  <c r="AC49" i="10"/>
  <c r="AD49" i="10"/>
  <c r="L49" i="10"/>
  <c r="AA49" i="10"/>
  <c r="Q50" i="10"/>
  <c r="S50" i="10"/>
  <c r="H51" i="10"/>
  <c r="G50" i="10"/>
  <c r="J49" i="10"/>
  <c r="P49" i="10"/>
  <c r="Y48" i="10"/>
  <c r="F51" i="10"/>
  <c r="K50" i="10"/>
  <c r="I50" i="10"/>
  <c r="T49" i="13"/>
  <c r="U49" i="13"/>
  <c r="Z49" i="13"/>
  <c r="V49" i="13"/>
  <c r="W49" i="13"/>
  <c r="X49" i="13"/>
  <c r="H51" i="13"/>
  <c r="I50" i="13"/>
  <c r="G50" i="13"/>
  <c r="Q50" i="13"/>
  <c r="S50" i="13"/>
  <c r="L49" i="13"/>
  <c r="AA49" i="13"/>
  <c r="AC49" i="13"/>
  <c r="AD49" i="13"/>
  <c r="F52" i="13"/>
  <c r="K51" i="13"/>
  <c r="Y48" i="13"/>
  <c r="P49" i="13"/>
  <c r="J49" i="13"/>
  <c r="T49" i="5"/>
  <c r="U49" i="5"/>
  <c r="Z49" i="5"/>
  <c r="V49" i="5"/>
  <c r="W49" i="5"/>
  <c r="X49" i="5"/>
  <c r="Y49" i="5"/>
  <c r="J49" i="5"/>
  <c r="P49" i="5"/>
  <c r="F52" i="5"/>
  <c r="K51" i="5"/>
  <c r="Q50" i="5"/>
  <c r="S50" i="5"/>
  <c r="G50" i="5"/>
  <c r="I50" i="5"/>
  <c r="H51" i="5"/>
  <c r="AC49" i="5"/>
  <c r="AD49" i="5"/>
  <c r="L49" i="5"/>
  <c r="AA49" i="5"/>
  <c r="T49" i="4"/>
  <c r="U49" i="4"/>
  <c r="Z49" i="4"/>
  <c r="V49" i="4"/>
  <c r="K51" i="4"/>
  <c r="F52" i="4"/>
  <c r="P49" i="4"/>
  <c r="J49" i="4"/>
  <c r="L49" i="4"/>
  <c r="AA49" i="4"/>
  <c r="AC49" i="4"/>
  <c r="AD49" i="4"/>
  <c r="I50" i="4"/>
  <c r="Q50" i="4"/>
  <c r="S50" i="4"/>
  <c r="G50" i="4"/>
  <c r="H51" i="4"/>
  <c r="L50" i="10"/>
  <c r="AA50" i="10"/>
  <c r="AC50" i="10"/>
  <c r="AD50" i="10"/>
  <c r="T50" i="10"/>
  <c r="U50" i="10"/>
  <c r="Z50" i="10"/>
  <c r="V50" i="10"/>
  <c r="H52" i="10"/>
  <c r="Q51" i="10"/>
  <c r="S51" i="10"/>
  <c r="G51" i="10"/>
  <c r="Y49" i="10"/>
  <c r="F52" i="10"/>
  <c r="K51" i="10"/>
  <c r="I51" i="10"/>
  <c r="J50" i="10"/>
  <c r="P50" i="10"/>
  <c r="T50" i="13"/>
  <c r="U50" i="13"/>
  <c r="Z50" i="13"/>
  <c r="V50" i="13"/>
  <c r="W50" i="13"/>
  <c r="X50" i="13"/>
  <c r="Q51" i="13"/>
  <c r="S51" i="13"/>
  <c r="G51" i="13"/>
  <c r="I51" i="13"/>
  <c r="H52" i="13"/>
  <c r="K52" i="13"/>
  <c r="F53" i="13"/>
  <c r="Y49" i="13"/>
  <c r="J50" i="13"/>
  <c r="P50" i="13"/>
  <c r="AC50" i="13"/>
  <c r="AD50" i="13"/>
  <c r="L50" i="13"/>
  <c r="AA50" i="13"/>
  <c r="T50" i="5"/>
  <c r="U50" i="5"/>
  <c r="Z50" i="5"/>
  <c r="V50" i="5"/>
  <c r="F53" i="5"/>
  <c r="K52" i="5"/>
  <c r="H52" i="5"/>
  <c r="I51" i="5"/>
  <c r="Q51" i="5"/>
  <c r="S51" i="5"/>
  <c r="G51" i="5"/>
  <c r="P50" i="5"/>
  <c r="J50" i="5"/>
  <c r="L50" i="5"/>
  <c r="AA50" i="5"/>
  <c r="AC50" i="5"/>
  <c r="AD50" i="5"/>
  <c r="T50" i="4"/>
  <c r="U50" i="4"/>
  <c r="Z50" i="4"/>
  <c r="V50" i="4"/>
  <c r="G51" i="4"/>
  <c r="Q51" i="4"/>
  <c r="S51" i="4"/>
  <c r="H52" i="4"/>
  <c r="I51" i="4"/>
  <c r="L50" i="4"/>
  <c r="AA50" i="4"/>
  <c r="AC50" i="4"/>
  <c r="AD50" i="4"/>
  <c r="W49" i="4"/>
  <c r="X49" i="4"/>
  <c r="Y49" i="4"/>
  <c r="K52" i="4"/>
  <c r="F53" i="4"/>
  <c r="P50" i="4"/>
  <c r="J50" i="4"/>
  <c r="W50" i="5"/>
  <c r="X50" i="5"/>
  <c r="Y50" i="5"/>
  <c r="W50" i="4"/>
  <c r="X50" i="4"/>
  <c r="W50" i="10"/>
  <c r="X50" i="10"/>
  <c r="T51" i="10"/>
  <c r="U51" i="10"/>
  <c r="Z51" i="10"/>
  <c r="V51" i="10"/>
  <c r="F53" i="10"/>
  <c r="K52" i="10"/>
  <c r="I52" i="10"/>
  <c r="AC51" i="10"/>
  <c r="AD51" i="10"/>
  <c r="L51" i="10"/>
  <c r="AA51" i="10"/>
  <c r="Q52" i="10"/>
  <c r="S52" i="10"/>
  <c r="H53" i="10"/>
  <c r="G52" i="10"/>
  <c r="J51" i="10"/>
  <c r="P51" i="10"/>
  <c r="Y50" i="10"/>
  <c r="T51" i="13"/>
  <c r="U51" i="13"/>
  <c r="Z51" i="13"/>
  <c r="V51" i="13"/>
  <c r="H53" i="13"/>
  <c r="I52" i="13"/>
  <c r="G52" i="13"/>
  <c r="Q52" i="13"/>
  <c r="S52" i="13"/>
  <c r="F54" i="13"/>
  <c r="K53" i="13"/>
  <c r="L51" i="13"/>
  <c r="AA51" i="13"/>
  <c r="AC51" i="13"/>
  <c r="AD51" i="13"/>
  <c r="Y50" i="13"/>
  <c r="P51" i="13"/>
  <c r="J51" i="13"/>
  <c r="T51" i="5"/>
  <c r="U51" i="5"/>
  <c r="Z51" i="5"/>
  <c r="V51" i="5"/>
  <c r="Q52" i="5"/>
  <c r="S52" i="5"/>
  <c r="G52" i="5"/>
  <c r="H53" i="5"/>
  <c r="I52" i="5"/>
  <c r="F54" i="5"/>
  <c r="K53" i="5"/>
  <c r="J51" i="5"/>
  <c r="P51" i="5"/>
  <c r="AC51" i="5"/>
  <c r="AD51" i="5"/>
  <c r="L51" i="5"/>
  <c r="AA51" i="5"/>
  <c r="T51" i="4"/>
  <c r="U51" i="4"/>
  <c r="Z51" i="4"/>
  <c r="V51" i="4"/>
  <c r="W51" i="4"/>
  <c r="X51" i="4"/>
  <c r="Y51" i="4"/>
  <c r="L51" i="4"/>
  <c r="AA51" i="4"/>
  <c r="AC51" i="4"/>
  <c r="AD51" i="4"/>
  <c r="P51" i="4"/>
  <c r="J51" i="4"/>
  <c r="F54" i="4"/>
  <c r="K53" i="4"/>
  <c r="Y50" i="4"/>
  <c r="H53" i="4"/>
  <c r="I52" i="4"/>
  <c r="Q52" i="4"/>
  <c r="S52" i="4"/>
  <c r="G52" i="4"/>
  <c r="W51" i="5"/>
  <c r="X51" i="5"/>
  <c r="Y51" i="5"/>
  <c r="W51" i="10"/>
  <c r="X51" i="10"/>
  <c r="Y51" i="10"/>
  <c r="L52" i="10"/>
  <c r="AC52" i="10"/>
  <c r="AD52" i="10"/>
  <c r="T52" i="10"/>
  <c r="U52" i="10"/>
  <c r="Z52" i="10"/>
  <c r="V52" i="10"/>
  <c r="F54" i="10"/>
  <c r="K53" i="10"/>
  <c r="I53" i="10"/>
  <c r="H54" i="10"/>
  <c r="Q53" i="10"/>
  <c r="S53" i="10"/>
  <c r="V53" i="10"/>
  <c r="G53" i="10"/>
  <c r="J52" i="10"/>
  <c r="P52" i="10"/>
  <c r="T52" i="13"/>
  <c r="U52" i="13"/>
  <c r="Z52" i="13"/>
  <c r="V52" i="13"/>
  <c r="Q53" i="13"/>
  <c r="S53" i="13"/>
  <c r="G53" i="13"/>
  <c r="I53" i="13"/>
  <c r="H54" i="13"/>
  <c r="W51" i="13"/>
  <c r="X51" i="13"/>
  <c r="Y51" i="13"/>
  <c r="J52" i="13"/>
  <c r="P52" i="13"/>
  <c r="K54" i="13"/>
  <c r="F55" i="13"/>
  <c r="AC52" i="13"/>
  <c r="AD52" i="13"/>
  <c r="L52" i="13"/>
  <c r="AA52" i="13"/>
  <c r="T52" i="5"/>
  <c r="U52" i="5"/>
  <c r="Z52" i="5"/>
  <c r="V52" i="5"/>
  <c r="H54" i="5"/>
  <c r="I53" i="5"/>
  <c r="Q53" i="5"/>
  <c r="S53" i="5"/>
  <c r="G53" i="5"/>
  <c r="P52" i="5"/>
  <c r="J52" i="5"/>
  <c r="L52" i="5"/>
  <c r="AA52" i="5"/>
  <c r="AC52" i="5"/>
  <c r="AD52" i="5"/>
  <c r="F55" i="5"/>
  <c r="K54" i="5"/>
  <c r="T52" i="4"/>
  <c r="U52" i="4"/>
  <c r="Z52" i="4"/>
  <c r="V52" i="4"/>
  <c r="K54" i="4"/>
  <c r="F55" i="4"/>
  <c r="AC52" i="4"/>
  <c r="AD52" i="4"/>
  <c r="L52" i="4"/>
  <c r="AA52" i="4"/>
  <c r="P52" i="4"/>
  <c r="J52" i="4"/>
  <c r="Q53" i="4"/>
  <c r="S53" i="4"/>
  <c r="G53" i="4"/>
  <c r="I53" i="4"/>
  <c r="H54" i="4"/>
  <c r="W52" i="5"/>
  <c r="X52" i="5"/>
  <c r="Y52" i="5"/>
  <c r="T53" i="10"/>
  <c r="U53" i="10"/>
  <c r="Z53" i="10"/>
  <c r="AC53" i="10"/>
  <c r="AD53" i="10"/>
  <c r="L53" i="10"/>
  <c r="AA53" i="10"/>
  <c r="Q54" i="10"/>
  <c r="S54" i="10"/>
  <c r="H55" i="10"/>
  <c r="G54" i="10"/>
  <c r="J53" i="10"/>
  <c r="P53" i="10"/>
  <c r="F55" i="10"/>
  <c r="K54" i="10"/>
  <c r="I54" i="10"/>
  <c r="W52" i="10"/>
  <c r="X52" i="10"/>
  <c r="Y52" i="10"/>
  <c r="T53" i="13"/>
  <c r="U53" i="13"/>
  <c r="Z53" i="13"/>
  <c r="V53" i="13"/>
  <c r="H55" i="13"/>
  <c r="I54" i="13"/>
  <c r="G54" i="13"/>
  <c r="Q54" i="13"/>
  <c r="S54" i="13"/>
  <c r="F56" i="13"/>
  <c r="K55" i="13"/>
  <c r="L53" i="13"/>
  <c r="AA53" i="13"/>
  <c r="AC53" i="13"/>
  <c r="AD53" i="13"/>
  <c r="W52" i="13"/>
  <c r="X52" i="13"/>
  <c r="Y52" i="13"/>
  <c r="P53" i="13"/>
  <c r="J53" i="13"/>
  <c r="T53" i="5"/>
  <c r="U53" i="5"/>
  <c r="Z53" i="5"/>
  <c r="V53" i="5"/>
  <c r="W53" i="5"/>
  <c r="X53" i="5"/>
  <c r="Y53" i="5"/>
  <c r="J53" i="5"/>
  <c r="P53" i="5"/>
  <c r="Q54" i="5"/>
  <c r="S54" i="5"/>
  <c r="G54" i="5"/>
  <c r="H55" i="5"/>
  <c r="I54" i="5"/>
  <c r="F56" i="5"/>
  <c r="K55" i="5"/>
  <c r="AC53" i="5"/>
  <c r="AD53" i="5"/>
  <c r="L53" i="5"/>
  <c r="AA53" i="5"/>
  <c r="T53" i="4"/>
  <c r="U53" i="4"/>
  <c r="Z53" i="4"/>
  <c r="V53" i="4"/>
  <c r="H55" i="4"/>
  <c r="I54" i="4"/>
  <c r="Q54" i="4"/>
  <c r="S54" i="4"/>
  <c r="G54" i="4"/>
  <c r="L53" i="4"/>
  <c r="AA53" i="4"/>
  <c r="AC53" i="4"/>
  <c r="AD53" i="4"/>
  <c r="W52" i="4"/>
  <c r="X52" i="4"/>
  <c r="Y52" i="4"/>
  <c r="P53" i="4"/>
  <c r="J53" i="4"/>
  <c r="F56" i="4"/>
  <c r="K55" i="4"/>
  <c r="W53" i="4"/>
  <c r="X53" i="4"/>
  <c r="W53" i="10"/>
  <c r="X53" i="10"/>
  <c r="Y53" i="10"/>
  <c r="AC54" i="10"/>
  <c r="AD54" i="10"/>
  <c r="L54" i="10"/>
  <c r="AA54" i="10"/>
  <c r="T54" i="10"/>
  <c r="U54" i="10"/>
  <c r="Z54" i="10"/>
  <c r="V54" i="10"/>
  <c r="H56" i="10"/>
  <c r="Q55" i="10"/>
  <c r="S55" i="10"/>
  <c r="G55" i="10"/>
  <c r="K55" i="10"/>
  <c r="I55" i="10"/>
  <c r="F56" i="10"/>
  <c r="J54" i="10"/>
  <c r="P54" i="10"/>
  <c r="T54" i="13"/>
  <c r="U54" i="13"/>
  <c r="Z54" i="13"/>
  <c r="V54" i="13"/>
  <c r="Q55" i="13"/>
  <c r="S55" i="13"/>
  <c r="G55" i="13"/>
  <c r="I55" i="13"/>
  <c r="H56" i="13"/>
  <c r="W53" i="13"/>
  <c r="X53" i="13"/>
  <c r="Y53" i="13"/>
  <c r="J54" i="13"/>
  <c r="P54" i="13"/>
  <c r="K56" i="13"/>
  <c r="F57" i="13"/>
  <c r="AC54" i="13"/>
  <c r="AD54" i="13"/>
  <c r="L54" i="13"/>
  <c r="AA54" i="13"/>
  <c r="T54" i="5"/>
  <c r="U54" i="5"/>
  <c r="Z54" i="5"/>
  <c r="V54" i="5"/>
  <c r="P54" i="5"/>
  <c r="J54" i="5"/>
  <c r="F57" i="5"/>
  <c r="K56" i="5"/>
  <c r="L54" i="5"/>
  <c r="AA54" i="5"/>
  <c r="AC54" i="5"/>
  <c r="AD54" i="5"/>
  <c r="H56" i="5"/>
  <c r="I55" i="5"/>
  <c r="Q55" i="5"/>
  <c r="S55" i="5"/>
  <c r="G55" i="5"/>
  <c r="T54" i="4"/>
  <c r="U54" i="4"/>
  <c r="Z54" i="4"/>
  <c r="V54" i="4"/>
  <c r="Q55" i="4"/>
  <c r="S55" i="4"/>
  <c r="G55" i="4"/>
  <c r="I55" i="4"/>
  <c r="H56" i="4"/>
  <c r="Y53" i="4"/>
  <c r="K56" i="4"/>
  <c r="F57" i="4"/>
  <c r="J54" i="4"/>
  <c r="P54" i="4"/>
  <c r="AC54" i="4"/>
  <c r="AD54" i="4"/>
  <c r="L54" i="4"/>
  <c r="AA54" i="4"/>
  <c r="W54" i="5"/>
  <c r="X54" i="5"/>
  <c r="Y54" i="5"/>
  <c r="W54" i="4"/>
  <c r="X54" i="4"/>
  <c r="T55" i="10"/>
  <c r="U55" i="10"/>
  <c r="Z55" i="10"/>
  <c r="V55" i="10"/>
  <c r="G56" i="10"/>
  <c r="Q56" i="10"/>
  <c r="S56" i="10"/>
  <c r="V56" i="10"/>
  <c r="H57" i="10"/>
  <c r="K56" i="10"/>
  <c r="I56" i="10"/>
  <c r="F57" i="10"/>
  <c r="L55" i="10"/>
  <c r="AA55" i="10"/>
  <c r="AC55" i="10"/>
  <c r="AD55" i="10"/>
  <c r="J55" i="10"/>
  <c r="P55" i="10"/>
  <c r="W54" i="10"/>
  <c r="X54" i="10"/>
  <c r="Y54" i="10"/>
  <c r="T55" i="13"/>
  <c r="U55" i="13"/>
  <c r="Z55" i="13"/>
  <c r="V55" i="13"/>
  <c r="H57" i="13"/>
  <c r="I56" i="13"/>
  <c r="G56" i="13"/>
  <c r="Q56" i="13"/>
  <c r="S56" i="13"/>
  <c r="L55" i="13"/>
  <c r="AA55" i="13"/>
  <c r="AC55" i="13"/>
  <c r="AD55" i="13"/>
  <c r="W54" i="13"/>
  <c r="X54" i="13"/>
  <c r="Y54" i="13"/>
  <c r="F58" i="13"/>
  <c r="K57" i="13"/>
  <c r="P55" i="13"/>
  <c r="J55" i="13"/>
  <c r="T55" i="5"/>
  <c r="U55" i="5"/>
  <c r="Z55" i="5"/>
  <c r="V55" i="5"/>
  <c r="J55" i="5"/>
  <c r="P55" i="5"/>
  <c r="F58" i="5"/>
  <c r="K57" i="5"/>
  <c r="Q56" i="5"/>
  <c r="S56" i="5"/>
  <c r="G56" i="5"/>
  <c r="H57" i="5"/>
  <c r="I56" i="5"/>
  <c r="AC55" i="5"/>
  <c r="AD55" i="5"/>
  <c r="L55" i="5"/>
  <c r="AA55" i="5"/>
  <c r="T55" i="4"/>
  <c r="U55" i="4"/>
  <c r="Z55" i="4"/>
  <c r="V55" i="4"/>
  <c r="W55" i="4"/>
  <c r="X55" i="4"/>
  <c r="H57" i="4"/>
  <c r="I56" i="4"/>
  <c r="Q56" i="4"/>
  <c r="S56" i="4"/>
  <c r="G56" i="4"/>
  <c r="F58" i="4"/>
  <c r="K57" i="4"/>
  <c r="L55" i="4"/>
  <c r="AA55" i="4"/>
  <c r="AC55" i="4"/>
  <c r="AD55" i="4"/>
  <c r="Y54" i="4"/>
  <c r="P55" i="4"/>
  <c r="J55" i="4"/>
  <c r="W55" i="5"/>
  <c r="X55" i="5"/>
  <c r="Y55" i="5"/>
  <c r="W55" i="13"/>
  <c r="X55" i="13"/>
  <c r="W55" i="10"/>
  <c r="X55" i="10"/>
  <c r="Y55" i="10"/>
  <c r="AC56" i="10"/>
  <c r="AD56" i="10"/>
  <c r="L56" i="10"/>
  <c r="AA56" i="10"/>
  <c r="F58" i="10"/>
  <c r="K57" i="10"/>
  <c r="I57" i="10"/>
  <c r="P56" i="10"/>
  <c r="J56" i="10"/>
  <c r="Q57" i="10"/>
  <c r="S57" i="10"/>
  <c r="G57" i="10"/>
  <c r="H58" i="10"/>
  <c r="T56" i="10"/>
  <c r="U56" i="10"/>
  <c r="Z56" i="10"/>
  <c r="T56" i="13"/>
  <c r="U56" i="13"/>
  <c r="Z56" i="13"/>
  <c r="V56" i="13"/>
  <c r="K58" i="13"/>
  <c r="F59" i="13"/>
  <c r="Q57" i="13"/>
  <c r="S57" i="13"/>
  <c r="G57" i="13"/>
  <c r="I57" i="13"/>
  <c r="H58" i="13"/>
  <c r="Y55" i="13"/>
  <c r="J56" i="13"/>
  <c r="P56" i="13"/>
  <c r="AC56" i="13"/>
  <c r="AD56" i="13"/>
  <c r="L56" i="13"/>
  <c r="AA56" i="13"/>
  <c r="T56" i="5"/>
  <c r="U56" i="5"/>
  <c r="Z56" i="5"/>
  <c r="V56" i="5"/>
  <c r="F59" i="5"/>
  <c r="K58" i="5"/>
  <c r="L56" i="5"/>
  <c r="AA56" i="5"/>
  <c r="AC56" i="5"/>
  <c r="AD56" i="5"/>
  <c r="H58" i="5"/>
  <c r="I57" i="5"/>
  <c r="Q57" i="5"/>
  <c r="S57" i="5"/>
  <c r="G57" i="5"/>
  <c r="P56" i="5"/>
  <c r="J56" i="5"/>
  <c r="T56" i="4"/>
  <c r="U56" i="4"/>
  <c r="Z56" i="4"/>
  <c r="V56" i="4"/>
  <c r="Q57" i="4"/>
  <c r="S57" i="4"/>
  <c r="G57" i="4"/>
  <c r="I57" i="4"/>
  <c r="H58" i="4"/>
  <c r="J56" i="4"/>
  <c r="P56" i="4"/>
  <c r="Y55" i="4"/>
  <c r="K58" i="4"/>
  <c r="F59" i="4"/>
  <c r="AC56" i="4"/>
  <c r="AD56" i="4"/>
  <c r="L56" i="4"/>
  <c r="AA56" i="4"/>
  <c r="W56" i="5"/>
  <c r="X56" i="5"/>
  <c r="W56" i="4"/>
  <c r="X56" i="4"/>
  <c r="Y56" i="4"/>
  <c r="L57" i="10"/>
  <c r="AA57" i="10"/>
  <c r="AC57" i="10"/>
  <c r="AD57" i="10"/>
  <c r="T57" i="10"/>
  <c r="U57" i="10"/>
  <c r="Z57" i="10"/>
  <c r="V57" i="10"/>
  <c r="G58" i="10"/>
  <c r="Q58" i="10"/>
  <c r="S58" i="10"/>
  <c r="H59" i="10"/>
  <c r="J57" i="10"/>
  <c r="P57" i="10"/>
  <c r="W56" i="10"/>
  <c r="X56" i="10"/>
  <c r="Y56" i="10"/>
  <c r="K58" i="10"/>
  <c r="I58" i="10"/>
  <c r="F59" i="10"/>
  <c r="T57" i="13"/>
  <c r="U57" i="13"/>
  <c r="Z57" i="13"/>
  <c r="V57" i="13"/>
  <c r="H59" i="13"/>
  <c r="I58" i="13"/>
  <c r="G58" i="13"/>
  <c r="Q58" i="13"/>
  <c r="S58" i="13"/>
  <c r="L57" i="13"/>
  <c r="AA57" i="13"/>
  <c r="AC57" i="13"/>
  <c r="AD57" i="13"/>
  <c r="F60" i="13"/>
  <c r="K59" i="13"/>
  <c r="W56" i="13"/>
  <c r="X56" i="13"/>
  <c r="Y56" i="13"/>
  <c r="P57" i="13"/>
  <c r="J57" i="13"/>
  <c r="T57" i="5"/>
  <c r="U57" i="5"/>
  <c r="Z57" i="5"/>
  <c r="V57" i="5"/>
  <c r="AC57" i="5"/>
  <c r="AD57" i="5"/>
  <c r="L57" i="5"/>
  <c r="AA57" i="5"/>
  <c r="Y56" i="5"/>
  <c r="F60" i="5"/>
  <c r="K59" i="5"/>
  <c r="J57" i="5"/>
  <c r="P57" i="5"/>
  <c r="Q58" i="5"/>
  <c r="S58" i="5"/>
  <c r="G58" i="5"/>
  <c r="H59" i="5"/>
  <c r="I58" i="5"/>
  <c r="T57" i="4"/>
  <c r="U57" i="4"/>
  <c r="Z57" i="4"/>
  <c r="V57" i="4"/>
  <c r="L57" i="4"/>
  <c r="AA57" i="4"/>
  <c r="AC57" i="4"/>
  <c r="AD57" i="4"/>
  <c r="F60" i="4"/>
  <c r="K59" i="4"/>
  <c r="P57" i="4"/>
  <c r="J57" i="4"/>
  <c r="H59" i="4"/>
  <c r="I58" i="4"/>
  <c r="Q58" i="4"/>
  <c r="S58" i="4"/>
  <c r="G58" i="4"/>
  <c r="W57" i="5"/>
  <c r="X57" i="5"/>
  <c r="W57" i="4"/>
  <c r="X57" i="4"/>
  <c r="Y57" i="4"/>
  <c r="AC58" i="10"/>
  <c r="AD58" i="10"/>
  <c r="L58" i="10"/>
  <c r="AA58" i="10"/>
  <c r="T58" i="10"/>
  <c r="U58" i="10"/>
  <c r="Z58" i="10"/>
  <c r="V58" i="10"/>
  <c r="H60" i="10"/>
  <c r="Q59" i="10"/>
  <c r="S59" i="10"/>
  <c r="G59" i="10"/>
  <c r="P58" i="10"/>
  <c r="J58" i="10"/>
  <c r="K59" i="10"/>
  <c r="I59" i="10"/>
  <c r="F60" i="10"/>
  <c r="W57" i="10"/>
  <c r="X57" i="10"/>
  <c r="Y57" i="10"/>
  <c r="T58" i="13"/>
  <c r="U58" i="13"/>
  <c r="Z58" i="13"/>
  <c r="V58" i="13"/>
  <c r="Q59" i="13"/>
  <c r="S59" i="13"/>
  <c r="G59" i="13"/>
  <c r="I59" i="13"/>
  <c r="H60" i="13"/>
  <c r="K60" i="13"/>
  <c r="F61" i="13"/>
  <c r="W57" i="13"/>
  <c r="X57" i="13"/>
  <c r="Y57" i="13"/>
  <c r="J58" i="13"/>
  <c r="P58" i="13"/>
  <c r="AC58" i="13"/>
  <c r="AD58" i="13"/>
  <c r="L58" i="13"/>
  <c r="AA58" i="13"/>
  <c r="T58" i="5"/>
  <c r="U58" i="5"/>
  <c r="Z58" i="5"/>
  <c r="V58" i="5"/>
  <c r="F61" i="5"/>
  <c r="K60" i="5"/>
  <c r="Y57" i="5"/>
  <c r="H60" i="5"/>
  <c r="I59" i="5"/>
  <c r="Q59" i="5"/>
  <c r="S59" i="5"/>
  <c r="G59" i="5"/>
  <c r="P58" i="5"/>
  <c r="J58" i="5"/>
  <c r="L58" i="5"/>
  <c r="AA58" i="5"/>
  <c r="AC58" i="5"/>
  <c r="AD58" i="5"/>
  <c r="T58" i="4"/>
  <c r="U58" i="4"/>
  <c r="Z58" i="4"/>
  <c r="V58" i="4"/>
  <c r="Q59" i="4"/>
  <c r="S59" i="4"/>
  <c r="G59" i="4"/>
  <c r="I59" i="4"/>
  <c r="H60" i="4"/>
  <c r="K60" i="4"/>
  <c r="F61" i="4"/>
  <c r="J58" i="4"/>
  <c r="P58" i="4"/>
  <c r="AC58" i="4"/>
  <c r="AD58" i="4"/>
  <c r="L58" i="4"/>
  <c r="AA58" i="4"/>
  <c r="W58" i="5"/>
  <c r="X58" i="5"/>
  <c r="Y58" i="5"/>
  <c r="L59" i="10"/>
  <c r="AA59" i="10"/>
  <c r="AC59" i="10"/>
  <c r="AD59" i="10"/>
  <c r="T59" i="10"/>
  <c r="U59" i="10"/>
  <c r="Z59" i="10"/>
  <c r="V59" i="10"/>
  <c r="G60" i="10"/>
  <c r="Q60" i="10"/>
  <c r="S60" i="10"/>
  <c r="H61" i="10"/>
  <c r="K60" i="10"/>
  <c r="I60" i="10"/>
  <c r="F61" i="10"/>
  <c r="J59" i="10"/>
  <c r="P59" i="10"/>
  <c r="W58" i="10"/>
  <c r="X58" i="10"/>
  <c r="Y58" i="10"/>
  <c r="T59" i="13"/>
  <c r="U59" i="13"/>
  <c r="Z59" i="13"/>
  <c r="V59" i="13"/>
  <c r="H61" i="13"/>
  <c r="I60" i="13"/>
  <c r="G60" i="13"/>
  <c r="Q60" i="13"/>
  <c r="S60" i="13"/>
  <c r="F62" i="13"/>
  <c r="K61" i="13"/>
  <c r="L59" i="13"/>
  <c r="AA59" i="13"/>
  <c r="AC59" i="13"/>
  <c r="AD59" i="13"/>
  <c r="W58" i="13"/>
  <c r="X58" i="13"/>
  <c r="Y58" i="13"/>
  <c r="P59" i="13"/>
  <c r="J59" i="13"/>
  <c r="T59" i="5"/>
  <c r="U59" i="5"/>
  <c r="Z59" i="5"/>
  <c r="V59" i="5"/>
  <c r="F62" i="5"/>
  <c r="K61" i="5"/>
  <c r="AC59" i="5"/>
  <c r="AD59" i="5"/>
  <c r="L59" i="5"/>
  <c r="AA59" i="5"/>
  <c r="J59" i="5"/>
  <c r="P59" i="5"/>
  <c r="Q60" i="5"/>
  <c r="S60" i="5"/>
  <c r="G60" i="5"/>
  <c r="H61" i="5"/>
  <c r="I60" i="5"/>
  <c r="T59" i="4"/>
  <c r="U59" i="4"/>
  <c r="Z59" i="4"/>
  <c r="V59" i="4"/>
  <c r="H61" i="4"/>
  <c r="I60" i="4"/>
  <c r="Q60" i="4"/>
  <c r="S60" i="4"/>
  <c r="G60" i="4"/>
  <c r="F62" i="4"/>
  <c r="K61" i="4"/>
  <c r="L59" i="4"/>
  <c r="AA59" i="4"/>
  <c r="AC59" i="4"/>
  <c r="AD59" i="4"/>
  <c r="W58" i="4"/>
  <c r="X58" i="4"/>
  <c r="Y58" i="4"/>
  <c r="P59" i="4"/>
  <c r="J59" i="4"/>
  <c r="W59" i="5"/>
  <c r="X59" i="5"/>
  <c r="Y59" i="5"/>
  <c r="W59" i="13"/>
  <c r="X59" i="13"/>
  <c r="AC60" i="10"/>
  <c r="AD60" i="10"/>
  <c r="L60" i="10"/>
  <c r="AA60" i="10"/>
  <c r="T60" i="10"/>
  <c r="U60" i="10"/>
  <c r="Z60" i="10"/>
  <c r="V60" i="10"/>
  <c r="P60" i="10"/>
  <c r="J60" i="10"/>
  <c r="K61" i="10"/>
  <c r="I61" i="10"/>
  <c r="F62" i="10"/>
  <c r="G61" i="10"/>
  <c r="Q61" i="10"/>
  <c r="S61" i="10"/>
  <c r="H62" i="10"/>
  <c r="W59" i="10"/>
  <c r="X59" i="10"/>
  <c r="Y59" i="10"/>
  <c r="T60" i="13"/>
  <c r="U60" i="13"/>
  <c r="Z60" i="13"/>
  <c r="V60" i="13"/>
  <c r="H62" i="13"/>
  <c r="Q61" i="13"/>
  <c r="S61" i="13"/>
  <c r="G61" i="13"/>
  <c r="I61" i="13"/>
  <c r="Y59" i="13"/>
  <c r="J60" i="13"/>
  <c r="P60" i="13"/>
  <c r="F63" i="13"/>
  <c r="K62" i="13"/>
  <c r="AC60" i="13"/>
  <c r="AD60" i="13"/>
  <c r="L60" i="13"/>
  <c r="AA60" i="13"/>
  <c r="T60" i="5"/>
  <c r="U60" i="5"/>
  <c r="Z60" i="5"/>
  <c r="V60" i="5"/>
  <c r="F63" i="5"/>
  <c r="K62" i="5"/>
  <c r="P60" i="5"/>
  <c r="J60" i="5"/>
  <c r="L60" i="5"/>
  <c r="AA60" i="5"/>
  <c r="AC60" i="5"/>
  <c r="AD60" i="5"/>
  <c r="H62" i="5"/>
  <c r="I61" i="5"/>
  <c r="Q61" i="5"/>
  <c r="S61" i="5"/>
  <c r="G61" i="5"/>
  <c r="T60" i="4"/>
  <c r="U60" i="4"/>
  <c r="Z60" i="4"/>
  <c r="V60" i="4"/>
  <c r="J60" i="4"/>
  <c r="P60" i="4"/>
  <c r="Q61" i="4"/>
  <c r="S61" i="4"/>
  <c r="G61" i="4"/>
  <c r="I61" i="4"/>
  <c r="H62" i="4"/>
  <c r="W59" i="4"/>
  <c r="X59" i="4"/>
  <c r="Y59" i="4"/>
  <c r="K62" i="4"/>
  <c r="F63" i="4"/>
  <c r="AC60" i="4"/>
  <c r="AD60" i="4"/>
  <c r="L60" i="4"/>
  <c r="AA60" i="4"/>
  <c r="W60" i="5"/>
  <c r="X60" i="5"/>
  <c r="W60" i="13"/>
  <c r="X60" i="13"/>
  <c r="T61" i="10"/>
  <c r="U61" i="10"/>
  <c r="Z61" i="10"/>
  <c r="V61" i="10"/>
  <c r="G62" i="10"/>
  <c r="Q62" i="10"/>
  <c r="S62" i="10"/>
  <c r="H63" i="10"/>
  <c r="P61" i="10"/>
  <c r="J61" i="10"/>
  <c r="K62" i="10"/>
  <c r="I62" i="10"/>
  <c r="F63" i="10"/>
  <c r="AC61" i="10"/>
  <c r="AD61" i="10"/>
  <c r="L61" i="10"/>
  <c r="AA61" i="10"/>
  <c r="W60" i="10"/>
  <c r="X60" i="10"/>
  <c r="Y60" i="10"/>
  <c r="T61" i="13"/>
  <c r="U61" i="13"/>
  <c r="Z61" i="13"/>
  <c r="V61" i="13"/>
  <c r="K63" i="13"/>
  <c r="F64" i="13"/>
  <c r="AC61" i="13"/>
  <c r="AD61" i="13"/>
  <c r="L61" i="13"/>
  <c r="AA61" i="13"/>
  <c r="Q62" i="13"/>
  <c r="S62" i="13"/>
  <c r="G62" i="13"/>
  <c r="H63" i="13"/>
  <c r="I62" i="13"/>
  <c r="P61" i="13"/>
  <c r="J61" i="13"/>
  <c r="Y60" i="13"/>
  <c r="T61" i="5"/>
  <c r="U61" i="5"/>
  <c r="Z61" i="5"/>
  <c r="V61" i="5"/>
  <c r="Q62" i="5"/>
  <c r="S62" i="5"/>
  <c r="G62" i="5"/>
  <c r="H63" i="5"/>
  <c r="I62" i="5"/>
  <c r="Y60" i="5"/>
  <c r="J61" i="5"/>
  <c r="P61" i="5"/>
  <c r="F64" i="5"/>
  <c r="K63" i="5"/>
  <c r="AC61" i="5"/>
  <c r="AD61" i="5"/>
  <c r="L61" i="5"/>
  <c r="AA61" i="5"/>
  <c r="T61" i="4"/>
  <c r="U61" i="4"/>
  <c r="Z61" i="4"/>
  <c r="V61" i="4"/>
  <c r="P61" i="4"/>
  <c r="J61" i="4"/>
  <c r="W60" i="4"/>
  <c r="X60" i="4"/>
  <c r="Y60" i="4"/>
  <c r="F64" i="4"/>
  <c r="K63" i="4"/>
  <c r="H63" i="4"/>
  <c r="I62" i="4"/>
  <c r="Q62" i="4"/>
  <c r="S62" i="4"/>
  <c r="G62" i="4"/>
  <c r="L61" i="4"/>
  <c r="AA61" i="4"/>
  <c r="AC61" i="4"/>
  <c r="AD61" i="4"/>
  <c r="W61" i="5"/>
  <c r="X61" i="5"/>
  <c r="W61" i="13"/>
  <c r="X61" i="13"/>
  <c r="W61" i="10"/>
  <c r="X61" i="10"/>
  <c r="Y61" i="10"/>
  <c r="AC62" i="10"/>
  <c r="AD62" i="10"/>
  <c r="L62" i="10"/>
  <c r="AA62" i="10"/>
  <c r="T62" i="10"/>
  <c r="U62" i="10"/>
  <c r="Z62" i="10"/>
  <c r="V62" i="10"/>
  <c r="G63" i="10"/>
  <c r="Q63" i="10"/>
  <c r="S63" i="10"/>
  <c r="H64" i="10"/>
  <c r="K63" i="10"/>
  <c r="I63" i="10"/>
  <c r="F64" i="10"/>
  <c r="P62" i="10"/>
  <c r="J62" i="10"/>
  <c r="T62" i="13"/>
  <c r="U62" i="13"/>
  <c r="Z62" i="13"/>
  <c r="V62" i="13"/>
  <c r="W62" i="13"/>
  <c r="X62" i="13"/>
  <c r="H64" i="13"/>
  <c r="I63" i="13"/>
  <c r="Q63" i="13"/>
  <c r="S63" i="13"/>
  <c r="G63" i="13"/>
  <c r="P62" i="13"/>
  <c r="J62" i="13"/>
  <c r="Y61" i="13"/>
  <c r="L62" i="13"/>
  <c r="AA62" i="13"/>
  <c r="AC62" i="13"/>
  <c r="AD62" i="13"/>
  <c r="F65" i="13"/>
  <c r="K64" i="13"/>
  <c r="T62" i="5"/>
  <c r="U62" i="5"/>
  <c r="Z62" i="5"/>
  <c r="V62" i="5"/>
  <c r="H64" i="5"/>
  <c r="I63" i="5"/>
  <c r="Q63" i="5"/>
  <c r="S63" i="5"/>
  <c r="G63" i="5"/>
  <c r="Y61" i="5"/>
  <c r="F65" i="5"/>
  <c r="K64" i="5"/>
  <c r="P62" i="5"/>
  <c r="J62" i="5"/>
  <c r="L62" i="5"/>
  <c r="AA62" i="5"/>
  <c r="AC62" i="5"/>
  <c r="AD62" i="5"/>
  <c r="T62" i="4"/>
  <c r="U62" i="4"/>
  <c r="Z62" i="4"/>
  <c r="V62" i="4"/>
  <c r="AC62" i="4"/>
  <c r="AD62" i="4"/>
  <c r="L62" i="4"/>
  <c r="AA62" i="4"/>
  <c r="Q63" i="4"/>
  <c r="S63" i="4"/>
  <c r="G63" i="4"/>
  <c r="I63" i="4"/>
  <c r="H64" i="4"/>
  <c r="K64" i="4"/>
  <c r="F65" i="4"/>
  <c r="W61" i="4"/>
  <c r="X61" i="4"/>
  <c r="Y61" i="4"/>
  <c r="J62" i="4"/>
  <c r="P62" i="4"/>
  <c r="W62" i="5"/>
  <c r="X62" i="5"/>
  <c r="Y62" i="5"/>
  <c r="Y62" i="13"/>
  <c r="AC63" i="10"/>
  <c r="AD63" i="10"/>
  <c r="L63" i="10"/>
  <c r="T63" i="10"/>
  <c r="U63" i="10"/>
  <c r="Z63" i="10"/>
  <c r="V63" i="10"/>
  <c r="G64" i="10"/>
  <c r="Q64" i="10"/>
  <c r="S64" i="10"/>
  <c r="H65" i="10"/>
  <c r="P63" i="10"/>
  <c r="J63" i="10"/>
  <c r="K64" i="10"/>
  <c r="I64" i="10"/>
  <c r="F65" i="10"/>
  <c r="W62" i="10"/>
  <c r="X62" i="10"/>
  <c r="Y62" i="10"/>
  <c r="T63" i="13"/>
  <c r="U63" i="13"/>
  <c r="Z63" i="13"/>
  <c r="V63" i="13"/>
  <c r="P63" i="13"/>
  <c r="J63" i="13"/>
  <c r="K65" i="13"/>
  <c r="F66" i="13"/>
  <c r="I64" i="13"/>
  <c r="Q64" i="13"/>
  <c r="S64" i="13"/>
  <c r="G64" i="13"/>
  <c r="H65" i="13"/>
  <c r="AC63" i="13"/>
  <c r="AD63" i="13"/>
  <c r="L63" i="13"/>
  <c r="AA63" i="13"/>
  <c r="T63" i="5"/>
  <c r="U63" i="5"/>
  <c r="Z63" i="5"/>
  <c r="V63" i="5"/>
  <c r="W63" i="5"/>
  <c r="X63" i="5"/>
  <c r="Y63" i="5"/>
  <c r="Q64" i="5"/>
  <c r="S64" i="5"/>
  <c r="G64" i="5"/>
  <c r="H65" i="5"/>
  <c r="I64" i="5"/>
  <c r="F66" i="5"/>
  <c r="K65" i="5"/>
  <c r="J63" i="5"/>
  <c r="P63" i="5"/>
  <c r="AC63" i="5"/>
  <c r="AD63" i="5"/>
  <c r="L63" i="5"/>
  <c r="AA63" i="5"/>
  <c r="T63" i="4"/>
  <c r="U63" i="4"/>
  <c r="Z63" i="4"/>
  <c r="V63" i="4"/>
  <c r="F66" i="4"/>
  <c r="K65" i="4"/>
  <c r="P63" i="4"/>
  <c r="J63" i="4"/>
  <c r="W62" i="4"/>
  <c r="X62" i="4"/>
  <c r="Y62" i="4"/>
  <c r="H65" i="4"/>
  <c r="I64" i="4"/>
  <c r="Q64" i="4"/>
  <c r="S64" i="4"/>
  <c r="G64" i="4"/>
  <c r="L63" i="4"/>
  <c r="AA63" i="4"/>
  <c r="AC63" i="4"/>
  <c r="AD63" i="4"/>
  <c r="W63" i="13"/>
  <c r="X63" i="13"/>
  <c r="Y63" i="13"/>
  <c r="AC64" i="10"/>
  <c r="AD64" i="10"/>
  <c r="L64" i="10"/>
  <c r="AA64" i="10"/>
  <c r="T64" i="10"/>
  <c r="U64" i="10"/>
  <c r="Z64" i="10"/>
  <c r="V64" i="10"/>
  <c r="K65" i="10"/>
  <c r="F66" i="10"/>
  <c r="P64" i="10"/>
  <c r="J64" i="10"/>
  <c r="G65" i="10"/>
  <c r="I65" i="10"/>
  <c r="Q65" i="10"/>
  <c r="S65" i="10"/>
  <c r="H66" i="10"/>
  <c r="W63" i="10"/>
  <c r="X63" i="10"/>
  <c r="Y63" i="10"/>
  <c r="T64" i="13"/>
  <c r="U64" i="13"/>
  <c r="Z64" i="13"/>
  <c r="V64" i="13"/>
  <c r="F67" i="13"/>
  <c r="K66" i="13"/>
  <c r="G65" i="13"/>
  <c r="H66" i="13"/>
  <c r="I65" i="13"/>
  <c r="Q65" i="13"/>
  <c r="S65" i="13"/>
  <c r="L64" i="13"/>
  <c r="AA64" i="13"/>
  <c r="AC64" i="13"/>
  <c r="AD64" i="13"/>
  <c r="P64" i="13"/>
  <c r="J64" i="13"/>
  <c r="T64" i="5"/>
  <c r="U64" i="5"/>
  <c r="Z64" i="5"/>
  <c r="V64" i="5"/>
  <c r="H66" i="5"/>
  <c r="I65" i="5"/>
  <c r="Q65" i="5"/>
  <c r="S65" i="5"/>
  <c r="G65" i="5"/>
  <c r="P64" i="5"/>
  <c r="J64" i="5"/>
  <c r="L64" i="5"/>
  <c r="AA64" i="5"/>
  <c r="AC64" i="5"/>
  <c r="AD64" i="5"/>
  <c r="F67" i="5"/>
  <c r="K66" i="5"/>
  <c r="T64" i="4"/>
  <c r="U64" i="4"/>
  <c r="Z64" i="4"/>
  <c r="V64" i="4"/>
  <c r="AC64" i="4"/>
  <c r="AD64" i="4"/>
  <c r="L64" i="4"/>
  <c r="AA64" i="4"/>
  <c r="K66" i="4"/>
  <c r="F67" i="4"/>
  <c r="J64" i="4"/>
  <c r="P64" i="4"/>
  <c r="Q65" i="4"/>
  <c r="S65" i="4"/>
  <c r="G65" i="4"/>
  <c r="I65" i="4"/>
  <c r="H66" i="4"/>
  <c r="W63" i="4"/>
  <c r="X63" i="4"/>
  <c r="Y63" i="4"/>
  <c r="W64" i="5"/>
  <c r="X64" i="5"/>
  <c r="Y64" i="5"/>
  <c r="W64" i="4"/>
  <c r="X64" i="4"/>
  <c r="W64" i="10"/>
  <c r="X64" i="10"/>
  <c r="T65" i="10"/>
  <c r="U65" i="10"/>
  <c r="Z65" i="10"/>
  <c r="V65" i="10"/>
  <c r="G66" i="10"/>
  <c r="Q66" i="10"/>
  <c r="S66" i="10"/>
  <c r="H67" i="10"/>
  <c r="P65" i="10"/>
  <c r="J65" i="10"/>
  <c r="K66" i="10"/>
  <c r="I66" i="10"/>
  <c r="F67" i="10"/>
  <c r="AC65" i="10"/>
  <c r="AD65" i="10"/>
  <c r="L65" i="10"/>
  <c r="AA65" i="10"/>
  <c r="Y64" i="10"/>
  <c r="T65" i="13"/>
  <c r="U65" i="13"/>
  <c r="Z65" i="13"/>
  <c r="V65" i="13"/>
  <c r="P65" i="13"/>
  <c r="J65" i="13"/>
  <c r="K67" i="13"/>
  <c r="F68" i="13"/>
  <c r="W64" i="13"/>
  <c r="X64" i="13"/>
  <c r="Y64" i="13"/>
  <c r="AC65" i="13"/>
  <c r="AD65" i="13"/>
  <c r="L65" i="13"/>
  <c r="AA65" i="13"/>
  <c r="I66" i="13"/>
  <c r="Q66" i="13"/>
  <c r="S66" i="13"/>
  <c r="G66" i="13"/>
  <c r="H67" i="13"/>
  <c r="T65" i="5"/>
  <c r="U65" i="5"/>
  <c r="Z65" i="5"/>
  <c r="V65" i="5"/>
  <c r="J65" i="5"/>
  <c r="P65" i="5"/>
  <c r="Q66" i="5"/>
  <c r="S66" i="5"/>
  <c r="G66" i="5"/>
  <c r="H67" i="5"/>
  <c r="I66" i="5"/>
  <c r="F68" i="5"/>
  <c r="K67" i="5"/>
  <c r="AC65" i="5"/>
  <c r="AD65" i="5"/>
  <c r="L65" i="5"/>
  <c r="AA65" i="5"/>
  <c r="T65" i="4"/>
  <c r="U65" i="4"/>
  <c r="Z65" i="4"/>
  <c r="V65" i="4"/>
  <c r="W65" i="4"/>
  <c r="X65" i="4"/>
  <c r="H67" i="4"/>
  <c r="I66" i="4"/>
  <c r="Q66" i="4"/>
  <c r="S66" i="4"/>
  <c r="G66" i="4"/>
  <c r="F68" i="4"/>
  <c r="K67" i="4"/>
  <c r="L65" i="4"/>
  <c r="AA65" i="4"/>
  <c r="AC65" i="4"/>
  <c r="AD65" i="4"/>
  <c r="Y64" i="4"/>
  <c r="P65" i="4"/>
  <c r="J65" i="4"/>
  <c r="W65" i="5"/>
  <c r="X65" i="5"/>
  <c r="Y65" i="5"/>
  <c r="AC66" i="10"/>
  <c r="AD66" i="10"/>
  <c r="L66" i="10"/>
  <c r="AA66" i="10"/>
  <c r="T66" i="10"/>
  <c r="U66" i="10"/>
  <c r="Z66" i="10"/>
  <c r="V66" i="10"/>
  <c r="G67" i="10"/>
  <c r="Q67" i="10"/>
  <c r="S67" i="10"/>
  <c r="H68" i="10"/>
  <c r="W65" i="10"/>
  <c r="X65" i="10"/>
  <c r="Y65" i="10"/>
  <c r="K67" i="10"/>
  <c r="I67" i="10"/>
  <c r="F68" i="10"/>
  <c r="P66" i="10"/>
  <c r="J66" i="10"/>
  <c r="T66" i="13"/>
  <c r="U66" i="13"/>
  <c r="Z66" i="13"/>
  <c r="V66" i="13"/>
  <c r="F69" i="13"/>
  <c r="K68" i="13"/>
  <c r="W65" i="13"/>
  <c r="X65" i="13"/>
  <c r="Y65" i="13"/>
  <c r="P66" i="13"/>
  <c r="J66" i="13"/>
  <c r="G67" i="13"/>
  <c r="H68" i="13"/>
  <c r="I67" i="13"/>
  <c r="Q67" i="13"/>
  <c r="S67" i="13"/>
  <c r="L66" i="13"/>
  <c r="AA66" i="13"/>
  <c r="AC66" i="13"/>
  <c r="AD66" i="13"/>
  <c r="T66" i="5"/>
  <c r="U66" i="5"/>
  <c r="Z66" i="5"/>
  <c r="V66" i="5"/>
  <c r="W66" i="5"/>
  <c r="X66" i="5"/>
  <c r="Y66" i="5"/>
  <c r="F69" i="5"/>
  <c r="K68" i="5"/>
  <c r="L66" i="5"/>
  <c r="AA66" i="5"/>
  <c r="AC66" i="5"/>
  <c r="AD66" i="5"/>
  <c r="P66" i="5"/>
  <c r="J66" i="5"/>
  <c r="H68" i="5"/>
  <c r="I67" i="5"/>
  <c r="Q67" i="5"/>
  <c r="S67" i="5"/>
  <c r="G67" i="5"/>
  <c r="T66" i="4"/>
  <c r="U66" i="4"/>
  <c r="Z66" i="4"/>
  <c r="V66" i="4"/>
  <c r="K68" i="4"/>
  <c r="F69" i="4"/>
  <c r="J66" i="4"/>
  <c r="P66" i="4"/>
  <c r="Q67" i="4"/>
  <c r="S67" i="4"/>
  <c r="G67" i="4"/>
  <c r="I67" i="4"/>
  <c r="H68" i="4"/>
  <c r="Y65" i="4"/>
  <c r="AC66" i="4"/>
  <c r="AD66" i="4"/>
  <c r="L66" i="4"/>
  <c r="AA66" i="4"/>
  <c r="W66" i="13"/>
  <c r="X66" i="13"/>
  <c r="Y66" i="13"/>
  <c r="W66" i="4"/>
  <c r="X66" i="4"/>
  <c r="Y66" i="4"/>
  <c r="T67" i="10"/>
  <c r="U67" i="10"/>
  <c r="Z67" i="10"/>
  <c r="V67" i="10"/>
  <c r="AC67" i="10"/>
  <c r="AD67" i="10"/>
  <c r="L67" i="10"/>
  <c r="AA67" i="10"/>
  <c r="K68" i="10"/>
  <c r="I68" i="10"/>
  <c r="F69" i="10"/>
  <c r="G68" i="10"/>
  <c r="Q68" i="10"/>
  <c r="S68" i="10"/>
  <c r="H69" i="10"/>
  <c r="P67" i="10"/>
  <c r="J67" i="10"/>
  <c r="W66" i="10"/>
  <c r="X66" i="10"/>
  <c r="Y66" i="10"/>
  <c r="T67" i="13"/>
  <c r="U67" i="13"/>
  <c r="Z67" i="13"/>
  <c r="V67" i="13"/>
  <c r="I68" i="13"/>
  <c r="Q68" i="13"/>
  <c r="S68" i="13"/>
  <c r="V68" i="13"/>
  <c r="H69" i="13"/>
  <c r="G68" i="13"/>
  <c r="F70" i="13"/>
  <c r="K69" i="13"/>
  <c r="P67" i="13"/>
  <c r="J67" i="13"/>
  <c r="AC67" i="13"/>
  <c r="AD67" i="13"/>
  <c r="L67" i="13"/>
  <c r="AA67" i="13"/>
  <c r="T67" i="5"/>
  <c r="U67" i="5"/>
  <c r="Z67" i="5"/>
  <c r="V67" i="5"/>
  <c r="Q68" i="5"/>
  <c r="S68" i="5"/>
  <c r="V68" i="5"/>
  <c r="G68" i="5"/>
  <c r="H69" i="5"/>
  <c r="I68" i="5"/>
  <c r="F70" i="5"/>
  <c r="K69" i="5"/>
  <c r="J67" i="5"/>
  <c r="P67" i="5"/>
  <c r="AC67" i="5"/>
  <c r="AD67" i="5"/>
  <c r="L67" i="5"/>
  <c r="AA67" i="5"/>
  <c r="T67" i="4"/>
  <c r="U67" i="4"/>
  <c r="Z67" i="4"/>
  <c r="V67" i="4"/>
  <c r="P67" i="4"/>
  <c r="J67" i="4"/>
  <c r="H69" i="4"/>
  <c r="I68" i="4"/>
  <c r="Q68" i="4"/>
  <c r="S68" i="4"/>
  <c r="G68" i="4"/>
  <c r="F70" i="4"/>
  <c r="K69" i="4"/>
  <c r="L67" i="4"/>
  <c r="AA67" i="4"/>
  <c r="AC67" i="4"/>
  <c r="AD67" i="4"/>
  <c r="W67" i="10"/>
  <c r="X67" i="10"/>
  <c r="W67" i="5"/>
  <c r="X67" i="5"/>
  <c r="Y67" i="5"/>
  <c r="W67" i="13"/>
  <c r="X67" i="13"/>
  <c r="W67" i="4"/>
  <c r="X67" i="4"/>
  <c r="T68" i="10"/>
  <c r="U68" i="10"/>
  <c r="Z68" i="10"/>
  <c r="V68" i="10"/>
  <c r="AC68" i="10"/>
  <c r="AD68" i="10"/>
  <c r="L68" i="10"/>
  <c r="AA68" i="10"/>
  <c r="K69" i="10"/>
  <c r="I69" i="10"/>
  <c r="F70" i="10"/>
  <c r="P68" i="10"/>
  <c r="J68" i="10"/>
  <c r="Y67" i="10"/>
  <c r="G69" i="10"/>
  <c r="Q69" i="10"/>
  <c r="S69" i="10"/>
  <c r="H70" i="10"/>
  <c r="P68" i="13"/>
  <c r="J68" i="13"/>
  <c r="L68" i="13"/>
  <c r="AA68" i="13"/>
  <c r="AC68" i="13"/>
  <c r="AD68" i="13"/>
  <c r="H70" i="13"/>
  <c r="I69" i="13"/>
  <c r="Q69" i="13"/>
  <c r="G69" i="13"/>
  <c r="Y67" i="13"/>
  <c r="F71" i="13"/>
  <c r="K70" i="13"/>
  <c r="W68" i="13"/>
  <c r="X68" i="13"/>
  <c r="Y68" i="13"/>
  <c r="S69" i="13"/>
  <c r="T68" i="13"/>
  <c r="U68" i="13"/>
  <c r="Z68" i="13"/>
  <c r="P68" i="5"/>
  <c r="J68" i="5"/>
  <c r="S69" i="5"/>
  <c r="V69" i="5"/>
  <c r="T68" i="5"/>
  <c r="U68" i="5"/>
  <c r="Z68" i="5"/>
  <c r="L68" i="5"/>
  <c r="AA68" i="5"/>
  <c r="AC68" i="5"/>
  <c r="AD68" i="5"/>
  <c r="H70" i="5"/>
  <c r="I69" i="5"/>
  <c r="Q69" i="5"/>
  <c r="G69" i="5"/>
  <c r="F71" i="5"/>
  <c r="K70" i="5"/>
  <c r="T68" i="4"/>
  <c r="U68" i="4"/>
  <c r="Z68" i="4"/>
  <c r="V68" i="4"/>
  <c r="K70" i="4"/>
  <c r="F71" i="4"/>
  <c r="AC68" i="4"/>
  <c r="AD68" i="4"/>
  <c r="L68" i="4"/>
  <c r="AA68" i="4"/>
  <c r="Y67" i="4"/>
  <c r="J68" i="4"/>
  <c r="P68" i="4"/>
  <c r="Q69" i="4"/>
  <c r="S69" i="4"/>
  <c r="G69" i="4"/>
  <c r="I69" i="4"/>
  <c r="H70" i="4"/>
  <c r="W68" i="10"/>
  <c r="X68" i="10"/>
  <c r="Y68" i="10"/>
  <c r="AC69" i="10"/>
  <c r="AD69" i="10"/>
  <c r="L69" i="10"/>
  <c r="AA69" i="10"/>
  <c r="T69" i="10"/>
  <c r="U69" i="10"/>
  <c r="Z69" i="10"/>
  <c r="V69" i="10"/>
  <c r="K70" i="10"/>
  <c r="I70" i="10"/>
  <c r="F71" i="10"/>
  <c r="G70" i="10"/>
  <c r="Q70" i="10"/>
  <c r="S70" i="10"/>
  <c r="H71" i="10"/>
  <c r="P69" i="10"/>
  <c r="J69" i="10"/>
  <c r="T69" i="13"/>
  <c r="U69" i="13"/>
  <c r="Z69" i="13"/>
  <c r="F72" i="13"/>
  <c r="K71" i="13"/>
  <c r="V69" i="13"/>
  <c r="W69" i="13"/>
  <c r="X69" i="13"/>
  <c r="AC69" i="13"/>
  <c r="AD69" i="13"/>
  <c r="L69" i="13"/>
  <c r="AA69" i="13"/>
  <c r="J69" i="13"/>
  <c r="P69" i="13"/>
  <c r="Q70" i="13"/>
  <c r="S70" i="13"/>
  <c r="G70" i="13"/>
  <c r="H71" i="13"/>
  <c r="I70" i="13"/>
  <c r="H71" i="5"/>
  <c r="Q70" i="5"/>
  <c r="S70" i="5"/>
  <c r="G70" i="5"/>
  <c r="I70" i="5"/>
  <c r="K71" i="5"/>
  <c r="F72" i="5"/>
  <c r="J69" i="5"/>
  <c r="P69" i="5"/>
  <c r="T69" i="5"/>
  <c r="U69" i="5"/>
  <c r="Z69" i="5"/>
  <c r="AC69" i="5"/>
  <c r="AD69" i="5"/>
  <c r="L69" i="5"/>
  <c r="AA69" i="5"/>
  <c r="W68" i="5"/>
  <c r="X68" i="5"/>
  <c r="Y68" i="5"/>
  <c r="T69" i="4"/>
  <c r="U69" i="4"/>
  <c r="Z69" i="4"/>
  <c r="V69" i="4"/>
  <c r="L69" i="4"/>
  <c r="AC69" i="4"/>
  <c r="AD69" i="4"/>
  <c r="P69" i="4"/>
  <c r="J69" i="4"/>
  <c r="W68" i="4"/>
  <c r="X68" i="4"/>
  <c r="Y68" i="4"/>
  <c r="F72" i="4"/>
  <c r="K71" i="4"/>
  <c r="H71" i="4"/>
  <c r="I70" i="4"/>
  <c r="Q70" i="4"/>
  <c r="S70" i="4"/>
  <c r="G70" i="4"/>
  <c r="T70" i="10"/>
  <c r="U70" i="10"/>
  <c r="Z70" i="10"/>
  <c r="V70" i="10"/>
  <c r="K71" i="10"/>
  <c r="I71" i="10"/>
  <c r="F72" i="10"/>
  <c r="F73" i="10"/>
  <c r="P70" i="10"/>
  <c r="J70" i="10"/>
  <c r="G71" i="10"/>
  <c r="H72" i="10"/>
  <c r="H73" i="10"/>
  <c r="Q71" i="10"/>
  <c r="S71" i="10"/>
  <c r="AC70" i="10"/>
  <c r="AD70" i="10"/>
  <c r="L70" i="10"/>
  <c r="AA70" i="10"/>
  <c r="W69" i="10"/>
  <c r="X69" i="10"/>
  <c r="Y69" i="10"/>
  <c r="T70" i="13"/>
  <c r="U70" i="13"/>
  <c r="Z70" i="13"/>
  <c r="V70" i="13"/>
  <c r="W70" i="13"/>
  <c r="X70" i="13"/>
  <c r="L70" i="13"/>
  <c r="AA70" i="13"/>
  <c r="AC70" i="13"/>
  <c r="AD70" i="13"/>
  <c r="H72" i="13"/>
  <c r="I71" i="13"/>
  <c r="Q71" i="13"/>
  <c r="S71" i="13"/>
  <c r="G71" i="13"/>
  <c r="Y69" i="13"/>
  <c r="F73" i="13"/>
  <c r="K72" i="13"/>
  <c r="P70" i="13"/>
  <c r="J70" i="13"/>
  <c r="T70" i="5"/>
  <c r="U70" i="5"/>
  <c r="Z70" i="5"/>
  <c r="V70" i="5"/>
  <c r="W70" i="5"/>
  <c r="X70" i="5"/>
  <c r="F73" i="5"/>
  <c r="K72" i="5"/>
  <c r="L70" i="5"/>
  <c r="AA70" i="5"/>
  <c r="AC70" i="5"/>
  <c r="AD70" i="5"/>
  <c r="G71" i="5"/>
  <c r="Q71" i="5"/>
  <c r="S71" i="5"/>
  <c r="I71" i="5"/>
  <c r="H72" i="5"/>
  <c r="P70" i="5"/>
  <c r="J70" i="5"/>
  <c r="W69" i="5"/>
  <c r="X69" i="5"/>
  <c r="Y69" i="5"/>
  <c r="T70" i="4"/>
  <c r="U70" i="4"/>
  <c r="Z70" i="4"/>
  <c r="V70" i="4"/>
  <c r="W69" i="4"/>
  <c r="X69" i="4"/>
  <c r="Y69" i="4"/>
  <c r="AC70" i="4"/>
  <c r="AD70" i="4"/>
  <c r="L70" i="4"/>
  <c r="J70" i="4"/>
  <c r="P70" i="4"/>
  <c r="Q71" i="4"/>
  <c r="S71" i="4"/>
  <c r="G71" i="4"/>
  <c r="I71" i="4"/>
  <c r="H72" i="4"/>
  <c r="K72" i="4"/>
  <c r="F73" i="4"/>
  <c r="Q73" i="10"/>
  <c r="H74" i="10"/>
  <c r="G73" i="10"/>
  <c r="K73" i="10"/>
  <c r="I73" i="10"/>
  <c r="F74" i="10"/>
  <c r="T71" i="10"/>
  <c r="U71" i="10"/>
  <c r="Z71" i="10"/>
  <c r="V71" i="10"/>
  <c r="AC71" i="10"/>
  <c r="AD71" i="10"/>
  <c r="L71" i="10"/>
  <c r="AA71" i="10"/>
  <c r="Q72" i="10"/>
  <c r="S72" i="10"/>
  <c r="S73" i="10"/>
  <c r="T73" i="10"/>
  <c r="U73" i="10"/>
  <c r="Z73" i="10"/>
  <c r="G72" i="10"/>
  <c r="K72" i="10"/>
  <c r="I72" i="10"/>
  <c r="W70" i="10"/>
  <c r="X70" i="10"/>
  <c r="Y70" i="10"/>
  <c r="P71" i="10"/>
  <c r="J71" i="10"/>
  <c r="T71" i="13"/>
  <c r="U71" i="13"/>
  <c r="Z71" i="13"/>
  <c r="V71" i="13"/>
  <c r="W71" i="13"/>
  <c r="X71" i="13"/>
  <c r="F74" i="13"/>
  <c r="K73" i="13"/>
  <c r="AC71" i="13"/>
  <c r="AD71" i="13"/>
  <c r="L71" i="13"/>
  <c r="AA71" i="13"/>
  <c r="Y70" i="13"/>
  <c r="J71" i="13"/>
  <c r="P71" i="13"/>
  <c r="Q72" i="13"/>
  <c r="S72" i="13"/>
  <c r="G72" i="13"/>
  <c r="H73" i="13"/>
  <c r="I72" i="13"/>
  <c r="T71" i="5"/>
  <c r="U71" i="5"/>
  <c r="Z71" i="5"/>
  <c r="V71" i="5"/>
  <c r="W71" i="5"/>
  <c r="X71" i="5"/>
  <c r="L71" i="5"/>
  <c r="AA71" i="5"/>
  <c r="AC71" i="5"/>
  <c r="AD71" i="5"/>
  <c r="K73" i="5"/>
  <c r="F74" i="5"/>
  <c r="Y70" i="5"/>
  <c r="I72" i="5"/>
  <c r="H73" i="5"/>
  <c r="Q72" i="5"/>
  <c r="S72" i="5"/>
  <c r="G72" i="5"/>
  <c r="P71" i="5"/>
  <c r="J71" i="5"/>
  <c r="T71" i="4"/>
  <c r="U71" i="4"/>
  <c r="Z71" i="4"/>
  <c r="V71" i="4"/>
  <c r="F74" i="4"/>
  <c r="K73" i="4"/>
  <c r="L71" i="4"/>
  <c r="AA70" i="4"/>
  <c r="AC71" i="4"/>
  <c r="AD71" i="4"/>
  <c r="P71" i="4"/>
  <c r="J71" i="4"/>
  <c r="W70" i="4"/>
  <c r="X70" i="4"/>
  <c r="Y70" i="4"/>
  <c r="H73" i="4"/>
  <c r="I72" i="4"/>
  <c r="Q72" i="4"/>
  <c r="S72" i="4"/>
  <c r="G72" i="4"/>
  <c r="V73" i="10"/>
  <c r="AC73" i="10"/>
  <c r="AD73" i="10"/>
  <c r="L73" i="10"/>
  <c r="G74" i="10"/>
  <c r="Q74" i="10"/>
  <c r="S74" i="10"/>
  <c r="V74" i="10"/>
  <c r="H75" i="10"/>
  <c r="W73" i="10"/>
  <c r="X73" i="10"/>
  <c r="K74" i="10"/>
  <c r="I74" i="10"/>
  <c r="F75" i="10"/>
  <c r="J73" i="10"/>
  <c r="P73" i="10"/>
  <c r="L72" i="10"/>
  <c r="AC72" i="10"/>
  <c r="AD72" i="10"/>
  <c r="T72" i="10"/>
  <c r="U72" i="10"/>
  <c r="Z72" i="10"/>
  <c r="V72" i="10"/>
  <c r="W71" i="10"/>
  <c r="X71" i="10"/>
  <c r="Y71" i="10"/>
  <c r="P72" i="10"/>
  <c r="J72" i="10"/>
  <c r="T72" i="13"/>
  <c r="U72" i="13"/>
  <c r="Z72" i="13"/>
  <c r="V72" i="13"/>
  <c r="H74" i="13"/>
  <c r="I73" i="13"/>
  <c r="Q73" i="13"/>
  <c r="S73" i="13"/>
  <c r="G73" i="13"/>
  <c r="F75" i="13"/>
  <c r="K74" i="13"/>
  <c r="P72" i="13"/>
  <c r="J72" i="13"/>
  <c r="Y71" i="13"/>
  <c r="L72" i="13"/>
  <c r="AA72" i="13"/>
  <c r="AC72" i="13"/>
  <c r="AD72" i="13"/>
  <c r="T72" i="5"/>
  <c r="U72" i="5"/>
  <c r="Z72" i="5"/>
  <c r="V72" i="5"/>
  <c r="G73" i="5"/>
  <c r="H74" i="5"/>
  <c r="I73" i="5"/>
  <c r="Q73" i="5"/>
  <c r="S73" i="5"/>
  <c r="F75" i="5"/>
  <c r="K74" i="5"/>
  <c r="L72" i="5"/>
  <c r="AA72" i="5"/>
  <c r="AC72" i="5"/>
  <c r="AD72" i="5"/>
  <c r="Y71" i="5"/>
  <c r="P72" i="5"/>
  <c r="J72" i="5"/>
  <c r="T72" i="4"/>
  <c r="U72" i="4"/>
  <c r="Z72" i="4"/>
  <c r="V72" i="4"/>
  <c r="K74" i="4"/>
  <c r="F75" i="4"/>
  <c r="W71" i="4"/>
  <c r="X71" i="4"/>
  <c r="Y71" i="4"/>
  <c r="AC72" i="4"/>
  <c r="AD72" i="4"/>
  <c r="L72" i="4"/>
  <c r="AA71" i="4"/>
  <c r="J72" i="4"/>
  <c r="P72" i="4"/>
  <c r="Q73" i="4"/>
  <c r="S73" i="4"/>
  <c r="G73" i="4"/>
  <c r="I73" i="4"/>
  <c r="H74" i="4"/>
  <c r="Y73" i="10"/>
  <c r="W72" i="5"/>
  <c r="X72" i="5"/>
  <c r="W72" i="13"/>
  <c r="X72" i="13"/>
  <c r="L74" i="10"/>
  <c r="AA74" i="10"/>
  <c r="AC74" i="10"/>
  <c r="AD74" i="10"/>
  <c r="K75" i="10"/>
  <c r="I75" i="10"/>
  <c r="F76" i="10"/>
  <c r="AA73" i="10"/>
  <c r="J74" i="10"/>
  <c r="P74" i="10"/>
  <c r="Q75" i="10"/>
  <c r="S75" i="10"/>
  <c r="T75" i="10"/>
  <c r="U75" i="10"/>
  <c r="Z75" i="10"/>
  <c r="H76" i="10"/>
  <c r="G75" i="10"/>
  <c r="T74" i="10"/>
  <c r="U74" i="10"/>
  <c r="Z74" i="10"/>
  <c r="W72" i="10"/>
  <c r="X72" i="10"/>
  <c r="Y72" i="10"/>
  <c r="AA72" i="10"/>
  <c r="T73" i="13"/>
  <c r="U73" i="13"/>
  <c r="Z73" i="13"/>
  <c r="V73" i="13"/>
  <c r="J73" i="13"/>
  <c r="P73" i="13"/>
  <c r="Q74" i="13"/>
  <c r="S74" i="13"/>
  <c r="G74" i="13"/>
  <c r="H75" i="13"/>
  <c r="I74" i="13"/>
  <c r="Y72" i="13"/>
  <c r="F76" i="13"/>
  <c r="K75" i="13"/>
  <c r="AC73" i="13"/>
  <c r="AD73" i="13"/>
  <c r="L73" i="13"/>
  <c r="AA73" i="13"/>
  <c r="T73" i="5"/>
  <c r="U73" i="5"/>
  <c r="Z73" i="5"/>
  <c r="V73" i="5"/>
  <c r="P73" i="5"/>
  <c r="J73" i="5"/>
  <c r="AC73" i="5"/>
  <c r="AD73" i="5"/>
  <c r="L73" i="5"/>
  <c r="AA73" i="5"/>
  <c r="Y72" i="5"/>
  <c r="K75" i="5"/>
  <c r="F76" i="5"/>
  <c r="I74" i="5"/>
  <c r="Q74" i="5"/>
  <c r="S74" i="5"/>
  <c r="H75" i="5"/>
  <c r="G74" i="5"/>
  <c r="T73" i="4"/>
  <c r="U73" i="4"/>
  <c r="Z73" i="4"/>
  <c r="V73" i="4"/>
  <c r="L73" i="4"/>
  <c r="AA72" i="4"/>
  <c r="AC73" i="4"/>
  <c r="AD73" i="4"/>
  <c r="P73" i="4"/>
  <c r="J73" i="4"/>
  <c r="W72" i="4"/>
  <c r="X72" i="4"/>
  <c r="Y72" i="4"/>
  <c r="F76" i="4"/>
  <c r="K75" i="4"/>
  <c r="H75" i="4"/>
  <c r="I74" i="4"/>
  <c r="Q74" i="4"/>
  <c r="S74" i="4"/>
  <c r="G74" i="4"/>
  <c r="W73" i="5"/>
  <c r="X73" i="5"/>
  <c r="W74" i="10"/>
  <c r="X74" i="10"/>
  <c r="W73" i="4"/>
  <c r="X73" i="4"/>
  <c r="Y73" i="4"/>
  <c r="L75" i="10"/>
  <c r="AC75" i="10"/>
  <c r="AD75" i="10"/>
  <c r="J75" i="10"/>
  <c r="P75" i="10"/>
  <c r="Q76" i="10"/>
  <c r="S76" i="10"/>
  <c r="H77" i="10"/>
  <c r="G76" i="10"/>
  <c r="Y74" i="10"/>
  <c r="V75" i="10"/>
  <c r="W75" i="10"/>
  <c r="X75" i="10"/>
  <c r="F77" i="10"/>
  <c r="K76" i="10"/>
  <c r="I76" i="10"/>
  <c r="T74" i="13"/>
  <c r="U74" i="13"/>
  <c r="Z74" i="13"/>
  <c r="V74" i="13"/>
  <c r="F77" i="13"/>
  <c r="K76" i="13"/>
  <c r="P74" i="13"/>
  <c r="J74" i="13"/>
  <c r="W73" i="13"/>
  <c r="X73" i="13"/>
  <c r="Y73" i="13"/>
  <c r="L74" i="13"/>
  <c r="AA74" i="13"/>
  <c r="AC74" i="13"/>
  <c r="AD74" i="13"/>
  <c r="H76" i="13"/>
  <c r="I75" i="13"/>
  <c r="Q75" i="13"/>
  <c r="S75" i="13"/>
  <c r="G75" i="13"/>
  <c r="T74" i="5"/>
  <c r="U74" i="5"/>
  <c r="Z74" i="5"/>
  <c r="V74" i="5"/>
  <c r="G75" i="5"/>
  <c r="H76" i="5"/>
  <c r="I75" i="5"/>
  <c r="Q75" i="5"/>
  <c r="S75" i="5"/>
  <c r="F77" i="5"/>
  <c r="K76" i="5"/>
  <c r="Y73" i="5"/>
  <c r="P74" i="5"/>
  <c r="J74" i="5"/>
  <c r="L74" i="5"/>
  <c r="AA74" i="5"/>
  <c r="AC74" i="5"/>
  <c r="AD74" i="5"/>
  <c r="T74" i="4"/>
  <c r="U74" i="4"/>
  <c r="Z74" i="4"/>
  <c r="V74" i="4"/>
  <c r="AC74" i="4"/>
  <c r="AD74" i="4"/>
  <c r="L74" i="4"/>
  <c r="AA73" i="4"/>
  <c r="J74" i="4"/>
  <c r="P74" i="4"/>
  <c r="Q75" i="4"/>
  <c r="S75" i="4"/>
  <c r="G75" i="4"/>
  <c r="I75" i="4"/>
  <c r="H76" i="4"/>
  <c r="K76" i="4"/>
  <c r="F77" i="4"/>
  <c r="W74" i="5"/>
  <c r="X74" i="5"/>
  <c r="Y74" i="5"/>
  <c r="W74" i="13"/>
  <c r="X74" i="13"/>
  <c r="W74" i="4"/>
  <c r="X74" i="4"/>
  <c r="AC76" i="10"/>
  <c r="AD76" i="10"/>
  <c r="L76" i="10"/>
  <c r="AA76" i="10"/>
  <c r="H78" i="10"/>
  <c r="Q77" i="10"/>
  <c r="S77" i="10"/>
  <c r="T77" i="10"/>
  <c r="U77" i="10"/>
  <c r="Z77" i="10"/>
  <c r="G77" i="10"/>
  <c r="Y75" i="10"/>
  <c r="J76" i="10"/>
  <c r="P76" i="10"/>
  <c r="K77" i="10"/>
  <c r="I77" i="10"/>
  <c r="F78" i="10"/>
  <c r="V76" i="10"/>
  <c r="T76" i="10"/>
  <c r="U76" i="10"/>
  <c r="Z76" i="10"/>
  <c r="AA75" i="10"/>
  <c r="AA42" i="10"/>
  <c r="AA63" i="10"/>
  <c r="AA52" i="10"/>
  <c r="T75" i="13"/>
  <c r="U75" i="13"/>
  <c r="Z75" i="13"/>
  <c r="V75" i="13"/>
  <c r="J75" i="13"/>
  <c r="P75" i="13"/>
  <c r="Q76" i="13"/>
  <c r="G76" i="13"/>
  <c r="H77" i="13"/>
  <c r="I76" i="13"/>
  <c r="F78" i="13"/>
  <c r="K77" i="13"/>
  <c r="Y74" i="13"/>
  <c r="AC75" i="13"/>
  <c r="AD75" i="13"/>
  <c r="L75" i="13"/>
  <c r="AA75" i="13"/>
  <c r="T75" i="5"/>
  <c r="U75" i="5"/>
  <c r="Z75" i="5"/>
  <c r="V75" i="5"/>
  <c r="W75" i="5"/>
  <c r="X75" i="5"/>
  <c r="P75" i="5"/>
  <c r="J75" i="5"/>
  <c r="AC75" i="5"/>
  <c r="AD75" i="5"/>
  <c r="L75" i="5"/>
  <c r="AA75" i="5"/>
  <c r="F78" i="5"/>
  <c r="K77" i="5"/>
  <c r="H77" i="5"/>
  <c r="I76" i="5"/>
  <c r="Q76" i="5"/>
  <c r="S76" i="5"/>
  <c r="G76" i="5"/>
  <c r="T75" i="4"/>
  <c r="U75" i="4"/>
  <c r="Z75" i="4"/>
  <c r="V75" i="4"/>
  <c r="W75" i="4"/>
  <c r="X75" i="4"/>
  <c r="H77" i="4"/>
  <c r="I76" i="4"/>
  <c r="Q76" i="4"/>
  <c r="S76" i="4"/>
  <c r="G76" i="4"/>
  <c r="F78" i="4"/>
  <c r="K77" i="4"/>
  <c r="L75" i="4"/>
  <c r="AA74" i="4"/>
  <c r="AC75" i="4"/>
  <c r="AD75" i="4"/>
  <c r="Y74" i="4"/>
  <c r="P75" i="4"/>
  <c r="J75" i="4"/>
  <c r="V77" i="10"/>
  <c r="W77" i="10"/>
  <c r="X77" i="10"/>
  <c r="L77" i="10"/>
  <c r="AA77" i="10"/>
  <c r="AC77" i="10"/>
  <c r="AD77" i="10"/>
  <c r="F79" i="10"/>
  <c r="K78" i="10"/>
  <c r="I78" i="10"/>
  <c r="P77" i="10"/>
  <c r="Y77" i="10"/>
  <c r="J77" i="10"/>
  <c r="Q78" i="10"/>
  <c r="S78" i="10"/>
  <c r="T78" i="10"/>
  <c r="U78" i="10"/>
  <c r="Z78" i="10"/>
  <c r="G78" i="10"/>
  <c r="H79" i="10"/>
  <c r="W76" i="10"/>
  <c r="X76" i="10"/>
  <c r="Y76" i="10"/>
  <c r="L76" i="13"/>
  <c r="AC76" i="13"/>
  <c r="AD76" i="13"/>
  <c r="H78" i="13"/>
  <c r="I77" i="13"/>
  <c r="Q77" i="13"/>
  <c r="G77" i="13"/>
  <c r="U76" i="13"/>
  <c r="P76" i="13"/>
  <c r="J76" i="13"/>
  <c r="W75" i="13"/>
  <c r="X75" i="13"/>
  <c r="Y75" i="13"/>
  <c r="F79" i="13"/>
  <c r="K78" i="13"/>
  <c r="T76" i="5"/>
  <c r="U76" i="5"/>
  <c r="Z76" i="5"/>
  <c r="V76" i="5"/>
  <c r="Q77" i="5"/>
  <c r="S77" i="5"/>
  <c r="G77" i="5"/>
  <c r="H78" i="5"/>
  <c r="I77" i="5"/>
  <c r="P76" i="5"/>
  <c r="J76" i="5"/>
  <c r="F79" i="5"/>
  <c r="K78" i="5"/>
  <c r="Y75" i="5"/>
  <c r="L76" i="5"/>
  <c r="AA76" i="5"/>
  <c r="AC76" i="5"/>
  <c r="AD76" i="5"/>
  <c r="T76" i="4"/>
  <c r="U76" i="4"/>
  <c r="Z76" i="4"/>
  <c r="V76" i="4"/>
  <c r="J76" i="4"/>
  <c r="P76" i="4"/>
  <c r="Y75" i="4"/>
  <c r="Q77" i="4"/>
  <c r="S77" i="4"/>
  <c r="G77" i="4"/>
  <c r="I77" i="4"/>
  <c r="H78" i="4"/>
  <c r="K78" i="4"/>
  <c r="F79" i="4"/>
  <c r="AC76" i="4"/>
  <c r="AD76" i="4"/>
  <c r="L76" i="4"/>
  <c r="AA75" i="4"/>
  <c r="W76" i="5"/>
  <c r="X76" i="5"/>
  <c r="Y76" i="5"/>
  <c r="W76" i="4"/>
  <c r="X76" i="4"/>
  <c r="Y76" i="4"/>
  <c r="AC78" i="10"/>
  <c r="AD78" i="10"/>
  <c r="L78" i="10"/>
  <c r="AA78" i="10"/>
  <c r="Q79" i="10"/>
  <c r="S79" i="10"/>
  <c r="T79" i="10"/>
  <c r="U79" i="10"/>
  <c r="Z79" i="10"/>
  <c r="H80" i="10"/>
  <c r="G79" i="10"/>
  <c r="V78" i="10"/>
  <c r="W78" i="10"/>
  <c r="X78" i="10"/>
  <c r="K79" i="10"/>
  <c r="I79" i="10"/>
  <c r="F80" i="10"/>
  <c r="J78" i="10"/>
  <c r="P78" i="10"/>
  <c r="AC77" i="13"/>
  <c r="AD77" i="13"/>
  <c r="L77" i="13"/>
  <c r="F80" i="13"/>
  <c r="K79" i="13"/>
  <c r="V76" i="13"/>
  <c r="Z76" i="13"/>
  <c r="Q78" i="13"/>
  <c r="G78" i="13"/>
  <c r="H79" i="13"/>
  <c r="I78" i="13"/>
  <c r="J77" i="13"/>
  <c r="U77" i="13"/>
  <c r="P77" i="13"/>
  <c r="W76" i="13"/>
  <c r="X76" i="13"/>
  <c r="Y76" i="13"/>
  <c r="AA76" i="13"/>
  <c r="T77" i="5"/>
  <c r="U77" i="5"/>
  <c r="Z77" i="5"/>
  <c r="V77" i="5"/>
  <c r="F80" i="5"/>
  <c r="K79" i="5"/>
  <c r="P77" i="5"/>
  <c r="J77" i="5"/>
  <c r="L77" i="5"/>
  <c r="AC77" i="5"/>
  <c r="AD77" i="5"/>
  <c r="H79" i="5"/>
  <c r="I78" i="5"/>
  <c r="Q78" i="5"/>
  <c r="S78" i="5"/>
  <c r="G78" i="5"/>
  <c r="T77" i="4"/>
  <c r="U77" i="4"/>
  <c r="Z77" i="4"/>
  <c r="V77" i="4"/>
  <c r="F80" i="4"/>
  <c r="K79" i="4"/>
  <c r="L77" i="4"/>
  <c r="AC77" i="4"/>
  <c r="AD77" i="4"/>
  <c r="H79" i="4"/>
  <c r="I78" i="4"/>
  <c r="Q78" i="4"/>
  <c r="S78" i="4"/>
  <c r="G78" i="4"/>
  <c r="P77" i="4"/>
  <c r="J77" i="4"/>
  <c r="W77" i="5"/>
  <c r="X77" i="5"/>
  <c r="F81" i="10"/>
  <c r="K80" i="10"/>
  <c r="I80" i="10"/>
  <c r="P79" i="10"/>
  <c r="J79" i="10"/>
  <c r="Y78" i="10"/>
  <c r="V79" i="10"/>
  <c r="W79" i="10"/>
  <c r="X79" i="10"/>
  <c r="AC79" i="10"/>
  <c r="AD79" i="10"/>
  <c r="L79" i="10"/>
  <c r="AA79" i="10"/>
  <c r="G80" i="10"/>
  <c r="H81" i="10"/>
  <c r="Q80" i="10"/>
  <c r="S80" i="10"/>
  <c r="T80" i="10"/>
  <c r="U80" i="10"/>
  <c r="Z80" i="10"/>
  <c r="L78" i="13"/>
  <c r="AC78" i="13"/>
  <c r="AD78" i="13"/>
  <c r="F81" i="13"/>
  <c r="K80" i="13"/>
  <c r="H80" i="13"/>
  <c r="I79" i="13"/>
  <c r="Q79" i="13"/>
  <c r="G79" i="13"/>
  <c r="W77" i="13"/>
  <c r="X77" i="13"/>
  <c r="Y77" i="13"/>
  <c r="AA77" i="13"/>
  <c r="V77" i="13"/>
  <c r="Z77" i="13"/>
  <c r="U78" i="13"/>
  <c r="P78" i="13"/>
  <c r="J78" i="13"/>
  <c r="T78" i="5"/>
  <c r="U78" i="5"/>
  <c r="Z78" i="5"/>
  <c r="V78" i="5"/>
  <c r="J78" i="5"/>
  <c r="P78" i="5"/>
  <c r="F81" i="5"/>
  <c r="K80" i="5"/>
  <c r="Y77" i="5"/>
  <c r="Q79" i="5"/>
  <c r="S79" i="5"/>
  <c r="G79" i="5"/>
  <c r="H80" i="5"/>
  <c r="I79" i="5"/>
  <c r="AC78" i="5"/>
  <c r="AD78" i="5"/>
  <c r="L78" i="5"/>
  <c r="AA78" i="5"/>
  <c r="T78" i="4"/>
  <c r="U78" i="4"/>
  <c r="Z78" i="4"/>
  <c r="V78" i="4"/>
  <c r="K80" i="4"/>
  <c r="F81" i="4"/>
  <c r="AC78" i="4"/>
  <c r="AD78" i="4"/>
  <c r="L78" i="4"/>
  <c r="AA77" i="4"/>
  <c r="W77" i="4"/>
  <c r="X77" i="4"/>
  <c r="Y77" i="4"/>
  <c r="Q79" i="4"/>
  <c r="S79" i="4"/>
  <c r="G79" i="4"/>
  <c r="I79" i="4"/>
  <c r="H80" i="4"/>
  <c r="J78" i="4"/>
  <c r="P78" i="4"/>
  <c r="W78" i="5"/>
  <c r="X78" i="5"/>
  <c r="Y78" i="5"/>
  <c r="AC80" i="10"/>
  <c r="AD80" i="10"/>
  <c r="L80" i="10"/>
  <c r="AA80" i="10"/>
  <c r="H82" i="10"/>
  <c r="Q81" i="10"/>
  <c r="S81" i="10"/>
  <c r="T81" i="10"/>
  <c r="U81" i="10"/>
  <c r="Z81" i="10"/>
  <c r="G81" i="10"/>
  <c r="V81" i="10"/>
  <c r="Y79" i="10"/>
  <c r="V80" i="10"/>
  <c r="W80" i="10"/>
  <c r="X80" i="10"/>
  <c r="J80" i="10"/>
  <c r="P80" i="10"/>
  <c r="K81" i="10"/>
  <c r="I81" i="10"/>
  <c r="F82" i="10"/>
  <c r="AC79" i="13"/>
  <c r="AD79" i="13"/>
  <c r="L79" i="13"/>
  <c r="F82" i="13"/>
  <c r="K81" i="13"/>
  <c r="V78" i="13"/>
  <c r="Z78" i="13"/>
  <c r="Q80" i="13"/>
  <c r="G80" i="13"/>
  <c r="H81" i="13"/>
  <c r="I80" i="13"/>
  <c r="J79" i="13"/>
  <c r="U79" i="13"/>
  <c r="P79" i="13"/>
  <c r="W78" i="13"/>
  <c r="X78" i="13"/>
  <c r="Y78" i="13"/>
  <c r="AA78" i="13"/>
  <c r="T79" i="5"/>
  <c r="U79" i="5"/>
  <c r="Z79" i="5"/>
  <c r="V79" i="5"/>
  <c r="W79" i="5"/>
  <c r="X79" i="5"/>
  <c r="H81" i="5"/>
  <c r="I80" i="5"/>
  <c r="Q80" i="5"/>
  <c r="S80" i="5"/>
  <c r="G80" i="5"/>
  <c r="F82" i="5"/>
  <c r="K81" i="5"/>
  <c r="L79" i="5"/>
  <c r="AA79" i="5"/>
  <c r="AC79" i="5"/>
  <c r="AD79" i="5"/>
  <c r="P79" i="5"/>
  <c r="J79" i="5"/>
  <c r="T79" i="4"/>
  <c r="U79" i="4"/>
  <c r="Z79" i="4"/>
  <c r="V79" i="4"/>
  <c r="H81" i="4"/>
  <c r="I80" i="4"/>
  <c r="Q80" i="4"/>
  <c r="S80" i="4"/>
  <c r="G80" i="4"/>
  <c r="W78" i="4"/>
  <c r="X78" i="4"/>
  <c r="Y78" i="4"/>
  <c r="L79" i="4"/>
  <c r="AA78" i="4"/>
  <c r="AC79" i="4"/>
  <c r="AD79" i="4"/>
  <c r="F82" i="4"/>
  <c r="K81" i="4"/>
  <c r="P79" i="4"/>
  <c r="J79" i="4"/>
  <c r="W81" i="10"/>
  <c r="X81" i="10"/>
  <c r="AC81" i="10"/>
  <c r="AD81" i="10"/>
  <c r="L81" i="10"/>
  <c r="AA81" i="10"/>
  <c r="G82" i="10"/>
  <c r="H83" i="10"/>
  <c r="Q82" i="10"/>
  <c r="S82" i="10"/>
  <c r="T82" i="10"/>
  <c r="U82" i="10"/>
  <c r="Z82" i="10"/>
  <c r="P81" i="10"/>
  <c r="J81" i="10"/>
  <c r="F83" i="10"/>
  <c r="K82" i="10"/>
  <c r="I82" i="10"/>
  <c r="Y80" i="10"/>
  <c r="L80" i="13"/>
  <c r="AC80" i="13"/>
  <c r="AD80" i="13"/>
  <c r="F83" i="13"/>
  <c r="K82" i="13"/>
  <c r="H82" i="13"/>
  <c r="I81" i="13"/>
  <c r="Q81" i="13"/>
  <c r="G81" i="13"/>
  <c r="W79" i="13"/>
  <c r="X79" i="13"/>
  <c r="Y79" i="13"/>
  <c r="AA79" i="13"/>
  <c r="V79" i="13"/>
  <c r="Z79" i="13"/>
  <c r="U80" i="13"/>
  <c r="P80" i="13"/>
  <c r="J80" i="13"/>
  <c r="T80" i="5"/>
  <c r="U80" i="5"/>
  <c r="Z80" i="5"/>
  <c r="V80" i="5"/>
  <c r="J80" i="5"/>
  <c r="P80" i="5"/>
  <c r="Y79" i="5"/>
  <c r="Q81" i="5"/>
  <c r="S81" i="5"/>
  <c r="G81" i="5"/>
  <c r="H82" i="5"/>
  <c r="I81" i="5"/>
  <c r="F83" i="5"/>
  <c r="K82" i="5"/>
  <c r="AC80" i="5"/>
  <c r="AD80" i="5"/>
  <c r="L80" i="5"/>
  <c r="AA80" i="5"/>
  <c r="T80" i="4"/>
  <c r="U80" i="4"/>
  <c r="Z80" i="4"/>
  <c r="V80" i="4"/>
  <c r="J80" i="4"/>
  <c r="P80" i="4"/>
  <c r="Q81" i="4"/>
  <c r="S81" i="4"/>
  <c r="G81" i="4"/>
  <c r="I81" i="4"/>
  <c r="H82" i="4"/>
  <c r="K82" i="4"/>
  <c r="F83" i="4"/>
  <c r="W79" i="4"/>
  <c r="X79" i="4"/>
  <c r="Y79" i="4"/>
  <c r="AC80" i="4"/>
  <c r="AD80" i="4"/>
  <c r="L80" i="4"/>
  <c r="AA79" i="4"/>
  <c r="W80" i="5"/>
  <c r="X80" i="5"/>
  <c r="Y80" i="5"/>
  <c r="Y81" i="10"/>
  <c r="V82" i="10"/>
  <c r="W82" i="10"/>
  <c r="X82" i="10"/>
  <c r="W80" i="4"/>
  <c r="X80" i="4"/>
  <c r="Y80" i="4"/>
  <c r="L82" i="10"/>
  <c r="AA82" i="10"/>
  <c r="AC82" i="10"/>
  <c r="AD82" i="10"/>
  <c r="K83" i="10"/>
  <c r="I83" i="10"/>
  <c r="F84" i="10"/>
  <c r="J82" i="10"/>
  <c r="P82" i="10"/>
  <c r="Q83" i="10"/>
  <c r="S83" i="10"/>
  <c r="T83" i="10"/>
  <c r="U83" i="10"/>
  <c r="Z83" i="10"/>
  <c r="H84" i="10"/>
  <c r="G83" i="10"/>
  <c r="AC81" i="13"/>
  <c r="AD81" i="13"/>
  <c r="L81" i="13"/>
  <c r="F84" i="13"/>
  <c r="K83" i="13"/>
  <c r="V80" i="13"/>
  <c r="Z80" i="13"/>
  <c r="Q82" i="13"/>
  <c r="G82" i="13"/>
  <c r="H83" i="13"/>
  <c r="I82" i="13"/>
  <c r="J81" i="13"/>
  <c r="U81" i="13"/>
  <c r="P81" i="13"/>
  <c r="W80" i="13"/>
  <c r="X80" i="13"/>
  <c r="Y80" i="13"/>
  <c r="AA80" i="13"/>
  <c r="T81" i="5"/>
  <c r="U81" i="5"/>
  <c r="Z81" i="5"/>
  <c r="V81" i="5"/>
  <c r="H83" i="5"/>
  <c r="I82" i="5"/>
  <c r="Q82" i="5"/>
  <c r="S82" i="5"/>
  <c r="G82" i="5"/>
  <c r="F84" i="5"/>
  <c r="K83" i="5"/>
  <c r="L81" i="5"/>
  <c r="AA81" i="5"/>
  <c r="AC81" i="5"/>
  <c r="AD81" i="5"/>
  <c r="P81" i="5"/>
  <c r="J81" i="5"/>
  <c r="T81" i="4"/>
  <c r="U81" i="4"/>
  <c r="Z81" i="4"/>
  <c r="V81" i="4"/>
  <c r="P81" i="4"/>
  <c r="J81" i="4"/>
  <c r="H83" i="4"/>
  <c r="I82" i="4"/>
  <c r="Q82" i="4"/>
  <c r="S82" i="4"/>
  <c r="G82" i="4"/>
  <c r="F84" i="4"/>
  <c r="K83" i="4"/>
  <c r="L81" i="4"/>
  <c r="AA80" i="4"/>
  <c r="AC81" i="4"/>
  <c r="AD81" i="4"/>
  <c r="W81" i="5"/>
  <c r="X81" i="5"/>
  <c r="Y82" i="10"/>
  <c r="L83" i="10"/>
  <c r="AA83" i="10"/>
  <c r="AC83" i="10"/>
  <c r="AD83" i="10"/>
  <c r="V83" i="10"/>
  <c r="W83" i="10"/>
  <c r="X83" i="10"/>
  <c r="F85" i="10"/>
  <c r="K84" i="10"/>
  <c r="J83" i="10"/>
  <c r="P83" i="10"/>
  <c r="Q84" i="10"/>
  <c r="S84" i="10"/>
  <c r="T84" i="10"/>
  <c r="U84" i="10"/>
  <c r="Z84" i="10"/>
  <c r="I84" i="10"/>
  <c r="H85" i="10"/>
  <c r="G84" i="10"/>
  <c r="L82" i="13"/>
  <c r="AC82" i="13"/>
  <c r="AD82" i="13"/>
  <c r="F85" i="13"/>
  <c r="K84" i="13"/>
  <c r="H84" i="13"/>
  <c r="I83" i="13"/>
  <c r="Q83" i="13"/>
  <c r="G83" i="13"/>
  <c r="W81" i="13"/>
  <c r="X81" i="13"/>
  <c r="Y81" i="13"/>
  <c r="AA81" i="13"/>
  <c r="V81" i="13"/>
  <c r="Z81" i="13"/>
  <c r="U82" i="13"/>
  <c r="P82" i="13"/>
  <c r="J82" i="13"/>
  <c r="T82" i="5"/>
  <c r="U82" i="5"/>
  <c r="Z82" i="5"/>
  <c r="S83" i="5"/>
  <c r="V83" i="5"/>
  <c r="V82" i="5"/>
  <c r="Q83" i="5"/>
  <c r="G83" i="5"/>
  <c r="H84" i="5"/>
  <c r="I83" i="5"/>
  <c r="Y81" i="5"/>
  <c r="J82" i="5"/>
  <c r="P82" i="5"/>
  <c r="F85" i="5"/>
  <c r="K84" i="5"/>
  <c r="AC82" i="5"/>
  <c r="AD82" i="5"/>
  <c r="L82" i="5"/>
  <c r="AA82" i="5"/>
  <c r="T82" i="4"/>
  <c r="U82" i="4"/>
  <c r="Z82" i="4"/>
  <c r="V82" i="4"/>
  <c r="K84" i="4"/>
  <c r="F85" i="4"/>
  <c r="AC82" i="4"/>
  <c r="AD82" i="4"/>
  <c r="L82" i="4"/>
  <c r="AA81" i="4"/>
  <c r="W81" i="4"/>
  <c r="X81" i="4"/>
  <c r="Y81" i="4"/>
  <c r="J82" i="4"/>
  <c r="P82" i="4"/>
  <c r="Q83" i="4"/>
  <c r="S83" i="4"/>
  <c r="G83" i="4"/>
  <c r="I83" i="4"/>
  <c r="H84" i="4"/>
  <c r="W82" i="5"/>
  <c r="X82" i="5"/>
  <c r="Y83" i="10"/>
  <c r="W82" i="4"/>
  <c r="X82" i="4"/>
  <c r="V84" i="10"/>
  <c r="W84" i="10"/>
  <c r="X84" i="10"/>
  <c r="F86" i="10"/>
  <c r="K85" i="10"/>
  <c r="I85" i="10"/>
  <c r="Q85" i="10"/>
  <c r="S85" i="10"/>
  <c r="T85" i="10"/>
  <c r="U85" i="10"/>
  <c r="Z85" i="10"/>
  <c r="H86" i="10"/>
  <c r="G85" i="10"/>
  <c r="P84" i="10"/>
  <c r="J84" i="10"/>
  <c r="L84" i="10"/>
  <c r="AA84" i="10"/>
  <c r="AC84" i="10"/>
  <c r="AD84" i="10"/>
  <c r="AC83" i="13"/>
  <c r="AD83" i="13"/>
  <c r="L83" i="13"/>
  <c r="F86" i="13"/>
  <c r="K85" i="13"/>
  <c r="V82" i="13"/>
  <c r="Z82" i="13"/>
  <c r="Q84" i="13"/>
  <c r="G84" i="13"/>
  <c r="H85" i="13"/>
  <c r="I84" i="13"/>
  <c r="J83" i="13"/>
  <c r="U83" i="13"/>
  <c r="P83" i="13"/>
  <c r="W82" i="13"/>
  <c r="X82" i="13"/>
  <c r="Y82" i="13"/>
  <c r="AA82" i="13"/>
  <c r="H85" i="5"/>
  <c r="I84" i="5"/>
  <c r="Q84" i="5"/>
  <c r="S84" i="5"/>
  <c r="V84" i="5"/>
  <c r="G84" i="5"/>
  <c r="Y82" i="5"/>
  <c r="L83" i="5"/>
  <c r="AA83" i="5"/>
  <c r="AC83" i="5"/>
  <c r="AD83" i="5"/>
  <c r="P83" i="5"/>
  <c r="J83" i="5"/>
  <c r="T83" i="5"/>
  <c r="U83" i="5"/>
  <c r="Z83" i="5"/>
  <c r="F86" i="5"/>
  <c r="K85" i="5"/>
  <c r="T83" i="4"/>
  <c r="U83" i="4"/>
  <c r="Z83" i="4"/>
  <c r="V83" i="4"/>
  <c r="L83" i="4"/>
  <c r="AA82" i="4"/>
  <c r="AC83" i="4"/>
  <c r="AD83" i="4"/>
  <c r="P83" i="4"/>
  <c r="J83" i="4"/>
  <c r="Y82" i="4"/>
  <c r="F86" i="4"/>
  <c r="K85" i="4"/>
  <c r="H85" i="4"/>
  <c r="I84" i="4"/>
  <c r="Q84" i="4"/>
  <c r="S84" i="4"/>
  <c r="G84" i="4"/>
  <c r="V85" i="10"/>
  <c r="W85" i="10"/>
  <c r="X85" i="10"/>
  <c r="W83" i="4"/>
  <c r="X83" i="4"/>
  <c r="Y83" i="4"/>
  <c r="P85" i="10"/>
  <c r="Y85" i="10"/>
  <c r="J85" i="10"/>
  <c r="G86" i="10"/>
  <c r="H87" i="10"/>
  <c r="Q86" i="10"/>
  <c r="S86" i="10"/>
  <c r="T86" i="10"/>
  <c r="U86" i="10"/>
  <c r="Z86" i="10"/>
  <c r="K86" i="10"/>
  <c r="I86" i="10"/>
  <c r="F87" i="10"/>
  <c r="L85" i="10"/>
  <c r="AA85" i="10"/>
  <c r="AC85" i="10"/>
  <c r="AD85" i="10"/>
  <c r="Y84" i="10"/>
  <c r="L84" i="13"/>
  <c r="AC84" i="13"/>
  <c r="AD84" i="13"/>
  <c r="F87" i="13"/>
  <c r="K86" i="13"/>
  <c r="H86" i="13"/>
  <c r="I85" i="13"/>
  <c r="Q85" i="13"/>
  <c r="G85" i="13"/>
  <c r="W83" i="13"/>
  <c r="X83" i="13"/>
  <c r="Y83" i="13"/>
  <c r="AA83" i="13"/>
  <c r="V83" i="13"/>
  <c r="Z83" i="13"/>
  <c r="U84" i="13"/>
  <c r="P84" i="13"/>
  <c r="J84" i="13"/>
  <c r="AC84" i="5"/>
  <c r="AD84" i="5"/>
  <c r="L84" i="5"/>
  <c r="AA84" i="5"/>
  <c r="F87" i="5"/>
  <c r="K86" i="5"/>
  <c r="J84" i="5"/>
  <c r="P84" i="5"/>
  <c r="Q85" i="5"/>
  <c r="S85" i="5"/>
  <c r="V85" i="5"/>
  <c r="G85" i="5"/>
  <c r="H86" i="5"/>
  <c r="I85" i="5"/>
  <c r="T84" i="5"/>
  <c r="U84" i="5"/>
  <c r="Z84" i="5"/>
  <c r="W83" i="5"/>
  <c r="X83" i="5"/>
  <c r="Y83" i="5"/>
  <c r="T84" i="4"/>
  <c r="U84" i="4"/>
  <c r="Z84" i="4"/>
  <c r="V84" i="4"/>
  <c r="AC84" i="4"/>
  <c r="AD84" i="4"/>
  <c r="L84" i="4"/>
  <c r="AA83" i="4"/>
  <c r="J84" i="4"/>
  <c r="P84" i="4"/>
  <c r="Q85" i="4"/>
  <c r="S85" i="4"/>
  <c r="G85" i="4"/>
  <c r="I85" i="4"/>
  <c r="H86" i="4"/>
  <c r="K86" i="4"/>
  <c r="F87" i="4"/>
  <c r="V86" i="10"/>
  <c r="W86" i="10"/>
  <c r="W84" i="4"/>
  <c r="X84" i="4"/>
  <c r="L86" i="10"/>
  <c r="AA86" i="10"/>
  <c r="AC86" i="10"/>
  <c r="AD86" i="10"/>
  <c r="J86" i="10"/>
  <c r="P86" i="10"/>
  <c r="X86" i="10"/>
  <c r="K87" i="10"/>
  <c r="I87" i="10"/>
  <c r="F88" i="10"/>
  <c r="Q87" i="10"/>
  <c r="S87" i="10"/>
  <c r="T87" i="10"/>
  <c r="U87" i="10"/>
  <c r="Z87" i="10"/>
  <c r="H88" i="10"/>
  <c r="G87" i="10"/>
  <c r="AC85" i="13"/>
  <c r="AD85" i="13"/>
  <c r="L85" i="13"/>
  <c r="F88" i="13"/>
  <c r="K87" i="13"/>
  <c r="Q86" i="13"/>
  <c r="G86" i="13"/>
  <c r="H87" i="13"/>
  <c r="I86" i="13"/>
  <c r="V84" i="13"/>
  <c r="Z84" i="13"/>
  <c r="J85" i="13"/>
  <c r="U85" i="13"/>
  <c r="P85" i="13"/>
  <c r="W84" i="13"/>
  <c r="X84" i="13"/>
  <c r="Y84" i="13"/>
  <c r="AA84" i="13"/>
  <c r="F88" i="5"/>
  <c r="K87" i="5"/>
  <c r="L85" i="5"/>
  <c r="AA85" i="5"/>
  <c r="AC85" i="5"/>
  <c r="AD85" i="5"/>
  <c r="S86" i="5"/>
  <c r="V86" i="5"/>
  <c r="T85" i="5"/>
  <c r="U85" i="5"/>
  <c r="Z85" i="5"/>
  <c r="P85" i="5"/>
  <c r="J85" i="5"/>
  <c r="H87" i="5"/>
  <c r="I86" i="5"/>
  <c r="Q86" i="5"/>
  <c r="G86" i="5"/>
  <c r="W84" i="5"/>
  <c r="X84" i="5"/>
  <c r="Y84" i="5"/>
  <c r="T85" i="4"/>
  <c r="U85" i="4"/>
  <c r="Z85" i="4"/>
  <c r="V85" i="4"/>
  <c r="H87" i="4"/>
  <c r="I86" i="4"/>
  <c r="Q86" i="4"/>
  <c r="S86" i="4"/>
  <c r="G86" i="4"/>
  <c r="F88" i="4"/>
  <c r="K87" i="4"/>
  <c r="L85" i="4"/>
  <c r="AA84" i="4"/>
  <c r="AC85" i="4"/>
  <c r="AD85" i="4"/>
  <c r="Y84" i="4"/>
  <c r="P85" i="4"/>
  <c r="J85" i="4"/>
  <c r="W85" i="4"/>
  <c r="X85" i="4"/>
  <c r="Y85" i="4"/>
  <c r="J87" i="10"/>
  <c r="P87" i="10"/>
  <c r="Q88" i="10"/>
  <c r="S88" i="10"/>
  <c r="T88" i="10"/>
  <c r="U88" i="10"/>
  <c r="Z88" i="10"/>
  <c r="H89" i="10"/>
  <c r="G88" i="10"/>
  <c r="V87" i="10"/>
  <c r="W87" i="10"/>
  <c r="X87" i="10"/>
  <c r="Y87" i="10"/>
  <c r="K88" i="10"/>
  <c r="I88" i="10"/>
  <c r="F89" i="10"/>
  <c r="AC87" i="10"/>
  <c r="AD87" i="10"/>
  <c r="L87" i="10"/>
  <c r="AA87" i="10"/>
  <c r="Y86" i="10"/>
  <c r="H88" i="13"/>
  <c r="I87" i="13"/>
  <c r="Q87" i="13"/>
  <c r="G87" i="13"/>
  <c r="U86" i="13"/>
  <c r="P86" i="13"/>
  <c r="J86" i="13"/>
  <c r="F89" i="13"/>
  <c r="K88" i="13"/>
  <c r="W85" i="13"/>
  <c r="X85" i="13"/>
  <c r="Y85" i="13"/>
  <c r="AA85" i="13"/>
  <c r="V85" i="13"/>
  <c r="Z85" i="13"/>
  <c r="L86" i="13"/>
  <c r="AC86" i="13"/>
  <c r="AD86" i="13"/>
  <c r="Q87" i="5"/>
  <c r="S87" i="5"/>
  <c r="G87" i="5"/>
  <c r="H88" i="5"/>
  <c r="I87" i="5"/>
  <c r="F89" i="5"/>
  <c r="K88" i="5"/>
  <c r="J86" i="5"/>
  <c r="P86" i="5"/>
  <c r="T86" i="5"/>
  <c r="U86" i="5"/>
  <c r="Z86" i="5"/>
  <c r="AC86" i="5"/>
  <c r="AD86" i="5"/>
  <c r="L86" i="5"/>
  <c r="AA86" i="5"/>
  <c r="W85" i="5"/>
  <c r="X85" i="5"/>
  <c r="Y85" i="5"/>
  <c r="T86" i="4"/>
  <c r="U86" i="4"/>
  <c r="Z86" i="4"/>
  <c r="V86" i="4"/>
  <c r="J86" i="4"/>
  <c r="P86" i="4"/>
  <c r="Q87" i="4"/>
  <c r="S87" i="4"/>
  <c r="G87" i="4"/>
  <c r="I87" i="4"/>
  <c r="H88" i="4"/>
  <c r="K88" i="4"/>
  <c r="F89" i="4"/>
  <c r="AC86" i="4"/>
  <c r="AD86" i="4"/>
  <c r="L86" i="4"/>
  <c r="AA85" i="4"/>
  <c r="W86" i="4"/>
  <c r="X86" i="4"/>
  <c r="Y86" i="4"/>
  <c r="L88" i="10"/>
  <c r="AA88" i="10"/>
  <c r="AC88" i="10"/>
  <c r="AD88" i="10"/>
  <c r="G89" i="10"/>
  <c r="H90" i="10"/>
  <c r="Q89" i="10"/>
  <c r="S89" i="10"/>
  <c r="T89" i="10"/>
  <c r="U89" i="10"/>
  <c r="Z89" i="10"/>
  <c r="V88" i="10"/>
  <c r="W88" i="10"/>
  <c r="X88" i="10"/>
  <c r="F90" i="10"/>
  <c r="K89" i="10"/>
  <c r="I89" i="10"/>
  <c r="P88" i="10"/>
  <c r="J88" i="10"/>
  <c r="F90" i="13"/>
  <c r="K89" i="13"/>
  <c r="J87" i="13"/>
  <c r="U87" i="13"/>
  <c r="P87" i="13"/>
  <c r="W86" i="13"/>
  <c r="X86" i="13"/>
  <c r="Y86" i="13"/>
  <c r="AA86" i="13"/>
  <c r="AC87" i="13"/>
  <c r="AD87" i="13"/>
  <c r="L87" i="13"/>
  <c r="V86" i="13"/>
  <c r="Z86" i="13"/>
  <c r="Q88" i="13"/>
  <c r="G88" i="13"/>
  <c r="H89" i="13"/>
  <c r="I88" i="13"/>
  <c r="T87" i="5"/>
  <c r="U87" i="5"/>
  <c r="Z87" i="5"/>
  <c r="V87" i="5"/>
  <c r="F90" i="5"/>
  <c r="K89" i="5"/>
  <c r="P87" i="5"/>
  <c r="J87" i="5"/>
  <c r="L87" i="5"/>
  <c r="AA87" i="5"/>
  <c r="AC87" i="5"/>
  <c r="AD87" i="5"/>
  <c r="H89" i="5"/>
  <c r="I88" i="5"/>
  <c r="Q88" i="5"/>
  <c r="S88" i="5"/>
  <c r="G88" i="5"/>
  <c r="W86" i="5"/>
  <c r="X86" i="5"/>
  <c r="Y86" i="5"/>
  <c r="T87" i="4"/>
  <c r="U87" i="4"/>
  <c r="Z87" i="4"/>
  <c r="V87" i="4"/>
  <c r="H89" i="4"/>
  <c r="I88" i="4"/>
  <c r="Q88" i="4"/>
  <c r="S88" i="4"/>
  <c r="G88" i="4"/>
  <c r="F90" i="4"/>
  <c r="K89" i="4"/>
  <c r="L87" i="4"/>
  <c r="AA86" i="4"/>
  <c r="AC87" i="4"/>
  <c r="AD87" i="4"/>
  <c r="P87" i="4"/>
  <c r="J87" i="4"/>
  <c r="W87" i="5"/>
  <c r="X87" i="5"/>
  <c r="Y88" i="10"/>
  <c r="V89" i="10"/>
  <c r="W89" i="10"/>
  <c r="X89" i="10"/>
  <c r="W87" i="4"/>
  <c r="X87" i="4"/>
  <c r="Y87" i="4"/>
  <c r="L89" i="10"/>
  <c r="AA89" i="10"/>
  <c r="AC89" i="10"/>
  <c r="AD89" i="10"/>
  <c r="P89" i="10"/>
  <c r="J89" i="10"/>
  <c r="H91" i="10"/>
  <c r="G90" i="10"/>
  <c r="Q90" i="10"/>
  <c r="S90" i="10"/>
  <c r="T90" i="10"/>
  <c r="U90" i="10"/>
  <c r="Z90" i="10"/>
  <c r="F91" i="10"/>
  <c r="K90" i="10"/>
  <c r="I90" i="10"/>
  <c r="L88" i="13"/>
  <c r="AC88" i="13"/>
  <c r="AD88" i="13"/>
  <c r="H90" i="13"/>
  <c r="I89" i="13"/>
  <c r="Q89" i="13"/>
  <c r="G89" i="13"/>
  <c r="U88" i="13"/>
  <c r="P88" i="13"/>
  <c r="J88" i="13"/>
  <c r="W87" i="13"/>
  <c r="X87" i="13"/>
  <c r="Y87" i="13"/>
  <c r="AA87" i="13"/>
  <c r="V87" i="13"/>
  <c r="Z87" i="13"/>
  <c r="F91" i="13"/>
  <c r="K90" i="13"/>
  <c r="T88" i="5"/>
  <c r="U88" i="5"/>
  <c r="Z88" i="5"/>
  <c r="V88" i="5"/>
  <c r="Q89" i="5"/>
  <c r="S89" i="5"/>
  <c r="G89" i="5"/>
  <c r="H90" i="5"/>
  <c r="I89" i="5"/>
  <c r="Y87" i="5"/>
  <c r="J88" i="5"/>
  <c r="P88" i="5"/>
  <c r="F91" i="5"/>
  <c r="K90" i="5"/>
  <c r="AC88" i="5"/>
  <c r="AD88" i="5"/>
  <c r="L88" i="5"/>
  <c r="AA88" i="5"/>
  <c r="T88" i="4"/>
  <c r="U88" i="4"/>
  <c r="Z88" i="4"/>
  <c r="V88" i="4"/>
  <c r="Q89" i="4"/>
  <c r="S89" i="4"/>
  <c r="G89" i="4"/>
  <c r="I89" i="4"/>
  <c r="H90" i="4"/>
  <c r="J88" i="4"/>
  <c r="P88" i="4"/>
  <c r="K90" i="4"/>
  <c r="F91" i="4"/>
  <c r="AC88" i="4"/>
  <c r="AD88" i="4"/>
  <c r="L88" i="4"/>
  <c r="AA87" i="4"/>
  <c r="W88" i="5"/>
  <c r="X88" i="5"/>
  <c r="Y89" i="10"/>
  <c r="W88" i="4"/>
  <c r="X88" i="4"/>
  <c r="Y88" i="4"/>
  <c r="L90" i="10"/>
  <c r="AA90" i="10"/>
  <c r="AC90" i="10"/>
  <c r="AD90" i="10"/>
  <c r="P90" i="10"/>
  <c r="J90" i="10"/>
  <c r="V90" i="10"/>
  <c r="W90" i="10"/>
  <c r="X90" i="10"/>
  <c r="Q91" i="10"/>
  <c r="S91" i="10"/>
  <c r="T91" i="10"/>
  <c r="U91" i="10"/>
  <c r="Z91" i="10"/>
  <c r="G91" i="10"/>
  <c r="H92" i="10"/>
  <c r="F92" i="10"/>
  <c r="K91" i="10"/>
  <c r="I91" i="10"/>
  <c r="AC89" i="13"/>
  <c r="AD89" i="13"/>
  <c r="L89" i="13"/>
  <c r="V88" i="13"/>
  <c r="Z88" i="13"/>
  <c r="Q90" i="13"/>
  <c r="G90" i="13"/>
  <c r="H91" i="13"/>
  <c r="I90" i="13"/>
  <c r="F92" i="13"/>
  <c r="K91" i="13"/>
  <c r="J89" i="13"/>
  <c r="U89" i="13"/>
  <c r="P89" i="13"/>
  <c r="W88" i="13"/>
  <c r="X88" i="13"/>
  <c r="Y88" i="13"/>
  <c r="AA88" i="13"/>
  <c r="T89" i="5"/>
  <c r="U89" i="5"/>
  <c r="Z89" i="5"/>
  <c r="V89" i="5"/>
  <c r="W89" i="5"/>
  <c r="X89" i="5"/>
  <c r="H91" i="5"/>
  <c r="I90" i="5"/>
  <c r="Q90" i="5"/>
  <c r="S90" i="5"/>
  <c r="G90" i="5"/>
  <c r="Y88" i="5"/>
  <c r="F92" i="5"/>
  <c r="K91" i="5"/>
  <c r="P89" i="5"/>
  <c r="J89" i="5"/>
  <c r="L89" i="5"/>
  <c r="AA89" i="5"/>
  <c r="AC89" i="5"/>
  <c r="AD89" i="5"/>
  <c r="T89" i="4"/>
  <c r="U89" i="4"/>
  <c r="Z89" i="4"/>
  <c r="V89" i="4"/>
  <c r="H91" i="4"/>
  <c r="I90" i="4"/>
  <c r="Q90" i="4"/>
  <c r="S90" i="4"/>
  <c r="G90" i="4"/>
  <c r="L89" i="4"/>
  <c r="AA88" i="4"/>
  <c r="AC89" i="4"/>
  <c r="AD89" i="4"/>
  <c r="P89" i="4"/>
  <c r="J89" i="4"/>
  <c r="F92" i="4"/>
  <c r="K91" i="4"/>
  <c r="Y89" i="5"/>
  <c r="V91" i="10"/>
  <c r="W91" i="10"/>
  <c r="W89" i="4"/>
  <c r="X89" i="4"/>
  <c r="AC91" i="10"/>
  <c r="AD91" i="10"/>
  <c r="L91" i="10"/>
  <c r="AA91" i="10"/>
  <c r="X91" i="10"/>
  <c r="P91" i="10"/>
  <c r="J91" i="10"/>
  <c r="K92" i="10"/>
  <c r="I92" i="10"/>
  <c r="F93" i="10"/>
  <c r="G92" i="10"/>
  <c r="H93" i="10"/>
  <c r="Q92" i="10"/>
  <c r="S92" i="10"/>
  <c r="T92" i="10"/>
  <c r="U92" i="10"/>
  <c r="Z92" i="10"/>
  <c r="Y90" i="10"/>
  <c r="L90" i="13"/>
  <c r="AC90" i="13"/>
  <c r="AD90" i="13"/>
  <c r="H92" i="13"/>
  <c r="I91" i="13"/>
  <c r="Q91" i="13"/>
  <c r="G91" i="13"/>
  <c r="U90" i="13"/>
  <c r="P90" i="13"/>
  <c r="J90" i="13"/>
  <c r="W89" i="13"/>
  <c r="X89" i="13"/>
  <c r="Y89" i="13"/>
  <c r="AA89" i="13"/>
  <c r="V89" i="13"/>
  <c r="Z89" i="13"/>
  <c r="F93" i="13"/>
  <c r="K92" i="13"/>
  <c r="T90" i="5"/>
  <c r="U90" i="5"/>
  <c r="Z90" i="5"/>
  <c r="V90" i="5"/>
  <c r="W90" i="5"/>
  <c r="X90" i="5"/>
  <c r="Q91" i="5"/>
  <c r="S91" i="5"/>
  <c r="G91" i="5"/>
  <c r="H92" i="5"/>
  <c r="I91" i="5"/>
  <c r="F93" i="5"/>
  <c r="K92" i="5"/>
  <c r="J90" i="5"/>
  <c r="P90" i="5"/>
  <c r="AC90" i="5"/>
  <c r="AD90" i="5"/>
  <c r="L90" i="5"/>
  <c r="AA90" i="5"/>
  <c r="T90" i="4"/>
  <c r="U90" i="4"/>
  <c r="Z90" i="4"/>
  <c r="V90" i="4"/>
  <c r="J90" i="4"/>
  <c r="P90" i="4"/>
  <c r="Q91" i="4"/>
  <c r="S91" i="4"/>
  <c r="G91" i="4"/>
  <c r="I91" i="4"/>
  <c r="H92" i="4"/>
  <c r="Y89" i="4"/>
  <c r="K92" i="4"/>
  <c r="F93" i="4"/>
  <c r="AC90" i="4"/>
  <c r="AD90" i="4"/>
  <c r="L90" i="4"/>
  <c r="AA89" i="4"/>
  <c r="Y90" i="5"/>
  <c r="V92" i="10"/>
  <c r="W92" i="10"/>
  <c r="X92" i="10"/>
  <c r="W90" i="4"/>
  <c r="X90" i="4"/>
  <c r="Y90" i="4"/>
  <c r="L92" i="10"/>
  <c r="AA92" i="10"/>
  <c r="AC92" i="10"/>
  <c r="AD92" i="10"/>
  <c r="P92" i="10"/>
  <c r="J92" i="10"/>
  <c r="F94" i="10"/>
  <c r="K93" i="10"/>
  <c r="I93" i="10"/>
  <c r="G93" i="10"/>
  <c r="H94" i="10"/>
  <c r="Q93" i="10"/>
  <c r="S93" i="10"/>
  <c r="T93" i="10"/>
  <c r="U93" i="10"/>
  <c r="Z93" i="10"/>
  <c r="Y91" i="10"/>
  <c r="V90" i="13"/>
  <c r="Z90" i="13"/>
  <c r="AC91" i="13"/>
  <c r="AD91" i="13"/>
  <c r="L91" i="13"/>
  <c r="Q92" i="13"/>
  <c r="G92" i="13"/>
  <c r="H93" i="13"/>
  <c r="I92" i="13"/>
  <c r="F94" i="13"/>
  <c r="K93" i="13"/>
  <c r="J91" i="13"/>
  <c r="U91" i="13"/>
  <c r="P91" i="13"/>
  <c r="W90" i="13"/>
  <c r="X90" i="13"/>
  <c r="Y90" i="13"/>
  <c r="AA90" i="13"/>
  <c r="T91" i="5"/>
  <c r="U91" i="5"/>
  <c r="Z91" i="5"/>
  <c r="V91" i="5"/>
  <c r="W91" i="5"/>
  <c r="X91" i="5"/>
  <c r="L91" i="5"/>
  <c r="AA91" i="5"/>
  <c r="AC91" i="5"/>
  <c r="AD91" i="5"/>
  <c r="H93" i="5"/>
  <c r="I92" i="5"/>
  <c r="Q92" i="5"/>
  <c r="S92" i="5"/>
  <c r="G92" i="5"/>
  <c r="P91" i="5"/>
  <c r="J91" i="5"/>
  <c r="F94" i="5"/>
  <c r="K93" i="5"/>
  <c r="T91" i="4"/>
  <c r="U91" i="4"/>
  <c r="Z91" i="4"/>
  <c r="V91" i="4"/>
  <c r="W91" i="4"/>
  <c r="X91" i="4"/>
  <c r="P91" i="4"/>
  <c r="J91" i="4"/>
  <c r="F94" i="4"/>
  <c r="K93" i="4"/>
  <c r="H93" i="4"/>
  <c r="I92" i="4"/>
  <c r="Q92" i="4"/>
  <c r="S92" i="4"/>
  <c r="G92" i="4"/>
  <c r="L91" i="4"/>
  <c r="AA90" i="4"/>
  <c r="AC91" i="4"/>
  <c r="AD91" i="4"/>
  <c r="Y92" i="10"/>
  <c r="V93" i="10"/>
  <c r="W93" i="10"/>
  <c r="X93" i="10"/>
  <c r="Y91" i="4"/>
  <c r="Q94" i="10"/>
  <c r="S94" i="10"/>
  <c r="T94" i="10"/>
  <c r="U94" i="10"/>
  <c r="Z94" i="10"/>
  <c r="G94" i="10"/>
  <c r="H95" i="10"/>
  <c r="J93" i="10"/>
  <c r="P93" i="10"/>
  <c r="L93" i="10"/>
  <c r="AA93" i="10"/>
  <c r="AC93" i="10"/>
  <c r="AD93" i="10"/>
  <c r="K94" i="10"/>
  <c r="I94" i="10"/>
  <c r="F95" i="10"/>
  <c r="W91" i="13"/>
  <c r="X91" i="13"/>
  <c r="Y91" i="13"/>
  <c r="AA91" i="13"/>
  <c r="U92" i="13"/>
  <c r="P92" i="13"/>
  <c r="J92" i="13"/>
  <c r="L92" i="13"/>
  <c r="AC92" i="13"/>
  <c r="AD92" i="13"/>
  <c r="H94" i="13"/>
  <c r="I93" i="13"/>
  <c r="Q93" i="13"/>
  <c r="G93" i="13"/>
  <c r="V91" i="13"/>
  <c r="Z91" i="13"/>
  <c r="F95" i="13"/>
  <c r="K94" i="13"/>
  <c r="T92" i="5"/>
  <c r="U92" i="5"/>
  <c r="Z92" i="5"/>
  <c r="V92" i="5"/>
  <c r="W92" i="5"/>
  <c r="X92" i="5"/>
  <c r="AC92" i="5"/>
  <c r="AD92" i="5"/>
  <c r="L92" i="5"/>
  <c r="AA92" i="5"/>
  <c r="Y91" i="5"/>
  <c r="J92" i="5"/>
  <c r="P92" i="5"/>
  <c r="Q93" i="5"/>
  <c r="S93" i="5"/>
  <c r="G93" i="5"/>
  <c r="H94" i="5"/>
  <c r="I93" i="5"/>
  <c r="F95" i="5"/>
  <c r="K94" i="5"/>
  <c r="T92" i="4"/>
  <c r="U92" i="4"/>
  <c r="Z92" i="4"/>
  <c r="V92" i="4"/>
  <c r="AC92" i="4"/>
  <c r="AD92" i="4"/>
  <c r="L92" i="4"/>
  <c r="AA91" i="4"/>
  <c r="J92" i="4"/>
  <c r="P92" i="4"/>
  <c r="Q93" i="4"/>
  <c r="S93" i="4"/>
  <c r="G93" i="4"/>
  <c r="I93" i="4"/>
  <c r="H94" i="4"/>
  <c r="K94" i="4"/>
  <c r="F95" i="4"/>
  <c r="Y93" i="10"/>
  <c r="W92" i="4"/>
  <c r="X92" i="4"/>
  <c r="AC94" i="10"/>
  <c r="AD94" i="10"/>
  <c r="L94" i="10"/>
  <c r="AA94" i="10"/>
  <c r="K95" i="10"/>
  <c r="I95" i="10"/>
  <c r="F96" i="10"/>
  <c r="Q95" i="10"/>
  <c r="S95" i="10"/>
  <c r="T95" i="10"/>
  <c r="U95" i="10"/>
  <c r="Z95" i="10"/>
  <c r="G95" i="10"/>
  <c r="H96" i="10"/>
  <c r="P94" i="10"/>
  <c r="J94" i="10"/>
  <c r="V94" i="10"/>
  <c r="W94" i="10"/>
  <c r="X94" i="10"/>
  <c r="Q94" i="13"/>
  <c r="G94" i="13"/>
  <c r="H95" i="13"/>
  <c r="I94" i="13"/>
  <c r="J93" i="13"/>
  <c r="U93" i="13"/>
  <c r="P93" i="13"/>
  <c r="K95" i="13"/>
  <c r="F96" i="13"/>
  <c r="W92" i="13"/>
  <c r="X92" i="13"/>
  <c r="Y92" i="13"/>
  <c r="AA92" i="13"/>
  <c r="V92" i="13"/>
  <c r="Z92" i="13"/>
  <c r="AC93" i="13"/>
  <c r="AD93" i="13"/>
  <c r="L93" i="13"/>
  <c r="T93" i="5"/>
  <c r="U93" i="5"/>
  <c r="Z93" i="5"/>
  <c r="V93" i="5"/>
  <c r="P93" i="5"/>
  <c r="J93" i="5"/>
  <c r="Y92" i="5"/>
  <c r="K95" i="5"/>
  <c r="F96" i="5"/>
  <c r="H95" i="5"/>
  <c r="I94" i="5"/>
  <c r="Q94" i="5"/>
  <c r="S94" i="5"/>
  <c r="G94" i="5"/>
  <c r="L93" i="5"/>
  <c r="AA93" i="5"/>
  <c r="AC93" i="5"/>
  <c r="AD93" i="5"/>
  <c r="T93" i="4"/>
  <c r="U93" i="4"/>
  <c r="Z93" i="4"/>
  <c r="V93" i="4"/>
  <c r="H95" i="4"/>
  <c r="I94" i="4"/>
  <c r="Q94" i="4"/>
  <c r="S94" i="4"/>
  <c r="G94" i="4"/>
  <c r="F96" i="4"/>
  <c r="K95" i="4"/>
  <c r="L93" i="4"/>
  <c r="AA92" i="4"/>
  <c r="AC93" i="4"/>
  <c r="AD93" i="4"/>
  <c r="Y92" i="4"/>
  <c r="P93" i="4"/>
  <c r="J93" i="4"/>
  <c r="Y94" i="10"/>
  <c r="W93" i="5"/>
  <c r="X93" i="5"/>
  <c r="W93" i="4"/>
  <c r="X93" i="4"/>
  <c r="L95" i="10"/>
  <c r="AA95" i="10"/>
  <c r="AC95" i="10"/>
  <c r="AD95" i="10"/>
  <c r="F97" i="10"/>
  <c r="K96" i="10"/>
  <c r="I96" i="10"/>
  <c r="J95" i="10"/>
  <c r="P95" i="10"/>
  <c r="H97" i="10"/>
  <c r="G96" i="10"/>
  <c r="Q96" i="10"/>
  <c r="S96" i="10"/>
  <c r="T96" i="10"/>
  <c r="U96" i="10"/>
  <c r="Z96" i="10"/>
  <c r="V95" i="10"/>
  <c r="W95" i="10"/>
  <c r="X95" i="10"/>
  <c r="G95" i="13"/>
  <c r="I95" i="13"/>
  <c r="H96" i="13"/>
  <c r="Q95" i="13"/>
  <c r="K96" i="13"/>
  <c r="F97" i="13"/>
  <c r="V93" i="13"/>
  <c r="Z93" i="13"/>
  <c r="U94" i="13"/>
  <c r="P94" i="13"/>
  <c r="J94" i="13"/>
  <c r="W93" i="13"/>
  <c r="X93" i="13"/>
  <c r="Y93" i="13"/>
  <c r="AA93" i="13"/>
  <c r="L94" i="13"/>
  <c r="AC94" i="13"/>
  <c r="AD94" i="13"/>
  <c r="T94" i="5"/>
  <c r="U94" i="5"/>
  <c r="Z94" i="5"/>
  <c r="V94" i="5"/>
  <c r="W94" i="5"/>
  <c r="X94" i="5"/>
  <c r="AC94" i="5"/>
  <c r="AD94" i="5"/>
  <c r="L94" i="5"/>
  <c r="AA94" i="5"/>
  <c r="J94" i="5"/>
  <c r="P94" i="5"/>
  <c r="Y93" i="5"/>
  <c r="K96" i="5"/>
  <c r="F97" i="5"/>
  <c r="Q95" i="5"/>
  <c r="S95" i="5"/>
  <c r="G95" i="5"/>
  <c r="H96" i="5"/>
  <c r="I95" i="5"/>
  <c r="T94" i="4"/>
  <c r="U94" i="4"/>
  <c r="Z94" i="4"/>
  <c r="V94" i="4"/>
  <c r="J94" i="4"/>
  <c r="P94" i="4"/>
  <c r="Q95" i="4"/>
  <c r="S95" i="4"/>
  <c r="G95" i="4"/>
  <c r="I95" i="4"/>
  <c r="H96" i="4"/>
  <c r="Y93" i="4"/>
  <c r="K96" i="4"/>
  <c r="F97" i="4"/>
  <c r="AC94" i="4"/>
  <c r="AD94" i="4"/>
  <c r="L94" i="4"/>
  <c r="AA93" i="4"/>
  <c r="Y95" i="10"/>
  <c r="V96" i="10"/>
  <c r="W96" i="10"/>
  <c r="X96" i="10"/>
  <c r="W94" i="4"/>
  <c r="X94" i="4"/>
  <c r="Y94" i="4"/>
  <c r="L96" i="10"/>
  <c r="AA96" i="10"/>
  <c r="AC96" i="10"/>
  <c r="AD96" i="10"/>
  <c r="K97" i="10"/>
  <c r="I97" i="10"/>
  <c r="F98" i="10"/>
  <c r="J96" i="10"/>
  <c r="P96" i="10"/>
  <c r="G97" i="10"/>
  <c r="H98" i="10"/>
  <c r="Q97" i="10"/>
  <c r="S97" i="10"/>
  <c r="T97" i="10"/>
  <c r="U97" i="10"/>
  <c r="Z97" i="10"/>
  <c r="W94" i="13"/>
  <c r="X94" i="13"/>
  <c r="Y94" i="13"/>
  <c r="AA94" i="13"/>
  <c r="K97" i="13"/>
  <c r="F98" i="13"/>
  <c r="I96" i="13"/>
  <c r="G96" i="13"/>
  <c r="H97" i="13"/>
  <c r="Q96" i="13"/>
  <c r="V94" i="13"/>
  <c r="Z94" i="13"/>
  <c r="AC95" i="13"/>
  <c r="AD95" i="13"/>
  <c r="L95" i="13"/>
  <c r="U95" i="13"/>
  <c r="P95" i="13"/>
  <c r="J95" i="13"/>
  <c r="T95" i="5"/>
  <c r="U95" i="5"/>
  <c r="Z95" i="5"/>
  <c r="V95" i="5"/>
  <c r="W95" i="5"/>
  <c r="X95" i="5"/>
  <c r="L95" i="5"/>
  <c r="AA95" i="5"/>
  <c r="AC95" i="5"/>
  <c r="AD95" i="5"/>
  <c r="G96" i="5"/>
  <c r="Q96" i="5"/>
  <c r="S96" i="5"/>
  <c r="H97" i="5"/>
  <c r="I96" i="5"/>
  <c r="F98" i="5"/>
  <c r="K97" i="5"/>
  <c r="P95" i="5"/>
  <c r="J95" i="5"/>
  <c r="Y94" i="5"/>
  <c r="T95" i="4"/>
  <c r="U95" i="4"/>
  <c r="Z95" i="4"/>
  <c r="V95" i="4"/>
  <c r="P95" i="4"/>
  <c r="J95" i="4"/>
  <c r="F98" i="4"/>
  <c r="K97" i="4"/>
  <c r="H97" i="4"/>
  <c r="I96" i="4"/>
  <c r="Q96" i="4"/>
  <c r="S96" i="4"/>
  <c r="G96" i="4"/>
  <c r="L95" i="4"/>
  <c r="AA94" i="4"/>
  <c r="AC95" i="4"/>
  <c r="AD95" i="4"/>
  <c r="V97" i="10"/>
  <c r="W97" i="10"/>
  <c r="X97" i="10"/>
  <c r="W95" i="4"/>
  <c r="X95" i="4"/>
  <c r="L97" i="10"/>
  <c r="AA97" i="10"/>
  <c r="AC97" i="10"/>
  <c r="AD97" i="10"/>
  <c r="P97" i="10"/>
  <c r="Y97" i="10"/>
  <c r="J97" i="10"/>
  <c r="Y96" i="10"/>
  <c r="Q98" i="10"/>
  <c r="S98" i="10"/>
  <c r="T98" i="10"/>
  <c r="U98" i="10"/>
  <c r="Z98" i="10"/>
  <c r="H99" i="10"/>
  <c r="G98" i="10"/>
  <c r="F99" i="10"/>
  <c r="K98" i="10"/>
  <c r="I98" i="10"/>
  <c r="U96" i="13"/>
  <c r="P96" i="13"/>
  <c r="J96" i="13"/>
  <c r="K98" i="13"/>
  <c r="F99" i="13"/>
  <c r="V95" i="13"/>
  <c r="Z95" i="13"/>
  <c r="L96" i="13"/>
  <c r="AC96" i="13"/>
  <c r="AD96" i="13"/>
  <c r="G97" i="13"/>
  <c r="I97" i="13"/>
  <c r="H98" i="13"/>
  <c r="Q97" i="13"/>
  <c r="W95" i="13"/>
  <c r="X95" i="13"/>
  <c r="Y95" i="13"/>
  <c r="AA95" i="13"/>
  <c r="T96" i="5"/>
  <c r="U96" i="5"/>
  <c r="Z96" i="5"/>
  <c r="V96" i="5"/>
  <c r="W96" i="5"/>
  <c r="X96" i="5"/>
  <c r="Y95" i="5"/>
  <c r="I97" i="5"/>
  <c r="H98" i="5"/>
  <c r="Q97" i="5"/>
  <c r="S97" i="5"/>
  <c r="G97" i="5"/>
  <c r="AC96" i="5"/>
  <c r="AD96" i="5"/>
  <c r="L96" i="5"/>
  <c r="AA96" i="5"/>
  <c r="P96" i="5"/>
  <c r="J96" i="5"/>
  <c r="K98" i="5"/>
  <c r="F99" i="5"/>
  <c r="T96" i="4"/>
  <c r="U96" i="4"/>
  <c r="Z96" i="4"/>
  <c r="V96" i="4"/>
  <c r="AC96" i="4"/>
  <c r="AD96" i="4"/>
  <c r="L96" i="4"/>
  <c r="AA95" i="4"/>
  <c r="Y95" i="4"/>
  <c r="J96" i="4"/>
  <c r="P96" i="4"/>
  <c r="Q97" i="4"/>
  <c r="S97" i="4"/>
  <c r="G97" i="4"/>
  <c r="I97" i="4"/>
  <c r="H98" i="4"/>
  <c r="K98" i="4"/>
  <c r="F99" i="4"/>
  <c r="L98" i="10"/>
  <c r="AA98" i="10"/>
  <c r="AC98" i="10"/>
  <c r="AD98" i="10"/>
  <c r="Q99" i="10"/>
  <c r="S99" i="10"/>
  <c r="T99" i="10"/>
  <c r="U99" i="10"/>
  <c r="Z99" i="10"/>
  <c r="G99" i="10"/>
  <c r="H100" i="10"/>
  <c r="V98" i="10"/>
  <c r="W98" i="10"/>
  <c r="X98" i="10"/>
  <c r="K99" i="10"/>
  <c r="I99" i="10"/>
  <c r="F100" i="10"/>
  <c r="P98" i="10"/>
  <c r="J98" i="10"/>
  <c r="U97" i="13"/>
  <c r="P97" i="13"/>
  <c r="J97" i="13"/>
  <c r="AC97" i="13"/>
  <c r="AD97" i="13"/>
  <c r="L97" i="13"/>
  <c r="I98" i="13"/>
  <c r="G98" i="13"/>
  <c r="H99" i="13"/>
  <c r="Q98" i="13"/>
  <c r="W96" i="13"/>
  <c r="X96" i="13"/>
  <c r="Y96" i="13"/>
  <c r="AA96" i="13"/>
  <c r="K99" i="13"/>
  <c r="F100" i="13"/>
  <c r="V96" i="13"/>
  <c r="Z96" i="13"/>
  <c r="T97" i="5"/>
  <c r="U97" i="5"/>
  <c r="Z97" i="5"/>
  <c r="V97" i="5"/>
  <c r="J97" i="5"/>
  <c r="P97" i="5"/>
  <c r="Y96" i="5"/>
  <c r="G98" i="5"/>
  <c r="Q98" i="5"/>
  <c r="S98" i="5"/>
  <c r="I98" i="5"/>
  <c r="H99" i="5"/>
  <c r="K99" i="5"/>
  <c r="F100" i="5"/>
  <c r="L97" i="5"/>
  <c r="AA97" i="5"/>
  <c r="AC97" i="5"/>
  <c r="AD97" i="5"/>
  <c r="T97" i="4"/>
  <c r="U97" i="4"/>
  <c r="Z97" i="4"/>
  <c r="V97" i="4"/>
  <c r="K99" i="4"/>
  <c r="F100" i="4"/>
  <c r="L97" i="4"/>
  <c r="AA96" i="4"/>
  <c r="AC97" i="4"/>
  <c r="AD97" i="4"/>
  <c r="P97" i="4"/>
  <c r="J97" i="4"/>
  <c r="W96" i="4"/>
  <c r="X96" i="4"/>
  <c r="Y96" i="4"/>
  <c r="H99" i="4"/>
  <c r="I98" i="4"/>
  <c r="Q98" i="4"/>
  <c r="S98" i="4"/>
  <c r="G98" i="4"/>
  <c r="W97" i="5"/>
  <c r="X97" i="5"/>
  <c r="Y97" i="5"/>
  <c r="V99" i="10"/>
  <c r="Y98" i="10"/>
  <c r="F101" i="10"/>
  <c r="K100" i="10"/>
  <c r="I100" i="10"/>
  <c r="Q100" i="10"/>
  <c r="S100" i="10"/>
  <c r="T100" i="10"/>
  <c r="U100" i="10"/>
  <c r="Z100" i="10"/>
  <c r="G100" i="10"/>
  <c r="H101" i="10"/>
  <c r="AC99" i="10"/>
  <c r="AD99" i="10"/>
  <c r="L99" i="10"/>
  <c r="AA99" i="10"/>
  <c r="W99" i="10"/>
  <c r="X99" i="10"/>
  <c r="J99" i="10"/>
  <c r="P99" i="10"/>
  <c r="U98" i="13"/>
  <c r="P98" i="13"/>
  <c r="J98" i="13"/>
  <c r="F101" i="13"/>
  <c r="K100" i="13"/>
  <c r="AC98" i="13"/>
  <c r="AD98" i="13"/>
  <c r="L98" i="13"/>
  <c r="G99" i="13"/>
  <c r="H100" i="13"/>
  <c r="I99" i="13"/>
  <c r="Q99" i="13"/>
  <c r="W97" i="13"/>
  <c r="X97" i="13"/>
  <c r="Y97" i="13"/>
  <c r="AA97" i="13"/>
  <c r="V97" i="13"/>
  <c r="Z97" i="13"/>
  <c r="T98" i="5"/>
  <c r="U98" i="5"/>
  <c r="Z98" i="5"/>
  <c r="V98" i="5"/>
  <c r="K100" i="5"/>
  <c r="F101" i="5"/>
  <c r="I99" i="5"/>
  <c r="Q99" i="5"/>
  <c r="S99" i="5"/>
  <c r="G99" i="5"/>
  <c r="H100" i="5"/>
  <c r="P98" i="5"/>
  <c r="J98" i="5"/>
  <c r="L98" i="5"/>
  <c r="AA98" i="5"/>
  <c r="AC98" i="5"/>
  <c r="AD98" i="5"/>
  <c r="T98" i="4"/>
  <c r="U98" i="4"/>
  <c r="Z98" i="4"/>
  <c r="V98" i="4"/>
  <c r="W98" i="4"/>
  <c r="X98" i="4"/>
  <c r="F101" i="4"/>
  <c r="K100" i="4"/>
  <c r="W97" i="4"/>
  <c r="X97" i="4"/>
  <c r="Y97" i="4"/>
  <c r="AC98" i="4"/>
  <c r="AD98" i="4"/>
  <c r="L98" i="4"/>
  <c r="AA97" i="4"/>
  <c r="J98" i="4"/>
  <c r="P98" i="4"/>
  <c r="G99" i="4"/>
  <c r="H100" i="4"/>
  <c r="I99" i="4"/>
  <c r="Q99" i="4"/>
  <c r="S99" i="4"/>
  <c r="W98" i="5"/>
  <c r="X98" i="5"/>
  <c r="Y98" i="5"/>
  <c r="AC100" i="10"/>
  <c r="AD100" i="10"/>
  <c r="L100" i="10"/>
  <c r="AA100" i="10"/>
  <c r="Y99" i="10"/>
  <c r="Q101" i="10"/>
  <c r="S101" i="10"/>
  <c r="T101" i="10"/>
  <c r="U101" i="10"/>
  <c r="Z101" i="10"/>
  <c r="G101" i="10"/>
  <c r="H102" i="10"/>
  <c r="V100" i="10"/>
  <c r="W100" i="10"/>
  <c r="X100" i="10"/>
  <c r="P100" i="10"/>
  <c r="J100" i="10"/>
  <c r="F102" i="10"/>
  <c r="K101" i="10"/>
  <c r="I101" i="10"/>
  <c r="F102" i="13"/>
  <c r="K101" i="13"/>
  <c r="AC99" i="13"/>
  <c r="AD99" i="13"/>
  <c r="L99" i="13"/>
  <c r="H101" i="13"/>
  <c r="I100" i="13"/>
  <c r="Q100" i="13"/>
  <c r="G100" i="13"/>
  <c r="W98" i="13"/>
  <c r="X98" i="13"/>
  <c r="Y98" i="13"/>
  <c r="AA98" i="13"/>
  <c r="U99" i="13"/>
  <c r="P99" i="13"/>
  <c r="J99" i="13"/>
  <c r="V98" i="13"/>
  <c r="Z98" i="13"/>
  <c r="T99" i="5"/>
  <c r="U99" i="5"/>
  <c r="Z99" i="5"/>
  <c r="V99" i="5"/>
  <c r="L99" i="5"/>
  <c r="AA99" i="5"/>
  <c r="AC99" i="5"/>
  <c r="AD99" i="5"/>
  <c r="G100" i="5"/>
  <c r="Q100" i="5"/>
  <c r="S100" i="5"/>
  <c r="H101" i="5"/>
  <c r="I100" i="5"/>
  <c r="F102" i="5"/>
  <c r="K101" i="5"/>
  <c r="P99" i="5"/>
  <c r="J99" i="5"/>
  <c r="T99" i="4"/>
  <c r="U99" i="4"/>
  <c r="Z99" i="4"/>
  <c r="V99" i="4"/>
  <c r="L99" i="4"/>
  <c r="AA98" i="4"/>
  <c r="AC99" i="4"/>
  <c r="AD99" i="4"/>
  <c r="K101" i="4"/>
  <c r="F102" i="4"/>
  <c r="Y98" i="4"/>
  <c r="I100" i="4"/>
  <c r="Q100" i="4"/>
  <c r="S100" i="4"/>
  <c r="G100" i="4"/>
  <c r="H101" i="4"/>
  <c r="P99" i="4"/>
  <c r="J99" i="4"/>
  <c r="W99" i="5"/>
  <c r="X99" i="5"/>
  <c r="V101" i="10"/>
  <c r="W101" i="10"/>
  <c r="X101" i="10"/>
  <c r="F103" i="10"/>
  <c r="K102" i="10"/>
  <c r="I102" i="10"/>
  <c r="L101" i="10"/>
  <c r="AA101" i="10"/>
  <c r="AC101" i="10"/>
  <c r="AD101" i="10"/>
  <c r="P101" i="10"/>
  <c r="Y101" i="10"/>
  <c r="J101" i="10"/>
  <c r="Q102" i="10"/>
  <c r="S102" i="10"/>
  <c r="T102" i="10"/>
  <c r="U102" i="10"/>
  <c r="Z102" i="10"/>
  <c r="H103" i="10"/>
  <c r="G102" i="10"/>
  <c r="Y100" i="10"/>
  <c r="AC100" i="13"/>
  <c r="AD100" i="13"/>
  <c r="L100" i="13"/>
  <c r="Q101" i="13"/>
  <c r="G101" i="13"/>
  <c r="H102" i="13"/>
  <c r="I101" i="13"/>
  <c r="V99" i="13"/>
  <c r="Z99" i="13"/>
  <c r="J100" i="13"/>
  <c r="U100" i="13"/>
  <c r="P100" i="13"/>
  <c r="W99" i="13"/>
  <c r="X99" i="13"/>
  <c r="Y99" i="13"/>
  <c r="AA99" i="13"/>
  <c r="F103" i="13"/>
  <c r="K102" i="13"/>
  <c r="T100" i="5"/>
  <c r="U100" i="5"/>
  <c r="Z100" i="5"/>
  <c r="V100" i="5"/>
  <c r="Y99" i="5"/>
  <c r="AC100" i="5"/>
  <c r="AD100" i="5"/>
  <c r="L100" i="5"/>
  <c r="AA100" i="5"/>
  <c r="P100" i="5"/>
  <c r="J100" i="5"/>
  <c r="I101" i="5"/>
  <c r="H102" i="5"/>
  <c r="Q101" i="5"/>
  <c r="S101" i="5"/>
  <c r="G101" i="5"/>
  <c r="F103" i="5"/>
  <c r="K102" i="5"/>
  <c r="T100" i="4"/>
  <c r="U100" i="4"/>
  <c r="Z100" i="4"/>
  <c r="V100" i="4"/>
  <c r="K102" i="4"/>
  <c r="F103" i="4"/>
  <c r="G101" i="4"/>
  <c r="Q101" i="4"/>
  <c r="S101" i="4"/>
  <c r="H102" i="4"/>
  <c r="I101" i="4"/>
  <c r="L100" i="4"/>
  <c r="AA99" i="4"/>
  <c r="AC100" i="4"/>
  <c r="AD100" i="4"/>
  <c r="W99" i="4"/>
  <c r="X99" i="4"/>
  <c r="Y99" i="4"/>
  <c r="P100" i="4"/>
  <c r="J100" i="4"/>
  <c r="W100" i="5"/>
  <c r="X100" i="5"/>
  <c r="W100" i="4"/>
  <c r="X100" i="4"/>
  <c r="L102" i="10"/>
  <c r="AA102" i="10"/>
  <c r="AC102" i="10"/>
  <c r="AD102" i="10"/>
  <c r="V102" i="10"/>
  <c r="W102" i="10"/>
  <c r="X102" i="10"/>
  <c r="G103" i="10"/>
  <c r="H104" i="10"/>
  <c r="Q103" i="10"/>
  <c r="S103" i="10"/>
  <c r="T103" i="10"/>
  <c r="U103" i="10"/>
  <c r="Z103" i="10"/>
  <c r="P102" i="10"/>
  <c r="J102" i="10"/>
  <c r="F104" i="10"/>
  <c r="K103" i="10"/>
  <c r="I103" i="10"/>
  <c r="U101" i="13"/>
  <c r="P101" i="13"/>
  <c r="J101" i="13"/>
  <c r="F104" i="13"/>
  <c r="K103" i="13"/>
  <c r="V100" i="13"/>
  <c r="Z100" i="13"/>
  <c r="L101" i="13"/>
  <c r="AC101" i="13"/>
  <c r="AD101" i="13"/>
  <c r="W100" i="13"/>
  <c r="X100" i="13"/>
  <c r="Y100" i="13"/>
  <c r="AA100" i="13"/>
  <c r="H103" i="13"/>
  <c r="I102" i="13"/>
  <c r="Q102" i="13"/>
  <c r="G102" i="13"/>
  <c r="T101" i="5"/>
  <c r="U101" i="5"/>
  <c r="Z101" i="5"/>
  <c r="V101" i="5"/>
  <c r="J101" i="5"/>
  <c r="P101" i="5"/>
  <c r="Y100" i="5"/>
  <c r="F104" i="5"/>
  <c r="K103" i="5"/>
  <c r="G102" i="5"/>
  <c r="H103" i="5"/>
  <c r="Q102" i="5"/>
  <c r="S102" i="5"/>
  <c r="I102" i="5"/>
  <c r="L101" i="5"/>
  <c r="AA101" i="5"/>
  <c r="AC101" i="5"/>
  <c r="AD101" i="5"/>
  <c r="T101" i="4"/>
  <c r="U101" i="4"/>
  <c r="Z101" i="4"/>
  <c r="V101" i="4"/>
  <c r="K103" i="4"/>
  <c r="F104" i="4"/>
  <c r="Y100" i="4"/>
  <c r="L101" i="4"/>
  <c r="AA100" i="4"/>
  <c r="AC101" i="4"/>
  <c r="AD101" i="4"/>
  <c r="I102" i="4"/>
  <c r="H103" i="4"/>
  <c r="Q102" i="4"/>
  <c r="S102" i="4"/>
  <c r="G102" i="4"/>
  <c r="P101" i="4"/>
  <c r="J101" i="4"/>
  <c r="W101" i="5"/>
  <c r="X101" i="5"/>
  <c r="Y101" i="5"/>
  <c r="Y102" i="10"/>
  <c r="V103" i="10"/>
  <c r="W103" i="10"/>
  <c r="X103" i="10"/>
  <c r="W101" i="4"/>
  <c r="X101" i="4"/>
  <c r="AC103" i="10"/>
  <c r="AD103" i="10"/>
  <c r="L103" i="10"/>
  <c r="AA103" i="10"/>
  <c r="J103" i="10"/>
  <c r="P103" i="10"/>
  <c r="F105" i="10"/>
  <c r="K104" i="10"/>
  <c r="I104" i="10"/>
  <c r="Q104" i="10"/>
  <c r="S104" i="10"/>
  <c r="T104" i="10"/>
  <c r="U104" i="10"/>
  <c r="Z104" i="10"/>
  <c r="H105" i="10"/>
  <c r="G104" i="10"/>
  <c r="F105" i="13"/>
  <c r="K104" i="13"/>
  <c r="AC102" i="13"/>
  <c r="AD102" i="13"/>
  <c r="L102" i="13"/>
  <c r="J102" i="13"/>
  <c r="U102" i="13"/>
  <c r="P102" i="13"/>
  <c r="Q103" i="13"/>
  <c r="G103" i="13"/>
  <c r="H104" i="13"/>
  <c r="I103" i="13"/>
  <c r="W101" i="13"/>
  <c r="X101" i="13"/>
  <c r="Y101" i="13"/>
  <c r="AA101" i="13"/>
  <c r="V101" i="13"/>
  <c r="Z101" i="13"/>
  <c r="T102" i="5"/>
  <c r="U102" i="5"/>
  <c r="Z102" i="5"/>
  <c r="V102" i="5"/>
  <c r="W102" i="5"/>
  <c r="X102" i="5"/>
  <c r="H104" i="5"/>
  <c r="I103" i="5"/>
  <c r="G103" i="5"/>
  <c r="Q103" i="5"/>
  <c r="S103" i="5"/>
  <c r="P102" i="5"/>
  <c r="J102" i="5"/>
  <c r="L102" i="5"/>
  <c r="AA102" i="5"/>
  <c r="AC102" i="5"/>
  <c r="AD102" i="5"/>
  <c r="F105" i="5"/>
  <c r="K104" i="5"/>
  <c r="T102" i="4"/>
  <c r="U102" i="4"/>
  <c r="Z102" i="4"/>
  <c r="V102" i="4"/>
  <c r="F105" i="4"/>
  <c r="K104" i="4"/>
  <c r="Y101" i="4"/>
  <c r="P102" i="4"/>
  <c r="J102" i="4"/>
  <c r="AC102" i="4"/>
  <c r="AD102" i="4"/>
  <c r="L102" i="4"/>
  <c r="AA101" i="4"/>
  <c r="G103" i="4"/>
  <c r="H104" i="4"/>
  <c r="I103" i="4"/>
  <c r="Q103" i="4"/>
  <c r="S103" i="4"/>
  <c r="Y103" i="10"/>
  <c r="Y102" i="5"/>
  <c r="W102" i="4"/>
  <c r="X102" i="4"/>
  <c r="Y102" i="4"/>
  <c r="AC104" i="10"/>
  <c r="AD104" i="10"/>
  <c r="L104" i="10"/>
  <c r="AA104" i="10"/>
  <c r="V104" i="10"/>
  <c r="W104" i="10"/>
  <c r="X104" i="10"/>
  <c r="Y104" i="10"/>
  <c r="J104" i="10"/>
  <c r="P104" i="10"/>
  <c r="F106" i="10"/>
  <c r="K105" i="10"/>
  <c r="I105" i="10"/>
  <c r="Q105" i="10"/>
  <c r="S105" i="10"/>
  <c r="T105" i="10"/>
  <c r="U105" i="10"/>
  <c r="Z105" i="10"/>
  <c r="G105" i="10"/>
  <c r="H106" i="10"/>
  <c r="L103" i="13"/>
  <c r="AC103" i="13"/>
  <c r="AD103" i="13"/>
  <c r="H105" i="13"/>
  <c r="I104" i="13"/>
  <c r="Q104" i="13"/>
  <c r="G104" i="13"/>
  <c r="V102" i="13"/>
  <c r="Z102" i="13"/>
  <c r="U103" i="13"/>
  <c r="P103" i="13"/>
  <c r="J103" i="13"/>
  <c r="W102" i="13"/>
  <c r="X102" i="13"/>
  <c r="Y102" i="13"/>
  <c r="AA102" i="13"/>
  <c r="F106" i="13"/>
  <c r="K105" i="13"/>
  <c r="T103" i="5"/>
  <c r="U103" i="5"/>
  <c r="Z103" i="5"/>
  <c r="V103" i="5"/>
  <c r="J103" i="5"/>
  <c r="P103" i="5"/>
  <c r="Q104" i="5"/>
  <c r="S104" i="5"/>
  <c r="G104" i="5"/>
  <c r="H105" i="5"/>
  <c r="I104" i="5"/>
  <c r="F106" i="5"/>
  <c r="K105" i="5"/>
  <c r="AC103" i="5"/>
  <c r="AD103" i="5"/>
  <c r="L103" i="5"/>
  <c r="AA103" i="5"/>
  <c r="T103" i="4"/>
  <c r="U103" i="4"/>
  <c r="Z103" i="4"/>
  <c r="V103" i="4"/>
  <c r="I104" i="4"/>
  <c r="Q104" i="4"/>
  <c r="S104" i="4"/>
  <c r="G104" i="4"/>
  <c r="H105" i="4"/>
  <c r="AC103" i="4"/>
  <c r="AD103" i="4"/>
  <c r="L103" i="4"/>
  <c r="AA102" i="4"/>
  <c r="K105" i="4"/>
  <c r="F106" i="4"/>
  <c r="P103" i="4"/>
  <c r="J103" i="4"/>
  <c r="W103" i="5"/>
  <c r="X103" i="5"/>
  <c r="Y103" i="5"/>
  <c r="L105" i="10"/>
  <c r="AA105" i="10"/>
  <c r="AC105" i="10"/>
  <c r="AD105" i="10"/>
  <c r="Q106" i="10"/>
  <c r="S106" i="10"/>
  <c r="T106" i="10"/>
  <c r="U106" i="10"/>
  <c r="Z106" i="10"/>
  <c r="G106" i="10"/>
  <c r="H107" i="10"/>
  <c r="V105" i="10"/>
  <c r="W105" i="10"/>
  <c r="X105" i="10"/>
  <c r="K106" i="10"/>
  <c r="I106" i="10"/>
  <c r="F107" i="10"/>
  <c r="P105" i="10"/>
  <c r="J105" i="10"/>
  <c r="AC104" i="13"/>
  <c r="AD104" i="13"/>
  <c r="L104" i="13"/>
  <c r="Q105" i="13"/>
  <c r="G105" i="13"/>
  <c r="H106" i="13"/>
  <c r="I105" i="13"/>
  <c r="F107" i="13"/>
  <c r="K106" i="13"/>
  <c r="J104" i="13"/>
  <c r="U104" i="13"/>
  <c r="P104" i="13"/>
  <c r="V103" i="13"/>
  <c r="Z103" i="13"/>
  <c r="W103" i="13"/>
  <c r="X103" i="13"/>
  <c r="Y103" i="13"/>
  <c r="AA103" i="13"/>
  <c r="T104" i="5"/>
  <c r="U104" i="5"/>
  <c r="Z104" i="5"/>
  <c r="V104" i="5"/>
  <c r="W104" i="5"/>
  <c r="X104" i="5"/>
  <c r="F107" i="5"/>
  <c r="K106" i="5"/>
  <c r="L104" i="5"/>
  <c r="AA104" i="5"/>
  <c r="AC104" i="5"/>
  <c r="AD104" i="5"/>
  <c r="P104" i="5"/>
  <c r="J104" i="5"/>
  <c r="H106" i="5"/>
  <c r="I105" i="5"/>
  <c r="Q105" i="5"/>
  <c r="S105" i="5"/>
  <c r="G105" i="5"/>
  <c r="T104" i="4"/>
  <c r="U104" i="4"/>
  <c r="Z104" i="4"/>
  <c r="V104" i="4"/>
  <c r="L104" i="4"/>
  <c r="AC104" i="4"/>
  <c r="AD104" i="4"/>
  <c r="G105" i="4"/>
  <c r="Q105" i="4"/>
  <c r="S105" i="4"/>
  <c r="H106" i="4"/>
  <c r="I105" i="4"/>
  <c r="W103" i="4"/>
  <c r="X103" i="4"/>
  <c r="Y103" i="4"/>
  <c r="P104" i="4"/>
  <c r="J104" i="4"/>
  <c r="K106" i="4"/>
  <c r="F107" i="4"/>
  <c r="Y105" i="10"/>
  <c r="W104" i="4"/>
  <c r="X104" i="4"/>
  <c r="L106" i="10"/>
  <c r="AA106" i="10"/>
  <c r="AC106" i="10"/>
  <c r="AD106" i="10"/>
  <c r="J106" i="10"/>
  <c r="P106" i="10"/>
  <c r="V106" i="10"/>
  <c r="W106" i="10"/>
  <c r="X106" i="10"/>
  <c r="K107" i="10"/>
  <c r="F108" i="10"/>
  <c r="H108" i="10"/>
  <c r="G107" i="10"/>
  <c r="I107" i="10"/>
  <c r="Q107" i="10"/>
  <c r="S107" i="10"/>
  <c r="T107" i="10"/>
  <c r="U107" i="10"/>
  <c r="Z107" i="10"/>
  <c r="V104" i="13"/>
  <c r="Z104" i="13"/>
  <c r="F108" i="13"/>
  <c r="K107" i="13"/>
  <c r="T107" i="13"/>
  <c r="U105" i="13"/>
  <c r="P105" i="13"/>
  <c r="J105" i="13"/>
  <c r="L105" i="13"/>
  <c r="AC105" i="13"/>
  <c r="AD105" i="13"/>
  <c r="W104" i="13"/>
  <c r="X104" i="13"/>
  <c r="Y104" i="13"/>
  <c r="AA104" i="13"/>
  <c r="H107" i="13"/>
  <c r="I106" i="13"/>
  <c r="Q106" i="13"/>
  <c r="G106" i="13"/>
  <c r="T105" i="5"/>
  <c r="U105" i="5"/>
  <c r="Z105" i="5"/>
  <c r="V105" i="5"/>
  <c r="J105" i="5"/>
  <c r="P105" i="5"/>
  <c r="F108" i="5"/>
  <c r="K107" i="5"/>
  <c r="Y104" i="5"/>
  <c r="Q106" i="5"/>
  <c r="S106" i="5"/>
  <c r="G106" i="5"/>
  <c r="H107" i="5"/>
  <c r="I106" i="5"/>
  <c r="AC105" i="5"/>
  <c r="AD105" i="5"/>
  <c r="L105" i="5"/>
  <c r="AA105" i="5"/>
  <c r="T105" i="4"/>
  <c r="U105" i="4"/>
  <c r="Z105" i="4"/>
  <c r="V105" i="4"/>
  <c r="W105" i="4"/>
  <c r="X105" i="4"/>
  <c r="I106" i="4"/>
  <c r="H107" i="4"/>
  <c r="G106" i="4"/>
  <c r="Q106" i="4"/>
  <c r="S106" i="4"/>
  <c r="Y104" i="4"/>
  <c r="P105" i="4"/>
  <c r="J105" i="4"/>
  <c r="K107" i="4"/>
  <c r="F108" i="4"/>
  <c r="L105" i="4"/>
  <c r="AA104" i="4"/>
  <c r="AC105" i="4"/>
  <c r="AD105" i="4"/>
  <c r="W105" i="5"/>
  <c r="X105" i="5"/>
  <c r="Y105" i="5"/>
  <c r="V107" i="10"/>
  <c r="W107" i="10"/>
  <c r="X107" i="10"/>
  <c r="G108" i="10"/>
  <c r="Q108" i="10"/>
  <c r="S108" i="10"/>
  <c r="T108" i="10"/>
  <c r="U108" i="10"/>
  <c r="Z108" i="10"/>
  <c r="H109" i="10"/>
  <c r="L107" i="10"/>
  <c r="AA107" i="10"/>
  <c r="AC107" i="10"/>
  <c r="AD107" i="10"/>
  <c r="K108" i="10"/>
  <c r="I108" i="10"/>
  <c r="F109" i="10"/>
  <c r="P107" i="10"/>
  <c r="J107" i="10"/>
  <c r="Y106" i="10"/>
  <c r="AC106" i="13"/>
  <c r="AD106" i="13"/>
  <c r="L106" i="13"/>
  <c r="V105" i="13"/>
  <c r="Z105" i="13"/>
  <c r="T108" i="13"/>
  <c r="F109" i="13"/>
  <c r="K108" i="13"/>
  <c r="Q107" i="13"/>
  <c r="G107" i="13"/>
  <c r="H108" i="13"/>
  <c r="I107" i="13"/>
  <c r="W105" i="13"/>
  <c r="X105" i="13"/>
  <c r="Y105" i="13"/>
  <c r="AA105" i="13"/>
  <c r="J106" i="13"/>
  <c r="U106" i="13"/>
  <c r="P106" i="13"/>
  <c r="T106" i="5"/>
  <c r="U106" i="5"/>
  <c r="Z106" i="5"/>
  <c r="V106" i="5"/>
  <c r="W106" i="5"/>
  <c r="X106" i="5"/>
  <c r="L106" i="5"/>
  <c r="AA106" i="5"/>
  <c r="AC106" i="5"/>
  <c r="AD106" i="5"/>
  <c r="H108" i="5"/>
  <c r="I107" i="5"/>
  <c r="Q107" i="5"/>
  <c r="S107" i="5"/>
  <c r="G107" i="5"/>
  <c r="F109" i="5"/>
  <c r="K108" i="5"/>
  <c r="P106" i="5"/>
  <c r="J106" i="5"/>
  <c r="T106" i="4"/>
  <c r="U106" i="4"/>
  <c r="Z106" i="4"/>
  <c r="V106" i="4"/>
  <c r="AC106" i="4"/>
  <c r="AD106" i="4"/>
  <c r="L106" i="4"/>
  <c r="AA105" i="4"/>
  <c r="P106" i="4"/>
  <c r="J106" i="4"/>
  <c r="Y105" i="4"/>
  <c r="F109" i="4"/>
  <c r="K108" i="4"/>
  <c r="G107" i="4"/>
  <c r="H108" i="4"/>
  <c r="I107" i="4"/>
  <c r="Q107" i="4"/>
  <c r="S107" i="4"/>
  <c r="Y107" i="10"/>
  <c r="AC108" i="10"/>
  <c r="AD108" i="10"/>
  <c r="L108" i="10"/>
  <c r="AA108" i="10"/>
  <c r="J108" i="10"/>
  <c r="P108" i="10"/>
  <c r="Q109" i="10"/>
  <c r="S109" i="10"/>
  <c r="T109" i="10"/>
  <c r="U109" i="10"/>
  <c r="Z109" i="10"/>
  <c r="G109" i="10"/>
  <c r="H110" i="10"/>
  <c r="F110" i="10"/>
  <c r="K109" i="10"/>
  <c r="I109" i="10"/>
  <c r="V108" i="10"/>
  <c r="W108" i="10"/>
  <c r="X108" i="10"/>
  <c r="Y108" i="10"/>
  <c r="L107" i="13"/>
  <c r="AC107" i="13"/>
  <c r="AD107" i="13"/>
  <c r="V106" i="13"/>
  <c r="Z106" i="13"/>
  <c r="U107" i="13"/>
  <c r="P107" i="13"/>
  <c r="J107" i="13"/>
  <c r="F110" i="13"/>
  <c r="K109" i="13"/>
  <c r="T109" i="13"/>
  <c r="W106" i="13"/>
  <c r="X106" i="13"/>
  <c r="Y106" i="13"/>
  <c r="AA106" i="13"/>
  <c r="H109" i="13"/>
  <c r="I108" i="13"/>
  <c r="Q108" i="13"/>
  <c r="G108" i="13"/>
  <c r="T107" i="5"/>
  <c r="U107" i="5"/>
  <c r="Z107" i="5"/>
  <c r="V107" i="5"/>
  <c r="F110" i="5"/>
  <c r="K109" i="5"/>
  <c r="AC107" i="5"/>
  <c r="AD107" i="5"/>
  <c r="L107" i="5"/>
  <c r="AA107" i="5"/>
  <c r="Y106" i="5"/>
  <c r="J107" i="5"/>
  <c r="P107" i="5"/>
  <c r="Q108" i="5"/>
  <c r="S108" i="5"/>
  <c r="G108" i="5"/>
  <c r="H109" i="5"/>
  <c r="I108" i="5"/>
  <c r="T107" i="4"/>
  <c r="U107" i="4"/>
  <c r="Z107" i="4"/>
  <c r="V107" i="4"/>
  <c r="P107" i="4"/>
  <c r="J107" i="4"/>
  <c r="AC107" i="4"/>
  <c r="AD107" i="4"/>
  <c r="L107" i="4"/>
  <c r="AA106" i="4"/>
  <c r="W106" i="4"/>
  <c r="X106" i="4"/>
  <c r="Y106" i="4"/>
  <c r="I108" i="4"/>
  <c r="Q108" i="4"/>
  <c r="S108" i="4"/>
  <c r="G108" i="4"/>
  <c r="H109" i="4"/>
  <c r="K109" i="4"/>
  <c r="F110" i="4"/>
  <c r="W107" i="5"/>
  <c r="X107" i="5"/>
  <c r="V109" i="10"/>
  <c r="W109" i="10"/>
  <c r="W107" i="4"/>
  <c r="X107" i="4"/>
  <c r="Y107" i="4"/>
  <c r="AC109" i="10"/>
  <c r="AD109" i="10"/>
  <c r="L109" i="10"/>
  <c r="AA109" i="10"/>
  <c r="K110" i="10"/>
  <c r="I110" i="10"/>
  <c r="F111" i="10"/>
  <c r="J109" i="10"/>
  <c r="P109" i="10"/>
  <c r="Q110" i="10"/>
  <c r="S110" i="10"/>
  <c r="T110" i="10"/>
  <c r="U110" i="10"/>
  <c r="Z110" i="10"/>
  <c r="G110" i="10"/>
  <c r="H111" i="10"/>
  <c r="X109" i="10"/>
  <c r="Y109" i="10"/>
  <c r="AC108" i="13"/>
  <c r="AD108" i="13"/>
  <c r="L108" i="13"/>
  <c r="Q109" i="13"/>
  <c r="G109" i="13"/>
  <c r="H110" i="13"/>
  <c r="I109" i="13"/>
  <c r="T110" i="13"/>
  <c r="F111" i="13"/>
  <c r="K110" i="13"/>
  <c r="J108" i="13"/>
  <c r="U108" i="13"/>
  <c r="P108" i="13"/>
  <c r="V107" i="13"/>
  <c r="Z107" i="13"/>
  <c r="W107" i="13"/>
  <c r="X107" i="13"/>
  <c r="Y107" i="13"/>
  <c r="AA107" i="13"/>
  <c r="T108" i="5"/>
  <c r="U108" i="5"/>
  <c r="Z108" i="5"/>
  <c r="V108" i="5"/>
  <c r="F111" i="5"/>
  <c r="K110" i="5"/>
  <c r="P108" i="5"/>
  <c r="J108" i="5"/>
  <c r="Y107" i="5"/>
  <c r="H110" i="5"/>
  <c r="I109" i="5"/>
  <c r="Q109" i="5"/>
  <c r="S109" i="5"/>
  <c r="G109" i="5"/>
  <c r="L108" i="5"/>
  <c r="AA108" i="5"/>
  <c r="AC108" i="5"/>
  <c r="AD108" i="5"/>
  <c r="T108" i="4"/>
  <c r="U108" i="4"/>
  <c r="Z108" i="4"/>
  <c r="V108" i="4"/>
  <c r="F111" i="4"/>
  <c r="K110" i="4"/>
  <c r="J108" i="4"/>
  <c r="P108" i="4"/>
  <c r="G109" i="4"/>
  <c r="H110" i="4"/>
  <c r="I109" i="4"/>
  <c r="Q109" i="4"/>
  <c r="S109" i="4"/>
  <c r="L108" i="4"/>
  <c r="AA107" i="4"/>
  <c r="AC108" i="4"/>
  <c r="AD108" i="4"/>
  <c r="W108" i="5"/>
  <c r="X108" i="5"/>
  <c r="W108" i="4"/>
  <c r="X108" i="4"/>
  <c r="Y108" i="4"/>
  <c r="L110" i="10"/>
  <c r="AA110" i="10"/>
  <c r="AC110" i="10"/>
  <c r="AD110" i="10"/>
  <c r="P110" i="10"/>
  <c r="J110" i="10"/>
  <c r="G111" i="10"/>
  <c r="Q111" i="10"/>
  <c r="S111" i="10"/>
  <c r="T111" i="10"/>
  <c r="U111" i="10"/>
  <c r="Z111" i="10"/>
  <c r="H112" i="10"/>
  <c r="F112" i="10"/>
  <c r="K111" i="10"/>
  <c r="I111" i="10"/>
  <c r="V110" i="10"/>
  <c r="W110" i="10"/>
  <c r="X110" i="10"/>
  <c r="V108" i="13"/>
  <c r="Z108" i="13"/>
  <c r="U109" i="13"/>
  <c r="P109" i="13"/>
  <c r="J109" i="13"/>
  <c r="F112" i="13"/>
  <c r="K111" i="13"/>
  <c r="T111" i="13"/>
  <c r="L109" i="13"/>
  <c r="AC109" i="13"/>
  <c r="AD109" i="13"/>
  <c r="W108" i="13"/>
  <c r="X108" i="13"/>
  <c r="Y108" i="13"/>
  <c r="AA108" i="13"/>
  <c r="H111" i="13"/>
  <c r="I110" i="13"/>
  <c r="Q110" i="13"/>
  <c r="G110" i="13"/>
  <c r="T109" i="5"/>
  <c r="U109" i="5"/>
  <c r="Z109" i="5"/>
  <c r="V109" i="5"/>
  <c r="F112" i="5"/>
  <c r="K111" i="5"/>
  <c r="Q110" i="5"/>
  <c r="S110" i="5"/>
  <c r="G110" i="5"/>
  <c r="H111" i="5"/>
  <c r="I110" i="5"/>
  <c r="Y108" i="5"/>
  <c r="AC109" i="5"/>
  <c r="AD109" i="5"/>
  <c r="L109" i="5"/>
  <c r="AA109" i="5"/>
  <c r="J109" i="5"/>
  <c r="P109" i="5"/>
  <c r="T109" i="4"/>
  <c r="U109" i="4"/>
  <c r="Z109" i="4"/>
  <c r="V109" i="4"/>
  <c r="I110" i="4"/>
  <c r="Q110" i="4"/>
  <c r="S110" i="4"/>
  <c r="H111" i="4"/>
  <c r="G110" i="4"/>
  <c r="K111" i="4"/>
  <c r="F112" i="4"/>
  <c r="P109" i="4"/>
  <c r="J109" i="4"/>
  <c r="AC109" i="4"/>
  <c r="AD109" i="4"/>
  <c r="L109" i="4"/>
  <c r="W109" i="5"/>
  <c r="X109" i="5"/>
  <c r="Y109" i="5"/>
  <c r="Y110" i="10"/>
  <c r="W109" i="4"/>
  <c r="X109" i="4"/>
  <c r="Y109" i="4"/>
  <c r="L111" i="10"/>
  <c r="AA111" i="10"/>
  <c r="AC111" i="10"/>
  <c r="AD111" i="10"/>
  <c r="F113" i="10"/>
  <c r="K112" i="10"/>
  <c r="I112" i="10"/>
  <c r="Q112" i="10"/>
  <c r="S112" i="10"/>
  <c r="T112" i="10"/>
  <c r="U112" i="10"/>
  <c r="Z112" i="10"/>
  <c r="G112" i="10"/>
  <c r="H113" i="10"/>
  <c r="V111" i="10"/>
  <c r="W111" i="10"/>
  <c r="X111" i="10"/>
  <c r="J111" i="10"/>
  <c r="P111" i="10"/>
  <c r="AC110" i="13"/>
  <c r="AD110" i="13"/>
  <c r="L110" i="13"/>
  <c r="V109" i="13"/>
  <c r="Z109" i="13"/>
  <c r="Q111" i="13"/>
  <c r="G111" i="13"/>
  <c r="H112" i="13"/>
  <c r="I111" i="13"/>
  <c r="W109" i="13"/>
  <c r="X109" i="13"/>
  <c r="Y109" i="13"/>
  <c r="AA109" i="13"/>
  <c r="T112" i="13"/>
  <c r="F113" i="13"/>
  <c r="K112" i="13"/>
  <c r="J110" i="13"/>
  <c r="U110" i="13"/>
  <c r="P110" i="13"/>
  <c r="T110" i="5"/>
  <c r="U110" i="5"/>
  <c r="Z110" i="5"/>
  <c r="V110" i="5"/>
  <c r="H112" i="5"/>
  <c r="I111" i="5"/>
  <c r="Q111" i="5"/>
  <c r="S111" i="5"/>
  <c r="G111" i="5"/>
  <c r="F113" i="5"/>
  <c r="K112" i="5"/>
  <c r="P110" i="5"/>
  <c r="J110" i="5"/>
  <c r="L110" i="5"/>
  <c r="AA110" i="5"/>
  <c r="AC110" i="5"/>
  <c r="AD110" i="5"/>
  <c r="T110" i="4"/>
  <c r="U110" i="4"/>
  <c r="Z110" i="4"/>
  <c r="V110" i="4"/>
  <c r="G111" i="4"/>
  <c r="H112" i="4"/>
  <c r="Q111" i="4"/>
  <c r="S111" i="4"/>
  <c r="I111" i="4"/>
  <c r="L110" i="4"/>
  <c r="AA109" i="4"/>
  <c r="AC110" i="4"/>
  <c r="AD110" i="4"/>
  <c r="J110" i="4"/>
  <c r="P110" i="4"/>
  <c r="F113" i="4"/>
  <c r="K112" i="4"/>
  <c r="W110" i="5"/>
  <c r="X110" i="5"/>
  <c r="Y110" i="5"/>
  <c r="V112" i="10"/>
  <c r="W112" i="10"/>
  <c r="X112" i="10"/>
  <c r="L112" i="10"/>
  <c r="AA112" i="10"/>
  <c r="AC112" i="10"/>
  <c r="AD112" i="10"/>
  <c r="F114" i="10"/>
  <c r="K113" i="10"/>
  <c r="I113" i="10"/>
  <c r="Y111" i="10"/>
  <c r="Q113" i="10"/>
  <c r="S113" i="10"/>
  <c r="T113" i="10"/>
  <c r="U113" i="10"/>
  <c r="Z113" i="10"/>
  <c r="H114" i="10"/>
  <c r="G113" i="10"/>
  <c r="J112" i="10"/>
  <c r="P112" i="10"/>
  <c r="H113" i="13"/>
  <c r="I112" i="13"/>
  <c r="Q112" i="13"/>
  <c r="G112" i="13"/>
  <c r="F114" i="13"/>
  <c r="K113" i="13"/>
  <c r="T113" i="13"/>
  <c r="U111" i="13"/>
  <c r="P111" i="13"/>
  <c r="J111" i="13"/>
  <c r="W110" i="13"/>
  <c r="X110" i="13"/>
  <c r="Y110" i="13"/>
  <c r="AA110" i="13"/>
  <c r="V110" i="13"/>
  <c r="Z110" i="13"/>
  <c r="L111" i="13"/>
  <c r="AC111" i="13"/>
  <c r="AD111" i="13"/>
  <c r="T111" i="5"/>
  <c r="U111" i="5"/>
  <c r="Z111" i="5"/>
  <c r="V111" i="5"/>
  <c r="J111" i="5"/>
  <c r="P111" i="5"/>
  <c r="Q112" i="5"/>
  <c r="S112" i="5"/>
  <c r="G112" i="5"/>
  <c r="H113" i="5"/>
  <c r="I112" i="5"/>
  <c r="F114" i="5"/>
  <c r="K113" i="5"/>
  <c r="AC111" i="5"/>
  <c r="AD111" i="5"/>
  <c r="L111" i="5"/>
  <c r="AA111" i="5"/>
  <c r="T111" i="4"/>
  <c r="U111" i="4"/>
  <c r="Z111" i="4"/>
  <c r="V111" i="4"/>
  <c r="AC111" i="4"/>
  <c r="AD111" i="4"/>
  <c r="L111" i="4"/>
  <c r="AA110" i="4"/>
  <c r="P111" i="4"/>
  <c r="J111" i="4"/>
  <c r="W110" i="4"/>
  <c r="X110" i="4"/>
  <c r="Y110" i="4"/>
  <c r="K113" i="4"/>
  <c r="F114" i="4"/>
  <c r="I112" i="4"/>
  <c r="Q112" i="4"/>
  <c r="S112" i="4"/>
  <c r="G112" i="4"/>
  <c r="H113" i="4"/>
  <c r="W111" i="5"/>
  <c r="X111" i="5"/>
  <c r="Y111" i="5"/>
  <c r="V113" i="10"/>
  <c r="W113" i="10"/>
  <c r="X113" i="10"/>
  <c r="W111" i="4"/>
  <c r="X111" i="4"/>
  <c r="Y111" i="4"/>
  <c r="L113" i="10"/>
  <c r="AA113" i="10"/>
  <c r="AC113" i="10"/>
  <c r="AD113" i="10"/>
  <c r="K114" i="10"/>
  <c r="F115" i="10"/>
  <c r="J113" i="10"/>
  <c r="P113" i="10"/>
  <c r="G114" i="10"/>
  <c r="H115" i="10"/>
  <c r="Q114" i="10"/>
  <c r="S114" i="10"/>
  <c r="T114" i="10"/>
  <c r="U114" i="10"/>
  <c r="Z114" i="10"/>
  <c r="I114" i="10"/>
  <c r="Y112" i="10"/>
  <c r="W111" i="13"/>
  <c r="X111" i="13"/>
  <c r="Y111" i="13"/>
  <c r="AA111" i="13"/>
  <c r="J112" i="13"/>
  <c r="U112" i="13"/>
  <c r="P112" i="13"/>
  <c r="AC112" i="13"/>
  <c r="AD112" i="13"/>
  <c r="L112" i="13"/>
  <c r="V111" i="13"/>
  <c r="Z111" i="13"/>
  <c r="T114" i="13"/>
  <c r="F115" i="13"/>
  <c r="K114" i="13"/>
  <c r="Q113" i="13"/>
  <c r="G113" i="13"/>
  <c r="H114" i="13"/>
  <c r="I113" i="13"/>
  <c r="T112" i="5"/>
  <c r="U112" i="5"/>
  <c r="Z112" i="5"/>
  <c r="V112" i="5"/>
  <c r="W112" i="5"/>
  <c r="X112" i="5"/>
  <c r="F115" i="5"/>
  <c r="K114" i="5"/>
  <c r="L112" i="5"/>
  <c r="AA112" i="5"/>
  <c r="AC112" i="5"/>
  <c r="AD112" i="5"/>
  <c r="P112" i="5"/>
  <c r="J112" i="5"/>
  <c r="H114" i="5"/>
  <c r="I113" i="5"/>
  <c r="Q113" i="5"/>
  <c r="S113" i="5"/>
  <c r="G113" i="5"/>
  <c r="T112" i="4"/>
  <c r="U112" i="4"/>
  <c r="Z112" i="4"/>
  <c r="V112" i="4"/>
  <c r="J112" i="4"/>
  <c r="P112" i="4"/>
  <c r="F115" i="4"/>
  <c r="K114" i="4"/>
  <c r="G113" i="4"/>
  <c r="I113" i="4"/>
  <c r="H114" i="4"/>
  <c r="Q113" i="4"/>
  <c r="S113" i="4"/>
  <c r="L112" i="4"/>
  <c r="AA111" i="4"/>
  <c r="AC112" i="4"/>
  <c r="AD112" i="4"/>
  <c r="Y112" i="5"/>
  <c r="V114" i="10"/>
  <c r="W114" i="10"/>
  <c r="X114" i="10"/>
  <c r="P114" i="10"/>
  <c r="Y114" i="10"/>
  <c r="J114" i="10"/>
  <c r="L114" i="10"/>
  <c r="AA114" i="10"/>
  <c r="AC114" i="10"/>
  <c r="AD114" i="10"/>
  <c r="F116" i="10"/>
  <c r="K115" i="10"/>
  <c r="I115" i="10"/>
  <c r="G115" i="10"/>
  <c r="Q115" i="10"/>
  <c r="S115" i="10"/>
  <c r="T115" i="10"/>
  <c r="U115" i="10"/>
  <c r="Z115" i="10"/>
  <c r="H116" i="10"/>
  <c r="Y113" i="10"/>
  <c r="F116" i="13"/>
  <c r="K115" i="13"/>
  <c r="T115" i="13"/>
  <c r="W112" i="13"/>
  <c r="X112" i="13"/>
  <c r="Y112" i="13"/>
  <c r="AA112" i="13"/>
  <c r="U113" i="13"/>
  <c r="P113" i="13"/>
  <c r="J113" i="13"/>
  <c r="H115" i="13"/>
  <c r="I114" i="13"/>
  <c r="Q114" i="13"/>
  <c r="G114" i="13"/>
  <c r="V112" i="13"/>
  <c r="Z112" i="13"/>
  <c r="L113" i="13"/>
  <c r="AC113" i="13"/>
  <c r="AD113" i="13"/>
  <c r="T113" i="5"/>
  <c r="U113" i="5"/>
  <c r="Z113" i="5"/>
  <c r="V113" i="5"/>
  <c r="W113" i="5"/>
  <c r="X113" i="5"/>
  <c r="Y113" i="5"/>
  <c r="J113" i="5"/>
  <c r="P113" i="5"/>
  <c r="Q114" i="5"/>
  <c r="S114" i="5"/>
  <c r="G114" i="5"/>
  <c r="H115" i="5"/>
  <c r="I114" i="5"/>
  <c r="F116" i="5"/>
  <c r="K115" i="5"/>
  <c r="AC113" i="5"/>
  <c r="AD113" i="5"/>
  <c r="L113" i="5"/>
  <c r="AA113" i="5"/>
  <c r="T113" i="4"/>
  <c r="U113" i="4"/>
  <c r="Z113" i="4"/>
  <c r="V113" i="4"/>
  <c r="AC113" i="4"/>
  <c r="AD113" i="4"/>
  <c r="L113" i="4"/>
  <c r="AA112" i="4"/>
  <c r="W112" i="4"/>
  <c r="X112" i="4"/>
  <c r="Y112" i="4"/>
  <c r="P113" i="4"/>
  <c r="J113" i="4"/>
  <c r="K115" i="4"/>
  <c r="F116" i="4"/>
  <c r="Q114" i="4"/>
  <c r="S114" i="4"/>
  <c r="G114" i="4"/>
  <c r="H115" i="4"/>
  <c r="I114" i="4"/>
  <c r="V115" i="10"/>
  <c r="W115" i="10"/>
  <c r="X115" i="10"/>
  <c r="W113" i="4"/>
  <c r="X113" i="4"/>
  <c r="L115" i="10"/>
  <c r="AA115" i="10"/>
  <c r="AC115" i="10"/>
  <c r="AD115" i="10"/>
  <c r="Q116" i="10"/>
  <c r="S116" i="10"/>
  <c r="T116" i="10"/>
  <c r="U116" i="10"/>
  <c r="Z116" i="10"/>
  <c r="G116" i="10"/>
  <c r="H117" i="10"/>
  <c r="F117" i="10"/>
  <c r="K116" i="10"/>
  <c r="I116" i="10"/>
  <c r="J115" i="10"/>
  <c r="P115" i="10"/>
  <c r="Y115" i="10"/>
  <c r="AC114" i="13"/>
  <c r="AD114" i="13"/>
  <c r="L114" i="13"/>
  <c r="V113" i="13"/>
  <c r="Z113" i="13"/>
  <c r="W113" i="13"/>
  <c r="X113" i="13"/>
  <c r="Y113" i="13"/>
  <c r="AA113" i="13"/>
  <c r="Q115" i="13"/>
  <c r="G115" i="13"/>
  <c r="H116" i="13"/>
  <c r="I115" i="13"/>
  <c r="J114" i="13"/>
  <c r="U114" i="13"/>
  <c r="P114" i="13"/>
  <c r="T116" i="13"/>
  <c r="F117" i="13"/>
  <c r="K116" i="13"/>
  <c r="T114" i="5"/>
  <c r="U114" i="5"/>
  <c r="Z114" i="5"/>
  <c r="V114" i="5"/>
  <c r="P114" i="5"/>
  <c r="J114" i="5"/>
  <c r="L114" i="5"/>
  <c r="AA114" i="5"/>
  <c r="AC114" i="5"/>
  <c r="AD114" i="5"/>
  <c r="F117" i="5"/>
  <c r="K116" i="5"/>
  <c r="H116" i="5"/>
  <c r="I115" i="5"/>
  <c r="Q115" i="5"/>
  <c r="S115" i="5"/>
  <c r="G115" i="5"/>
  <c r="T114" i="4"/>
  <c r="U114" i="4"/>
  <c r="Z114" i="4"/>
  <c r="V114" i="4"/>
  <c r="H116" i="4"/>
  <c r="I115" i="4"/>
  <c r="Q115" i="4"/>
  <c r="S115" i="4"/>
  <c r="V115" i="4"/>
  <c r="G115" i="4"/>
  <c r="P114" i="4"/>
  <c r="J114" i="4"/>
  <c r="Y113" i="4"/>
  <c r="F117" i="4"/>
  <c r="K116" i="4"/>
  <c r="AC114" i="4"/>
  <c r="AD114" i="4"/>
  <c r="L114" i="4"/>
  <c r="AA113" i="4"/>
  <c r="W114" i="5"/>
  <c r="X114" i="5"/>
  <c r="AC116" i="10"/>
  <c r="AD116" i="10"/>
  <c r="L116" i="10"/>
  <c r="AA116" i="10"/>
  <c r="G117" i="10"/>
  <c r="Q117" i="10"/>
  <c r="S117" i="10"/>
  <c r="T117" i="10"/>
  <c r="U117" i="10"/>
  <c r="Z117" i="10"/>
  <c r="H118" i="10"/>
  <c r="V116" i="10"/>
  <c r="W116" i="10"/>
  <c r="X116" i="10"/>
  <c r="Y116" i="10"/>
  <c r="P116" i="10"/>
  <c r="J116" i="10"/>
  <c r="F118" i="10"/>
  <c r="K117" i="10"/>
  <c r="I117" i="10"/>
  <c r="V114" i="13"/>
  <c r="Z114" i="13"/>
  <c r="U115" i="13"/>
  <c r="P115" i="13"/>
  <c r="J115" i="13"/>
  <c r="F118" i="13"/>
  <c r="K117" i="13"/>
  <c r="T117" i="13"/>
  <c r="L115" i="13"/>
  <c r="AC115" i="13"/>
  <c r="AD115" i="13"/>
  <c r="W114" i="13"/>
  <c r="X114" i="13"/>
  <c r="Y114" i="13"/>
  <c r="AA114" i="13"/>
  <c r="H117" i="13"/>
  <c r="I116" i="13"/>
  <c r="Q116" i="13"/>
  <c r="G116" i="13"/>
  <c r="T115" i="5"/>
  <c r="U115" i="5"/>
  <c r="Z115" i="5"/>
  <c r="V115" i="5"/>
  <c r="Q116" i="5"/>
  <c r="S116" i="5"/>
  <c r="G116" i="5"/>
  <c r="H117" i="5"/>
  <c r="I116" i="5"/>
  <c r="J115" i="5"/>
  <c r="P115" i="5"/>
  <c r="F118" i="5"/>
  <c r="K117" i="5"/>
  <c r="Y114" i="5"/>
  <c r="AC115" i="5"/>
  <c r="AD115" i="5"/>
  <c r="L115" i="5"/>
  <c r="AA115" i="5"/>
  <c r="K117" i="4"/>
  <c r="F118" i="4"/>
  <c r="J115" i="4"/>
  <c r="P115" i="4"/>
  <c r="Q116" i="4"/>
  <c r="G116" i="4"/>
  <c r="I116" i="4"/>
  <c r="H117" i="4"/>
  <c r="W114" i="4"/>
  <c r="X114" i="4"/>
  <c r="Y114" i="4"/>
  <c r="AC115" i="4"/>
  <c r="AD115" i="4"/>
  <c r="L115" i="4"/>
  <c r="AA114" i="4"/>
  <c r="T115" i="4"/>
  <c r="U115" i="4"/>
  <c r="Z115" i="4"/>
  <c r="S116" i="4"/>
  <c r="V116" i="4"/>
  <c r="W115" i="5"/>
  <c r="X115" i="5"/>
  <c r="Y115" i="5"/>
  <c r="L117" i="10"/>
  <c r="AA117" i="10"/>
  <c r="AC117" i="10"/>
  <c r="AD117" i="10"/>
  <c r="V117" i="10"/>
  <c r="W117" i="10"/>
  <c r="X117" i="10"/>
  <c r="F119" i="10"/>
  <c r="K118" i="10"/>
  <c r="I118" i="10"/>
  <c r="J117" i="10"/>
  <c r="P117" i="10"/>
  <c r="Q118" i="10"/>
  <c r="S118" i="10"/>
  <c r="T118" i="10"/>
  <c r="U118" i="10"/>
  <c r="Z118" i="10"/>
  <c r="G118" i="10"/>
  <c r="H119" i="10"/>
  <c r="AC116" i="13"/>
  <c r="AD116" i="13"/>
  <c r="L116" i="13"/>
  <c r="V115" i="13"/>
  <c r="Z115" i="13"/>
  <c r="Q117" i="13"/>
  <c r="G117" i="13"/>
  <c r="H118" i="13"/>
  <c r="I117" i="13"/>
  <c r="W115" i="13"/>
  <c r="X115" i="13"/>
  <c r="Y115" i="13"/>
  <c r="AA115" i="13"/>
  <c r="T118" i="13"/>
  <c r="F119" i="13"/>
  <c r="K118" i="13"/>
  <c r="J116" i="13"/>
  <c r="U116" i="13"/>
  <c r="P116" i="13"/>
  <c r="T116" i="5"/>
  <c r="U116" i="5"/>
  <c r="Z116" i="5"/>
  <c r="V116" i="5"/>
  <c r="W116" i="5"/>
  <c r="X116" i="5"/>
  <c r="F119" i="5"/>
  <c r="K118" i="5"/>
  <c r="H118" i="5"/>
  <c r="I117" i="5"/>
  <c r="Q117" i="5"/>
  <c r="S117" i="5"/>
  <c r="G117" i="5"/>
  <c r="L116" i="5"/>
  <c r="AA116" i="5"/>
  <c r="AC116" i="5"/>
  <c r="AD116" i="5"/>
  <c r="P116" i="5"/>
  <c r="J116" i="5"/>
  <c r="H118" i="4"/>
  <c r="I117" i="4"/>
  <c r="G117" i="4"/>
  <c r="Q117" i="4"/>
  <c r="S117" i="4"/>
  <c r="L116" i="4"/>
  <c r="AA115" i="4"/>
  <c r="AC116" i="4"/>
  <c r="AD116" i="4"/>
  <c r="F119" i="4"/>
  <c r="K118" i="4"/>
  <c r="T116" i="4"/>
  <c r="U116" i="4"/>
  <c r="Z116" i="4"/>
  <c r="W115" i="4"/>
  <c r="X115" i="4"/>
  <c r="Y115" i="4"/>
  <c r="P116" i="4"/>
  <c r="J116" i="4"/>
  <c r="Y117" i="10"/>
  <c r="V118" i="10"/>
  <c r="W118" i="10"/>
  <c r="X118" i="10"/>
  <c r="K119" i="10"/>
  <c r="I119" i="10"/>
  <c r="F120" i="10"/>
  <c r="P118" i="10"/>
  <c r="J118" i="10"/>
  <c r="G119" i="10"/>
  <c r="Q119" i="10"/>
  <c r="S119" i="10"/>
  <c r="T119" i="10"/>
  <c r="U119" i="10"/>
  <c r="Z119" i="10"/>
  <c r="H120" i="10"/>
  <c r="L118" i="10"/>
  <c r="AA118" i="10"/>
  <c r="AC118" i="10"/>
  <c r="AD118" i="10"/>
  <c r="V116" i="13"/>
  <c r="Z116" i="13"/>
  <c r="F120" i="13"/>
  <c r="K119" i="13"/>
  <c r="T119" i="13"/>
  <c r="L117" i="13"/>
  <c r="AC117" i="13"/>
  <c r="AD117" i="13"/>
  <c r="H119" i="13"/>
  <c r="I118" i="13"/>
  <c r="Q118" i="13"/>
  <c r="G118" i="13"/>
  <c r="U117" i="13"/>
  <c r="P117" i="13"/>
  <c r="J117" i="13"/>
  <c r="W116" i="13"/>
  <c r="X116" i="13"/>
  <c r="Y116" i="13"/>
  <c r="AA116" i="13"/>
  <c r="T117" i="5"/>
  <c r="U117" i="5"/>
  <c r="Z117" i="5"/>
  <c r="V117" i="5"/>
  <c r="J117" i="5"/>
  <c r="P117" i="5"/>
  <c r="Y116" i="5"/>
  <c r="H119" i="5"/>
  <c r="Q118" i="5"/>
  <c r="S118" i="5"/>
  <c r="G118" i="5"/>
  <c r="I118" i="5"/>
  <c r="AC117" i="5"/>
  <c r="AD117" i="5"/>
  <c r="L117" i="5"/>
  <c r="AA117" i="5"/>
  <c r="K119" i="5"/>
  <c r="F120" i="5"/>
  <c r="T117" i="4"/>
  <c r="U117" i="4"/>
  <c r="Z117" i="4"/>
  <c r="V117" i="4"/>
  <c r="AC117" i="4"/>
  <c r="AD117" i="4"/>
  <c r="L117" i="4"/>
  <c r="AA116" i="4"/>
  <c r="Q118" i="4"/>
  <c r="S118" i="4"/>
  <c r="G118" i="4"/>
  <c r="I118" i="4"/>
  <c r="H119" i="4"/>
  <c r="K119" i="4"/>
  <c r="F120" i="4"/>
  <c r="J117" i="4"/>
  <c r="P117" i="4"/>
  <c r="W116" i="4"/>
  <c r="X116" i="4"/>
  <c r="Y116" i="4"/>
  <c r="W117" i="5"/>
  <c r="X117" i="5"/>
  <c r="Y117" i="5"/>
  <c r="W117" i="4"/>
  <c r="X117" i="4"/>
  <c r="K120" i="10"/>
  <c r="F121" i="10"/>
  <c r="V119" i="10"/>
  <c r="W119" i="10"/>
  <c r="X119" i="10"/>
  <c r="J119" i="10"/>
  <c r="P119" i="10"/>
  <c r="AC119" i="10"/>
  <c r="AD119" i="10"/>
  <c r="L119" i="10"/>
  <c r="AA119" i="10"/>
  <c r="H121" i="10"/>
  <c r="I120" i="10"/>
  <c r="G120" i="10"/>
  <c r="Q120" i="10"/>
  <c r="S120" i="10"/>
  <c r="T120" i="10"/>
  <c r="U120" i="10"/>
  <c r="Z120" i="10"/>
  <c r="Y118" i="10"/>
  <c r="J118" i="13"/>
  <c r="U118" i="13"/>
  <c r="P118" i="13"/>
  <c r="W117" i="13"/>
  <c r="X117" i="13"/>
  <c r="Y117" i="13"/>
  <c r="AA117" i="13"/>
  <c r="T120" i="13"/>
  <c r="F121" i="13"/>
  <c r="K120" i="13"/>
  <c r="AC118" i="13"/>
  <c r="AD118" i="13"/>
  <c r="L118" i="13"/>
  <c r="V117" i="13"/>
  <c r="Z117" i="13"/>
  <c r="Q119" i="13"/>
  <c r="G119" i="13"/>
  <c r="H120" i="13"/>
  <c r="I119" i="13"/>
  <c r="T118" i="5"/>
  <c r="U118" i="5"/>
  <c r="Z118" i="5"/>
  <c r="V118" i="5"/>
  <c r="G119" i="5"/>
  <c r="Q119" i="5"/>
  <c r="S119" i="5"/>
  <c r="H120" i="5"/>
  <c r="I119" i="5"/>
  <c r="L118" i="5"/>
  <c r="AA118" i="5"/>
  <c r="AC118" i="5"/>
  <c r="AD118" i="5"/>
  <c r="P118" i="5"/>
  <c r="J118" i="5"/>
  <c r="K120" i="5"/>
  <c r="F121" i="5"/>
  <c r="T118" i="4"/>
  <c r="U118" i="4"/>
  <c r="Z118" i="4"/>
  <c r="V118" i="4"/>
  <c r="W118" i="4"/>
  <c r="X118" i="4"/>
  <c r="Y117" i="4"/>
  <c r="F121" i="4"/>
  <c r="K120" i="4"/>
  <c r="P118" i="4"/>
  <c r="J118" i="4"/>
  <c r="H120" i="4"/>
  <c r="I119" i="4"/>
  <c r="Q119" i="4"/>
  <c r="S119" i="4"/>
  <c r="V119" i="4"/>
  <c r="G119" i="4"/>
  <c r="L118" i="4"/>
  <c r="AA117" i="4"/>
  <c r="AC118" i="4"/>
  <c r="AD118" i="4"/>
  <c r="W118" i="5"/>
  <c r="X118" i="5"/>
  <c r="V120" i="10"/>
  <c r="W120" i="10"/>
  <c r="X120" i="10"/>
  <c r="Y119" i="10"/>
  <c r="J120" i="10"/>
  <c r="P120" i="10"/>
  <c r="K121" i="10"/>
  <c r="I121" i="10"/>
  <c r="F122" i="10"/>
  <c r="Q121" i="10"/>
  <c r="S121" i="10"/>
  <c r="T121" i="10"/>
  <c r="U121" i="10"/>
  <c r="Z121" i="10"/>
  <c r="G121" i="10"/>
  <c r="H122" i="10"/>
  <c r="AC120" i="10"/>
  <c r="AD120" i="10"/>
  <c r="L120" i="10"/>
  <c r="AA120" i="10"/>
  <c r="H121" i="13"/>
  <c r="I120" i="13"/>
  <c r="Q120" i="13"/>
  <c r="G120" i="13"/>
  <c r="U119" i="13"/>
  <c r="P119" i="13"/>
  <c r="J119" i="13"/>
  <c r="W118" i="13"/>
  <c r="X118" i="13"/>
  <c r="Y118" i="13"/>
  <c r="AA118" i="13"/>
  <c r="F122" i="13"/>
  <c r="K121" i="13"/>
  <c r="T121" i="13"/>
  <c r="V118" i="13"/>
  <c r="Z118" i="13"/>
  <c r="L119" i="13"/>
  <c r="AC119" i="13"/>
  <c r="AD119" i="13"/>
  <c r="T119" i="5"/>
  <c r="U119" i="5"/>
  <c r="Z119" i="5"/>
  <c r="V119" i="5"/>
  <c r="W119" i="5"/>
  <c r="X119" i="5"/>
  <c r="L119" i="5"/>
  <c r="AA119" i="5"/>
  <c r="AC119" i="5"/>
  <c r="AD119" i="5"/>
  <c r="I120" i="5"/>
  <c r="Q120" i="5"/>
  <c r="S120" i="5"/>
  <c r="G120" i="5"/>
  <c r="H121" i="5"/>
  <c r="Y118" i="5"/>
  <c r="K121" i="5"/>
  <c r="F122" i="5"/>
  <c r="P119" i="5"/>
  <c r="J119" i="5"/>
  <c r="K121" i="4"/>
  <c r="F122" i="4"/>
  <c r="T119" i="4"/>
  <c r="U119" i="4"/>
  <c r="Z119" i="4"/>
  <c r="AC119" i="4"/>
  <c r="AD119" i="4"/>
  <c r="L119" i="4"/>
  <c r="J119" i="4"/>
  <c r="P119" i="4"/>
  <c r="Y118" i="4"/>
  <c r="W119" i="4"/>
  <c r="X119" i="4"/>
  <c r="Y119" i="4"/>
  <c r="Q120" i="4"/>
  <c r="S120" i="4"/>
  <c r="G120" i="4"/>
  <c r="I120" i="4"/>
  <c r="H121" i="4"/>
  <c r="V121" i="10"/>
  <c r="W121" i="10"/>
  <c r="Y120" i="10"/>
  <c r="AC121" i="10"/>
  <c r="AD121" i="10"/>
  <c r="L121" i="10"/>
  <c r="AA121" i="10"/>
  <c r="P121" i="10"/>
  <c r="J121" i="10"/>
  <c r="X121" i="10"/>
  <c r="H123" i="10"/>
  <c r="G122" i="10"/>
  <c r="Q122" i="10"/>
  <c r="S122" i="10"/>
  <c r="T122" i="10"/>
  <c r="U122" i="10"/>
  <c r="Z122" i="10"/>
  <c r="F123" i="10"/>
  <c r="K122" i="10"/>
  <c r="I122" i="10"/>
  <c r="W119" i="13"/>
  <c r="X119" i="13"/>
  <c r="Y119" i="13"/>
  <c r="AA119" i="13"/>
  <c r="J120" i="13"/>
  <c r="U120" i="13"/>
  <c r="P120" i="13"/>
  <c r="T122" i="13"/>
  <c r="F123" i="13"/>
  <c r="K122" i="13"/>
  <c r="AC120" i="13"/>
  <c r="AD120" i="13"/>
  <c r="L120" i="13"/>
  <c r="V119" i="13"/>
  <c r="Z119" i="13"/>
  <c r="Q121" i="13"/>
  <c r="G121" i="13"/>
  <c r="H122" i="13"/>
  <c r="I121" i="13"/>
  <c r="T120" i="5"/>
  <c r="U120" i="5"/>
  <c r="Z120" i="5"/>
  <c r="V120" i="5"/>
  <c r="W120" i="5"/>
  <c r="X120" i="5"/>
  <c r="P120" i="5"/>
  <c r="J120" i="5"/>
  <c r="F123" i="5"/>
  <c r="K122" i="5"/>
  <c r="Y119" i="5"/>
  <c r="G121" i="5"/>
  <c r="Q121" i="5"/>
  <c r="S121" i="5"/>
  <c r="H122" i="5"/>
  <c r="I121" i="5"/>
  <c r="L120" i="5"/>
  <c r="AA120" i="5"/>
  <c r="AC120" i="5"/>
  <c r="AD120" i="5"/>
  <c r="T120" i="4"/>
  <c r="U120" i="4"/>
  <c r="Z120" i="4"/>
  <c r="V120" i="4"/>
  <c r="L120" i="4"/>
  <c r="AA119" i="4"/>
  <c r="AC120" i="4"/>
  <c r="AD120" i="4"/>
  <c r="K122" i="4"/>
  <c r="F123" i="4"/>
  <c r="P120" i="4"/>
  <c r="J120" i="4"/>
  <c r="H122" i="4"/>
  <c r="I121" i="4"/>
  <c r="Q121" i="4"/>
  <c r="S121" i="4"/>
  <c r="G121" i="4"/>
  <c r="W120" i="4"/>
  <c r="X120" i="4"/>
  <c r="Y120" i="4"/>
  <c r="AC122" i="10"/>
  <c r="AD122" i="10"/>
  <c r="L122" i="10"/>
  <c r="AA122" i="10"/>
  <c r="F124" i="10"/>
  <c r="K123" i="10"/>
  <c r="I123" i="10"/>
  <c r="V122" i="10"/>
  <c r="W122" i="10"/>
  <c r="X122" i="10"/>
  <c r="Q123" i="10"/>
  <c r="S123" i="10"/>
  <c r="T123" i="10"/>
  <c r="U123" i="10"/>
  <c r="Z123" i="10"/>
  <c r="G123" i="10"/>
  <c r="H124" i="10"/>
  <c r="P122" i="10"/>
  <c r="J122" i="10"/>
  <c r="Y121" i="10"/>
  <c r="H123" i="13"/>
  <c r="I122" i="13"/>
  <c r="Q122" i="13"/>
  <c r="G122" i="13"/>
  <c r="V120" i="13"/>
  <c r="Z120" i="13"/>
  <c r="U121" i="13"/>
  <c r="P121" i="13"/>
  <c r="J121" i="13"/>
  <c r="W120" i="13"/>
  <c r="X120" i="13"/>
  <c r="Y120" i="13"/>
  <c r="AA120" i="13"/>
  <c r="F124" i="13"/>
  <c r="K123" i="13"/>
  <c r="T123" i="13"/>
  <c r="L121" i="13"/>
  <c r="AC121" i="13"/>
  <c r="AD121" i="13"/>
  <c r="T121" i="5"/>
  <c r="U121" i="5"/>
  <c r="Z121" i="5"/>
  <c r="V121" i="5"/>
  <c r="AC121" i="5"/>
  <c r="AD121" i="5"/>
  <c r="L121" i="5"/>
  <c r="AA121" i="5"/>
  <c r="P121" i="5"/>
  <c r="J121" i="5"/>
  <c r="Y120" i="5"/>
  <c r="K123" i="5"/>
  <c r="F124" i="5"/>
  <c r="I122" i="5"/>
  <c r="H123" i="5"/>
  <c r="Q122" i="5"/>
  <c r="S122" i="5"/>
  <c r="G122" i="5"/>
  <c r="T121" i="4"/>
  <c r="U121" i="4"/>
  <c r="Z121" i="4"/>
  <c r="V121" i="4"/>
  <c r="W121" i="4"/>
  <c r="X121" i="4"/>
  <c r="Y121" i="4"/>
  <c r="J121" i="4"/>
  <c r="P121" i="4"/>
  <c r="Q122" i="4"/>
  <c r="S122" i="4"/>
  <c r="H123" i="4"/>
  <c r="G122" i="4"/>
  <c r="I122" i="4"/>
  <c r="AC121" i="4"/>
  <c r="AD121" i="4"/>
  <c r="L121" i="4"/>
  <c r="AA120" i="4"/>
  <c r="F124" i="4"/>
  <c r="K123" i="4"/>
  <c r="L123" i="10"/>
  <c r="AA123" i="10"/>
  <c r="AC123" i="10"/>
  <c r="AD123" i="10"/>
  <c r="V123" i="10"/>
  <c r="W123" i="10"/>
  <c r="X123" i="10"/>
  <c r="P123" i="10"/>
  <c r="J123" i="10"/>
  <c r="F125" i="10"/>
  <c r="K124" i="10"/>
  <c r="I124" i="10"/>
  <c r="H125" i="10"/>
  <c r="G124" i="10"/>
  <c r="Q124" i="10"/>
  <c r="S124" i="10"/>
  <c r="T124" i="10"/>
  <c r="U124" i="10"/>
  <c r="Z124" i="10"/>
  <c r="Y122" i="10"/>
  <c r="W121" i="13"/>
  <c r="X121" i="13"/>
  <c r="Y121" i="13"/>
  <c r="AA121" i="13"/>
  <c r="T124" i="13"/>
  <c r="F125" i="13"/>
  <c r="K124" i="13"/>
  <c r="J122" i="13"/>
  <c r="U122" i="13"/>
  <c r="P122" i="13"/>
  <c r="V121" i="13"/>
  <c r="Z121" i="13"/>
  <c r="AC122" i="13"/>
  <c r="AD122" i="13"/>
  <c r="L122" i="13"/>
  <c r="Q123" i="13"/>
  <c r="G123" i="13"/>
  <c r="H124" i="13"/>
  <c r="I123" i="13"/>
  <c r="T122" i="5"/>
  <c r="U122" i="5"/>
  <c r="Z122" i="5"/>
  <c r="V122" i="5"/>
  <c r="W121" i="5"/>
  <c r="X121" i="5"/>
  <c r="Y121" i="5"/>
  <c r="K124" i="5"/>
  <c r="F125" i="5"/>
  <c r="G123" i="5"/>
  <c r="Q123" i="5"/>
  <c r="S123" i="5"/>
  <c r="I123" i="5"/>
  <c r="H124" i="5"/>
  <c r="J122" i="5"/>
  <c r="P122" i="5"/>
  <c r="L122" i="5"/>
  <c r="AA122" i="5"/>
  <c r="AC122" i="5"/>
  <c r="AD122" i="5"/>
  <c r="T122" i="4"/>
  <c r="U122" i="4"/>
  <c r="Z122" i="4"/>
  <c r="V122" i="4"/>
  <c r="W122" i="4"/>
  <c r="X122" i="4"/>
  <c r="I123" i="4"/>
  <c r="Q123" i="4"/>
  <c r="S123" i="4"/>
  <c r="G123" i="4"/>
  <c r="H124" i="4"/>
  <c r="L122" i="4"/>
  <c r="AA121" i="4"/>
  <c r="AC122" i="4"/>
  <c r="AD122" i="4"/>
  <c r="K124" i="4"/>
  <c r="F125" i="4"/>
  <c r="P122" i="4"/>
  <c r="J122" i="4"/>
  <c r="W122" i="5"/>
  <c r="X122" i="5"/>
  <c r="Y122" i="5"/>
  <c r="V124" i="10"/>
  <c r="W124" i="10"/>
  <c r="X124" i="10"/>
  <c r="AC124" i="10"/>
  <c r="AD124" i="10"/>
  <c r="L124" i="10"/>
  <c r="AA124" i="10"/>
  <c r="H126" i="10"/>
  <c r="Q125" i="10"/>
  <c r="S125" i="10"/>
  <c r="T125" i="10"/>
  <c r="U125" i="10"/>
  <c r="Z125" i="10"/>
  <c r="G125" i="10"/>
  <c r="Y123" i="10"/>
  <c r="P124" i="10"/>
  <c r="J124" i="10"/>
  <c r="K125" i="10"/>
  <c r="I125" i="10"/>
  <c r="F126" i="10"/>
  <c r="Y124" i="10"/>
  <c r="H125" i="13"/>
  <c r="I124" i="13"/>
  <c r="Q124" i="13"/>
  <c r="G124" i="13"/>
  <c r="V122" i="13"/>
  <c r="Z122" i="13"/>
  <c r="F126" i="13"/>
  <c r="K125" i="13"/>
  <c r="T125" i="13"/>
  <c r="U123" i="13"/>
  <c r="P123" i="13"/>
  <c r="J123" i="13"/>
  <c r="L123" i="13"/>
  <c r="AC123" i="13"/>
  <c r="AD123" i="13"/>
  <c r="W122" i="13"/>
  <c r="X122" i="13"/>
  <c r="Y122" i="13"/>
  <c r="AA122" i="13"/>
  <c r="T123" i="5"/>
  <c r="U123" i="5"/>
  <c r="Z123" i="5"/>
  <c r="V123" i="5"/>
  <c r="K125" i="5"/>
  <c r="F126" i="5"/>
  <c r="L123" i="5"/>
  <c r="AA123" i="5"/>
  <c r="AC123" i="5"/>
  <c r="AD123" i="5"/>
  <c r="I124" i="5"/>
  <c r="Q124" i="5"/>
  <c r="S124" i="5"/>
  <c r="G124" i="5"/>
  <c r="H125" i="5"/>
  <c r="P123" i="5"/>
  <c r="J123" i="5"/>
  <c r="T123" i="4"/>
  <c r="U123" i="4"/>
  <c r="Z123" i="4"/>
  <c r="V123" i="4"/>
  <c r="G124" i="4"/>
  <c r="H125" i="4"/>
  <c r="Q124" i="4"/>
  <c r="S124" i="4"/>
  <c r="I124" i="4"/>
  <c r="L123" i="4"/>
  <c r="AA122" i="4"/>
  <c r="AC123" i="4"/>
  <c r="AD123" i="4"/>
  <c r="P123" i="4"/>
  <c r="J123" i="4"/>
  <c r="Y122" i="4"/>
  <c r="F126" i="4"/>
  <c r="K125" i="4"/>
  <c r="W123" i="5"/>
  <c r="X123" i="5"/>
  <c r="V125" i="10"/>
  <c r="W125" i="10"/>
  <c r="X125" i="10"/>
  <c r="W123" i="4"/>
  <c r="X123" i="4"/>
  <c r="K126" i="10"/>
  <c r="I126" i="10"/>
  <c r="F127" i="10"/>
  <c r="L125" i="10"/>
  <c r="AA125" i="10"/>
  <c r="AC125" i="10"/>
  <c r="AD125" i="10"/>
  <c r="Q126" i="10"/>
  <c r="S126" i="10"/>
  <c r="T126" i="10"/>
  <c r="U126" i="10"/>
  <c r="Z126" i="10"/>
  <c r="G126" i="10"/>
  <c r="H127" i="10"/>
  <c r="P125" i="10"/>
  <c r="Y125" i="10"/>
  <c r="J125" i="10"/>
  <c r="J124" i="13"/>
  <c r="U124" i="13"/>
  <c r="P124" i="13"/>
  <c r="V123" i="13"/>
  <c r="Z123" i="13"/>
  <c r="T126" i="13"/>
  <c r="F127" i="13"/>
  <c r="K126" i="13"/>
  <c r="W123" i="13"/>
  <c r="X123" i="13"/>
  <c r="Y123" i="13"/>
  <c r="AA123" i="13"/>
  <c r="AC124" i="13"/>
  <c r="AD124" i="13"/>
  <c r="L124" i="13"/>
  <c r="Q125" i="13"/>
  <c r="G125" i="13"/>
  <c r="H126" i="13"/>
  <c r="I125" i="13"/>
  <c r="T124" i="5"/>
  <c r="U124" i="5"/>
  <c r="Z124" i="5"/>
  <c r="V124" i="5"/>
  <c r="F127" i="5"/>
  <c r="K126" i="5"/>
  <c r="Y123" i="5"/>
  <c r="P124" i="5"/>
  <c r="J124" i="5"/>
  <c r="G125" i="5"/>
  <c r="Q125" i="5"/>
  <c r="S125" i="5"/>
  <c r="H126" i="5"/>
  <c r="I125" i="5"/>
  <c r="L124" i="5"/>
  <c r="AA124" i="5"/>
  <c r="AC124" i="5"/>
  <c r="AD124" i="5"/>
  <c r="T124" i="4"/>
  <c r="U124" i="4"/>
  <c r="Z124" i="4"/>
  <c r="V124" i="4"/>
  <c r="P124" i="4"/>
  <c r="J124" i="4"/>
  <c r="AC124" i="4"/>
  <c r="AD124" i="4"/>
  <c r="L124" i="4"/>
  <c r="AA123" i="4"/>
  <c r="Y123" i="4"/>
  <c r="K126" i="4"/>
  <c r="F127" i="4"/>
  <c r="I125" i="4"/>
  <c r="Q125" i="4"/>
  <c r="S125" i="4"/>
  <c r="H126" i="4"/>
  <c r="G125" i="4"/>
  <c r="V126" i="10"/>
  <c r="W124" i="5"/>
  <c r="X124" i="5"/>
  <c r="Y124" i="5"/>
  <c r="W126" i="10"/>
  <c r="X126" i="10"/>
  <c r="W124" i="4"/>
  <c r="X124" i="4"/>
  <c r="P126" i="10"/>
  <c r="J126" i="10"/>
  <c r="H128" i="10"/>
  <c r="G127" i="10"/>
  <c r="Q127" i="10"/>
  <c r="S127" i="10"/>
  <c r="T127" i="10"/>
  <c r="U127" i="10"/>
  <c r="Z127" i="10"/>
  <c r="L126" i="10"/>
  <c r="AA126" i="10"/>
  <c r="AC126" i="10"/>
  <c r="AD126" i="10"/>
  <c r="K127" i="10"/>
  <c r="I127" i="10"/>
  <c r="F128" i="10"/>
  <c r="W124" i="13"/>
  <c r="X124" i="13"/>
  <c r="Y124" i="13"/>
  <c r="AA124" i="13"/>
  <c r="H127" i="13"/>
  <c r="I126" i="13"/>
  <c r="Q126" i="13"/>
  <c r="G126" i="13"/>
  <c r="F128" i="13"/>
  <c r="K127" i="13"/>
  <c r="T127" i="13"/>
  <c r="L125" i="13"/>
  <c r="AC125" i="13"/>
  <c r="AD125" i="13"/>
  <c r="U125" i="13"/>
  <c r="P125" i="13"/>
  <c r="J125" i="13"/>
  <c r="V124" i="13"/>
  <c r="Z124" i="13"/>
  <c r="T125" i="5"/>
  <c r="U125" i="5"/>
  <c r="Z125" i="5"/>
  <c r="V125" i="5"/>
  <c r="W125" i="5"/>
  <c r="X125" i="5"/>
  <c r="Y125" i="5"/>
  <c r="AC125" i="5"/>
  <c r="AD125" i="5"/>
  <c r="L125" i="5"/>
  <c r="AA125" i="5"/>
  <c r="P125" i="5"/>
  <c r="J125" i="5"/>
  <c r="F128" i="5"/>
  <c r="K127" i="5"/>
  <c r="H127" i="5"/>
  <c r="Q126" i="5"/>
  <c r="S126" i="5"/>
  <c r="I126" i="5"/>
  <c r="G126" i="5"/>
  <c r="T125" i="4"/>
  <c r="U125" i="4"/>
  <c r="Z125" i="4"/>
  <c r="V125" i="4"/>
  <c r="H127" i="4"/>
  <c r="G126" i="4"/>
  <c r="Q126" i="4"/>
  <c r="S126" i="4"/>
  <c r="I126" i="4"/>
  <c r="F128" i="4"/>
  <c r="K127" i="4"/>
  <c r="Y124" i="4"/>
  <c r="P125" i="4"/>
  <c r="J125" i="4"/>
  <c r="L125" i="4"/>
  <c r="AA124" i="4"/>
  <c r="AC125" i="4"/>
  <c r="AD125" i="4"/>
  <c r="Y126" i="10"/>
  <c r="V127" i="10"/>
  <c r="W127" i="10"/>
  <c r="X127" i="10"/>
  <c r="AC127" i="10"/>
  <c r="AD127" i="10"/>
  <c r="L127" i="10"/>
  <c r="AA127" i="10"/>
  <c r="F129" i="10"/>
  <c r="K128" i="10"/>
  <c r="I128" i="10"/>
  <c r="H129" i="10"/>
  <c r="Q128" i="10"/>
  <c r="S128" i="10"/>
  <c r="T128" i="10"/>
  <c r="U128" i="10"/>
  <c r="Z128" i="10"/>
  <c r="G128" i="10"/>
  <c r="J127" i="10"/>
  <c r="P127" i="10"/>
  <c r="Y127" i="10"/>
  <c r="AC126" i="13"/>
  <c r="AD126" i="13"/>
  <c r="L126" i="13"/>
  <c r="W125" i="13"/>
  <c r="X125" i="13"/>
  <c r="Y125" i="13"/>
  <c r="AA125" i="13"/>
  <c r="T128" i="13"/>
  <c r="F129" i="13"/>
  <c r="K128" i="13"/>
  <c r="Q127" i="13"/>
  <c r="G127" i="13"/>
  <c r="H128" i="13"/>
  <c r="I127" i="13"/>
  <c r="J126" i="13"/>
  <c r="U126" i="13"/>
  <c r="P126" i="13"/>
  <c r="V125" i="13"/>
  <c r="Z125" i="13"/>
  <c r="T126" i="5"/>
  <c r="U126" i="5"/>
  <c r="Z126" i="5"/>
  <c r="V126" i="5"/>
  <c r="J126" i="5"/>
  <c r="P126" i="5"/>
  <c r="AC126" i="5"/>
  <c r="AD126" i="5"/>
  <c r="L126" i="5"/>
  <c r="AA126" i="5"/>
  <c r="Q127" i="5"/>
  <c r="S127" i="5"/>
  <c r="H128" i="5"/>
  <c r="I127" i="5"/>
  <c r="G127" i="5"/>
  <c r="F129" i="5"/>
  <c r="K128" i="5"/>
  <c r="T126" i="4"/>
  <c r="U126" i="4"/>
  <c r="Z126" i="4"/>
  <c r="V126" i="4"/>
  <c r="W126" i="4"/>
  <c r="X126" i="4"/>
  <c r="Q127" i="4"/>
  <c r="S127" i="4"/>
  <c r="V127" i="4"/>
  <c r="G127" i="4"/>
  <c r="I127" i="4"/>
  <c r="H128" i="4"/>
  <c r="AC126" i="4"/>
  <c r="AD126" i="4"/>
  <c r="L126" i="4"/>
  <c r="AA125" i="4"/>
  <c r="W125" i="4"/>
  <c r="X125" i="4"/>
  <c r="Y125" i="4"/>
  <c r="K128" i="4"/>
  <c r="F129" i="4"/>
  <c r="P126" i="4"/>
  <c r="J126" i="4"/>
  <c r="W126" i="5"/>
  <c r="X126" i="5"/>
  <c r="Y126" i="5"/>
  <c r="AC128" i="10"/>
  <c r="AD128" i="10"/>
  <c r="L128" i="10"/>
  <c r="AA128" i="10"/>
  <c r="G129" i="10"/>
  <c r="Q129" i="10"/>
  <c r="S129" i="10"/>
  <c r="T129" i="10"/>
  <c r="U129" i="10"/>
  <c r="Z129" i="10"/>
  <c r="H130" i="10"/>
  <c r="K129" i="10"/>
  <c r="I129" i="10"/>
  <c r="F130" i="10"/>
  <c r="V128" i="10"/>
  <c r="W128" i="10"/>
  <c r="X128" i="10"/>
  <c r="P128" i="10"/>
  <c r="J128" i="10"/>
  <c r="L127" i="13"/>
  <c r="AC127" i="13"/>
  <c r="AD127" i="13"/>
  <c r="H129" i="13"/>
  <c r="I128" i="13"/>
  <c r="Q128" i="13"/>
  <c r="G128" i="13"/>
  <c r="U127" i="13"/>
  <c r="P127" i="13"/>
  <c r="J127" i="13"/>
  <c r="F130" i="13"/>
  <c r="K129" i="13"/>
  <c r="T129" i="13"/>
  <c r="W126" i="13"/>
  <c r="X126" i="13"/>
  <c r="Y126" i="13"/>
  <c r="AA126" i="13"/>
  <c r="V126" i="13"/>
  <c r="Z126" i="13"/>
  <c r="T127" i="5"/>
  <c r="U127" i="5"/>
  <c r="Z127" i="5"/>
  <c r="V127" i="5"/>
  <c r="J127" i="5"/>
  <c r="P127" i="5"/>
  <c r="L127" i="5"/>
  <c r="AA127" i="5"/>
  <c r="AC127" i="5"/>
  <c r="AD127" i="5"/>
  <c r="H129" i="5"/>
  <c r="Q128" i="5"/>
  <c r="S128" i="5"/>
  <c r="G128" i="5"/>
  <c r="I128" i="5"/>
  <c r="F130" i="5"/>
  <c r="K129" i="5"/>
  <c r="H129" i="4"/>
  <c r="I128" i="4"/>
  <c r="G128" i="4"/>
  <c r="Q128" i="4"/>
  <c r="S128" i="4"/>
  <c r="L127" i="4"/>
  <c r="AA126" i="4"/>
  <c r="AC127" i="4"/>
  <c r="AD127" i="4"/>
  <c r="Y126" i="4"/>
  <c r="J127" i="4"/>
  <c r="P127" i="4"/>
  <c r="T127" i="4"/>
  <c r="U127" i="4"/>
  <c r="Z127" i="4"/>
  <c r="F130" i="4"/>
  <c r="K129" i="4"/>
  <c r="W127" i="5"/>
  <c r="X127" i="5"/>
  <c r="Y127" i="5"/>
  <c r="Y128" i="10"/>
  <c r="L129" i="10"/>
  <c r="AA129" i="10"/>
  <c r="AC129" i="10"/>
  <c r="AD129" i="10"/>
  <c r="V129" i="10"/>
  <c r="W129" i="10"/>
  <c r="X129" i="10"/>
  <c r="J129" i="10"/>
  <c r="P129" i="10"/>
  <c r="Q130" i="10"/>
  <c r="S130" i="10"/>
  <c r="T130" i="10"/>
  <c r="U130" i="10"/>
  <c r="Z130" i="10"/>
  <c r="H131" i="10"/>
  <c r="G130" i="10"/>
  <c r="K130" i="10"/>
  <c r="I130" i="10"/>
  <c r="F131" i="10"/>
  <c r="V127" i="13"/>
  <c r="Z127" i="13"/>
  <c r="Q129" i="13"/>
  <c r="G129" i="13"/>
  <c r="H130" i="13"/>
  <c r="I129" i="13"/>
  <c r="AC128" i="13"/>
  <c r="AD128" i="13"/>
  <c r="L128" i="13"/>
  <c r="T130" i="13"/>
  <c r="F131" i="13"/>
  <c r="K130" i="13"/>
  <c r="J128" i="13"/>
  <c r="U128" i="13"/>
  <c r="P128" i="13"/>
  <c r="W127" i="13"/>
  <c r="X127" i="13"/>
  <c r="Y127" i="13"/>
  <c r="AA127" i="13"/>
  <c r="T128" i="5"/>
  <c r="U128" i="5"/>
  <c r="Z128" i="5"/>
  <c r="V128" i="5"/>
  <c r="Q129" i="5"/>
  <c r="S129" i="5"/>
  <c r="V129" i="5"/>
  <c r="H130" i="5"/>
  <c r="I129" i="5"/>
  <c r="G129" i="5"/>
  <c r="J128" i="5"/>
  <c r="P128" i="5"/>
  <c r="AC128" i="5"/>
  <c r="AD128" i="5"/>
  <c r="L128" i="5"/>
  <c r="AA128" i="5"/>
  <c r="F131" i="5"/>
  <c r="K130" i="5"/>
  <c r="T128" i="4"/>
  <c r="U128" i="4"/>
  <c r="Z128" i="4"/>
  <c r="V128" i="4"/>
  <c r="AC128" i="4"/>
  <c r="AD128" i="4"/>
  <c r="L128" i="4"/>
  <c r="AA127" i="4"/>
  <c r="K130" i="4"/>
  <c r="F131" i="4"/>
  <c r="Q129" i="4"/>
  <c r="S129" i="4"/>
  <c r="G129" i="4"/>
  <c r="I129" i="4"/>
  <c r="H130" i="4"/>
  <c r="J128" i="4"/>
  <c r="P128" i="4"/>
  <c r="W127" i="4"/>
  <c r="X127" i="4"/>
  <c r="Y127" i="4"/>
  <c r="W128" i="5"/>
  <c r="X128" i="5"/>
  <c r="Y129" i="10"/>
  <c r="L130" i="10"/>
  <c r="AA130" i="10"/>
  <c r="AC130" i="10"/>
  <c r="AD130" i="10"/>
  <c r="F132" i="10"/>
  <c r="K131" i="10"/>
  <c r="I131" i="10"/>
  <c r="V130" i="10"/>
  <c r="W130" i="10"/>
  <c r="X130" i="10"/>
  <c r="G131" i="10"/>
  <c r="Q131" i="10"/>
  <c r="S131" i="10"/>
  <c r="T131" i="10"/>
  <c r="U131" i="10"/>
  <c r="Z131" i="10"/>
  <c r="H132" i="10"/>
  <c r="P130" i="10"/>
  <c r="J130" i="10"/>
  <c r="W128" i="13"/>
  <c r="X128" i="13"/>
  <c r="Y128" i="13"/>
  <c r="AA128" i="13"/>
  <c r="U129" i="13"/>
  <c r="P129" i="13"/>
  <c r="J129" i="13"/>
  <c r="V128" i="13"/>
  <c r="Z128" i="13"/>
  <c r="K131" i="13"/>
  <c r="F132" i="13"/>
  <c r="T131" i="13"/>
  <c r="L129" i="13"/>
  <c r="AC129" i="13"/>
  <c r="AD129" i="13"/>
  <c r="H131" i="13"/>
  <c r="I130" i="13"/>
  <c r="Q130" i="13"/>
  <c r="G130" i="13"/>
  <c r="L129" i="5"/>
  <c r="AA129" i="5"/>
  <c r="AC129" i="5"/>
  <c r="AD129" i="5"/>
  <c r="Y128" i="5"/>
  <c r="H131" i="5"/>
  <c r="Q130" i="5"/>
  <c r="I130" i="5"/>
  <c r="G130" i="5"/>
  <c r="T129" i="5"/>
  <c r="U129" i="5"/>
  <c r="Z129" i="5"/>
  <c r="S130" i="5"/>
  <c r="V130" i="5"/>
  <c r="J129" i="5"/>
  <c r="P129" i="5"/>
  <c r="F132" i="5"/>
  <c r="K131" i="5"/>
  <c r="T129" i="4"/>
  <c r="U129" i="4"/>
  <c r="Z129" i="4"/>
  <c r="V129" i="4"/>
  <c r="P129" i="4"/>
  <c r="J129" i="4"/>
  <c r="F132" i="4"/>
  <c r="K131" i="4"/>
  <c r="W128" i="4"/>
  <c r="X128" i="4"/>
  <c r="Y128" i="4"/>
  <c r="H131" i="4"/>
  <c r="I130" i="4"/>
  <c r="Q130" i="4"/>
  <c r="S130" i="4"/>
  <c r="G130" i="4"/>
  <c r="L129" i="4"/>
  <c r="AA128" i="4"/>
  <c r="AC129" i="4"/>
  <c r="AD129" i="4"/>
  <c r="L131" i="10"/>
  <c r="AA131" i="10"/>
  <c r="AC131" i="10"/>
  <c r="AD131" i="10"/>
  <c r="F133" i="10"/>
  <c r="K132" i="10"/>
  <c r="I132" i="10"/>
  <c r="V131" i="10"/>
  <c r="W131" i="10"/>
  <c r="X131" i="10"/>
  <c r="Y131" i="10"/>
  <c r="J131" i="10"/>
  <c r="P131" i="10"/>
  <c r="G132" i="10"/>
  <c r="Q132" i="10"/>
  <c r="S132" i="10"/>
  <c r="T132" i="10"/>
  <c r="U132" i="10"/>
  <c r="Z132" i="10"/>
  <c r="H133" i="10"/>
  <c r="Y130" i="10"/>
  <c r="W129" i="13"/>
  <c r="X129" i="13"/>
  <c r="Y129" i="13"/>
  <c r="AA129" i="13"/>
  <c r="AC130" i="13"/>
  <c r="AD130" i="13"/>
  <c r="L130" i="13"/>
  <c r="V129" i="13"/>
  <c r="Z129" i="13"/>
  <c r="K132" i="13"/>
  <c r="F133" i="13"/>
  <c r="T132" i="13"/>
  <c r="H132" i="13"/>
  <c r="Q131" i="13"/>
  <c r="G131" i="13"/>
  <c r="I131" i="13"/>
  <c r="J130" i="13"/>
  <c r="U130" i="13"/>
  <c r="P130" i="13"/>
  <c r="AC130" i="5"/>
  <c r="AD130" i="5"/>
  <c r="L130" i="5"/>
  <c r="AA130" i="5"/>
  <c r="T130" i="5"/>
  <c r="U130" i="5"/>
  <c r="Z130" i="5"/>
  <c r="F133" i="5"/>
  <c r="K132" i="5"/>
  <c r="J130" i="5"/>
  <c r="P130" i="5"/>
  <c r="Q131" i="5"/>
  <c r="S131" i="5"/>
  <c r="H132" i="5"/>
  <c r="I131" i="5"/>
  <c r="G131" i="5"/>
  <c r="W129" i="5"/>
  <c r="X129" i="5"/>
  <c r="Y129" i="5"/>
  <c r="T130" i="4"/>
  <c r="U130" i="4"/>
  <c r="Z130" i="4"/>
  <c r="V130" i="4"/>
  <c r="AC130" i="4"/>
  <c r="AD130" i="4"/>
  <c r="L130" i="4"/>
  <c r="AA129" i="4"/>
  <c r="J130" i="4"/>
  <c r="P130" i="4"/>
  <c r="Q131" i="4"/>
  <c r="S131" i="4"/>
  <c r="G131" i="4"/>
  <c r="I131" i="4"/>
  <c r="H132" i="4"/>
  <c r="W129" i="4"/>
  <c r="X129" i="4"/>
  <c r="Y129" i="4"/>
  <c r="K132" i="4"/>
  <c r="F133" i="4"/>
  <c r="V132" i="10"/>
  <c r="W132" i="10"/>
  <c r="X132" i="10"/>
  <c r="L132" i="10"/>
  <c r="AA132" i="10"/>
  <c r="AC132" i="10"/>
  <c r="AD132" i="10"/>
  <c r="J132" i="10"/>
  <c r="P132" i="10"/>
  <c r="Y132" i="10"/>
  <c r="H134" i="10"/>
  <c r="G133" i="10"/>
  <c r="Q133" i="10"/>
  <c r="S133" i="10"/>
  <c r="T133" i="10"/>
  <c r="U133" i="10"/>
  <c r="Z133" i="10"/>
  <c r="F134" i="10"/>
  <c r="K133" i="10"/>
  <c r="I133" i="10"/>
  <c r="V130" i="13"/>
  <c r="Z130" i="13"/>
  <c r="K133" i="13"/>
  <c r="T133" i="13"/>
  <c r="F134" i="13"/>
  <c r="W130" i="13"/>
  <c r="X130" i="13"/>
  <c r="Y130" i="13"/>
  <c r="AA130" i="13"/>
  <c r="I132" i="13"/>
  <c r="G132" i="13"/>
  <c r="H133" i="13"/>
  <c r="Q132" i="13"/>
  <c r="L131" i="13"/>
  <c r="AC131" i="13"/>
  <c r="AD131" i="13"/>
  <c r="U131" i="13"/>
  <c r="P131" i="13"/>
  <c r="J131" i="13"/>
  <c r="T131" i="5"/>
  <c r="U131" i="5"/>
  <c r="Z131" i="5"/>
  <c r="L131" i="5"/>
  <c r="AA131" i="5"/>
  <c r="AC131" i="5"/>
  <c r="AD131" i="5"/>
  <c r="V131" i="5"/>
  <c r="H133" i="5"/>
  <c r="Q132" i="5"/>
  <c r="S132" i="5"/>
  <c r="G132" i="5"/>
  <c r="I132" i="5"/>
  <c r="J131" i="5"/>
  <c r="P131" i="5"/>
  <c r="W130" i="5"/>
  <c r="X130" i="5"/>
  <c r="Y130" i="5"/>
  <c r="F134" i="5"/>
  <c r="K133" i="5"/>
  <c r="T131" i="4"/>
  <c r="U131" i="4"/>
  <c r="Z131" i="4"/>
  <c r="V131" i="4"/>
  <c r="H133" i="4"/>
  <c r="I132" i="4"/>
  <c r="G132" i="4"/>
  <c r="Q132" i="4"/>
  <c r="S132" i="4"/>
  <c r="F134" i="4"/>
  <c r="K133" i="4"/>
  <c r="L131" i="4"/>
  <c r="AA130" i="4"/>
  <c r="AC131" i="4"/>
  <c r="AD131" i="4"/>
  <c r="W130" i="4"/>
  <c r="X130" i="4"/>
  <c r="Y130" i="4"/>
  <c r="P131" i="4"/>
  <c r="J131" i="4"/>
  <c r="W131" i="5"/>
  <c r="X131" i="5"/>
  <c r="W131" i="4"/>
  <c r="X131" i="4"/>
  <c r="Y131" i="4"/>
  <c r="L133" i="10"/>
  <c r="AA133" i="10"/>
  <c r="AC133" i="10"/>
  <c r="AD133" i="10"/>
  <c r="J133" i="10"/>
  <c r="P133" i="10"/>
  <c r="K134" i="10"/>
  <c r="I134" i="10"/>
  <c r="F135" i="10"/>
  <c r="G134" i="10"/>
  <c r="Q134" i="10"/>
  <c r="S134" i="10"/>
  <c r="T134" i="10"/>
  <c r="U134" i="10"/>
  <c r="Z134" i="10"/>
  <c r="H135" i="10"/>
  <c r="V133" i="10"/>
  <c r="W133" i="10"/>
  <c r="X133" i="10"/>
  <c r="V131" i="13"/>
  <c r="Z131" i="13"/>
  <c r="G133" i="13"/>
  <c r="H134" i="13"/>
  <c r="I133" i="13"/>
  <c r="Q133" i="13"/>
  <c r="U132" i="13"/>
  <c r="P132" i="13"/>
  <c r="J132" i="13"/>
  <c r="W131" i="13"/>
  <c r="X131" i="13"/>
  <c r="Y131" i="13"/>
  <c r="AA131" i="13"/>
  <c r="AC132" i="13"/>
  <c r="AD132" i="13"/>
  <c r="L132" i="13"/>
  <c r="T134" i="13"/>
  <c r="F135" i="13"/>
  <c r="K134" i="13"/>
  <c r="T132" i="5"/>
  <c r="U132" i="5"/>
  <c r="Z132" i="5"/>
  <c r="V132" i="5"/>
  <c r="F135" i="5"/>
  <c r="K134" i="5"/>
  <c r="AC132" i="5"/>
  <c r="AD132" i="5"/>
  <c r="L132" i="5"/>
  <c r="AA132" i="5"/>
  <c r="Q133" i="5"/>
  <c r="S133" i="5"/>
  <c r="V133" i="5"/>
  <c r="H134" i="5"/>
  <c r="I133" i="5"/>
  <c r="G133" i="5"/>
  <c r="J132" i="5"/>
  <c r="P132" i="5"/>
  <c r="Y131" i="5"/>
  <c r="T132" i="4"/>
  <c r="U132" i="4"/>
  <c r="Z132" i="4"/>
  <c r="V132" i="4"/>
  <c r="Q133" i="4"/>
  <c r="S133" i="4"/>
  <c r="G133" i="4"/>
  <c r="I133" i="4"/>
  <c r="H134" i="4"/>
  <c r="J132" i="4"/>
  <c r="P132" i="4"/>
  <c r="K134" i="4"/>
  <c r="F135" i="4"/>
  <c r="AC132" i="4"/>
  <c r="AD132" i="4"/>
  <c r="L132" i="4"/>
  <c r="AA131" i="4"/>
  <c r="W132" i="5"/>
  <c r="X132" i="5"/>
  <c r="Y133" i="10"/>
  <c r="W132" i="4"/>
  <c r="X132" i="4"/>
  <c r="AC134" i="10"/>
  <c r="AD134" i="10"/>
  <c r="L134" i="10"/>
  <c r="AA134" i="10"/>
  <c r="V134" i="10"/>
  <c r="W134" i="10"/>
  <c r="X134" i="10"/>
  <c r="P134" i="10"/>
  <c r="J134" i="10"/>
  <c r="F136" i="10"/>
  <c r="K135" i="10"/>
  <c r="I135" i="10"/>
  <c r="H136" i="10"/>
  <c r="G135" i="10"/>
  <c r="Q135" i="10"/>
  <c r="S135" i="10"/>
  <c r="T135" i="10"/>
  <c r="U135" i="10"/>
  <c r="Z135" i="10"/>
  <c r="H135" i="13"/>
  <c r="I134" i="13"/>
  <c r="Q134" i="13"/>
  <c r="G134" i="13"/>
  <c r="F136" i="13"/>
  <c r="K135" i="13"/>
  <c r="T135" i="13"/>
  <c r="V132" i="13"/>
  <c r="Z132" i="13"/>
  <c r="U133" i="13"/>
  <c r="P133" i="13"/>
  <c r="J133" i="13"/>
  <c r="W132" i="13"/>
  <c r="X132" i="13"/>
  <c r="Y132" i="13"/>
  <c r="AA132" i="13"/>
  <c r="AC133" i="13"/>
  <c r="AD133" i="13"/>
  <c r="L133" i="13"/>
  <c r="F136" i="5"/>
  <c r="K135" i="5"/>
  <c r="Y132" i="5"/>
  <c r="H135" i="5"/>
  <c r="Q134" i="5"/>
  <c r="S134" i="5"/>
  <c r="I134" i="5"/>
  <c r="G134" i="5"/>
  <c r="J133" i="5"/>
  <c r="P133" i="5"/>
  <c r="T133" i="5"/>
  <c r="U133" i="5"/>
  <c r="Z133" i="5"/>
  <c r="L133" i="5"/>
  <c r="AA133" i="5"/>
  <c r="AC133" i="5"/>
  <c r="AD133" i="5"/>
  <c r="T133" i="4"/>
  <c r="U133" i="4"/>
  <c r="Z133" i="4"/>
  <c r="V133" i="4"/>
  <c r="L133" i="4"/>
  <c r="AA132" i="4"/>
  <c r="AC133" i="4"/>
  <c r="AD133" i="4"/>
  <c r="Y132" i="4"/>
  <c r="P133" i="4"/>
  <c r="J133" i="4"/>
  <c r="F136" i="4"/>
  <c r="K135" i="4"/>
  <c r="H135" i="4"/>
  <c r="I134" i="4"/>
  <c r="Q134" i="4"/>
  <c r="S134" i="4"/>
  <c r="G134" i="4"/>
  <c r="V135" i="10"/>
  <c r="W135" i="10"/>
  <c r="X135" i="10"/>
  <c r="L135" i="10"/>
  <c r="AA135" i="10"/>
  <c r="AC135" i="10"/>
  <c r="AD135" i="10"/>
  <c r="Y134" i="10"/>
  <c r="J135" i="10"/>
  <c r="P135" i="10"/>
  <c r="K136" i="10"/>
  <c r="I136" i="10"/>
  <c r="F137" i="10"/>
  <c r="G136" i="10"/>
  <c r="Q136" i="10"/>
  <c r="S136" i="10"/>
  <c r="T136" i="10"/>
  <c r="U136" i="10"/>
  <c r="Z136" i="10"/>
  <c r="H137" i="10"/>
  <c r="J134" i="13"/>
  <c r="U134" i="13"/>
  <c r="P134" i="13"/>
  <c r="V133" i="13"/>
  <c r="Z133" i="13"/>
  <c r="AC134" i="13"/>
  <c r="AD134" i="13"/>
  <c r="L134" i="13"/>
  <c r="W133" i="13"/>
  <c r="X133" i="13"/>
  <c r="Y133" i="13"/>
  <c r="AA133" i="13"/>
  <c r="T136" i="13"/>
  <c r="F137" i="13"/>
  <c r="K136" i="13"/>
  <c r="Q135" i="13"/>
  <c r="G135" i="13"/>
  <c r="H136" i="13"/>
  <c r="I135" i="13"/>
  <c r="T134" i="5"/>
  <c r="U134" i="5"/>
  <c r="Z134" i="5"/>
  <c r="V134" i="5"/>
  <c r="W134" i="5"/>
  <c r="X134" i="5"/>
  <c r="J134" i="5"/>
  <c r="P134" i="5"/>
  <c r="Q135" i="5"/>
  <c r="S135" i="5"/>
  <c r="H136" i="5"/>
  <c r="I135" i="5"/>
  <c r="G135" i="5"/>
  <c r="W133" i="5"/>
  <c r="X133" i="5"/>
  <c r="Y133" i="5"/>
  <c r="AC134" i="5"/>
  <c r="AD134" i="5"/>
  <c r="L134" i="5"/>
  <c r="AA134" i="5"/>
  <c r="F137" i="5"/>
  <c r="K136" i="5"/>
  <c r="T134" i="4"/>
  <c r="U134" i="4"/>
  <c r="Z134" i="4"/>
  <c r="V134" i="4"/>
  <c r="J134" i="4"/>
  <c r="P134" i="4"/>
  <c r="Q135" i="4"/>
  <c r="S135" i="4"/>
  <c r="G135" i="4"/>
  <c r="I135" i="4"/>
  <c r="H136" i="4"/>
  <c r="W133" i="4"/>
  <c r="X133" i="4"/>
  <c r="Y133" i="4"/>
  <c r="AC134" i="4"/>
  <c r="AD134" i="4"/>
  <c r="L134" i="4"/>
  <c r="AA133" i="4"/>
  <c r="F137" i="4"/>
  <c r="K136" i="4"/>
  <c r="Y134" i="5"/>
  <c r="Y135" i="10"/>
  <c r="AC136" i="10"/>
  <c r="AD136" i="10"/>
  <c r="L136" i="10"/>
  <c r="AA136" i="10"/>
  <c r="K137" i="10"/>
  <c r="I137" i="10"/>
  <c r="F138" i="10"/>
  <c r="G137" i="10"/>
  <c r="H138" i="10"/>
  <c r="Q137" i="10"/>
  <c r="S137" i="10"/>
  <c r="T137" i="10"/>
  <c r="U137" i="10"/>
  <c r="Z137" i="10"/>
  <c r="V136" i="10"/>
  <c r="W136" i="10"/>
  <c r="X136" i="10"/>
  <c r="P136" i="10"/>
  <c r="J136" i="10"/>
  <c r="H137" i="13"/>
  <c r="I136" i="13"/>
  <c r="Q136" i="13"/>
  <c r="G136" i="13"/>
  <c r="U135" i="13"/>
  <c r="P135" i="13"/>
  <c r="J135" i="13"/>
  <c r="F138" i="13"/>
  <c r="K137" i="13"/>
  <c r="T137" i="13"/>
  <c r="W134" i="13"/>
  <c r="X134" i="13"/>
  <c r="Y134" i="13"/>
  <c r="AA134" i="13"/>
  <c r="V134" i="13"/>
  <c r="Z134" i="13"/>
  <c r="L135" i="13"/>
  <c r="AC135" i="13"/>
  <c r="AD135" i="13"/>
  <c r="T135" i="5"/>
  <c r="U135" i="5"/>
  <c r="Z135" i="5"/>
  <c r="V135" i="5"/>
  <c r="H137" i="5"/>
  <c r="Q136" i="5"/>
  <c r="S136" i="5"/>
  <c r="G136" i="5"/>
  <c r="I136" i="5"/>
  <c r="K137" i="5"/>
  <c r="F138" i="5"/>
  <c r="J135" i="5"/>
  <c r="P135" i="5"/>
  <c r="L135" i="5"/>
  <c r="AC135" i="5"/>
  <c r="AD135" i="5"/>
  <c r="T135" i="4"/>
  <c r="U135" i="4"/>
  <c r="Z135" i="4"/>
  <c r="V135" i="4"/>
  <c r="P135" i="4"/>
  <c r="J135" i="4"/>
  <c r="W134" i="4"/>
  <c r="X134" i="4"/>
  <c r="Y134" i="4"/>
  <c r="K137" i="4"/>
  <c r="F138" i="4"/>
  <c r="I136" i="4"/>
  <c r="H137" i="4"/>
  <c r="G136" i="4"/>
  <c r="Q136" i="4"/>
  <c r="S136" i="4"/>
  <c r="L135" i="4"/>
  <c r="AA134" i="4"/>
  <c r="AC135" i="4"/>
  <c r="AD135" i="4"/>
  <c r="W135" i="5"/>
  <c r="X135" i="5"/>
  <c r="Y136" i="10"/>
  <c r="AC137" i="10"/>
  <c r="AD137" i="10"/>
  <c r="L137" i="10"/>
  <c r="AA137" i="10"/>
  <c r="K138" i="10"/>
  <c r="F139" i="10"/>
  <c r="G138" i="10"/>
  <c r="Q138" i="10"/>
  <c r="S138" i="10"/>
  <c r="T138" i="10"/>
  <c r="U138" i="10"/>
  <c r="Z138" i="10"/>
  <c r="I138" i="10"/>
  <c r="H139" i="10"/>
  <c r="P137" i="10"/>
  <c r="J137" i="10"/>
  <c r="V137" i="10"/>
  <c r="W137" i="10"/>
  <c r="X137" i="10"/>
  <c r="W135" i="13"/>
  <c r="X135" i="13"/>
  <c r="Y135" i="13"/>
  <c r="AA135" i="13"/>
  <c r="T138" i="13"/>
  <c r="F139" i="13"/>
  <c r="K138" i="13"/>
  <c r="J136" i="13"/>
  <c r="U136" i="13"/>
  <c r="P136" i="13"/>
  <c r="AC136" i="13"/>
  <c r="AD136" i="13"/>
  <c r="L136" i="13"/>
  <c r="V135" i="13"/>
  <c r="Z135" i="13"/>
  <c r="Q137" i="13"/>
  <c r="G137" i="13"/>
  <c r="H138" i="13"/>
  <c r="I137" i="13"/>
  <c r="T136" i="5"/>
  <c r="U136" i="5"/>
  <c r="Z136" i="5"/>
  <c r="V136" i="5"/>
  <c r="Q137" i="5"/>
  <c r="S137" i="5"/>
  <c r="H138" i="5"/>
  <c r="I137" i="5"/>
  <c r="G137" i="5"/>
  <c r="K138" i="5"/>
  <c r="F139" i="5"/>
  <c r="J136" i="5"/>
  <c r="P136" i="5"/>
  <c r="Y135" i="5"/>
  <c r="AC136" i="5"/>
  <c r="AD136" i="5"/>
  <c r="L136" i="5"/>
  <c r="AA136" i="5"/>
  <c r="T136" i="4"/>
  <c r="U136" i="4"/>
  <c r="Z136" i="4"/>
  <c r="V136" i="4"/>
  <c r="J136" i="4"/>
  <c r="P136" i="4"/>
  <c r="I137" i="4"/>
  <c r="H138" i="4"/>
  <c r="Q137" i="4"/>
  <c r="S137" i="4"/>
  <c r="G137" i="4"/>
  <c r="AC136" i="4"/>
  <c r="AD136" i="4"/>
  <c r="L136" i="4"/>
  <c r="AA135" i="4"/>
  <c r="W135" i="4"/>
  <c r="X135" i="4"/>
  <c r="Y135" i="4"/>
  <c r="F139" i="4"/>
  <c r="K138" i="4"/>
  <c r="Y137" i="10"/>
  <c r="W136" i="4"/>
  <c r="X136" i="4"/>
  <c r="Y136" i="4"/>
  <c r="G139" i="10"/>
  <c r="H140" i="10"/>
  <c r="Q139" i="10"/>
  <c r="S139" i="10"/>
  <c r="T139" i="10"/>
  <c r="U139" i="10"/>
  <c r="Z139" i="10"/>
  <c r="F140" i="10"/>
  <c r="K139" i="10"/>
  <c r="I139" i="10"/>
  <c r="L138" i="10"/>
  <c r="AA138" i="10"/>
  <c r="AC138" i="10"/>
  <c r="AD138" i="10"/>
  <c r="V138" i="10"/>
  <c r="W138" i="10"/>
  <c r="X138" i="10"/>
  <c r="J138" i="10"/>
  <c r="P138" i="10"/>
  <c r="H139" i="13"/>
  <c r="I138" i="13"/>
  <c r="Q138" i="13"/>
  <c r="G138" i="13"/>
  <c r="V136" i="13"/>
  <c r="Z136" i="13"/>
  <c r="F140" i="13"/>
  <c r="K139" i="13"/>
  <c r="T139" i="13"/>
  <c r="U137" i="13"/>
  <c r="P137" i="13"/>
  <c r="J137" i="13"/>
  <c r="W136" i="13"/>
  <c r="X136" i="13"/>
  <c r="Y136" i="13"/>
  <c r="AA136" i="13"/>
  <c r="L137" i="13"/>
  <c r="AC137" i="13"/>
  <c r="AD137" i="13"/>
  <c r="T137" i="5"/>
  <c r="U137" i="5"/>
  <c r="Z137" i="5"/>
  <c r="V137" i="5"/>
  <c r="K139" i="5"/>
  <c r="F140" i="5"/>
  <c r="AC137" i="5"/>
  <c r="AD137" i="5"/>
  <c r="L137" i="5"/>
  <c r="AA137" i="5"/>
  <c r="W136" i="5"/>
  <c r="X136" i="5"/>
  <c r="Y136" i="5"/>
  <c r="I138" i="5"/>
  <c r="G138" i="5"/>
  <c r="Q138" i="5"/>
  <c r="S138" i="5"/>
  <c r="H139" i="5"/>
  <c r="P137" i="5"/>
  <c r="J137" i="5"/>
  <c r="T137" i="4"/>
  <c r="U137" i="4"/>
  <c r="Z137" i="4"/>
  <c r="V137" i="4"/>
  <c r="W137" i="4"/>
  <c r="X137" i="4"/>
  <c r="G138" i="4"/>
  <c r="I138" i="4"/>
  <c r="H139" i="4"/>
  <c r="Q138" i="4"/>
  <c r="S138" i="4"/>
  <c r="F140" i="4"/>
  <c r="K139" i="4"/>
  <c r="P137" i="4"/>
  <c r="J137" i="4"/>
  <c r="AC137" i="4"/>
  <c r="AD137" i="4"/>
  <c r="L137" i="4"/>
  <c r="AA136" i="4"/>
  <c r="L139" i="10"/>
  <c r="AA139" i="10"/>
  <c r="AC139" i="10"/>
  <c r="AD139" i="10"/>
  <c r="Y138" i="10"/>
  <c r="K140" i="10"/>
  <c r="I140" i="10"/>
  <c r="F141" i="10"/>
  <c r="P139" i="10"/>
  <c r="J139" i="10"/>
  <c r="H141" i="10"/>
  <c r="Q140" i="10"/>
  <c r="S140" i="10"/>
  <c r="T140" i="10"/>
  <c r="U140" i="10"/>
  <c r="Z140" i="10"/>
  <c r="G140" i="10"/>
  <c r="V139" i="10"/>
  <c r="W139" i="10"/>
  <c r="X139" i="10"/>
  <c r="W137" i="13"/>
  <c r="X137" i="13"/>
  <c r="Y137" i="13"/>
  <c r="AA137" i="13"/>
  <c r="J138" i="13"/>
  <c r="U138" i="13"/>
  <c r="P138" i="13"/>
  <c r="V137" i="13"/>
  <c r="Z137" i="13"/>
  <c r="T140" i="13"/>
  <c r="F141" i="13"/>
  <c r="K140" i="13"/>
  <c r="AC138" i="13"/>
  <c r="AD138" i="13"/>
  <c r="L138" i="13"/>
  <c r="Q139" i="13"/>
  <c r="G139" i="13"/>
  <c r="H140" i="13"/>
  <c r="I139" i="13"/>
  <c r="T138" i="5"/>
  <c r="U138" i="5"/>
  <c r="Z138" i="5"/>
  <c r="V138" i="5"/>
  <c r="G139" i="5"/>
  <c r="I139" i="5"/>
  <c r="Q139" i="5"/>
  <c r="S139" i="5"/>
  <c r="H140" i="5"/>
  <c r="AC138" i="5"/>
  <c r="AD138" i="5"/>
  <c r="L138" i="5"/>
  <c r="AA138" i="5"/>
  <c r="W137" i="5"/>
  <c r="X137" i="5"/>
  <c r="Y137" i="5"/>
  <c r="K140" i="5"/>
  <c r="F141" i="5"/>
  <c r="P138" i="5"/>
  <c r="J138" i="5"/>
  <c r="T138" i="4"/>
  <c r="U138" i="4"/>
  <c r="Z138" i="4"/>
  <c r="V138" i="4"/>
  <c r="F141" i="4"/>
  <c r="K140" i="4"/>
  <c r="H140" i="4"/>
  <c r="I139" i="4"/>
  <c r="G139" i="4"/>
  <c r="Q139" i="4"/>
  <c r="S139" i="4"/>
  <c r="Y137" i="4"/>
  <c r="AC138" i="4"/>
  <c r="AD138" i="4"/>
  <c r="L138" i="4"/>
  <c r="AA137" i="4"/>
  <c r="P138" i="4"/>
  <c r="J138" i="4"/>
  <c r="W138" i="5"/>
  <c r="X138" i="5"/>
  <c r="Y139" i="10"/>
  <c r="V140" i="10"/>
  <c r="W140" i="10"/>
  <c r="X140" i="10"/>
  <c r="L140" i="10"/>
  <c r="AA140" i="10"/>
  <c r="AC140" i="10"/>
  <c r="AD140" i="10"/>
  <c r="P140" i="10"/>
  <c r="J140" i="10"/>
  <c r="G141" i="10"/>
  <c r="Q141" i="10"/>
  <c r="S141" i="10"/>
  <c r="T141" i="10"/>
  <c r="U141" i="10"/>
  <c r="Z141" i="10"/>
  <c r="H142" i="10"/>
  <c r="K141" i="10"/>
  <c r="I141" i="10"/>
  <c r="F142" i="10"/>
  <c r="H141" i="13"/>
  <c r="I140" i="13"/>
  <c r="Q140" i="13"/>
  <c r="G140" i="13"/>
  <c r="V138" i="13"/>
  <c r="Z138" i="13"/>
  <c r="U139" i="13"/>
  <c r="P139" i="13"/>
  <c r="J139" i="13"/>
  <c r="L139" i="13"/>
  <c r="AC139" i="13"/>
  <c r="AD139" i="13"/>
  <c r="W138" i="13"/>
  <c r="X138" i="13"/>
  <c r="Y138" i="13"/>
  <c r="AA138" i="13"/>
  <c r="F142" i="13"/>
  <c r="K141" i="13"/>
  <c r="T141" i="13"/>
  <c r="T139" i="5"/>
  <c r="U139" i="5"/>
  <c r="Z139" i="5"/>
  <c r="V139" i="5"/>
  <c r="W139" i="5"/>
  <c r="X139" i="5"/>
  <c r="I140" i="5"/>
  <c r="G140" i="5"/>
  <c r="Q140" i="5"/>
  <c r="S140" i="5"/>
  <c r="H141" i="5"/>
  <c r="P139" i="5"/>
  <c r="J139" i="5"/>
  <c r="Y138" i="5"/>
  <c r="K141" i="5"/>
  <c r="F142" i="5"/>
  <c r="AC139" i="5"/>
  <c r="AD139" i="5"/>
  <c r="L139" i="5"/>
  <c r="AA139" i="5"/>
  <c r="T139" i="4"/>
  <c r="U139" i="4"/>
  <c r="Z139" i="4"/>
  <c r="V139" i="4"/>
  <c r="Q140" i="4"/>
  <c r="S140" i="4"/>
  <c r="V140" i="4"/>
  <c r="G140" i="4"/>
  <c r="H141" i="4"/>
  <c r="I140" i="4"/>
  <c r="K141" i="4"/>
  <c r="F142" i="4"/>
  <c r="W138" i="4"/>
  <c r="X138" i="4"/>
  <c r="Y138" i="4"/>
  <c r="J139" i="4"/>
  <c r="P139" i="4"/>
  <c r="AC139" i="4"/>
  <c r="AD139" i="4"/>
  <c r="L139" i="4"/>
  <c r="AA138" i="4"/>
  <c r="Y139" i="5"/>
  <c r="Y140" i="10"/>
  <c r="W139" i="4"/>
  <c r="X139" i="4"/>
  <c r="K142" i="10"/>
  <c r="F143" i="10"/>
  <c r="P141" i="10"/>
  <c r="J141" i="10"/>
  <c r="V141" i="10"/>
  <c r="W141" i="10"/>
  <c r="X141" i="10"/>
  <c r="L141" i="10"/>
  <c r="AA141" i="10"/>
  <c r="AC141" i="10"/>
  <c r="AD141" i="10"/>
  <c r="G142" i="10"/>
  <c r="Q142" i="10"/>
  <c r="S142" i="10"/>
  <c r="T142" i="10"/>
  <c r="U142" i="10"/>
  <c r="Z142" i="10"/>
  <c r="I142" i="10"/>
  <c r="H143" i="10"/>
  <c r="J140" i="13"/>
  <c r="U140" i="13"/>
  <c r="P140" i="13"/>
  <c r="V139" i="13"/>
  <c r="Z139" i="13"/>
  <c r="T142" i="13"/>
  <c r="F143" i="13"/>
  <c r="K142" i="13"/>
  <c r="W139" i="13"/>
  <c r="X139" i="13"/>
  <c r="Y139" i="13"/>
  <c r="AA139" i="13"/>
  <c r="AC140" i="13"/>
  <c r="AD140" i="13"/>
  <c r="L140" i="13"/>
  <c r="Q141" i="13"/>
  <c r="G141" i="13"/>
  <c r="H142" i="13"/>
  <c r="I141" i="13"/>
  <c r="T140" i="5"/>
  <c r="U140" i="5"/>
  <c r="Z140" i="5"/>
  <c r="V140" i="5"/>
  <c r="L140" i="5"/>
  <c r="AC140" i="5"/>
  <c r="AD140" i="5"/>
  <c r="F143" i="5"/>
  <c r="K142" i="5"/>
  <c r="G141" i="5"/>
  <c r="I141" i="5"/>
  <c r="Q141" i="5"/>
  <c r="S141" i="5"/>
  <c r="H142" i="5"/>
  <c r="P140" i="5"/>
  <c r="J140" i="5"/>
  <c r="F143" i="4"/>
  <c r="K142" i="4"/>
  <c r="L140" i="4"/>
  <c r="AA139" i="4"/>
  <c r="AC140" i="4"/>
  <c r="AD140" i="4"/>
  <c r="H142" i="4"/>
  <c r="I141" i="4"/>
  <c r="G141" i="4"/>
  <c r="Q141" i="4"/>
  <c r="Y139" i="4"/>
  <c r="P140" i="4"/>
  <c r="J140" i="4"/>
  <c r="S141" i="4"/>
  <c r="T140" i="4"/>
  <c r="U140" i="4"/>
  <c r="Z140" i="4"/>
  <c r="W140" i="5"/>
  <c r="X140" i="5"/>
  <c r="V142" i="10"/>
  <c r="W142" i="10"/>
  <c r="X142" i="10"/>
  <c r="J142" i="10"/>
  <c r="P142" i="10"/>
  <c r="G143" i="10"/>
  <c r="Q143" i="10"/>
  <c r="S143" i="10"/>
  <c r="T143" i="10"/>
  <c r="U143" i="10"/>
  <c r="Z143" i="10"/>
  <c r="H144" i="10"/>
  <c r="K143" i="10"/>
  <c r="I143" i="10"/>
  <c r="F144" i="10"/>
  <c r="L142" i="10"/>
  <c r="AA142" i="10"/>
  <c r="AC142" i="10"/>
  <c r="AD142" i="10"/>
  <c r="Y141" i="10"/>
  <c r="H143" i="13"/>
  <c r="I142" i="13"/>
  <c r="Q142" i="13"/>
  <c r="G142" i="13"/>
  <c r="F144" i="13"/>
  <c r="K143" i="13"/>
  <c r="T143" i="13"/>
  <c r="U141" i="13"/>
  <c r="P141" i="13"/>
  <c r="J141" i="13"/>
  <c r="V140" i="13"/>
  <c r="Z140" i="13"/>
  <c r="L141" i="13"/>
  <c r="AC141" i="13"/>
  <c r="AD141" i="13"/>
  <c r="W140" i="13"/>
  <c r="X140" i="13"/>
  <c r="Y140" i="13"/>
  <c r="AA140" i="13"/>
  <c r="T141" i="5"/>
  <c r="U141" i="5"/>
  <c r="Z141" i="5"/>
  <c r="V141" i="5"/>
  <c r="AC141" i="5"/>
  <c r="AD141" i="5"/>
  <c r="L141" i="5"/>
  <c r="AA141" i="5"/>
  <c r="Y140" i="5"/>
  <c r="I142" i="5"/>
  <c r="G142" i="5"/>
  <c r="H143" i="5"/>
  <c r="Q142" i="5"/>
  <c r="S142" i="5"/>
  <c r="P141" i="5"/>
  <c r="J141" i="5"/>
  <c r="K143" i="5"/>
  <c r="F144" i="5"/>
  <c r="T141" i="4"/>
  <c r="U141" i="4"/>
  <c r="Z141" i="4"/>
  <c r="Q142" i="4"/>
  <c r="S142" i="4"/>
  <c r="G142" i="4"/>
  <c r="I142" i="4"/>
  <c r="H143" i="4"/>
  <c r="AC141" i="4"/>
  <c r="AD141" i="4"/>
  <c r="L141" i="4"/>
  <c r="AA140" i="4"/>
  <c r="V141" i="4"/>
  <c r="W140" i="4"/>
  <c r="X140" i="4"/>
  <c r="Y140" i="4"/>
  <c r="J141" i="4"/>
  <c r="P141" i="4"/>
  <c r="F144" i="4"/>
  <c r="K143" i="4"/>
  <c r="V143" i="10"/>
  <c r="W143" i="10"/>
  <c r="X143" i="10"/>
  <c r="Y142" i="10"/>
  <c r="W141" i="4"/>
  <c r="X141" i="4"/>
  <c r="L143" i="10"/>
  <c r="AA143" i="10"/>
  <c r="AC143" i="10"/>
  <c r="AD143" i="10"/>
  <c r="Q144" i="10"/>
  <c r="S144" i="10"/>
  <c r="T144" i="10"/>
  <c r="U144" i="10"/>
  <c r="Z144" i="10"/>
  <c r="G144" i="10"/>
  <c r="H145" i="10"/>
  <c r="V144" i="10"/>
  <c r="J143" i="10"/>
  <c r="P143" i="10"/>
  <c r="F145" i="10"/>
  <c r="K144" i="10"/>
  <c r="I144" i="10"/>
  <c r="J142" i="13"/>
  <c r="U142" i="13"/>
  <c r="P142" i="13"/>
  <c r="W141" i="13"/>
  <c r="X141" i="13"/>
  <c r="Y141" i="13"/>
  <c r="AA141" i="13"/>
  <c r="AC142" i="13"/>
  <c r="AD142" i="13"/>
  <c r="L142" i="13"/>
  <c r="V141" i="13"/>
  <c r="Z141" i="13"/>
  <c r="T144" i="13"/>
  <c r="F145" i="13"/>
  <c r="K144" i="13"/>
  <c r="Q143" i="13"/>
  <c r="G143" i="13"/>
  <c r="H144" i="13"/>
  <c r="I143" i="13"/>
  <c r="T142" i="5"/>
  <c r="U142" i="5"/>
  <c r="Z142" i="5"/>
  <c r="V142" i="5"/>
  <c r="AC142" i="5"/>
  <c r="AD142" i="5"/>
  <c r="L142" i="5"/>
  <c r="AA142" i="5"/>
  <c r="W141" i="5"/>
  <c r="X141" i="5"/>
  <c r="Y141" i="5"/>
  <c r="P142" i="5"/>
  <c r="J142" i="5"/>
  <c r="F145" i="5"/>
  <c r="K144" i="5"/>
  <c r="G143" i="5"/>
  <c r="H144" i="5"/>
  <c r="I143" i="5"/>
  <c r="Q143" i="5"/>
  <c r="S143" i="5"/>
  <c r="T142" i="4"/>
  <c r="U142" i="4"/>
  <c r="Z142" i="4"/>
  <c r="V142" i="4"/>
  <c r="F145" i="4"/>
  <c r="K144" i="4"/>
  <c r="H144" i="4"/>
  <c r="I143" i="4"/>
  <c r="G143" i="4"/>
  <c r="Q143" i="4"/>
  <c r="S143" i="4"/>
  <c r="Y141" i="4"/>
  <c r="L142" i="4"/>
  <c r="AA141" i="4"/>
  <c r="AC142" i="4"/>
  <c r="AD142" i="4"/>
  <c r="P142" i="4"/>
  <c r="J142" i="4"/>
  <c r="Y143" i="10"/>
  <c r="W144" i="10"/>
  <c r="X144" i="10"/>
  <c r="K145" i="10"/>
  <c r="I145" i="10"/>
  <c r="F146" i="10"/>
  <c r="Q145" i="10"/>
  <c r="S145" i="10"/>
  <c r="T145" i="10"/>
  <c r="U145" i="10"/>
  <c r="Z145" i="10"/>
  <c r="H146" i="10"/>
  <c r="G145" i="10"/>
  <c r="L144" i="10"/>
  <c r="AA144" i="10"/>
  <c r="AC144" i="10"/>
  <c r="AD144" i="10"/>
  <c r="J144" i="10"/>
  <c r="P144" i="10"/>
  <c r="H145" i="13"/>
  <c r="I144" i="13"/>
  <c r="Q144" i="13"/>
  <c r="G144" i="13"/>
  <c r="U143" i="13"/>
  <c r="P143" i="13"/>
  <c r="J143" i="13"/>
  <c r="F146" i="13"/>
  <c r="K145" i="13"/>
  <c r="T145" i="13"/>
  <c r="W142" i="13"/>
  <c r="X142" i="13"/>
  <c r="Y142" i="13"/>
  <c r="AA142" i="13"/>
  <c r="V142" i="13"/>
  <c r="Z142" i="13"/>
  <c r="L143" i="13"/>
  <c r="AC143" i="13"/>
  <c r="AD143" i="13"/>
  <c r="T143" i="5"/>
  <c r="U143" i="5"/>
  <c r="Z143" i="5"/>
  <c r="V143" i="5"/>
  <c r="AC143" i="5"/>
  <c r="AD143" i="5"/>
  <c r="L143" i="5"/>
  <c r="AA143" i="5"/>
  <c r="W142" i="5"/>
  <c r="X142" i="5"/>
  <c r="Y142" i="5"/>
  <c r="I144" i="5"/>
  <c r="Q144" i="5"/>
  <c r="S144" i="5"/>
  <c r="G144" i="5"/>
  <c r="H145" i="5"/>
  <c r="P143" i="5"/>
  <c r="J143" i="5"/>
  <c r="K145" i="5"/>
  <c r="F146" i="5"/>
  <c r="T143" i="4"/>
  <c r="U143" i="4"/>
  <c r="Z143" i="4"/>
  <c r="V143" i="4"/>
  <c r="Q144" i="4"/>
  <c r="S144" i="4"/>
  <c r="G144" i="4"/>
  <c r="H145" i="4"/>
  <c r="I144" i="4"/>
  <c r="K145" i="4"/>
  <c r="F146" i="4"/>
  <c r="W142" i="4"/>
  <c r="X142" i="4"/>
  <c r="Y142" i="4"/>
  <c r="J143" i="4"/>
  <c r="P143" i="4"/>
  <c r="AC143" i="4"/>
  <c r="AD143" i="4"/>
  <c r="L143" i="4"/>
  <c r="AA142" i="4"/>
  <c r="Y144" i="10"/>
  <c r="V145" i="10"/>
  <c r="W145" i="10"/>
  <c r="X145" i="10"/>
  <c r="L145" i="10"/>
  <c r="AA145" i="10"/>
  <c r="AC145" i="10"/>
  <c r="AD145" i="10"/>
  <c r="J145" i="10"/>
  <c r="P145" i="10"/>
  <c r="F147" i="10"/>
  <c r="K146" i="10"/>
  <c r="I146" i="10"/>
  <c r="Q146" i="10"/>
  <c r="S146" i="10"/>
  <c r="T146" i="10"/>
  <c r="U146" i="10"/>
  <c r="Z146" i="10"/>
  <c r="G146" i="10"/>
  <c r="H147" i="10"/>
  <c r="T146" i="13"/>
  <c r="F147" i="13"/>
  <c r="K146" i="13"/>
  <c r="J144" i="13"/>
  <c r="U144" i="13"/>
  <c r="P144" i="13"/>
  <c r="W143" i="13"/>
  <c r="X143" i="13"/>
  <c r="Y143" i="13"/>
  <c r="AA143" i="13"/>
  <c r="AC144" i="13"/>
  <c r="AD144" i="13"/>
  <c r="L144" i="13"/>
  <c r="V143" i="13"/>
  <c r="Z143" i="13"/>
  <c r="Q145" i="13"/>
  <c r="G145" i="13"/>
  <c r="H146" i="13"/>
  <c r="I145" i="13"/>
  <c r="T144" i="5"/>
  <c r="U144" i="5"/>
  <c r="Z144" i="5"/>
  <c r="V144" i="5"/>
  <c r="G145" i="5"/>
  <c r="H146" i="5"/>
  <c r="I145" i="5"/>
  <c r="Q145" i="5"/>
  <c r="S145" i="5"/>
  <c r="L144" i="5"/>
  <c r="AA144" i="5"/>
  <c r="AC144" i="5"/>
  <c r="AD144" i="5"/>
  <c r="W143" i="5"/>
  <c r="X143" i="5"/>
  <c r="Y143" i="5"/>
  <c r="P144" i="5"/>
  <c r="J144" i="5"/>
  <c r="F147" i="5"/>
  <c r="K146" i="5"/>
  <c r="T144" i="4"/>
  <c r="U144" i="4"/>
  <c r="Z144" i="4"/>
  <c r="V144" i="4"/>
  <c r="L144" i="4"/>
  <c r="AA143" i="4"/>
  <c r="AC144" i="4"/>
  <c r="AD144" i="4"/>
  <c r="H146" i="4"/>
  <c r="I145" i="4"/>
  <c r="G145" i="4"/>
  <c r="Q145" i="4"/>
  <c r="S145" i="4"/>
  <c r="W143" i="4"/>
  <c r="X143" i="4"/>
  <c r="Y143" i="4"/>
  <c r="F147" i="4"/>
  <c r="K146" i="4"/>
  <c r="P144" i="4"/>
  <c r="J144" i="4"/>
  <c r="Y145" i="10"/>
  <c r="W144" i="4"/>
  <c r="X144" i="4"/>
  <c r="AC146" i="10"/>
  <c r="AD146" i="10"/>
  <c r="L146" i="10"/>
  <c r="AA146" i="10"/>
  <c r="V146" i="10"/>
  <c r="W146" i="10"/>
  <c r="X146" i="10"/>
  <c r="Q147" i="10"/>
  <c r="S147" i="10"/>
  <c r="T147" i="10"/>
  <c r="U147" i="10"/>
  <c r="Z147" i="10"/>
  <c r="H148" i="10"/>
  <c r="G147" i="10"/>
  <c r="J146" i="10"/>
  <c r="P146" i="10"/>
  <c r="F148" i="10"/>
  <c r="K147" i="10"/>
  <c r="I147" i="10"/>
  <c r="I146" i="13"/>
  <c r="Q146" i="13"/>
  <c r="H147" i="13"/>
  <c r="G146" i="13"/>
  <c r="U145" i="13"/>
  <c r="P145" i="13"/>
  <c r="J145" i="13"/>
  <c r="W144" i="13"/>
  <c r="X144" i="13"/>
  <c r="Y144" i="13"/>
  <c r="AA144" i="13"/>
  <c r="V144" i="13"/>
  <c r="Z144" i="13"/>
  <c r="K147" i="13"/>
  <c r="T147" i="13"/>
  <c r="F148" i="13"/>
  <c r="L145" i="13"/>
  <c r="AC145" i="13"/>
  <c r="AD145" i="13"/>
  <c r="T145" i="5"/>
  <c r="U145" i="5"/>
  <c r="Z145" i="5"/>
  <c r="V145" i="5"/>
  <c r="P145" i="5"/>
  <c r="J145" i="5"/>
  <c r="W144" i="5"/>
  <c r="X144" i="5"/>
  <c r="Y144" i="5"/>
  <c r="K147" i="5"/>
  <c r="F148" i="5"/>
  <c r="AC145" i="5"/>
  <c r="AD145" i="5"/>
  <c r="L145" i="5"/>
  <c r="AA145" i="5"/>
  <c r="I146" i="5"/>
  <c r="Q146" i="5"/>
  <c r="S146" i="5"/>
  <c r="G146" i="5"/>
  <c r="H147" i="5"/>
  <c r="T145" i="4"/>
  <c r="U145" i="4"/>
  <c r="Z145" i="4"/>
  <c r="V145" i="4"/>
  <c r="Y144" i="4"/>
  <c r="F148" i="4"/>
  <c r="K147" i="4"/>
  <c r="J145" i="4"/>
  <c r="P145" i="4"/>
  <c r="AC145" i="4"/>
  <c r="AD145" i="4"/>
  <c r="L145" i="4"/>
  <c r="AA144" i="4"/>
  <c r="Q146" i="4"/>
  <c r="S146" i="4"/>
  <c r="G146" i="4"/>
  <c r="I146" i="4"/>
  <c r="H147" i="4"/>
  <c r="V147" i="10"/>
  <c r="W147" i="10"/>
  <c r="X147" i="10"/>
  <c r="W145" i="4"/>
  <c r="X145" i="4"/>
  <c r="Y145" i="4"/>
  <c r="L147" i="10"/>
  <c r="AA147" i="10"/>
  <c r="AC147" i="10"/>
  <c r="AD147" i="10"/>
  <c r="K148" i="10"/>
  <c r="F149" i="10"/>
  <c r="J147" i="10"/>
  <c r="P147" i="10"/>
  <c r="Y147" i="10"/>
  <c r="Y146" i="10"/>
  <c r="I148" i="10"/>
  <c r="G148" i="10"/>
  <c r="H149" i="10"/>
  <c r="Q148" i="10"/>
  <c r="S148" i="10"/>
  <c r="T148" i="10"/>
  <c r="U148" i="10"/>
  <c r="Z148" i="10"/>
  <c r="W145" i="13"/>
  <c r="X145" i="13"/>
  <c r="Y145" i="13"/>
  <c r="AA145" i="13"/>
  <c r="J146" i="13"/>
  <c r="U146" i="13"/>
  <c r="P146" i="13"/>
  <c r="G147" i="13"/>
  <c r="H148" i="13"/>
  <c r="I147" i="13"/>
  <c r="Q147" i="13"/>
  <c r="F149" i="13"/>
  <c r="K148" i="13"/>
  <c r="T148" i="13"/>
  <c r="V145" i="13"/>
  <c r="Z145" i="13"/>
  <c r="AC146" i="13"/>
  <c r="AD146" i="13"/>
  <c r="L146" i="13"/>
  <c r="T146" i="5"/>
  <c r="U146" i="5"/>
  <c r="Z146" i="5"/>
  <c r="V146" i="5"/>
  <c r="W145" i="5"/>
  <c r="X145" i="5"/>
  <c r="Y145" i="5"/>
  <c r="F149" i="5"/>
  <c r="K148" i="5"/>
  <c r="P146" i="5"/>
  <c r="J146" i="5"/>
  <c r="G147" i="5"/>
  <c r="H148" i="5"/>
  <c r="I147" i="5"/>
  <c r="Q147" i="5"/>
  <c r="S147" i="5"/>
  <c r="L146" i="5"/>
  <c r="AA146" i="5"/>
  <c r="AC146" i="5"/>
  <c r="AD146" i="5"/>
  <c r="T146" i="4"/>
  <c r="U146" i="4"/>
  <c r="Z146" i="4"/>
  <c r="V146" i="4"/>
  <c r="L146" i="4"/>
  <c r="AA145" i="4"/>
  <c r="AC146" i="4"/>
  <c r="AD146" i="4"/>
  <c r="P146" i="4"/>
  <c r="J146" i="4"/>
  <c r="H148" i="4"/>
  <c r="I147" i="4"/>
  <c r="G147" i="4"/>
  <c r="Q147" i="4"/>
  <c r="S147" i="4"/>
  <c r="F149" i="4"/>
  <c r="K148" i="4"/>
  <c r="W146" i="5"/>
  <c r="X146" i="5"/>
  <c r="Y146" i="5"/>
  <c r="W146" i="4"/>
  <c r="X146" i="4"/>
  <c r="Y146" i="4"/>
  <c r="K149" i="10"/>
  <c r="I149" i="10"/>
  <c r="F150" i="10"/>
  <c r="H150" i="10"/>
  <c r="Q149" i="10"/>
  <c r="S149" i="10"/>
  <c r="T149" i="10"/>
  <c r="U149" i="10"/>
  <c r="Z149" i="10"/>
  <c r="G149" i="10"/>
  <c r="P148" i="10"/>
  <c r="J148" i="10"/>
  <c r="V148" i="10"/>
  <c r="W148" i="10"/>
  <c r="X148" i="10"/>
  <c r="L148" i="10"/>
  <c r="AA148" i="10"/>
  <c r="AC148" i="10"/>
  <c r="AD148" i="10"/>
  <c r="AC147" i="13"/>
  <c r="AD147" i="13"/>
  <c r="L147" i="13"/>
  <c r="V146" i="13"/>
  <c r="Z146" i="13"/>
  <c r="I148" i="13"/>
  <c r="Q148" i="13"/>
  <c r="H149" i="13"/>
  <c r="G148" i="13"/>
  <c r="T149" i="13"/>
  <c r="F150" i="13"/>
  <c r="K149" i="13"/>
  <c r="U147" i="13"/>
  <c r="P147" i="13"/>
  <c r="J147" i="13"/>
  <c r="W146" i="13"/>
  <c r="X146" i="13"/>
  <c r="Y146" i="13"/>
  <c r="AA146" i="13"/>
  <c r="T147" i="5"/>
  <c r="U147" i="5"/>
  <c r="Z147" i="5"/>
  <c r="V147" i="5"/>
  <c r="I148" i="5"/>
  <c r="Q148" i="5"/>
  <c r="S148" i="5"/>
  <c r="G148" i="5"/>
  <c r="H149" i="5"/>
  <c r="P147" i="5"/>
  <c r="J147" i="5"/>
  <c r="AC147" i="5"/>
  <c r="AD147" i="5"/>
  <c r="L147" i="5"/>
  <c r="AA147" i="5"/>
  <c r="K149" i="5"/>
  <c r="F150" i="5"/>
  <c r="T147" i="4"/>
  <c r="U147" i="4"/>
  <c r="Z147" i="4"/>
  <c r="V147" i="4"/>
  <c r="Q148" i="4"/>
  <c r="S148" i="4"/>
  <c r="V148" i="4"/>
  <c r="G148" i="4"/>
  <c r="H149" i="4"/>
  <c r="I148" i="4"/>
  <c r="J147" i="4"/>
  <c r="P147" i="4"/>
  <c r="K149" i="4"/>
  <c r="F150" i="4"/>
  <c r="AC147" i="4"/>
  <c r="AD147" i="4"/>
  <c r="L147" i="4"/>
  <c r="AA146" i="4"/>
  <c r="W147" i="5"/>
  <c r="X147" i="5"/>
  <c r="Y147" i="5"/>
  <c r="V149" i="10"/>
  <c r="W149" i="10"/>
  <c r="X149" i="10"/>
  <c r="W147" i="4"/>
  <c r="X147" i="4"/>
  <c r="Y147" i="4"/>
  <c r="L149" i="10"/>
  <c r="AA149" i="10"/>
  <c r="AC149" i="10"/>
  <c r="AD149" i="10"/>
  <c r="H151" i="10"/>
  <c r="Q150" i="10"/>
  <c r="S150" i="10"/>
  <c r="T150" i="10"/>
  <c r="U150" i="10"/>
  <c r="Z150" i="10"/>
  <c r="G150" i="10"/>
  <c r="Y148" i="10"/>
  <c r="P149" i="10"/>
  <c r="J149" i="10"/>
  <c r="K150" i="10"/>
  <c r="I150" i="10"/>
  <c r="F151" i="10"/>
  <c r="U148" i="13"/>
  <c r="P148" i="13"/>
  <c r="J148" i="13"/>
  <c r="H150" i="13"/>
  <c r="I149" i="13"/>
  <c r="Q149" i="13"/>
  <c r="G149" i="13"/>
  <c r="F151" i="13"/>
  <c r="K150" i="13"/>
  <c r="T150" i="13"/>
  <c r="W147" i="13"/>
  <c r="X147" i="13"/>
  <c r="Y147" i="13"/>
  <c r="AA147" i="13"/>
  <c r="V147" i="13"/>
  <c r="Z147" i="13"/>
  <c r="L148" i="13"/>
  <c r="AC148" i="13"/>
  <c r="AD148" i="13"/>
  <c r="T148" i="5"/>
  <c r="U148" i="5"/>
  <c r="Z148" i="5"/>
  <c r="V148" i="5"/>
  <c r="F151" i="5"/>
  <c r="K150" i="5"/>
  <c r="G149" i="5"/>
  <c r="H150" i="5"/>
  <c r="I149" i="5"/>
  <c r="Q149" i="5"/>
  <c r="S149" i="5"/>
  <c r="L148" i="5"/>
  <c r="AA148" i="5"/>
  <c r="AC148" i="5"/>
  <c r="AD148" i="5"/>
  <c r="P148" i="5"/>
  <c r="J148" i="5"/>
  <c r="L148" i="4"/>
  <c r="AA147" i="4"/>
  <c r="AC148" i="4"/>
  <c r="AD148" i="4"/>
  <c r="H150" i="4"/>
  <c r="I149" i="4"/>
  <c r="G149" i="4"/>
  <c r="Q149" i="4"/>
  <c r="F151" i="4"/>
  <c r="K150" i="4"/>
  <c r="P148" i="4"/>
  <c r="J148" i="4"/>
  <c r="S149" i="4"/>
  <c r="V149" i="4"/>
  <c r="T148" i="4"/>
  <c r="U148" i="4"/>
  <c r="Z148" i="4"/>
  <c r="W148" i="5"/>
  <c r="X148" i="5"/>
  <c r="V150" i="10"/>
  <c r="W150" i="10"/>
  <c r="X150" i="10"/>
  <c r="L150" i="10"/>
  <c r="AA150" i="10"/>
  <c r="AC150" i="10"/>
  <c r="AD150" i="10"/>
  <c r="G151" i="10"/>
  <c r="Q151" i="10"/>
  <c r="S151" i="10"/>
  <c r="T151" i="10"/>
  <c r="U151" i="10"/>
  <c r="Z151" i="10"/>
  <c r="H152" i="10"/>
  <c r="V151" i="10"/>
  <c r="W151" i="10"/>
  <c r="J150" i="10"/>
  <c r="P150" i="10"/>
  <c r="F152" i="10"/>
  <c r="K151" i="10"/>
  <c r="I151" i="10"/>
  <c r="Y149" i="10"/>
  <c r="T151" i="13"/>
  <c r="F152" i="13"/>
  <c r="K151" i="13"/>
  <c r="Q150" i="13"/>
  <c r="G150" i="13"/>
  <c r="H151" i="13"/>
  <c r="I150" i="13"/>
  <c r="W148" i="13"/>
  <c r="X148" i="13"/>
  <c r="Y148" i="13"/>
  <c r="AA148" i="13"/>
  <c r="J149" i="13"/>
  <c r="U149" i="13"/>
  <c r="P149" i="13"/>
  <c r="AC149" i="13"/>
  <c r="AD149" i="13"/>
  <c r="L149" i="13"/>
  <c r="V148" i="13"/>
  <c r="Z148" i="13"/>
  <c r="T149" i="5"/>
  <c r="U149" i="5"/>
  <c r="Z149" i="5"/>
  <c r="V149" i="5"/>
  <c r="K151" i="5"/>
  <c r="F152" i="5"/>
  <c r="Y148" i="5"/>
  <c r="AC149" i="5"/>
  <c r="AD149" i="5"/>
  <c r="L149" i="5"/>
  <c r="AA149" i="5"/>
  <c r="P149" i="5"/>
  <c r="J149" i="5"/>
  <c r="I150" i="5"/>
  <c r="Q150" i="5"/>
  <c r="S150" i="5"/>
  <c r="G150" i="5"/>
  <c r="H151" i="5"/>
  <c r="Q150" i="4"/>
  <c r="G150" i="4"/>
  <c r="I150" i="4"/>
  <c r="H151" i="4"/>
  <c r="T149" i="4"/>
  <c r="U149" i="4"/>
  <c r="Z149" i="4"/>
  <c r="S150" i="4"/>
  <c r="W148" i="4"/>
  <c r="X148" i="4"/>
  <c r="Y148" i="4"/>
  <c r="J149" i="4"/>
  <c r="P149" i="4"/>
  <c r="F152" i="4"/>
  <c r="K151" i="4"/>
  <c r="AC149" i="4"/>
  <c r="AD149" i="4"/>
  <c r="L149" i="4"/>
  <c r="AA148" i="4"/>
  <c r="W149" i="5"/>
  <c r="X149" i="5"/>
  <c r="X151" i="10"/>
  <c r="Y150" i="10"/>
  <c r="AC151" i="10"/>
  <c r="AD151" i="10"/>
  <c r="L151" i="10"/>
  <c r="AA151" i="10"/>
  <c r="K152" i="10"/>
  <c r="I152" i="10"/>
  <c r="F153" i="10"/>
  <c r="G152" i="10"/>
  <c r="Q152" i="10"/>
  <c r="S152" i="10"/>
  <c r="T152" i="10"/>
  <c r="U152" i="10"/>
  <c r="Z152" i="10"/>
  <c r="H153" i="10"/>
  <c r="P151" i="10"/>
  <c r="Y151" i="10"/>
  <c r="J151" i="10"/>
  <c r="L150" i="13"/>
  <c r="AC150" i="13"/>
  <c r="AD150" i="13"/>
  <c r="W149" i="13"/>
  <c r="X149" i="13"/>
  <c r="Y149" i="13"/>
  <c r="AA149" i="13"/>
  <c r="H152" i="13"/>
  <c r="I151" i="13"/>
  <c r="Q151" i="13"/>
  <c r="G151" i="13"/>
  <c r="U150" i="13"/>
  <c r="P150" i="13"/>
  <c r="J150" i="13"/>
  <c r="F153" i="13"/>
  <c r="K152" i="13"/>
  <c r="T152" i="13"/>
  <c r="V149" i="13"/>
  <c r="Z149" i="13"/>
  <c r="T150" i="5"/>
  <c r="U150" i="5"/>
  <c r="Z150" i="5"/>
  <c r="V150" i="5"/>
  <c r="P150" i="5"/>
  <c r="J150" i="5"/>
  <c r="F153" i="5"/>
  <c r="F154" i="5"/>
  <c r="K152" i="5"/>
  <c r="Y149" i="5"/>
  <c r="G151" i="5"/>
  <c r="H152" i="5"/>
  <c r="I151" i="5"/>
  <c r="Q151" i="5"/>
  <c r="S151" i="5"/>
  <c r="L150" i="5"/>
  <c r="AC150" i="5"/>
  <c r="AD150" i="5"/>
  <c r="T150" i="4"/>
  <c r="U150" i="4"/>
  <c r="Z150" i="4"/>
  <c r="P150" i="4"/>
  <c r="J150" i="4"/>
  <c r="F153" i="4"/>
  <c r="K152" i="4"/>
  <c r="H152" i="4"/>
  <c r="I151" i="4"/>
  <c r="G151" i="4"/>
  <c r="Q151" i="4"/>
  <c r="S151" i="4"/>
  <c r="V150" i="4"/>
  <c r="L150" i="4"/>
  <c r="AA149" i="4"/>
  <c r="AC150" i="4"/>
  <c r="AD150" i="4"/>
  <c r="W149" i="4"/>
  <c r="X149" i="4"/>
  <c r="Y149" i="4"/>
  <c r="K154" i="5"/>
  <c r="F155" i="5"/>
  <c r="W150" i="5"/>
  <c r="X150" i="5"/>
  <c r="V152" i="10"/>
  <c r="W152" i="10"/>
  <c r="X152" i="10"/>
  <c r="W150" i="4"/>
  <c r="X150" i="4"/>
  <c r="Y150" i="4"/>
  <c r="L152" i="10"/>
  <c r="AA152" i="10"/>
  <c r="AC152" i="10"/>
  <c r="AD152" i="10"/>
  <c r="P152" i="10"/>
  <c r="J152" i="10"/>
  <c r="Q153" i="10"/>
  <c r="S153" i="10"/>
  <c r="T153" i="10"/>
  <c r="U153" i="10"/>
  <c r="Z153" i="10"/>
  <c r="H154" i="10"/>
  <c r="G153" i="10"/>
  <c r="K153" i="10"/>
  <c r="I153" i="10"/>
  <c r="F154" i="10"/>
  <c r="T153" i="13"/>
  <c r="F154" i="13"/>
  <c r="K153" i="13"/>
  <c r="J151" i="13"/>
  <c r="U151" i="13"/>
  <c r="P151" i="13"/>
  <c r="AC151" i="13"/>
  <c r="AD151" i="13"/>
  <c r="L151" i="13"/>
  <c r="V150" i="13"/>
  <c r="Z150" i="13"/>
  <c r="Q152" i="13"/>
  <c r="G152" i="13"/>
  <c r="H153" i="13"/>
  <c r="I152" i="13"/>
  <c r="W150" i="13"/>
  <c r="X150" i="13"/>
  <c r="Y150" i="13"/>
  <c r="AA150" i="13"/>
  <c r="T151" i="5"/>
  <c r="U151" i="5"/>
  <c r="Z151" i="5"/>
  <c r="V151" i="5"/>
  <c r="K153" i="5"/>
  <c r="I152" i="5"/>
  <c r="Q152" i="5"/>
  <c r="S152" i="5"/>
  <c r="G152" i="5"/>
  <c r="H153" i="5"/>
  <c r="H154" i="5"/>
  <c r="P151" i="5"/>
  <c r="J151" i="5"/>
  <c r="Y150" i="5"/>
  <c r="AC151" i="5"/>
  <c r="AD151" i="5"/>
  <c r="L151" i="5"/>
  <c r="AA151" i="5"/>
  <c r="T151" i="4"/>
  <c r="U151" i="4"/>
  <c r="Z151" i="4"/>
  <c r="V151" i="4"/>
  <c r="J151" i="4"/>
  <c r="P151" i="4"/>
  <c r="AC151" i="4"/>
  <c r="AD151" i="4"/>
  <c r="L151" i="4"/>
  <c r="AA150" i="4"/>
  <c r="K153" i="4"/>
  <c r="F154" i="4"/>
  <c r="Q152" i="4"/>
  <c r="S152" i="4"/>
  <c r="G152" i="4"/>
  <c r="H153" i="4"/>
  <c r="I152" i="4"/>
  <c r="F156" i="5"/>
  <c r="K155" i="5"/>
  <c r="H155" i="5"/>
  <c r="G154" i="5"/>
  <c r="Q154" i="5"/>
  <c r="I154" i="5"/>
  <c r="W151" i="5"/>
  <c r="X151" i="5"/>
  <c r="Y151" i="5"/>
  <c r="V153" i="10"/>
  <c r="W153" i="10"/>
  <c r="X153" i="10"/>
  <c r="L153" i="10"/>
  <c r="AA153" i="10"/>
  <c r="AC153" i="10"/>
  <c r="AD153" i="10"/>
  <c r="K154" i="10"/>
  <c r="I154" i="10"/>
  <c r="F155" i="10"/>
  <c r="Y152" i="10"/>
  <c r="G154" i="10"/>
  <c r="H155" i="10"/>
  <c r="Q154" i="10"/>
  <c r="S154" i="10"/>
  <c r="T154" i="10"/>
  <c r="U154" i="10"/>
  <c r="Z154" i="10"/>
  <c r="P153" i="10"/>
  <c r="J153" i="10"/>
  <c r="L152" i="13"/>
  <c r="AC152" i="13"/>
  <c r="AD152" i="13"/>
  <c r="H154" i="13"/>
  <c r="I153" i="13"/>
  <c r="Q153" i="13"/>
  <c r="G153" i="13"/>
  <c r="V151" i="13"/>
  <c r="Z151" i="13"/>
  <c r="F155" i="13"/>
  <c r="K154" i="13"/>
  <c r="T154" i="13"/>
  <c r="U152" i="13"/>
  <c r="P152" i="13"/>
  <c r="J152" i="13"/>
  <c r="W151" i="13"/>
  <c r="X151" i="13"/>
  <c r="Y151" i="13"/>
  <c r="AA151" i="13"/>
  <c r="T152" i="5"/>
  <c r="U152" i="5"/>
  <c r="Z152" i="5"/>
  <c r="V152" i="5"/>
  <c r="G153" i="5"/>
  <c r="I153" i="5"/>
  <c r="Q153" i="5"/>
  <c r="S153" i="5"/>
  <c r="S154" i="5"/>
  <c r="L152" i="5"/>
  <c r="AA152" i="5"/>
  <c r="AC152" i="5"/>
  <c r="AD152" i="5"/>
  <c r="P152" i="5"/>
  <c r="J152" i="5"/>
  <c r="T152" i="4"/>
  <c r="U152" i="4"/>
  <c r="Z152" i="4"/>
  <c r="V152" i="4"/>
  <c r="L152" i="4"/>
  <c r="AA151" i="4"/>
  <c r="AC152" i="4"/>
  <c r="AD152" i="4"/>
  <c r="W151" i="4"/>
  <c r="X151" i="4"/>
  <c r="Y151" i="4"/>
  <c r="P152" i="4"/>
  <c r="J152" i="4"/>
  <c r="I153" i="4"/>
  <c r="Q153" i="4"/>
  <c r="S153" i="4"/>
  <c r="G153" i="4"/>
  <c r="H154" i="4"/>
  <c r="K154" i="4"/>
  <c r="F155" i="4"/>
  <c r="T154" i="5"/>
  <c r="U154" i="5"/>
  <c r="Z154" i="5"/>
  <c r="V154" i="5"/>
  <c r="J154" i="5"/>
  <c r="P154" i="5"/>
  <c r="K156" i="5"/>
  <c r="F157" i="5"/>
  <c r="W152" i="5"/>
  <c r="X152" i="5"/>
  <c r="AC154" i="5"/>
  <c r="AD154" i="5"/>
  <c r="L154" i="5"/>
  <c r="Q155" i="5"/>
  <c r="S155" i="5"/>
  <c r="I155" i="5"/>
  <c r="H156" i="5"/>
  <c r="G155" i="5"/>
  <c r="L154" i="10"/>
  <c r="AA154" i="10"/>
  <c r="AC154" i="10"/>
  <c r="AD154" i="10"/>
  <c r="K155" i="10"/>
  <c r="F156" i="10"/>
  <c r="Y153" i="10"/>
  <c r="P154" i="10"/>
  <c r="J154" i="10"/>
  <c r="Q155" i="10"/>
  <c r="S155" i="10"/>
  <c r="T155" i="10"/>
  <c r="U155" i="10"/>
  <c r="Z155" i="10"/>
  <c r="H156" i="10"/>
  <c r="G155" i="10"/>
  <c r="I155" i="10"/>
  <c r="V154" i="10"/>
  <c r="W154" i="10"/>
  <c r="X154" i="10"/>
  <c r="AC153" i="13"/>
  <c r="AD153" i="13"/>
  <c r="L153" i="13"/>
  <c r="Q154" i="13"/>
  <c r="G154" i="13"/>
  <c r="H155" i="13"/>
  <c r="I154" i="13"/>
  <c r="J153" i="13"/>
  <c r="U153" i="13"/>
  <c r="P153" i="13"/>
  <c r="V152" i="13"/>
  <c r="Z152" i="13"/>
  <c r="T155" i="13"/>
  <c r="F156" i="13"/>
  <c r="K155" i="13"/>
  <c r="W152" i="13"/>
  <c r="X152" i="13"/>
  <c r="Y152" i="13"/>
  <c r="AA152" i="13"/>
  <c r="T153" i="5"/>
  <c r="U153" i="5"/>
  <c r="Z153" i="5"/>
  <c r="V153" i="5"/>
  <c r="Y152" i="5"/>
  <c r="P153" i="5"/>
  <c r="J153" i="5"/>
  <c r="AC153" i="5"/>
  <c r="AD153" i="5"/>
  <c r="L153" i="5"/>
  <c r="T153" i="4"/>
  <c r="U153" i="4"/>
  <c r="Z153" i="4"/>
  <c r="V153" i="4"/>
  <c r="P153" i="4"/>
  <c r="J153" i="4"/>
  <c r="W152" i="4"/>
  <c r="X152" i="4"/>
  <c r="Y152" i="4"/>
  <c r="F156" i="4"/>
  <c r="K155" i="4"/>
  <c r="G154" i="4"/>
  <c r="Q154" i="4"/>
  <c r="S154" i="4"/>
  <c r="H155" i="4"/>
  <c r="I154" i="4"/>
  <c r="L153" i="4"/>
  <c r="AA152" i="4"/>
  <c r="AC153" i="4"/>
  <c r="AD153" i="4"/>
  <c r="W154" i="5"/>
  <c r="X154" i="5"/>
  <c r="Y154" i="5"/>
  <c r="T155" i="5"/>
  <c r="U155" i="5"/>
  <c r="Z155" i="5"/>
  <c r="V155" i="5"/>
  <c r="H157" i="5"/>
  <c r="G156" i="5"/>
  <c r="Q156" i="5"/>
  <c r="S156" i="5"/>
  <c r="I156" i="5"/>
  <c r="L155" i="5"/>
  <c r="AC155" i="5"/>
  <c r="AD155" i="5"/>
  <c r="J155" i="5"/>
  <c r="P155" i="5"/>
  <c r="F158" i="5"/>
  <c r="K157" i="5"/>
  <c r="Y154" i="10"/>
  <c r="V155" i="10"/>
  <c r="W155" i="10"/>
  <c r="X155" i="10"/>
  <c r="K156" i="10"/>
  <c r="I156" i="10"/>
  <c r="F157" i="10"/>
  <c r="AC155" i="10"/>
  <c r="AD155" i="10"/>
  <c r="L155" i="10"/>
  <c r="AA155" i="10"/>
  <c r="J155" i="10"/>
  <c r="P155" i="10"/>
  <c r="H157" i="10"/>
  <c r="Q156" i="10"/>
  <c r="S156" i="10"/>
  <c r="T156" i="10"/>
  <c r="U156" i="10"/>
  <c r="Z156" i="10"/>
  <c r="G156" i="10"/>
  <c r="V153" i="13"/>
  <c r="Z153" i="13"/>
  <c r="U154" i="13"/>
  <c r="P154" i="13"/>
  <c r="J154" i="13"/>
  <c r="L154" i="13"/>
  <c r="AC154" i="13"/>
  <c r="AD154" i="13"/>
  <c r="W153" i="13"/>
  <c r="X153" i="13"/>
  <c r="Y153" i="13"/>
  <c r="AA153" i="13"/>
  <c r="F157" i="13"/>
  <c r="K156" i="13"/>
  <c r="T156" i="13"/>
  <c r="H156" i="13"/>
  <c r="I155" i="13"/>
  <c r="Q155" i="13"/>
  <c r="G155" i="13"/>
  <c r="W153" i="5"/>
  <c r="X153" i="5"/>
  <c r="Y153" i="5"/>
  <c r="T154" i="4"/>
  <c r="U154" i="4"/>
  <c r="Z154" i="4"/>
  <c r="V154" i="4"/>
  <c r="AC154" i="4"/>
  <c r="AD154" i="4"/>
  <c r="L154" i="4"/>
  <c r="AA153" i="4"/>
  <c r="P154" i="4"/>
  <c r="J154" i="4"/>
  <c r="W153" i="4"/>
  <c r="X153" i="4"/>
  <c r="Y153" i="4"/>
  <c r="I155" i="4"/>
  <c r="H156" i="4"/>
  <c r="Q155" i="4"/>
  <c r="S155" i="4"/>
  <c r="G155" i="4"/>
  <c r="K156" i="4"/>
  <c r="F157" i="4"/>
  <c r="T156" i="5"/>
  <c r="U156" i="5"/>
  <c r="Z156" i="5"/>
  <c r="V156" i="5"/>
  <c r="AC156" i="5"/>
  <c r="AD156" i="5"/>
  <c r="L156" i="5"/>
  <c r="W155" i="5"/>
  <c r="X155" i="5"/>
  <c r="Y155" i="5"/>
  <c r="K158" i="5"/>
  <c r="F159" i="5"/>
  <c r="Q157" i="5"/>
  <c r="S157" i="5"/>
  <c r="I157" i="5"/>
  <c r="H158" i="5"/>
  <c r="G157" i="5"/>
  <c r="J156" i="5"/>
  <c r="P156" i="5"/>
  <c r="V156" i="10"/>
  <c r="W156" i="10"/>
  <c r="X156" i="10"/>
  <c r="Y155" i="10"/>
  <c r="H158" i="10"/>
  <c r="G157" i="10"/>
  <c r="Q157" i="10"/>
  <c r="S157" i="10"/>
  <c r="T157" i="10"/>
  <c r="U157" i="10"/>
  <c r="Z157" i="10"/>
  <c r="P156" i="10"/>
  <c r="J156" i="10"/>
  <c r="F158" i="10"/>
  <c r="K157" i="10"/>
  <c r="I157" i="10"/>
  <c r="AC156" i="10"/>
  <c r="AD156" i="10"/>
  <c r="L156" i="10"/>
  <c r="AA156" i="10"/>
  <c r="AC155" i="13"/>
  <c r="AD155" i="13"/>
  <c r="L155" i="13"/>
  <c r="V154" i="13"/>
  <c r="Z154" i="13"/>
  <c r="Q156" i="13"/>
  <c r="G156" i="13"/>
  <c r="H157" i="13"/>
  <c r="I156" i="13"/>
  <c r="T157" i="13"/>
  <c r="F158" i="13"/>
  <c r="K157" i="13"/>
  <c r="W154" i="13"/>
  <c r="X154" i="13"/>
  <c r="Y154" i="13"/>
  <c r="AA154" i="13"/>
  <c r="J155" i="13"/>
  <c r="U155" i="13"/>
  <c r="P155" i="13"/>
  <c r="T155" i="4"/>
  <c r="U155" i="4"/>
  <c r="Z155" i="4"/>
  <c r="V155" i="4"/>
  <c r="J155" i="4"/>
  <c r="P155" i="4"/>
  <c r="W154" i="4"/>
  <c r="X154" i="4"/>
  <c r="Y154" i="4"/>
  <c r="G156" i="4"/>
  <c r="Q156" i="4"/>
  <c r="S156" i="4"/>
  <c r="I156" i="4"/>
  <c r="H157" i="4"/>
  <c r="K157" i="4"/>
  <c r="F158" i="4"/>
  <c r="L155" i="4"/>
  <c r="AA154" i="4"/>
  <c r="AC155" i="4"/>
  <c r="AD155" i="4"/>
  <c r="Y156" i="10"/>
  <c r="W156" i="5"/>
  <c r="X156" i="5"/>
  <c r="Y156" i="5"/>
  <c r="T157" i="5"/>
  <c r="U157" i="5"/>
  <c r="Z157" i="5"/>
  <c r="V157" i="5"/>
  <c r="J157" i="5"/>
  <c r="P157" i="5"/>
  <c r="H159" i="5"/>
  <c r="G158" i="5"/>
  <c r="Q158" i="5"/>
  <c r="S158" i="5"/>
  <c r="I158" i="5"/>
  <c r="F160" i="5"/>
  <c r="K159" i="5"/>
  <c r="L157" i="5"/>
  <c r="AC157" i="5"/>
  <c r="AD157" i="5"/>
  <c r="L157" i="10"/>
  <c r="AA157" i="10"/>
  <c r="AC157" i="10"/>
  <c r="AD157" i="10"/>
  <c r="P157" i="10"/>
  <c r="J157" i="10"/>
  <c r="F159" i="10"/>
  <c r="K158" i="10"/>
  <c r="I158" i="10"/>
  <c r="V157" i="10"/>
  <c r="W157" i="10"/>
  <c r="X157" i="10"/>
  <c r="Y157" i="10"/>
  <c r="H159" i="10"/>
  <c r="G158" i="10"/>
  <c r="Q158" i="10"/>
  <c r="S158" i="10"/>
  <c r="T158" i="10"/>
  <c r="U158" i="10"/>
  <c r="Z158" i="10"/>
  <c r="V155" i="13"/>
  <c r="Z155" i="13"/>
  <c r="L156" i="13"/>
  <c r="AC156" i="13"/>
  <c r="AD156" i="13"/>
  <c r="H158" i="13"/>
  <c r="I157" i="13"/>
  <c r="Q157" i="13"/>
  <c r="G157" i="13"/>
  <c r="K158" i="13"/>
  <c r="T158" i="13"/>
  <c r="F159" i="13"/>
  <c r="U156" i="13"/>
  <c r="P156" i="13"/>
  <c r="J156" i="13"/>
  <c r="W155" i="13"/>
  <c r="X155" i="13"/>
  <c r="Y155" i="13"/>
  <c r="AA155" i="13"/>
  <c r="T156" i="4"/>
  <c r="U156" i="4"/>
  <c r="Z156" i="4"/>
  <c r="V156" i="4"/>
  <c r="P156" i="4"/>
  <c r="J156" i="4"/>
  <c r="W155" i="4"/>
  <c r="X155" i="4"/>
  <c r="Y155" i="4"/>
  <c r="I157" i="4"/>
  <c r="Q157" i="4"/>
  <c r="S157" i="4"/>
  <c r="G157" i="4"/>
  <c r="H158" i="4"/>
  <c r="K158" i="4"/>
  <c r="F159" i="4"/>
  <c r="L156" i="4"/>
  <c r="AA155" i="4"/>
  <c r="AC156" i="4"/>
  <c r="AD156" i="4"/>
  <c r="W157" i="5"/>
  <c r="X157" i="5"/>
  <c r="Y157" i="5"/>
  <c r="T158" i="5"/>
  <c r="U158" i="5"/>
  <c r="Z158" i="5"/>
  <c r="V158" i="5"/>
  <c r="J158" i="5"/>
  <c r="P158" i="5"/>
  <c r="K160" i="5"/>
  <c r="F161" i="5"/>
  <c r="AC158" i="5"/>
  <c r="AD158" i="5"/>
  <c r="L158" i="5"/>
  <c r="Q159" i="5"/>
  <c r="S159" i="5"/>
  <c r="I159" i="5"/>
  <c r="H160" i="5"/>
  <c r="G159" i="5"/>
  <c r="V158" i="10"/>
  <c r="W158" i="10"/>
  <c r="X158" i="10"/>
  <c r="W156" i="4"/>
  <c r="X156" i="4"/>
  <c r="Y156" i="4"/>
  <c r="J158" i="10"/>
  <c r="P158" i="10"/>
  <c r="AC158" i="10"/>
  <c r="AD158" i="10"/>
  <c r="L158" i="10"/>
  <c r="AA158" i="10"/>
  <c r="Q159" i="10"/>
  <c r="S159" i="10"/>
  <c r="T159" i="10"/>
  <c r="U159" i="10"/>
  <c r="Z159" i="10"/>
  <c r="H160" i="10"/>
  <c r="G159" i="10"/>
  <c r="F160" i="10"/>
  <c r="K159" i="10"/>
  <c r="I159" i="10"/>
  <c r="F160" i="13"/>
  <c r="K159" i="13"/>
  <c r="T159" i="13"/>
  <c r="J157" i="13"/>
  <c r="U157" i="13"/>
  <c r="P157" i="13"/>
  <c r="W156" i="13"/>
  <c r="X156" i="13"/>
  <c r="Y156" i="13"/>
  <c r="AA156" i="13"/>
  <c r="AC157" i="13"/>
  <c r="AD157" i="13"/>
  <c r="L157" i="13"/>
  <c r="V156" i="13"/>
  <c r="Z156" i="13"/>
  <c r="Q158" i="13"/>
  <c r="H159" i="13"/>
  <c r="G158" i="13"/>
  <c r="I158" i="13"/>
  <c r="T157" i="4"/>
  <c r="U157" i="4"/>
  <c r="Z157" i="4"/>
  <c r="V157" i="4"/>
  <c r="G158" i="4"/>
  <c r="Q158" i="4"/>
  <c r="S158" i="4"/>
  <c r="H159" i="4"/>
  <c r="I158" i="4"/>
  <c r="L157" i="4"/>
  <c r="AC157" i="4"/>
  <c r="AD157" i="4"/>
  <c r="F160" i="4"/>
  <c r="K159" i="4"/>
  <c r="P157" i="4"/>
  <c r="J157" i="4"/>
  <c r="W158" i="5"/>
  <c r="X158" i="5"/>
  <c r="Y158" i="5"/>
  <c r="T159" i="5"/>
  <c r="U159" i="5"/>
  <c r="Z159" i="5"/>
  <c r="V159" i="5"/>
  <c r="J159" i="5"/>
  <c r="P159" i="5"/>
  <c r="F162" i="5"/>
  <c r="K161" i="5"/>
  <c r="L159" i="5"/>
  <c r="AC159" i="5"/>
  <c r="AD159" i="5"/>
  <c r="H161" i="5"/>
  <c r="G160" i="5"/>
  <c r="Q160" i="5"/>
  <c r="S160" i="5"/>
  <c r="I160" i="5"/>
  <c r="Y158" i="10"/>
  <c r="V159" i="10"/>
  <c r="W159" i="10"/>
  <c r="X159" i="10"/>
  <c r="W157" i="4"/>
  <c r="X157" i="4"/>
  <c r="L159" i="10"/>
  <c r="AA159" i="10"/>
  <c r="AC159" i="10"/>
  <c r="AD159" i="10"/>
  <c r="K160" i="10"/>
  <c r="I160" i="10"/>
  <c r="F161" i="10"/>
  <c r="J159" i="10"/>
  <c r="P159" i="10"/>
  <c r="G160" i="10"/>
  <c r="H161" i="10"/>
  <c r="Q160" i="10"/>
  <c r="S160" i="10"/>
  <c r="T160" i="10"/>
  <c r="U160" i="10"/>
  <c r="Z160" i="10"/>
  <c r="U158" i="13"/>
  <c r="P158" i="13"/>
  <c r="J158" i="13"/>
  <c r="I159" i="13"/>
  <c r="Q159" i="13"/>
  <c r="G159" i="13"/>
  <c r="H160" i="13"/>
  <c r="W157" i="13"/>
  <c r="X157" i="13"/>
  <c r="Y157" i="13"/>
  <c r="AA157" i="13"/>
  <c r="L158" i="13"/>
  <c r="AC158" i="13"/>
  <c r="AD158" i="13"/>
  <c r="V157" i="13"/>
  <c r="Z157" i="13"/>
  <c r="K160" i="13"/>
  <c r="T160" i="13"/>
  <c r="F161" i="13"/>
  <c r="T158" i="4"/>
  <c r="U158" i="4"/>
  <c r="Z158" i="4"/>
  <c r="V158" i="4"/>
  <c r="Y157" i="4"/>
  <c r="P158" i="4"/>
  <c r="J158" i="4"/>
  <c r="I159" i="4"/>
  <c r="H160" i="4"/>
  <c r="G159" i="4"/>
  <c r="Q159" i="4"/>
  <c r="S159" i="4"/>
  <c r="AC158" i="4"/>
  <c r="AD158" i="4"/>
  <c r="L158" i="4"/>
  <c r="K160" i="4"/>
  <c r="F161" i="4"/>
  <c r="T160" i="5"/>
  <c r="U160" i="5"/>
  <c r="Z160" i="5"/>
  <c r="V160" i="5"/>
  <c r="AC160" i="5"/>
  <c r="AD160" i="5"/>
  <c r="L160" i="5"/>
  <c r="Q161" i="5"/>
  <c r="S161" i="5"/>
  <c r="I161" i="5"/>
  <c r="H162" i="5"/>
  <c r="G161" i="5"/>
  <c r="K162" i="5"/>
  <c r="F163" i="5"/>
  <c r="W159" i="5"/>
  <c r="X159" i="5"/>
  <c r="Y159" i="5"/>
  <c r="J160" i="5"/>
  <c r="P160" i="5"/>
  <c r="Y159" i="10"/>
  <c r="V160" i="10"/>
  <c r="W160" i="10"/>
  <c r="X160" i="10"/>
  <c r="Y160" i="10"/>
  <c r="W158" i="4"/>
  <c r="X158" i="4"/>
  <c r="Y158" i="4"/>
  <c r="F162" i="10"/>
  <c r="K161" i="10"/>
  <c r="I161" i="10"/>
  <c r="J160" i="10"/>
  <c r="P160" i="10"/>
  <c r="G161" i="10"/>
  <c r="Q161" i="10"/>
  <c r="S161" i="10"/>
  <c r="T161" i="10"/>
  <c r="U161" i="10"/>
  <c r="Z161" i="10"/>
  <c r="H162" i="10"/>
  <c r="L160" i="10"/>
  <c r="AA160" i="10"/>
  <c r="AC160" i="10"/>
  <c r="AD160" i="10"/>
  <c r="F162" i="13"/>
  <c r="K161" i="13"/>
  <c r="T161" i="13"/>
  <c r="L159" i="13"/>
  <c r="AC159" i="13"/>
  <c r="AD159" i="13"/>
  <c r="G160" i="13"/>
  <c r="H161" i="13"/>
  <c r="I160" i="13"/>
  <c r="Q160" i="13"/>
  <c r="W158" i="13"/>
  <c r="X158" i="13"/>
  <c r="Y158" i="13"/>
  <c r="AA158" i="13"/>
  <c r="U159" i="13"/>
  <c r="J159" i="13"/>
  <c r="P159" i="13"/>
  <c r="V158" i="13"/>
  <c r="Z158" i="13"/>
  <c r="T159" i="4"/>
  <c r="U159" i="4"/>
  <c r="Z159" i="4"/>
  <c r="V159" i="4"/>
  <c r="G160" i="4"/>
  <c r="H161" i="4"/>
  <c r="Q160" i="4"/>
  <c r="S160" i="4"/>
  <c r="I160" i="4"/>
  <c r="AC159" i="4"/>
  <c r="AD159" i="4"/>
  <c r="L159" i="4"/>
  <c r="K161" i="4"/>
  <c r="F162" i="4"/>
  <c r="J159" i="4"/>
  <c r="P159" i="4"/>
  <c r="T161" i="5"/>
  <c r="U161" i="5"/>
  <c r="Z161" i="5"/>
  <c r="V161" i="5"/>
  <c r="L161" i="5"/>
  <c r="AC161" i="5"/>
  <c r="AD161" i="5"/>
  <c r="W160" i="5"/>
  <c r="X160" i="5"/>
  <c r="Y160" i="5"/>
  <c r="F164" i="5"/>
  <c r="K163" i="5"/>
  <c r="J161" i="5"/>
  <c r="P161" i="5"/>
  <c r="H163" i="5"/>
  <c r="G162" i="5"/>
  <c r="Q162" i="5"/>
  <c r="S162" i="5"/>
  <c r="I162" i="5"/>
  <c r="W159" i="4"/>
  <c r="X159" i="4"/>
  <c r="Y159" i="4"/>
  <c r="V161" i="10"/>
  <c r="W161" i="10"/>
  <c r="X161" i="10"/>
  <c r="L161" i="10"/>
  <c r="AA161" i="10"/>
  <c r="AC161" i="10"/>
  <c r="AD161" i="10"/>
  <c r="J161" i="10"/>
  <c r="P161" i="10"/>
  <c r="G162" i="10"/>
  <c r="H163" i="10"/>
  <c r="Q162" i="10"/>
  <c r="S162" i="10"/>
  <c r="T162" i="10"/>
  <c r="U162" i="10"/>
  <c r="Z162" i="10"/>
  <c r="K162" i="10"/>
  <c r="I162" i="10"/>
  <c r="F163" i="10"/>
  <c r="I161" i="13"/>
  <c r="Q161" i="13"/>
  <c r="G161" i="13"/>
  <c r="H162" i="13"/>
  <c r="U160" i="13"/>
  <c r="P160" i="13"/>
  <c r="J160" i="13"/>
  <c r="V159" i="13"/>
  <c r="Z159" i="13"/>
  <c r="AC160" i="13"/>
  <c r="AD160" i="13"/>
  <c r="L160" i="13"/>
  <c r="W159" i="13"/>
  <c r="X159" i="13"/>
  <c r="Y159" i="13"/>
  <c r="AA159" i="13"/>
  <c r="K162" i="13"/>
  <c r="T162" i="13"/>
  <c r="F163" i="13"/>
  <c r="T160" i="4"/>
  <c r="U160" i="4"/>
  <c r="Z160" i="4"/>
  <c r="V160" i="4"/>
  <c r="K162" i="4"/>
  <c r="F163" i="4"/>
  <c r="P160" i="4"/>
  <c r="J160" i="4"/>
  <c r="L160" i="4"/>
  <c r="AA159" i="4"/>
  <c r="AC160" i="4"/>
  <c r="AD160" i="4"/>
  <c r="I161" i="4"/>
  <c r="Q161" i="4"/>
  <c r="S161" i="4"/>
  <c r="G161" i="4"/>
  <c r="H162" i="4"/>
  <c r="T162" i="5"/>
  <c r="U162" i="5"/>
  <c r="Z162" i="5"/>
  <c r="V162" i="5"/>
  <c r="W162" i="5"/>
  <c r="X162" i="5"/>
  <c r="K164" i="5"/>
  <c r="F165" i="5"/>
  <c r="AC162" i="5"/>
  <c r="AD162" i="5"/>
  <c r="L162" i="5"/>
  <c r="W161" i="5"/>
  <c r="X161" i="5"/>
  <c r="Y161" i="5"/>
  <c r="J162" i="5"/>
  <c r="P162" i="5"/>
  <c r="Q163" i="5"/>
  <c r="S163" i="5"/>
  <c r="I163" i="5"/>
  <c r="H164" i="5"/>
  <c r="G163" i="5"/>
  <c r="W160" i="4"/>
  <c r="X160" i="4"/>
  <c r="Y160" i="4"/>
  <c r="AC162" i="10"/>
  <c r="AD162" i="10"/>
  <c r="L162" i="10"/>
  <c r="AA162" i="10"/>
  <c r="F164" i="10"/>
  <c r="K163" i="10"/>
  <c r="I163" i="10"/>
  <c r="Q163" i="10"/>
  <c r="S163" i="10"/>
  <c r="T163" i="10"/>
  <c r="U163" i="10"/>
  <c r="Z163" i="10"/>
  <c r="H164" i="10"/>
  <c r="G163" i="10"/>
  <c r="V162" i="10"/>
  <c r="W162" i="10"/>
  <c r="X162" i="10"/>
  <c r="J162" i="10"/>
  <c r="P162" i="10"/>
  <c r="Y161" i="10"/>
  <c r="G162" i="13"/>
  <c r="H163" i="13"/>
  <c r="I162" i="13"/>
  <c r="Q162" i="13"/>
  <c r="W160" i="13"/>
  <c r="X160" i="13"/>
  <c r="Y160" i="13"/>
  <c r="AA160" i="13"/>
  <c r="U161" i="13"/>
  <c r="P161" i="13"/>
  <c r="J161" i="13"/>
  <c r="F164" i="13"/>
  <c r="K163" i="13"/>
  <c r="T163" i="13"/>
  <c r="V160" i="13"/>
  <c r="Z160" i="13"/>
  <c r="L161" i="13"/>
  <c r="AC161" i="13"/>
  <c r="AD161" i="13"/>
  <c r="T161" i="4"/>
  <c r="U161" i="4"/>
  <c r="Z161" i="4"/>
  <c r="V161" i="4"/>
  <c r="W161" i="4"/>
  <c r="X161" i="4"/>
  <c r="P161" i="4"/>
  <c r="J161" i="4"/>
  <c r="F164" i="4"/>
  <c r="K163" i="4"/>
  <c r="G162" i="4"/>
  <c r="Q162" i="4"/>
  <c r="S162" i="4"/>
  <c r="H163" i="4"/>
  <c r="I162" i="4"/>
  <c r="L161" i="4"/>
  <c r="AA160" i="4"/>
  <c r="AC161" i="4"/>
  <c r="AD161" i="4"/>
  <c r="T163" i="5"/>
  <c r="U163" i="5"/>
  <c r="Z163" i="5"/>
  <c r="V163" i="5"/>
  <c r="W163" i="5"/>
  <c r="X163" i="5"/>
  <c r="J163" i="5"/>
  <c r="P163" i="5"/>
  <c r="F166" i="5"/>
  <c r="K165" i="5"/>
  <c r="Y162" i="5"/>
  <c r="G164" i="5"/>
  <c r="Q164" i="5"/>
  <c r="S164" i="5"/>
  <c r="H165" i="5"/>
  <c r="I164" i="5"/>
  <c r="L163" i="5"/>
  <c r="AC163" i="5"/>
  <c r="AD163" i="5"/>
  <c r="V163" i="10"/>
  <c r="W163" i="10"/>
  <c r="AC163" i="10"/>
  <c r="AD163" i="10"/>
  <c r="L163" i="10"/>
  <c r="AA163" i="10"/>
  <c r="J163" i="10"/>
  <c r="P163" i="10"/>
  <c r="Q164" i="10"/>
  <c r="S164" i="10"/>
  <c r="T164" i="10"/>
  <c r="U164" i="10"/>
  <c r="Z164" i="10"/>
  <c r="H165" i="10"/>
  <c r="G164" i="10"/>
  <c r="F165" i="10"/>
  <c r="K164" i="10"/>
  <c r="I164" i="10"/>
  <c r="Y162" i="10"/>
  <c r="X163" i="10"/>
  <c r="W161" i="13"/>
  <c r="X161" i="13"/>
  <c r="Y161" i="13"/>
  <c r="AA161" i="13"/>
  <c r="V161" i="13"/>
  <c r="Z161" i="13"/>
  <c r="AC162" i="13"/>
  <c r="AD162" i="13"/>
  <c r="L162" i="13"/>
  <c r="I163" i="13"/>
  <c r="Q163" i="13"/>
  <c r="G163" i="13"/>
  <c r="H164" i="13"/>
  <c r="K164" i="13"/>
  <c r="T164" i="13"/>
  <c r="F165" i="13"/>
  <c r="U162" i="13"/>
  <c r="P162" i="13"/>
  <c r="J162" i="13"/>
  <c r="T162" i="4"/>
  <c r="U162" i="4"/>
  <c r="Z162" i="4"/>
  <c r="V162" i="4"/>
  <c r="Y161" i="4"/>
  <c r="K164" i="4"/>
  <c r="F165" i="4"/>
  <c r="AC162" i="4"/>
  <c r="AD162" i="4"/>
  <c r="L162" i="4"/>
  <c r="AA161" i="4"/>
  <c r="P162" i="4"/>
  <c r="J162" i="4"/>
  <c r="I163" i="4"/>
  <c r="H164" i="4"/>
  <c r="Q163" i="4"/>
  <c r="S163" i="4"/>
  <c r="G163" i="4"/>
  <c r="Y163" i="5"/>
  <c r="T164" i="5"/>
  <c r="U164" i="5"/>
  <c r="Z164" i="5"/>
  <c r="V164" i="5"/>
  <c r="L164" i="5"/>
  <c r="AC164" i="5"/>
  <c r="AD164" i="5"/>
  <c r="K166" i="5"/>
  <c r="F167" i="5"/>
  <c r="P164" i="5"/>
  <c r="J164" i="5"/>
  <c r="I165" i="5"/>
  <c r="G165" i="5"/>
  <c r="H166" i="5"/>
  <c r="Q165" i="5"/>
  <c r="S165" i="5"/>
  <c r="V164" i="10"/>
  <c r="W164" i="10"/>
  <c r="X164" i="10"/>
  <c r="L164" i="10"/>
  <c r="AA164" i="10"/>
  <c r="AC164" i="10"/>
  <c r="AD164" i="10"/>
  <c r="P164" i="10"/>
  <c r="J164" i="10"/>
  <c r="K165" i="10"/>
  <c r="I165" i="10"/>
  <c r="F166" i="10"/>
  <c r="Q165" i="10"/>
  <c r="S165" i="10"/>
  <c r="T165" i="10"/>
  <c r="U165" i="10"/>
  <c r="Z165" i="10"/>
  <c r="G165" i="10"/>
  <c r="H166" i="10"/>
  <c r="Y163" i="10"/>
  <c r="V162" i="13"/>
  <c r="Z162" i="13"/>
  <c r="L163" i="13"/>
  <c r="AC163" i="13"/>
  <c r="AD163" i="13"/>
  <c r="G164" i="13"/>
  <c r="H165" i="13"/>
  <c r="I164" i="13"/>
  <c r="Q164" i="13"/>
  <c r="W162" i="13"/>
  <c r="X162" i="13"/>
  <c r="Y162" i="13"/>
  <c r="AA162" i="13"/>
  <c r="F166" i="13"/>
  <c r="K165" i="13"/>
  <c r="T165" i="13"/>
  <c r="U163" i="13"/>
  <c r="P163" i="13"/>
  <c r="J163" i="13"/>
  <c r="T163" i="4"/>
  <c r="U163" i="4"/>
  <c r="Z163" i="4"/>
  <c r="V163" i="4"/>
  <c r="K165" i="4"/>
  <c r="F166" i="4"/>
  <c r="W162" i="4"/>
  <c r="X162" i="4"/>
  <c r="Y162" i="4"/>
  <c r="G164" i="4"/>
  <c r="H165" i="4"/>
  <c r="I164" i="4"/>
  <c r="Q164" i="4"/>
  <c r="S164" i="4"/>
  <c r="J163" i="4"/>
  <c r="P163" i="4"/>
  <c r="L163" i="4"/>
  <c r="AA162" i="4"/>
  <c r="AC163" i="4"/>
  <c r="AD163" i="4"/>
  <c r="T165" i="5"/>
  <c r="U165" i="5"/>
  <c r="Z165" i="5"/>
  <c r="V165" i="5"/>
  <c r="K167" i="5"/>
  <c r="F168" i="5"/>
  <c r="W164" i="5"/>
  <c r="X164" i="5"/>
  <c r="Y164" i="5"/>
  <c r="G166" i="5"/>
  <c r="I166" i="5"/>
  <c r="H167" i="5"/>
  <c r="Q166" i="5"/>
  <c r="S166" i="5"/>
  <c r="AC165" i="5"/>
  <c r="AD165" i="5"/>
  <c r="L165" i="5"/>
  <c r="J165" i="5"/>
  <c r="P165" i="5"/>
  <c r="Y164" i="10"/>
  <c r="V165" i="10"/>
  <c r="W165" i="10"/>
  <c r="X165" i="10"/>
  <c r="L165" i="10"/>
  <c r="AA165" i="10"/>
  <c r="AC165" i="10"/>
  <c r="AD165" i="10"/>
  <c r="Q166" i="10"/>
  <c r="S166" i="10"/>
  <c r="T166" i="10"/>
  <c r="U166" i="10"/>
  <c r="Z166" i="10"/>
  <c r="G166" i="10"/>
  <c r="H167" i="10"/>
  <c r="J165" i="10"/>
  <c r="P165" i="10"/>
  <c r="K166" i="10"/>
  <c r="I166" i="10"/>
  <c r="F167" i="10"/>
  <c r="K166" i="13"/>
  <c r="T166" i="13"/>
  <c r="F167" i="13"/>
  <c r="V163" i="13"/>
  <c r="Z163" i="13"/>
  <c r="AC164" i="13"/>
  <c r="AD164" i="13"/>
  <c r="L164" i="13"/>
  <c r="W163" i="13"/>
  <c r="X163" i="13"/>
  <c r="Y163" i="13"/>
  <c r="AA163" i="13"/>
  <c r="I165" i="13"/>
  <c r="H166" i="13"/>
  <c r="Q165" i="13"/>
  <c r="G165" i="13"/>
  <c r="U164" i="13"/>
  <c r="P164" i="13"/>
  <c r="J164" i="13"/>
  <c r="T164" i="4"/>
  <c r="U164" i="4"/>
  <c r="Z164" i="4"/>
  <c r="V164" i="4"/>
  <c r="AC164" i="4"/>
  <c r="AD164" i="4"/>
  <c r="L164" i="4"/>
  <c r="AA163" i="4"/>
  <c r="G165" i="4"/>
  <c r="I165" i="4"/>
  <c r="Q165" i="4"/>
  <c r="S165" i="4"/>
  <c r="H166" i="4"/>
  <c r="W163" i="4"/>
  <c r="X163" i="4"/>
  <c r="Y163" i="4"/>
  <c r="K166" i="4"/>
  <c r="F167" i="4"/>
  <c r="P164" i="4"/>
  <c r="J164" i="4"/>
  <c r="W165" i="5"/>
  <c r="X165" i="5"/>
  <c r="Y165" i="5"/>
  <c r="T166" i="5"/>
  <c r="U166" i="5"/>
  <c r="Z166" i="5"/>
  <c r="V166" i="5"/>
  <c r="I167" i="5"/>
  <c r="G167" i="5"/>
  <c r="Q167" i="5"/>
  <c r="S167" i="5"/>
  <c r="H168" i="5"/>
  <c r="L166" i="5"/>
  <c r="AC166" i="5"/>
  <c r="AD166" i="5"/>
  <c r="P166" i="5"/>
  <c r="J166" i="5"/>
  <c r="K168" i="5"/>
  <c r="F169" i="5"/>
  <c r="Y165" i="10"/>
  <c r="AC166" i="10"/>
  <c r="AD166" i="10"/>
  <c r="L166" i="10"/>
  <c r="AA166" i="10"/>
  <c r="V166" i="10"/>
  <c r="W166" i="10"/>
  <c r="X166" i="10"/>
  <c r="K167" i="10"/>
  <c r="I167" i="10"/>
  <c r="F168" i="10"/>
  <c r="H168" i="10"/>
  <c r="Q167" i="10"/>
  <c r="S167" i="10"/>
  <c r="T167" i="10"/>
  <c r="U167" i="10"/>
  <c r="Z167" i="10"/>
  <c r="G167" i="10"/>
  <c r="J166" i="10"/>
  <c r="P166" i="10"/>
  <c r="G166" i="13"/>
  <c r="H167" i="13"/>
  <c r="I166" i="13"/>
  <c r="Q166" i="13"/>
  <c r="W164" i="13"/>
  <c r="X164" i="13"/>
  <c r="Y164" i="13"/>
  <c r="AA164" i="13"/>
  <c r="T167" i="13"/>
  <c r="K167" i="13"/>
  <c r="F168" i="13"/>
  <c r="V164" i="13"/>
  <c r="Z164" i="13"/>
  <c r="AC165" i="13"/>
  <c r="AD165" i="13"/>
  <c r="L165" i="13"/>
  <c r="U165" i="13"/>
  <c r="P165" i="13"/>
  <c r="J165" i="13"/>
  <c r="T165" i="4"/>
  <c r="U165" i="4"/>
  <c r="Z165" i="4"/>
  <c r="V165" i="4"/>
  <c r="AC165" i="4"/>
  <c r="AD165" i="4"/>
  <c r="L165" i="4"/>
  <c r="AA164" i="4"/>
  <c r="W164" i="4"/>
  <c r="X164" i="4"/>
  <c r="Y164" i="4"/>
  <c r="K167" i="4"/>
  <c r="F168" i="4"/>
  <c r="I166" i="4"/>
  <c r="G166" i="4"/>
  <c r="Q166" i="4"/>
  <c r="S166" i="4"/>
  <c r="H167" i="4"/>
  <c r="P165" i="4"/>
  <c r="J165" i="4"/>
  <c r="W166" i="5"/>
  <c r="X166" i="5"/>
  <c r="T167" i="5"/>
  <c r="U167" i="5"/>
  <c r="Z167" i="5"/>
  <c r="V167" i="5"/>
  <c r="G168" i="5"/>
  <c r="I168" i="5"/>
  <c r="H169" i="5"/>
  <c r="Q168" i="5"/>
  <c r="S168" i="5"/>
  <c r="AC167" i="5"/>
  <c r="AD167" i="5"/>
  <c r="L167" i="5"/>
  <c r="F170" i="5"/>
  <c r="K169" i="5"/>
  <c r="Y166" i="5"/>
  <c r="P167" i="5"/>
  <c r="J167" i="5"/>
  <c r="AC167" i="10"/>
  <c r="AD167" i="10"/>
  <c r="L167" i="10"/>
  <c r="AA167" i="10"/>
  <c r="G168" i="10"/>
  <c r="H169" i="10"/>
  <c r="Q168" i="10"/>
  <c r="S168" i="10"/>
  <c r="T168" i="10"/>
  <c r="U168" i="10"/>
  <c r="Z168" i="10"/>
  <c r="Y166" i="10"/>
  <c r="V167" i="10"/>
  <c r="W167" i="10"/>
  <c r="X167" i="10"/>
  <c r="P167" i="10"/>
  <c r="J167" i="10"/>
  <c r="F169" i="10"/>
  <c r="K168" i="10"/>
  <c r="I168" i="10"/>
  <c r="W165" i="13"/>
  <c r="X165" i="13"/>
  <c r="Y165" i="13"/>
  <c r="AA165" i="13"/>
  <c r="V165" i="13"/>
  <c r="Z165" i="13"/>
  <c r="L166" i="13"/>
  <c r="AC166" i="13"/>
  <c r="AD166" i="13"/>
  <c r="I167" i="13"/>
  <c r="H168" i="13"/>
  <c r="G167" i="13"/>
  <c r="Q167" i="13"/>
  <c r="K168" i="13"/>
  <c r="F169" i="13"/>
  <c r="T168" i="13"/>
  <c r="U166" i="13"/>
  <c r="P166" i="13"/>
  <c r="J166" i="13"/>
  <c r="T166" i="4"/>
  <c r="U166" i="4"/>
  <c r="Z166" i="4"/>
  <c r="V166" i="4"/>
  <c r="P166" i="4"/>
  <c r="J166" i="4"/>
  <c r="G167" i="4"/>
  <c r="I167" i="4"/>
  <c r="H168" i="4"/>
  <c r="Q167" i="4"/>
  <c r="S167" i="4"/>
  <c r="AC166" i="4"/>
  <c r="AD166" i="4"/>
  <c r="L166" i="4"/>
  <c r="AA165" i="4"/>
  <c r="W165" i="4"/>
  <c r="X165" i="4"/>
  <c r="Y165" i="4"/>
  <c r="K168" i="4"/>
  <c r="F169" i="4"/>
  <c r="F170" i="4"/>
  <c r="W167" i="5"/>
  <c r="X167" i="5"/>
  <c r="T168" i="5"/>
  <c r="U168" i="5"/>
  <c r="Z168" i="5"/>
  <c r="V168" i="5"/>
  <c r="P168" i="5"/>
  <c r="J168" i="5"/>
  <c r="I169" i="5"/>
  <c r="H170" i="5"/>
  <c r="G169" i="5"/>
  <c r="Q169" i="5"/>
  <c r="S169" i="5"/>
  <c r="Y167" i="5"/>
  <c r="K170" i="5"/>
  <c r="F171" i="5"/>
  <c r="AC168" i="5"/>
  <c r="AD168" i="5"/>
  <c r="L168" i="5"/>
  <c r="F171" i="4"/>
  <c r="K170" i="4"/>
  <c r="AC168" i="10"/>
  <c r="AD168" i="10"/>
  <c r="L168" i="10"/>
  <c r="AA168" i="10"/>
  <c r="F170" i="10"/>
  <c r="K169" i="10"/>
  <c r="I169" i="10"/>
  <c r="P168" i="10"/>
  <c r="J168" i="10"/>
  <c r="V168" i="10"/>
  <c r="W168" i="10"/>
  <c r="X168" i="10"/>
  <c r="Y167" i="10"/>
  <c r="G169" i="10"/>
  <c r="Q169" i="10"/>
  <c r="S169" i="10"/>
  <c r="T169" i="10"/>
  <c r="U169" i="10"/>
  <c r="Z169" i="10"/>
  <c r="H170" i="10"/>
  <c r="F170" i="13"/>
  <c r="K169" i="13"/>
  <c r="T169" i="13"/>
  <c r="G168" i="13"/>
  <c r="H169" i="13"/>
  <c r="I168" i="13"/>
  <c r="Q168" i="13"/>
  <c r="V166" i="13"/>
  <c r="Z166" i="13"/>
  <c r="AC167" i="13"/>
  <c r="AD167" i="13"/>
  <c r="L167" i="13"/>
  <c r="U167" i="13"/>
  <c r="P167" i="13"/>
  <c r="J167" i="13"/>
  <c r="W166" i="13"/>
  <c r="X166" i="13"/>
  <c r="Y166" i="13"/>
  <c r="AA166" i="13"/>
  <c r="T167" i="4"/>
  <c r="U167" i="4"/>
  <c r="Z167" i="4"/>
  <c r="V167" i="4"/>
  <c r="K169" i="4"/>
  <c r="AC167" i="4"/>
  <c r="AD167" i="4"/>
  <c r="L167" i="4"/>
  <c r="AA166" i="4"/>
  <c r="W166" i="4"/>
  <c r="X166" i="4"/>
  <c r="Y166" i="4"/>
  <c r="P167" i="4"/>
  <c r="J167" i="4"/>
  <c r="I168" i="4"/>
  <c r="G168" i="4"/>
  <c r="H169" i="4"/>
  <c r="H170" i="4"/>
  <c r="Q168" i="4"/>
  <c r="S168" i="4"/>
  <c r="T169" i="5"/>
  <c r="U169" i="5"/>
  <c r="Z169" i="5"/>
  <c r="V169" i="5"/>
  <c r="W169" i="5"/>
  <c r="X169" i="5"/>
  <c r="K171" i="5"/>
  <c r="F172" i="5"/>
  <c r="G170" i="5"/>
  <c r="I170" i="5"/>
  <c r="H171" i="5"/>
  <c r="Q170" i="5"/>
  <c r="S170" i="5"/>
  <c r="W168" i="5"/>
  <c r="X168" i="5"/>
  <c r="Y168" i="5"/>
  <c r="AC169" i="5"/>
  <c r="AD169" i="5"/>
  <c r="L169" i="5"/>
  <c r="J169" i="5"/>
  <c r="P169" i="5"/>
  <c r="Y168" i="10"/>
  <c r="G170" i="4"/>
  <c r="Q170" i="4"/>
  <c r="I170" i="4"/>
  <c r="H171" i="4"/>
  <c r="F172" i="4"/>
  <c r="K171" i="4"/>
  <c r="L169" i="10"/>
  <c r="AA169" i="10"/>
  <c r="AC169" i="10"/>
  <c r="AD169" i="10"/>
  <c r="K170" i="10"/>
  <c r="I170" i="10"/>
  <c r="F171" i="10"/>
  <c r="H171" i="10"/>
  <c r="G170" i="10"/>
  <c r="Q170" i="10"/>
  <c r="S170" i="10"/>
  <c r="T170" i="10"/>
  <c r="U170" i="10"/>
  <c r="Z170" i="10"/>
  <c r="P169" i="10"/>
  <c r="J169" i="10"/>
  <c r="V169" i="10"/>
  <c r="W169" i="10"/>
  <c r="X169" i="10"/>
  <c r="W167" i="13"/>
  <c r="X167" i="13"/>
  <c r="Y167" i="13"/>
  <c r="AA167" i="13"/>
  <c r="L168" i="13"/>
  <c r="AC168" i="13"/>
  <c r="AD168" i="13"/>
  <c r="I169" i="13"/>
  <c r="Q169" i="13"/>
  <c r="G169" i="13"/>
  <c r="H170" i="13"/>
  <c r="V167" i="13"/>
  <c r="Z167" i="13"/>
  <c r="U168" i="13"/>
  <c r="P168" i="13"/>
  <c r="J168" i="13"/>
  <c r="K170" i="13"/>
  <c r="T170" i="13"/>
  <c r="F171" i="13"/>
  <c r="T168" i="4"/>
  <c r="U168" i="4"/>
  <c r="Z168" i="4"/>
  <c r="V168" i="4"/>
  <c r="G169" i="4"/>
  <c r="I169" i="4"/>
  <c r="Q169" i="4"/>
  <c r="S169" i="4"/>
  <c r="W167" i="4"/>
  <c r="X167" i="4"/>
  <c r="Y167" i="4"/>
  <c r="AC168" i="4"/>
  <c r="AD168" i="4"/>
  <c r="L168" i="4"/>
  <c r="P168" i="4"/>
  <c r="J168" i="4"/>
  <c r="T170" i="5"/>
  <c r="U170" i="5"/>
  <c r="Z170" i="5"/>
  <c r="V170" i="5"/>
  <c r="P170" i="5"/>
  <c r="J170" i="5"/>
  <c r="I171" i="5"/>
  <c r="H172" i="5"/>
  <c r="G171" i="5"/>
  <c r="Q171" i="5"/>
  <c r="S171" i="5"/>
  <c r="Y169" i="5"/>
  <c r="K172" i="5"/>
  <c r="F173" i="5"/>
  <c r="L170" i="5"/>
  <c r="AC170" i="5"/>
  <c r="AD170" i="5"/>
  <c r="Y169" i="10"/>
  <c r="S170" i="4"/>
  <c r="V170" i="4"/>
  <c r="L170" i="4"/>
  <c r="AC170" i="4"/>
  <c r="AD170" i="4"/>
  <c r="F173" i="4"/>
  <c r="F174" i="4" s="1"/>
  <c r="K172" i="4"/>
  <c r="G171" i="4"/>
  <c r="Q171" i="4"/>
  <c r="H172" i="4"/>
  <c r="I171" i="4"/>
  <c r="P170" i="4"/>
  <c r="J170" i="4"/>
  <c r="AC170" i="10"/>
  <c r="AD170" i="10"/>
  <c r="L170" i="10"/>
  <c r="AA170" i="10"/>
  <c r="K171" i="10"/>
  <c r="I171" i="10"/>
  <c r="F172" i="10"/>
  <c r="J170" i="10"/>
  <c r="P170" i="10"/>
  <c r="V170" i="10"/>
  <c r="W170" i="10"/>
  <c r="X170" i="10"/>
  <c r="G171" i="10"/>
  <c r="Q171" i="10"/>
  <c r="S171" i="10"/>
  <c r="T171" i="10"/>
  <c r="U171" i="10"/>
  <c r="Z171" i="10"/>
  <c r="H172" i="10"/>
  <c r="V171" i="10"/>
  <c r="W171" i="10"/>
  <c r="X171" i="10"/>
  <c r="G170" i="13"/>
  <c r="H171" i="13"/>
  <c r="I170" i="13"/>
  <c r="Q170" i="13"/>
  <c r="F172" i="13"/>
  <c r="K171" i="13"/>
  <c r="T171" i="13"/>
  <c r="V168" i="13"/>
  <c r="Z168" i="13"/>
  <c r="U169" i="13"/>
  <c r="P169" i="13"/>
  <c r="J169" i="13"/>
  <c r="W168" i="13"/>
  <c r="X168" i="13"/>
  <c r="Y168" i="13"/>
  <c r="AA168" i="13"/>
  <c r="L169" i="13"/>
  <c r="AC169" i="13"/>
  <c r="AD169" i="13"/>
  <c r="T169" i="4"/>
  <c r="U169" i="4"/>
  <c r="Z169" i="4"/>
  <c r="V169" i="4"/>
  <c r="P169" i="4"/>
  <c r="J169" i="4"/>
  <c r="W168" i="4"/>
  <c r="X168" i="4"/>
  <c r="Y168" i="4"/>
  <c r="AC169" i="4"/>
  <c r="AD169" i="4"/>
  <c r="L169" i="4"/>
  <c r="T171" i="5"/>
  <c r="U171" i="5"/>
  <c r="Z171" i="5"/>
  <c r="V171" i="5"/>
  <c r="J171" i="5"/>
  <c r="P171" i="5"/>
  <c r="G172" i="5"/>
  <c r="Q172" i="5"/>
  <c r="S172" i="5"/>
  <c r="I172" i="5"/>
  <c r="H173" i="5"/>
  <c r="W170" i="5"/>
  <c r="X170" i="5"/>
  <c r="Y170" i="5"/>
  <c r="AC171" i="5"/>
  <c r="AD171" i="5"/>
  <c r="L171" i="5"/>
  <c r="K173" i="5"/>
  <c r="F174" i="5"/>
  <c r="T170" i="4"/>
  <c r="U170" i="4"/>
  <c r="Z170" i="4"/>
  <c r="S171" i="4"/>
  <c r="V171" i="4"/>
  <c r="AC171" i="4"/>
  <c r="AD171" i="4"/>
  <c r="L171" i="4"/>
  <c r="J171" i="4"/>
  <c r="P171" i="4"/>
  <c r="I172" i="4"/>
  <c r="H173" i="4"/>
  <c r="G173" i="4" s="1"/>
  <c r="G172" i="4"/>
  <c r="Q172" i="4"/>
  <c r="W170" i="4"/>
  <c r="X170" i="4"/>
  <c r="Y170" i="4"/>
  <c r="W169" i="4"/>
  <c r="X169" i="4"/>
  <c r="AC171" i="10"/>
  <c r="AD171" i="10"/>
  <c r="L171" i="10"/>
  <c r="AA171" i="10"/>
  <c r="G172" i="10"/>
  <c r="H173" i="10"/>
  <c r="Q172" i="10"/>
  <c r="S172" i="10"/>
  <c r="T172" i="10"/>
  <c r="U172" i="10"/>
  <c r="Z172" i="10"/>
  <c r="Y170" i="10"/>
  <c r="K172" i="10"/>
  <c r="I172" i="10"/>
  <c r="F173" i="10"/>
  <c r="P171" i="10"/>
  <c r="Y171" i="10"/>
  <c r="J171" i="10"/>
  <c r="W169" i="13"/>
  <c r="X169" i="13"/>
  <c r="Y169" i="13"/>
  <c r="AA169" i="13"/>
  <c r="V169" i="13"/>
  <c r="Z169" i="13"/>
  <c r="AC170" i="13"/>
  <c r="AD170" i="13"/>
  <c r="L170" i="13"/>
  <c r="I171" i="13"/>
  <c r="Q171" i="13"/>
  <c r="G171" i="13"/>
  <c r="H172" i="13"/>
  <c r="K172" i="13"/>
  <c r="T172" i="13"/>
  <c r="F173" i="13"/>
  <c r="U170" i="13"/>
  <c r="P170" i="13"/>
  <c r="J170" i="13"/>
  <c r="Y169" i="4"/>
  <c r="W171" i="5"/>
  <c r="X171" i="5"/>
  <c r="Y171" i="5"/>
  <c r="T172" i="5"/>
  <c r="U172" i="5"/>
  <c r="Z172" i="5"/>
  <c r="V172" i="5"/>
  <c r="I173" i="5"/>
  <c r="H174" i="5"/>
  <c r="G173" i="5"/>
  <c r="Q173" i="5"/>
  <c r="S173" i="5"/>
  <c r="P172" i="5"/>
  <c r="J172" i="5"/>
  <c r="K174" i="5"/>
  <c r="F175" i="5"/>
  <c r="L172" i="5"/>
  <c r="AC172" i="5"/>
  <c r="AD172" i="5"/>
  <c r="S172" i="4"/>
  <c r="T172" i="4"/>
  <c r="U172" i="4"/>
  <c r="Z172" i="4"/>
  <c r="T171" i="4"/>
  <c r="U171" i="4"/>
  <c r="Z171" i="4"/>
  <c r="AC172" i="4"/>
  <c r="AD172" i="4"/>
  <c r="L172" i="4"/>
  <c r="J172" i="4"/>
  <c r="P172" i="4"/>
  <c r="F175" i="4"/>
  <c r="L172" i="10"/>
  <c r="AA172" i="10"/>
  <c r="AC172" i="10"/>
  <c r="AD172" i="10"/>
  <c r="V172" i="10"/>
  <c r="W172" i="10"/>
  <c r="X172" i="10"/>
  <c r="J172" i="10"/>
  <c r="P172" i="10"/>
  <c r="K173" i="10"/>
  <c r="I173" i="10"/>
  <c r="F174" i="10"/>
  <c r="H174" i="10"/>
  <c r="Q173" i="10"/>
  <c r="S173" i="10"/>
  <c r="T173" i="10"/>
  <c r="U173" i="10"/>
  <c r="Z173" i="10"/>
  <c r="G173" i="10"/>
  <c r="V170" i="13"/>
  <c r="Z170" i="13"/>
  <c r="L171" i="13"/>
  <c r="AC171" i="13"/>
  <c r="AD171" i="13"/>
  <c r="G172" i="13"/>
  <c r="H173" i="13"/>
  <c r="I172" i="13"/>
  <c r="Q172" i="13"/>
  <c r="W170" i="13"/>
  <c r="X170" i="13"/>
  <c r="Y170" i="13"/>
  <c r="AA170" i="13"/>
  <c r="F174" i="13"/>
  <c r="K173" i="13"/>
  <c r="T173" i="13"/>
  <c r="U171" i="13"/>
  <c r="P171" i="13"/>
  <c r="J171" i="13"/>
  <c r="T173" i="5"/>
  <c r="U173" i="5"/>
  <c r="Z173" i="5"/>
  <c r="V173" i="5"/>
  <c r="AC173" i="5"/>
  <c r="AD173" i="5"/>
  <c r="L173" i="5"/>
  <c r="W172" i="5"/>
  <c r="X172" i="5"/>
  <c r="Y172" i="5"/>
  <c r="K175" i="5"/>
  <c r="F176" i="5"/>
  <c r="J173" i="5"/>
  <c r="P173" i="5"/>
  <c r="G174" i="5"/>
  <c r="Q174" i="5"/>
  <c r="S174" i="5"/>
  <c r="I174" i="5"/>
  <c r="H175" i="5"/>
  <c r="V173" i="10"/>
  <c r="W173" i="10"/>
  <c r="X173" i="10"/>
  <c r="V172" i="4"/>
  <c r="W172" i="4"/>
  <c r="X172" i="4"/>
  <c r="Y172" i="4"/>
  <c r="W171" i="4"/>
  <c r="X171" i="4"/>
  <c r="Y171" i="4"/>
  <c r="K175" i="4"/>
  <c r="L173" i="10"/>
  <c r="AA173" i="10"/>
  <c r="AC173" i="10"/>
  <c r="AD173" i="10"/>
  <c r="J173" i="10"/>
  <c r="P173" i="10"/>
  <c r="Y173" i="10"/>
  <c r="F175" i="10"/>
  <c r="K174" i="10"/>
  <c r="I174" i="10"/>
  <c r="Y172" i="10"/>
  <c r="H175" i="10"/>
  <c r="Q174" i="10"/>
  <c r="S174" i="10"/>
  <c r="T174" i="10"/>
  <c r="U174" i="10"/>
  <c r="Z174" i="10"/>
  <c r="G174" i="10"/>
  <c r="V171" i="13"/>
  <c r="Z171" i="13"/>
  <c r="K174" i="13"/>
  <c r="T174" i="13"/>
  <c r="F175" i="13"/>
  <c r="AC172" i="13"/>
  <c r="AD172" i="13"/>
  <c r="L172" i="13"/>
  <c r="W171" i="13"/>
  <c r="X171" i="13"/>
  <c r="Y171" i="13"/>
  <c r="AA171" i="13"/>
  <c r="I173" i="13"/>
  <c r="Q173" i="13"/>
  <c r="G173" i="13"/>
  <c r="H174" i="13"/>
  <c r="U172" i="13"/>
  <c r="P172" i="13"/>
  <c r="J172" i="13"/>
  <c r="W173" i="5"/>
  <c r="X173" i="5"/>
  <c r="T174" i="5"/>
  <c r="U174" i="5"/>
  <c r="Z174" i="5"/>
  <c r="V174" i="5"/>
  <c r="L174" i="5"/>
  <c r="AC174" i="5"/>
  <c r="AD174" i="5"/>
  <c r="Y173" i="5"/>
  <c r="I175" i="5"/>
  <c r="H176" i="5"/>
  <c r="G175" i="5"/>
  <c r="Q175" i="5"/>
  <c r="S175" i="5"/>
  <c r="P174" i="5"/>
  <c r="J174" i="5"/>
  <c r="K176" i="5"/>
  <c r="F177" i="5"/>
  <c r="V174" i="10"/>
  <c r="W174" i="10"/>
  <c r="X174" i="10"/>
  <c r="P174" i="10"/>
  <c r="J174" i="10"/>
  <c r="G175" i="10"/>
  <c r="Q175" i="10"/>
  <c r="S175" i="10"/>
  <c r="T175" i="10"/>
  <c r="U175" i="10"/>
  <c r="Z175" i="10"/>
  <c r="H176" i="10"/>
  <c r="L174" i="10"/>
  <c r="AA174" i="10"/>
  <c r="AC174" i="10"/>
  <c r="AD174" i="10"/>
  <c r="F176" i="10"/>
  <c r="K175" i="10"/>
  <c r="I175" i="10"/>
  <c r="W172" i="13"/>
  <c r="X172" i="13"/>
  <c r="Y172" i="13"/>
  <c r="AA172" i="13"/>
  <c r="V172" i="13"/>
  <c r="Z172" i="13"/>
  <c r="L173" i="13"/>
  <c r="AC173" i="13"/>
  <c r="AD173" i="13"/>
  <c r="G174" i="13"/>
  <c r="H175" i="13"/>
  <c r="I174" i="13"/>
  <c r="Q174" i="13"/>
  <c r="U173" i="13"/>
  <c r="P173" i="13"/>
  <c r="J173" i="13"/>
  <c r="F176" i="13"/>
  <c r="K175" i="13"/>
  <c r="T175" i="13"/>
  <c r="W174" i="5"/>
  <c r="X174" i="5"/>
  <c r="T175" i="5"/>
  <c r="U175" i="5"/>
  <c r="Z175" i="5"/>
  <c r="V175" i="5"/>
  <c r="G176" i="5"/>
  <c r="Q176" i="5"/>
  <c r="S176" i="5"/>
  <c r="I176" i="5"/>
  <c r="H177" i="5"/>
  <c r="AC175" i="5"/>
  <c r="AD175" i="5"/>
  <c r="L175" i="5"/>
  <c r="Y174" i="5"/>
  <c r="K177" i="5"/>
  <c r="F178" i="5"/>
  <c r="J175" i="5"/>
  <c r="P175" i="5"/>
  <c r="Y174" i="10"/>
  <c r="AC175" i="10"/>
  <c r="AD175" i="10"/>
  <c r="L175" i="10"/>
  <c r="AA175" i="10"/>
  <c r="F177" i="10"/>
  <c r="K176" i="10"/>
  <c r="I176" i="10"/>
  <c r="V175" i="10"/>
  <c r="W175" i="10"/>
  <c r="X175" i="10"/>
  <c r="P175" i="10"/>
  <c r="J175" i="10"/>
  <c r="G176" i="10"/>
  <c r="Q176" i="10"/>
  <c r="S176" i="10"/>
  <c r="T176" i="10"/>
  <c r="U176" i="10"/>
  <c r="Z176" i="10"/>
  <c r="H177" i="10"/>
  <c r="I175" i="13"/>
  <c r="Q175" i="13"/>
  <c r="G175" i="13"/>
  <c r="H176" i="13"/>
  <c r="V173" i="13"/>
  <c r="Z173" i="13"/>
  <c r="U174" i="13"/>
  <c r="P174" i="13"/>
  <c r="J174" i="13"/>
  <c r="K176" i="13"/>
  <c r="T176" i="13"/>
  <c r="F177" i="13"/>
  <c r="AC174" i="13"/>
  <c r="AD174" i="13"/>
  <c r="L174" i="13"/>
  <c r="W173" i="13"/>
  <c r="X173" i="13"/>
  <c r="Y173" i="13"/>
  <c r="AA173" i="13"/>
  <c r="W175" i="5"/>
  <c r="X175" i="5"/>
  <c r="Y175" i="5"/>
  <c r="T176" i="5"/>
  <c r="U176" i="5"/>
  <c r="Z176" i="5"/>
  <c r="V176" i="5"/>
  <c r="I177" i="5"/>
  <c r="H178" i="5"/>
  <c r="G177" i="5"/>
  <c r="Q177" i="5"/>
  <c r="S177" i="5"/>
  <c r="P176" i="5"/>
  <c r="J176" i="5"/>
  <c r="K178" i="5"/>
  <c r="F179" i="5"/>
  <c r="L176" i="5"/>
  <c r="AC176" i="5"/>
  <c r="AD176" i="5"/>
  <c r="V176" i="10"/>
  <c r="W176" i="10"/>
  <c r="X176" i="10"/>
  <c r="L176" i="10"/>
  <c r="AA176" i="10"/>
  <c r="AC176" i="10"/>
  <c r="AD176" i="10"/>
  <c r="Q177" i="10"/>
  <c r="S177" i="10"/>
  <c r="T177" i="10"/>
  <c r="U177" i="10"/>
  <c r="Z177" i="10"/>
  <c r="H178" i="10"/>
  <c r="G177" i="10"/>
  <c r="K177" i="10"/>
  <c r="I177" i="10"/>
  <c r="F178" i="10"/>
  <c r="P176" i="10"/>
  <c r="Y176" i="10"/>
  <c r="J176" i="10"/>
  <c r="Y175" i="10"/>
  <c r="G176" i="13"/>
  <c r="H177" i="13"/>
  <c r="I176" i="13"/>
  <c r="Q176" i="13"/>
  <c r="W174" i="13"/>
  <c r="X174" i="13"/>
  <c r="Y174" i="13"/>
  <c r="AA174" i="13"/>
  <c r="V174" i="13"/>
  <c r="Z174" i="13"/>
  <c r="U175" i="13"/>
  <c r="P175" i="13"/>
  <c r="J175" i="13"/>
  <c r="F178" i="13"/>
  <c r="K177" i="13"/>
  <c r="T177" i="13"/>
  <c r="L175" i="13"/>
  <c r="AC175" i="13"/>
  <c r="AD175" i="13"/>
  <c r="T177" i="5"/>
  <c r="U177" i="5"/>
  <c r="Z177" i="5"/>
  <c r="V177" i="5"/>
  <c r="AC177" i="5"/>
  <c r="AD177" i="5"/>
  <c r="L177" i="5"/>
  <c r="W176" i="5"/>
  <c r="X176" i="5"/>
  <c r="Y176" i="5"/>
  <c r="K179" i="5"/>
  <c r="F180" i="5"/>
  <c r="J177" i="5"/>
  <c r="P177" i="5"/>
  <c r="G178" i="5"/>
  <c r="I178" i="5"/>
  <c r="H179" i="5"/>
  <c r="Q178" i="5"/>
  <c r="S178" i="5"/>
  <c r="V177" i="10"/>
  <c r="W177" i="10"/>
  <c r="X177" i="10"/>
  <c r="AC177" i="10"/>
  <c r="AD177" i="10"/>
  <c r="L177" i="10"/>
  <c r="AA177" i="10"/>
  <c r="P177" i="10"/>
  <c r="J177" i="10"/>
  <c r="K178" i="10"/>
  <c r="I178" i="10"/>
  <c r="F179" i="10"/>
  <c r="G178" i="10"/>
  <c r="H179" i="10"/>
  <c r="Q178" i="10"/>
  <c r="S178" i="10"/>
  <c r="T178" i="10"/>
  <c r="U178" i="10"/>
  <c r="Z178" i="10"/>
  <c r="V178" i="10"/>
  <c r="W178" i="10"/>
  <c r="W175" i="13"/>
  <c r="X175" i="13"/>
  <c r="Y175" i="13"/>
  <c r="AA175" i="13"/>
  <c r="K178" i="13"/>
  <c r="T178" i="13"/>
  <c r="F179" i="13"/>
  <c r="AC176" i="13"/>
  <c r="AD176" i="13"/>
  <c r="L176" i="13"/>
  <c r="I177" i="13"/>
  <c r="Q177" i="13"/>
  <c r="G177" i="13"/>
  <c r="H178" i="13"/>
  <c r="V175" i="13"/>
  <c r="Z175" i="13"/>
  <c r="U176" i="13"/>
  <c r="P176" i="13"/>
  <c r="J176" i="13"/>
  <c r="W177" i="5"/>
  <c r="X177" i="5"/>
  <c r="Y177" i="5"/>
  <c r="T178" i="5"/>
  <c r="U178" i="5"/>
  <c r="Z178" i="5"/>
  <c r="V178" i="5"/>
  <c r="I179" i="5"/>
  <c r="G179" i="5"/>
  <c r="H180" i="5"/>
  <c r="Q179" i="5"/>
  <c r="S179" i="5"/>
  <c r="L178" i="5"/>
  <c r="AC178" i="5"/>
  <c r="AD178" i="5"/>
  <c r="P178" i="5"/>
  <c r="J178" i="5"/>
  <c r="K180" i="5"/>
  <c r="F181" i="5"/>
  <c r="X178" i="10"/>
  <c r="Y177" i="10"/>
  <c r="AC178" i="10"/>
  <c r="AD178" i="10"/>
  <c r="L178" i="10"/>
  <c r="AA178" i="10"/>
  <c r="J178" i="10"/>
  <c r="P178" i="10"/>
  <c r="Y178" i="10"/>
  <c r="F180" i="10"/>
  <c r="K179" i="10"/>
  <c r="I179" i="10"/>
  <c r="Q179" i="10"/>
  <c r="S179" i="10"/>
  <c r="T179" i="10"/>
  <c r="U179" i="10"/>
  <c r="Z179" i="10"/>
  <c r="H180" i="10"/>
  <c r="G179" i="10"/>
  <c r="G178" i="13"/>
  <c r="H179" i="13"/>
  <c r="I178" i="13"/>
  <c r="Q178" i="13"/>
  <c r="W176" i="13"/>
  <c r="X176" i="13"/>
  <c r="Y176" i="13"/>
  <c r="AA176" i="13"/>
  <c r="V176" i="13"/>
  <c r="Z176" i="13"/>
  <c r="U177" i="13"/>
  <c r="P177" i="13"/>
  <c r="J177" i="13"/>
  <c r="L177" i="13"/>
  <c r="AC177" i="13"/>
  <c r="AD177" i="13"/>
  <c r="F180" i="13"/>
  <c r="K179" i="13"/>
  <c r="T179" i="13"/>
  <c r="W178" i="5"/>
  <c r="X178" i="5"/>
  <c r="T179" i="5"/>
  <c r="U179" i="5"/>
  <c r="Z179" i="5"/>
  <c r="V179" i="5"/>
  <c r="K181" i="5"/>
  <c r="F182" i="5"/>
  <c r="L179" i="5"/>
  <c r="AC179" i="5"/>
  <c r="AD179" i="5"/>
  <c r="G180" i="5"/>
  <c r="I180" i="5"/>
  <c r="Q180" i="5"/>
  <c r="S180" i="5"/>
  <c r="H181" i="5"/>
  <c r="Y178" i="5"/>
  <c r="P179" i="5"/>
  <c r="J179" i="5"/>
  <c r="V179" i="10"/>
  <c r="W179" i="10"/>
  <c r="X179" i="10"/>
  <c r="AC179" i="10"/>
  <c r="AD179" i="10"/>
  <c r="L179" i="10"/>
  <c r="AA179" i="10"/>
  <c r="P179" i="10"/>
  <c r="J179" i="10"/>
  <c r="F181" i="10"/>
  <c r="K180" i="10"/>
  <c r="G180" i="10"/>
  <c r="Q180" i="10"/>
  <c r="S180" i="10"/>
  <c r="T180" i="10"/>
  <c r="U180" i="10"/>
  <c r="Z180" i="10"/>
  <c r="H181" i="10"/>
  <c r="I180" i="10"/>
  <c r="K180" i="13"/>
  <c r="T180" i="13"/>
  <c r="F181" i="13"/>
  <c r="W177" i="13"/>
  <c r="X177" i="13"/>
  <c r="Y177" i="13"/>
  <c r="AA177" i="13"/>
  <c r="AC178" i="13"/>
  <c r="AD178" i="13"/>
  <c r="L178" i="13"/>
  <c r="I179" i="13"/>
  <c r="Q179" i="13"/>
  <c r="G179" i="13"/>
  <c r="H180" i="13"/>
  <c r="V177" i="13"/>
  <c r="Z177" i="13"/>
  <c r="U178" i="13"/>
  <c r="P178" i="13"/>
  <c r="J178" i="13"/>
  <c r="T180" i="5"/>
  <c r="U180" i="5"/>
  <c r="Z180" i="5"/>
  <c r="V180" i="5"/>
  <c r="L180" i="5"/>
  <c r="AC180" i="5"/>
  <c r="AD180" i="5"/>
  <c r="F183" i="5"/>
  <c r="K182" i="5"/>
  <c r="W179" i="5"/>
  <c r="X179" i="5"/>
  <c r="Y179" i="5"/>
  <c r="H182" i="5"/>
  <c r="G181" i="5"/>
  <c r="Q181" i="5"/>
  <c r="S181" i="5"/>
  <c r="V181" i="5"/>
  <c r="I181" i="5"/>
  <c r="P180" i="5"/>
  <c r="J180" i="5"/>
  <c r="V180" i="10"/>
  <c r="W180" i="10"/>
  <c r="X180" i="10"/>
  <c r="Y179" i="10"/>
  <c r="P180" i="10"/>
  <c r="J180" i="10"/>
  <c r="G181" i="10"/>
  <c r="Q181" i="10"/>
  <c r="S181" i="10"/>
  <c r="T181" i="10"/>
  <c r="U181" i="10"/>
  <c r="Z181" i="10"/>
  <c r="H182" i="10"/>
  <c r="F182" i="10"/>
  <c r="K181" i="10"/>
  <c r="I181" i="10"/>
  <c r="L180" i="10"/>
  <c r="AA180" i="10"/>
  <c r="AC180" i="10"/>
  <c r="AD180" i="10"/>
  <c r="G180" i="13"/>
  <c r="H181" i="13"/>
  <c r="I180" i="13"/>
  <c r="Q180" i="13"/>
  <c r="W178" i="13"/>
  <c r="X178" i="13"/>
  <c r="Y178" i="13"/>
  <c r="AA178" i="13"/>
  <c r="V178" i="13"/>
  <c r="Z178" i="13"/>
  <c r="U179" i="13"/>
  <c r="P179" i="13"/>
  <c r="J179" i="13"/>
  <c r="F182" i="13"/>
  <c r="K181" i="13"/>
  <c r="T181" i="13"/>
  <c r="L179" i="13"/>
  <c r="AC179" i="13"/>
  <c r="AD179" i="13"/>
  <c r="Y180" i="10"/>
  <c r="W180" i="5"/>
  <c r="X180" i="5"/>
  <c r="Y180" i="5"/>
  <c r="AC181" i="5"/>
  <c r="AD181" i="5"/>
  <c r="L181" i="5"/>
  <c r="J181" i="5"/>
  <c r="P181" i="5"/>
  <c r="Q182" i="5"/>
  <c r="S182" i="5"/>
  <c r="I182" i="5"/>
  <c r="H183" i="5"/>
  <c r="G182" i="5"/>
  <c r="T181" i="5"/>
  <c r="U181" i="5"/>
  <c r="Z181" i="5"/>
  <c r="K183" i="5"/>
  <c r="F184" i="5"/>
  <c r="V181" i="10"/>
  <c r="W181" i="10"/>
  <c r="X181" i="10"/>
  <c r="AC181" i="10"/>
  <c r="AD181" i="10"/>
  <c r="L181" i="10"/>
  <c r="AA181" i="10"/>
  <c r="G182" i="10"/>
  <c r="Q182" i="10"/>
  <c r="S182" i="10"/>
  <c r="T182" i="10"/>
  <c r="U182" i="10"/>
  <c r="Z182" i="10"/>
  <c r="H183" i="10"/>
  <c r="Y181" i="10"/>
  <c r="J181" i="10"/>
  <c r="P181" i="10"/>
  <c r="F183" i="10"/>
  <c r="K182" i="10"/>
  <c r="I182" i="10"/>
  <c r="K182" i="13"/>
  <c r="T182" i="13"/>
  <c r="F183" i="13"/>
  <c r="W179" i="13"/>
  <c r="X179" i="13"/>
  <c r="Y179" i="13"/>
  <c r="AA179" i="13"/>
  <c r="AC180" i="13"/>
  <c r="AD180" i="13"/>
  <c r="L180" i="13"/>
  <c r="I181" i="13"/>
  <c r="Q181" i="13"/>
  <c r="G181" i="13"/>
  <c r="H182" i="13"/>
  <c r="V179" i="13"/>
  <c r="Z179" i="13"/>
  <c r="U180" i="13"/>
  <c r="P180" i="13"/>
  <c r="J180" i="13"/>
  <c r="W181" i="5"/>
  <c r="X181" i="5"/>
  <c r="Y181" i="5"/>
  <c r="H184" i="5"/>
  <c r="G183" i="5"/>
  <c r="Q183" i="5"/>
  <c r="S183" i="5"/>
  <c r="V183" i="5"/>
  <c r="I183" i="5"/>
  <c r="F185" i="5"/>
  <c r="K184" i="5"/>
  <c r="T182" i="5"/>
  <c r="U182" i="5"/>
  <c r="Z182" i="5"/>
  <c r="L182" i="5"/>
  <c r="AC182" i="5"/>
  <c r="AD182" i="5"/>
  <c r="V182" i="5"/>
  <c r="J182" i="5"/>
  <c r="P182" i="5"/>
  <c r="AC182" i="10"/>
  <c r="AD182" i="10"/>
  <c r="L182" i="10"/>
  <c r="AA182" i="10"/>
  <c r="K183" i="10"/>
  <c r="F184" i="10"/>
  <c r="V182" i="10"/>
  <c r="W182" i="10"/>
  <c r="X182" i="10"/>
  <c r="J182" i="10"/>
  <c r="P182" i="10"/>
  <c r="H184" i="10"/>
  <c r="G183" i="10"/>
  <c r="Q183" i="10"/>
  <c r="S183" i="10"/>
  <c r="V183" i="10"/>
  <c r="I183" i="10"/>
  <c r="G182" i="13"/>
  <c r="H183" i="13"/>
  <c r="I182" i="13"/>
  <c r="Q182" i="13"/>
  <c r="W180" i="13"/>
  <c r="X180" i="13"/>
  <c r="Y180" i="13"/>
  <c r="AA180" i="13"/>
  <c r="U181" i="13"/>
  <c r="P181" i="13"/>
  <c r="J181" i="13"/>
  <c r="F184" i="13"/>
  <c r="K183" i="13"/>
  <c r="T183" i="13"/>
  <c r="V180" i="13"/>
  <c r="Z180" i="13"/>
  <c r="L181" i="13"/>
  <c r="AC181" i="13"/>
  <c r="AD181" i="13"/>
  <c r="W182" i="5"/>
  <c r="X182" i="5"/>
  <c r="T183" i="5"/>
  <c r="U183" i="5"/>
  <c r="Z183" i="5"/>
  <c r="K185" i="5"/>
  <c r="F186" i="5"/>
  <c r="Y182" i="5"/>
  <c r="J183" i="5"/>
  <c r="P183" i="5"/>
  <c r="AC183" i="5"/>
  <c r="AD183" i="5"/>
  <c r="L183" i="5"/>
  <c r="Q184" i="5"/>
  <c r="S184" i="5"/>
  <c r="I184" i="5"/>
  <c r="H185" i="5"/>
  <c r="G184" i="5"/>
  <c r="Q184" i="10"/>
  <c r="H185" i="10"/>
  <c r="G184" i="10"/>
  <c r="F185" i="10"/>
  <c r="K184" i="10"/>
  <c r="I184" i="10"/>
  <c r="L183" i="10"/>
  <c r="AA183" i="10"/>
  <c r="AC183" i="10"/>
  <c r="AD183" i="10"/>
  <c r="T183" i="10"/>
  <c r="U183" i="10"/>
  <c r="Z183" i="10"/>
  <c r="S184" i="10"/>
  <c r="T184" i="10"/>
  <c r="U184" i="10"/>
  <c r="Z184" i="10"/>
  <c r="J183" i="10"/>
  <c r="P183" i="10"/>
  <c r="Y182" i="10"/>
  <c r="W181" i="13"/>
  <c r="X181" i="13"/>
  <c r="Y181" i="13"/>
  <c r="AA181" i="13"/>
  <c r="V181" i="13"/>
  <c r="Z181" i="13"/>
  <c r="AC182" i="13"/>
  <c r="AD182" i="13"/>
  <c r="L182" i="13"/>
  <c r="I183" i="13"/>
  <c r="Q183" i="13"/>
  <c r="G183" i="13"/>
  <c r="H184" i="13"/>
  <c r="K184" i="13"/>
  <c r="F185" i="13"/>
  <c r="T184" i="13"/>
  <c r="U182" i="13"/>
  <c r="P182" i="13"/>
  <c r="J182" i="13"/>
  <c r="T184" i="5"/>
  <c r="U184" i="5"/>
  <c r="Z184" i="5"/>
  <c r="V184" i="5"/>
  <c r="W184" i="5"/>
  <c r="X184" i="5"/>
  <c r="H186" i="5"/>
  <c r="G185" i="5"/>
  <c r="Q185" i="5"/>
  <c r="S185" i="5"/>
  <c r="I185" i="5"/>
  <c r="F187" i="5"/>
  <c r="K186" i="5"/>
  <c r="L184" i="5"/>
  <c r="AC184" i="5"/>
  <c r="AD184" i="5"/>
  <c r="J184" i="5"/>
  <c r="P184" i="5"/>
  <c r="W183" i="5"/>
  <c r="X183" i="5"/>
  <c r="Y183" i="5"/>
  <c r="L184" i="10"/>
  <c r="AA184" i="10"/>
  <c r="AC184" i="10"/>
  <c r="AD184" i="10"/>
  <c r="H186" i="10"/>
  <c r="Q185" i="10"/>
  <c r="S185" i="10"/>
  <c r="T185" i="10"/>
  <c r="U185" i="10"/>
  <c r="Z185" i="10"/>
  <c r="G185" i="10"/>
  <c r="F186" i="10"/>
  <c r="K185" i="10"/>
  <c r="I185" i="10"/>
  <c r="V184" i="10"/>
  <c r="W184" i="10"/>
  <c r="X184" i="10"/>
  <c r="J184" i="10"/>
  <c r="P184" i="10"/>
  <c r="W183" i="10"/>
  <c r="X183" i="10"/>
  <c r="Y183" i="10"/>
  <c r="G184" i="13"/>
  <c r="I184" i="13"/>
  <c r="H185" i="13"/>
  <c r="Q184" i="13"/>
  <c r="V182" i="13"/>
  <c r="Z182" i="13"/>
  <c r="L183" i="13"/>
  <c r="AC183" i="13"/>
  <c r="AD183" i="13"/>
  <c r="W182" i="13"/>
  <c r="X182" i="13"/>
  <c r="Y182" i="13"/>
  <c r="AA182" i="13"/>
  <c r="F186" i="13"/>
  <c r="K185" i="13"/>
  <c r="T185" i="13"/>
  <c r="U183" i="13"/>
  <c r="P183" i="13"/>
  <c r="J183" i="13"/>
  <c r="T185" i="5"/>
  <c r="U185" i="5"/>
  <c r="Z185" i="5"/>
  <c r="V185" i="5"/>
  <c r="AC185" i="5"/>
  <c r="AD185" i="5"/>
  <c r="L185" i="5"/>
  <c r="Q186" i="5"/>
  <c r="S186" i="5"/>
  <c r="I186" i="5"/>
  <c r="H187" i="5"/>
  <c r="G186" i="5"/>
  <c r="Y184" i="5"/>
  <c r="K187" i="5"/>
  <c r="F188" i="5"/>
  <c r="J185" i="5"/>
  <c r="P185" i="5"/>
  <c r="L185" i="10"/>
  <c r="AA185" i="10"/>
  <c r="AC185" i="10"/>
  <c r="AD185" i="10"/>
  <c r="V185" i="10"/>
  <c r="W185" i="10"/>
  <c r="X185" i="10"/>
  <c r="H187" i="10"/>
  <c r="Q186" i="10"/>
  <c r="S186" i="10"/>
  <c r="T186" i="10"/>
  <c r="U186" i="10"/>
  <c r="Z186" i="10"/>
  <c r="G186" i="10"/>
  <c r="F187" i="10"/>
  <c r="K186" i="10"/>
  <c r="I186" i="10"/>
  <c r="Y184" i="10"/>
  <c r="P185" i="10"/>
  <c r="J185" i="10"/>
  <c r="V183" i="13"/>
  <c r="Z183" i="13"/>
  <c r="F187" i="13"/>
  <c r="K186" i="13"/>
  <c r="T186" i="13"/>
  <c r="W183" i="13"/>
  <c r="X183" i="13"/>
  <c r="Y183" i="13"/>
  <c r="AA183" i="13"/>
  <c r="I185" i="13"/>
  <c r="Q185" i="13"/>
  <c r="G185" i="13"/>
  <c r="H186" i="13"/>
  <c r="AC184" i="13"/>
  <c r="AD184" i="13"/>
  <c r="L184" i="13"/>
  <c r="U184" i="13"/>
  <c r="P184" i="13"/>
  <c r="J184" i="13"/>
  <c r="W185" i="5"/>
  <c r="X185" i="5"/>
  <c r="T186" i="5"/>
  <c r="U186" i="5"/>
  <c r="Z186" i="5"/>
  <c r="V186" i="5"/>
  <c r="L186" i="5"/>
  <c r="AC186" i="5"/>
  <c r="AD186" i="5"/>
  <c r="F189" i="5"/>
  <c r="K188" i="5"/>
  <c r="Y185" i="5"/>
  <c r="J186" i="5"/>
  <c r="P186" i="5"/>
  <c r="H188" i="5"/>
  <c r="G187" i="5"/>
  <c r="Q187" i="5"/>
  <c r="S187" i="5"/>
  <c r="I187" i="5"/>
  <c r="V186" i="10"/>
  <c r="W186" i="10"/>
  <c r="X186" i="10"/>
  <c r="P186" i="10"/>
  <c r="J186" i="10"/>
  <c r="Y185" i="10"/>
  <c r="G187" i="10"/>
  <c r="H188" i="10"/>
  <c r="Q187" i="10"/>
  <c r="S187" i="10"/>
  <c r="T187" i="10"/>
  <c r="U187" i="10"/>
  <c r="Z187" i="10"/>
  <c r="K187" i="10"/>
  <c r="I187" i="10"/>
  <c r="F188" i="10"/>
  <c r="L186" i="10"/>
  <c r="AA186" i="10"/>
  <c r="AC186" i="10"/>
  <c r="AD186" i="10"/>
  <c r="U185" i="13"/>
  <c r="P185" i="13"/>
  <c r="J185" i="13"/>
  <c r="T187" i="13"/>
  <c r="F188" i="13"/>
  <c r="K187" i="13"/>
  <c r="V184" i="13"/>
  <c r="Z184" i="13"/>
  <c r="W184" i="13"/>
  <c r="X184" i="13"/>
  <c r="Y184" i="13"/>
  <c r="AA184" i="13"/>
  <c r="Q186" i="13"/>
  <c r="G186" i="13"/>
  <c r="I186" i="13"/>
  <c r="H187" i="13"/>
  <c r="L185" i="13"/>
  <c r="AC185" i="13"/>
  <c r="AD185" i="13"/>
  <c r="W186" i="5"/>
  <c r="X186" i="5"/>
  <c r="Y186" i="5"/>
  <c r="T187" i="5"/>
  <c r="U187" i="5"/>
  <c r="Z187" i="5"/>
  <c r="V187" i="5"/>
  <c r="AC187" i="5"/>
  <c r="AD187" i="5"/>
  <c r="L187" i="5"/>
  <c r="K189" i="5"/>
  <c r="F190" i="5"/>
  <c r="J187" i="5"/>
  <c r="P187" i="5"/>
  <c r="Q188" i="5"/>
  <c r="S188" i="5"/>
  <c r="I188" i="5"/>
  <c r="H189" i="5"/>
  <c r="G188" i="5"/>
  <c r="Y186" i="10"/>
  <c r="L187" i="10"/>
  <c r="AA187" i="10"/>
  <c r="AC187" i="10"/>
  <c r="AD187" i="10"/>
  <c r="F189" i="10"/>
  <c r="K188" i="10"/>
  <c r="H189" i="10"/>
  <c r="Q188" i="10"/>
  <c r="S188" i="10"/>
  <c r="T188" i="10"/>
  <c r="U188" i="10"/>
  <c r="Z188" i="10"/>
  <c r="G188" i="10"/>
  <c r="I188" i="10"/>
  <c r="V187" i="10"/>
  <c r="W187" i="10"/>
  <c r="X187" i="10"/>
  <c r="P187" i="10"/>
  <c r="J187" i="10"/>
  <c r="W185" i="13"/>
  <c r="X185" i="13"/>
  <c r="Y185" i="13"/>
  <c r="AA185" i="13"/>
  <c r="H188" i="13"/>
  <c r="I187" i="13"/>
  <c r="G187" i="13"/>
  <c r="Q187" i="13"/>
  <c r="L186" i="13"/>
  <c r="AC186" i="13"/>
  <c r="AD186" i="13"/>
  <c r="U186" i="13"/>
  <c r="P186" i="13"/>
  <c r="J186" i="13"/>
  <c r="F189" i="13"/>
  <c r="K188" i="13"/>
  <c r="T188" i="13"/>
  <c r="V185" i="13"/>
  <c r="Z185" i="13"/>
  <c r="W187" i="5"/>
  <c r="X187" i="5"/>
  <c r="T188" i="5"/>
  <c r="U188" i="5"/>
  <c r="Z188" i="5"/>
  <c r="V188" i="5"/>
  <c r="J188" i="5"/>
  <c r="P188" i="5"/>
  <c r="H190" i="5"/>
  <c r="G189" i="5"/>
  <c r="Q189" i="5"/>
  <c r="S189" i="5"/>
  <c r="I189" i="5"/>
  <c r="Y187" i="5"/>
  <c r="L188" i="5"/>
  <c r="AC188" i="5"/>
  <c r="AD188" i="5"/>
  <c r="F191" i="5"/>
  <c r="K190" i="5"/>
  <c r="V188" i="10"/>
  <c r="W188" i="10"/>
  <c r="X188" i="10"/>
  <c r="J188" i="10"/>
  <c r="P188" i="10"/>
  <c r="K189" i="10"/>
  <c r="F190" i="10"/>
  <c r="AC188" i="10"/>
  <c r="AD188" i="10"/>
  <c r="L188" i="10"/>
  <c r="AA188" i="10"/>
  <c r="Y187" i="10"/>
  <c r="Q189" i="10"/>
  <c r="S189" i="10"/>
  <c r="T189" i="10"/>
  <c r="U189" i="10"/>
  <c r="Z189" i="10"/>
  <c r="G189" i="10"/>
  <c r="H190" i="10"/>
  <c r="I189" i="10"/>
  <c r="T189" i="13"/>
  <c r="F190" i="13"/>
  <c r="K189" i="13"/>
  <c r="AC187" i="13"/>
  <c r="AD187" i="13"/>
  <c r="L187" i="13"/>
  <c r="W186" i="13"/>
  <c r="X186" i="13"/>
  <c r="Y186" i="13"/>
  <c r="AA186" i="13"/>
  <c r="Q188" i="13"/>
  <c r="G188" i="13"/>
  <c r="H189" i="13"/>
  <c r="I188" i="13"/>
  <c r="V186" i="13"/>
  <c r="Z186" i="13"/>
  <c r="J187" i="13"/>
  <c r="U187" i="13"/>
  <c r="P187" i="13"/>
  <c r="Y188" i="10"/>
  <c r="W188" i="5"/>
  <c r="X188" i="5"/>
  <c r="Y188" i="5"/>
  <c r="T189" i="5"/>
  <c r="U189" i="5"/>
  <c r="Z189" i="5"/>
  <c r="V189" i="5"/>
  <c r="K191" i="5"/>
  <c r="F192" i="5"/>
  <c r="J189" i="5"/>
  <c r="P189" i="5"/>
  <c r="AC189" i="5"/>
  <c r="AD189" i="5"/>
  <c r="L189" i="5"/>
  <c r="Q190" i="5"/>
  <c r="S190" i="5"/>
  <c r="I190" i="5"/>
  <c r="H191" i="5"/>
  <c r="G190" i="5"/>
  <c r="V189" i="10"/>
  <c r="W189" i="10"/>
  <c r="X189" i="10"/>
  <c r="Y189" i="10"/>
  <c r="K190" i="10"/>
  <c r="F191" i="10"/>
  <c r="Q190" i="10"/>
  <c r="S190" i="10"/>
  <c r="T190" i="10"/>
  <c r="U190" i="10"/>
  <c r="Z190" i="10"/>
  <c r="G190" i="10"/>
  <c r="H191" i="10"/>
  <c r="I190" i="10"/>
  <c r="V190" i="10"/>
  <c r="L189" i="10"/>
  <c r="AA189" i="10"/>
  <c r="AC189" i="10"/>
  <c r="AD189" i="10"/>
  <c r="J189" i="10"/>
  <c r="P189" i="10"/>
  <c r="H190" i="13"/>
  <c r="I189" i="13"/>
  <c r="Q189" i="13"/>
  <c r="G189" i="13"/>
  <c r="L188" i="13"/>
  <c r="AC188" i="13"/>
  <c r="AD188" i="13"/>
  <c r="U188" i="13"/>
  <c r="P188" i="13"/>
  <c r="J188" i="13"/>
  <c r="W187" i="13"/>
  <c r="X187" i="13"/>
  <c r="Y187" i="13"/>
  <c r="AA187" i="13"/>
  <c r="F191" i="13"/>
  <c r="K190" i="13"/>
  <c r="T190" i="13"/>
  <c r="V187" i="13"/>
  <c r="Z187" i="13"/>
  <c r="W189" i="5"/>
  <c r="X189" i="5"/>
  <c r="Y189" i="5"/>
  <c r="T190" i="5"/>
  <c r="U190" i="5"/>
  <c r="Z190" i="5"/>
  <c r="V190" i="5"/>
  <c r="J190" i="5"/>
  <c r="P190" i="5"/>
  <c r="H192" i="5"/>
  <c r="G191" i="5"/>
  <c r="Q191" i="5"/>
  <c r="S191" i="5"/>
  <c r="I191" i="5"/>
  <c r="L190" i="5"/>
  <c r="AC190" i="5"/>
  <c r="AD190" i="5"/>
  <c r="F193" i="5"/>
  <c r="K192" i="5"/>
  <c r="J190" i="10"/>
  <c r="P190" i="10"/>
  <c r="W190" i="10"/>
  <c r="X190" i="10"/>
  <c r="L190" i="10"/>
  <c r="AA190" i="10"/>
  <c r="AC190" i="10"/>
  <c r="AD190" i="10"/>
  <c r="F192" i="10"/>
  <c r="K191" i="10"/>
  <c r="I191" i="10"/>
  <c r="Q191" i="10"/>
  <c r="S191" i="10"/>
  <c r="T191" i="10"/>
  <c r="U191" i="10"/>
  <c r="Z191" i="10"/>
  <c r="H192" i="10"/>
  <c r="G191" i="10"/>
  <c r="T191" i="13"/>
  <c r="F192" i="13"/>
  <c r="K191" i="13"/>
  <c r="J189" i="13"/>
  <c r="U189" i="13"/>
  <c r="P189" i="13"/>
  <c r="V188" i="13"/>
  <c r="Z188" i="13"/>
  <c r="AC189" i="13"/>
  <c r="AD189" i="13"/>
  <c r="L189" i="13"/>
  <c r="W188" i="13"/>
  <c r="X188" i="13"/>
  <c r="Y188" i="13"/>
  <c r="AA188" i="13"/>
  <c r="Q190" i="13"/>
  <c r="G190" i="13"/>
  <c r="H191" i="13"/>
  <c r="I190" i="13"/>
  <c r="W190" i="5"/>
  <c r="X190" i="5"/>
  <c r="Y190" i="5"/>
  <c r="T191" i="5"/>
  <c r="U191" i="5"/>
  <c r="Z191" i="5"/>
  <c r="V191" i="5"/>
  <c r="J191" i="5"/>
  <c r="P191" i="5"/>
  <c r="K193" i="5"/>
  <c r="F194" i="5"/>
  <c r="AC191" i="5"/>
  <c r="AD191" i="5"/>
  <c r="L191" i="5"/>
  <c r="I192" i="5"/>
  <c r="G192" i="5"/>
  <c r="H193" i="5"/>
  <c r="Q192" i="5"/>
  <c r="S192" i="5"/>
  <c r="Y190" i="10"/>
  <c r="AC191" i="10"/>
  <c r="AD191" i="10"/>
  <c r="L191" i="10"/>
  <c r="AA191" i="10"/>
  <c r="V191" i="10"/>
  <c r="W191" i="10"/>
  <c r="X191" i="10"/>
  <c r="G192" i="10"/>
  <c r="H193" i="10"/>
  <c r="Q192" i="10"/>
  <c r="S192" i="10"/>
  <c r="T192" i="10"/>
  <c r="U192" i="10"/>
  <c r="Z192" i="10"/>
  <c r="F193" i="10"/>
  <c r="K192" i="10"/>
  <c r="I192" i="10"/>
  <c r="P191" i="10"/>
  <c r="J191" i="10"/>
  <c r="H192" i="13"/>
  <c r="I191" i="13"/>
  <c r="Q191" i="13"/>
  <c r="G191" i="13"/>
  <c r="L190" i="13"/>
  <c r="AC190" i="13"/>
  <c r="AD190" i="13"/>
  <c r="U190" i="13"/>
  <c r="P190" i="13"/>
  <c r="J190" i="13"/>
  <c r="W189" i="13"/>
  <c r="X189" i="13"/>
  <c r="Y189" i="13"/>
  <c r="AA189" i="13"/>
  <c r="V189" i="13"/>
  <c r="Z189" i="13"/>
  <c r="F193" i="13"/>
  <c r="K192" i="13"/>
  <c r="T192" i="13"/>
  <c r="W191" i="5"/>
  <c r="X191" i="5"/>
  <c r="Y191" i="5"/>
  <c r="T192" i="5"/>
  <c r="U192" i="5"/>
  <c r="Z192" i="5"/>
  <c r="V192" i="5"/>
  <c r="K194" i="5"/>
  <c r="F195" i="5"/>
  <c r="AC192" i="5"/>
  <c r="AD192" i="5"/>
  <c r="L192" i="5"/>
  <c r="G193" i="5"/>
  <c r="Q193" i="5"/>
  <c r="S193" i="5"/>
  <c r="I193" i="5"/>
  <c r="H194" i="5"/>
  <c r="J192" i="5"/>
  <c r="P192" i="5"/>
  <c r="V192" i="10"/>
  <c r="W192" i="10"/>
  <c r="X192" i="10"/>
  <c r="AC192" i="10"/>
  <c r="AD192" i="10"/>
  <c r="L192" i="10"/>
  <c r="AA192" i="10"/>
  <c r="Y191" i="10"/>
  <c r="J192" i="10"/>
  <c r="P192" i="10"/>
  <c r="Y192" i="10"/>
  <c r="G193" i="10"/>
  <c r="H194" i="10"/>
  <c r="Q193" i="10"/>
  <c r="S193" i="10"/>
  <c r="T193" i="10"/>
  <c r="U193" i="10"/>
  <c r="Z193" i="10"/>
  <c r="F194" i="10"/>
  <c r="K193" i="10"/>
  <c r="I193" i="10"/>
  <c r="J191" i="13"/>
  <c r="U191" i="13"/>
  <c r="P191" i="13"/>
  <c r="V190" i="13"/>
  <c r="Z190" i="13"/>
  <c r="T193" i="13"/>
  <c r="F194" i="13"/>
  <c r="K193" i="13"/>
  <c r="AC191" i="13"/>
  <c r="AD191" i="13"/>
  <c r="L191" i="13"/>
  <c r="W190" i="13"/>
  <c r="X190" i="13"/>
  <c r="Y190" i="13"/>
  <c r="AA190" i="13"/>
  <c r="Q192" i="13"/>
  <c r="G192" i="13"/>
  <c r="H193" i="13"/>
  <c r="I192" i="13"/>
  <c r="W192" i="5"/>
  <c r="X192" i="5"/>
  <c r="T193" i="5"/>
  <c r="U193" i="5"/>
  <c r="Z193" i="5"/>
  <c r="V193" i="5"/>
  <c r="K195" i="5"/>
  <c r="F196" i="5"/>
  <c r="Y192" i="5"/>
  <c r="I194" i="5"/>
  <c r="H195" i="5"/>
  <c r="G194" i="5"/>
  <c r="Q194" i="5"/>
  <c r="S194" i="5"/>
  <c r="P193" i="5"/>
  <c r="J193" i="5"/>
  <c r="AC193" i="5"/>
  <c r="AD193" i="5"/>
  <c r="L193" i="5"/>
  <c r="AC193" i="10"/>
  <c r="AD193" i="10"/>
  <c r="L193" i="10"/>
  <c r="AA193" i="10"/>
  <c r="K194" i="10"/>
  <c r="I194" i="10"/>
  <c r="F195" i="10"/>
  <c r="Q194" i="10"/>
  <c r="S194" i="10"/>
  <c r="T194" i="10"/>
  <c r="U194" i="10"/>
  <c r="Z194" i="10"/>
  <c r="H195" i="10"/>
  <c r="G194" i="10"/>
  <c r="V193" i="10"/>
  <c r="W193" i="10"/>
  <c r="X193" i="10"/>
  <c r="J193" i="10"/>
  <c r="P193" i="10"/>
  <c r="H194" i="13"/>
  <c r="I193" i="13"/>
  <c r="Q193" i="13"/>
  <c r="G193" i="13"/>
  <c r="L192" i="13"/>
  <c r="AC192" i="13"/>
  <c r="AD192" i="13"/>
  <c r="W191" i="13"/>
  <c r="X191" i="13"/>
  <c r="Y191" i="13"/>
  <c r="AA191" i="13"/>
  <c r="F195" i="13"/>
  <c r="K194" i="13"/>
  <c r="T194" i="13"/>
  <c r="U192" i="13"/>
  <c r="P192" i="13"/>
  <c r="J192" i="13"/>
  <c r="V191" i="13"/>
  <c r="Z191" i="13"/>
  <c r="V194" i="10"/>
  <c r="W194" i="10"/>
  <c r="T194" i="5"/>
  <c r="U194" i="5"/>
  <c r="Z194" i="5"/>
  <c r="V194" i="5"/>
  <c r="J194" i="5"/>
  <c r="P194" i="5"/>
  <c r="K196" i="5"/>
  <c r="F197" i="5"/>
  <c r="W193" i="5"/>
  <c r="X193" i="5"/>
  <c r="Y193" i="5"/>
  <c r="G195" i="5"/>
  <c r="Q195" i="5"/>
  <c r="S195" i="5"/>
  <c r="I195" i="5"/>
  <c r="H196" i="5"/>
  <c r="AC194" i="5"/>
  <c r="AD194" i="5"/>
  <c r="L194" i="5"/>
  <c r="P194" i="10"/>
  <c r="J194" i="10"/>
  <c r="G195" i="10"/>
  <c r="H196" i="10"/>
  <c r="Q195" i="10"/>
  <c r="S195" i="10"/>
  <c r="T195" i="10"/>
  <c r="U195" i="10"/>
  <c r="Z195" i="10"/>
  <c r="F196" i="10"/>
  <c r="K195" i="10"/>
  <c r="I195" i="10"/>
  <c r="Y193" i="10"/>
  <c r="L194" i="10"/>
  <c r="AA194" i="10"/>
  <c r="AC194" i="10"/>
  <c r="AD194" i="10"/>
  <c r="X194" i="10"/>
  <c r="J193" i="13"/>
  <c r="U193" i="13"/>
  <c r="P193" i="13"/>
  <c r="AC193" i="13"/>
  <c r="AD193" i="13"/>
  <c r="L193" i="13"/>
  <c r="V192" i="13"/>
  <c r="Z192" i="13"/>
  <c r="T195" i="13"/>
  <c r="F196" i="13"/>
  <c r="K195" i="13"/>
  <c r="W192" i="13"/>
  <c r="X192" i="13"/>
  <c r="Y192" i="13"/>
  <c r="AA192" i="13"/>
  <c r="Q194" i="13"/>
  <c r="G194" i="13"/>
  <c r="H195" i="13"/>
  <c r="I194" i="13"/>
  <c r="W194" i="5"/>
  <c r="X194" i="5"/>
  <c r="Y194" i="5"/>
  <c r="T195" i="5"/>
  <c r="U195" i="5"/>
  <c r="Z195" i="5"/>
  <c r="V195" i="5"/>
  <c r="K197" i="5"/>
  <c r="F198" i="5"/>
  <c r="I196" i="5"/>
  <c r="H197" i="5"/>
  <c r="G196" i="5"/>
  <c r="Q196" i="5"/>
  <c r="S196" i="5"/>
  <c r="P195" i="5"/>
  <c r="J195" i="5"/>
  <c r="L195" i="5"/>
  <c r="AC195" i="5"/>
  <c r="AD195" i="5"/>
  <c r="Y194" i="10"/>
  <c r="V195" i="10"/>
  <c r="W195" i="10"/>
  <c r="X195" i="10"/>
  <c r="J195" i="10"/>
  <c r="P195" i="10"/>
  <c r="Q196" i="10"/>
  <c r="S196" i="10"/>
  <c r="T196" i="10"/>
  <c r="U196" i="10"/>
  <c r="Z196" i="10"/>
  <c r="H197" i="10"/>
  <c r="G196" i="10"/>
  <c r="AC195" i="10"/>
  <c r="AD195" i="10"/>
  <c r="L195" i="10"/>
  <c r="AA195" i="10"/>
  <c r="K196" i="10"/>
  <c r="I196" i="10"/>
  <c r="F197" i="10"/>
  <c r="L194" i="13"/>
  <c r="AC194" i="13"/>
  <c r="AD194" i="13"/>
  <c r="U194" i="13"/>
  <c r="P194" i="13"/>
  <c r="J194" i="13"/>
  <c r="H196" i="13"/>
  <c r="I195" i="13"/>
  <c r="Q195" i="13"/>
  <c r="G195" i="13"/>
  <c r="V193" i="13"/>
  <c r="Z193" i="13"/>
  <c r="F197" i="13"/>
  <c r="K196" i="13"/>
  <c r="T196" i="13"/>
  <c r="W193" i="13"/>
  <c r="X193" i="13"/>
  <c r="Y193" i="13"/>
  <c r="AA193" i="13"/>
  <c r="T196" i="5"/>
  <c r="U196" i="5"/>
  <c r="Z196" i="5"/>
  <c r="V196" i="5"/>
  <c r="AC196" i="5"/>
  <c r="AD196" i="5"/>
  <c r="L196" i="5"/>
  <c r="K198" i="5"/>
  <c r="F199" i="5"/>
  <c r="W195" i="5"/>
  <c r="X195" i="5"/>
  <c r="Y195" i="5"/>
  <c r="J196" i="5"/>
  <c r="P196" i="5"/>
  <c r="G197" i="5"/>
  <c r="Q197" i="5"/>
  <c r="S197" i="5"/>
  <c r="I197" i="5"/>
  <c r="H198" i="5"/>
  <c r="V196" i="10"/>
  <c r="W196" i="10"/>
  <c r="X196" i="10"/>
  <c r="Y195" i="10"/>
  <c r="K197" i="10"/>
  <c r="I197" i="10"/>
  <c r="F198" i="10"/>
  <c r="AC196" i="10"/>
  <c r="AD196" i="10"/>
  <c r="L196" i="10"/>
  <c r="AA196" i="10"/>
  <c r="J196" i="10"/>
  <c r="P196" i="10"/>
  <c r="Y196" i="10"/>
  <c r="G197" i="10"/>
  <c r="Q197" i="10"/>
  <c r="S197" i="10"/>
  <c r="T197" i="10"/>
  <c r="U197" i="10"/>
  <c r="Z197" i="10"/>
  <c r="H198" i="10"/>
  <c r="F198" i="13"/>
  <c r="T197" i="13"/>
  <c r="K197" i="13"/>
  <c r="AC195" i="13"/>
  <c r="AD195" i="13"/>
  <c r="L195" i="13"/>
  <c r="V194" i="13"/>
  <c r="Z194" i="13"/>
  <c r="Q196" i="13"/>
  <c r="G196" i="13"/>
  <c r="H197" i="13"/>
  <c r="I196" i="13"/>
  <c r="J195" i="13"/>
  <c r="U195" i="13"/>
  <c r="P195" i="13"/>
  <c r="W194" i="13"/>
  <c r="X194" i="13"/>
  <c r="Y194" i="13"/>
  <c r="AA194" i="13"/>
  <c r="W196" i="5"/>
  <c r="X196" i="5"/>
  <c r="T197" i="5"/>
  <c r="U197" i="5"/>
  <c r="Z197" i="5"/>
  <c r="V197" i="5"/>
  <c r="L197" i="5"/>
  <c r="AC197" i="5"/>
  <c r="AD197" i="5"/>
  <c r="Y196" i="5"/>
  <c r="I198" i="5"/>
  <c r="H199" i="5"/>
  <c r="G198" i="5"/>
  <c r="Q198" i="5"/>
  <c r="S198" i="5"/>
  <c r="P197" i="5"/>
  <c r="J197" i="5"/>
  <c r="K199" i="5"/>
  <c r="F200" i="5"/>
  <c r="V197" i="10"/>
  <c r="W197" i="10"/>
  <c r="X197" i="10"/>
  <c r="H199" i="10"/>
  <c r="G198" i="10"/>
  <c r="Q198" i="10"/>
  <c r="S198" i="10"/>
  <c r="T198" i="10"/>
  <c r="U198" i="10"/>
  <c r="Z198" i="10"/>
  <c r="P197" i="10"/>
  <c r="Y197" i="10"/>
  <c r="J197" i="10"/>
  <c r="K198" i="10"/>
  <c r="I198" i="10"/>
  <c r="F199" i="10"/>
  <c r="AC197" i="10"/>
  <c r="AD197" i="10"/>
  <c r="L197" i="10"/>
  <c r="AA197" i="10"/>
  <c r="L196" i="13"/>
  <c r="AC196" i="13"/>
  <c r="AD196" i="13"/>
  <c r="I197" i="13"/>
  <c r="Q197" i="13"/>
  <c r="H198" i="13"/>
  <c r="G197" i="13"/>
  <c r="V195" i="13"/>
  <c r="Z195" i="13"/>
  <c r="U196" i="13"/>
  <c r="P196" i="13"/>
  <c r="J196" i="13"/>
  <c r="W195" i="13"/>
  <c r="X195" i="13"/>
  <c r="Y195" i="13"/>
  <c r="AA195" i="13"/>
  <c r="K198" i="13"/>
  <c r="F199" i="13"/>
  <c r="T198" i="13"/>
  <c r="T198" i="5"/>
  <c r="U198" i="5"/>
  <c r="Z198" i="5"/>
  <c r="V198" i="5"/>
  <c r="G199" i="5"/>
  <c r="Q199" i="5"/>
  <c r="S199" i="5"/>
  <c r="I199" i="5"/>
  <c r="H200" i="5"/>
  <c r="AC198" i="5"/>
  <c r="AD198" i="5"/>
  <c r="L198" i="5"/>
  <c r="W197" i="5"/>
  <c r="X197" i="5"/>
  <c r="Y197" i="5"/>
  <c r="K200" i="5"/>
  <c r="F201" i="5"/>
  <c r="J198" i="5"/>
  <c r="P198" i="5"/>
  <c r="AC198" i="10"/>
  <c r="AD198" i="10"/>
  <c r="L198" i="10"/>
  <c r="AA198" i="10"/>
  <c r="F200" i="10"/>
  <c r="K199" i="10"/>
  <c r="I199" i="10"/>
  <c r="P198" i="10"/>
  <c r="J198" i="10"/>
  <c r="V198" i="10"/>
  <c r="W198" i="10"/>
  <c r="X198" i="10"/>
  <c r="G199" i="10"/>
  <c r="Q199" i="10"/>
  <c r="S199" i="10"/>
  <c r="T199" i="10"/>
  <c r="U199" i="10"/>
  <c r="Z199" i="10"/>
  <c r="H200" i="10"/>
  <c r="F200" i="13"/>
  <c r="K199" i="13"/>
  <c r="T199" i="13"/>
  <c r="AC197" i="13"/>
  <c r="AD197" i="13"/>
  <c r="L197" i="13"/>
  <c r="J197" i="13"/>
  <c r="U197" i="13"/>
  <c r="P197" i="13"/>
  <c r="V196" i="13"/>
  <c r="Z196" i="13"/>
  <c r="G198" i="13"/>
  <c r="Q198" i="13"/>
  <c r="H199" i="13"/>
  <c r="I198" i="13"/>
  <c r="W196" i="13"/>
  <c r="X196" i="13"/>
  <c r="Y196" i="13"/>
  <c r="AA196" i="13"/>
  <c r="W198" i="5"/>
  <c r="X198" i="5"/>
  <c r="Y198" i="5"/>
  <c r="T199" i="5"/>
  <c r="U199" i="5"/>
  <c r="Z199" i="5"/>
  <c r="V199" i="5"/>
  <c r="I200" i="5"/>
  <c r="H201" i="5"/>
  <c r="G200" i="5"/>
  <c r="Q200" i="5"/>
  <c r="S200" i="5"/>
  <c r="P199" i="5"/>
  <c r="J199" i="5"/>
  <c r="L199" i="5"/>
  <c r="AC199" i="5"/>
  <c r="AD199" i="5"/>
  <c r="K201" i="5"/>
  <c r="F202" i="5"/>
  <c r="V199" i="10"/>
  <c r="W199" i="10"/>
  <c r="X199" i="10"/>
  <c r="Y198" i="10"/>
  <c r="L199" i="10"/>
  <c r="AA199" i="10"/>
  <c r="AC199" i="10"/>
  <c r="AD199" i="10"/>
  <c r="Q200" i="10"/>
  <c r="S200" i="10"/>
  <c r="T200" i="10"/>
  <c r="U200" i="10"/>
  <c r="Z200" i="10"/>
  <c r="H201" i="10"/>
  <c r="G200" i="10"/>
  <c r="K200" i="10"/>
  <c r="I200" i="10"/>
  <c r="F201" i="10"/>
  <c r="J199" i="10"/>
  <c r="P199" i="10"/>
  <c r="Y199" i="10"/>
  <c r="U198" i="13"/>
  <c r="P198" i="13"/>
  <c r="J198" i="13"/>
  <c r="V197" i="13"/>
  <c r="Z197" i="13"/>
  <c r="L198" i="13"/>
  <c r="AC198" i="13"/>
  <c r="AD198" i="13"/>
  <c r="I199" i="13"/>
  <c r="Q199" i="13"/>
  <c r="H200" i="13"/>
  <c r="G199" i="13"/>
  <c r="W197" i="13"/>
  <c r="X197" i="13"/>
  <c r="Y197" i="13"/>
  <c r="AA197" i="13"/>
  <c r="K200" i="13"/>
  <c r="T200" i="13"/>
  <c r="F201" i="13"/>
  <c r="T200" i="5"/>
  <c r="U200" i="5"/>
  <c r="Z200" i="5"/>
  <c r="V200" i="5"/>
  <c r="K202" i="5"/>
  <c r="F203" i="5"/>
  <c r="AC200" i="5"/>
  <c r="AD200" i="5"/>
  <c r="L200" i="5"/>
  <c r="J200" i="5"/>
  <c r="P200" i="5"/>
  <c r="W199" i="5"/>
  <c r="X199" i="5"/>
  <c r="Y199" i="5"/>
  <c r="G201" i="5"/>
  <c r="Q201" i="5"/>
  <c r="S201" i="5"/>
  <c r="I201" i="5"/>
  <c r="H202" i="5"/>
  <c r="V200" i="10"/>
  <c r="W200" i="10"/>
  <c r="X200" i="10"/>
  <c r="AC200" i="10"/>
  <c r="AD200" i="10"/>
  <c r="L200" i="10"/>
  <c r="AA200" i="10"/>
  <c r="J200" i="10"/>
  <c r="P200" i="10"/>
  <c r="F202" i="10"/>
  <c r="K201" i="10"/>
  <c r="I201" i="10"/>
  <c r="G201" i="10"/>
  <c r="Q201" i="10"/>
  <c r="S201" i="10"/>
  <c r="T201" i="10"/>
  <c r="U201" i="10"/>
  <c r="Z201" i="10"/>
  <c r="H202" i="10"/>
  <c r="L199" i="13"/>
  <c r="AC199" i="13"/>
  <c r="AD199" i="13"/>
  <c r="F202" i="13"/>
  <c r="T201" i="13"/>
  <c r="K201" i="13"/>
  <c r="P199" i="13"/>
  <c r="J199" i="13"/>
  <c r="U199" i="13"/>
  <c r="G200" i="13"/>
  <c r="H201" i="13"/>
  <c r="Q200" i="13"/>
  <c r="I200" i="13"/>
  <c r="W198" i="13"/>
  <c r="X198" i="13"/>
  <c r="Y198" i="13"/>
  <c r="AA198" i="13"/>
  <c r="V198" i="13"/>
  <c r="Z198" i="13"/>
  <c r="W200" i="5"/>
  <c r="X200" i="5"/>
  <c r="T201" i="5"/>
  <c r="U201" i="5"/>
  <c r="Z201" i="5"/>
  <c r="V201" i="5"/>
  <c r="Y200" i="5"/>
  <c r="K203" i="5"/>
  <c r="F204" i="5"/>
  <c r="L201" i="5"/>
  <c r="AC201" i="5"/>
  <c r="AD201" i="5"/>
  <c r="I202" i="5"/>
  <c r="H203" i="5"/>
  <c r="G202" i="5"/>
  <c r="Q202" i="5"/>
  <c r="S202" i="5"/>
  <c r="P201" i="5"/>
  <c r="J201" i="5"/>
  <c r="Y200" i="10"/>
  <c r="V201" i="10"/>
  <c r="W201" i="10"/>
  <c r="X201" i="10"/>
  <c r="H203" i="10"/>
  <c r="Q202" i="10"/>
  <c r="S202" i="10"/>
  <c r="T202" i="10"/>
  <c r="U202" i="10"/>
  <c r="Z202" i="10"/>
  <c r="G202" i="10"/>
  <c r="AC201" i="10"/>
  <c r="AD201" i="10"/>
  <c r="L201" i="10"/>
  <c r="AA201" i="10"/>
  <c r="K202" i="10"/>
  <c r="I202" i="10"/>
  <c r="F203" i="10"/>
  <c r="P201" i="10"/>
  <c r="J201" i="10"/>
  <c r="I201" i="13"/>
  <c r="Q201" i="13"/>
  <c r="H202" i="13"/>
  <c r="G201" i="13"/>
  <c r="K202" i="13"/>
  <c r="T202" i="13"/>
  <c r="F203" i="13"/>
  <c r="U200" i="13"/>
  <c r="P200" i="13"/>
  <c r="J200" i="13"/>
  <c r="AC200" i="13"/>
  <c r="AD200" i="13"/>
  <c r="L200" i="13"/>
  <c r="V199" i="13"/>
  <c r="Z199" i="13"/>
  <c r="W199" i="13"/>
  <c r="X199" i="13"/>
  <c r="Y199" i="13"/>
  <c r="AA199" i="13"/>
  <c r="W201" i="5"/>
  <c r="X201" i="5"/>
  <c r="T202" i="5"/>
  <c r="U202" i="5"/>
  <c r="Z202" i="5"/>
  <c r="V202" i="5"/>
  <c r="G203" i="5"/>
  <c r="Q203" i="5"/>
  <c r="S203" i="5"/>
  <c r="I203" i="5"/>
  <c r="H204" i="5"/>
  <c r="K204" i="5"/>
  <c r="F205" i="5"/>
  <c r="AC202" i="5"/>
  <c r="AD202" i="5"/>
  <c r="L202" i="5"/>
  <c r="AA154" i="5"/>
  <c r="Y201" i="5"/>
  <c r="J202" i="5"/>
  <c r="P202" i="5"/>
  <c r="Y201" i="10"/>
  <c r="H204" i="10"/>
  <c r="G203" i="10"/>
  <c r="Q203" i="10"/>
  <c r="S203" i="10"/>
  <c r="T203" i="10"/>
  <c r="U203" i="10"/>
  <c r="Z203" i="10"/>
  <c r="F204" i="10"/>
  <c r="K203" i="10"/>
  <c r="I203" i="10"/>
  <c r="V202" i="10"/>
  <c r="W202" i="10"/>
  <c r="X202" i="10"/>
  <c r="L202" i="10"/>
  <c r="AA202" i="10"/>
  <c r="AC202" i="10"/>
  <c r="AD202" i="10"/>
  <c r="P202" i="10"/>
  <c r="J202" i="10"/>
  <c r="P201" i="13"/>
  <c r="J201" i="13"/>
  <c r="U201" i="13"/>
  <c r="F204" i="13"/>
  <c r="T203" i="13"/>
  <c r="K203" i="13"/>
  <c r="G202" i="13"/>
  <c r="H203" i="13"/>
  <c r="Q202" i="13"/>
  <c r="I202" i="13"/>
  <c r="W200" i="13"/>
  <c r="X200" i="13"/>
  <c r="Y200" i="13"/>
  <c r="AA200" i="13"/>
  <c r="V200" i="13"/>
  <c r="Z200" i="13"/>
  <c r="L201" i="13"/>
  <c r="AC201" i="13"/>
  <c r="AD201" i="13"/>
  <c r="W202" i="5"/>
  <c r="X202" i="5"/>
  <c r="T203" i="5"/>
  <c r="U203" i="5"/>
  <c r="Z203" i="5"/>
  <c r="V203" i="5"/>
  <c r="I204" i="5"/>
  <c r="H205" i="5"/>
  <c r="G204" i="5"/>
  <c r="Q204" i="5"/>
  <c r="S204" i="5"/>
  <c r="P203" i="5"/>
  <c r="J203" i="5"/>
  <c r="K205" i="5"/>
  <c r="F206" i="5"/>
  <c r="L203" i="5"/>
  <c r="AA155" i="5"/>
  <c r="AC203" i="5"/>
  <c r="AD203" i="5"/>
  <c r="Y202" i="5"/>
  <c r="Y202" i="10"/>
  <c r="AC203" i="10"/>
  <c r="AD203" i="10"/>
  <c r="L203" i="10"/>
  <c r="AA203" i="10"/>
  <c r="P203" i="10"/>
  <c r="J203" i="10"/>
  <c r="H205" i="10"/>
  <c r="G204" i="10"/>
  <c r="Q204" i="10"/>
  <c r="S204" i="10"/>
  <c r="T204" i="10"/>
  <c r="U204" i="10"/>
  <c r="Z204" i="10"/>
  <c r="K204" i="10"/>
  <c r="I204" i="10"/>
  <c r="F205" i="10"/>
  <c r="V203" i="10"/>
  <c r="W203" i="10"/>
  <c r="X203" i="10"/>
  <c r="W201" i="13"/>
  <c r="X201" i="13"/>
  <c r="Y201" i="13"/>
  <c r="AA201" i="13"/>
  <c r="K204" i="13"/>
  <c r="T204" i="13"/>
  <c r="F205" i="13"/>
  <c r="U202" i="13"/>
  <c r="P202" i="13"/>
  <c r="J202" i="13"/>
  <c r="AC202" i="13"/>
  <c r="AD202" i="13"/>
  <c r="L202" i="13"/>
  <c r="V201" i="13"/>
  <c r="Z201" i="13"/>
  <c r="I203" i="13"/>
  <c r="Q203" i="13"/>
  <c r="G203" i="13"/>
  <c r="H204" i="13"/>
  <c r="Y203" i="10"/>
  <c r="W203" i="5"/>
  <c r="X203" i="5"/>
  <c r="Y203" i="5"/>
  <c r="T204" i="5"/>
  <c r="U204" i="5"/>
  <c r="Z204" i="5"/>
  <c r="V204" i="5"/>
  <c r="AC204" i="5"/>
  <c r="AD204" i="5"/>
  <c r="L204" i="5"/>
  <c r="AA156" i="5"/>
  <c r="K206" i="5"/>
  <c r="F207" i="5"/>
  <c r="J204" i="5"/>
  <c r="P204" i="5"/>
  <c r="G205" i="5"/>
  <c r="Q205" i="5"/>
  <c r="S205" i="5"/>
  <c r="I205" i="5"/>
  <c r="H206" i="5"/>
  <c r="L204" i="10"/>
  <c r="AA204" i="10"/>
  <c r="AC204" i="10"/>
  <c r="AD204" i="10"/>
  <c r="K205" i="10"/>
  <c r="I205" i="10"/>
  <c r="F206" i="10"/>
  <c r="J204" i="10"/>
  <c r="P204" i="10"/>
  <c r="H206" i="10"/>
  <c r="G205" i="10"/>
  <c r="Q205" i="10"/>
  <c r="S205" i="10"/>
  <c r="T205" i="10"/>
  <c r="U205" i="10"/>
  <c r="Z205" i="10"/>
  <c r="V204" i="10"/>
  <c r="W204" i="10"/>
  <c r="X204" i="10"/>
  <c r="L203" i="13"/>
  <c r="AC203" i="13"/>
  <c r="AD203" i="13"/>
  <c r="U203" i="13"/>
  <c r="P203" i="13"/>
  <c r="J203" i="13"/>
  <c r="W202" i="13"/>
  <c r="X202" i="13"/>
  <c r="Y202" i="13"/>
  <c r="AA202" i="13"/>
  <c r="V202" i="13"/>
  <c r="Z202" i="13"/>
  <c r="G204" i="13"/>
  <c r="H205" i="13"/>
  <c r="Q204" i="13"/>
  <c r="I204" i="13"/>
  <c r="F206" i="13"/>
  <c r="T205" i="13"/>
  <c r="K205" i="13"/>
  <c r="W204" i="5"/>
  <c r="X204" i="5"/>
  <c r="Y204" i="5"/>
  <c r="T205" i="5"/>
  <c r="U205" i="5"/>
  <c r="Z205" i="5"/>
  <c r="V205" i="5"/>
  <c r="I206" i="5"/>
  <c r="H207" i="5"/>
  <c r="G206" i="5"/>
  <c r="Q206" i="5"/>
  <c r="S206" i="5"/>
  <c r="P205" i="5"/>
  <c r="J205" i="5"/>
  <c r="L205" i="5"/>
  <c r="AA157" i="5"/>
  <c r="AC205" i="5"/>
  <c r="AD205" i="5"/>
  <c r="K207" i="5"/>
  <c r="F208" i="5"/>
  <c r="Y204" i="10"/>
  <c r="V205" i="10"/>
  <c r="W205" i="10"/>
  <c r="X205" i="10"/>
  <c r="K206" i="10"/>
  <c r="I206" i="10"/>
  <c r="F207" i="10"/>
  <c r="L205" i="10"/>
  <c r="AA205" i="10"/>
  <c r="AC205" i="10"/>
  <c r="AD205" i="10"/>
  <c r="H207" i="10"/>
  <c r="Q206" i="10"/>
  <c r="S206" i="10"/>
  <c r="T206" i="10"/>
  <c r="U206" i="10"/>
  <c r="Z206" i="10"/>
  <c r="G206" i="10"/>
  <c r="P205" i="10"/>
  <c r="J205" i="10"/>
  <c r="I205" i="13"/>
  <c r="Q205" i="13"/>
  <c r="H206" i="13"/>
  <c r="G205" i="13"/>
  <c r="V203" i="13"/>
  <c r="Z203" i="13"/>
  <c r="U204" i="13"/>
  <c r="P204" i="13"/>
  <c r="J204" i="13"/>
  <c r="K206" i="13"/>
  <c r="T206" i="13"/>
  <c r="F207" i="13"/>
  <c r="AC204" i="13"/>
  <c r="AD204" i="13"/>
  <c r="L204" i="13"/>
  <c r="W203" i="13"/>
  <c r="X203" i="13"/>
  <c r="Y203" i="13"/>
  <c r="AA203" i="13"/>
  <c r="W205" i="5"/>
  <c r="X205" i="5"/>
  <c r="Y205" i="5"/>
  <c r="T206" i="5"/>
  <c r="U206" i="5"/>
  <c r="Z206" i="5"/>
  <c r="V206" i="5"/>
  <c r="J206" i="5"/>
  <c r="P206" i="5"/>
  <c r="K208" i="5"/>
  <c r="F209" i="5"/>
  <c r="AC206" i="5"/>
  <c r="AD206" i="5"/>
  <c r="L206" i="5"/>
  <c r="AA158" i="5"/>
  <c r="G207" i="5"/>
  <c r="Q207" i="5"/>
  <c r="S207" i="5"/>
  <c r="I207" i="5"/>
  <c r="H208" i="5"/>
  <c r="Y205" i="10"/>
  <c r="H208" i="10"/>
  <c r="G207" i="10"/>
  <c r="Q207" i="10"/>
  <c r="S207" i="10"/>
  <c r="T207" i="10"/>
  <c r="U207" i="10"/>
  <c r="Z207" i="10"/>
  <c r="V206" i="10"/>
  <c r="W206" i="10"/>
  <c r="X206" i="10"/>
  <c r="L206" i="10"/>
  <c r="AA206" i="10"/>
  <c r="AC206" i="10"/>
  <c r="AD206" i="10"/>
  <c r="F208" i="10"/>
  <c r="K207" i="10"/>
  <c r="I207" i="10"/>
  <c r="P206" i="10"/>
  <c r="J206" i="10"/>
  <c r="F208" i="13"/>
  <c r="K207" i="13"/>
  <c r="T207" i="13"/>
  <c r="P205" i="13"/>
  <c r="J205" i="13"/>
  <c r="U205" i="13"/>
  <c r="W204" i="13"/>
  <c r="X204" i="13"/>
  <c r="Y204" i="13"/>
  <c r="AA204" i="13"/>
  <c r="V204" i="13"/>
  <c r="Z204" i="13"/>
  <c r="G206" i="13"/>
  <c r="H207" i="13"/>
  <c r="Q206" i="13"/>
  <c r="I206" i="13"/>
  <c r="L205" i="13"/>
  <c r="AC205" i="13"/>
  <c r="AD205" i="13"/>
  <c r="W206" i="5"/>
  <c r="X206" i="5"/>
  <c r="Y206" i="5"/>
  <c r="T207" i="5"/>
  <c r="U207" i="5"/>
  <c r="Z207" i="5"/>
  <c r="V207" i="5"/>
  <c r="I208" i="5"/>
  <c r="H209" i="5"/>
  <c r="G208" i="5"/>
  <c r="Q208" i="5"/>
  <c r="S208" i="5"/>
  <c r="P207" i="5"/>
  <c r="J207" i="5"/>
  <c r="K209" i="5"/>
  <c r="F210" i="5"/>
  <c r="L207" i="5"/>
  <c r="AA159" i="5"/>
  <c r="AC207" i="5"/>
  <c r="AD207" i="5"/>
  <c r="L207" i="10"/>
  <c r="AA207" i="10"/>
  <c r="AC207" i="10"/>
  <c r="AD207" i="10"/>
  <c r="J207" i="10"/>
  <c r="P207" i="10"/>
  <c r="Y206" i="10"/>
  <c r="Q208" i="10"/>
  <c r="S208" i="10"/>
  <c r="T208" i="10"/>
  <c r="U208" i="10"/>
  <c r="Z208" i="10"/>
  <c r="G208" i="10"/>
  <c r="H209" i="10"/>
  <c r="V208" i="10"/>
  <c r="W208" i="10"/>
  <c r="K208" i="10"/>
  <c r="I208" i="10"/>
  <c r="F209" i="10"/>
  <c r="V207" i="10"/>
  <c r="W207" i="10"/>
  <c r="X207" i="10"/>
  <c r="Y207" i="10"/>
  <c r="W205" i="13"/>
  <c r="X205" i="13"/>
  <c r="Y205" i="13"/>
  <c r="AA205" i="13"/>
  <c r="U206" i="13"/>
  <c r="P206" i="13"/>
  <c r="J206" i="13"/>
  <c r="AC206" i="13"/>
  <c r="AD206" i="13"/>
  <c r="L206" i="13"/>
  <c r="V205" i="13"/>
  <c r="Z205" i="13"/>
  <c r="I207" i="13"/>
  <c r="Q207" i="13"/>
  <c r="G207" i="13"/>
  <c r="H208" i="13"/>
  <c r="K208" i="13"/>
  <c r="T208" i="13"/>
  <c r="F209" i="13"/>
  <c r="W207" i="5"/>
  <c r="X207" i="5"/>
  <c r="Y207" i="5"/>
  <c r="T208" i="5"/>
  <c r="U208" i="5"/>
  <c r="Z208" i="5"/>
  <c r="V208" i="5"/>
  <c r="AC208" i="5"/>
  <c r="AD208" i="5"/>
  <c r="L208" i="5"/>
  <c r="AA160" i="5"/>
  <c r="K210" i="5"/>
  <c r="F211" i="5"/>
  <c r="J208" i="5"/>
  <c r="P208" i="5"/>
  <c r="G209" i="5"/>
  <c r="Q209" i="5"/>
  <c r="S209" i="5"/>
  <c r="I209" i="5"/>
  <c r="H210" i="5"/>
  <c r="X208" i="10"/>
  <c r="F210" i="10"/>
  <c r="K209" i="10"/>
  <c r="J208" i="10"/>
  <c r="P208" i="10"/>
  <c r="H210" i="10"/>
  <c r="I209" i="10"/>
  <c r="G209" i="10"/>
  <c r="Q209" i="10"/>
  <c r="S209" i="10"/>
  <c r="T209" i="10"/>
  <c r="U209" i="10"/>
  <c r="Z209" i="10"/>
  <c r="L208" i="10"/>
  <c r="AA208" i="10"/>
  <c r="AC208" i="10"/>
  <c r="AD208" i="10"/>
  <c r="F210" i="13"/>
  <c r="K209" i="13"/>
  <c r="T209" i="13"/>
  <c r="U207" i="13"/>
  <c r="P207" i="13"/>
  <c r="J207" i="13"/>
  <c r="W206" i="13"/>
  <c r="X206" i="13"/>
  <c r="Y206" i="13"/>
  <c r="AA206" i="13"/>
  <c r="V206" i="13"/>
  <c r="Z206" i="13"/>
  <c r="L207" i="13"/>
  <c r="AC207" i="13"/>
  <c r="AD207" i="13"/>
  <c r="G208" i="13"/>
  <c r="H209" i="13"/>
  <c r="I208" i="13"/>
  <c r="Q208" i="13"/>
  <c r="Y208" i="10"/>
  <c r="W208" i="5"/>
  <c r="X208" i="5"/>
  <c r="Y208" i="5"/>
  <c r="T209" i="5"/>
  <c r="U209" i="5"/>
  <c r="Z209" i="5"/>
  <c r="V209" i="5"/>
  <c r="I210" i="5"/>
  <c r="H211" i="5"/>
  <c r="G210" i="5"/>
  <c r="Q210" i="5"/>
  <c r="S210" i="5"/>
  <c r="P209" i="5"/>
  <c r="J209" i="5"/>
  <c r="L209" i="5"/>
  <c r="AA161" i="5"/>
  <c r="AC209" i="5"/>
  <c r="AD209" i="5"/>
  <c r="K211" i="5"/>
  <c r="F212" i="5"/>
  <c r="J209" i="10"/>
  <c r="P209" i="10"/>
  <c r="AC209" i="10"/>
  <c r="AD209" i="10"/>
  <c r="L209" i="10"/>
  <c r="AA209" i="10"/>
  <c r="V209" i="10"/>
  <c r="W209" i="10"/>
  <c r="X209" i="10"/>
  <c r="H211" i="10"/>
  <c r="G210" i="10"/>
  <c r="Q210" i="10"/>
  <c r="S210" i="10"/>
  <c r="T210" i="10"/>
  <c r="U210" i="10"/>
  <c r="Z210" i="10"/>
  <c r="F211" i="10"/>
  <c r="K210" i="10"/>
  <c r="I210" i="10"/>
  <c r="AC208" i="13"/>
  <c r="AD208" i="13"/>
  <c r="L208" i="13"/>
  <c r="W207" i="13"/>
  <c r="X207" i="13"/>
  <c r="Y207" i="13"/>
  <c r="AA207" i="13"/>
  <c r="H210" i="13"/>
  <c r="I209" i="13"/>
  <c r="Q209" i="13"/>
  <c r="G209" i="13"/>
  <c r="U208" i="13"/>
  <c r="P208" i="13"/>
  <c r="J208" i="13"/>
  <c r="V207" i="13"/>
  <c r="Z207" i="13"/>
  <c r="K210" i="13"/>
  <c r="F211" i="13"/>
  <c r="T210" i="13"/>
  <c r="W209" i="5"/>
  <c r="X209" i="5"/>
  <c r="Y209" i="5"/>
  <c r="T210" i="5"/>
  <c r="U210" i="5"/>
  <c r="Z210" i="5"/>
  <c r="V210" i="5"/>
  <c r="J210" i="5"/>
  <c r="P210" i="5"/>
  <c r="K212" i="5"/>
  <c r="F213" i="5"/>
  <c r="AC210" i="5"/>
  <c r="AD210" i="5"/>
  <c r="L210" i="5"/>
  <c r="AA162" i="5"/>
  <c r="G211" i="5"/>
  <c r="Q211" i="5"/>
  <c r="S211" i="5"/>
  <c r="I211" i="5"/>
  <c r="H212" i="5"/>
  <c r="V210" i="10"/>
  <c r="W210" i="10"/>
  <c r="X210" i="10"/>
  <c r="AC210" i="10"/>
  <c r="AD210" i="10"/>
  <c r="L210" i="10"/>
  <c r="AA210" i="10"/>
  <c r="P210" i="10"/>
  <c r="J210" i="10"/>
  <c r="Q211" i="10"/>
  <c r="S211" i="10"/>
  <c r="T211" i="10"/>
  <c r="U211" i="10"/>
  <c r="Z211" i="10"/>
  <c r="H212" i="10"/>
  <c r="G211" i="10"/>
  <c r="K211" i="10"/>
  <c r="I211" i="10"/>
  <c r="F212" i="10"/>
  <c r="Y209" i="10"/>
  <c r="K211" i="13"/>
  <c r="T211" i="13"/>
  <c r="F212" i="13"/>
  <c r="U209" i="13"/>
  <c r="P209" i="13"/>
  <c r="J209" i="13"/>
  <c r="L209" i="13"/>
  <c r="AC209" i="13"/>
  <c r="AD209" i="13"/>
  <c r="W208" i="13"/>
  <c r="X208" i="13"/>
  <c r="Y208" i="13"/>
  <c r="AA208" i="13"/>
  <c r="V208" i="13"/>
  <c r="Z208" i="13"/>
  <c r="G210" i="13"/>
  <c r="I210" i="13"/>
  <c r="Q210" i="13"/>
  <c r="H211" i="13"/>
  <c r="W210" i="5"/>
  <c r="X210" i="5"/>
  <c r="Y210" i="5"/>
  <c r="T211" i="5"/>
  <c r="U211" i="5"/>
  <c r="Z211" i="5"/>
  <c r="V211" i="5"/>
  <c r="I212" i="5"/>
  <c r="H213" i="5"/>
  <c r="G212" i="5"/>
  <c r="Q212" i="5"/>
  <c r="S212" i="5"/>
  <c r="P211" i="5"/>
  <c r="J211" i="5"/>
  <c r="L211" i="5"/>
  <c r="AA163" i="5"/>
  <c r="AC211" i="5"/>
  <c r="AD211" i="5"/>
  <c r="K213" i="5"/>
  <c r="F214" i="5"/>
  <c r="Y210" i="10"/>
  <c r="L211" i="10"/>
  <c r="AA211" i="10"/>
  <c r="AC211" i="10"/>
  <c r="AD211" i="10"/>
  <c r="Q212" i="10"/>
  <c r="S212" i="10"/>
  <c r="T212" i="10"/>
  <c r="U212" i="10"/>
  <c r="Z212" i="10"/>
  <c r="H213" i="10"/>
  <c r="G212" i="10"/>
  <c r="F213" i="10"/>
  <c r="K212" i="10"/>
  <c r="I212" i="10"/>
  <c r="J211" i="10"/>
  <c r="P211" i="10"/>
  <c r="V211" i="10"/>
  <c r="W211" i="10"/>
  <c r="X211" i="10"/>
  <c r="Y211" i="10"/>
  <c r="W209" i="13"/>
  <c r="X209" i="13"/>
  <c r="Y209" i="13"/>
  <c r="AA209" i="13"/>
  <c r="K212" i="13"/>
  <c r="F213" i="13"/>
  <c r="T212" i="13"/>
  <c r="AC210" i="13"/>
  <c r="AD210" i="13"/>
  <c r="L210" i="13"/>
  <c r="U210" i="13"/>
  <c r="P210" i="13"/>
  <c r="J210" i="13"/>
  <c r="I211" i="13"/>
  <c r="G211" i="13"/>
  <c r="H212" i="13"/>
  <c r="Q211" i="13"/>
  <c r="V209" i="13"/>
  <c r="Z209" i="13"/>
  <c r="W211" i="5"/>
  <c r="X211" i="5"/>
  <c r="Y211" i="5"/>
  <c r="T212" i="5"/>
  <c r="U212" i="5"/>
  <c r="Z212" i="5"/>
  <c r="V212" i="5"/>
  <c r="AC212" i="5"/>
  <c r="AD212" i="5"/>
  <c r="L212" i="5"/>
  <c r="AA164" i="5"/>
  <c r="J212" i="5"/>
  <c r="P212" i="5"/>
  <c r="K214" i="5"/>
  <c r="F215" i="5"/>
  <c r="G213" i="5"/>
  <c r="Q213" i="5"/>
  <c r="S213" i="5"/>
  <c r="I213" i="5"/>
  <c r="H214" i="5"/>
  <c r="V212" i="10"/>
  <c r="W212" i="10"/>
  <c r="X212" i="10"/>
  <c r="L212" i="10"/>
  <c r="AA212" i="10"/>
  <c r="AC212" i="10"/>
  <c r="AD212" i="10"/>
  <c r="F214" i="10"/>
  <c r="K213" i="10"/>
  <c r="I213" i="10"/>
  <c r="G213" i="10"/>
  <c r="Q213" i="10"/>
  <c r="S213" i="10"/>
  <c r="T213" i="10"/>
  <c r="U213" i="10"/>
  <c r="Z213" i="10"/>
  <c r="H214" i="10"/>
  <c r="J212" i="10"/>
  <c r="P212" i="10"/>
  <c r="AC211" i="13"/>
  <c r="AD211" i="13"/>
  <c r="L211" i="13"/>
  <c r="W210" i="13"/>
  <c r="X210" i="13"/>
  <c r="Y210" i="13"/>
  <c r="AA210" i="13"/>
  <c r="G212" i="13"/>
  <c r="I212" i="13"/>
  <c r="H213" i="13"/>
  <c r="Q212" i="13"/>
  <c r="U211" i="13"/>
  <c r="P211" i="13"/>
  <c r="J211" i="13"/>
  <c r="V210" i="13"/>
  <c r="Z210" i="13"/>
  <c r="K213" i="13"/>
  <c r="F214" i="13"/>
  <c r="T213" i="5"/>
  <c r="U213" i="5"/>
  <c r="Z213" i="5"/>
  <c r="V213" i="5"/>
  <c r="I214" i="5"/>
  <c r="H215" i="5"/>
  <c r="G214" i="5"/>
  <c r="Q214" i="5"/>
  <c r="S214" i="5"/>
  <c r="P213" i="5"/>
  <c r="J213" i="5"/>
  <c r="L213" i="5"/>
  <c r="AA165" i="5"/>
  <c r="AC213" i="5"/>
  <c r="AD213" i="5"/>
  <c r="W212" i="5"/>
  <c r="X212" i="5"/>
  <c r="Y212" i="5"/>
  <c r="F216" i="5"/>
  <c r="K215" i="5"/>
  <c r="Y212" i="10"/>
  <c r="AC213" i="10"/>
  <c r="AD213" i="10"/>
  <c r="L213" i="10"/>
  <c r="AA213" i="10"/>
  <c r="P213" i="10"/>
  <c r="J213" i="10"/>
  <c r="K214" i="10"/>
  <c r="F215" i="10"/>
  <c r="V213" i="10"/>
  <c r="W213" i="10"/>
  <c r="X213" i="10"/>
  <c r="Y213" i="10"/>
  <c r="H215" i="10"/>
  <c r="Q214" i="10"/>
  <c r="S214" i="10"/>
  <c r="T214" i="10"/>
  <c r="U214" i="10"/>
  <c r="Z214" i="10"/>
  <c r="I214" i="10"/>
  <c r="G214" i="10"/>
  <c r="I213" i="13"/>
  <c r="G213" i="13"/>
  <c r="Q213" i="13"/>
  <c r="S213" i="13"/>
  <c r="H214" i="13"/>
  <c r="L212" i="13"/>
  <c r="AC212" i="13"/>
  <c r="AD212" i="13"/>
  <c r="W211" i="13"/>
  <c r="X211" i="13"/>
  <c r="Y211" i="13"/>
  <c r="AA211" i="13"/>
  <c r="K214" i="13"/>
  <c r="F215" i="13"/>
  <c r="V211" i="13"/>
  <c r="Z211" i="13"/>
  <c r="U212" i="13"/>
  <c r="P212" i="13"/>
  <c r="J212" i="13"/>
  <c r="V214" i="10"/>
  <c r="W214" i="10"/>
  <c r="W213" i="5"/>
  <c r="X213" i="5"/>
  <c r="Y213" i="5"/>
  <c r="T214" i="5"/>
  <c r="U214" i="5"/>
  <c r="Z214" i="5"/>
  <c r="V214" i="5"/>
  <c r="K216" i="5"/>
  <c r="F217" i="5"/>
  <c r="J214" i="5"/>
  <c r="P214" i="5"/>
  <c r="AC214" i="5"/>
  <c r="AD214" i="5"/>
  <c r="L214" i="5"/>
  <c r="AA166" i="5"/>
  <c r="Q215" i="5"/>
  <c r="S215" i="5"/>
  <c r="I215" i="5"/>
  <c r="G215" i="5"/>
  <c r="H216" i="5"/>
  <c r="X214" i="10"/>
  <c r="P214" i="10"/>
  <c r="Y214" i="10"/>
  <c r="J214" i="10"/>
  <c r="H216" i="10"/>
  <c r="Q215" i="10"/>
  <c r="S215" i="10"/>
  <c r="T215" i="10"/>
  <c r="U215" i="10"/>
  <c r="Z215" i="10"/>
  <c r="G215" i="10"/>
  <c r="L214" i="10"/>
  <c r="AA214" i="10"/>
  <c r="AC214" i="10"/>
  <c r="AD214" i="10"/>
  <c r="F216" i="10"/>
  <c r="K215" i="10"/>
  <c r="I215" i="10"/>
  <c r="G214" i="13"/>
  <c r="I214" i="13"/>
  <c r="Q214" i="13"/>
  <c r="H215" i="13"/>
  <c r="K215" i="13"/>
  <c r="F216" i="13"/>
  <c r="S214" i="13"/>
  <c r="T213" i="13"/>
  <c r="U213" i="13"/>
  <c r="Z213" i="13"/>
  <c r="V212" i="13"/>
  <c r="Z212" i="13"/>
  <c r="W212" i="13"/>
  <c r="X212" i="13"/>
  <c r="Y212" i="13"/>
  <c r="AA212" i="13"/>
  <c r="P213" i="13"/>
  <c r="J213" i="13"/>
  <c r="V213" i="13"/>
  <c r="W213" i="13"/>
  <c r="X213" i="13"/>
  <c r="Y213" i="13"/>
  <c r="AC213" i="13"/>
  <c r="AD213" i="13"/>
  <c r="L213" i="13"/>
  <c r="AA213" i="13"/>
  <c r="V215" i="10"/>
  <c r="T215" i="5"/>
  <c r="U215" i="5"/>
  <c r="Z215" i="5"/>
  <c r="V215" i="5"/>
  <c r="W214" i="5"/>
  <c r="X214" i="5"/>
  <c r="Y214" i="5"/>
  <c r="H217" i="5"/>
  <c r="G216" i="5"/>
  <c r="I216" i="5"/>
  <c r="Q216" i="5"/>
  <c r="S216" i="5"/>
  <c r="P215" i="5"/>
  <c r="J215" i="5"/>
  <c r="L215" i="5"/>
  <c r="AA167" i="5"/>
  <c r="AC215" i="5"/>
  <c r="AD215" i="5"/>
  <c r="F218" i="5"/>
  <c r="K217" i="5"/>
  <c r="W215" i="10"/>
  <c r="X215" i="10"/>
  <c r="AC215" i="10"/>
  <c r="AD215" i="10"/>
  <c r="L215" i="10"/>
  <c r="AA215" i="10"/>
  <c r="K216" i="10"/>
  <c r="I216" i="10"/>
  <c r="F217" i="10"/>
  <c r="J215" i="10"/>
  <c r="P215" i="10"/>
  <c r="Y215" i="10"/>
  <c r="H217" i="10"/>
  <c r="G216" i="10"/>
  <c r="Q216" i="10"/>
  <c r="S216" i="10"/>
  <c r="T216" i="10"/>
  <c r="U216" i="10"/>
  <c r="Z216" i="10"/>
  <c r="V216" i="10"/>
  <c r="I215" i="13"/>
  <c r="G215" i="13"/>
  <c r="Q215" i="13"/>
  <c r="S215" i="13"/>
  <c r="H216" i="13"/>
  <c r="T214" i="13"/>
  <c r="U214" i="13"/>
  <c r="Z214" i="13"/>
  <c r="AC214" i="13"/>
  <c r="AD214" i="13"/>
  <c r="L214" i="13"/>
  <c r="AA214" i="13"/>
  <c r="K216" i="13"/>
  <c r="F217" i="13"/>
  <c r="V214" i="13"/>
  <c r="P214" i="13"/>
  <c r="J214" i="13"/>
  <c r="W215" i="5"/>
  <c r="X215" i="5"/>
  <c r="Y215" i="5"/>
  <c r="T216" i="5"/>
  <c r="U216" i="5"/>
  <c r="Z216" i="5"/>
  <c r="V216" i="5"/>
  <c r="K218" i="5"/>
  <c r="F219" i="5"/>
  <c r="J216" i="5"/>
  <c r="P216" i="5"/>
  <c r="AC216" i="5"/>
  <c r="AD216" i="5"/>
  <c r="L216" i="5"/>
  <c r="AA168" i="5"/>
  <c r="Q217" i="5"/>
  <c r="S217" i="5"/>
  <c r="I217" i="5"/>
  <c r="G217" i="5"/>
  <c r="H218" i="5"/>
  <c r="W216" i="10"/>
  <c r="X216" i="10"/>
  <c r="G217" i="10"/>
  <c r="Q217" i="10"/>
  <c r="S217" i="10"/>
  <c r="T217" i="10"/>
  <c r="U217" i="10"/>
  <c r="Z217" i="10"/>
  <c r="H218" i="10"/>
  <c r="F218" i="10"/>
  <c r="K217" i="10"/>
  <c r="I217" i="10"/>
  <c r="AC216" i="10"/>
  <c r="AD216" i="10"/>
  <c r="L216" i="10"/>
  <c r="AA216" i="10"/>
  <c r="P216" i="10"/>
  <c r="J216" i="10"/>
  <c r="T215" i="13"/>
  <c r="U215" i="13"/>
  <c r="Z215" i="13"/>
  <c r="V215" i="13"/>
  <c r="W215" i="13"/>
  <c r="X215" i="13"/>
  <c r="G216" i="13"/>
  <c r="I216" i="13"/>
  <c r="Q216" i="13"/>
  <c r="S216" i="13"/>
  <c r="H217" i="13"/>
  <c r="K217" i="13"/>
  <c r="F218" i="13"/>
  <c r="W214" i="13"/>
  <c r="X214" i="13"/>
  <c r="Y214" i="13"/>
  <c r="P215" i="13"/>
  <c r="J215" i="13"/>
  <c r="AC215" i="13"/>
  <c r="AD215" i="13"/>
  <c r="L215" i="13"/>
  <c r="AA215" i="13"/>
  <c r="W216" i="5"/>
  <c r="X216" i="5"/>
  <c r="Y216" i="5"/>
  <c r="T217" i="5"/>
  <c r="U217" i="5"/>
  <c r="Z217" i="5"/>
  <c r="V217" i="5"/>
  <c r="L217" i="5"/>
  <c r="AA169" i="5"/>
  <c r="AC217" i="5"/>
  <c r="AD217" i="5"/>
  <c r="F220" i="5"/>
  <c r="K219" i="5"/>
  <c r="H219" i="5"/>
  <c r="G218" i="5"/>
  <c r="Q218" i="5"/>
  <c r="S218" i="5"/>
  <c r="I218" i="5"/>
  <c r="P217" i="5"/>
  <c r="J217" i="5"/>
  <c r="Y215" i="13"/>
  <c r="Y216" i="10"/>
  <c r="L217" i="10"/>
  <c r="AA217" i="10"/>
  <c r="AC217" i="10"/>
  <c r="AD217" i="10"/>
  <c r="K218" i="10"/>
  <c r="F219" i="10"/>
  <c r="J217" i="10"/>
  <c r="P217" i="10"/>
  <c r="V217" i="10"/>
  <c r="W217" i="10"/>
  <c r="X217" i="10"/>
  <c r="H219" i="10"/>
  <c r="Q218" i="10"/>
  <c r="S218" i="10"/>
  <c r="T218" i="10"/>
  <c r="U218" i="10"/>
  <c r="Z218" i="10"/>
  <c r="G218" i="10"/>
  <c r="I218" i="10"/>
  <c r="T216" i="13"/>
  <c r="U216" i="13"/>
  <c r="Z216" i="13"/>
  <c r="V216" i="13"/>
  <c r="K218" i="13"/>
  <c r="F219" i="13"/>
  <c r="P216" i="13"/>
  <c r="J216" i="13"/>
  <c r="I217" i="13"/>
  <c r="G217" i="13"/>
  <c r="Q217" i="13"/>
  <c r="S217" i="13"/>
  <c r="H218" i="13"/>
  <c r="AC216" i="13"/>
  <c r="AD216" i="13"/>
  <c r="L216" i="13"/>
  <c r="AA216" i="13"/>
  <c r="W217" i="5"/>
  <c r="X217" i="5"/>
  <c r="Y217" i="5"/>
  <c r="T218" i="5"/>
  <c r="U218" i="5"/>
  <c r="Z218" i="5"/>
  <c r="V218" i="5"/>
  <c r="W218" i="5"/>
  <c r="X218" i="5"/>
  <c r="K220" i="5"/>
  <c r="F221" i="5"/>
  <c r="AC218" i="5"/>
  <c r="AD218" i="5"/>
  <c r="L218" i="5"/>
  <c r="AA170" i="5"/>
  <c r="Q219" i="5"/>
  <c r="S219" i="5"/>
  <c r="I219" i="5"/>
  <c r="G219" i="5"/>
  <c r="H220" i="5"/>
  <c r="J218" i="5"/>
  <c r="P218" i="5"/>
  <c r="Y217" i="10"/>
  <c r="V218" i="10"/>
  <c r="W218" i="10"/>
  <c r="X218" i="10"/>
  <c r="H220" i="10"/>
  <c r="G219" i="10"/>
  <c r="Q219" i="10"/>
  <c r="S219" i="10"/>
  <c r="T219" i="10"/>
  <c r="U219" i="10"/>
  <c r="Z219" i="10"/>
  <c r="F220" i="10"/>
  <c r="K219" i="10"/>
  <c r="I219" i="10"/>
  <c r="L218" i="10"/>
  <c r="AA218" i="10"/>
  <c r="AC218" i="10"/>
  <c r="AD218" i="10"/>
  <c r="P218" i="10"/>
  <c r="Y218" i="10"/>
  <c r="J218" i="10"/>
  <c r="T217" i="13"/>
  <c r="U217" i="13"/>
  <c r="Z217" i="13"/>
  <c r="V217" i="13"/>
  <c r="P217" i="13"/>
  <c r="J217" i="13"/>
  <c r="F220" i="13"/>
  <c r="K219" i="13"/>
  <c r="W216" i="13"/>
  <c r="X216" i="13"/>
  <c r="Y216" i="13"/>
  <c r="AC217" i="13"/>
  <c r="AD217" i="13"/>
  <c r="L217" i="13"/>
  <c r="AA217" i="13"/>
  <c r="G218" i="13"/>
  <c r="I218" i="13"/>
  <c r="Q218" i="13"/>
  <c r="S218" i="13"/>
  <c r="H219" i="13"/>
  <c r="T219" i="5"/>
  <c r="U219" i="5"/>
  <c r="Z219" i="5"/>
  <c r="V219" i="5"/>
  <c r="W219" i="5"/>
  <c r="X219" i="5"/>
  <c r="L219" i="5"/>
  <c r="AA171" i="5"/>
  <c r="AC219" i="5"/>
  <c r="AD219" i="5"/>
  <c r="Y218" i="5"/>
  <c r="H221" i="5"/>
  <c r="G220" i="5"/>
  <c r="I220" i="5"/>
  <c r="Q220" i="5"/>
  <c r="S220" i="5"/>
  <c r="F222" i="5"/>
  <c r="K221" i="5"/>
  <c r="P219" i="5"/>
  <c r="J219" i="5"/>
  <c r="W217" i="13"/>
  <c r="X217" i="13"/>
  <c r="AC219" i="10"/>
  <c r="AD219" i="10"/>
  <c r="L219" i="10"/>
  <c r="AA219" i="10"/>
  <c r="K220" i="10"/>
  <c r="I220" i="10"/>
  <c r="F221" i="10"/>
  <c r="P219" i="10"/>
  <c r="J219" i="10"/>
  <c r="V219" i="10"/>
  <c r="W219" i="10"/>
  <c r="X219" i="10"/>
  <c r="Q220" i="10"/>
  <c r="S220" i="10"/>
  <c r="V220" i="10"/>
  <c r="G220" i="10"/>
  <c r="H221" i="10"/>
  <c r="T218" i="13"/>
  <c r="U218" i="13"/>
  <c r="Z218" i="13"/>
  <c r="V218" i="13"/>
  <c r="W218" i="13"/>
  <c r="X218" i="13"/>
  <c r="Y217" i="13"/>
  <c r="AC218" i="13"/>
  <c r="AD218" i="13"/>
  <c r="L218" i="13"/>
  <c r="AA218" i="13"/>
  <c r="K220" i="13"/>
  <c r="F221" i="13"/>
  <c r="I219" i="13"/>
  <c r="G219" i="13"/>
  <c r="H220" i="13"/>
  <c r="Q219" i="13"/>
  <c r="S219" i="13"/>
  <c r="P218" i="13"/>
  <c r="J218" i="13"/>
  <c r="Y219" i="10"/>
  <c r="T220" i="5"/>
  <c r="U220" i="5"/>
  <c r="Z220" i="5"/>
  <c r="V220" i="5"/>
  <c r="Y219" i="5"/>
  <c r="J220" i="5"/>
  <c r="P220" i="5"/>
  <c r="Q221" i="5"/>
  <c r="S221" i="5"/>
  <c r="I221" i="5"/>
  <c r="G221" i="5"/>
  <c r="H222" i="5"/>
  <c r="AC220" i="5"/>
  <c r="AD220" i="5"/>
  <c r="L220" i="5"/>
  <c r="AA172" i="5"/>
  <c r="K222" i="5"/>
  <c r="F223" i="5"/>
  <c r="F222" i="10"/>
  <c r="K221" i="10"/>
  <c r="I221" i="10"/>
  <c r="H222" i="10"/>
  <c r="G221" i="10"/>
  <c r="Q221" i="10"/>
  <c r="S221" i="10"/>
  <c r="T220" i="10"/>
  <c r="U220" i="10"/>
  <c r="Z220" i="10"/>
  <c r="AC220" i="10"/>
  <c r="AD220" i="10"/>
  <c r="L220" i="10"/>
  <c r="AA220" i="10"/>
  <c r="J220" i="10"/>
  <c r="P220" i="10"/>
  <c r="T219" i="13"/>
  <c r="U219" i="13"/>
  <c r="Z219" i="13"/>
  <c r="V219" i="13"/>
  <c r="W219" i="13"/>
  <c r="X219" i="13"/>
  <c r="AC219" i="13"/>
  <c r="AD219" i="13"/>
  <c r="L219" i="13"/>
  <c r="AA219" i="13"/>
  <c r="Y218" i="13"/>
  <c r="G220" i="13"/>
  <c r="H221" i="13"/>
  <c r="I220" i="13"/>
  <c r="Q220" i="13"/>
  <c r="S220" i="13"/>
  <c r="P219" i="13"/>
  <c r="J219" i="13"/>
  <c r="F222" i="13"/>
  <c r="K221" i="13"/>
  <c r="W220" i="5"/>
  <c r="X220" i="5"/>
  <c r="Y220" i="5"/>
  <c r="T221" i="5"/>
  <c r="U221" i="5"/>
  <c r="Z221" i="5"/>
  <c r="V221" i="5"/>
  <c r="G222" i="5"/>
  <c r="H223" i="5"/>
  <c r="Q222" i="5"/>
  <c r="S222" i="5"/>
  <c r="I222" i="5"/>
  <c r="F224" i="5"/>
  <c r="K223" i="5"/>
  <c r="P221" i="5"/>
  <c r="J221" i="5"/>
  <c r="L221" i="5"/>
  <c r="AA173" i="5"/>
  <c r="AC221" i="5"/>
  <c r="AD221" i="5"/>
  <c r="T221" i="10"/>
  <c r="U221" i="10"/>
  <c r="Z221" i="10"/>
  <c r="V221" i="10"/>
  <c r="AC221" i="10"/>
  <c r="AD221" i="10"/>
  <c r="L221" i="10"/>
  <c r="AA221" i="10"/>
  <c r="P221" i="10"/>
  <c r="J221" i="10"/>
  <c r="K222" i="10"/>
  <c r="F223" i="10"/>
  <c r="H223" i="10"/>
  <c r="Q222" i="10"/>
  <c r="S222" i="10"/>
  <c r="T222" i="10"/>
  <c r="U222" i="10"/>
  <c r="Z222" i="10"/>
  <c r="I222" i="10"/>
  <c r="G222" i="10"/>
  <c r="W220" i="10"/>
  <c r="X220" i="10"/>
  <c r="Y220" i="10"/>
  <c r="T220" i="13"/>
  <c r="U220" i="13"/>
  <c r="Z220" i="13"/>
  <c r="V220" i="13"/>
  <c r="W220" i="13"/>
  <c r="X220" i="13"/>
  <c r="I221" i="13"/>
  <c r="Q221" i="13"/>
  <c r="S221" i="13"/>
  <c r="G221" i="13"/>
  <c r="H222" i="13"/>
  <c r="AC220" i="13"/>
  <c r="AD220" i="13"/>
  <c r="L220" i="13"/>
  <c r="AA220" i="13"/>
  <c r="P220" i="13"/>
  <c r="J220" i="13"/>
  <c r="Y219" i="13"/>
  <c r="K222" i="13"/>
  <c r="F223" i="13"/>
  <c r="W221" i="5"/>
  <c r="X221" i="5"/>
  <c r="Y221" i="5"/>
  <c r="T222" i="5"/>
  <c r="U222" i="5"/>
  <c r="Z222" i="5"/>
  <c r="V222" i="5"/>
  <c r="W222" i="5"/>
  <c r="X222" i="5"/>
  <c r="L222" i="5"/>
  <c r="AA174" i="5"/>
  <c r="AC222" i="5"/>
  <c r="AD222" i="5"/>
  <c r="K224" i="5"/>
  <c r="F225" i="5"/>
  <c r="J222" i="5"/>
  <c r="P222" i="5"/>
  <c r="Q223" i="5"/>
  <c r="S223" i="5"/>
  <c r="I223" i="5"/>
  <c r="H224" i="5"/>
  <c r="G223" i="5"/>
  <c r="W221" i="10"/>
  <c r="X221" i="10"/>
  <c r="Y221" i="10"/>
  <c r="L222" i="10"/>
  <c r="AA222" i="10"/>
  <c r="AC222" i="10"/>
  <c r="AD222" i="10"/>
  <c r="P222" i="10"/>
  <c r="J222" i="10"/>
  <c r="F224" i="10"/>
  <c r="K223" i="10"/>
  <c r="I223" i="10"/>
  <c r="V222" i="10"/>
  <c r="W222" i="10"/>
  <c r="X222" i="10"/>
  <c r="Y222" i="10"/>
  <c r="H224" i="10"/>
  <c r="G223" i="10"/>
  <c r="Q223" i="10"/>
  <c r="S223" i="10"/>
  <c r="T223" i="10"/>
  <c r="U223" i="10"/>
  <c r="Z223" i="10"/>
  <c r="T221" i="13"/>
  <c r="U221" i="13"/>
  <c r="Z221" i="13"/>
  <c r="V221" i="13"/>
  <c r="W221" i="13"/>
  <c r="X221" i="13"/>
  <c r="G222" i="13"/>
  <c r="H223" i="13"/>
  <c r="I222" i="13"/>
  <c r="Q222" i="13"/>
  <c r="S222" i="13"/>
  <c r="L221" i="13"/>
  <c r="AA221" i="13"/>
  <c r="AC221" i="13"/>
  <c r="AD221" i="13"/>
  <c r="P221" i="13"/>
  <c r="J221" i="13"/>
  <c r="Y220" i="13"/>
  <c r="F224" i="13"/>
  <c r="K223" i="13"/>
  <c r="T223" i="5"/>
  <c r="U223" i="5"/>
  <c r="Z223" i="5"/>
  <c r="V223" i="5"/>
  <c r="W223" i="5"/>
  <c r="X223" i="5"/>
  <c r="Y222" i="5"/>
  <c r="H225" i="5"/>
  <c r="G224" i="5"/>
  <c r="Q224" i="5"/>
  <c r="S224" i="5"/>
  <c r="I224" i="5"/>
  <c r="L223" i="5"/>
  <c r="AA175" i="5"/>
  <c r="AC223" i="5"/>
  <c r="AD223" i="5"/>
  <c r="J223" i="5"/>
  <c r="P223" i="5"/>
  <c r="F226" i="5"/>
  <c r="K225" i="5"/>
  <c r="V223" i="10"/>
  <c r="W223" i="10"/>
  <c r="X223" i="10"/>
  <c r="L223" i="10"/>
  <c r="AA223" i="10"/>
  <c r="AC223" i="10"/>
  <c r="AD223" i="10"/>
  <c r="P223" i="10"/>
  <c r="Y223" i="10"/>
  <c r="J223" i="10"/>
  <c r="Q224" i="10"/>
  <c r="S224" i="10"/>
  <c r="T224" i="10"/>
  <c r="U224" i="10"/>
  <c r="Z224" i="10"/>
  <c r="H225" i="10"/>
  <c r="G224" i="10"/>
  <c r="F225" i="10"/>
  <c r="K224" i="10"/>
  <c r="I224" i="10"/>
  <c r="T222" i="13"/>
  <c r="U222" i="13"/>
  <c r="Z222" i="13"/>
  <c r="V222" i="13"/>
  <c r="P222" i="13"/>
  <c r="J222" i="13"/>
  <c r="Y221" i="13"/>
  <c r="K224" i="13"/>
  <c r="F225" i="13"/>
  <c r="AC222" i="13"/>
  <c r="AD222" i="13"/>
  <c r="L222" i="13"/>
  <c r="AA222" i="13"/>
  <c r="I223" i="13"/>
  <c r="Q223" i="13"/>
  <c r="S223" i="13"/>
  <c r="G223" i="13"/>
  <c r="H224" i="13"/>
  <c r="Y223" i="5"/>
  <c r="T224" i="5"/>
  <c r="U224" i="5"/>
  <c r="Z224" i="5"/>
  <c r="V224" i="5"/>
  <c r="J224" i="5"/>
  <c r="P224" i="5"/>
  <c r="K226" i="5"/>
  <c r="F227" i="5"/>
  <c r="AC224" i="5"/>
  <c r="AD224" i="5"/>
  <c r="L224" i="5"/>
  <c r="AA176" i="5"/>
  <c r="Q225" i="5"/>
  <c r="S225" i="5"/>
  <c r="I225" i="5"/>
  <c r="H226" i="5"/>
  <c r="G225" i="5"/>
  <c r="L224" i="10"/>
  <c r="AA224" i="10"/>
  <c r="AC224" i="10"/>
  <c r="AD224" i="10"/>
  <c r="H226" i="10"/>
  <c r="Q225" i="10"/>
  <c r="S225" i="10"/>
  <c r="T225" i="10"/>
  <c r="U225" i="10"/>
  <c r="Z225" i="10"/>
  <c r="G225" i="10"/>
  <c r="F226" i="10"/>
  <c r="K225" i="10"/>
  <c r="I225" i="10"/>
  <c r="V224" i="10"/>
  <c r="W224" i="10"/>
  <c r="X224" i="10"/>
  <c r="J224" i="10"/>
  <c r="P224" i="10"/>
  <c r="T223" i="13"/>
  <c r="U223" i="13"/>
  <c r="Z223" i="13"/>
  <c r="V223" i="13"/>
  <c r="P223" i="13"/>
  <c r="J223" i="13"/>
  <c r="W222" i="13"/>
  <c r="X222" i="13"/>
  <c r="Y222" i="13"/>
  <c r="G224" i="13"/>
  <c r="H225" i="13"/>
  <c r="I224" i="13"/>
  <c r="Q224" i="13"/>
  <c r="S224" i="13"/>
  <c r="L223" i="13"/>
  <c r="AA223" i="13"/>
  <c r="AC223" i="13"/>
  <c r="AD223" i="13"/>
  <c r="F226" i="13"/>
  <c r="F227" i="13"/>
  <c r="K225" i="13"/>
  <c r="W224" i="5"/>
  <c r="X224" i="5"/>
  <c r="Y224" i="5"/>
  <c r="T225" i="5"/>
  <c r="U225" i="5"/>
  <c r="Z225" i="5"/>
  <c r="V225" i="5"/>
  <c r="J225" i="5"/>
  <c r="P225" i="5"/>
  <c r="L225" i="5"/>
  <c r="AA177" i="5"/>
  <c r="AC225" i="5"/>
  <c r="AD225" i="5"/>
  <c r="H227" i="5"/>
  <c r="G226" i="5"/>
  <c r="Q226" i="5"/>
  <c r="S226" i="5"/>
  <c r="I226" i="5"/>
  <c r="F228" i="5"/>
  <c r="K227" i="5"/>
  <c r="K227" i="13"/>
  <c r="F228" i="13"/>
  <c r="L225" i="10"/>
  <c r="AA225" i="10"/>
  <c r="AC225" i="10"/>
  <c r="AD225" i="10"/>
  <c r="Q226" i="10"/>
  <c r="S226" i="10"/>
  <c r="T226" i="10"/>
  <c r="U226" i="10"/>
  <c r="Z226" i="10"/>
  <c r="G226" i="10"/>
  <c r="H227" i="10"/>
  <c r="V225" i="10"/>
  <c r="W225" i="10"/>
  <c r="X225" i="10"/>
  <c r="F227" i="10"/>
  <c r="K226" i="10"/>
  <c r="I226" i="10"/>
  <c r="Y224" i="10"/>
  <c r="J225" i="10"/>
  <c r="P225" i="10"/>
  <c r="T224" i="13"/>
  <c r="U224" i="13"/>
  <c r="Z224" i="13"/>
  <c r="V224" i="13"/>
  <c r="W224" i="13"/>
  <c r="X224" i="13"/>
  <c r="I225" i="13"/>
  <c r="Q225" i="13"/>
  <c r="S225" i="13"/>
  <c r="G225" i="13"/>
  <c r="H226" i="13"/>
  <c r="H227" i="13"/>
  <c r="P224" i="13"/>
  <c r="J224" i="13"/>
  <c r="W223" i="13"/>
  <c r="X223" i="13"/>
  <c r="Y223" i="13"/>
  <c r="K226" i="13"/>
  <c r="AC224" i="13"/>
  <c r="AD224" i="13"/>
  <c r="L224" i="13"/>
  <c r="AA224" i="13"/>
  <c r="W225" i="5"/>
  <c r="X225" i="5"/>
  <c r="Y225" i="5"/>
  <c r="T226" i="5"/>
  <c r="U226" i="5"/>
  <c r="Z226" i="5"/>
  <c r="V226" i="5"/>
  <c r="Q227" i="5"/>
  <c r="S227" i="5"/>
  <c r="I227" i="5"/>
  <c r="H228" i="5"/>
  <c r="G227" i="5"/>
  <c r="AC226" i="5"/>
  <c r="AD226" i="5"/>
  <c r="L226" i="5"/>
  <c r="AA178" i="5"/>
  <c r="K228" i="5"/>
  <c r="F229" i="5"/>
  <c r="J226" i="5"/>
  <c r="P226" i="5"/>
  <c r="H228" i="13"/>
  <c r="G227" i="13"/>
  <c r="I227" i="13"/>
  <c r="Q227" i="13"/>
  <c r="Y224" i="13"/>
  <c r="K228" i="13"/>
  <c r="F229" i="13"/>
  <c r="V226" i="10"/>
  <c r="W226" i="10"/>
  <c r="Y225" i="10"/>
  <c r="X226" i="10"/>
  <c r="J226" i="10"/>
  <c r="P226" i="10"/>
  <c r="G227" i="10"/>
  <c r="H228" i="10"/>
  <c r="Q227" i="10"/>
  <c r="S227" i="10"/>
  <c r="T227" i="10"/>
  <c r="U227" i="10"/>
  <c r="Z227" i="10"/>
  <c r="K227" i="10"/>
  <c r="I227" i="10"/>
  <c r="F228" i="10"/>
  <c r="AC226" i="10"/>
  <c r="AD226" i="10"/>
  <c r="L226" i="10"/>
  <c r="AA226" i="10"/>
  <c r="T225" i="13"/>
  <c r="U225" i="13"/>
  <c r="Z225" i="13"/>
  <c r="V225" i="13"/>
  <c r="W225" i="13"/>
  <c r="X225" i="13"/>
  <c r="G226" i="13"/>
  <c r="I226" i="13"/>
  <c r="Q226" i="13"/>
  <c r="S226" i="13"/>
  <c r="L225" i="13"/>
  <c r="AA225" i="13"/>
  <c r="AC225" i="13"/>
  <c r="AD225" i="13"/>
  <c r="P225" i="13"/>
  <c r="J225" i="13"/>
  <c r="T227" i="5"/>
  <c r="U227" i="5"/>
  <c r="Z227" i="5"/>
  <c r="V227" i="5"/>
  <c r="J227" i="5"/>
  <c r="P227" i="5"/>
  <c r="H229" i="5"/>
  <c r="G228" i="5"/>
  <c r="Q228" i="5"/>
  <c r="S228" i="5"/>
  <c r="I228" i="5"/>
  <c r="W226" i="5"/>
  <c r="X226" i="5"/>
  <c r="Y226" i="5"/>
  <c r="L227" i="5"/>
  <c r="AA179" i="5"/>
  <c r="AC227" i="5"/>
  <c r="AD227" i="5"/>
  <c r="F230" i="5"/>
  <c r="K229" i="5"/>
  <c r="J227" i="13"/>
  <c r="P227" i="13"/>
  <c r="H229" i="13"/>
  <c r="H230" i="13" s="1"/>
  <c r="Q228" i="13"/>
  <c r="I228" i="13"/>
  <c r="G228" i="13"/>
  <c r="S227" i="13"/>
  <c r="AC227" i="13"/>
  <c r="AD227" i="13"/>
  <c r="L227" i="13"/>
  <c r="V227" i="10"/>
  <c r="W227" i="10"/>
  <c r="X227" i="10"/>
  <c r="AC227" i="10"/>
  <c r="AD227" i="10"/>
  <c r="L227" i="10"/>
  <c r="AA227" i="10"/>
  <c r="K228" i="10"/>
  <c r="I228" i="10"/>
  <c r="F229" i="10"/>
  <c r="G228" i="10"/>
  <c r="Q228" i="10"/>
  <c r="S228" i="10"/>
  <c r="T228" i="10"/>
  <c r="U228" i="10"/>
  <c r="Z228" i="10"/>
  <c r="H229" i="10"/>
  <c r="J227" i="10"/>
  <c r="P227" i="10"/>
  <c r="Y227" i="10"/>
  <c r="Y226" i="10"/>
  <c r="T226" i="13"/>
  <c r="U226" i="13"/>
  <c r="Z226" i="13"/>
  <c r="V226" i="13"/>
  <c r="W226" i="13"/>
  <c r="X226" i="13"/>
  <c r="P226" i="13"/>
  <c r="J226" i="13"/>
  <c r="Y225" i="13"/>
  <c r="AC226" i="13"/>
  <c r="AD226" i="13"/>
  <c r="L226" i="13"/>
  <c r="W227" i="5"/>
  <c r="X227" i="5"/>
  <c r="Y227" i="5"/>
  <c r="T228" i="5"/>
  <c r="U228" i="5"/>
  <c r="Z228" i="5"/>
  <c r="V228" i="5"/>
  <c r="K230" i="5"/>
  <c r="F231" i="5"/>
  <c r="J228" i="5"/>
  <c r="P228" i="5"/>
  <c r="AC228" i="5"/>
  <c r="AD228" i="5"/>
  <c r="L228" i="5"/>
  <c r="AA180" i="5"/>
  <c r="Q229" i="5"/>
  <c r="S229" i="5"/>
  <c r="I229" i="5"/>
  <c r="H230" i="5"/>
  <c r="G229" i="5"/>
  <c r="T227" i="13"/>
  <c r="U227" i="13"/>
  <c r="Z227" i="13"/>
  <c r="V227" i="13"/>
  <c r="W227" i="13"/>
  <c r="X227" i="13"/>
  <c r="Y227" i="13"/>
  <c r="P228" i="13"/>
  <c r="J228" i="13"/>
  <c r="Y226" i="13"/>
  <c r="L228" i="13"/>
  <c r="AA228" i="13"/>
  <c r="AC228" i="13"/>
  <c r="AD228" i="13"/>
  <c r="AA227" i="13"/>
  <c r="S228" i="13"/>
  <c r="Q229" i="13"/>
  <c r="S229" i="13" s="1"/>
  <c r="AC228" i="10"/>
  <c r="AD228" i="10"/>
  <c r="L228" i="10"/>
  <c r="AA228" i="10"/>
  <c r="J228" i="10"/>
  <c r="P228" i="10"/>
  <c r="V228" i="10"/>
  <c r="W228" i="10"/>
  <c r="X228" i="10"/>
  <c r="G229" i="10"/>
  <c r="H230" i="10"/>
  <c r="Q229" i="10"/>
  <c r="S229" i="10"/>
  <c r="T229" i="10"/>
  <c r="U229" i="10"/>
  <c r="Z229" i="10"/>
  <c r="V229" i="10"/>
  <c r="K229" i="10"/>
  <c r="I229" i="10"/>
  <c r="F230" i="10"/>
  <c r="W228" i="5"/>
  <c r="X228" i="5"/>
  <c r="Y228" i="5"/>
  <c r="T229" i="5"/>
  <c r="U229" i="5"/>
  <c r="Z229" i="5"/>
  <c r="V229" i="5"/>
  <c r="J229" i="5"/>
  <c r="P229" i="5"/>
  <c r="H231" i="5"/>
  <c r="G230" i="5"/>
  <c r="Q230" i="5"/>
  <c r="S230" i="5"/>
  <c r="I230" i="5"/>
  <c r="F232" i="5"/>
  <c r="K231" i="5"/>
  <c r="L229" i="5"/>
  <c r="AA181" i="5"/>
  <c r="AC229" i="5"/>
  <c r="AD229" i="5"/>
  <c r="T228" i="13"/>
  <c r="U228" i="13"/>
  <c r="Z228" i="13"/>
  <c r="V228" i="13"/>
  <c r="W228" i="13"/>
  <c r="X228" i="13"/>
  <c r="Y228" i="13"/>
  <c r="W229" i="10"/>
  <c r="X229" i="10"/>
  <c r="F231" i="10"/>
  <c r="K230" i="10"/>
  <c r="I230" i="10"/>
  <c r="Q230" i="10"/>
  <c r="S230" i="10"/>
  <c r="V230" i="10"/>
  <c r="G230" i="10"/>
  <c r="H231" i="10"/>
  <c r="P229" i="10"/>
  <c r="J229" i="10"/>
  <c r="L229" i="10"/>
  <c r="AA229" i="10"/>
  <c r="AC229" i="10"/>
  <c r="AD229" i="10"/>
  <c r="Y228" i="10"/>
  <c r="W229" i="5"/>
  <c r="X229" i="5"/>
  <c r="Y229" i="5"/>
  <c r="T230" i="5"/>
  <c r="U230" i="5"/>
  <c r="Z230" i="5"/>
  <c r="V230" i="5"/>
  <c r="J230" i="5"/>
  <c r="P230" i="5"/>
  <c r="AC230" i="5"/>
  <c r="AD230" i="5"/>
  <c r="L230" i="5"/>
  <c r="AA182" i="5"/>
  <c r="Q231" i="5"/>
  <c r="S231" i="5"/>
  <c r="I231" i="5"/>
  <c r="H232" i="5"/>
  <c r="G231" i="5"/>
  <c r="K232" i="5"/>
  <c r="F233" i="5"/>
  <c r="Y229" i="10"/>
  <c r="L230" i="10"/>
  <c r="AA230" i="10"/>
  <c r="AC230" i="10"/>
  <c r="AD230" i="10"/>
  <c r="T230" i="10"/>
  <c r="U230" i="10"/>
  <c r="Z230" i="10"/>
  <c r="J230" i="10"/>
  <c r="P230" i="10"/>
  <c r="G231" i="10"/>
  <c r="Q231" i="10"/>
  <c r="S231" i="10"/>
  <c r="V231" i="10"/>
  <c r="H232" i="10"/>
  <c r="K231" i="10"/>
  <c r="I231" i="10"/>
  <c r="F232" i="10"/>
  <c r="W230" i="5"/>
  <c r="X230" i="5"/>
  <c r="Y230" i="5"/>
  <c r="T231" i="5"/>
  <c r="U231" i="5"/>
  <c r="Z231" i="5"/>
  <c r="V231" i="5"/>
  <c r="F234" i="5"/>
  <c r="K233" i="5"/>
  <c r="J231" i="5"/>
  <c r="P231" i="5"/>
  <c r="H233" i="5"/>
  <c r="G232" i="5"/>
  <c r="Q232" i="5"/>
  <c r="S232" i="5"/>
  <c r="I232" i="5"/>
  <c r="L231" i="5"/>
  <c r="AA183" i="5"/>
  <c r="AC231" i="5"/>
  <c r="AD231" i="5"/>
  <c r="AC231" i="10"/>
  <c r="AD231" i="10"/>
  <c r="L231" i="10"/>
  <c r="AA231" i="10"/>
  <c r="J231" i="10"/>
  <c r="P231" i="10"/>
  <c r="H233" i="10"/>
  <c r="Q232" i="10"/>
  <c r="S232" i="10"/>
  <c r="G232" i="10"/>
  <c r="W230" i="10"/>
  <c r="X230" i="10"/>
  <c r="Y230" i="10"/>
  <c r="F233" i="10"/>
  <c r="K232" i="10"/>
  <c r="I232" i="10"/>
  <c r="T231" i="10"/>
  <c r="U231" i="10"/>
  <c r="Z231" i="10"/>
  <c r="W231" i="5"/>
  <c r="X231" i="5"/>
  <c r="Y231" i="5"/>
  <c r="T232" i="5"/>
  <c r="U232" i="5"/>
  <c r="Z232" i="5"/>
  <c r="V232" i="5"/>
  <c r="J232" i="5"/>
  <c r="P232" i="5"/>
  <c r="AC232" i="5"/>
  <c r="AD232" i="5"/>
  <c r="L232" i="5"/>
  <c r="AA184" i="5"/>
  <c r="Q233" i="5"/>
  <c r="S233" i="5"/>
  <c r="I233" i="5"/>
  <c r="H234" i="5"/>
  <c r="G233" i="5"/>
  <c r="K234" i="5"/>
  <c r="F235" i="5"/>
  <c r="AC232" i="10"/>
  <c r="AD232" i="10"/>
  <c r="L232" i="10"/>
  <c r="AA232" i="10"/>
  <c r="V232" i="10"/>
  <c r="T232" i="10"/>
  <c r="U232" i="10"/>
  <c r="Z232" i="10"/>
  <c r="K233" i="10"/>
  <c r="I233" i="10"/>
  <c r="F234" i="10"/>
  <c r="G233" i="10"/>
  <c r="H234" i="10"/>
  <c r="Q233" i="10"/>
  <c r="S233" i="10"/>
  <c r="T233" i="10"/>
  <c r="U233" i="10"/>
  <c r="Z233" i="10"/>
  <c r="P232" i="10"/>
  <c r="J232" i="10"/>
  <c r="W231" i="10"/>
  <c r="X231" i="10"/>
  <c r="Y231" i="10"/>
  <c r="W232" i="5"/>
  <c r="X232" i="5"/>
  <c r="Y232" i="5"/>
  <c r="T233" i="5"/>
  <c r="U233" i="5"/>
  <c r="Z233" i="5"/>
  <c r="V233" i="5"/>
  <c r="W233" i="5"/>
  <c r="X233" i="5"/>
  <c r="F236" i="5"/>
  <c r="K235" i="5"/>
  <c r="J233" i="5"/>
  <c r="P233" i="5"/>
  <c r="L233" i="5"/>
  <c r="AA185" i="5"/>
  <c r="AC233" i="5"/>
  <c r="AD233" i="5"/>
  <c r="H235" i="5"/>
  <c r="G234" i="5"/>
  <c r="Q234" i="5"/>
  <c r="S234" i="5"/>
  <c r="I234" i="5"/>
  <c r="H235" i="10"/>
  <c r="G234" i="10"/>
  <c r="Q234" i="10"/>
  <c r="S234" i="10"/>
  <c r="T234" i="10"/>
  <c r="U234" i="10"/>
  <c r="Z234" i="10"/>
  <c r="V233" i="10"/>
  <c r="W233" i="10"/>
  <c r="X233" i="10"/>
  <c r="J233" i="10"/>
  <c r="P233" i="10"/>
  <c r="W232" i="10"/>
  <c r="X232" i="10"/>
  <c r="Y232" i="10"/>
  <c r="K234" i="10"/>
  <c r="I234" i="10"/>
  <c r="F235" i="10"/>
  <c r="L233" i="10"/>
  <c r="AA233" i="10"/>
  <c r="AC233" i="10"/>
  <c r="AD233" i="10"/>
  <c r="Y233" i="5"/>
  <c r="T234" i="5"/>
  <c r="U234" i="5"/>
  <c r="Z234" i="5"/>
  <c r="V234" i="5"/>
  <c r="Q235" i="5"/>
  <c r="S235" i="5"/>
  <c r="I235" i="5"/>
  <c r="H236" i="5"/>
  <c r="G235" i="5"/>
  <c r="AC234" i="5"/>
  <c r="AD234" i="5"/>
  <c r="L234" i="5"/>
  <c r="AA186" i="5"/>
  <c r="J234" i="5"/>
  <c r="P234" i="5"/>
  <c r="K236" i="5"/>
  <c r="F237" i="5"/>
  <c r="L234" i="10"/>
  <c r="AA234" i="10"/>
  <c r="AC234" i="10"/>
  <c r="AD234" i="10"/>
  <c r="F236" i="10"/>
  <c r="K235" i="10"/>
  <c r="Y233" i="10"/>
  <c r="J234" i="10"/>
  <c r="P234" i="10"/>
  <c r="V234" i="10"/>
  <c r="W234" i="10"/>
  <c r="X234" i="10"/>
  <c r="I235" i="10"/>
  <c r="G235" i="10"/>
  <c r="H236" i="10"/>
  <c r="Q235" i="10"/>
  <c r="S235" i="10"/>
  <c r="V235" i="10"/>
  <c r="T235" i="5"/>
  <c r="U235" i="5"/>
  <c r="Z235" i="5"/>
  <c r="V235" i="5"/>
  <c r="F238" i="5"/>
  <c r="K237" i="5"/>
  <c r="J235" i="5"/>
  <c r="P235" i="5"/>
  <c r="H237" i="5"/>
  <c r="G236" i="5"/>
  <c r="Q236" i="5"/>
  <c r="S236" i="5"/>
  <c r="I236" i="5"/>
  <c r="W234" i="5"/>
  <c r="X234" i="5"/>
  <c r="Y234" i="5"/>
  <c r="L235" i="5"/>
  <c r="AA187" i="5"/>
  <c r="AC235" i="5"/>
  <c r="AD235" i="5"/>
  <c r="Y234" i="10"/>
  <c r="T235" i="10"/>
  <c r="U235" i="10"/>
  <c r="Z235" i="10"/>
  <c r="H237" i="10"/>
  <c r="G236" i="10"/>
  <c r="Q236" i="10"/>
  <c r="S236" i="10"/>
  <c r="K236" i="10"/>
  <c r="I236" i="10"/>
  <c r="F237" i="10"/>
  <c r="J235" i="10"/>
  <c r="P235" i="10"/>
  <c r="L235" i="10"/>
  <c r="AA235" i="10"/>
  <c r="AC235" i="10"/>
  <c r="AD235" i="10"/>
  <c r="W235" i="5"/>
  <c r="X235" i="5"/>
  <c r="Y235" i="5"/>
  <c r="T236" i="5"/>
  <c r="U236" i="5"/>
  <c r="Z236" i="5"/>
  <c r="V236" i="5"/>
  <c r="AC236" i="5"/>
  <c r="AD236" i="5"/>
  <c r="L236" i="5"/>
  <c r="AA188" i="5"/>
  <c r="Q237" i="5"/>
  <c r="S237" i="5"/>
  <c r="I237" i="5"/>
  <c r="H238" i="5"/>
  <c r="G237" i="5"/>
  <c r="J236" i="5"/>
  <c r="P236" i="5"/>
  <c r="K238" i="5"/>
  <c r="F239" i="5"/>
  <c r="W235" i="10"/>
  <c r="X235" i="10"/>
  <c r="Y235" i="10"/>
  <c r="V236" i="10"/>
  <c r="T236" i="10"/>
  <c r="U236" i="10"/>
  <c r="Z236" i="10"/>
  <c r="AC236" i="10"/>
  <c r="AD236" i="10"/>
  <c r="L236" i="10"/>
  <c r="AA236" i="10"/>
  <c r="G237" i="10"/>
  <c r="H238" i="10"/>
  <c r="Q237" i="10"/>
  <c r="S237" i="10"/>
  <c r="F238" i="10"/>
  <c r="K237" i="10"/>
  <c r="I237" i="10"/>
  <c r="P236" i="10"/>
  <c r="J236" i="10"/>
  <c r="T237" i="5"/>
  <c r="U237" i="5"/>
  <c r="Z237" i="5"/>
  <c r="V237" i="5"/>
  <c r="W237" i="5"/>
  <c r="X237" i="5"/>
  <c r="H239" i="5"/>
  <c r="G238" i="5"/>
  <c r="Q238" i="5"/>
  <c r="S238" i="5"/>
  <c r="I238" i="5"/>
  <c r="F240" i="5"/>
  <c r="K239" i="5"/>
  <c r="L237" i="5"/>
  <c r="AA189" i="5"/>
  <c r="AC237" i="5"/>
  <c r="AD237" i="5"/>
  <c r="W236" i="5"/>
  <c r="X236" i="5"/>
  <c r="Y236" i="5"/>
  <c r="J237" i="5"/>
  <c r="P237" i="5"/>
  <c r="L237" i="10"/>
  <c r="AA237" i="10"/>
  <c r="AC237" i="10"/>
  <c r="AD237" i="10"/>
  <c r="K238" i="10"/>
  <c r="F239" i="10"/>
  <c r="T237" i="10"/>
  <c r="U237" i="10"/>
  <c r="Z237" i="10"/>
  <c r="Q238" i="10"/>
  <c r="S238" i="10"/>
  <c r="I238" i="10"/>
  <c r="H239" i="10"/>
  <c r="G238" i="10"/>
  <c r="J237" i="10"/>
  <c r="P237" i="10"/>
  <c r="V237" i="10"/>
  <c r="W236" i="10"/>
  <c r="X236" i="10"/>
  <c r="Y236" i="10"/>
  <c r="T238" i="5"/>
  <c r="U238" i="5"/>
  <c r="Z238" i="5"/>
  <c r="V238" i="5"/>
  <c r="Q239" i="5"/>
  <c r="S239" i="5"/>
  <c r="I239" i="5"/>
  <c r="H240" i="5"/>
  <c r="G239" i="5"/>
  <c r="Y237" i="5"/>
  <c r="AC238" i="5"/>
  <c r="AD238" i="5"/>
  <c r="L238" i="5"/>
  <c r="AA190" i="5"/>
  <c r="K240" i="5"/>
  <c r="F241" i="5"/>
  <c r="J238" i="5"/>
  <c r="P238" i="5"/>
  <c r="T238" i="10"/>
  <c r="U238" i="10"/>
  <c r="Z238" i="10"/>
  <c r="V238" i="10"/>
  <c r="F240" i="10"/>
  <c r="K239" i="10"/>
  <c r="J238" i="10"/>
  <c r="P238" i="10"/>
  <c r="L238" i="10"/>
  <c r="AA238" i="10"/>
  <c r="AC238" i="10"/>
  <c r="AD238" i="10"/>
  <c r="W237" i="10"/>
  <c r="X237" i="10"/>
  <c r="Y237" i="10"/>
  <c r="H240" i="10"/>
  <c r="Q239" i="10"/>
  <c r="S239" i="10"/>
  <c r="G239" i="10"/>
  <c r="I239" i="10"/>
  <c r="W238" i="10"/>
  <c r="X238" i="10"/>
  <c r="Y238" i="10"/>
  <c r="W238" i="5"/>
  <c r="X238" i="5"/>
  <c r="Y238" i="5"/>
  <c r="T239" i="5"/>
  <c r="U239" i="5"/>
  <c r="Z239" i="5"/>
  <c r="V239" i="5"/>
  <c r="J239" i="5"/>
  <c r="P239" i="5"/>
  <c r="F242" i="5"/>
  <c r="K241" i="5"/>
  <c r="H241" i="5"/>
  <c r="G240" i="5"/>
  <c r="Q240" i="5"/>
  <c r="S240" i="5"/>
  <c r="I240" i="5"/>
  <c r="L239" i="5"/>
  <c r="AA191" i="5"/>
  <c r="AC239" i="5"/>
  <c r="AD239" i="5"/>
  <c r="T239" i="10"/>
  <c r="U239" i="10"/>
  <c r="Z239" i="10"/>
  <c r="V239" i="10"/>
  <c r="F241" i="10"/>
  <c r="K240" i="10"/>
  <c r="L239" i="10"/>
  <c r="AA239" i="10"/>
  <c r="AC239" i="10"/>
  <c r="AD239" i="10"/>
  <c r="Q240" i="10"/>
  <c r="S240" i="10"/>
  <c r="T240" i="10"/>
  <c r="U240" i="10"/>
  <c r="Z240" i="10"/>
  <c r="H241" i="10"/>
  <c r="I240" i="10"/>
  <c r="G240" i="10"/>
  <c r="J239" i="10"/>
  <c r="P239" i="10"/>
  <c r="W239" i="5"/>
  <c r="X239" i="5"/>
  <c r="Y239" i="5"/>
  <c r="T240" i="5"/>
  <c r="U240" i="5"/>
  <c r="Z240" i="5"/>
  <c r="V240" i="5"/>
  <c r="K242" i="5"/>
  <c r="F243" i="5"/>
  <c r="AC240" i="5"/>
  <c r="AD240" i="5"/>
  <c r="L240" i="5"/>
  <c r="AA192" i="5"/>
  <c r="Q241" i="5"/>
  <c r="S241" i="5"/>
  <c r="I241" i="5"/>
  <c r="H242" i="5"/>
  <c r="G241" i="5"/>
  <c r="J240" i="5"/>
  <c r="P240" i="5"/>
  <c r="V240" i="10"/>
  <c r="W239" i="10"/>
  <c r="X239" i="10"/>
  <c r="Y239" i="10"/>
  <c r="J240" i="10"/>
  <c r="P240" i="10"/>
  <c r="W240" i="10"/>
  <c r="X240" i="10"/>
  <c r="Y240" i="10"/>
  <c r="F242" i="10"/>
  <c r="K241" i="10"/>
  <c r="I241" i="10"/>
  <c r="L240" i="10"/>
  <c r="AA240" i="10"/>
  <c r="AC240" i="10"/>
  <c r="AD240" i="10"/>
  <c r="G241" i="10"/>
  <c r="Q241" i="10"/>
  <c r="S241" i="10"/>
  <c r="T241" i="10"/>
  <c r="U241" i="10"/>
  <c r="Z241" i="10"/>
  <c r="H242" i="10"/>
  <c r="W240" i="5"/>
  <c r="X240" i="5"/>
  <c r="T241" i="5"/>
  <c r="U241" i="5"/>
  <c r="Z241" i="5"/>
  <c r="V241" i="5"/>
  <c r="H243" i="5"/>
  <c r="G242" i="5"/>
  <c r="Q242" i="5"/>
  <c r="S242" i="5"/>
  <c r="I242" i="5"/>
  <c r="L241" i="5"/>
  <c r="AA193" i="5"/>
  <c r="AC241" i="5"/>
  <c r="AD241" i="5"/>
  <c r="Y240" i="5"/>
  <c r="F244" i="5"/>
  <c r="K243" i="5"/>
  <c r="J241" i="5"/>
  <c r="P241" i="5"/>
  <c r="L241" i="10"/>
  <c r="AA241" i="10"/>
  <c r="AC241" i="10"/>
  <c r="AD241" i="10"/>
  <c r="Q242" i="10"/>
  <c r="S242" i="10"/>
  <c r="T242" i="10"/>
  <c r="U242" i="10"/>
  <c r="Z242" i="10"/>
  <c r="H243" i="10"/>
  <c r="G242" i="10"/>
  <c r="J241" i="10"/>
  <c r="P241" i="10"/>
  <c r="V241" i="10"/>
  <c r="W241" i="10"/>
  <c r="X241" i="10"/>
  <c r="F243" i="10"/>
  <c r="K242" i="10"/>
  <c r="I242" i="10"/>
  <c r="W241" i="5"/>
  <c r="X241" i="5"/>
  <c r="T242" i="5"/>
  <c r="U242" i="5"/>
  <c r="Z242" i="5"/>
  <c r="V242" i="5"/>
  <c r="K244" i="5"/>
  <c r="F245" i="5"/>
  <c r="AC242" i="5"/>
  <c r="AD242" i="5"/>
  <c r="L242" i="5"/>
  <c r="AA194" i="5"/>
  <c r="Y241" i="5"/>
  <c r="Q243" i="5"/>
  <c r="S243" i="5"/>
  <c r="I243" i="5"/>
  <c r="H244" i="5"/>
  <c r="G243" i="5"/>
  <c r="J242" i="5"/>
  <c r="P242" i="5"/>
  <c r="V242" i="10"/>
  <c r="W242" i="10"/>
  <c r="X242" i="10"/>
  <c r="L242" i="10"/>
  <c r="AA242" i="10"/>
  <c r="AC242" i="10"/>
  <c r="AD242" i="10"/>
  <c r="G243" i="10"/>
  <c r="H244" i="10"/>
  <c r="Q243" i="10"/>
  <c r="S243" i="10"/>
  <c r="T243" i="10"/>
  <c r="U243" i="10"/>
  <c r="Z243" i="10"/>
  <c r="K243" i="10"/>
  <c r="I243" i="10"/>
  <c r="F244" i="10"/>
  <c r="Y241" i="10"/>
  <c r="J242" i="10"/>
  <c r="P242" i="10"/>
  <c r="W242" i="5"/>
  <c r="X242" i="5"/>
  <c r="Y242" i="5"/>
  <c r="T243" i="5"/>
  <c r="U243" i="5"/>
  <c r="Z243" i="5"/>
  <c r="V243" i="5"/>
  <c r="L243" i="5"/>
  <c r="AA195" i="5"/>
  <c r="AC243" i="5"/>
  <c r="AD243" i="5"/>
  <c r="J243" i="5"/>
  <c r="P243" i="5"/>
  <c r="F246" i="5"/>
  <c r="K245" i="5"/>
  <c r="H245" i="5"/>
  <c r="G244" i="5"/>
  <c r="Q244" i="5"/>
  <c r="S244" i="5"/>
  <c r="I244" i="5"/>
  <c r="V243" i="10"/>
  <c r="W243" i="10"/>
  <c r="X243" i="10"/>
  <c r="AC243" i="10"/>
  <c r="AD243" i="10"/>
  <c r="L243" i="10"/>
  <c r="AA243" i="10"/>
  <c r="Y242" i="10"/>
  <c r="J243" i="10"/>
  <c r="P243" i="10"/>
  <c r="Y243" i="10"/>
  <c r="F245" i="10"/>
  <c r="K244" i="10"/>
  <c r="H245" i="10"/>
  <c r="G244" i="10"/>
  <c r="Q244" i="10"/>
  <c r="S244" i="10"/>
  <c r="T244" i="10"/>
  <c r="U244" i="10"/>
  <c r="Z244" i="10"/>
  <c r="I244" i="10"/>
  <c r="W243" i="5"/>
  <c r="X243" i="5"/>
  <c r="Y243" i="5"/>
  <c r="T244" i="5"/>
  <c r="U244" i="5"/>
  <c r="Z244" i="5"/>
  <c r="V244" i="5"/>
  <c r="K246" i="5"/>
  <c r="F247" i="5"/>
  <c r="J244" i="5"/>
  <c r="P244" i="5"/>
  <c r="AC244" i="5"/>
  <c r="AD244" i="5"/>
  <c r="L244" i="5"/>
  <c r="AA196" i="5"/>
  <c r="I245" i="5"/>
  <c r="H246" i="5"/>
  <c r="Q245" i="5"/>
  <c r="S245" i="5"/>
  <c r="G245" i="5"/>
  <c r="F246" i="10"/>
  <c r="K245" i="10"/>
  <c r="AC244" i="10"/>
  <c r="AD244" i="10"/>
  <c r="L244" i="10"/>
  <c r="AA244" i="10"/>
  <c r="J244" i="10"/>
  <c r="P244" i="10"/>
  <c r="V244" i="10"/>
  <c r="W244" i="10"/>
  <c r="X244" i="10"/>
  <c r="Y244" i="10"/>
  <c r="I245" i="10"/>
  <c r="G245" i="10"/>
  <c r="H246" i="10"/>
  <c r="Q245" i="10"/>
  <c r="S245" i="10"/>
  <c r="T245" i="10"/>
  <c r="U245" i="10"/>
  <c r="Z245" i="10"/>
  <c r="W244" i="5"/>
  <c r="X244" i="5"/>
  <c r="Y244" i="5"/>
  <c r="T245" i="5"/>
  <c r="U245" i="5"/>
  <c r="Z245" i="5"/>
  <c r="V245" i="5"/>
  <c r="W245" i="5"/>
  <c r="X245" i="5"/>
  <c r="G246" i="5"/>
  <c r="Q246" i="5"/>
  <c r="S246" i="5"/>
  <c r="H247" i="5"/>
  <c r="I246" i="5"/>
  <c r="J245" i="5"/>
  <c r="P245" i="5"/>
  <c r="K247" i="5"/>
  <c r="F248" i="5"/>
  <c r="AC245" i="5"/>
  <c r="AD245" i="5"/>
  <c r="L245" i="5"/>
  <c r="AA197" i="5"/>
  <c r="V245" i="10"/>
  <c r="W245" i="10"/>
  <c r="X245" i="10"/>
  <c r="AC245" i="10"/>
  <c r="AD245" i="10"/>
  <c r="L245" i="10"/>
  <c r="AA245" i="10"/>
  <c r="H247" i="10"/>
  <c r="G246" i="10"/>
  <c r="Q246" i="10"/>
  <c r="S246" i="10"/>
  <c r="T246" i="10"/>
  <c r="U246" i="10"/>
  <c r="Z246" i="10"/>
  <c r="J245" i="10"/>
  <c r="P245" i="10"/>
  <c r="Y245" i="10"/>
  <c r="F247" i="10"/>
  <c r="K246" i="10"/>
  <c r="I246" i="10"/>
  <c r="Y245" i="5"/>
  <c r="T246" i="5"/>
  <c r="U246" i="5"/>
  <c r="Z246" i="5"/>
  <c r="V246" i="5"/>
  <c r="J246" i="5"/>
  <c r="P246" i="5"/>
  <c r="I247" i="5"/>
  <c r="H248" i="5"/>
  <c r="G247" i="5"/>
  <c r="Q247" i="5"/>
  <c r="S247" i="5"/>
  <c r="L246" i="5"/>
  <c r="AA198" i="5"/>
  <c r="AC246" i="5"/>
  <c r="AD246" i="5"/>
  <c r="K248" i="5"/>
  <c r="F249" i="5"/>
  <c r="V246" i="10"/>
  <c r="W246" i="10"/>
  <c r="X246" i="10"/>
  <c r="AC246" i="10"/>
  <c r="AD246" i="10"/>
  <c r="L246" i="10"/>
  <c r="AA246" i="10"/>
  <c r="K247" i="10"/>
  <c r="I247" i="10"/>
  <c r="F248" i="10"/>
  <c r="G247" i="10"/>
  <c r="Q247" i="10"/>
  <c r="S247" i="10"/>
  <c r="T247" i="10"/>
  <c r="U247" i="10"/>
  <c r="Z247" i="10"/>
  <c r="H248" i="10"/>
  <c r="J246" i="10"/>
  <c r="P246" i="10"/>
  <c r="W246" i="5"/>
  <c r="X246" i="5"/>
  <c r="Y246" i="5"/>
  <c r="T247" i="5"/>
  <c r="U247" i="5"/>
  <c r="Z247" i="5"/>
  <c r="V247" i="5"/>
  <c r="K249" i="5"/>
  <c r="F250" i="5"/>
  <c r="J247" i="5"/>
  <c r="P247" i="5"/>
  <c r="G248" i="5"/>
  <c r="Q248" i="5"/>
  <c r="S248" i="5"/>
  <c r="I248" i="5"/>
  <c r="H249" i="5"/>
  <c r="AC247" i="5"/>
  <c r="AD247" i="5"/>
  <c r="L247" i="5"/>
  <c r="AA199" i="5"/>
  <c r="K248" i="10"/>
  <c r="F249" i="10"/>
  <c r="P247" i="10"/>
  <c r="J247" i="10"/>
  <c r="V247" i="10"/>
  <c r="W247" i="10"/>
  <c r="X247" i="10"/>
  <c r="L247" i="10"/>
  <c r="AA247" i="10"/>
  <c r="AC247" i="10"/>
  <c r="AD247" i="10"/>
  <c r="I248" i="10"/>
  <c r="G248" i="10"/>
  <c r="Q248" i="10"/>
  <c r="S248" i="10"/>
  <c r="T248" i="10"/>
  <c r="U248" i="10"/>
  <c r="Z248" i="10"/>
  <c r="H249" i="10"/>
  <c r="Y246" i="10"/>
  <c r="W247" i="5"/>
  <c r="X247" i="5"/>
  <c r="Y247" i="5"/>
  <c r="T248" i="5"/>
  <c r="U248" i="5"/>
  <c r="Z248" i="5"/>
  <c r="V248" i="5"/>
  <c r="K250" i="5"/>
  <c r="F251" i="5"/>
  <c r="I249" i="5"/>
  <c r="H250" i="5"/>
  <c r="G249" i="5"/>
  <c r="Q249" i="5"/>
  <c r="S249" i="5"/>
  <c r="P248" i="5"/>
  <c r="J248" i="5"/>
  <c r="L248" i="5"/>
  <c r="AA200" i="5"/>
  <c r="AC248" i="5"/>
  <c r="AD248" i="5"/>
  <c r="V248" i="10"/>
  <c r="W248" i="10"/>
  <c r="X248" i="10"/>
  <c r="G249" i="10"/>
  <c r="H250" i="10"/>
  <c r="Q249" i="10"/>
  <c r="S249" i="10"/>
  <c r="T249" i="10"/>
  <c r="U249" i="10"/>
  <c r="Z249" i="10"/>
  <c r="K249" i="10"/>
  <c r="I249" i="10"/>
  <c r="F250" i="10"/>
  <c r="AC248" i="10"/>
  <c r="AD248" i="10"/>
  <c r="L248" i="10"/>
  <c r="AA248" i="10"/>
  <c r="P248" i="10"/>
  <c r="J248" i="10"/>
  <c r="Y247" i="10"/>
  <c r="W248" i="5"/>
  <c r="X248" i="5"/>
  <c r="T249" i="5"/>
  <c r="U249" i="5"/>
  <c r="Z249" i="5"/>
  <c r="V249" i="5"/>
  <c r="AC249" i="5"/>
  <c r="AD249" i="5"/>
  <c r="L249" i="5"/>
  <c r="AA201" i="5"/>
  <c r="K251" i="5"/>
  <c r="F252" i="5"/>
  <c r="Y248" i="5"/>
  <c r="J249" i="5"/>
  <c r="P249" i="5"/>
  <c r="G250" i="5"/>
  <c r="Q250" i="5"/>
  <c r="S250" i="5"/>
  <c r="I250" i="5"/>
  <c r="H251" i="5"/>
  <c r="Y248" i="10"/>
  <c r="AC249" i="10"/>
  <c r="AD249" i="10"/>
  <c r="L249" i="10"/>
  <c r="AA249" i="10"/>
  <c r="F251" i="10"/>
  <c r="K250" i="10"/>
  <c r="I250" i="10"/>
  <c r="G250" i="10"/>
  <c r="Q250" i="10"/>
  <c r="S250" i="10"/>
  <c r="T250" i="10"/>
  <c r="U250" i="10"/>
  <c r="Z250" i="10"/>
  <c r="H251" i="10"/>
  <c r="V249" i="10"/>
  <c r="W249" i="10"/>
  <c r="X249" i="10"/>
  <c r="P249" i="10"/>
  <c r="J249" i="10"/>
  <c r="W249" i="5"/>
  <c r="X249" i="5"/>
  <c r="Y249" i="5"/>
  <c r="T250" i="5"/>
  <c r="U250" i="5"/>
  <c r="Z250" i="5"/>
  <c r="V250" i="5"/>
  <c r="I251" i="5"/>
  <c r="H252" i="5"/>
  <c r="G251" i="5"/>
  <c r="Q251" i="5"/>
  <c r="S251" i="5"/>
  <c r="L250" i="5"/>
  <c r="AA202" i="5"/>
  <c r="AC250" i="5"/>
  <c r="AD250" i="5"/>
  <c r="P250" i="5"/>
  <c r="J250" i="5"/>
  <c r="K252" i="5"/>
  <c r="F253" i="5"/>
  <c r="AC250" i="10"/>
  <c r="AD250" i="10"/>
  <c r="L250" i="10"/>
  <c r="AA250" i="10"/>
  <c r="K251" i="10"/>
  <c r="I251" i="10"/>
  <c r="F252" i="10"/>
  <c r="G251" i="10"/>
  <c r="H252" i="10"/>
  <c r="Q251" i="10"/>
  <c r="S251" i="10"/>
  <c r="T251" i="10"/>
  <c r="U251" i="10"/>
  <c r="Z251" i="10"/>
  <c r="Y249" i="10"/>
  <c r="V250" i="10"/>
  <c r="W250" i="10"/>
  <c r="X250" i="10"/>
  <c r="P250" i="10"/>
  <c r="J250" i="10"/>
  <c r="W250" i="5"/>
  <c r="X250" i="5"/>
  <c r="T251" i="5"/>
  <c r="U251" i="5"/>
  <c r="Z251" i="5"/>
  <c r="V251" i="5"/>
  <c r="Y250" i="5"/>
  <c r="K253" i="5"/>
  <c r="F254" i="5"/>
  <c r="AC251" i="5"/>
  <c r="AD251" i="5"/>
  <c r="L251" i="5"/>
  <c r="AA203" i="5"/>
  <c r="J251" i="5"/>
  <c r="P251" i="5"/>
  <c r="G252" i="5"/>
  <c r="Q252" i="5"/>
  <c r="S252" i="5"/>
  <c r="I252" i="5"/>
  <c r="H253" i="5"/>
  <c r="Y250" i="10"/>
  <c r="H253" i="10"/>
  <c r="G252" i="10"/>
  <c r="Q252" i="10"/>
  <c r="S252" i="10"/>
  <c r="T252" i="10"/>
  <c r="U252" i="10"/>
  <c r="Z252" i="10"/>
  <c r="F253" i="10"/>
  <c r="K252" i="10"/>
  <c r="I252" i="10"/>
  <c r="AC251" i="10"/>
  <c r="AD251" i="10"/>
  <c r="L251" i="10"/>
  <c r="AA251" i="10"/>
  <c r="V251" i="10"/>
  <c r="W251" i="10"/>
  <c r="X251" i="10"/>
  <c r="J251" i="10"/>
  <c r="P251" i="10"/>
  <c r="W251" i="5"/>
  <c r="X251" i="5"/>
  <c r="Y251" i="5"/>
  <c r="T252" i="5"/>
  <c r="U252" i="5"/>
  <c r="Z252" i="5"/>
  <c r="V252" i="5"/>
  <c r="L252" i="5"/>
  <c r="AA204" i="5"/>
  <c r="AC252" i="5"/>
  <c r="AD252" i="5"/>
  <c r="K254" i="5"/>
  <c r="F255" i="5"/>
  <c r="I253" i="5"/>
  <c r="H254" i="5"/>
  <c r="G253" i="5"/>
  <c r="Q253" i="5"/>
  <c r="S253" i="5"/>
  <c r="P252" i="5"/>
  <c r="J252" i="5"/>
  <c r="Y251" i="10"/>
  <c r="L252" i="10"/>
  <c r="AA252" i="10"/>
  <c r="AC252" i="10"/>
  <c r="AD252" i="10"/>
  <c r="K253" i="10"/>
  <c r="I253" i="10"/>
  <c r="F254" i="10"/>
  <c r="J252" i="10"/>
  <c r="P252" i="10"/>
  <c r="V252" i="10"/>
  <c r="W252" i="10"/>
  <c r="X252" i="10"/>
  <c r="G253" i="10"/>
  <c r="H254" i="10"/>
  <c r="Q253" i="10"/>
  <c r="S253" i="10"/>
  <c r="T253" i="10"/>
  <c r="U253" i="10"/>
  <c r="Z253" i="10"/>
  <c r="W252" i="5"/>
  <c r="X252" i="5"/>
  <c r="T253" i="5"/>
  <c r="U253" i="5"/>
  <c r="Z253" i="5"/>
  <c r="V253" i="5"/>
  <c r="G254" i="5"/>
  <c r="Q254" i="5"/>
  <c r="S254" i="5"/>
  <c r="I254" i="5"/>
  <c r="H255" i="5"/>
  <c r="Y252" i="5"/>
  <c r="AC253" i="5"/>
  <c r="AD253" i="5"/>
  <c r="L253" i="5"/>
  <c r="AA205" i="5"/>
  <c r="K255" i="5"/>
  <c r="F256" i="5"/>
  <c r="J253" i="5"/>
  <c r="P253" i="5"/>
  <c r="Y252" i="10"/>
  <c r="V253" i="10"/>
  <c r="W253" i="10"/>
  <c r="X253" i="10"/>
  <c r="P253" i="10"/>
  <c r="J253" i="10"/>
  <c r="F255" i="10"/>
  <c r="K254" i="10"/>
  <c r="I254" i="10"/>
  <c r="H255" i="10"/>
  <c r="G254" i="10"/>
  <c r="Q254" i="10"/>
  <c r="S254" i="10"/>
  <c r="T254" i="10"/>
  <c r="U254" i="10"/>
  <c r="Z254" i="10"/>
  <c r="AC253" i="10"/>
  <c r="AD253" i="10"/>
  <c r="L253" i="10"/>
  <c r="AA253" i="10"/>
  <c r="W253" i="5"/>
  <c r="X253" i="5"/>
  <c r="Y253" i="5"/>
  <c r="T254" i="5"/>
  <c r="U254" i="5"/>
  <c r="Z254" i="5"/>
  <c r="V254" i="5"/>
  <c r="K256" i="5"/>
  <c r="F257" i="5"/>
  <c r="I255" i="5"/>
  <c r="H256" i="5"/>
  <c r="G255" i="5"/>
  <c r="Q255" i="5"/>
  <c r="S255" i="5"/>
  <c r="P254" i="5"/>
  <c r="J254" i="5"/>
  <c r="L254" i="5"/>
  <c r="AA206" i="5"/>
  <c r="AC254" i="5"/>
  <c r="AD254" i="5"/>
  <c r="V254" i="10"/>
  <c r="P254" i="10"/>
  <c r="J254" i="10"/>
  <c r="K255" i="10"/>
  <c r="I255" i="10"/>
  <c r="F256" i="10"/>
  <c r="G255" i="10"/>
  <c r="H256" i="10"/>
  <c r="Q255" i="10"/>
  <c r="S255" i="10"/>
  <c r="T255" i="10"/>
  <c r="U255" i="10"/>
  <c r="Z255" i="10"/>
  <c r="W254" i="10"/>
  <c r="X254" i="10"/>
  <c r="AC254" i="10"/>
  <c r="AD254" i="10"/>
  <c r="L254" i="10"/>
  <c r="AA254" i="10"/>
  <c r="Y253" i="10"/>
  <c r="W254" i="5"/>
  <c r="X254" i="5"/>
  <c r="Y254" i="5"/>
  <c r="T255" i="5"/>
  <c r="U255" i="5"/>
  <c r="Z255" i="5"/>
  <c r="V255" i="5"/>
  <c r="AC255" i="5"/>
  <c r="AD255" i="5"/>
  <c r="L255" i="5"/>
  <c r="AA207" i="5"/>
  <c r="K257" i="5"/>
  <c r="F258" i="5"/>
  <c r="J255" i="5"/>
  <c r="P255" i="5"/>
  <c r="G256" i="5"/>
  <c r="Q256" i="5"/>
  <c r="S256" i="5"/>
  <c r="I256" i="5"/>
  <c r="H257" i="5"/>
  <c r="Y254" i="10"/>
  <c r="AC255" i="10"/>
  <c r="AD255" i="10"/>
  <c r="L255" i="10"/>
  <c r="AA255" i="10"/>
  <c r="F257" i="10"/>
  <c r="K256" i="10"/>
  <c r="I256" i="10"/>
  <c r="H257" i="10"/>
  <c r="G256" i="10"/>
  <c r="Q256" i="10"/>
  <c r="S256" i="10"/>
  <c r="T256" i="10"/>
  <c r="U256" i="10"/>
  <c r="Z256" i="10"/>
  <c r="V255" i="10"/>
  <c r="W255" i="10"/>
  <c r="X255" i="10"/>
  <c r="J255" i="10"/>
  <c r="P255" i="10"/>
  <c r="T256" i="5"/>
  <c r="U256" i="5"/>
  <c r="Z256" i="5"/>
  <c r="V256" i="5"/>
  <c r="K258" i="5"/>
  <c r="F259" i="5"/>
  <c r="L256" i="5"/>
  <c r="AA208" i="5"/>
  <c r="AC256" i="5"/>
  <c r="AD256" i="5"/>
  <c r="W255" i="5"/>
  <c r="X255" i="5"/>
  <c r="Y255" i="5"/>
  <c r="I257" i="5"/>
  <c r="H258" i="5"/>
  <c r="G257" i="5"/>
  <c r="Q257" i="5"/>
  <c r="S257" i="5"/>
  <c r="P256" i="5"/>
  <c r="J256" i="5"/>
  <c r="Y255" i="10"/>
  <c r="AC256" i="10"/>
  <c r="AD256" i="10"/>
  <c r="L256" i="10"/>
  <c r="AA256" i="10"/>
  <c r="F258" i="10"/>
  <c r="K257" i="10"/>
  <c r="P256" i="10"/>
  <c r="J256" i="10"/>
  <c r="V256" i="10"/>
  <c r="W256" i="10"/>
  <c r="X256" i="10"/>
  <c r="H258" i="10"/>
  <c r="Q257" i="10"/>
  <c r="S257" i="10"/>
  <c r="T257" i="10"/>
  <c r="U257" i="10"/>
  <c r="Z257" i="10"/>
  <c r="I257" i="10"/>
  <c r="G257" i="10"/>
  <c r="W256" i="5"/>
  <c r="X256" i="5"/>
  <c r="T257" i="5"/>
  <c r="U257" i="5"/>
  <c r="Z257" i="5"/>
  <c r="V257" i="5"/>
  <c r="AC257" i="5"/>
  <c r="AD257" i="5"/>
  <c r="L257" i="5"/>
  <c r="AA209" i="5"/>
  <c r="K259" i="5"/>
  <c r="F260" i="5"/>
  <c r="Y256" i="5"/>
  <c r="G258" i="5"/>
  <c r="Q258" i="5"/>
  <c r="S258" i="5"/>
  <c r="I258" i="5"/>
  <c r="H259" i="5"/>
  <c r="J257" i="5"/>
  <c r="P257" i="5"/>
  <c r="V257" i="10"/>
  <c r="W257" i="10"/>
  <c r="X257" i="10"/>
  <c r="Y256" i="10"/>
  <c r="H259" i="10"/>
  <c r="G258" i="10"/>
  <c r="Q258" i="10"/>
  <c r="S258" i="10"/>
  <c r="T258" i="10"/>
  <c r="U258" i="10"/>
  <c r="Z258" i="10"/>
  <c r="P257" i="10"/>
  <c r="J257" i="10"/>
  <c r="K258" i="10"/>
  <c r="I258" i="10"/>
  <c r="F259" i="10"/>
  <c r="L257" i="10"/>
  <c r="AA257" i="10"/>
  <c r="AC257" i="10"/>
  <c r="AD257" i="10"/>
  <c r="W257" i="5"/>
  <c r="X257" i="5"/>
  <c r="Y257" i="5"/>
  <c r="T258" i="5"/>
  <c r="U258" i="5"/>
  <c r="Z258" i="5"/>
  <c r="V258" i="5"/>
  <c r="I259" i="5"/>
  <c r="H260" i="5"/>
  <c r="G259" i="5"/>
  <c r="Q259" i="5"/>
  <c r="S259" i="5"/>
  <c r="P258" i="5"/>
  <c r="J258" i="5"/>
  <c r="L258" i="5"/>
  <c r="AA210" i="5"/>
  <c r="AC258" i="5"/>
  <c r="AD258" i="5"/>
  <c r="K260" i="5"/>
  <c r="F261" i="5"/>
  <c r="Y257" i="10"/>
  <c r="V258" i="10"/>
  <c r="W258" i="10"/>
  <c r="X258" i="10"/>
  <c r="P258" i="10"/>
  <c r="J258" i="10"/>
  <c r="G259" i="10"/>
  <c r="H260" i="10"/>
  <c r="Q259" i="10"/>
  <c r="S259" i="10"/>
  <c r="T259" i="10"/>
  <c r="U259" i="10"/>
  <c r="Z259" i="10"/>
  <c r="K259" i="10"/>
  <c r="I259" i="10"/>
  <c r="F260" i="10"/>
  <c r="AC258" i="10"/>
  <c r="AD258" i="10"/>
  <c r="L258" i="10"/>
  <c r="AA258" i="10"/>
  <c r="W258" i="5"/>
  <c r="X258" i="5"/>
  <c r="Y258" i="5"/>
  <c r="T259" i="5"/>
  <c r="U259" i="5"/>
  <c r="Z259" i="5"/>
  <c r="V259" i="5"/>
  <c r="J259" i="5"/>
  <c r="P259" i="5"/>
  <c r="AC259" i="5"/>
  <c r="AD259" i="5"/>
  <c r="L259" i="5"/>
  <c r="AA211" i="5"/>
  <c r="K261" i="5"/>
  <c r="F262" i="5"/>
  <c r="G260" i="5"/>
  <c r="Q260" i="5"/>
  <c r="S260" i="5"/>
  <c r="I260" i="5"/>
  <c r="H261" i="5"/>
  <c r="Y258" i="10"/>
  <c r="V259" i="10"/>
  <c r="W259" i="10"/>
  <c r="X259" i="10"/>
  <c r="Y259" i="10"/>
  <c r="L259" i="10"/>
  <c r="AA259" i="10"/>
  <c r="AC259" i="10"/>
  <c r="AD259" i="10"/>
  <c r="J259" i="10"/>
  <c r="P259" i="10"/>
  <c r="F261" i="10"/>
  <c r="K260" i="10"/>
  <c r="Q260" i="10"/>
  <c r="S260" i="10"/>
  <c r="T260" i="10"/>
  <c r="U260" i="10"/>
  <c r="Z260" i="10"/>
  <c r="G260" i="10"/>
  <c r="H261" i="10"/>
  <c r="I260" i="10"/>
  <c r="T260" i="5"/>
  <c r="U260" i="5"/>
  <c r="Z260" i="5"/>
  <c r="V260" i="5"/>
  <c r="W259" i="5"/>
  <c r="X259" i="5"/>
  <c r="Y259" i="5"/>
  <c r="I261" i="5"/>
  <c r="H262" i="5"/>
  <c r="G261" i="5"/>
  <c r="Q261" i="5"/>
  <c r="S261" i="5"/>
  <c r="P260" i="5"/>
  <c r="J260" i="5"/>
  <c r="L260" i="5"/>
  <c r="AA212" i="5"/>
  <c r="AC260" i="5"/>
  <c r="AD260" i="5"/>
  <c r="K262" i="5"/>
  <c r="F263" i="5"/>
  <c r="V260" i="10"/>
  <c r="W260" i="10"/>
  <c r="L260" i="10"/>
  <c r="AA260" i="10"/>
  <c r="AC260" i="10"/>
  <c r="AD260" i="10"/>
  <c r="J260" i="10"/>
  <c r="P260" i="10"/>
  <c r="X260" i="10"/>
  <c r="Y260" i="10"/>
  <c r="G261" i="10"/>
  <c r="H262" i="10"/>
  <c r="Q261" i="10"/>
  <c r="S261" i="10"/>
  <c r="T261" i="10"/>
  <c r="U261" i="10"/>
  <c r="Z261" i="10"/>
  <c r="K261" i="10"/>
  <c r="I261" i="10"/>
  <c r="F262" i="10"/>
  <c r="T261" i="5"/>
  <c r="U261" i="5"/>
  <c r="Z261" i="5"/>
  <c r="V261" i="5"/>
  <c r="J261" i="5"/>
  <c r="P261" i="5"/>
  <c r="W260" i="5"/>
  <c r="X260" i="5"/>
  <c r="Y260" i="5"/>
  <c r="G262" i="5"/>
  <c r="Q262" i="5"/>
  <c r="S262" i="5"/>
  <c r="I262" i="5"/>
  <c r="H263" i="5"/>
  <c r="K263" i="5"/>
  <c r="F264" i="5"/>
  <c r="AC261" i="5"/>
  <c r="AD261" i="5"/>
  <c r="L261" i="5"/>
  <c r="AA213" i="5"/>
  <c r="F263" i="10"/>
  <c r="K262" i="10"/>
  <c r="I262" i="10"/>
  <c r="G262" i="10"/>
  <c r="Q262" i="10"/>
  <c r="S262" i="10"/>
  <c r="T262" i="10"/>
  <c r="U262" i="10"/>
  <c r="Z262" i="10"/>
  <c r="H263" i="10"/>
  <c r="L261" i="10"/>
  <c r="AA261" i="10"/>
  <c r="AC261" i="10"/>
  <c r="AD261" i="10"/>
  <c r="V261" i="10"/>
  <c r="W261" i="10"/>
  <c r="X261" i="10"/>
  <c r="P261" i="10"/>
  <c r="J261" i="10"/>
  <c r="T262" i="5"/>
  <c r="U262" i="5"/>
  <c r="Z262" i="5"/>
  <c r="V262" i="5"/>
  <c r="I263" i="5"/>
  <c r="H264" i="5"/>
  <c r="G263" i="5"/>
  <c r="Q263" i="5"/>
  <c r="S263" i="5"/>
  <c r="P262" i="5"/>
  <c r="J262" i="5"/>
  <c r="W261" i="5"/>
  <c r="X261" i="5"/>
  <c r="Y261" i="5"/>
  <c r="K264" i="5"/>
  <c r="F265" i="5"/>
  <c r="L262" i="5"/>
  <c r="AA214" i="5"/>
  <c r="AC262" i="5"/>
  <c r="AD262" i="5"/>
  <c r="V262" i="10"/>
  <c r="W262" i="10"/>
  <c r="X262" i="10"/>
  <c r="AC262" i="10"/>
  <c r="AD262" i="10"/>
  <c r="L262" i="10"/>
  <c r="AA262" i="10"/>
  <c r="J262" i="10"/>
  <c r="P262" i="10"/>
  <c r="Y261" i="10"/>
  <c r="G263" i="10"/>
  <c r="Q263" i="10"/>
  <c r="S263" i="10"/>
  <c r="T263" i="10"/>
  <c r="U263" i="10"/>
  <c r="Z263" i="10"/>
  <c r="H264" i="10"/>
  <c r="F264" i="10"/>
  <c r="K263" i="10"/>
  <c r="I263" i="10"/>
  <c r="Y262" i="10"/>
  <c r="W262" i="5"/>
  <c r="X262" i="5"/>
  <c r="Y262" i="5"/>
  <c r="T263" i="5"/>
  <c r="U263" i="5"/>
  <c r="Z263" i="5"/>
  <c r="V263" i="5"/>
  <c r="AC263" i="5"/>
  <c r="AD263" i="5"/>
  <c r="L263" i="5"/>
  <c r="AA215" i="5"/>
  <c r="K265" i="5"/>
  <c r="F266" i="5"/>
  <c r="J263" i="5"/>
  <c r="P263" i="5"/>
  <c r="G264" i="5"/>
  <c r="Q264" i="5"/>
  <c r="S264" i="5"/>
  <c r="I264" i="5"/>
  <c r="H265" i="5"/>
  <c r="K264" i="10"/>
  <c r="I264" i="10"/>
  <c r="F265" i="10"/>
  <c r="V263" i="10"/>
  <c r="W263" i="10"/>
  <c r="X263" i="10"/>
  <c r="J263" i="10"/>
  <c r="P263" i="10"/>
  <c r="AC263" i="10"/>
  <c r="AD263" i="10"/>
  <c r="L263" i="10"/>
  <c r="AA263" i="10"/>
  <c r="Q264" i="10"/>
  <c r="S264" i="10"/>
  <c r="T264" i="10"/>
  <c r="U264" i="10"/>
  <c r="Z264" i="10"/>
  <c r="H265" i="10"/>
  <c r="G264" i="10"/>
  <c r="Y263" i="10"/>
  <c r="W263" i="5"/>
  <c r="X263" i="5"/>
  <c r="Y263" i="5"/>
  <c r="T264" i="5"/>
  <c r="U264" i="5"/>
  <c r="Z264" i="5"/>
  <c r="V264" i="5"/>
  <c r="I265" i="5"/>
  <c r="H266" i="5"/>
  <c r="G265" i="5"/>
  <c r="Q265" i="5"/>
  <c r="S265" i="5"/>
  <c r="P264" i="5"/>
  <c r="J264" i="5"/>
  <c r="L264" i="5"/>
  <c r="AA216" i="5"/>
  <c r="AC264" i="5"/>
  <c r="AD264" i="5"/>
  <c r="K266" i="5"/>
  <c r="F267" i="5"/>
  <c r="V264" i="10"/>
  <c r="W264" i="10"/>
  <c r="X264" i="10"/>
  <c r="AC264" i="10"/>
  <c r="AD264" i="10"/>
  <c r="L264" i="10"/>
  <c r="AA264" i="10"/>
  <c r="G265" i="10"/>
  <c r="H266" i="10"/>
  <c r="I265" i="10"/>
  <c r="Q265" i="10"/>
  <c r="S265" i="10"/>
  <c r="T265" i="10"/>
  <c r="U265" i="10"/>
  <c r="Z265" i="10"/>
  <c r="K265" i="10"/>
  <c r="F266" i="10"/>
  <c r="P264" i="10"/>
  <c r="J264" i="10"/>
  <c r="T265" i="5"/>
  <c r="U265" i="5"/>
  <c r="Z265" i="5"/>
  <c r="V265" i="5"/>
  <c r="W265" i="5"/>
  <c r="X265" i="5"/>
  <c r="AC265" i="5"/>
  <c r="AD265" i="5"/>
  <c r="L265" i="5"/>
  <c r="AA217" i="5"/>
  <c r="W264" i="5"/>
  <c r="X264" i="5"/>
  <c r="Y264" i="5"/>
  <c r="J265" i="5"/>
  <c r="P265" i="5"/>
  <c r="K267" i="5"/>
  <c r="F268" i="5"/>
  <c r="G266" i="5"/>
  <c r="Q266" i="5"/>
  <c r="S266" i="5"/>
  <c r="I266" i="5"/>
  <c r="H267" i="5"/>
  <c r="V265" i="10"/>
  <c r="W265" i="10"/>
  <c r="X265" i="10"/>
  <c r="J265" i="10"/>
  <c r="P265" i="10"/>
  <c r="K266" i="10"/>
  <c r="I266" i="10"/>
  <c r="F267" i="10"/>
  <c r="L265" i="10"/>
  <c r="AA265" i="10"/>
  <c r="AC265" i="10"/>
  <c r="AD265" i="10"/>
  <c r="Q266" i="10"/>
  <c r="S266" i="10"/>
  <c r="T266" i="10"/>
  <c r="U266" i="10"/>
  <c r="Z266" i="10"/>
  <c r="H267" i="10"/>
  <c r="G266" i="10"/>
  <c r="Y264" i="10"/>
  <c r="T266" i="5"/>
  <c r="U266" i="5"/>
  <c r="Z266" i="5"/>
  <c r="V266" i="5"/>
  <c r="I267" i="5"/>
  <c r="H268" i="5"/>
  <c r="G267" i="5"/>
  <c r="Q267" i="5"/>
  <c r="S267" i="5"/>
  <c r="L266" i="5"/>
  <c r="AA218" i="5"/>
  <c r="AC266" i="5"/>
  <c r="AD266" i="5"/>
  <c r="P266" i="5"/>
  <c r="J266" i="5"/>
  <c r="K268" i="5"/>
  <c r="F269" i="5"/>
  <c r="Y265" i="5"/>
  <c r="V266" i="10"/>
  <c r="W266" i="10"/>
  <c r="X266" i="10"/>
  <c r="L266" i="10"/>
  <c r="AA266" i="10"/>
  <c r="AC266" i="10"/>
  <c r="AD266" i="10"/>
  <c r="J266" i="10"/>
  <c r="P266" i="10"/>
  <c r="G267" i="10"/>
  <c r="H268" i="10"/>
  <c r="Q267" i="10"/>
  <c r="S267" i="10"/>
  <c r="T267" i="10"/>
  <c r="U267" i="10"/>
  <c r="Z267" i="10"/>
  <c r="K267" i="10"/>
  <c r="I267" i="10"/>
  <c r="F268" i="10"/>
  <c r="Y265" i="10"/>
  <c r="Y266" i="10"/>
  <c r="T267" i="5"/>
  <c r="U267" i="5"/>
  <c r="Z267" i="5"/>
  <c r="V267" i="5"/>
  <c r="W267" i="5"/>
  <c r="X267" i="5"/>
  <c r="F270" i="5"/>
  <c r="K269" i="5"/>
  <c r="AC267" i="5"/>
  <c r="AD267" i="5"/>
  <c r="L267" i="5"/>
  <c r="AA219" i="5"/>
  <c r="W266" i="5"/>
  <c r="X266" i="5"/>
  <c r="Y266" i="5"/>
  <c r="J267" i="5"/>
  <c r="P267" i="5"/>
  <c r="G268" i="5"/>
  <c r="Q268" i="5"/>
  <c r="S268" i="5"/>
  <c r="I268" i="5"/>
  <c r="H269" i="5"/>
  <c r="V267" i="10"/>
  <c r="F269" i="10"/>
  <c r="K268" i="10"/>
  <c r="I268" i="10"/>
  <c r="AC267" i="10"/>
  <c r="AD267" i="10"/>
  <c r="L267" i="10"/>
  <c r="AA267" i="10"/>
  <c r="G268" i="10"/>
  <c r="Q268" i="10"/>
  <c r="S268" i="10"/>
  <c r="T268" i="10"/>
  <c r="U268" i="10"/>
  <c r="Z268" i="10"/>
  <c r="H269" i="10"/>
  <c r="W267" i="10"/>
  <c r="X267" i="10"/>
  <c r="P267" i="10"/>
  <c r="J267" i="10"/>
  <c r="T268" i="5"/>
  <c r="U268" i="5"/>
  <c r="Z268" i="5"/>
  <c r="V268" i="5"/>
  <c r="W268" i="5"/>
  <c r="X268" i="5"/>
  <c r="L268" i="5"/>
  <c r="AA220" i="5"/>
  <c r="AC268" i="5"/>
  <c r="AD268" i="5"/>
  <c r="K270" i="5"/>
  <c r="F271" i="5"/>
  <c r="P268" i="5"/>
  <c r="J268" i="5"/>
  <c r="Y267" i="5"/>
  <c r="I269" i="5"/>
  <c r="H270" i="5"/>
  <c r="Q269" i="5"/>
  <c r="S269" i="5"/>
  <c r="G269" i="5"/>
  <c r="Y267" i="10"/>
  <c r="AC268" i="10"/>
  <c r="AD268" i="10"/>
  <c r="L268" i="10"/>
  <c r="AA268" i="10"/>
  <c r="G269" i="10"/>
  <c r="H270" i="10"/>
  <c r="Q269" i="10"/>
  <c r="S269" i="10"/>
  <c r="T269" i="10"/>
  <c r="U269" i="10"/>
  <c r="Z269" i="10"/>
  <c r="V268" i="10"/>
  <c r="W268" i="10"/>
  <c r="X268" i="10"/>
  <c r="P268" i="10"/>
  <c r="J268" i="10"/>
  <c r="F270" i="10"/>
  <c r="K269" i="10"/>
  <c r="I269" i="10"/>
  <c r="Y268" i="5"/>
  <c r="T269" i="5"/>
  <c r="U269" i="5"/>
  <c r="Z269" i="5"/>
  <c r="V269" i="5"/>
  <c r="G270" i="5"/>
  <c r="Q270" i="5"/>
  <c r="S270" i="5"/>
  <c r="I270" i="5"/>
  <c r="H271" i="5"/>
  <c r="J269" i="5"/>
  <c r="P269" i="5"/>
  <c r="AC269" i="5"/>
  <c r="AD269" i="5"/>
  <c r="L269" i="5"/>
  <c r="AA221" i="5"/>
  <c r="F272" i="5"/>
  <c r="K271" i="5"/>
  <c r="Y268" i="10"/>
  <c r="AC269" i="10"/>
  <c r="AD269" i="10"/>
  <c r="L269" i="10"/>
  <c r="AA269" i="10"/>
  <c r="Q270" i="10"/>
  <c r="S270" i="10"/>
  <c r="T270" i="10"/>
  <c r="U270" i="10"/>
  <c r="Z270" i="10"/>
  <c r="H271" i="10"/>
  <c r="G270" i="10"/>
  <c r="F271" i="10"/>
  <c r="K270" i="10"/>
  <c r="I270" i="10"/>
  <c r="V269" i="10"/>
  <c r="W269" i="10"/>
  <c r="X269" i="10"/>
  <c r="P269" i="10"/>
  <c r="J269" i="10"/>
  <c r="W269" i="5"/>
  <c r="X269" i="5"/>
  <c r="Y269" i="5"/>
  <c r="T270" i="5"/>
  <c r="U270" i="5"/>
  <c r="Z270" i="5"/>
  <c r="V270" i="5"/>
  <c r="P270" i="5"/>
  <c r="J270" i="5"/>
  <c r="L270" i="5"/>
  <c r="AA222" i="5"/>
  <c r="AC270" i="5"/>
  <c r="AD270" i="5"/>
  <c r="I271" i="5"/>
  <c r="G271" i="5"/>
  <c r="Q271" i="5"/>
  <c r="S271" i="5"/>
  <c r="H272" i="5"/>
  <c r="K272" i="5"/>
  <c r="F273" i="5"/>
  <c r="Y269" i="10"/>
  <c r="L270" i="10"/>
  <c r="AA270" i="10"/>
  <c r="AC270" i="10"/>
  <c r="AD270" i="10"/>
  <c r="F272" i="10"/>
  <c r="K271" i="10"/>
  <c r="I271" i="10"/>
  <c r="V270" i="10"/>
  <c r="W270" i="10"/>
  <c r="X270" i="10"/>
  <c r="P270" i="10"/>
  <c r="J270" i="10"/>
  <c r="G271" i="10"/>
  <c r="Q271" i="10"/>
  <c r="S271" i="10"/>
  <c r="T271" i="10"/>
  <c r="U271" i="10"/>
  <c r="Z271" i="10"/>
  <c r="H272" i="10"/>
  <c r="W270" i="5"/>
  <c r="X270" i="5"/>
  <c r="Y270" i="5"/>
  <c r="T271" i="5"/>
  <c r="U271" i="5"/>
  <c r="Z271" i="5"/>
  <c r="V271" i="5"/>
  <c r="K273" i="5"/>
  <c r="F274" i="5"/>
  <c r="G272" i="5"/>
  <c r="Q272" i="5"/>
  <c r="S272" i="5"/>
  <c r="I272" i="5"/>
  <c r="H273" i="5"/>
  <c r="L271" i="5"/>
  <c r="AA223" i="5"/>
  <c r="AC271" i="5"/>
  <c r="AD271" i="5"/>
  <c r="P271" i="5"/>
  <c r="J271" i="5"/>
  <c r="Y270" i="10"/>
  <c r="AC271" i="10"/>
  <c r="AD271" i="10"/>
  <c r="L271" i="10"/>
  <c r="AA271" i="10"/>
  <c r="V271" i="10"/>
  <c r="W271" i="10"/>
  <c r="X271" i="10"/>
  <c r="J271" i="10"/>
  <c r="P271" i="10"/>
  <c r="Q272" i="10"/>
  <c r="S272" i="10"/>
  <c r="T272" i="10"/>
  <c r="U272" i="10"/>
  <c r="Z272" i="10"/>
  <c r="G272" i="10"/>
  <c r="H273" i="10"/>
  <c r="F273" i="10"/>
  <c r="K272" i="10"/>
  <c r="I272" i="10"/>
  <c r="Y271" i="10"/>
  <c r="W271" i="5"/>
  <c r="X271" i="5"/>
  <c r="T272" i="5"/>
  <c r="U272" i="5"/>
  <c r="Z272" i="5"/>
  <c r="V272" i="5"/>
  <c r="K274" i="5"/>
  <c r="Y271" i="5"/>
  <c r="AC272" i="5"/>
  <c r="AD272" i="5"/>
  <c r="L272" i="5"/>
  <c r="AA224" i="5"/>
  <c r="I273" i="5"/>
  <c r="H274" i="5"/>
  <c r="G273" i="5"/>
  <c r="Q273" i="5"/>
  <c r="S273" i="5"/>
  <c r="P272" i="5"/>
  <c r="J272" i="5"/>
  <c r="V272" i="10"/>
  <c r="J272" i="10"/>
  <c r="P272" i="10"/>
  <c r="F274" i="10"/>
  <c r="K273" i="10"/>
  <c r="I273" i="10"/>
  <c r="W272" i="10"/>
  <c r="X272" i="10"/>
  <c r="Y272" i="10"/>
  <c r="AC272" i="10"/>
  <c r="AD272" i="10"/>
  <c r="L272" i="10"/>
  <c r="AA272" i="10"/>
  <c r="G273" i="10"/>
  <c r="H274" i="10"/>
  <c r="Q273" i="10"/>
  <c r="S273" i="10"/>
  <c r="T273" i="10"/>
  <c r="U273" i="10"/>
  <c r="Z273" i="10"/>
  <c r="W272" i="5"/>
  <c r="X272" i="5"/>
  <c r="T273" i="5"/>
  <c r="U273" i="5"/>
  <c r="Z273" i="5"/>
  <c r="V273" i="5"/>
  <c r="G274" i="5"/>
  <c r="Q274" i="5"/>
  <c r="S274" i="5"/>
  <c r="I274" i="5"/>
  <c r="Y272" i="5"/>
  <c r="AC273" i="5"/>
  <c r="AD273" i="5"/>
  <c r="L273" i="5"/>
  <c r="AA225" i="5"/>
  <c r="J273" i="5"/>
  <c r="P273" i="5"/>
  <c r="V273" i="10"/>
  <c r="W273" i="10"/>
  <c r="X273" i="10"/>
  <c r="P273" i="10"/>
  <c r="J273" i="10"/>
  <c r="K274" i="10"/>
  <c r="F275" i="10"/>
  <c r="L273" i="10"/>
  <c r="AA273" i="10"/>
  <c r="AC273" i="10"/>
  <c r="AD273" i="10"/>
  <c r="I274" i="10"/>
  <c r="G274" i="10"/>
  <c r="Q274" i="10"/>
  <c r="S274" i="10"/>
  <c r="T274" i="10"/>
  <c r="U274" i="10"/>
  <c r="Z274" i="10"/>
  <c r="H275" i="10"/>
  <c r="W273" i="5"/>
  <c r="X273" i="5"/>
  <c r="T274" i="5"/>
  <c r="U274" i="5"/>
  <c r="Z274" i="5"/>
  <c r="V274" i="5"/>
  <c r="Y273" i="5"/>
  <c r="P274" i="5"/>
  <c r="J274" i="5"/>
  <c r="L274" i="5"/>
  <c r="AC274" i="5"/>
  <c r="AD274" i="5"/>
  <c r="V274" i="10"/>
  <c r="W274" i="10"/>
  <c r="X274" i="10"/>
  <c r="AC274" i="10"/>
  <c r="AD274" i="10"/>
  <c r="L274" i="10"/>
  <c r="AA274" i="10"/>
  <c r="H276" i="10"/>
  <c r="G275" i="10"/>
  <c r="Q275" i="10"/>
  <c r="S275" i="10"/>
  <c r="T275" i="10"/>
  <c r="U275" i="10"/>
  <c r="Z275" i="10"/>
  <c r="P274" i="10"/>
  <c r="J274" i="10"/>
  <c r="K275" i="10"/>
  <c r="I275" i="10"/>
  <c r="F276" i="10"/>
  <c r="Y273" i="10"/>
  <c r="AA153" i="5"/>
  <c r="AA77" i="5"/>
  <c r="AA267" i="5"/>
  <c r="AA238" i="5"/>
  <c r="AA263" i="5"/>
  <c r="AA272" i="5"/>
  <c r="AA259" i="5"/>
  <c r="AA264" i="5"/>
  <c r="AA240" i="5"/>
  <c r="AA232" i="5"/>
  <c r="AA227" i="5"/>
  <c r="AA256" i="5"/>
  <c r="AA247" i="5"/>
  <c r="AA229" i="5"/>
  <c r="AA271" i="5"/>
  <c r="AA258" i="5"/>
  <c r="AA230" i="5"/>
  <c r="AA250" i="5"/>
  <c r="AA273" i="5"/>
  <c r="AA262" i="5"/>
  <c r="AA226" i="5"/>
  <c r="AA251" i="5"/>
  <c r="AA244" i="5"/>
  <c r="AA253" i="5"/>
  <c r="AA255" i="5"/>
  <c r="AA246" i="5"/>
  <c r="AA254" i="5"/>
  <c r="AA248" i="5"/>
  <c r="AA241" i="5"/>
  <c r="AA274" i="5"/>
  <c r="AA252" i="5"/>
  <c r="AA231" i="5"/>
  <c r="AA265" i="5"/>
  <c r="AA257" i="5"/>
  <c r="AA237" i="5"/>
  <c r="AA243" i="5"/>
  <c r="AA235" i="5"/>
  <c r="AA239" i="5"/>
  <c r="AA245" i="5"/>
  <c r="AA266" i="5"/>
  <c r="AA249" i="5"/>
  <c r="AA270" i="5"/>
  <c r="AA269" i="5"/>
  <c r="AA236" i="5"/>
  <c r="AA233" i="5"/>
  <c r="AA268" i="5"/>
  <c r="AA260" i="5"/>
  <c r="AA242" i="5"/>
  <c r="AA234" i="5"/>
  <c r="AA261" i="5"/>
  <c r="AA228" i="5"/>
  <c r="AA140" i="5"/>
  <c r="AA150" i="5"/>
  <c r="AA135" i="5"/>
  <c r="W274" i="5"/>
  <c r="X274" i="5"/>
  <c r="Y274" i="5"/>
  <c r="L275" i="10"/>
  <c r="AA275" i="10"/>
  <c r="AC275" i="10"/>
  <c r="AD275" i="10"/>
  <c r="F277" i="10"/>
  <c r="K276" i="10"/>
  <c r="V275" i="10"/>
  <c r="W275" i="10"/>
  <c r="X275" i="10"/>
  <c r="H277" i="10"/>
  <c r="G276" i="10"/>
  <c r="Q276" i="10"/>
  <c r="S276" i="10"/>
  <c r="T276" i="10"/>
  <c r="U276" i="10"/>
  <c r="Z276" i="10"/>
  <c r="I276" i="10"/>
  <c r="J275" i="10"/>
  <c r="P275" i="10"/>
  <c r="Y274" i="10"/>
  <c r="Y275" i="10"/>
  <c r="V276" i="10"/>
  <c r="W276" i="10"/>
  <c r="X276" i="10"/>
  <c r="L276" i="10"/>
  <c r="AA276" i="10"/>
  <c r="AC276" i="10"/>
  <c r="AD276" i="10"/>
  <c r="J276" i="10"/>
  <c r="P276" i="10"/>
  <c r="K277" i="10"/>
  <c r="I277" i="10"/>
  <c r="F278" i="10"/>
  <c r="Q277" i="10"/>
  <c r="S277" i="10"/>
  <c r="T277" i="10"/>
  <c r="U277" i="10"/>
  <c r="Z277" i="10"/>
  <c r="G277" i="10"/>
  <c r="H278" i="10"/>
  <c r="V277" i="10"/>
  <c r="W277" i="10"/>
  <c r="X277" i="10"/>
  <c r="Y276" i="10"/>
  <c r="L277" i="10"/>
  <c r="AA277" i="10"/>
  <c r="AC277" i="10"/>
  <c r="AD277" i="10"/>
  <c r="G278" i="10"/>
  <c r="H279" i="10"/>
  <c r="Q278" i="10"/>
  <c r="S278" i="10"/>
  <c r="T278" i="10"/>
  <c r="U278" i="10"/>
  <c r="Z278" i="10"/>
  <c r="P277" i="10"/>
  <c r="J277" i="10"/>
  <c r="F279" i="10"/>
  <c r="K278" i="10"/>
  <c r="I278" i="10"/>
  <c r="Y277" i="10"/>
  <c r="V278" i="10"/>
  <c r="W278" i="10"/>
  <c r="X278" i="10"/>
  <c r="J278" i="10"/>
  <c r="P278" i="10"/>
  <c r="F280" i="10"/>
  <c r="K279" i="10"/>
  <c r="I279" i="10"/>
  <c r="AC278" i="10"/>
  <c r="AD278" i="10"/>
  <c r="L278" i="10"/>
  <c r="AA278" i="10"/>
  <c r="Q279" i="10"/>
  <c r="S279" i="10"/>
  <c r="T279" i="10"/>
  <c r="U279" i="10"/>
  <c r="Z279" i="10"/>
  <c r="G279" i="10"/>
  <c r="H280" i="10"/>
  <c r="V279" i="10"/>
  <c r="W279" i="10"/>
  <c r="X279" i="10"/>
  <c r="F281" i="10"/>
  <c r="K280" i="10"/>
  <c r="I280" i="10"/>
  <c r="Q280" i="10"/>
  <c r="S280" i="10"/>
  <c r="T280" i="10"/>
  <c r="U280" i="10"/>
  <c r="Z280" i="10"/>
  <c r="G280" i="10"/>
  <c r="H281" i="10"/>
  <c r="AC279" i="10"/>
  <c r="AD279" i="10"/>
  <c r="L279" i="10"/>
  <c r="AA279" i="10"/>
  <c r="J279" i="10"/>
  <c r="P279" i="10"/>
  <c r="Y278" i="10"/>
  <c r="V280" i="10"/>
  <c r="W280" i="10"/>
  <c r="X280" i="10"/>
  <c r="AC280" i="10"/>
  <c r="AD280" i="10"/>
  <c r="L280" i="10"/>
  <c r="AA280" i="10"/>
  <c r="H282" i="10"/>
  <c r="Q281" i="10"/>
  <c r="S281" i="10"/>
  <c r="T281" i="10"/>
  <c r="U281" i="10"/>
  <c r="Z281" i="10"/>
  <c r="G281" i="10"/>
  <c r="F282" i="10"/>
  <c r="K281" i="10"/>
  <c r="I281" i="10"/>
  <c r="P280" i="10"/>
  <c r="J280" i="10"/>
  <c r="Y279" i="10"/>
  <c r="Y280" i="10"/>
  <c r="L281" i="10"/>
  <c r="AA281" i="10"/>
  <c r="AC281" i="10"/>
  <c r="AD281" i="10"/>
  <c r="V281" i="10"/>
  <c r="W281" i="10"/>
  <c r="X281" i="10"/>
  <c r="P281" i="10"/>
  <c r="J281" i="10"/>
  <c r="K282" i="10"/>
  <c r="I282" i="10"/>
  <c r="F283" i="10"/>
  <c r="H283" i="10"/>
  <c r="Q282" i="10"/>
  <c r="S282" i="10"/>
  <c r="T282" i="10"/>
  <c r="U282" i="10"/>
  <c r="Z282" i="10"/>
  <c r="G282" i="10"/>
  <c r="V282" i="10"/>
  <c r="W282" i="10"/>
  <c r="X282" i="10"/>
  <c r="H284" i="10"/>
  <c r="G283" i="10"/>
  <c r="Q283" i="10"/>
  <c r="S283" i="10"/>
  <c r="T283" i="10"/>
  <c r="U283" i="10"/>
  <c r="Z283" i="10"/>
  <c r="AC282" i="10"/>
  <c r="AD282" i="10"/>
  <c r="L282" i="10"/>
  <c r="AA282" i="10"/>
  <c r="K283" i="10"/>
  <c r="I283" i="10"/>
  <c r="F284" i="10"/>
  <c r="Y281" i="10"/>
  <c r="P282" i="10"/>
  <c r="J282" i="10"/>
  <c r="L283" i="10"/>
  <c r="AA283" i="10"/>
  <c r="AC283" i="10"/>
  <c r="AD283" i="10"/>
  <c r="P283" i="10"/>
  <c r="J283" i="10"/>
  <c r="K284" i="10"/>
  <c r="I284" i="10"/>
  <c r="F285" i="10"/>
  <c r="V283" i="10"/>
  <c r="W283" i="10"/>
  <c r="X283" i="10"/>
  <c r="Y283" i="10"/>
  <c r="H285" i="10"/>
  <c r="G284" i="10"/>
  <c r="Q284" i="10"/>
  <c r="S284" i="10"/>
  <c r="T284" i="10"/>
  <c r="U284" i="10"/>
  <c r="Z284" i="10"/>
  <c r="Y282" i="10"/>
  <c r="L284" i="10"/>
  <c r="AA284" i="10"/>
  <c r="AC284" i="10"/>
  <c r="AD284" i="10"/>
  <c r="V284" i="10"/>
  <c r="W284" i="10"/>
  <c r="X284" i="10"/>
  <c r="G285" i="10"/>
  <c r="Q285" i="10"/>
  <c r="S285" i="10"/>
  <c r="T285" i="10"/>
  <c r="U285" i="10"/>
  <c r="Z285" i="10"/>
  <c r="H286" i="10"/>
  <c r="K285" i="10"/>
  <c r="I285" i="10"/>
  <c r="F286" i="10"/>
  <c r="P284" i="10"/>
  <c r="J284" i="10"/>
  <c r="L285" i="10"/>
  <c r="AA285" i="10"/>
  <c r="AC285" i="10"/>
  <c r="AD285" i="10"/>
  <c r="V285" i="10"/>
  <c r="W285" i="10"/>
  <c r="X285" i="10"/>
  <c r="J285" i="10"/>
  <c r="P285" i="10"/>
  <c r="Q286" i="10"/>
  <c r="S286" i="10"/>
  <c r="T286" i="10"/>
  <c r="U286" i="10"/>
  <c r="Z286" i="10"/>
  <c r="G286" i="10"/>
  <c r="H287" i="10"/>
  <c r="V286" i="10"/>
  <c r="W286" i="10"/>
  <c r="X286" i="10"/>
  <c r="Y284" i="10"/>
  <c r="F287" i="10"/>
  <c r="K286" i="10"/>
  <c r="I286" i="10"/>
  <c r="L286" i="10"/>
  <c r="AA286" i="10"/>
  <c r="AC286" i="10"/>
  <c r="AD286" i="10"/>
  <c r="K287" i="10"/>
  <c r="I287" i="10"/>
  <c r="F288" i="10"/>
  <c r="J286" i="10"/>
  <c r="P286" i="10"/>
  <c r="Y286" i="10"/>
  <c r="Y285" i="10"/>
  <c r="Q287" i="10"/>
  <c r="S287" i="10"/>
  <c r="T287" i="10"/>
  <c r="U287" i="10"/>
  <c r="Z287" i="10"/>
  <c r="G287" i="10"/>
  <c r="H288" i="10"/>
  <c r="V287" i="10"/>
  <c r="W287" i="10"/>
  <c r="X287" i="10"/>
  <c r="L287" i="10"/>
  <c r="AA287" i="10"/>
  <c r="AC287" i="10"/>
  <c r="AD287" i="10"/>
  <c r="K288" i="10"/>
  <c r="I288" i="10"/>
  <c r="F289" i="10"/>
  <c r="Q288" i="10"/>
  <c r="S288" i="10"/>
  <c r="T288" i="10"/>
  <c r="U288" i="10"/>
  <c r="Z288" i="10"/>
  <c r="H289" i="10"/>
  <c r="G288" i="10"/>
  <c r="J287" i="10"/>
  <c r="P287" i="10"/>
  <c r="AC288" i="10"/>
  <c r="AD288" i="10"/>
  <c r="L288" i="10"/>
  <c r="AA288" i="10"/>
  <c r="H290" i="10"/>
  <c r="G289" i="10"/>
  <c r="Q289" i="10"/>
  <c r="S289" i="10"/>
  <c r="T289" i="10"/>
  <c r="U289" i="10"/>
  <c r="Z289" i="10"/>
  <c r="V288" i="10"/>
  <c r="W288" i="10"/>
  <c r="X288" i="10"/>
  <c r="Y288" i="10"/>
  <c r="P288" i="10"/>
  <c r="J288" i="10"/>
  <c r="K289" i="10"/>
  <c r="I289" i="10"/>
  <c r="F290" i="10"/>
  <c r="Y287" i="10"/>
  <c r="L289" i="10"/>
  <c r="AA289" i="10"/>
  <c r="AC289" i="10"/>
  <c r="AD289" i="10"/>
  <c r="P289" i="10"/>
  <c r="J289" i="10"/>
  <c r="K290" i="10"/>
  <c r="I290" i="10"/>
  <c r="F291" i="10"/>
  <c r="V289" i="10"/>
  <c r="W289" i="10"/>
  <c r="X289" i="10"/>
  <c r="Y289" i="10"/>
  <c r="Q290" i="10"/>
  <c r="S290" i="10"/>
  <c r="T290" i="10"/>
  <c r="U290" i="10"/>
  <c r="Z290" i="10"/>
  <c r="G290" i="10"/>
  <c r="H291" i="10"/>
  <c r="V290" i="10"/>
  <c r="W290" i="10"/>
  <c r="L290" i="10"/>
  <c r="AA290" i="10"/>
  <c r="AC290" i="10"/>
  <c r="AD290" i="10"/>
  <c r="J290" i="10"/>
  <c r="P290" i="10"/>
  <c r="X290" i="10"/>
  <c r="Y290" i="10"/>
  <c r="H292" i="10"/>
  <c r="G291" i="10"/>
  <c r="Q291" i="10"/>
  <c r="S291" i="10"/>
  <c r="T291" i="10"/>
  <c r="U291" i="10"/>
  <c r="Z291" i="10"/>
  <c r="K291" i="10"/>
  <c r="I291" i="10"/>
  <c r="F292" i="10"/>
  <c r="L291" i="10"/>
  <c r="AA291" i="10"/>
  <c r="AC291" i="10"/>
  <c r="AD291" i="10"/>
  <c r="K292" i="10"/>
  <c r="I292" i="10"/>
  <c r="F293" i="10"/>
  <c r="J291" i="10"/>
  <c r="P291" i="10"/>
  <c r="V291" i="10"/>
  <c r="W291" i="10"/>
  <c r="X291" i="10"/>
  <c r="G292" i="10"/>
  <c r="H293" i="10"/>
  <c r="Q292" i="10"/>
  <c r="S292" i="10"/>
  <c r="T292" i="10"/>
  <c r="U292" i="10"/>
  <c r="Z292" i="10"/>
  <c r="Y291" i="10"/>
  <c r="L292" i="10"/>
  <c r="AA292" i="10"/>
  <c r="AC292" i="10"/>
  <c r="AD292" i="10"/>
  <c r="G293" i="10"/>
  <c r="Q293" i="10"/>
  <c r="S293" i="10"/>
  <c r="T293" i="10"/>
  <c r="U293" i="10"/>
  <c r="Z293" i="10"/>
  <c r="H294" i="10"/>
  <c r="J292" i="10"/>
  <c r="P292" i="10"/>
  <c r="V292" i="10"/>
  <c r="W292" i="10"/>
  <c r="X292" i="10"/>
  <c r="K293" i="10"/>
  <c r="I293" i="10"/>
  <c r="F294" i="10"/>
  <c r="V293" i="10"/>
  <c r="W293" i="10"/>
  <c r="X293" i="10"/>
  <c r="J293" i="10"/>
  <c r="P293" i="10"/>
  <c r="F295" i="10"/>
  <c r="K294" i="10"/>
  <c r="I294" i="10"/>
  <c r="Y292" i="10"/>
  <c r="H295" i="10"/>
  <c r="Q294" i="10"/>
  <c r="S294" i="10"/>
  <c r="T294" i="10"/>
  <c r="U294" i="10"/>
  <c r="Z294" i="10"/>
  <c r="G294" i="10"/>
  <c r="AC293" i="10"/>
  <c r="AD293" i="10"/>
  <c r="L293" i="10"/>
  <c r="AA293" i="10"/>
  <c r="V294" i="10"/>
  <c r="W294" i="10"/>
  <c r="AC294" i="10"/>
  <c r="AD294" i="10"/>
  <c r="L294" i="10"/>
  <c r="AA294" i="10"/>
  <c r="F296" i="10"/>
  <c r="K295" i="10"/>
  <c r="I295" i="10"/>
  <c r="X294" i="10"/>
  <c r="Q295" i="10"/>
  <c r="S295" i="10"/>
  <c r="T295" i="10"/>
  <c r="U295" i="10"/>
  <c r="Z295" i="10"/>
  <c r="G295" i="10"/>
  <c r="H296" i="10"/>
  <c r="P294" i="10"/>
  <c r="J294" i="10"/>
  <c r="Y293" i="10"/>
  <c r="V295" i="10"/>
  <c r="W295" i="10"/>
  <c r="X295" i="10"/>
  <c r="L295" i="10"/>
  <c r="AA295" i="10"/>
  <c r="AC295" i="10"/>
  <c r="AD295" i="10"/>
  <c r="Q296" i="10"/>
  <c r="S296" i="10"/>
  <c r="T296" i="10"/>
  <c r="U296" i="10"/>
  <c r="Z296" i="10"/>
  <c r="H297" i="10"/>
  <c r="G296" i="10"/>
  <c r="J295" i="10"/>
  <c r="P295" i="10"/>
  <c r="Y295" i="10"/>
  <c r="K296" i="10"/>
  <c r="I296" i="10"/>
  <c r="F297" i="10"/>
  <c r="Y294" i="10"/>
  <c r="V296" i="10"/>
  <c r="W296" i="10"/>
  <c r="X296" i="10"/>
  <c r="L296" i="10"/>
  <c r="AA296" i="10"/>
  <c r="AC296" i="10"/>
  <c r="AD296" i="10"/>
  <c r="F298" i="10"/>
  <c r="K297" i="10"/>
  <c r="I297" i="10"/>
  <c r="P296" i="10"/>
  <c r="J296" i="10"/>
  <c r="G297" i="10"/>
  <c r="Q297" i="10"/>
  <c r="S297" i="10"/>
  <c r="T297" i="10"/>
  <c r="U297" i="10"/>
  <c r="Z297" i="10"/>
  <c r="H298" i="10"/>
  <c r="Y296" i="10"/>
  <c r="V297" i="10"/>
  <c r="W297" i="10"/>
  <c r="X297" i="10"/>
  <c r="F299" i="10"/>
  <c r="K298" i="10"/>
  <c r="I298" i="10"/>
  <c r="L297" i="10"/>
  <c r="AA297" i="10"/>
  <c r="AC297" i="10"/>
  <c r="AD297" i="10"/>
  <c r="J297" i="10"/>
  <c r="P297" i="10"/>
  <c r="Y297" i="10"/>
  <c r="G298" i="10"/>
  <c r="Q298" i="10"/>
  <c r="S298" i="10"/>
  <c r="T298" i="10"/>
  <c r="U298" i="10"/>
  <c r="Z298" i="10"/>
  <c r="H299" i="10"/>
  <c r="V298" i="10"/>
  <c r="W298" i="10"/>
  <c r="X298" i="10"/>
  <c r="J298" i="10"/>
  <c r="P298" i="10"/>
  <c r="H300" i="10"/>
  <c r="Q299" i="10"/>
  <c r="S299" i="10"/>
  <c r="V299" i="10"/>
  <c r="G299" i="10"/>
  <c r="AC298" i="10"/>
  <c r="AD298" i="10"/>
  <c r="L298" i="10"/>
  <c r="AA298" i="10"/>
  <c r="F300" i="10"/>
  <c r="K299" i="10"/>
  <c r="I299" i="10"/>
  <c r="Y298" i="10"/>
  <c r="L299" i="10"/>
  <c r="AA299" i="10"/>
  <c r="AC299" i="10"/>
  <c r="AD299" i="10"/>
  <c r="F301" i="10"/>
  <c r="K300" i="10"/>
  <c r="I300" i="10"/>
  <c r="J299" i="10"/>
  <c r="P299" i="10"/>
  <c r="Q300" i="10"/>
  <c r="H301" i="10"/>
  <c r="G300" i="10"/>
  <c r="T299" i="10"/>
  <c r="U299" i="10"/>
  <c r="Z299" i="10"/>
  <c r="S300" i="10"/>
  <c r="L300" i="10"/>
  <c r="AA300" i="10"/>
  <c r="AC300" i="10"/>
  <c r="AD300" i="10"/>
  <c r="F302" i="10"/>
  <c r="K301" i="10"/>
  <c r="P300" i="10"/>
  <c r="J300" i="10"/>
  <c r="W299" i="10"/>
  <c r="X299" i="10"/>
  <c r="Y299" i="10"/>
  <c r="V300" i="10"/>
  <c r="T300" i="10"/>
  <c r="U300" i="10"/>
  <c r="Z300" i="10"/>
  <c r="G301" i="10"/>
  <c r="Q301" i="10"/>
  <c r="S301" i="10"/>
  <c r="T301" i="10"/>
  <c r="U301" i="10"/>
  <c r="Z301" i="10"/>
  <c r="H302" i="10"/>
  <c r="I301" i="10"/>
  <c r="V301" i="10"/>
  <c r="W301" i="10"/>
  <c r="X301" i="10"/>
  <c r="G302" i="10"/>
  <c r="Q302" i="10"/>
  <c r="S302" i="10"/>
  <c r="T302" i="10"/>
  <c r="U302" i="10"/>
  <c r="Z302" i="10"/>
  <c r="H303" i="10"/>
  <c r="W300" i="10"/>
  <c r="X300" i="10"/>
  <c r="Y300" i="10"/>
  <c r="F303" i="10"/>
  <c r="K302" i="10"/>
  <c r="I302" i="10"/>
  <c r="J301" i="10"/>
  <c r="P301" i="10"/>
  <c r="L301" i="10"/>
  <c r="AA301" i="10"/>
  <c r="AC301" i="10"/>
  <c r="AD301" i="10"/>
  <c r="Y301" i="10"/>
  <c r="AC302" i="10"/>
  <c r="AD302" i="10"/>
  <c r="L302" i="10"/>
  <c r="AA302" i="10"/>
  <c r="F304" i="10"/>
  <c r="K303" i="10"/>
  <c r="I303" i="10"/>
  <c r="H304" i="10"/>
  <c r="Q303" i="10"/>
  <c r="S303" i="10"/>
  <c r="T303" i="10"/>
  <c r="U303" i="10"/>
  <c r="Z303" i="10"/>
  <c r="G303" i="10"/>
  <c r="V302" i="10"/>
  <c r="W302" i="10"/>
  <c r="X302" i="10"/>
  <c r="J302" i="10"/>
  <c r="P302" i="10"/>
  <c r="Y302" i="10"/>
  <c r="AC303" i="10"/>
  <c r="AD303" i="10"/>
  <c r="L303" i="10"/>
  <c r="AA303" i="10"/>
  <c r="K304" i="10"/>
  <c r="I304" i="10"/>
  <c r="F305" i="10"/>
  <c r="J303" i="10"/>
  <c r="P303" i="10"/>
  <c r="V303" i="10"/>
  <c r="W303" i="10"/>
  <c r="X303" i="10"/>
  <c r="Q304" i="10"/>
  <c r="S304" i="10"/>
  <c r="T304" i="10"/>
  <c r="U304" i="10"/>
  <c r="Z304" i="10"/>
  <c r="H305" i="10"/>
  <c r="G304" i="10"/>
  <c r="V304" i="10"/>
  <c r="W304" i="10"/>
  <c r="X304" i="10"/>
  <c r="Y303" i="10"/>
  <c r="AC304" i="10"/>
  <c r="AD304" i="10"/>
  <c r="L304" i="10"/>
  <c r="AA304" i="10"/>
  <c r="J304" i="10"/>
  <c r="P304" i="10"/>
  <c r="H306" i="10"/>
  <c r="Q305" i="10"/>
  <c r="S305" i="10"/>
  <c r="T305" i="10"/>
  <c r="U305" i="10"/>
  <c r="Z305" i="10"/>
  <c r="G305" i="10"/>
  <c r="F306" i="10"/>
  <c r="K305" i="10"/>
  <c r="I305" i="10"/>
  <c r="L305" i="10"/>
  <c r="AA305" i="10"/>
  <c r="AC305" i="10"/>
  <c r="AD305" i="10"/>
  <c r="J305" i="10"/>
  <c r="P305" i="10"/>
  <c r="F307" i="10"/>
  <c r="K306" i="10"/>
  <c r="I306" i="10"/>
  <c r="Y304" i="10"/>
  <c r="V305" i="10"/>
  <c r="W305" i="10"/>
  <c r="X305" i="10"/>
  <c r="Y305" i="10"/>
  <c r="H307" i="10"/>
  <c r="Q306" i="10"/>
  <c r="S306" i="10"/>
  <c r="T306" i="10"/>
  <c r="U306" i="10"/>
  <c r="Z306" i="10"/>
  <c r="G306" i="10"/>
  <c r="V306" i="10"/>
  <c r="W306" i="10"/>
  <c r="X306" i="10"/>
  <c r="Q307" i="10"/>
  <c r="S307" i="10"/>
  <c r="G307" i="10"/>
  <c r="H308" i="10"/>
  <c r="V307" i="10"/>
  <c r="J306" i="10"/>
  <c r="P306" i="10"/>
  <c r="Y306" i="10"/>
  <c r="AC306" i="10"/>
  <c r="AD306" i="10"/>
  <c r="L306" i="10"/>
  <c r="AA306" i="10"/>
  <c r="K307" i="10"/>
  <c r="I307" i="10"/>
  <c r="F308" i="10"/>
  <c r="AC307" i="10"/>
  <c r="AD307" i="10"/>
  <c r="L307" i="10"/>
  <c r="AA307" i="10"/>
  <c r="F309" i="10"/>
  <c r="K308" i="10"/>
  <c r="H309" i="10"/>
  <c r="G308" i="10"/>
  <c r="Q308" i="10"/>
  <c r="S308" i="10"/>
  <c r="I308" i="10"/>
  <c r="P307" i="10"/>
  <c r="J307" i="10"/>
  <c r="T307" i="10"/>
  <c r="U307" i="10"/>
  <c r="Z307" i="10"/>
  <c r="W307" i="10"/>
  <c r="X307" i="10"/>
  <c r="Y307" i="10"/>
  <c r="L308" i="10"/>
  <c r="AA308" i="10"/>
  <c r="AC308" i="10"/>
  <c r="AD308" i="10"/>
  <c r="T308" i="10"/>
  <c r="U308" i="10"/>
  <c r="Z308" i="10"/>
  <c r="P308" i="10"/>
  <c r="J308" i="10"/>
  <c r="K309" i="10"/>
  <c r="I309" i="10"/>
  <c r="F310" i="10"/>
  <c r="V308" i="10"/>
  <c r="G309" i="10"/>
  <c r="Q309" i="10"/>
  <c r="S309" i="10"/>
  <c r="H310" i="10"/>
  <c r="W308" i="10"/>
  <c r="X308" i="10"/>
  <c r="Y308" i="10"/>
  <c r="T309" i="10"/>
  <c r="U309" i="10"/>
  <c r="Z309" i="10"/>
  <c r="V309" i="10"/>
  <c r="L309" i="10"/>
  <c r="AA309" i="10"/>
  <c r="AC309" i="10"/>
  <c r="AD309" i="10"/>
  <c r="P309" i="10"/>
  <c r="J309" i="10"/>
  <c r="Q310" i="10"/>
  <c r="S310" i="10"/>
  <c r="T310" i="10"/>
  <c r="U310" i="10"/>
  <c r="Z310" i="10"/>
  <c r="H311" i="10"/>
  <c r="G310" i="10"/>
  <c r="F311" i="10"/>
  <c r="K310" i="10"/>
  <c r="I310" i="10"/>
  <c r="V310" i="10"/>
  <c r="W310" i="10"/>
  <c r="X310" i="10"/>
  <c r="AC310" i="10"/>
  <c r="AD310" i="10"/>
  <c r="L310" i="10"/>
  <c r="AA310" i="10"/>
  <c r="F312" i="10"/>
  <c r="K311" i="10"/>
  <c r="I311" i="10"/>
  <c r="H312" i="10"/>
  <c r="Q311" i="10"/>
  <c r="S311" i="10"/>
  <c r="G311" i="10"/>
  <c r="W309" i="10"/>
  <c r="X309" i="10"/>
  <c r="Y309" i="10"/>
  <c r="J310" i="10"/>
  <c r="P310" i="10"/>
  <c r="Y310" i="10"/>
  <c r="L311" i="10"/>
  <c r="AA311" i="10"/>
  <c r="AC311" i="10"/>
  <c r="AD311" i="10"/>
  <c r="P311" i="10"/>
  <c r="J311" i="10"/>
  <c r="F313" i="10"/>
  <c r="K312" i="10"/>
  <c r="T311" i="10"/>
  <c r="U311" i="10"/>
  <c r="Z311" i="10"/>
  <c r="V311" i="10"/>
  <c r="H313" i="10"/>
  <c r="I312" i="10"/>
  <c r="G312" i="10"/>
  <c r="Q312" i="10"/>
  <c r="S312" i="10"/>
  <c r="W311" i="10"/>
  <c r="X311" i="10"/>
  <c r="Y311" i="10"/>
  <c r="T312" i="10"/>
  <c r="U312" i="10"/>
  <c r="Z312" i="10"/>
  <c r="V312" i="10"/>
  <c r="K313" i="10"/>
  <c r="I313" i="10"/>
  <c r="F314" i="10"/>
  <c r="J312" i="10"/>
  <c r="P312" i="10"/>
  <c r="L312" i="10"/>
  <c r="AA312" i="10"/>
  <c r="AC312" i="10"/>
  <c r="AD312" i="10"/>
  <c r="H314" i="10"/>
  <c r="G313" i="10"/>
  <c r="Q313" i="10"/>
  <c r="S313" i="10"/>
  <c r="W312" i="10"/>
  <c r="X312" i="10"/>
  <c r="Y312" i="10"/>
  <c r="AC313" i="10"/>
  <c r="AD313" i="10"/>
  <c r="L313" i="10"/>
  <c r="AA313" i="10"/>
  <c r="T313" i="10"/>
  <c r="U313" i="10"/>
  <c r="Z313" i="10"/>
  <c r="V313" i="10"/>
  <c r="P313" i="10"/>
  <c r="J313" i="10"/>
  <c r="G314" i="10"/>
  <c r="H315" i="10"/>
  <c r="Q314" i="10"/>
  <c r="S314" i="10"/>
  <c r="T314" i="10"/>
  <c r="U314" i="10"/>
  <c r="Z314" i="10"/>
  <c r="F315" i="10"/>
  <c r="K314" i="10"/>
  <c r="I314" i="10"/>
  <c r="AC314" i="10"/>
  <c r="AD314" i="10"/>
  <c r="L314" i="10"/>
  <c r="AA314" i="10"/>
  <c r="V314" i="10"/>
  <c r="W314" i="10"/>
  <c r="X314" i="10"/>
  <c r="J314" i="10"/>
  <c r="P314" i="10"/>
  <c r="W313" i="10"/>
  <c r="X313" i="10"/>
  <c r="Y313" i="10"/>
  <c r="F316" i="10"/>
  <c r="K315" i="10"/>
  <c r="I315" i="10"/>
  <c r="Q315" i="10"/>
  <c r="S315" i="10"/>
  <c r="T315" i="10"/>
  <c r="U315" i="10"/>
  <c r="Z315" i="10"/>
  <c r="G315" i="10"/>
  <c r="H316" i="10"/>
  <c r="V315" i="10"/>
  <c r="W315" i="10"/>
  <c r="X315" i="10"/>
  <c r="Y314" i="10"/>
  <c r="L315" i="10"/>
  <c r="AA315" i="10"/>
  <c r="AC315" i="10"/>
  <c r="AD315" i="10"/>
  <c r="G316" i="10"/>
  <c r="Q316" i="10"/>
  <c r="S316" i="10"/>
  <c r="T316" i="10"/>
  <c r="U316" i="10"/>
  <c r="Z316" i="10"/>
  <c r="I316" i="10"/>
  <c r="H317" i="10"/>
  <c r="K316" i="10"/>
  <c r="F317" i="10"/>
  <c r="P315" i="10"/>
  <c r="J315" i="10"/>
  <c r="Y315" i="10"/>
  <c r="F318" i="10"/>
  <c r="K317" i="10"/>
  <c r="I317" i="10"/>
  <c r="V316" i="10"/>
  <c r="W316" i="10"/>
  <c r="X316" i="10"/>
  <c r="P316" i="10"/>
  <c r="J316" i="10"/>
  <c r="L316" i="10"/>
  <c r="AA316" i="10"/>
  <c r="AC316" i="10"/>
  <c r="AD316" i="10"/>
  <c r="G317" i="10"/>
  <c r="Q317" i="10"/>
  <c r="S317" i="10"/>
  <c r="T317" i="10"/>
  <c r="U317" i="10"/>
  <c r="Z317" i="10"/>
  <c r="H318" i="10"/>
  <c r="V317" i="10"/>
  <c r="W317" i="10"/>
  <c r="X317" i="10"/>
  <c r="P317" i="10"/>
  <c r="J317" i="10"/>
  <c r="AC317" i="10"/>
  <c r="AD317" i="10"/>
  <c r="L317" i="10"/>
  <c r="AA317" i="10"/>
  <c r="Y316" i="10"/>
  <c r="G318" i="10"/>
  <c r="Q318" i="10"/>
  <c r="S318" i="10"/>
  <c r="T318" i="10"/>
  <c r="U318" i="10"/>
  <c r="Z318" i="10"/>
  <c r="H319" i="10"/>
  <c r="F319" i="10"/>
  <c r="K318" i="10"/>
  <c r="I318" i="10"/>
  <c r="Y317" i="10"/>
  <c r="L318" i="10"/>
  <c r="AA318" i="10"/>
  <c r="AC318" i="10"/>
  <c r="AD318" i="10"/>
  <c r="K319" i="10"/>
  <c r="I319" i="10"/>
  <c r="F320" i="10"/>
  <c r="V318" i="10"/>
  <c r="W318" i="10"/>
  <c r="X318" i="10"/>
  <c r="P318" i="10"/>
  <c r="J318" i="10"/>
  <c r="G319" i="10"/>
  <c r="Q319" i="10"/>
  <c r="S319" i="10"/>
  <c r="T319" i="10"/>
  <c r="U319" i="10"/>
  <c r="Z319" i="10"/>
  <c r="H320" i="10"/>
  <c r="Y318" i="10"/>
  <c r="V319" i="10"/>
  <c r="W319" i="10"/>
  <c r="X319" i="10"/>
  <c r="L319" i="10"/>
  <c r="AA319" i="10"/>
  <c r="AC319" i="10"/>
  <c r="AD319" i="10"/>
  <c r="P319" i="10"/>
  <c r="J319" i="10"/>
  <c r="G320" i="10"/>
  <c r="H321" i="10"/>
  <c r="Q320" i="10"/>
  <c r="S320" i="10"/>
  <c r="T320" i="10"/>
  <c r="U320" i="10"/>
  <c r="Z320" i="10"/>
  <c r="F321" i="10"/>
  <c r="K320" i="10"/>
  <c r="I320" i="10"/>
  <c r="Y319" i="10"/>
  <c r="L320" i="10"/>
  <c r="AA320" i="10"/>
  <c r="AC320" i="10"/>
  <c r="AD320" i="10"/>
  <c r="G321" i="10"/>
  <c r="Q321" i="10"/>
  <c r="S321" i="10"/>
  <c r="T321" i="10"/>
  <c r="U321" i="10"/>
  <c r="Z321" i="10"/>
  <c r="H322" i="10"/>
  <c r="F322" i="10"/>
  <c r="K321" i="10"/>
  <c r="I321" i="10"/>
  <c r="V320" i="10"/>
  <c r="W320" i="10"/>
  <c r="X320" i="10"/>
  <c r="J320" i="10"/>
  <c r="P320" i="10"/>
  <c r="AC321" i="10"/>
  <c r="AD321" i="10"/>
  <c r="L321" i="10"/>
  <c r="AA321" i="10"/>
  <c r="V321" i="10"/>
  <c r="W321" i="10"/>
  <c r="X321" i="10"/>
  <c r="J321" i="10"/>
  <c r="P321" i="10"/>
  <c r="F323" i="10"/>
  <c r="K322" i="10"/>
  <c r="I322" i="10"/>
  <c r="Y320" i="10"/>
  <c r="Q322" i="10"/>
  <c r="S322" i="10"/>
  <c r="T322" i="10"/>
  <c r="U322" i="10"/>
  <c r="Z322" i="10"/>
  <c r="G322" i="10"/>
  <c r="H323" i="10"/>
  <c r="V322" i="10"/>
  <c r="W322" i="10"/>
  <c r="Y321" i="10"/>
  <c r="L322" i="10"/>
  <c r="AA322" i="10"/>
  <c r="AC322" i="10"/>
  <c r="AD322" i="10"/>
  <c r="Q323" i="10"/>
  <c r="S323" i="10"/>
  <c r="T323" i="10"/>
  <c r="U323" i="10"/>
  <c r="Z323" i="10"/>
  <c r="H324" i="10"/>
  <c r="G323" i="10"/>
  <c r="P322" i="10"/>
  <c r="J322" i="10"/>
  <c r="K323" i="10"/>
  <c r="I323" i="10"/>
  <c r="F324" i="10"/>
  <c r="X322" i="10"/>
  <c r="Y322" i="10"/>
  <c r="V323" i="10"/>
  <c r="W323" i="10"/>
  <c r="X323" i="10"/>
  <c r="G324" i="10"/>
  <c r="Q324" i="10"/>
  <c r="S324" i="10"/>
  <c r="T324" i="10"/>
  <c r="U324" i="10"/>
  <c r="Z324" i="10"/>
  <c r="H325" i="10"/>
  <c r="K324" i="10"/>
  <c r="I324" i="10"/>
  <c r="F325" i="10"/>
  <c r="L323" i="10"/>
  <c r="AA323" i="10"/>
  <c r="AC323" i="10"/>
  <c r="AD323" i="10"/>
  <c r="J323" i="10"/>
  <c r="P323" i="10"/>
  <c r="Y323" i="10"/>
  <c r="L324" i="10"/>
  <c r="AA324" i="10"/>
  <c r="AC324" i="10"/>
  <c r="AD324" i="10"/>
  <c r="K325" i="10"/>
  <c r="F326" i="10"/>
  <c r="G325" i="10"/>
  <c r="Q325" i="10"/>
  <c r="S325" i="10"/>
  <c r="T325" i="10"/>
  <c r="U325" i="10"/>
  <c r="Z325" i="10"/>
  <c r="I325" i="10"/>
  <c r="H326" i="10"/>
  <c r="P324" i="10"/>
  <c r="J324" i="10"/>
  <c r="V324" i="10"/>
  <c r="W324" i="10"/>
  <c r="X324" i="10"/>
  <c r="V325" i="10"/>
  <c r="W325" i="10"/>
  <c r="X325" i="10"/>
  <c r="Y324" i="10"/>
  <c r="H327" i="10"/>
  <c r="G326" i="10"/>
  <c r="Q326" i="10"/>
  <c r="S326" i="10"/>
  <c r="T326" i="10"/>
  <c r="U326" i="10"/>
  <c r="Z326" i="10"/>
  <c r="F327" i="10"/>
  <c r="K326" i="10"/>
  <c r="I326" i="10"/>
  <c r="AC325" i="10"/>
  <c r="AD325" i="10"/>
  <c r="L325" i="10"/>
  <c r="AA325" i="10"/>
  <c r="J325" i="10"/>
  <c r="P325" i="10"/>
  <c r="Y325" i="10"/>
  <c r="AC326" i="10"/>
  <c r="AD326" i="10"/>
  <c r="L326" i="10"/>
  <c r="AA326" i="10"/>
  <c r="F328" i="10"/>
  <c r="K327" i="10"/>
  <c r="I327" i="10"/>
  <c r="P326" i="10"/>
  <c r="J326" i="10"/>
  <c r="V326" i="10"/>
  <c r="W326" i="10"/>
  <c r="X326" i="10"/>
  <c r="G327" i="10"/>
  <c r="Q327" i="10"/>
  <c r="S327" i="10"/>
  <c r="T327" i="10"/>
  <c r="U327" i="10"/>
  <c r="Z327" i="10"/>
  <c r="H328" i="10"/>
  <c r="V327" i="10"/>
  <c r="W327" i="10"/>
  <c r="Y326" i="10"/>
  <c r="X327" i="10"/>
  <c r="L327" i="10"/>
  <c r="AA327" i="10"/>
  <c r="AC327" i="10"/>
  <c r="AD327" i="10"/>
  <c r="H329" i="10"/>
  <c r="Q328" i="10"/>
  <c r="S328" i="10"/>
  <c r="T328" i="10"/>
  <c r="U328" i="10"/>
  <c r="Z328" i="10"/>
  <c r="G328" i="10"/>
  <c r="K328" i="10"/>
  <c r="I328" i="10"/>
  <c r="F329" i="10"/>
  <c r="P327" i="10"/>
  <c r="Y327" i="10"/>
  <c r="J327" i="10"/>
  <c r="V328" i="10"/>
  <c r="W328" i="10"/>
  <c r="X328" i="10"/>
  <c r="F330" i="10"/>
  <c r="K329" i="10"/>
  <c r="I329" i="10"/>
  <c r="L328" i="10"/>
  <c r="AA328" i="10"/>
  <c r="AC328" i="10"/>
  <c r="AD328" i="10"/>
  <c r="Q329" i="10"/>
  <c r="S329" i="10"/>
  <c r="T329" i="10"/>
  <c r="U329" i="10"/>
  <c r="Z329" i="10"/>
  <c r="H330" i="10"/>
  <c r="G329" i="10"/>
  <c r="J328" i="10"/>
  <c r="P328" i="10"/>
  <c r="V329" i="10"/>
  <c r="W329" i="10"/>
  <c r="Y328" i="10"/>
  <c r="X329" i="10"/>
  <c r="J329" i="10"/>
  <c r="P329" i="10"/>
  <c r="Y329" i="10"/>
  <c r="G330" i="10"/>
  <c r="H331" i="10"/>
  <c r="Q330" i="10"/>
  <c r="S330" i="10"/>
  <c r="T330" i="10"/>
  <c r="U330" i="10"/>
  <c r="Z330" i="10"/>
  <c r="V330" i="10"/>
  <c r="AC329" i="10"/>
  <c r="AD329" i="10"/>
  <c r="L329" i="10"/>
  <c r="AA329" i="10"/>
  <c r="F331" i="10"/>
  <c r="K330" i="10"/>
  <c r="I330" i="10"/>
  <c r="W330" i="10"/>
  <c r="X330" i="10"/>
  <c r="L330" i="10"/>
  <c r="AA330" i="10"/>
  <c r="AC330" i="10"/>
  <c r="AD330" i="10"/>
  <c r="G331" i="10"/>
  <c r="Q331" i="10"/>
  <c r="S331" i="10"/>
  <c r="T331" i="10"/>
  <c r="U331" i="10"/>
  <c r="Z331" i="10"/>
  <c r="H332" i="10"/>
  <c r="K331" i="10"/>
  <c r="I331" i="10"/>
  <c r="F332" i="10"/>
  <c r="P330" i="10"/>
  <c r="Y330" i="10"/>
  <c r="J330" i="10"/>
  <c r="K332" i="10"/>
  <c r="I332" i="10"/>
  <c r="F333" i="10"/>
  <c r="AC331" i="10"/>
  <c r="AD331" i="10"/>
  <c r="L331" i="10"/>
  <c r="AA331" i="10"/>
  <c r="V331" i="10"/>
  <c r="W331" i="10"/>
  <c r="X331" i="10"/>
  <c r="J331" i="10"/>
  <c r="P331" i="10"/>
  <c r="Q332" i="10"/>
  <c r="S332" i="10"/>
  <c r="T332" i="10"/>
  <c r="U332" i="10"/>
  <c r="Z332" i="10"/>
  <c r="H333" i="10"/>
  <c r="G332" i="10"/>
  <c r="L332" i="10"/>
  <c r="AA332" i="10"/>
  <c r="AC332" i="10"/>
  <c r="AD332" i="10"/>
  <c r="K333" i="10"/>
  <c r="I333" i="10"/>
  <c r="F334" i="10"/>
  <c r="V332" i="10"/>
  <c r="W332" i="10"/>
  <c r="X332" i="10"/>
  <c r="P332" i="10"/>
  <c r="J332" i="10"/>
  <c r="Q333" i="10"/>
  <c r="S333" i="10"/>
  <c r="T333" i="10"/>
  <c r="U333" i="10"/>
  <c r="Z333" i="10"/>
  <c r="H334" i="10"/>
  <c r="G333" i="10"/>
  <c r="Y331" i="10"/>
  <c r="Y332" i="10"/>
  <c r="V333" i="10"/>
  <c r="W333" i="10"/>
  <c r="X333" i="10"/>
  <c r="L333" i="10"/>
  <c r="AA333" i="10"/>
  <c r="AC333" i="10"/>
  <c r="AD333" i="10"/>
  <c r="F335" i="10"/>
  <c r="K334" i="10"/>
  <c r="P333" i="10"/>
  <c r="J333" i="10"/>
  <c r="H335" i="10"/>
  <c r="I334" i="10"/>
  <c r="G334" i="10"/>
  <c r="Q334" i="10"/>
  <c r="S334" i="10"/>
  <c r="T334" i="10"/>
  <c r="U334" i="10"/>
  <c r="Z334" i="10"/>
  <c r="V334" i="10"/>
  <c r="W334" i="10"/>
  <c r="X334" i="10"/>
  <c r="J334" i="10"/>
  <c r="P334" i="10"/>
  <c r="G335" i="10"/>
  <c r="Q335" i="10"/>
  <c r="S335" i="10"/>
  <c r="T335" i="10"/>
  <c r="U335" i="10"/>
  <c r="Z335" i="10"/>
  <c r="H336" i="10"/>
  <c r="F336" i="10"/>
  <c r="K335" i="10"/>
  <c r="I335" i="10"/>
  <c r="L334" i="10"/>
  <c r="AA334" i="10"/>
  <c r="AC334" i="10"/>
  <c r="AD334" i="10"/>
  <c r="Y333" i="10"/>
  <c r="Y334" i="10"/>
  <c r="AC335" i="10"/>
  <c r="AD335" i="10"/>
  <c r="L335" i="10"/>
  <c r="AA335" i="10"/>
  <c r="V335" i="10"/>
  <c r="W335" i="10"/>
  <c r="X335" i="10"/>
  <c r="Q336" i="10"/>
  <c r="S336" i="10"/>
  <c r="T336" i="10"/>
  <c r="U336" i="10"/>
  <c r="Z336" i="10"/>
  <c r="G336" i="10"/>
  <c r="H337" i="10"/>
  <c r="K336" i="10"/>
  <c r="I336" i="10"/>
  <c r="F337" i="10"/>
  <c r="J335" i="10"/>
  <c r="P335" i="10"/>
  <c r="V336" i="10"/>
  <c r="W336" i="10"/>
  <c r="X336" i="10"/>
  <c r="L336" i="10"/>
  <c r="AA336" i="10"/>
  <c r="AC336" i="10"/>
  <c r="AD336" i="10"/>
  <c r="K337" i="10"/>
  <c r="I337" i="10"/>
  <c r="F338" i="10"/>
  <c r="J336" i="10"/>
  <c r="P336" i="10"/>
  <c r="H338" i="10"/>
  <c r="G337" i="10"/>
  <c r="Q337" i="10"/>
  <c r="S337" i="10"/>
  <c r="T337" i="10"/>
  <c r="U337" i="10"/>
  <c r="Z337" i="10"/>
  <c r="Y335" i="10"/>
  <c r="Y336" i="10"/>
  <c r="V337" i="10"/>
  <c r="W337" i="10"/>
  <c r="X337" i="10"/>
  <c r="Q338" i="10"/>
  <c r="S338" i="10"/>
  <c r="T338" i="10"/>
  <c r="U338" i="10"/>
  <c r="Z338" i="10"/>
  <c r="G338" i="10"/>
  <c r="H339" i="10"/>
  <c r="K338" i="10"/>
  <c r="I338" i="10"/>
  <c r="F339" i="10"/>
  <c r="J337" i="10"/>
  <c r="P337" i="10"/>
  <c r="AC337" i="10"/>
  <c r="AD337" i="10"/>
  <c r="L337" i="10"/>
  <c r="AA337" i="10"/>
  <c r="V338" i="10"/>
  <c r="W338" i="10"/>
  <c r="X338" i="10"/>
  <c r="L338" i="10"/>
  <c r="AA338" i="10"/>
  <c r="AC338" i="10"/>
  <c r="AD338" i="10"/>
  <c r="F340" i="10"/>
  <c r="K339" i="10"/>
  <c r="I339" i="10"/>
  <c r="J338" i="10"/>
  <c r="P338" i="10"/>
  <c r="Q339" i="10"/>
  <c r="S339" i="10"/>
  <c r="T339" i="10"/>
  <c r="U339" i="10"/>
  <c r="Z339" i="10"/>
  <c r="H340" i="10"/>
  <c r="G339" i="10"/>
  <c r="Y337" i="10"/>
  <c r="Y338" i="10"/>
  <c r="AC339" i="10"/>
  <c r="AD339" i="10"/>
  <c r="L339" i="10"/>
  <c r="AA339" i="10"/>
  <c r="K340" i="10"/>
  <c r="I340" i="10"/>
  <c r="F341" i="10"/>
  <c r="G340" i="10"/>
  <c r="H341" i="10"/>
  <c r="Q340" i="10"/>
  <c r="S340" i="10"/>
  <c r="T340" i="10"/>
  <c r="U340" i="10"/>
  <c r="Z340" i="10"/>
  <c r="V339" i="10"/>
  <c r="W339" i="10"/>
  <c r="X339" i="10"/>
  <c r="P339" i="10"/>
  <c r="J339" i="10"/>
  <c r="AC340" i="10"/>
  <c r="AD340" i="10"/>
  <c r="L340" i="10"/>
  <c r="AA340" i="10"/>
  <c r="F342" i="10"/>
  <c r="K341" i="10"/>
  <c r="H342" i="10"/>
  <c r="G341" i="10"/>
  <c r="Q341" i="10"/>
  <c r="S341" i="10"/>
  <c r="T341" i="10"/>
  <c r="U341" i="10"/>
  <c r="Z341" i="10"/>
  <c r="I341" i="10"/>
  <c r="Y339" i="10"/>
  <c r="J340" i="10"/>
  <c r="P340" i="10"/>
  <c r="V340" i="10"/>
  <c r="W340" i="10"/>
  <c r="X340" i="10"/>
  <c r="AC341" i="10"/>
  <c r="AD341" i="10"/>
  <c r="L341" i="10"/>
  <c r="AA341" i="10"/>
  <c r="F343" i="10"/>
  <c r="K342" i="10"/>
  <c r="J341" i="10"/>
  <c r="P341" i="10"/>
  <c r="Y340" i="10"/>
  <c r="V341" i="10"/>
  <c r="W341" i="10"/>
  <c r="X341" i="10"/>
  <c r="Q342" i="10"/>
  <c r="S342" i="10"/>
  <c r="T342" i="10"/>
  <c r="U342" i="10"/>
  <c r="Z342" i="10"/>
  <c r="G342" i="10"/>
  <c r="H343" i="10"/>
  <c r="I342" i="10"/>
  <c r="V342" i="10"/>
  <c r="W342" i="10"/>
  <c r="Y341" i="10"/>
  <c r="G343" i="10"/>
  <c r="Q343" i="10"/>
  <c r="S343" i="10"/>
  <c r="T343" i="10"/>
  <c r="U343" i="10"/>
  <c r="Z343" i="10"/>
  <c r="H344" i="10"/>
  <c r="K343" i="10"/>
  <c r="I343" i="10"/>
  <c r="F344" i="10"/>
  <c r="L342" i="10"/>
  <c r="AA342" i="10"/>
  <c r="AC342" i="10"/>
  <c r="AD342" i="10"/>
  <c r="J342" i="10"/>
  <c r="P342" i="10"/>
  <c r="X342" i="10"/>
  <c r="Y342" i="10"/>
  <c r="L343" i="10"/>
  <c r="AA343" i="10"/>
  <c r="AC343" i="10"/>
  <c r="AD343" i="10"/>
  <c r="H345" i="10"/>
  <c r="Q344" i="10"/>
  <c r="S344" i="10"/>
  <c r="T344" i="10"/>
  <c r="U344" i="10"/>
  <c r="Z344" i="10"/>
  <c r="G344" i="10"/>
  <c r="J343" i="10"/>
  <c r="P343" i="10"/>
  <c r="F345" i="10"/>
  <c r="K344" i="10"/>
  <c r="I344" i="10"/>
  <c r="V343" i="10"/>
  <c r="W343" i="10"/>
  <c r="X343" i="10"/>
  <c r="AC344" i="10"/>
  <c r="AD344" i="10"/>
  <c r="L344" i="10"/>
  <c r="AA344" i="10"/>
  <c r="H346" i="10"/>
  <c r="G345" i="10"/>
  <c r="Q345" i="10"/>
  <c r="S345" i="10"/>
  <c r="T345" i="10"/>
  <c r="U345" i="10"/>
  <c r="Z345" i="10"/>
  <c r="V345" i="10"/>
  <c r="Y343" i="10"/>
  <c r="V344" i="10"/>
  <c r="W344" i="10"/>
  <c r="X344" i="10"/>
  <c r="K345" i="10"/>
  <c r="I345" i="10"/>
  <c r="F346" i="10"/>
  <c r="J344" i="10"/>
  <c r="P344" i="10"/>
  <c r="W345" i="10"/>
  <c r="X345" i="10"/>
  <c r="L345" i="10"/>
  <c r="AA345" i="10"/>
  <c r="AC345" i="10"/>
  <c r="AD345" i="10"/>
  <c r="J345" i="10"/>
  <c r="P345" i="10"/>
  <c r="Y345" i="10"/>
  <c r="Q346" i="10"/>
  <c r="S346" i="10"/>
  <c r="T346" i="10"/>
  <c r="U346" i="10"/>
  <c r="Z346" i="10"/>
  <c r="G346" i="10"/>
  <c r="H347" i="10"/>
  <c r="F347" i="10"/>
  <c r="K346" i="10"/>
  <c r="I346" i="10"/>
  <c r="Y344" i="10"/>
  <c r="V346" i="10"/>
  <c r="W346" i="10"/>
  <c r="X346" i="10"/>
  <c r="L346" i="10"/>
  <c r="AA346" i="10"/>
  <c r="AC346" i="10"/>
  <c r="AD346" i="10"/>
  <c r="Q347" i="10"/>
  <c r="S347" i="10"/>
  <c r="T347" i="10"/>
  <c r="U347" i="10"/>
  <c r="Z347" i="10"/>
  <c r="H348" i="10"/>
  <c r="G347" i="10"/>
  <c r="F348" i="10"/>
  <c r="K347" i="10"/>
  <c r="I347" i="10"/>
  <c r="J346" i="10"/>
  <c r="P346" i="10"/>
  <c r="Y346" i="10"/>
  <c r="V347" i="10"/>
  <c r="W347" i="10"/>
  <c r="X347" i="10"/>
  <c r="AC347" i="10"/>
  <c r="AD347" i="10"/>
  <c r="L347" i="10"/>
  <c r="AA347" i="10"/>
  <c r="G348" i="10"/>
  <c r="Q348" i="10"/>
  <c r="S348" i="10"/>
  <c r="T348" i="10"/>
  <c r="U348" i="10"/>
  <c r="Z348" i="10"/>
  <c r="H349" i="10"/>
  <c r="F349" i="10"/>
  <c r="K348" i="10"/>
  <c r="I348" i="10"/>
  <c r="J347" i="10"/>
  <c r="P347" i="10"/>
  <c r="Y347" i="10"/>
  <c r="K349" i="10"/>
  <c r="I349" i="10"/>
  <c r="F350" i="10"/>
  <c r="V348" i="10"/>
  <c r="W348" i="10"/>
  <c r="X348" i="10"/>
  <c r="J348" i="10"/>
  <c r="P348" i="10"/>
  <c r="AC348" i="10"/>
  <c r="AD348" i="10"/>
  <c r="L348" i="10"/>
  <c r="AA348" i="10"/>
  <c r="Q349" i="10"/>
  <c r="S349" i="10"/>
  <c r="T349" i="10"/>
  <c r="U349" i="10"/>
  <c r="Z349" i="10"/>
  <c r="H350" i="10"/>
  <c r="G349" i="10"/>
  <c r="Y348" i="10"/>
  <c r="V349" i="10"/>
  <c r="W349" i="10"/>
  <c r="X349" i="10"/>
  <c r="L349" i="10"/>
  <c r="AA349" i="10"/>
  <c r="AC349" i="10"/>
  <c r="AD349" i="10"/>
  <c r="J349" i="10"/>
  <c r="P349" i="10"/>
  <c r="H351" i="10"/>
  <c r="G350" i="10"/>
  <c r="Q350" i="10"/>
  <c r="S350" i="10"/>
  <c r="T350" i="10"/>
  <c r="U350" i="10"/>
  <c r="Z350" i="10"/>
  <c r="F351" i="10"/>
  <c r="K350" i="10"/>
  <c r="I350" i="10"/>
  <c r="Y349" i="10"/>
  <c r="L350" i="10"/>
  <c r="AA350" i="10"/>
  <c r="AC350" i="10"/>
  <c r="AD350" i="10"/>
  <c r="K351" i="10"/>
  <c r="I351" i="10"/>
  <c r="F352" i="10"/>
  <c r="J350" i="10"/>
  <c r="P350" i="10"/>
  <c r="V350" i="10"/>
  <c r="W350" i="10"/>
  <c r="X350" i="10"/>
  <c r="H352" i="10"/>
  <c r="Q351" i="10"/>
  <c r="S351" i="10"/>
  <c r="T351" i="10"/>
  <c r="U351" i="10"/>
  <c r="Z351" i="10"/>
  <c r="G351" i="10"/>
  <c r="Y350" i="10"/>
  <c r="AC351" i="10"/>
  <c r="AD351" i="10"/>
  <c r="L351" i="10"/>
  <c r="AA351" i="10"/>
  <c r="F353" i="10"/>
  <c r="K352" i="10"/>
  <c r="I352" i="10"/>
  <c r="Q352" i="10"/>
  <c r="S352" i="10"/>
  <c r="T352" i="10"/>
  <c r="U352" i="10"/>
  <c r="Z352" i="10"/>
  <c r="G352" i="10"/>
  <c r="H353" i="10"/>
  <c r="J351" i="10"/>
  <c r="P351" i="10"/>
  <c r="V351" i="10"/>
  <c r="W351" i="10"/>
  <c r="X351" i="10"/>
  <c r="V352" i="10"/>
  <c r="W352" i="10"/>
  <c r="Y351" i="10"/>
  <c r="Q353" i="10"/>
  <c r="S353" i="10"/>
  <c r="T353" i="10"/>
  <c r="U353" i="10"/>
  <c r="Z353" i="10"/>
  <c r="H354" i="10"/>
  <c r="G353" i="10"/>
  <c r="K353" i="10"/>
  <c r="I353" i="10"/>
  <c r="F354" i="10"/>
  <c r="L352" i="10"/>
  <c r="AA352" i="10"/>
  <c r="AC352" i="10"/>
  <c r="AD352" i="10"/>
  <c r="P352" i="10"/>
  <c r="J352" i="10"/>
  <c r="X352" i="10"/>
  <c r="Y352" i="10"/>
  <c r="V353" i="10"/>
  <c r="W353" i="10"/>
  <c r="X353" i="10"/>
  <c r="L353" i="10"/>
  <c r="AA353" i="10"/>
  <c r="AC353" i="10"/>
  <c r="AD353" i="10"/>
  <c r="K354" i="10"/>
  <c r="F355" i="10"/>
  <c r="P353" i="10"/>
  <c r="J353" i="10"/>
  <c r="I354" i="10"/>
  <c r="H355" i="10"/>
  <c r="Q354" i="10"/>
  <c r="S354" i="10"/>
  <c r="T354" i="10"/>
  <c r="U354" i="10"/>
  <c r="Z354" i="10"/>
  <c r="G354" i="10"/>
  <c r="F356" i="10"/>
  <c r="K355" i="10"/>
  <c r="I355" i="10"/>
  <c r="H356" i="10"/>
  <c r="G355" i="10"/>
  <c r="Q355" i="10"/>
  <c r="S355" i="10"/>
  <c r="T355" i="10"/>
  <c r="U355" i="10"/>
  <c r="Z355" i="10"/>
  <c r="V354" i="10"/>
  <c r="W354" i="10"/>
  <c r="X354" i="10"/>
  <c r="AC354" i="10"/>
  <c r="AD354" i="10"/>
  <c r="L354" i="10"/>
  <c r="AA354" i="10"/>
  <c r="Y353" i="10"/>
  <c r="P354" i="10"/>
  <c r="J354" i="10"/>
  <c r="V355" i="10"/>
  <c r="W355" i="10"/>
  <c r="X355" i="10"/>
  <c r="Y354" i="10"/>
  <c r="H357" i="10"/>
  <c r="G356" i="10"/>
  <c r="Q356" i="10"/>
  <c r="S356" i="10"/>
  <c r="T356" i="10"/>
  <c r="U356" i="10"/>
  <c r="Z356" i="10"/>
  <c r="L355" i="10"/>
  <c r="AA355" i="10"/>
  <c r="AC355" i="10"/>
  <c r="AD355" i="10"/>
  <c r="P355" i="10"/>
  <c r="J355" i="10"/>
  <c r="F357" i="10"/>
  <c r="K356" i="10"/>
  <c r="I356" i="10"/>
  <c r="Y355" i="10"/>
  <c r="L356" i="10"/>
  <c r="AA356" i="10"/>
  <c r="AC356" i="10"/>
  <c r="AD356" i="10"/>
  <c r="F358" i="10"/>
  <c r="K357" i="10"/>
  <c r="I357" i="10"/>
  <c r="P356" i="10"/>
  <c r="J356" i="10"/>
  <c r="Q357" i="10"/>
  <c r="S357" i="10"/>
  <c r="T357" i="10"/>
  <c r="U357" i="10"/>
  <c r="Z357" i="10"/>
  <c r="H358" i="10"/>
  <c r="G357" i="10"/>
  <c r="V356" i="10"/>
  <c r="W356" i="10"/>
  <c r="X356" i="10"/>
  <c r="V357" i="10"/>
  <c r="AC357" i="10"/>
  <c r="AD357" i="10"/>
  <c r="L357" i="10"/>
  <c r="AA357" i="10"/>
  <c r="W357" i="10"/>
  <c r="X357" i="10"/>
  <c r="H359" i="10"/>
  <c r="G358" i="10"/>
  <c r="Q358" i="10"/>
  <c r="S358" i="10"/>
  <c r="T358" i="10"/>
  <c r="U358" i="10"/>
  <c r="Z358" i="10"/>
  <c r="Y356" i="10"/>
  <c r="F359" i="10"/>
  <c r="K358" i="10"/>
  <c r="I358" i="10"/>
  <c r="J357" i="10"/>
  <c r="P357" i="10"/>
  <c r="Y357" i="10"/>
  <c r="V358" i="10"/>
  <c r="W358" i="10"/>
  <c r="X358" i="10"/>
  <c r="AC358" i="10"/>
  <c r="AD358" i="10"/>
  <c r="L358" i="10"/>
  <c r="AA358" i="10"/>
  <c r="H360" i="10"/>
  <c r="Q359" i="10"/>
  <c r="S359" i="10"/>
  <c r="T359" i="10"/>
  <c r="U359" i="10"/>
  <c r="Z359" i="10"/>
  <c r="G359" i="10"/>
  <c r="F360" i="10"/>
  <c r="K359" i="10"/>
  <c r="I359" i="10"/>
  <c r="J358" i="10"/>
  <c r="P358" i="10"/>
  <c r="Y358" i="10"/>
  <c r="V359" i="10"/>
  <c r="W359" i="10"/>
  <c r="X359" i="10"/>
  <c r="G360" i="10"/>
  <c r="H361" i="10"/>
  <c r="Q360" i="10"/>
  <c r="S360" i="10"/>
  <c r="T360" i="10"/>
  <c r="U360" i="10"/>
  <c r="Z360" i="10"/>
  <c r="AC359" i="10"/>
  <c r="AD359" i="10"/>
  <c r="L359" i="10"/>
  <c r="AA359" i="10"/>
  <c r="J359" i="10"/>
  <c r="P359" i="10"/>
  <c r="K360" i="10"/>
  <c r="I360" i="10"/>
  <c r="F361" i="10"/>
  <c r="Y359" i="10"/>
  <c r="L360" i="10"/>
  <c r="AA360" i="10"/>
  <c r="AC360" i="10"/>
  <c r="AD360" i="10"/>
  <c r="K361" i="10"/>
  <c r="I361" i="10"/>
  <c r="F362" i="10"/>
  <c r="Q361" i="10"/>
  <c r="S361" i="10"/>
  <c r="T361" i="10"/>
  <c r="U361" i="10"/>
  <c r="Z361" i="10"/>
  <c r="H362" i="10"/>
  <c r="G361" i="10"/>
  <c r="V360" i="10"/>
  <c r="W360" i="10"/>
  <c r="X360" i="10"/>
  <c r="J360" i="10"/>
  <c r="P360" i="10"/>
  <c r="L361" i="10"/>
  <c r="AA361" i="10"/>
  <c r="AC361" i="10"/>
  <c r="AD361" i="10"/>
  <c r="J361" i="10"/>
  <c r="P361" i="10"/>
  <c r="Q362" i="10"/>
  <c r="S362" i="10"/>
  <c r="T362" i="10"/>
  <c r="U362" i="10"/>
  <c r="Z362" i="10"/>
  <c r="G362" i="10"/>
  <c r="H363" i="10"/>
  <c r="V361" i="10"/>
  <c r="W361" i="10"/>
  <c r="X361" i="10"/>
  <c r="F363" i="10"/>
  <c r="K362" i="10"/>
  <c r="I362" i="10"/>
  <c r="Y360" i="10"/>
  <c r="L362" i="10"/>
  <c r="AA362" i="10"/>
  <c r="AC362" i="10"/>
  <c r="AD362" i="10"/>
  <c r="V362" i="10"/>
  <c r="W362" i="10"/>
  <c r="X362" i="10"/>
  <c r="G363" i="10"/>
  <c r="Q363" i="10"/>
  <c r="S363" i="10"/>
  <c r="T363" i="10"/>
  <c r="U363" i="10"/>
  <c r="Z363" i="10"/>
  <c r="H364" i="10"/>
  <c r="F364" i="10"/>
  <c r="K363" i="10"/>
  <c r="I363" i="10"/>
  <c r="Y361" i="10"/>
  <c r="J362" i="10"/>
  <c r="P362" i="10"/>
  <c r="AC363" i="10"/>
  <c r="AD363" i="10"/>
  <c r="L363" i="10"/>
  <c r="AA363" i="10"/>
  <c r="V363" i="10"/>
  <c r="W363" i="10"/>
  <c r="X363" i="10"/>
  <c r="J363" i="10"/>
  <c r="P363" i="10"/>
  <c r="G364" i="10"/>
  <c r="H365" i="10"/>
  <c r="Q364" i="10"/>
  <c r="S364" i="10"/>
  <c r="T364" i="10"/>
  <c r="U364" i="10"/>
  <c r="Z364" i="10"/>
  <c r="Y362" i="10"/>
  <c r="K364" i="10"/>
  <c r="I364" i="10"/>
  <c r="F365" i="10"/>
  <c r="V364" i="10"/>
  <c r="W364" i="10"/>
  <c r="X364" i="10"/>
  <c r="Y363" i="10"/>
  <c r="L364" i="10"/>
  <c r="AA364" i="10"/>
  <c r="AC364" i="10"/>
  <c r="AD364" i="10"/>
  <c r="Q365" i="10"/>
  <c r="S365" i="10"/>
  <c r="T365" i="10"/>
  <c r="U365" i="10"/>
  <c r="Z365" i="10"/>
  <c r="H366" i="10"/>
  <c r="G365" i="10"/>
  <c r="P364" i="10"/>
  <c r="J364" i="10"/>
  <c r="F366" i="10"/>
  <c r="K365" i="10"/>
  <c r="I365" i="10"/>
  <c r="Y364" i="10"/>
  <c r="V365" i="10"/>
  <c r="W365" i="10"/>
  <c r="X365" i="10"/>
  <c r="AC365" i="10"/>
  <c r="AD365" i="10"/>
  <c r="L365" i="10"/>
  <c r="AA365" i="10"/>
  <c r="H367" i="10"/>
  <c r="Q366" i="10"/>
  <c r="S366" i="10"/>
  <c r="T366" i="10"/>
  <c r="U366" i="10"/>
  <c r="Z366" i="10"/>
  <c r="G366" i="10"/>
  <c r="F367" i="10"/>
  <c r="K366" i="10"/>
  <c r="I366" i="10"/>
  <c r="P365" i="10"/>
  <c r="Y365" i="10"/>
  <c r="J365" i="10"/>
  <c r="L366" i="10"/>
  <c r="AA366" i="10"/>
  <c r="AC366" i="10"/>
  <c r="AD366" i="10"/>
  <c r="F368" i="10"/>
  <c r="K367" i="10"/>
  <c r="I367" i="10"/>
  <c r="Q367" i="10"/>
  <c r="S367" i="10"/>
  <c r="T367" i="10"/>
  <c r="U367" i="10"/>
  <c r="Z367" i="10"/>
  <c r="H368" i="10"/>
  <c r="G367" i="10"/>
  <c r="V366" i="10"/>
  <c r="W366" i="10"/>
  <c r="X366" i="10"/>
  <c r="J366" i="10"/>
  <c r="P366" i="10"/>
  <c r="L367" i="10"/>
  <c r="AA367" i="10"/>
  <c r="AC367" i="10"/>
  <c r="AD367" i="10"/>
  <c r="P367" i="10"/>
  <c r="J367" i="10"/>
  <c r="V367" i="10"/>
  <c r="W367" i="10"/>
  <c r="X367" i="10"/>
  <c r="Y367" i="10"/>
  <c r="H369" i="10"/>
  <c r="Q368" i="10"/>
  <c r="S368" i="10"/>
  <c r="T368" i="10"/>
  <c r="U368" i="10"/>
  <c r="Z368" i="10"/>
  <c r="G368" i="10"/>
  <c r="I368" i="10"/>
  <c r="F369" i="10"/>
  <c r="K368" i="10"/>
  <c r="Y366" i="10"/>
  <c r="L368" i="10"/>
  <c r="AA368" i="10"/>
  <c r="AC368" i="10"/>
  <c r="AD368" i="10"/>
  <c r="J368" i="10"/>
  <c r="P368" i="10"/>
  <c r="K369" i="10"/>
  <c r="I369" i="10"/>
  <c r="F370" i="10"/>
  <c r="V368" i="10"/>
  <c r="W368" i="10"/>
  <c r="X368" i="10"/>
  <c r="Q369" i="10"/>
  <c r="S369" i="10"/>
  <c r="T369" i="10"/>
  <c r="U369" i="10"/>
  <c r="Z369" i="10"/>
  <c r="H370" i="10"/>
  <c r="G369" i="10"/>
  <c r="Y368" i="10"/>
  <c r="AC369" i="10"/>
  <c r="AD369" i="10"/>
  <c r="L369" i="10"/>
  <c r="AA369" i="10"/>
  <c r="V369" i="10"/>
  <c r="W369" i="10"/>
  <c r="X369" i="10"/>
  <c r="P369" i="10"/>
  <c r="J369" i="10"/>
  <c r="G370" i="10"/>
  <c r="H371" i="10"/>
  <c r="Q370" i="10"/>
  <c r="S370" i="10"/>
  <c r="T370" i="10"/>
  <c r="U370" i="10"/>
  <c r="Z370" i="10"/>
  <c r="F371" i="10"/>
  <c r="K370" i="10"/>
  <c r="I370" i="10"/>
  <c r="V370" i="10"/>
  <c r="W370" i="10"/>
  <c r="X370" i="10"/>
  <c r="L370" i="10"/>
  <c r="AA370" i="10"/>
  <c r="AC370" i="10"/>
  <c r="AD370" i="10"/>
  <c r="H372" i="10"/>
  <c r="Q371" i="10"/>
  <c r="S371" i="10"/>
  <c r="T371" i="10"/>
  <c r="U371" i="10"/>
  <c r="Z371" i="10"/>
  <c r="G371" i="10"/>
  <c r="F372" i="10"/>
  <c r="K371" i="10"/>
  <c r="I371" i="10"/>
  <c r="J370" i="10"/>
  <c r="P370" i="10"/>
  <c r="Y370" i="10"/>
  <c r="Y369" i="10"/>
  <c r="V371" i="10"/>
  <c r="AC371" i="10"/>
  <c r="AD371" i="10"/>
  <c r="L371" i="10"/>
  <c r="AA371" i="10"/>
  <c r="J371" i="10"/>
  <c r="P371" i="10"/>
  <c r="Q372" i="10"/>
  <c r="S372" i="10"/>
  <c r="T372" i="10"/>
  <c r="U372" i="10"/>
  <c r="Z372" i="10"/>
  <c r="G372" i="10"/>
  <c r="H373" i="10"/>
  <c r="K372" i="10"/>
  <c r="I372" i="10"/>
  <c r="F373" i="10"/>
  <c r="W371" i="10"/>
  <c r="X371" i="10"/>
  <c r="V372" i="10"/>
  <c r="W372" i="10"/>
  <c r="Y371" i="10"/>
  <c r="L372" i="10"/>
  <c r="AA372" i="10"/>
  <c r="AC372" i="10"/>
  <c r="AD372" i="10"/>
  <c r="G373" i="10"/>
  <c r="Q373" i="10"/>
  <c r="S373" i="10"/>
  <c r="T373" i="10"/>
  <c r="U373" i="10"/>
  <c r="Z373" i="10"/>
  <c r="H374" i="10"/>
  <c r="K373" i="10"/>
  <c r="I373" i="10"/>
  <c r="F374" i="10"/>
  <c r="P372" i="10"/>
  <c r="J372" i="10"/>
  <c r="X372" i="10"/>
  <c r="AC373" i="10"/>
  <c r="AD373" i="10"/>
  <c r="L373" i="10"/>
  <c r="AA373" i="10"/>
  <c r="Y372" i="10"/>
  <c r="J373" i="10"/>
  <c r="P373" i="10"/>
  <c r="F375" i="10"/>
  <c r="K374" i="10"/>
  <c r="I374" i="10"/>
  <c r="V373" i="10"/>
  <c r="W373" i="10"/>
  <c r="X373" i="10"/>
  <c r="G374" i="10"/>
  <c r="H375" i="10"/>
  <c r="Q374" i="10"/>
  <c r="S374" i="10"/>
  <c r="T374" i="10"/>
  <c r="U374" i="10"/>
  <c r="Z374" i="10"/>
  <c r="Y373" i="10"/>
  <c r="L374" i="10"/>
  <c r="AA374" i="10"/>
  <c r="AC374" i="10"/>
  <c r="AD374" i="10"/>
  <c r="H376" i="10"/>
  <c r="G375" i="10"/>
  <c r="Q375" i="10"/>
  <c r="S375" i="10"/>
  <c r="T375" i="10"/>
  <c r="U375" i="10"/>
  <c r="Z375" i="10"/>
  <c r="K375" i="10"/>
  <c r="I375" i="10"/>
  <c r="F376" i="10"/>
  <c r="V374" i="10"/>
  <c r="W374" i="10"/>
  <c r="X374" i="10"/>
  <c r="J374" i="10"/>
  <c r="P374" i="10"/>
  <c r="AC375" i="10"/>
  <c r="AD375" i="10"/>
  <c r="L375" i="10"/>
  <c r="AA375" i="10"/>
  <c r="F377" i="10"/>
  <c r="K376" i="10"/>
  <c r="P375" i="10"/>
  <c r="J375" i="10"/>
  <c r="G376" i="10"/>
  <c r="I376" i="10"/>
  <c r="H377" i="10"/>
  <c r="Q376" i="10"/>
  <c r="S376" i="10"/>
  <c r="T376" i="10"/>
  <c r="U376" i="10"/>
  <c r="Z376" i="10"/>
  <c r="V375" i="10"/>
  <c r="W375" i="10"/>
  <c r="X375" i="10"/>
  <c r="Y374" i="10"/>
  <c r="V376" i="10"/>
  <c r="Y375" i="10"/>
  <c r="AC376" i="10"/>
  <c r="AD376" i="10"/>
  <c r="L376" i="10"/>
  <c r="AA376" i="10"/>
  <c r="W376" i="10"/>
  <c r="X376" i="10"/>
  <c r="J376" i="10"/>
  <c r="P376" i="10"/>
  <c r="F378" i="10"/>
  <c r="K377" i="10"/>
  <c r="I377" i="10"/>
  <c r="Q377" i="10"/>
  <c r="S377" i="10"/>
  <c r="T377" i="10"/>
  <c r="U377" i="10"/>
  <c r="Z377" i="10"/>
  <c r="G377" i="10"/>
  <c r="H378" i="10"/>
  <c r="V377" i="10"/>
  <c r="W377" i="10"/>
  <c r="X377" i="10"/>
  <c r="Y376" i="10"/>
  <c r="Q378" i="10"/>
  <c r="S378" i="10"/>
  <c r="T378" i="10"/>
  <c r="U378" i="10"/>
  <c r="Z378" i="10"/>
  <c r="G378" i="10"/>
  <c r="H379" i="10"/>
  <c r="AC377" i="10"/>
  <c r="AD377" i="10"/>
  <c r="L377" i="10"/>
  <c r="AA377" i="10"/>
  <c r="K378" i="10"/>
  <c r="I378" i="10"/>
  <c r="F379" i="10"/>
  <c r="J377" i="10"/>
  <c r="P377" i="10"/>
  <c r="Y377" i="10"/>
  <c r="V378" i="10"/>
  <c r="W378" i="10"/>
  <c r="X378" i="10"/>
  <c r="AC378" i="10"/>
  <c r="AD378" i="10"/>
  <c r="L378" i="10"/>
  <c r="AA378" i="10"/>
  <c r="Q379" i="10"/>
  <c r="S379" i="10"/>
  <c r="T379" i="10"/>
  <c r="U379" i="10"/>
  <c r="Z379" i="10"/>
  <c r="H380" i="10"/>
  <c r="G379" i="10"/>
  <c r="P378" i="10"/>
  <c r="J378" i="10"/>
  <c r="K379" i="10"/>
  <c r="I379" i="10"/>
  <c r="F380" i="10"/>
  <c r="Y378" i="10"/>
  <c r="L379" i="10"/>
  <c r="AA379" i="10"/>
  <c r="AC379" i="10"/>
  <c r="AD379" i="10"/>
  <c r="K380" i="10"/>
  <c r="I380" i="10"/>
  <c r="F381" i="10"/>
  <c r="V379" i="10"/>
  <c r="W379" i="10"/>
  <c r="X379" i="10"/>
  <c r="P379" i="10"/>
  <c r="J379" i="10"/>
  <c r="H381" i="10"/>
  <c r="Q380" i="10"/>
  <c r="S380" i="10"/>
  <c r="T380" i="10"/>
  <c r="U380" i="10"/>
  <c r="Z380" i="10"/>
  <c r="G380" i="10"/>
  <c r="Y379" i="10"/>
  <c r="F382" i="10"/>
  <c r="K381" i="10"/>
  <c r="I381" i="10"/>
  <c r="V380" i="10"/>
  <c r="W380" i="10"/>
  <c r="X380" i="10"/>
  <c r="J380" i="10"/>
  <c r="P380" i="10"/>
  <c r="Q381" i="10"/>
  <c r="S381" i="10"/>
  <c r="T381" i="10"/>
  <c r="U381" i="10"/>
  <c r="Z381" i="10"/>
  <c r="H382" i="10"/>
  <c r="G381" i="10"/>
  <c r="AC380" i="10"/>
  <c r="AD380" i="10"/>
  <c r="L380" i="10"/>
  <c r="AA380" i="10"/>
  <c r="V381" i="10"/>
  <c r="W381" i="10"/>
  <c r="X381" i="10"/>
  <c r="Y380" i="10"/>
  <c r="Q382" i="10"/>
  <c r="S382" i="10"/>
  <c r="T382" i="10"/>
  <c r="U382" i="10"/>
  <c r="Z382" i="10"/>
  <c r="H383" i="10"/>
  <c r="G382" i="10"/>
  <c r="L381" i="10"/>
  <c r="AA381" i="10"/>
  <c r="AC381" i="10"/>
  <c r="AD381" i="10"/>
  <c r="P381" i="10"/>
  <c r="J381" i="10"/>
  <c r="F383" i="10"/>
  <c r="K382" i="10"/>
  <c r="I382" i="10"/>
  <c r="Y381" i="10"/>
  <c r="L382" i="10"/>
  <c r="AA382" i="10"/>
  <c r="AC382" i="10"/>
  <c r="AD382" i="10"/>
  <c r="P382" i="10"/>
  <c r="J382" i="10"/>
  <c r="G383" i="10"/>
  <c r="Q383" i="10"/>
  <c r="S383" i="10"/>
  <c r="T383" i="10"/>
  <c r="U383" i="10"/>
  <c r="Z383" i="10"/>
  <c r="H384" i="10"/>
  <c r="F384" i="10"/>
  <c r="K383" i="10"/>
  <c r="I383" i="10"/>
  <c r="V382" i="10"/>
  <c r="W382" i="10"/>
  <c r="X382" i="10"/>
  <c r="V383" i="10"/>
  <c r="W383" i="10"/>
  <c r="X383" i="10"/>
  <c r="Y382" i="10"/>
  <c r="G384" i="10"/>
  <c r="H385" i="10"/>
  <c r="Q384" i="10"/>
  <c r="S384" i="10"/>
  <c r="T384" i="10"/>
  <c r="U384" i="10"/>
  <c r="Z384" i="10"/>
  <c r="L383" i="10"/>
  <c r="AA383" i="10"/>
  <c r="AC383" i="10"/>
  <c r="AD383" i="10"/>
  <c r="F385" i="10"/>
  <c r="K384" i="10"/>
  <c r="I384" i="10"/>
  <c r="P383" i="10"/>
  <c r="J383" i="10"/>
  <c r="Y383" i="10"/>
  <c r="AC384" i="10"/>
  <c r="AD384" i="10"/>
  <c r="L384" i="10"/>
  <c r="AA384" i="10"/>
  <c r="G385" i="10"/>
  <c r="Q385" i="10"/>
  <c r="S385" i="10"/>
  <c r="T385" i="10"/>
  <c r="U385" i="10"/>
  <c r="Z385" i="10"/>
  <c r="H386" i="10"/>
  <c r="F386" i="10"/>
  <c r="K385" i="10"/>
  <c r="I385" i="10"/>
  <c r="V384" i="10"/>
  <c r="W384" i="10"/>
  <c r="X384" i="10"/>
  <c r="J384" i="10"/>
  <c r="P384" i="10"/>
  <c r="V385" i="10"/>
  <c r="W385" i="10"/>
  <c r="X385" i="10"/>
  <c r="J385" i="10"/>
  <c r="P385" i="10"/>
  <c r="F387" i="10"/>
  <c r="K386" i="10"/>
  <c r="Y384" i="10"/>
  <c r="L385" i="10"/>
  <c r="AA385" i="10"/>
  <c r="AC385" i="10"/>
  <c r="AD385" i="10"/>
  <c r="G386" i="10"/>
  <c r="I386" i="10"/>
  <c r="Q386" i="10"/>
  <c r="S386" i="10"/>
  <c r="T386" i="10"/>
  <c r="U386" i="10"/>
  <c r="Z386" i="10"/>
  <c r="H387" i="10"/>
  <c r="Q387" i="10"/>
  <c r="S387" i="10"/>
  <c r="T387" i="10"/>
  <c r="U387" i="10"/>
  <c r="Z387" i="10"/>
  <c r="H388" i="10"/>
  <c r="G387" i="10"/>
  <c r="K387" i="10"/>
  <c r="I387" i="10"/>
  <c r="F388" i="10"/>
  <c r="L386" i="10"/>
  <c r="AA386" i="10"/>
  <c r="AC386" i="10"/>
  <c r="AD386" i="10"/>
  <c r="V386" i="10"/>
  <c r="W386" i="10"/>
  <c r="X386" i="10"/>
  <c r="J386" i="10"/>
  <c r="P386" i="10"/>
  <c r="Y385" i="10"/>
  <c r="V387" i="10"/>
  <c r="W387" i="10"/>
  <c r="AC387" i="10"/>
  <c r="AD387" i="10"/>
  <c r="L387" i="10"/>
  <c r="AA387" i="10"/>
  <c r="P387" i="10"/>
  <c r="J387" i="10"/>
  <c r="K388" i="10"/>
  <c r="F389" i="10"/>
  <c r="Y386" i="10"/>
  <c r="H389" i="10"/>
  <c r="Q388" i="10"/>
  <c r="S388" i="10"/>
  <c r="T388" i="10"/>
  <c r="U388" i="10"/>
  <c r="Z388" i="10"/>
  <c r="I388" i="10"/>
  <c r="G388" i="10"/>
  <c r="X387" i="10"/>
  <c r="Y387" i="10"/>
  <c r="V388" i="10"/>
  <c r="W388" i="10"/>
  <c r="X388" i="10"/>
  <c r="Q389" i="10"/>
  <c r="S389" i="10"/>
  <c r="T389" i="10"/>
  <c r="U389" i="10"/>
  <c r="Z389" i="10"/>
  <c r="H390" i="10"/>
  <c r="G389" i="10"/>
  <c r="V389" i="10"/>
  <c r="W389" i="10"/>
  <c r="X389" i="10"/>
  <c r="J388" i="10"/>
  <c r="P388" i="10"/>
  <c r="L388" i="10"/>
  <c r="AA388" i="10"/>
  <c r="AC388" i="10"/>
  <c r="AD388" i="10"/>
  <c r="K389" i="10"/>
  <c r="I389" i="10"/>
  <c r="F390" i="10"/>
  <c r="Y388" i="10"/>
  <c r="F391" i="10"/>
  <c r="K390" i="10"/>
  <c r="I390" i="10"/>
  <c r="AC389" i="10"/>
  <c r="AD389" i="10"/>
  <c r="L389" i="10"/>
  <c r="AA389" i="10"/>
  <c r="J389" i="10"/>
  <c r="P389" i="10"/>
  <c r="Y389" i="10"/>
  <c r="Q390" i="10"/>
  <c r="S390" i="10"/>
  <c r="T390" i="10"/>
  <c r="U390" i="10"/>
  <c r="Z390" i="10"/>
  <c r="G390" i="10"/>
  <c r="H391" i="10"/>
  <c r="V390" i="10"/>
  <c r="L390" i="10"/>
  <c r="AA390" i="10"/>
  <c r="AC390" i="10"/>
  <c r="AD390" i="10"/>
  <c r="J390" i="10"/>
  <c r="P390" i="10"/>
  <c r="W390" i="10"/>
  <c r="X390" i="10"/>
  <c r="Y390" i="10"/>
  <c r="Q391" i="10"/>
  <c r="S391" i="10"/>
  <c r="T391" i="10"/>
  <c r="U391" i="10"/>
  <c r="Z391" i="10"/>
  <c r="H392" i="10"/>
  <c r="G391" i="10"/>
  <c r="K391" i="10"/>
  <c r="I391" i="10"/>
  <c r="F392" i="10"/>
  <c r="V391" i="10"/>
  <c r="W391" i="10"/>
  <c r="AC391" i="10"/>
  <c r="AD391" i="10"/>
  <c r="L391" i="10"/>
  <c r="AA391" i="10"/>
  <c r="J391" i="10"/>
  <c r="P391" i="10"/>
  <c r="F393" i="10"/>
  <c r="K392" i="10"/>
  <c r="I392" i="10"/>
  <c r="H393" i="10"/>
  <c r="G392" i="10"/>
  <c r="Q392" i="10"/>
  <c r="S392" i="10"/>
  <c r="T392" i="10"/>
  <c r="U392" i="10"/>
  <c r="Z392" i="10"/>
  <c r="X391" i="10"/>
  <c r="Y391" i="10"/>
  <c r="V392" i="10"/>
  <c r="W392" i="10"/>
  <c r="X392" i="10"/>
  <c r="L392" i="10"/>
  <c r="AA392" i="10"/>
  <c r="AC392" i="10"/>
  <c r="AD392" i="10"/>
  <c r="Q393" i="10"/>
  <c r="S393" i="10"/>
  <c r="T393" i="10"/>
  <c r="U393" i="10"/>
  <c r="Z393" i="10"/>
  <c r="H394" i="10"/>
  <c r="G393" i="10"/>
  <c r="P392" i="10"/>
  <c r="J392" i="10"/>
  <c r="K393" i="10"/>
  <c r="I393" i="10"/>
  <c r="F394" i="10"/>
  <c r="Y392" i="10"/>
  <c r="V393" i="10"/>
  <c r="W393" i="10"/>
  <c r="X393" i="10"/>
  <c r="G394" i="10"/>
  <c r="Q394" i="10"/>
  <c r="S394" i="10"/>
  <c r="T394" i="10"/>
  <c r="U394" i="10"/>
  <c r="Z394" i="10"/>
  <c r="H395" i="10"/>
  <c r="AC393" i="10"/>
  <c r="AD393" i="10"/>
  <c r="L393" i="10"/>
  <c r="AA393" i="10"/>
  <c r="F395" i="10"/>
  <c r="K394" i="10"/>
  <c r="I394" i="10"/>
  <c r="J393" i="10"/>
  <c r="P393" i="10"/>
  <c r="Y393" i="10"/>
  <c r="L394" i="10"/>
  <c r="AA394" i="10"/>
  <c r="AC394" i="10"/>
  <c r="AD394" i="10"/>
  <c r="Q395" i="10"/>
  <c r="S395" i="10"/>
  <c r="T395" i="10"/>
  <c r="U395" i="10"/>
  <c r="Z395" i="10"/>
  <c r="H396" i="10"/>
  <c r="G395" i="10"/>
  <c r="V395" i="10"/>
  <c r="W395" i="10"/>
  <c r="K395" i="10"/>
  <c r="I395" i="10"/>
  <c r="F396" i="10"/>
  <c r="V394" i="10"/>
  <c r="W394" i="10"/>
  <c r="X394" i="10"/>
  <c r="P394" i="10"/>
  <c r="J394" i="10"/>
  <c r="L395" i="10"/>
  <c r="AA395" i="10"/>
  <c r="AC395" i="10"/>
  <c r="AD395" i="10"/>
  <c r="H397" i="10"/>
  <c r="G396" i="10"/>
  <c r="Q396" i="10"/>
  <c r="S396" i="10"/>
  <c r="T396" i="10"/>
  <c r="U396" i="10"/>
  <c r="Z396" i="10"/>
  <c r="J395" i="10"/>
  <c r="P395" i="10"/>
  <c r="X395" i="10"/>
  <c r="K396" i="10"/>
  <c r="I396" i="10"/>
  <c r="F397" i="10"/>
  <c r="Y394" i="10"/>
  <c r="L396" i="10"/>
  <c r="AA396" i="10"/>
  <c r="AC396" i="10"/>
  <c r="AD396" i="10"/>
  <c r="K397" i="10"/>
  <c r="F398" i="10"/>
  <c r="J396" i="10"/>
  <c r="P396" i="10"/>
  <c r="V396" i="10"/>
  <c r="W396" i="10"/>
  <c r="X396" i="10"/>
  <c r="Q397" i="10"/>
  <c r="S397" i="10"/>
  <c r="T397" i="10"/>
  <c r="U397" i="10"/>
  <c r="Z397" i="10"/>
  <c r="G397" i="10"/>
  <c r="I397" i="10"/>
  <c r="H398" i="10"/>
  <c r="Y395" i="10"/>
  <c r="Y396" i="10"/>
  <c r="P397" i="10"/>
  <c r="J397" i="10"/>
  <c r="V397" i="10"/>
  <c r="W397" i="10"/>
  <c r="X397" i="10"/>
  <c r="K398" i="10"/>
  <c r="I398" i="10"/>
  <c r="F399" i="10"/>
  <c r="H399" i="10"/>
  <c r="Q398" i="10"/>
  <c r="S398" i="10"/>
  <c r="T398" i="10"/>
  <c r="U398" i="10"/>
  <c r="Z398" i="10"/>
  <c r="G398" i="10"/>
  <c r="AC397" i="10"/>
  <c r="AD397" i="10"/>
  <c r="L397" i="10"/>
  <c r="AA397" i="10"/>
  <c r="Y397" i="10"/>
  <c r="L398" i="10"/>
  <c r="AA398" i="10"/>
  <c r="AC398" i="10"/>
  <c r="AD398" i="10"/>
  <c r="V398" i="10"/>
  <c r="W398" i="10"/>
  <c r="X398" i="10"/>
  <c r="G399" i="10"/>
  <c r="Q399" i="10"/>
  <c r="S399" i="10"/>
  <c r="T399" i="10"/>
  <c r="U399" i="10"/>
  <c r="Z399" i="10"/>
  <c r="H400" i="10"/>
  <c r="P398" i="10"/>
  <c r="J398" i="10"/>
  <c r="K399" i="10"/>
  <c r="I399" i="10"/>
  <c r="F400" i="10"/>
  <c r="V399" i="10"/>
  <c r="W399" i="10"/>
  <c r="X399" i="10"/>
  <c r="J399" i="10"/>
  <c r="P399" i="10"/>
  <c r="F401" i="10"/>
  <c r="K400" i="10"/>
  <c r="I400" i="10"/>
  <c r="Q400" i="10"/>
  <c r="S400" i="10"/>
  <c r="V400" i="10"/>
  <c r="G400" i="10"/>
  <c r="H401" i="10"/>
  <c r="Y398" i="10"/>
  <c r="AC399" i="10"/>
  <c r="AD399" i="10"/>
  <c r="L399" i="10"/>
  <c r="AA399" i="10"/>
  <c r="Y399" i="10"/>
  <c r="F402" i="10"/>
  <c r="K401" i="10"/>
  <c r="L400" i="10"/>
  <c r="AA400" i="10"/>
  <c r="AC400" i="10"/>
  <c r="AD400" i="10"/>
  <c r="J400" i="10"/>
  <c r="P400" i="10"/>
  <c r="T400" i="10"/>
  <c r="U400" i="10"/>
  <c r="Z400" i="10"/>
  <c r="G401" i="10"/>
  <c r="H402" i="10"/>
  <c r="I401" i="10"/>
  <c r="Q401" i="10"/>
  <c r="S401" i="10"/>
  <c r="W400" i="10"/>
  <c r="X400" i="10"/>
  <c r="Y400" i="10"/>
  <c r="T401" i="10"/>
  <c r="U401" i="10"/>
  <c r="Z401" i="10"/>
  <c r="V401" i="10"/>
  <c r="J401" i="10"/>
  <c r="P401" i="10"/>
  <c r="H403" i="10"/>
  <c r="G402" i="10"/>
  <c r="Q402" i="10"/>
  <c r="S402" i="10"/>
  <c r="AC401" i="10"/>
  <c r="AD401" i="10"/>
  <c r="L401" i="10"/>
  <c r="AA401" i="10"/>
  <c r="F403" i="10"/>
  <c r="K402" i="10"/>
  <c r="I402" i="10"/>
  <c r="W401" i="10"/>
  <c r="X401" i="10"/>
  <c r="Y401" i="10"/>
  <c r="T402" i="10"/>
  <c r="U402" i="10"/>
  <c r="Z402" i="10"/>
  <c r="V402" i="10"/>
  <c r="P402" i="10"/>
  <c r="J402" i="10"/>
  <c r="L402" i="10"/>
  <c r="AA402" i="10"/>
  <c r="AC402" i="10"/>
  <c r="AD402" i="10"/>
  <c r="G403" i="10"/>
  <c r="Q403" i="10"/>
  <c r="S403" i="10"/>
  <c r="T403" i="10"/>
  <c r="U403" i="10"/>
  <c r="Z403" i="10"/>
  <c r="I403" i="10"/>
  <c r="H404" i="10"/>
  <c r="K403" i="10"/>
  <c r="F404" i="10"/>
  <c r="W402" i="10"/>
  <c r="X402" i="10"/>
  <c r="Y402" i="10"/>
  <c r="F405" i="10"/>
  <c r="K404" i="10"/>
  <c r="L403" i="10"/>
  <c r="AA403" i="10"/>
  <c r="AC403" i="10"/>
  <c r="AD403" i="10"/>
  <c r="V403" i="10"/>
  <c r="W403" i="10"/>
  <c r="X403" i="10"/>
  <c r="J403" i="10"/>
  <c r="P403" i="10"/>
  <c r="G404" i="10"/>
  <c r="H405" i="10"/>
  <c r="Q404" i="10"/>
  <c r="S404" i="10"/>
  <c r="T404" i="10"/>
  <c r="U404" i="10"/>
  <c r="Z404" i="10"/>
  <c r="I404" i="10"/>
  <c r="V404" i="10"/>
  <c r="W404" i="10"/>
  <c r="X404" i="10"/>
  <c r="P404" i="10"/>
  <c r="Y404" i="10"/>
  <c r="J404" i="10"/>
  <c r="L404" i="10"/>
  <c r="AA404" i="10"/>
  <c r="AC404" i="10"/>
  <c r="AD404" i="10"/>
  <c r="Q405" i="10"/>
  <c r="S405" i="10"/>
  <c r="T405" i="10"/>
  <c r="U405" i="10"/>
  <c r="Z405" i="10"/>
  <c r="G405" i="10"/>
  <c r="H406" i="10"/>
  <c r="Y403" i="10"/>
  <c r="K405" i="10"/>
  <c r="I405" i="10"/>
  <c r="F406" i="10"/>
  <c r="L405" i="10"/>
  <c r="AA405" i="10"/>
  <c r="AC405" i="10"/>
  <c r="AD405" i="10"/>
  <c r="P405" i="10"/>
  <c r="J405" i="10"/>
  <c r="V405" i="10"/>
  <c r="W405" i="10"/>
  <c r="X405" i="10"/>
  <c r="Y405" i="10"/>
  <c r="F407" i="10"/>
  <c r="K406" i="10"/>
  <c r="H407" i="10"/>
  <c r="I406" i="10"/>
  <c r="G406" i="10"/>
  <c r="Q406" i="10"/>
  <c r="S406" i="10"/>
  <c r="T406" i="10"/>
  <c r="U406" i="10"/>
  <c r="Z406" i="10"/>
  <c r="V406" i="10"/>
  <c r="W406" i="10"/>
  <c r="X406" i="10"/>
  <c r="G407" i="10"/>
  <c r="Q407" i="10"/>
  <c r="S407" i="10"/>
  <c r="T407" i="10"/>
  <c r="U407" i="10"/>
  <c r="Z407" i="10"/>
  <c r="H408" i="10"/>
  <c r="AC406" i="10"/>
  <c r="AD406" i="10"/>
  <c r="L406" i="10"/>
  <c r="AA406" i="10"/>
  <c r="J406" i="10"/>
  <c r="P406" i="10"/>
  <c r="Y406" i="10"/>
  <c r="K407" i="10"/>
  <c r="I407" i="10"/>
  <c r="F408" i="10"/>
  <c r="L407" i="10"/>
  <c r="AA407" i="10"/>
  <c r="AC407" i="10"/>
  <c r="AD407" i="10"/>
  <c r="G408" i="10"/>
  <c r="Q408" i="10"/>
  <c r="S408" i="10"/>
  <c r="T408" i="10"/>
  <c r="U408" i="10"/>
  <c r="Z408" i="10"/>
  <c r="H409" i="10"/>
  <c r="K408" i="10"/>
  <c r="I408" i="10"/>
  <c r="F409" i="10"/>
  <c r="V407" i="10"/>
  <c r="W407" i="10"/>
  <c r="X407" i="10"/>
  <c r="P407" i="10"/>
  <c r="J407" i="10"/>
  <c r="Y407" i="10"/>
  <c r="F410" i="10"/>
  <c r="K409" i="10"/>
  <c r="L408" i="10"/>
  <c r="AA408" i="10"/>
  <c r="AC408" i="10"/>
  <c r="AD408" i="10"/>
  <c r="V408" i="10"/>
  <c r="W408" i="10"/>
  <c r="X408" i="10"/>
  <c r="J408" i="10"/>
  <c r="P408" i="10"/>
  <c r="H410" i="10"/>
  <c r="G409" i="10"/>
  <c r="Q409" i="10"/>
  <c r="S409" i="10"/>
  <c r="T409" i="10"/>
  <c r="U409" i="10"/>
  <c r="Z409" i="10"/>
  <c r="I409" i="10"/>
  <c r="V409" i="10"/>
  <c r="W409" i="10"/>
  <c r="X409" i="10"/>
  <c r="H411" i="10"/>
  <c r="G410" i="10"/>
  <c r="Q410" i="10"/>
  <c r="S410" i="10"/>
  <c r="T410" i="10"/>
  <c r="U410" i="10"/>
  <c r="Z410" i="10"/>
  <c r="AC409" i="10"/>
  <c r="AD409" i="10"/>
  <c r="L409" i="10"/>
  <c r="AA409" i="10"/>
  <c r="P409" i="10"/>
  <c r="J409" i="10"/>
  <c r="Y408" i="10"/>
  <c r="F411" i="10"/>
  <c r="K411" i="10"/>
  <c r="K410" i="10"/>
  <c r="I410" i="10"/>
  <c r="Y409" i="10"/>
  <c r="V410" i="10"/>
  <c r="L410" i="10"/>
  <c r="AA410" i="10"/>
  <c r="AC410" i="10"/>
  <c r="AD410" i="10"/>
  <c r="P410" i="10"/>
  <c r="J410" i="10"/>
  <c r="W410" i="10"/>
  <c r="X410" i="10"/>
  <c r="G411" i="10"/>
  <c r="I411" i="10"/>
  <c r="Q411" i="10"/>
  <c r="S411" i="10"/>
  <c r="T411" i="10"/>
  <c r="U411" i="10"/>
  <c r="Z411" i="10"/>
  <c r="V411" i="10"/>
  <c r="W411" i="10"/>
  <c r="X411" i="10"/>
  <c r="Y410" i="10"/>
  <c r="AC411" i="10"/>
  <c r="AD411" i="10"/>
  <c r="L411" i="10"/>
  <c r="AA411" i="10"/>
  <c r="J411" i="10"/>
  <c r="P411" i="10"/>
  <c r="Y411" i="10"/>
  <c r="AM19" i="14"/>
  <c r="AN19" i="14"/>
  <c r="AO19" i="14" s="1"/>
  <c r="AP19" i="14"/>
  <c r="AM18" i="14"/>
  <c r="AN18" i="14"/>
  <c r="AO18" i="14" s="1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 s="1"/>
  <c r="AP17" i="14"/>
  <c r="AM16" i="14"/>
  <c r="AN16" i="14"/>
  <c r="AO16" i="14" s="1"/>
  <c r="AP16" i="14"/>
  <c r="AM15" i="14"/>
  <c r="AN15" i="14"/>
  <c r="AO15" i="14" s="1"/>
  <c r="AP15" i="14"/>
  <c r="G332" i="9"/>
  <c r="H332" i="9" s="1"/>
  <c r="I332" i="9" s="1"/>
  <c r="C330" i="9"/>
  <c r="F330" i="9"/>
  <c r="O330" i="9"/>
  <c r="C331" i="9"/>
  <c r="F331" i="9"/>
  <c r="C332" i="9"/>
  <c r="F332" i="9"/>
  <c r="J332" i="9"/>
  <c r="AM14" i="14"/>
  <c r="AP14" i="14"/>
  <c r="J331" i="9"/>
  <c r="N330" i="9"/>
  <c r="N332" i="9"/>
  <c r="G331" i="9"/>
  <c r="H331" i="9" s="1"/>
  <c r="AN14" i="14"/>
  <c r="AO14" i="14" s="1"/>
  <c r="O332" i="9"/>
  <c r="N331" i="9"/>
  <c r="O331" i="9"/>
  <c r="J330" i="9"/>
  <c r="G330" i="9"/>
  <c r="H330" i="9" s="1"/>
  <c r="AN13" i="14"/>
  <c r="AO13" i="14" s="1"/>
  <c r="AM13" i="14"/>
  <c r="AP13" i="14"/>
  <c r="AM12" i="14"/>
  <c r="AN12" i="14"/>
  <c r="AO12" i="14" s="1"/>
  <c r="AP12" i="14"/>
  <c r="C327" i="9"/>
  <c r="F327" i="9"/>
  <c r="G327" i="9"/>
  <c r="H327" i="9" s="1"/>
  <c r="I327" i="9" s="1"/>
  <c r="J327" i="9"/>
  <c r="N327" i="9"/>
  <c r="O327" i="9"/>
  <c r="C328" i="9"/>
  <c r="F328" i="9"/>
  <c r="G328" i="9"/>
  <c r="H328" i="9" s="1"/>
  <c r="I328" i="9" s="1"/>
  <c r="J328" i="9"/>
  <c r="N328" i="9"/>
  <c r="O328" i="9"/>
  <c r="C329" i="9"/>
  <c r="F329" i="9"/>
  <c r="G329" i="9"/>
  <c r="H329" i="9" s="1"/>
  <c r="I329" i="9" s="1"/>
  <c r="N329" i="9"/>
  <c r="J329" i="9"/>
  <c r="O329" i="9"/>
  <c r="AM11" i="14"/>
  <c r="AN11" i="14"/>
  <c r="AO11" i="14" s="1"/>
  <c r="AP11" i="14"/>
  <c r="AM10" i="14"/>
  <c r="AN10" i="14"/>
  <c r="AO10" i="14" s="1"/>
  <c r="AP10" i="14"/>
  <c r="AM9" i="14"/>
  <c r="AN9" i="14"/>
  <c r="AO9" i="14" s="1"/>
  <c r="AP9" i="14"/>
  <c r="C322" i="9"/>
  <c r="F322" i="9"/>
  <c r="G322" i="9"/>
  <c r="H322" i="9" s="1"/>
  <c r="J322" i="9"/>
  <c r="N322" i="9"/>
  <c r="O322" i="9"/>
  <c r="C323" i="9"/>
  <c r="F323" i="9"/>
  <c r="G323" i="9"/>
  <c r="H323" i="9" s="1"/>
  <c r="O323" i="9"/>
  <c r="C324" i="9"/>
  <c r="F324" i="9"/>
  <c r="N324" i="9"/>
  <c r="J324" i="9"/>
  <c r="O324" i="9"/>
  <c r="C325" i="9"/>
  <c r="F325" i="9"/>
  <c r="G325" i="9"/>
  <c r="H325" i="9" s="1"/>
  <c r="I325" i="9" s="1"/>
  <c r="C326" i="9"/>
  <c r="F326" i="9"/>
  <c r="G326" i="9"/>
  <c r="H326" i="9" s="1"/>
  <c r="I326" i="9" s="1"/>
  <c r="AM8" i="14"/>
  <c r="AN8" i="14"/>
  <c r="AO8" i="14" s="1"/>
  <c r="AP8" i="14"/>
  <c r="O326" i="9"/>
  <c r="N326" i="9"/>
  <c r="G324" i="9"/>
  <c r="H324" i="9" s="1"/>
  <c r="I324" i="9" s="1"/>
  <c r="N323" i="9"/>
  <c r="J326" i="9"/>
  <c r="N325" i="9"/>
  <c r="J323" i="9"/>
  <c r="J325" i="9"/>
  <c r="O325" i="9"/>
  <c r="AM7" i="14"/>
  <c r="AN7" i="14"/>
  <c r="AO7" i="14" s="1"/>
  <c r="AP7" i="14"/>
  <c r="AM6" i="14"/>
  <c r="AN6" i="14"/>
  <c r="AO6" i="14" s="1"/>
  <c r="AP6" i="14"/>
  <c r="F455" i="1"/>
  <c r="AM5" i="14"/>
  <c r="AN5" i="14"/>
  <c r="AO5" i="14" s="1"/>
  <c r="AP5" i="14"/>
  <c r="AM2" i="14"/>
  <c r="E652" i="6"/>
  <c r="S652" i="6"/>
  <c r="S653" i="6"/>
  <c r="AM4" i="14"/>
  <c r="AN4" i="14"/>
  <c r="AO4" i="14" s="1"/>
  <c r="AP4" i="14"/>
  <c r="C321" i="9"/>
  <c r="F321" i="9"/>
  <c r="N321" i="9"/>
  <c r="G321" i="9"/>
  <c r="H321" i="9" s="1"/>
  <c r="J321" i="9"/>
  <c r="O321" i="9"/>
  <c r="AM3" i="14"/>
  <c r="AN3" i="14"/>
  <c r="AO3" i="14" s="1"/>
  <c r="AP3" i="14"/>
  <c r="AN2" i="14"/>
  <c r="AO2" i="14" s="1"/>
  <c r="AP2" i="14"/>
  <c r="C320" i="9"/>
  <c r="F320" i="9"/>
  <c r="J320" i="9"/>
  <c r="G320" i="9"/>
  <c r="H320" i="9" s="1"/>
  <c r="I320" i="9" s="1"/>
  <c r="C680" i="8"/>
  <c r="O320" i="9"/>
  <c r="N320" i="9"/>
  <c r="F454" i="1"/>
  <c r="C319" i="9"/>
  <c r="F319" i="9"/>
  <c r="G319" i="9"/>
  <c r="H319" i="9" s="1"/>
  <c r="J319" i="9"/>
  <c r="N319" i="9"/>
  <c r="O319" i="9"/>
  <c r="C316" i="9"/>
  <c r="C317" i="9"/>
  <c r="C318" i="9"/>
  <c r="F317" i="9"/>
  <c r="G317" i="9"/>
  <c r="F318" i="9"/>
  <c r="G318" i="9"/>
  <c r="H318" i="9" s="1"/>
  <c r="I318" i="9" s="1"/>
  <c r="O317" i="9"/>
  <c r="N318" i="9"/>
  <c r="J318" i="9"/>
  <c r="N317" i="9"/>
  <c r="O318" i="9"/>
  <c r="J317" i="9"/>
  <c r="F116" i="15"/>
  <c r="K116" i="15"/>
  <c r="M116" i="15"/>
  <c r="N116" i="15"/>
  <c r="F316" i="9"/>
  <c r="J316" i="9"/>
  <c r="O316" i="9"/>
  <c r="G316" i="9"/>
  <c r="H316" i="9" s="1"/>
  <c r="I316" i="9" s="1"/>
  <c r="N316" i="9"/>
  <c r="C315" i="9"/>
  <c r="F315" i="9"/>
  <c r="G315" i="9"/>
  <c r="H315" i="9" s="1"/>
  <c r="I315" i="9" s="1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 s="1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 s="1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 s="1"/>
  <c r="N309" i="9"/>
  <c r="O309" i="9"/>
  <c r="J309" i="9"/>
  <c r="C308" i="9"/>
  <c r="F308" i="9"/>
  <c r="J308" i="9"/>
  <c r="O308" i="9"/>
  <c r="G308" i="9"/>
  <c r="H308" i="9" s="1"/>
  <c r="I308" i="9" s="1"/>
  <c r="N308" i="9"/>
  <c r="C307" i="9"/>
  <c r="F307" i="9"/>
  <c r="G307" i="9"/>
  <c r="H307" i="9" s="1"/>
  <c r="I307" i="9" s="1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 s="1"/>
  <c r="I304" i="9" s="1"/>
  <c r="O304" i="9"/>
  <c r="N304" i="9"/>
  <c r="J304" i="9"/>
  <c r="C303" i="9"/>
  <c r="F303" i="9"/>
  <c r="G303" i="9"/>
  <c r="H303" i="9" s="1"/>
  <c r="O303" i="9"/>
  <c r="N303" i="9"/>
  <c r="J303" i="9"/>
  <c r="C302" i="9"/>
  <c r="F302" i="9"/>
  <c r="J302" i="9"/>
  <c r="G302" i="9"/>
  <c r="H302" i="9" s="1"/>
  <c r="I302" i="9" s="1"/>
  <c r="O302" i="9"/>
  <c r="N302" i="9"/>
  <c r="C301" i="9"/>
  <c r="F301" i="9"/>
  <c r="G301" i="9"/>
  <c r="H301" i="9" s="1"/>
  <c r="I301" i="9" s="1"/>
  <c r="O301" i="9"/>
  <c r="N301" i="9"/>
  <c r="J301" i="9"/>
  <c r="C299" i="9"/>
  <c r="C300" i="9"/>
  <c r="F299" i="9"/>
  <c r="J299" i="9"/>
  <c r="F300" i="9"/>
  <c r="J300" i="9"/>
  <c r="O300" i="9"/>
  <c r="G300" i="9"/>
  <c r="H300" i="9" s="1"/>
  <c r="N300" i="9"/>
  <c r="F35" i="12"/>
  <c r="K35" i="12"/>
  <c r="M35" i="12"/>
  <c r="H35" i="12"/>
  <c r="G35" i="12"/>
  <c r="N35" i="12"/>
  <c r="P35" i="12"/>
  <c r="J35" i="12"/>
  <c r="I35" i="12"/>
  <c r="Q35" i="12"/>
  <c r="S35" i="12"/>
  <c r="T35" i="12"/>
  <c r="U35" i="12"/>
  <c r="Z35" i="12"/>
  <c r="N432" i="1"/>
  <c r="M432" i="1"/>
  <c r="AC35" i="12"/>
  <c r="AD35" i="12"/>
  <c r="L35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N434" i="1"/>
  <c r="M434" i="1"/>
  <c r="C298" i="9"/>
  <c r="F298" i="9"/>
  <c r="G298" i="9"/>
  <c r="H298" i="9" s="1"/>
  <c r="I298" i="9" s="1"/>
  <c r="O298" i="9"/>
  <c r="N298" i="9"/>
  <c r="J298" i="9"/>
  <c r="H299" i="9"/>
  <c r="I299" i="9" s="1"/>
  <c r="Q299" i="9" s="1"/>
  <c r="M435" i="1"/>
  <c r="N435" i="1"/>
  <c r="C297" i="9"/>
  <c r="F297" i="9"/>
  <c r="G297" i="9"/>
  <c r="H297" i="9" s="1"/>
  <c r="I297" i="9" s="1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 s="1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 s="1"/>
  <c r="I295" i="9" s="1"/>
  <c r="M441" i="1"/>
  <c r="N441" i="1"/>
  <c r="M443" i="1"/>
  <c r="N443" i="1"/>
  <c r="M442" i="1"/>
  <c r="N442" i="1"/>
  <c r="C294" i="9"/>
  <c r="F294" i="9"/>
  <c r="N294" i="9"/>
  <c r="G294" i="9"/>
  <c r="H294" i="9" s="1"/>
  <c r="O294" i="9"/>
  <c r="J294" i="9"/>
  <c r="C293" i="9"/>
  <c r="F293" i="9"/>
  <c r="G293" i="9"/>
  <c r="H293" i="9" s="1"/>
  <c r="O293" i="9"/>
  <c r="N293" i="9"/>
  <c r="J293" i="9"/>
  <c r="O33" i="12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/>
  <c r="H292" i="9" s="1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 s="1"/>
  <c r="O290" i="9"/>
  <c r="N553" i="6"/>
  <c r="M553" i="6"/>
  <c r="N290" i="9"/>
  <c r="J290" i="9"/>
  <c r="C289" i="9"/>
  <c r="F289" i="9"/>
  <c r="G289" i="9"/>
  <c r="H289" i="9" s="1"/>
  <c r="I289" i="9" s="1"/>
  <c r="O289" i="9"/>
  <c r="N554" i="6"/>
  <c r="M554" i="6"/>
  <c r="N289" i="9"/>
  <c r="J289" i="9"/>
  <c r="M555" i="6"/>
  <c r="N555" i="6"/>
  <c r="C288" i="9"/>
  <c r="F288" i="9"/>
  <c r="G288" i="9"/>
  <c r="H288" i="9" s="1"/>
  <c r="I288" i="9" s="1"/>
  <c r="M556" i="6"/>
  <c r="N556" i="6"/>
  <c r="N288" i="9"/>
  <c r="O288" i="9"/>
  <c r="J288" i="9"/>
  <c r="C287" i="9"/>
  <c r="F287" i="9"/>
  <c r="N287" i="9"/>
  <c r="G287" i="9"/>
  <c r="H287" i="9" s="1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 s="1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 s="1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 s="1"/>
  <c r="N570" i="6"/>
  <c r="M570" i="6"/>
  <c r="J282" i="9"/>
  <c r="O282" i="9"/>
  <c r="N282" i="9"/>
  <c r="C281" i="9"/>
  <c r="F281" i="9"/>
  <c r="G281" i="9"/>
  <c r="H281" i="9" s="1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 s="1"/>
  <c r="I278" i="9" s="1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 s="1"/>
  <c r="J277" i="9"/>
  <c r="M583" i="6"/>
  <c r="N583" i="6"/>
  <c r="O277" i="9"/>
  <c r="N277" i="9"/>
  <c r="C276" i="9"/>
  <c r="F276" i="9"/>
  <c r="J276" i="9"/>
  <c r="M584" i="6"/>
  <c r="N584" i="6"/>
  <c r="G276" i="9"/>
  <c r="H276" i="9" s="1"/>
  <c r="O276" i="9"/>
  <c r="N276" i="9"/>
  <c r="N585" i="6"/>
  <c r="M585" i="6"/>
  <c r="M586" i="6"/>
  <c r="N586" i="6"/>
  <c r="C275" i="9"/>
  <c r="F275" i="9"/>
  <c r="G275" i="9"/>
  <c r="H275" i="9" s="1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 s="1"/>
  <c r="I274" i="9" s="1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F114" i="15"/>
  <c r="M598" i="6"/>
  <c r="N598" i="6"/>
  <c r="F115" i="15"/>
  <c r="K115" i="15"/>
  <c r="K114" i="15"/>
  <c r="H114" i="15"/>
  <c r="M599" i="6"/>
  <c r="N599" i="6"/>
  <c r="E600" i="6"/>
  <c r="G114" i="15"/>
  <c r="Q114" i="15"/>
  <c r="S114" i="15"/>
  <c r="T114" i="15"/>
  <c r="U114" i="15"/>
  <c r="Z114" i="15"/>
  <c r="H115" i="15"/>
  <c r="H116" i="15"/>
  <c r="I114" i="15"/>
  <c r="S601" i="6"/>
  <c r="S600" i="6"/>
  <c r="G116" i="15"/>
  <c r="Q116" i="15"/>
  <c r="I116" i="15"/>
  <c r="M600" i="6"/>
  <c r="N600" i="6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AA116" i="15"/>
  <c r="S116" i="15"/>
  <c r="P116" i="15"/>
  <c r="J116" i="15"/>
  <c r="N601" i="6"/>
  <c r="M601" i="6"/>
  <c r="Y114" i="15"/>
  <c r="P115" i="15"/>
  <c r="J115" i="15"/>
  <c r="L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F273" i="9"/>
  <c r="G273" i="9"/>
  <c r="H273" i="9" s="1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/>
  <c r="F52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M278" i="6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/>
  <c r="AC11" i="6"/>
  <c r="AD11" i="6"/>
  <c r="U11" i="6"/>
  <c r="G11" i="6"/>
  <c r="AC10" i="6"/>
  <c r="AD10" i="6"/>
  <c r="U10" i="6"/>
  <c r="AC9" i="6"/>
  <c r="AD9" i="6"/>
  <c r="U9" i="6"/>
  <c r="AC8" i="6"/>
  <c r="AD8" i="6"/>
  <c r="U8" i="6"/>
  <c r="AC7" i="6"/>
  <c r="AD7" i="6"/>
  <c r="U7" i="6"/>
  <c r="AC6" i="6"/>
  <c r="AD6" i="6"/>
  <c r="U6" i="6"/>
  <c r="AC5" i="6"/>
  <c r="AD5" i="6"/>
  <c r="U5" i="6"/>
  <c r="AC4" i="6"/>
  <c r="AD4" i="6"/>
  <c r="U4" i="6"/>
  <c r="AC3" i="6"/>
  <c r="AD3" i="6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 s="1"/>
  <c r="I170" i="9" s="1"/>
  <c r="Q170" i="9" s="1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 s="1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 s="1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 s="1"/>
  <c r="C121" i="9"/>
  <c r="F120" i="9"/>
  <c r="G120" i="9"/>
  <c r="H120" i="9" s="1"/>
  <c r="I120" i="9" s="1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 s="1"/>
  <c r="I113" i="9" s="1"/>
  <c r="C113" i="9"/>
  <c r="F112" i="9"/>
  <c r="G112" i="9"/>
  <c r="H112" i="9" s="1"/>
  <c r="I112" i="9" s="1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 s="1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 s="1"/>
  <c r="C96" i="9"/>
  <c r="F95" i="9"/>
  <c r="G95" i="9"/>
  <c r="C95" i="9"/>
  <c r="F94" i="9"/>
  <c r="J94" i="9"/>
  <c r="C94" i="9"/>
  <c r="F93" i="9"/>
  <c r="J93" i="9"/>
  <c r="C93" i="9"/>
  <c r="F92" i="9"/>
  <c r="G92" i="9"/>
  <c r="H92" i="9" s="1"/>
  <c r="I92" i="9" s="1"/>
  <c r="C92" i="9"/>
  <c r="F91" i="9"/>
  <c r="G91" i="9"/>
  <c r="H91" i="9" s="1"/>
  <c r="I91" i="9" s="1"/>
  <c r="C91" i="9"/>
  <c r="F90" i="9"/>
  <c r="C90" i="9"/>
  <c r="F89" i="9"/>
  <c r="J89" i="9"/>
  <c r="C89" i="9"/>
  <c r="F88" i="9"/>
  <c r="J88" i="9"/>
  <c r="C88" i="9"/>
  <c r="F87" i="9"/>
  <c r="G87" i="9"/>
  <c r="H87" i="9" s="1"/>
  <c r="I87" i="9" s="1"/>
  <c r="C87" i="9"/>
  <c r="F86" i="9"/>
  <c r="G86" i="9"/>
  <c r="H86" i="9" s="1"/>
  <c r="C86" i="9"/>
  <c r="F85" i="9"/>
  <c r="G85" i="9"/>
  <c r="H85" i="9" s="1"/>
  <c r="C85" i="9"/>
  <c r="F84" i="9"/>
  <c r="J84" i="9"/>
  <c r="C84" i="9"/>
  <c r="F83" i="9"/>
  <c r="G83" i="9"/>
  <c r="H83" i="9" s="1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 s="1"/>
  <c r="C77" i="9"/>
  <c r="F76" i="9"/>
  <c r="J76" i="9"/>
  <c r="C76" i="9"/>
  <c r="F75" i="9"/>
  <c r="G75" i="9"/>
  <c r="H75" i="9" s="1"/>
  <c r="I75" i="9" s="1"/>
  <c r="C75" i="9"/>
  <c r="F74" i="9"/>
  <c r="J74" i="9"/>
  <c r="C74" i="9"/>
  <c r="F73" i="9"/>
  <c r="G73" i="9"/>
  <c r="C73" i="9"/>
  <c r="F72" i="9"/>
  <c r="G72" i="9"/>
  <c r="H72" i="9" s="1"/>
  <c r="I72" i="9" s="1"/>
  <c r="C72" i="9"/>
  <c r="F71" i="9"/>
  <c r="G71" i="9"/>
  <c r="C71" i="9"/>
  <c r="F70" i="9"/>
  <c r="C70" i="9"/>
  <c r="F69" i="9"/>
  <c r="G69" i="9"/>
  <c r="H69" i="9" s="1"/>
  <c r="C69" i="9"/>
  <c r="F68" i="9"/>
  <c r="J68" i="9"/>
  <c r="C68" i="9"/>
  <c r="F67" i="9"/>
  <c r="G67" i="9"/>
  <c r="H67" i="9" s="1"/>
  <c r="C67" i="9"/>
  <c r="F66" i="9"/>
  <c r="C66" i="9"/>
  <c r="F65" i="9"/>
  <c r="G65" i="9"/>
  <c r="H65" i="9" s="1"/>
  <c r="C65" i="9"/>
  <c r="F64" i="9"/>
  <c r="G64" i="9"/>
  <c r="H64" i="9" s="1"/>
  <c r="C64" i="9"/>
  <c r="F63" i="9"/>
  <c r="J63" i="9"/>
  <c r="C63" i="9"/>
  <c r="F62" i="9"/>
  <c r="G62" i="9"/>
  <c r="C62" i="9"/>
  <c r="F61" i="9"/>
  <c r="G61" i="9"/>
  <c r="H61" i="9" s="1"/>
  <c r="C61" i="9"/>
  <c r="F60" i="9"/>
  <c r="G60" i="9"/>
  <c r="H60" i="9" s="1"/>
  <c r="C60" i="9"/>
  <c r="F59" i="9"/>
  <c r="G59" i="9"/>
  <c r="C59" i="9"/>
  <c r="F58" i="9"/>
  <c r="G58" i="9"/>
  <c r="H58" i="9" s="1"/>
  <c r="C58" i="9"/>
  <c r="F57" i="9"/>
  <c r="C57" i="9"/>
  <c r="F56" i="9"/>
  <c r="G56" i="9"/>
  <c r="H56" i="9" s="1"/>
  <c r="C56" i="9"/>
  <c r="F55" i="9"/>
  <c r="C55" i="9"/>
  <c r="F54" i="9"/>
  <c r="G54" i="9"/>
  <c r="C54" i="9"/>
  <c r="F53" i="9"/>
  <c r="G53" i="9"/>
  <c r="H53" i="9" s="1"/>
  <c r="C53" i="9"/>
  <c r="F52" i="9"/>
  <c r="J52" i="9"/>
  <c r="C52" i="9"/>
  <c r="F51" i="9"/>
  <c r="G51" i="9"/>
  <c r="H51" i="9" s="1"/>
  <c r="C51" i="9"/>
  <c r="F50" i="9"/>
  <c r="C50" i="9"/>
  <c r="F49" i="9"/>
  <c r="G49" i="9"/>
  <c r="C49" i="9"/>
  <c r="F48" i="9"/>
  <c r="J48" i="9"/>
  <c r="C48" i="9"/>
  <c r="F47" i="9"/>
  <c r="G47" i="9"/>
  <c r="H47" i="9" s="1"/>
  <c r="C47" i="9"/>
  <c r="F46" i="9"/>
  <c r="C46" i="9"/>
  <c r="F45" i="9"/>
  <c r="J45" i="9"/>
  <c r="C45" i="9"/>
  <c r="F44" i="9"/>
  <c r="G44" i="9"/>
  <c r="H44" i="9" s="1"/>
  <c r="I44" i="9" s="1"/>
  <c r="C44" i="9"/>
  <c r="F43" i="9"/>
  <c r="G43" i="9"/>
  <c r="H43" i="9" s="1"/>
  <c r="C43" i="9"/>
  <c r="F42" i="9"/>
  <c r="G42" i="9"/>
  <c r="H42" i="9" s="1"/>
  <c r="I42" i="9" s="1"/>
  <c r="C42" i="9"/>
  <c r="F41" i="9"/>
  <c r="J41" i="9"/>
  <c r="C41" i="9"/>
  <c r="F40" i="9"/>
  <c r="J40" i="9"/>
  <c r="C40" i="9"/>
  <c r="F39" i="9"/>
  <c r="C39" i="9"/>
  <c r="F38" i="9"/>
  <c r="G38" i="9"/>
  <c r="H38" i="9" s="1"/>
  <c r="I38" i="9" s="1"/>
  <c r="C38" i="9"/>
  <c r="F37" i="9"/>
  <c r="J37" i="9"/>
  <c r="C37" i="9"/>
  <c r="F36" i="9"/>
  <c r="C36" i="9"/>
  <c r="F35" i="9"/>
  <c r="G35" i="9"/>
  <c r="C35" i="9"/>
  <c r="F34" i="9"/>
  <c r="J34" i="9"/>
  <c r="C34" i="9"/>
  <c r="F33" i="9"/>
  <c r="G33" i="9"/>
  <c r="H33" i="9" s="1"/>
  <c r="I33" i="9" s="1"/>
  <c r="C33" i="9"/>
  <c r="F32" i="9"/>
  <c r="G32" i="9"/>
  <c r="H32" i="9" s="1"/>
  <c r="C32" i="9"/>
  <c r="J31" i="9"/>
  <c r="G31" i="9"/>
  <c r="C31" i="9"/>
  <c r="J30" i="9"/>
  <c r="G30" i="9"/>
  <c r="H30" i="9" s="1"/>
  <c r="C30" i="9"/>
  <c r="J29" i="9"/>
  <c r="G29" i="9"/>
  <c r="H29" i="9" s="1"/>
  <c r="C29" i="9"/>
  <c r="J28" i="9"/>
  <c r="G28" i="9"/>
  <c r="H28" i="9" s="1"/>
  <c r="C28" i="9"/>
  <c r="J27" i="9"/>
  <c r="K27" i="9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3" i="9"/>
  <c r="H243" i="9" s="1"/>
  <c r="G248" i="9"/>
  <c r="H248" i="9" s="1"/>
  <c r="I248" i="9" s="1"/>
  <c r="G249" i="9"/>
  <c r="H249" i="9" s="1"/>
  <c r="I249" i="9" s="1"/>
  <c r="G251" i="9"/>
  <c r="H251" i="9" s="1"/>
  <c r="I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I259" i="9" s="1"/>
  <c r="G260" i="9"/>
  <c r="H260" i="9" s="1"/>
  <c r="G261" i="9"/>
  <c r="H261" i="9" s="1"/>
  <c r="G262" i="9"/>
  <c r="H262" i="9" s="1"/>
  <c r="I262" i="9" s="1"/>
  <c r="Q262" i="9" s="1"/>
  <c r="G263" i="9"/>
  <c r="H263" i="9" s="1"/>
  <c r="G264" i="9"/>
  <c r="H264" i="9" s="1"/>
  <c r="I264" i="9" s="1"/>
  <c r="G265" i="9"/>
  <c r="H265" i="9" s="1"/>
  <c r="I265" i="9" s="1"/>
  <c r="G266" i="9"/>
  <c r="G267" i="9"/>
  <c r="H267" i="9" s="1"/>
  <c r="I267" i="9" s="1"/>
  <c r="G268" i="9"/>
  <c r="H268" i="9" s="1"/>
  <c r="G269" i="9"/>
  <c r="H269" i="9" s="1"/>
  <c r="I269" i="9" s="1"/>
  <c r="G270" i="9"/>
  <c r="G271" i="9"/>
  <c r="H271" i="9" s="1"/>
  <c r="I271" i="9" s="1"/>
  <c r="G272" i="9"/>
  <c r="K308" i="8"/>
  <c r="K581" i="8"/>
  <c r="K585" i="8"/>
  <c r="K886" i="8"/>
  <c r="K890" i="8"/>
  <c r="K51" i="1"/>
  <c r="I3" i="12"/>
  <c r="F5" i="12"/>
  <c r="K4" i="12"/>
  <c r="AC42" i="12"/>
  <c r="AD42" i="12"/>
  <c r="L42" i="12"/>
  <c r="L41" i="12"/>
  <c r="AC41" i="12"/>
  <c r="AD41" i="12"/>
  <c r="Q3" i="12"/>
  <c r="S3" i="12"/>
  <c r="G3" i="12"/>
  <c r="H4" i="12"/>
  <c r="G4" i="12"/>
  <c r="AC36" i="12"/>
  <c r="AD36" i="12"/>
  <c r="K3" i="12"/>
  <c r="L37" i="12"/>
  <c r="L40" i="12"/>
  <c r="AC40" i="12"/>
  <c r="AD40" i="12"/>
  <c r="AC37" i="12"/>
  <c r="AD37" i="12"/>
  <c r="L38" i="12"/>
  <c r="F6" i="12"/>
  <c r="K5" i="12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/>
  <c r="N132" i="9"/>
  <c r="G152" i="9"/>
  <c r="H152" i="9" s="1"/>
  <c r="I152" i="9" s="1"/>
  <c r="K152" i="9" s="1"/>
  <c r="G148" i="9"/>
  <c r="H148" i="9" s="1"/>
  <c r="G110" i="9"/>
  <c r="N112" i="9"/>
  <c r="G114" i="9"/>
  <c r="H114" i="9" s="1"/>
  <c r="N116" i="9"/>
  <c r="G118" i="9"/>
  <c r="H118" i="9" s="1"/>
  <c r="N120" i="9"/>
  <c r="G122" i="9"/>
  <c r="H122" i="9" s="1"/>
  <c r="N124" i="9"/>
  <c r="G126" i="9"/>
  <c r="H126" i="9" s="1"/>
  <c r="N128" i="9"/>
  <c r="N136" i="9"/>
  <c r="G140" i="9"/>
  <c r="H140" i="9" s="1"/>
  <c r="G105" i="9"/>
  <c r="H105" i="9" s="1"/>
  <c r="I105" i="9" s="1"/>
  <c r="N480" i="6"/>
  <c r="M481" i="6"/>
  <c r="N481" i="6"/>
  <c r="N482" i="6"/>
  <c r="M482" i="6"/>
  <c r="M484" i="6"/>
  <c r="N484" i="6"/>
  <c r="M485" i="6"/>
  <c r="N485" i="6"/>
  <c r="M486" i="6"/>
  <c r="N486" i="6"/>
  <c r="N483" i="6"/>
  <c r="S483" i="6"/>
  <c r="S484" i="6"/>
  <c r="N470" i="6"/>
  <c r="S470" i="6"/>
  <c r="S471" i="6"/>
  <c r="M479" i="6"/>
  <c r="S479" i="6"/>
  <c r="S480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 s="1"/>
  <c r="N251" i="9"/>
  <c r="G245" i="9"/>
  <c r="H245" i="9" s="1"/>
  <c r="I245" i="9" s="1"/>
  <c r="Q245" i="9" s="1"/>
  <c r="J251" i="9"/>
  <c r="K928" i="8"/>
  <c r="K933" i="8"/>
  <c r="K52" i="1"/>
  <c r="F53" i="1"/>
  <c r="N603" i="6"/>
  <c r="M603" i="6"/>
  <c r="P4" i="12"/>
  <c r="J4" i="12"/>
  <c r="I4" i="12"/>
  <c r="AC4" i="12"/>
  <c r="AD4" i="12"/>
  <c r="H5" i="12"/>
  <c r="Q5" i="12"/>
  <c r="Q4" i="12"/>
  <c r="L4" i="12"/>
  <c r="AC3" i="12"/>
  <c r="AD3" i="12"/>
  <c r="L3" i="12"/>
  <c r="P3" i="12"/>
  <c r="J3" i="12"/>
  <c r="H6" i="12"/>
  <c r="V3" i="12"/>
  <c r="T3" i="12"/>
  <c r="U3" i="12"/>
  <c r="Z3" i="12"/>
  <c r="S4" i="12"/>
  <c r="J243" i="9"/>
  <c r="G234" i="9"/>
  <c r="H234" i="9" s="1"/>
  <c r="O170" i="9"/>
  <c r="G258" i="9"/>
  <c r="H258" i="9" s="1"/>
  <c r="G254" i="9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I219" i="9" s="1"/>
  <c r="G240" i="9"/>
  <c r="H240" i="9" s="1"/>
  <c r="I240" i="9" s="1"/>
  <c r="J249" i="9"/>
  <c r="G238" i="9"/>
  <c r="H238" i="9" s="1"/>
  <c r="I238" i="9" s="1"/>
  <c r="G232" i="9"/>
  <c r="H232" i="9" s="1"/>
  <c r="G246" i="9"/>
  <c r="G242" i="9"/>
  <c r="H242" i="9" s="1"/>
  <c r="I242" i="9" s="1"/>
  <c r="G236" i="9"/>
  <c r="H236" i="9" s="1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G137" i="9"/>
  <c r="N224" i="9"/>
  <c r="J100" i="9"/>
  <c r="G202" i="9"/>
  <c r="H202" i="9" s="1"/>
  <c r="G210" i="9"/>
  <c r="N235" i="9"/>
  <c r="N206" i="9"/>
  <c r="G156" i="9"/>
  <c r="H156" i="9" s="1"/>
  <c r="J178" i="9"/>
  <c r="J168" i="9"/>
  <c r="G221" i="9"/>
  <c r="H221" i="9" s="1"/>
  <c r="G159" i="9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Q228" i="9" s="1"/>
  <c r="G217" i="9"/>
  <c r="H217" i="9" s="1"/>
  <c r="G178" i="9"/>
  <c r="H178" i="9" s="1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G196" i="9"/>
  <c r="H196" i="9" s="1"/>
  <c r="I196" i="9" s="1"/>
  <c r="N242" i="9"/>
  <c r="N237" i="9"/>
  <c r="J232" i="9"/>
  <c r="J227" i="9"/>
  <c r="N189" i="9"/>
  <c r="G131" i="9"/>
  <c r="H131" i="9" s="1"/>
  <c r="J174" i="9"/>
  <c r="O158" i="9"/>
  <c r="J92" i="9"/>
  <c r="J164" i="9"/>
  <c r="G37" i="9"/>
  <c r="J170" i="9"/>
  <c r="G76" i="9"/>
  <c r="H76" i="9" s="1"/>
  <c r="I76" i="9" s="1"/>
  <c r="O168" i="9"/>
  <c r="J71" i="9"/>
  <c r="G230" i="9"/>
  <c r="H230" i="9" s="1"/>
  <c r="G222" i="9"/>
  <c r="H222" i="9" s="1"/>
  <c r="G218" i="9"/>
  <c r="H218" i="9" s="1"/>
  <c r="I218" i="9" s="1"/>
  <c r="G212" i="9"/>
  <c r="H212" i="9" s="1"/>
  <c r="G203" i="9"/>
  <c r="H203" i="9" s="1"/>
  <c r="G187" i="9"/>
  <c r="H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G216" i="9"/>
  <c r="H216" i="9" s="1"/>
  <c r="I216" i="9" s="1"/>
  <c r="G208" i="9"/>
  <c r="H208" i="9" s="1"/>
  <c r="I208" i="9" s="1"/>
  <c r="G200" i="9"/>
  <c r="H200" i="9" s="1"/>
  <c r="I200" i="9" s="1"/>
  <c r="G174" i="9"/>
  <c r="H174" i="9" s="1"/>
  <c r="N240" i="9"/>
  <c r="J224" i="9"/>
  <c r="N197" i="9"/>
  <c r="J163" i="9"/>
  <c r="G74" i="9"/>
  <c r="H74" i="9" s="1"/>
  <c r="J56" i="9"/>
  <c r="G68" i="9"/>
  <c r="J162" i="9"/>
  <c r="J95" i="9"/>
  <c r="G48" i="9"/>
  <c r="G204" i="9"/>
  <c r="H204" i="9" s="1"/>
  <c r="G198" i="9"/>
  <c r="H198" i="9" s="1"/>
  <c r="I198" i="9" s="1"/>
  <c r="Q198" i="9" s="1"/>
  <c r="G182" i="9"/>
  <c r="H182" i="9" s="1"/>
  <c r="G161" i="9"/>
  <c r="H161" i="9" s="1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 s="1"/>
  <c r="G84" i="9"/>
  <c r="H84" i="9" s="1"/>
  <c r="G192" i="9"/>
  <c r="H192" i="9" s="1"/>
  <c r="G176" i="9"/>
  <c r="H176" i="9" s="1"/>
  <c r="I176" i="9" s="1"/>
  <c r="Q176" i="9" s="1"/>
  <c r="G166" i="9"/>
  <c r="H166" i="9" s="1"/>
  <c r="J157" i="9"/>
  <c r="J211" i="9"/>
  <c r="N193" i="9"/>
  <c r="N175" i="9"/>
  <c r="N158" i="9"/>
  <c r="G155" i="9"/>
  <c r="H155" i="9" s="1"/>
  <c r="J160" i="9"/>
  <c r="G205" i="9"/>
  <c r="G201" i="9"/>
  <c r="G194" i="9"/>
  <c r="H194" i="9" s="1"/>
  <c r="I194" i="9" s="1"/>
  <c r="G185" i="9"/>
  <c r="H185" i="9" s="1"/>
  <c r="I185" i="9" s="1"/>
  <c r="Q185" i="9" s="1"/>
  <c r="G177" i="9"/>
  <c r="H177" i="9" s="1"/>
  <c r="G172" i="9"/>
  <c r="H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G189" i="9"/>
  <c r="H189" i="9" s="1"/>
  <c r="G179" i="9"/>
  <c r="H179" i="9" s="1"/>
  <c r="I179" i="9" s="1"/>
  <c r="G175" i="9"/>
  <c r="H175" i="9" s="1"/>
  <c r="G169" i="9"/>
  <c r="H169" i="9" s="1"/>
  <c r="I169" i="9" s="1"/>
  <c r="G165" i="9"/>
  <c r="H165" i="9" s="1"/>
  <c r="I165" i="9" s="1"/>
  <c r="G160" i="9"/>
  <c r="H160" i="9" s="1"/>
  <c r="N217" i="9"/>
  <c r="N209" i="9"/>
  <c r="N200" i="9"/>
  <c r="N192" i="9"/>
  <c r="N181" i="9"/>
  <c r="J167" i="9"/>
  <c r="G94" i="9"/>
  <c r="H94" i="9" s="1"/>
  <c r="I94" i="9" s="1"/>
  <c r="J77" i="9"/>
  <c r="H35" i="9"/>
  <c r="I35" i="9" s="1"/>
  <c r="O140" i="9"/>
  <c r="G136" i="9"/>
  <c r="H136" i="9" s="1"/>
  <c r="I136" i="9" s="1"/>
  <c r="O152" i="9"/>
  <c r="N152" i="9"/>
  <c r="G227" i="9"/>
  <c r="H227" i="9" s="1"/>
  <c r="I227" i="9" s="1"/>
  <c r="G213" i="9"/>
  <c r="H213" i="9" s="1"/>
  <c r="I213" i="9" s="1"/>
  <c r="Q213" i="9" s="1"/>
  <c r="G209" i="9"/>
  <c r="H209" i="9" s="1"/>
  <c r="G195" i="9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I154" i="9" s="1"/>
  <c r="N141" i="9"/>
  <c r="J54" i="9"/>
  <c r="J33" i="9"/>
  <c r="J187" i="9"/>
  <c r="G128" i="9"/>
  <c r="H128" i="9" s="1"/>
  <c r="I128" i="9" s="1"/>
  <c r="K128" i="9" s="1"/>
  <c r="G124" i="9"/>
  <c r="H124" i="9" s="1"/>
  <c r="I124" i="9" s="1"/>
  <c r="K124" i="9" s="1"/>
  <c r="M124" i="9" s="1"/>
  <c r="G116" i="9"/>
  <c r="H116" i="9" s="1"/>
  <c r="I116" i="9" s="1"/>
  <c r="K116" i="9" s="1"/>
  <c r="G107" i="9"/>
  <c r="H107" i="9" s="1"/>
  <c r="G229" i="9"/>
  <c r="H229" i="9" s="1"/>
  <c r="G225" i="9"/>
  <c r="H225" i="9" s="1"/>
  <c r="G211" i="9"/>
  <c r="H211" i="9" s="1"/>
  <c r="G197" i="9"/>
  <c r="H197" i="9" s="1"/>
  <c r="G193" i="9"/>
  <c r="H193" i="9" s="1"/>
  <c r="G188" i="9"/>
  <c r="H188" i="9" s="1"/>
  <c r="G184" i="9"/>
  <c r="H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28" i="9"/>
  <c r="K28" i="9" s="1"/>
  <c r="L28" i="9" s="1"/>
  <c r="G78" i="9"/>
  <c r="H78" i="9" s="1"/>
  <c r="J49" i="9"/>
  <c r="J72" i="9"/>
  <c r="J38" i="9"/>
  <c r="H151" i="9"/>
  <c r="I151" i="9" s="1"/>
  <c r="J159" i="9"/>
  <c r="N153" i="9"/>
  <c r="J129" i="9"/>
  <c r="K129" i="9" s="1"/>
  <c r="M129" i="9" s="1"/>
  <c r="J43" i="9"/>
  <c r="J104" i="9"/>
  <c r="N156" i="9"/>
  <c r="J139" i="9"/>
  <c r="G143" i="9"/>
  <c r="H143" i="9" s="1"/>
  <c r="O151" i="9"/>
  <c r="O175" i="9"/>
  <c r="J67" i="9"/>
  <c r="J85" i="9"/>
  <c r="N201" i="9"/>
  <c r="N194" i="9"/>
  <c r="N166" i="9"/>
  <c r="O154" i="9"/>
  <c r="G134" i="9"/>
  <c r="H134" i="9" s="1"/>
  <c r="J83" i="9"/>
  <c r="J59" i="9"/>
  <c r="J134" i="9"/>
  <c r="G97" i="9"/>
  <c r="H97" i="9" s="1"/>
  <c r="I97" i="9" s="1"/>
  <c r="K97" i="9" s="1"/>
  <c r="M97" i="9" s="1"/>
  <c r="J151" i="9"/>
  <c r="O139" i="9"/>
  <c r="O157" i="9"/>
  <c r="G46" i="9"/>
  <c r="H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J138" i="9"/>
  <c r="G138" i="9"/>
  <c r="H138" i="9" s="1"/>
  <c r="N138" i="9"/>
  <c r="O138" i="9"/>
  <c r="G39" i="9"/>
  <c r="H39" i="9" s="1"/>
  <c r="I39" i="9" s="1"/>
  <c r="J39" i="9"/>
  <c r="H54" i="9"/>
  <c r="I54" i="9" s="1"/>
  <c r="J80" i="9"/>
  <c r="G80" i="9"/>
  <c r="H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J109" i="9"/>
  <c r="G109" i="9"/>
  <c r="H109" i="9" s="1"/>
  <c r="N109" i="9"/>
  <c r="N111" i="9"/>
  <c r="G111" i="9"/>
  <c r="H111" i="9" s="1"/>
  <c r="I111" i="9" s="1"/>
  <c r="K111" i="9" s="1"/>
  <c r="M111" i="9" s="1"/>
  <c r="J113" i="9"/>
  <c r="N113" i="9"/>
  <c r="N115" i="9"/>
  <c r="G115" i="9"/>
  <c r="J117" i="9"/>
  <c r="G117" i="9"/>
  <c r="H117" i="9" s="1"/>
  <c r="N117" i="9"/>
  <c r="N119" i="9"/>
  <c r="G119" i="9"/>
  <c r="H119" i="9" s="1"/>
  <c r="J121" i="9"/>
  <c r="N121" i="9"/>
  <c r="N123" i="9"/>
  <c r="G123" i="9"/>
  <c r="J125" i="9"/>
  <c r="G125" i="9"/>
  <c r="H125" i="9" s="1"/>
  <c r="N125" i="9"/>
  <c r="N127" i="9"/>
  <c r="G127" i="9"/>
  <c r="H127" i="9" s="1"/>
  <c r="I127" i="9" s="1"/>
  <c r="K127" i="9" s="1"/>
  <c r="O133" i="9"/>
  <c r="N133" i="9"/>
  <c r="G133" i="9"/>
  <c r="H133" i="9" s="1"/>
  <c r="O135" i="9"/>
  <c r="J135" i="9"/>
  <c r="N135" i="9"/>
  <c r="J36" i="9"/>
  <c r="G36" i="9"/>
  <c r="H36" i="9" s="1"/>
  <c r="I36" i="9" s="1"/>
  <c r="G55" i="9"/>
  <c r="H55" i="9" s="1"/>
  <c r="I55" i="9" s="1"/>
  <c r="J55" i="9"/>
  <c r="G57" i="9"/>
  <c r="H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I173" i="9" s="1"/>
  <c r="Q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I63" i="9" s="1"/>
  <c r="K63" i="9" s="1"/>
  <c r="M63" i="9" s="1"/>
  <c r="J64" i="9"/>
  <c r="J103" i="9"/>
  <c r="G106" i="9"/>
  <c r="O129" i="9"/>
  <c r="O137" i="9"/>
  <c r="O163" i="9"/>
  <c r="O179" i="9"/>
  <c r="O187" i="9"/>
  <c r="G180" i="9"/>
  <c r="G164" i="9"/>
  <c r="H164" i="9" s="1"/>
  <c r="I164" i="9" s="1"/>
  <c r="Q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G239" i="9"/>
  <c r="H239" i="9" s="1"/>
  <c r="G231" i="9"/>
  <c r="H231" i="9" s="1"/>
  <c r="G223" i="9"/>
  <c r="H223" i="9" s="1"/>
  <c r="I223" i="9" s="1"/>
  <c r="Q223" i="9" s="1"/>
  <c r="G215" i="9"/>
  <c r="H215" i="9" s="1"/>
  <c r="I215" i="9" s="1"/>
  <c r="Q215" i="9" s="1"/>
  <c r="G207" i="9"/>
  <c r="H207" i="9" s="1"/>
  <c r="G199" i="9"/>
  <c r="H199" i="9" s="1"/>
  <c r="G191" i="9"/>
  <c r="H191" i="9" s="1"/>
  <c r="I191" i="9" s="1"/>
  <c r="Q191" i="9" s="1"/>
  <c r="G183" i="9"/>
  <c r="H183" i="9" s="1"/>
  <c r="G171" i="9"/>
  <c r="J252" i="9"/>
  <c r="J244" i="9"/>
  <c r="J236" i="9"/>
  <c r="J228" i="9"/>
  <c r="K228" i="9" s="1"/>
  <c r="M228" i="9" s="1"/>
  <c r="J173" i="9"/>
  <c r="O142" i="9"/>
  <c r="N142" i="9"/>
  <c r="G108" i="9"/>
  <c r="H108" i="9" s="1"/>
  <c r="I108" i="9" s="1"/>
  <c r="K108" i="9" s="1"/>
  <c r="M108" i="9" s="1"/>
  <c r="J58" i="9"/>
  <c r="J42" i="9"/>
  <c r="K42" i="9" s="1"/>
  <c r="M42" i="9" s="1"/>
  <c r="N139" i="9"/>
  <c r="O273" i="9"/>
  <c r="G149" i="9"/>
  <c r="H149" i="9" s="1"/>
  <c r="I149" i="9" s="1"/>
  <c r="G141" i="9"/>
  <c r="H141" i="9" s="1"/>
  <c r="N173" i="9"/>
  <c r="N165" i="9"/>
  <c r="O155" i="9"/>
  <c r="J149" i="9"/>
  <c r="J145" i="9"/>
  <c r="J141" i="9"/>
  <c r="J91" i="9"/>
  <c r="G82" i="9"/>
  <c r="H82" i="9" s="1"/>
  <c r="J47" i="9"/>
  <c r="J35" i="9"/>
  <c r="K35" i="9" s="1"/>
  <c r="J73" i="9"/>
  <c r="J150" i="9"/>
  <c r="J53" i="9"/>
  <c r="J146" i="9"/>
  <c r="J62" i="9"/>
  <c r="G41" i="9"/>
  <c r="H41" i="9" s="1"/>
  <c r="J147" i="9"/>
  <c r="J44" i="9"/>
  <c r="G45" i="9"/>
  <c r="H45" i="9" s="1"/>
  <c r="G52" i="9"/>
  <c r="H52" i="9" s="1"/>
  <c r="J60" i="9"/>
  <c r="G88" i="9"/>
  <c r="H88" i="9" s="1"/>
  <c r="I88" i="9" s="1"/>
  <c r="K88" i="9" s="1"/>
  <c r="M88" i="9" s="1"/>
  <c r="J96" i="9"/>
  <c r="G147" i="9"/>
  <c r="H147" i="9" s="1"/>
  <c r="I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K218" i="9" s="1"/>
  <c r="M218" i="9" s="1"/>
  <c r="J214" i="9"/>
  <c r="J210" i="9"/>
  <c r="J206" i="9"/>
  <c r="J202" i="9"/>
  <c r="J198" i="9"/>
  <c r="J194" i="9"/>
  <c r="J190" i="9"/>
  <c r="J186" i="9"/>
  <c r="J182" i="9"/>
  <c r="G142" i="9"/>
  <c r="G98" i="9"/>
  <c r="H98" i="9" s="1"/>
  <c r="I98" i="9" s="1"/>
  <c r="K98" i="9" s="1"/>
  <c r="J75" i="9"/>
  <c r="K75" i="9" s="1"/>
  <c r="M75" i="9" s="1"/>
  <c r="G89" i="9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I236" i="9"/>
  <c r="I121" i="9"/>
  <c r="I189" i="9"/>
  <c r="Q189" i="9" s="1"/>
  <c r="I244" i="9"/>
  <c r="Q244" i="9" s="1"/>
  <c r="K311" i="8"/>
  <c r="I260" i="9"/>
  <c r="Q252" i="9"/>
  <c r="I204" i="9"/>
  <c r="Q204" i="9" s="1"/>
  <c r="I178" i="9"/>
  <c r="Q178" i="9" s="1"/>
  <c r="K307" i="8"/>
  <c r="K310" i="8"/>
  <c r="K313" i="8"/>
  <c r="L27" i="9"/>
  <c r="K306" i="8"/>
  <c r="K309" i="8"/>
  <c r="K305" i="8"/>
  <c r="I181" i="9"/>
  <c r="K181" i="9" s="1"/>
  <c r="M181" i="9" s="1"/>
  <c r="I206" i="9"/>
  <c r="I202" i="9"/>
  <c r="I233" i="9"/>
  <c r="Q233" i="9" s="1"/>
  <c r="I268" i="9"/>
  <c r="K268" i="9" s="1"/>
  <c r="M268" i="9" s="1"/>
  <c r="I241" i="9"/>
  <c r="Q241" i="9" s="1"/>
  <c r="I148" i="9"/>
  <c r="K148" i="9" s="1"/>
  <c r="M148" i="9" s="1"/>
  <c r="I237" i="9"/>
  <c r="Q237" i="9" s="1"/>
  <c r="I221" i="9"/>
  <c r="I255" i="9"/>
  <c r="I253" i="9"/>
  <c r="Q253" i="9" s="1"/>
  <c r="I155" i="9"/>
  <c r="K155" i="9" s="1"/>
  <c r="M155" i="9" s="1"/>
  <c r="I56" i="9"/>
  <c r="K56" i="9" s="1"/>
  <c r="M56" i="9" s="1"/>
  <c r="Q165" i="9"/>
  <c r="Q218" i="9"/>
  <c r="I217" i="9"/>
  <c r="I140" i="9"/>
  <c r="K140" i="9" s="1"/>
  <c r="M140" i="9" s="1"/>
  <c r="Q271" i="9"/>
  <c r="H71" i="9"/>
  <c r="I71" i="9" s="1"/>
  <c r="K71" i="9" s="1"/>
  <c r="M71" i="9" s="1"/>
  <c r="H270" i="9"/>
  <c r="I270" i="9" s="1"/>
  <c r="K216" i="9"/>
  <c r="M216" i="9" s="1"/>
  <c r="I190" i="9"/>
  <c r="Q190" i="9" s="1"/>
  <c r="I47" i="9"/>
  <c r="I67" i="9"/>
  <c r="K67" i="9" s="1"/>
  <c r="I203" i="9"/>
  <c r="I158" i="9"/>
  <c r="K158" i="9" s="1"/>
  <c r="M158" i="9" s="1"/>
  <c r="I43" i="9"/>
  <c r="K43" i="9" s="1"/>
  <c r="M43" i="9" s="1"/>
  <c r="M28" i="9"/>
  <c r="H79" i="9"/>
  <c r="I79" i="9" s="1"/>
  <c r="K79" i="9" s="1"/>
  <c r="M79" i="9" s="1"/>
  <c r="H110" i="9"/>
  <c r="I110" i="9" s="1"/>
  <c r="K110" i="9" s="1"/>
  <c r="H37" i="9"/>
  <c r="I37" i="9" s="1"/>
  <c r="K37" i="9" s="1"/>
  <c r="H95" i="9"/>
  <c r="I95" i="9" s="1"/>
  <c r="K95" i="9" s="1"/>
  <c r="M95" i="9" s="1"/>
  <c r="Q264" i="9"/>
  <c r="I126" i="9"/>
  <c r="K126" i="9" s="1"/>
  <c r="M126" i="9" s="1"/>
  <c r="H100" i="9"/>
  <c r="I100" i="9" s="1"/>
  <c r="K100" i="9" s="1"/>
  <c r="M100" i="9" s="1"/>
  <c r="H68" i="9"/>
  <c r="I68" i="9" s="1"/>
  <c r="K68" i="9" s="1"/>
  <c r="I107" i="9"/>
  <c r="K107" i="9" s="1"/>
  <c r="I84" i="9"/>
  <c r="K84" i="9" s="1"/>
  <c r="H48" i="9"/>
  <c r="I48" i="9" s="1"/>
  <c r="K48" i="9" s="1"/>
  <c r="M48" i="9" s="1"/>
  <c r="I263" i="9"/>
  <c r="Q263" i="9" s="1"/>
  <c r="I257" i="9"/>
  <c r="H256" i="9"/>
  <c r="I256" i="9" s="1"/>
  <c r="K256" i="9" s="1"/>
  <c r="M256" i="9" s="1"/>
  <c r="I232" i="9"/>
  <c r="K232" i="9" s="1"/>
  <c r="M232" i="9" s="1"/>
  <c r="I261" i="9"/>
  <c r="K261" i="9" s="1"/>
  <c r="M261" i="9" s="1"/>
  <c r="H201" i="9"/>
  <c r="I201" i="9" s="1"/>
  <c r="I224" i="9"/>
  <c r="H272" i="9"/>
  <c r="I272" i="9" s="1"/>
  <c r="I243" i="9"/>
  <c r="Q243" i="9" s="1"/>
  <c r="I235" i="9"/>
  <c r="H205" i="9"/>
  <c r="I205" i="9" s="1"/>
  <c r="K205" i="9" s="1"/>
  <c r="M205" i="9" s="1"/>
  <c r="H195" i="9"/>
  <c r="I195" i="9" s="1"/>
  <c r="K195" i="9" s="1"/>
  <c r="I182" i="9"/>
  <c r="Q182" i="9" s="1"/>
  <c r="I131" i="9"/>
  <c r="K131" i="9" s="1"/>
  <c r="I69" i="9"/>
  <c r="I64" i="9"/>
  <c r="I96" i="9"/>
  <c r="I273" i="9"/>
  <c r="Q273" i="9" s="1"/>
  <c r="H16" i="14"/>
  <c r="Q16" i="14"/>
  <c r="S16" i="14"/>
  <c r="V16" i="14"/>
  <c r="N278" i="6"/>
  <c r="M470" i="6"/>
  <c r="H12" i="6"/>
  <c r="G12" i="6"/>
  <c r="N479" i="6"/>
  <c r="F17" i="14"/>
  <c r="N487" i="6"/>
  <c r="M487" i="6"/>
  <c r="M483" i="6"/>
  <c r="F14" i="6"/>
  <c r="K13" i="6"/>
  <c r="K12" i="6"/>
  <c r="K154" i="9"/>
  <c r="M154" i="9" s="1"/>
  <c r="H17" i="14"/>
  <c r="H18" i="14"/>
  <c r="M605" i="6"/>
  <c r="N605" i="6"/>
  <c r="I211" i="9"/>
  <c r="I50" i="1"/>
  <c r="L50" i="1"/>
  <c r="G50" i="1"/>
  <c r="P50" i="1"/>
  <c r="Q50" i="1"/>
  <c r="S50" i="1"/>
  <c r="V50" i="1"/>
  <c r="G51" i="1"/>
  <c r="I51" i="1"/>
  <c r="H52" i="1"/>
  <c r="Q51" i="1"/>
  <c r="F54" i="1"/>
  <c r="K53" i="1"/>
  <c r="K76" i="9"/>
  <c r="Q163" i="9"/>
  <c r="K34" i="9"/>
  <c r="K213" i="9"/>
  <c r="K136" i="9"/>
  <c r="M136" i="9" s="1"/>
  <c r="Q162" i="9"/>
  <c r="K162" i="9"/>
  <c r="M162" i="9" s="1"/>
  <c r="K185" i="9"/>
  <c r="M185" i="9" s="1"/>
  <c r="K94" i="9"/>
  <c r="M94" i="9" s="1"/>
  <c r="Q167" i="9"/>
  <c r="K167" i="9"/>
  <c r="M167" i="9" s="1"/>
  <c r="Q179" i="9"/>
  <c r="K179" i="9"/>
  <c r="M179" i="9" s="1"/>
  <c r="K70" i="9"/>
  <c r="M70" i="9" s="1"/>
  <c r="G5" i="12"/>
  <c r="J5" i="12"/>
  <c r="I5" i="12"/>
  <c r="W3" i="12"/>
  <c r="X3" i="12"/>
  <c r="Y3" i="12"/>
  <c r="I6" i="12"/>
  <c r="Q6" i="12"/>
  <c r="G6" i="12"/>
  <c r="H7" i="12"/>
  <c r="P5" i="12"/>
  <c r="AA3" i="12"/>
  <c r="AA4" i="12"/>
  <c r="T4" i="12"/>
  <c r="U4" i="12"/>
  <c r="Z4" i="12"/>
  <c r="V4" i="12"/>
  <c r="S5" i="12"/>
  <c r="L5" i="12"/>
  <c r="AC5" i="12"/>
  <c r="AD5" i="12"/>
  <c r="I209" i="9"/>
  <c r="K209" i="9" s="1"/>
  <c r="M209" i="9" s="1"/>
  <c r="W36" i="12"/>
  <c r="X36" i="12"/>
  <c r="Y36" i="12"/>
  <c r="W37" i="12"/>
  <c r="X37" i="12"/>
  <c r="Y37" i="12"/>
  <c r="S39" i="12"/>
  <c r="T38" i="12"/>
  <c r="U38" i="12"/>
  <c r="Z38" i="12"/>
  <c r="V38" i="12"/>
  <c r="H123" i="9"/>
  <c r="I123" i="9" s="1"/>
  <c r="K123" i="9" s="1"/>
  <c r="I12" i="6"/>
  <c r="AC12" i="6"/>
  <c r="AD12" i="6"/>
  <c r="M27" i="9"/>
  <c r="M152" i="9"/>
  <c r="Q249" i="9"/>
  <c r="Q216" i="9"/>
  <c r="M116" i="9"/>
  <c r="Q259" i="9"/>
  <c r="H13" i="6"/>
  <c r="G13" i="6"/>
  <c r="P13" i="6"/>
  <c r="Q12" i="6"/>
  <c r="S12" i="6"/>
  <c r="V12" i="6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K14" i="6"/>
  <c r="F15" i="6"/>
  <c r="J12" i="6"/>
  <c r="P12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F55" i="1"/>
  <c r="AC51" i="1"/>
  <c r="AD51" i="1"/>
  <c r="L51" i="1"/>
  <c r="P51" i="1"/>
  <c r="J51" i="1"/>
  <c r="T5" i="12"/>
  <c r="U5" i="12"/>
  <c r="Z5" i="12"/>
  <c r="S6" i="12"/>
  <c r="V5" i="12"/>
  <c r="AA5" i="12"/>
  <c r="AC6" i="12"/>
  <c r="AD6" i="12"/>
  <c r="L6" i="12"/>
  <c r="P6" i="12"/>
  <c r="J6" i="12"/>
  <c r="W4" i="12"/>
  <c r="X4" i="12"/>
  <c r="Y4" i="12"/>
  <c r="Q7" i="12"/>
  <c r="I7" i="12"/>
  <c r="G7" i="12"/>
  <c r="H8" i="12"/>
  <c r="V39" i="12"/>
  <c r="S40" i="12"/>
  <c r="T39" i="12"/>
  <c r="U39" i="12"/>
  <c r="Z39" i="12"/>
  <c r="W38" i="12"/>
  <c r="X38" i="12"/>
  <c r="Y38" i="12"/>
  <c r="L12" i="6"/>
  <c r="T12" i="6"/>
  <c r="U12" i="6"/>
  <c r="Z12" i="6"/>
  <c r="Q13" i="6"/>
  <c r="S13" i="6"/>
  <c r="T13" i="6"/>
  <c r="U13" i="6"/>
  <c r="Z13" i="6"/>
  <c r="J13" i="6"/>
  <c r="I13" i="6"/>
  <c r="AC13" i="6"/>
  <c r="AD13" i="6"/>
  <c r="H14" i="6"/>
  <c r="Q14" i="6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F16" i="6"/>
  <c r="K15" i="6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F56" i="1"/>
  <c r="K55" i="1"/>
  <c r="J52" i="1"/>
  <c r="P52" i="1"/>
  <c r="L52" i="1"/>
  <c r="AC52" i="1"/>
  <c r="AD52" i="1"/>
  <c r="W39" i="12"/>
  <c r="X39" i="12"/>
  <c r="Y39" i="12"/>
  <c r="Q8" i="12"/>
  <c r="G8" i="12"/>
  <c r="H9" i="12"/>
  <c r="I8" i="12"/>
  <c r="P7" i="12"/>
  <c r="J7" i="12"/>
  <c r="W5" i="12"/>
  <c r="X5" i="12"/>
  <c r="Y5" i="12"/>
  <c r="AA6" i="12"/>
  <c r="L7" i="12"/>
  <c r="AC7" i="12"/>
  <c r="AD7" i="12"/>
  <c r="T6" i="12"/>
  <c r="U6" i="12"/>
  <c r="Z6" i="12"/>
  <c r="S7" i="12"/>
  <c r="V6" i="12"/>
  <c r="V40" i="12"/>
  <c r="S41" i="12"/>
  <c r="T40" i="12"/>
  <c r="U40" i="12"/>
  <c r="Z40" i="12"/>
  <c r="V13" i="6"/>
  <c r="W13" i="6"/>
  <c r="X13" i="6"/>
  <c r="Y13" i="6"/>
  <c r="W12" i="6"/>
  <c r="X12" i="6"/>
  <c r="Y12" i="6"/>
  <c r="H15" i="6"/>
  <c r="Q15" i="6"/>
  <c r="S14" i="6"/>
  <c r="V14" i="6"/>
  <c r="G14" i="6"/>
  <c r="J14" i="6"/>
  <c r="I14" i="6"/>
  <c r="AC14" i="6"/>
  <c r="AD14" i="6"/>
  <c r="L13" i="6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K16" i="6"/>
  <c r="F17" i="6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F57" i="1"/>
  <c r="G54" i="1"/>
  <c r="H55" i="1"/>
  <c r="I54" i="1"/>
  <c r="Q54" i="1"/>
  <c r="J53" i="1"/>
  <c r="P53" i="1"/>
  <c r="H10" i="12"/>
  <c r="Q9" i="12"/>
  <c r="I9" i="12"/>
  <c r="G9" i="12"/>
  <c r="W6" i="12"/>
  <c r="X6" i="12"/>
  <c r="Y6" i="12"/>
  <c r="P8" i="12"/>
  <c r="J8" i="12"/>
  <c r="L8" i="12"/>
  <c r="AC8" i="12"/>
  <c r="AD8" i="12"/>
  <c r="T7" i="12"/>
  <c r="U7" i="12"/>
  <c r="Z7" i="12"/>
  <c r="S8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G15" i="6"/>
  <c r="P15" i="6"/>
  <c r="I15" i="6"/>
  <c r="AC15" i="6"/>
  <c r="AD15" i="6"/>
  <c r="H16" i="6"/>
  <c r="G16" i="6"/>
  <c r="P16" i="6"/>
  <c r="S15" i="6"/>
  <c r="V15" i="6"/>
  <c r="T14" i="6"/>
  <c r="U14" i="6"/>
  <c r="Z14" i="6"/>
  <c r="P14" i="6"/>
  <c r="L14" i="6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K17" i="6"/>
  <c r="F18" i="6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L15" i="6"/>
  <c r="P54" i="1"/>
  <c r="J54" i="1"/>
  <c r="F58" i="1"/>
  <c r="K57" i="1"/>
  <c r="AC54" i="1"/>
  <c r="AD54" i="1"/>
  <c r="L54" i="1"/>
  <c r="G55" i="1"/>
  <c r="I55" i="1"/>
  <c r="H56" i="1"/>
  <c r="Q55" i="1"/>
  <c r="L9" i="12"/>
  <c r="AC9" i="12"/>
  <c r="AD9" i="12"/>
  <c r="T8" i="12"/>
  <c r="U8" i="12"/>
  <c r="Z8" i="12"/>
  <c r="S9" i="12"/>
  <c r="V8" i="12"/>
  <c r="AA9" i="12"/>
  <c r="P9" i="12"/>
  <c r="J9" i="12"/>
  <c r="I10" i="12"/>
  <c r="Q10" i="12"/>
  <c r="H11" i="12"/>
  <c r="G10" i="12"/>
  <c r="AA8" i="12"/>
  <c r="J16" i="6"/>
  <c r="I16" i="6"/>
  <c r="L16" i="6"/>
  <c r="Q16" i="6"/>
  <c r="S16" i="6"/>
  <c r="T16" i="6"/>
  <c r="U16" i="6"/>
  <c r="Z16" i="6"/>
  <c r="J15" i="6"/>
  <c r="V42" i="12"/>
  <c r="T42" i="12"/>
  <c r="U42" i="12"/>
  <c r="Z42" i="12"/>
  <c r="W41" i="12"/>
  <c r="X41" i="12"/>
  <c r="Y41" i="12"/>
  <c r="H17" i="6"/>
  <c r="G17" i="6"/>
  <c r="P17" i="6"/>
  <c r="T15" i="6"/>
  <c r="U15" i="6"/>
  <c r="Z15" i="6"/>
  <c r="W14" i="6"/>
  <c r="X14" i="6"/>
  <c r="Y14" i="6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F19" i="6"/>
  <c r="K18" i="6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F59" i="1"/>
  <c r="J17" i="6"/>
  <c r="J10" i="12"/>
  <c r="P10" i="12"/>
  <c r="L10" i="12"/>
  <c r="AC10" i="12"/>
  <c r="AD10" i="12"/>
  <c r="W8" i="12"/>
  <c r="X8" i="12"/>
  <c r="Y8" i="12"/>
  <c r="G11" i="12"/>
  <c r="H12" i="12"/>
  <c r="Q11" i="12"/>
  <c r="I11" i="12"/>
  <c r="S10" i="12"/>
  <c r="T9" i="12"/>
  <c r="U9" i="12"/>
  <c r="Z9" i="12"/>
  <c r="V9" i="12"/>
  <c r="AC16" i="6"/>
  <c r="AD16" i="6"/>
  <c r="Q17" i="6"/>
  <c r="S17" i="6"/>
  <c r="W15" i="6"/>
  <c r="X15" i="6"/>
  <c r="Y15" i="6"/>
  <c r="W42" i="12"/>
  <c r="X42" i="12"/>
  <c r="Y42" i="12"/>
  <c r="I17" i="6"/>
  <c r="L17" i="6"/>
  <c r="V16" i="6"/>
  <c r="W16" i="6"/>
  <c r="X16" i="6"/>
  <c r="Y16" i="6"/>
  <c r="H18" i="6"/>
  <c r="Q18" i="6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K19" i="6"/>
  <c r="F20" i="6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F60" i="1"/>
  <c r="AA55" i="1"/>
  <c r="P56" i="1"/>
  <c r="J56" i="1"/>
  <c r="S11" i="12"/>
  <c r="T10" i="12"/>
  <c r="U10" i="12"/>
  <c r="Z10" i="12"/>
  <c r="V10" i="12"/>
  <c r="W10" i="12"/>
  <c r="X10" i="12"/>
  <c r="Y10" i="12"/>
  <c r="H13" i="12"/>
  <c r="G12" i="12"/>
  <c r="I12" i="12"/>
  <c r="Q12" i="12"/>
  <c r="AA10" i="12"/>
  <c r="L11" i="12"/>
  <c r="AC11" i="12"/>
  <c r="AD11" i="12"/>
  <c r="P11" i="12"/>
  <c r="J11" i="12"/>
  <c r="W9" i="12"/>
  <c r="X9" i="12"/>
  <c r="Y9" i="12"/>
  <c r="V17" i="6"/>
  <c r="T17" i="6"/>
  <c r="U17" i="6"/>
  <c r="Z17" i="6"/>
  <c r="S18" i="6"/>
  <c r="T18" i="6"/>
  <c r="U18" i="6"/>
  <c r="Z18" i="6"/>
  <c r="AC17" i="6"/>
  <c r="AD17" i="6"/>
  <c r="H19" i="6"/>
  <c r="I19" i="6"/>
  <c r="G18" i="6"/>
  <c r="J18" i="6"/>
  <c r="I18" i="6"/>
  <c r="L18" i="6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F21" i="6"/>
  <c r="K20" i="6"/>
  <c r="N613" i="6"/>
  <c r="M613" i="6"/>
  <c r="V56" i="1"/>
  <c r="W56" i="1"/>
  <c r="X56" i="1"/>
  <c r="Y56" i="1"/>
  <c r="S57" i="1"/>
  <c r="V57" i="1"/>
  <c r="K60" i="1"/>
  <c r="F61" i="1"/>
  <c r="AA56" i="1"/>
  <c r="L57" i="1"/>
  <c r="AC57" i="1"/>
  <c r="AD57" i="1"/>
  <c r="H59" i="1"/>
  <c r="I58" i="1"/>
  <c r="G58" i="1"/>
  <c r="Q58" i="1"/>
  <c r="J57" i="1"/>
  <c r="P57" i="1"/>
  <c r="W17" i="6"/>
  <c r="X17" i="6"/>
  <c r="Y17" i="6"/>
  <c r="V18" i="6"/>
  <c r="W18" i="6"/>
  <c r="X18" i="6"/>
  <c r="G13" i="12"/>
  <c r="H14" i="12"/>
  <c r="Q13" i="12"/>
  <c r="I13" i="12"/>
  <c r="AA11" i="12"/>
  <c r="AC12" i="12"/>
  <c r="AD12" i="12"/>
  <c r="L12" i="12"/>
  <c r="AA12" i="12"/>
  <c r="J12" i="12"/>
  <c r="P12" i="12"/>
  <c r="T11" i="12"/>
  <c r="U11" i="12"/>
  <c r="Z11" i="12"/>
  <c r="S12" i="12"/>
  <c r="V11" i="12"/>
  <c r="L19" i="6"/>
  <c r="AC19" i="6"/>
  <c r="AD19" i="6"/>
  <c r="P18" i="6"/>
  <c r="Q19" i="6"/>
  <c r="S19" i="6"/>
  <c r="T19" i="6"/>
  <c r="U19" i="6"/>
  <c r="Z19" i="6"/>
  <c r="H20" i="6"/>
  <c r="G19" i="6"/>
  <c r="AC18" i="6"/>
  <c r="AD18" i="6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F22" i="6"/>
  <c r="K21" i="6"/>
  <c r="M614" i="6"/>
  <c r="N614" i="6"/>
  <c r="T57" i="1"/>
  <c r="U57" i="1"/>
  <c r="Z57" i="1"/>
  <c r="S58" i="1"/>
  <c r="T58" i="1"/>
  <c r="U58" i="1"/>
  <c r="Z58" i="1"/>
  <c r="Y18" i="6"/>
  <c r="G59" i="1"/>
  <c r="I59" i="1"/>
  <c r="H60" i="1"/>
  <c r="Q59" i="1"/>
  <c r="S59" i="1"/>
  <c r="F62" i="1"/>
  <c r="K61" i="1"/>
  <c r="P58" i="1"/>
  <c r="J58" i="1"/>
  <c r="L58" i="1"/>
  <c r="AC58" i="1"/>
  <c r="AD58" i="1"/>
  <c r="AA57" i="1"/>
  <c r="S13" i="12"/>
  <c r="T12" i="12"/>
  <c r="U12" i="12"/>
  <c r="Z12" i="12"/>
  <c r="V12" i="12"/>
  <c r="W12" i="12"/>
  <c r="X12" i="12"/>
  <c r="Y12" i="12"/>
  <c r="Q14" i="12"/>
  <c r="H15" i="12"/>
  <c r="I14" i="12"/>
  <c r="G14" i="12"/>
  <c r="W11" i="12"/>
  <c r="X11" i="12"/>
  <c r="Y11" i="12"/>
  <c r="L13" i="12"/>
  <c r="AA13" i="12"/>
  <c r="AC13" i="12"/>
  <c r="AD13" i="12"/>
  <c r="J13" i="12"/>
  <c r="P13" i="12"/>
  <c r="V19" i="6"/>
  <c r="W19" i="6"/>
  <c r="X19" i="6"/>
  <c r="P19" i="6"/>
  <c r="J19" i="6"/>
  <c r="Q20" i="6"/>
  <c r="S20" i="6"/>
  <c r="T20" i="6"/>
  <c r="U20" i="6"/>
  <c r="Z20" i="6"/>
  <c r="H21" i="6"/>
  <c r="G20" i="6"/>
  <c r="I20" i="6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F23" i="6"/>
  <c r="K22" i="6"/>
  <c r="M615" i="6"/>
  <c r="N615" i="6"/>
  <c r="W57" i="1"/>
  <c r="X57" i="1"/>
  <c r="Y57" i="1"/>
  <c r="V20" i="6"/>
  <c r="W20" i="6"/>
  <c r="X20" i="6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F63" i="1"/>
  <c r="K62" i="1"/>
  <c r="L59" i="1"/>
  <c r="AC59" i="1"/>
  <c r="AD59" i="1"/>
  <c r="AA58" i="1"/>
  <c r="J59" i="1"/>
  <c r="P59" i="1"/>
  <c r="L14" i="12"/>
  <c r="AA14" i="12"/>
  <c r="AC14" i="12"/>
  <c r="AD14" i="12"/>
  <c r="Q15" i="12"/>
  <c r="I15" i="12"/>
  <c r="H16" i="12"/>
  <c r="G15" i="12"/>
  <c r="P14" i="12"/>
  <c r="J14" i="12"/>
  <c r="S14" i="12"/>
  <c r="T13" i="12"/>
  <c r="U13" i="12"/>
  <c r="Z13" i="12"/>
  <c r="V13" i="12"/>
  <c r="W13" i="12"/>
  <c r="X13" i="12"/>
  <c r="Y13" i="12"/>
  <c r="Y19" i="6"/>
  <c r="AC20" i="6"/>
  <c r="AD20" i="6"/>
  <c r="L20" i="6"/>
  <c r="P20" i="6"/>
  <c r="J20" i="6"/>
  <c r="G21" i="6"/>
  <c r="H22" i="6"/>
  <c r="I22" i="6"/>
  <c r="Q21" i="6"/>
  <c r="S21" i="6"/>
  <c r="T21" i="6"/>
  <c r="U21" i="6"/>
  <c r="Z21" i="6"/>
  <c r="I21" i="6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K23" i="6"/>
  <c r="F24" i="6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F64" i="1"/>
  <c r="K63" i="1"/>
  <c r="AC15" i="12"/>
  <c r="AD15" i="12"/>
  <c r="L15" i="12"/>
  <c r="AA15" i="12"/>
  <c r="P15" i="12"/>
  <c r="J15" i="12"/>
  <c r="Q16" i="12"/>
  <c r="G16" i="12"/>
  <c r="I16" i="12"/>
  <c r="H17" i="12"/>
  <c r="S15" i="12"/>
  <c r="T14" i="12"/>
  <c r="U14" i="12"/>
  <c r="Z14" i="12"/>
  <c r="V14" i="12"/>
  <c r="W14" i="12"/>
  <c r="X14" i="12"/>
  <c r="Y14" i="12"/>
  <c r="L22" i="6"/>
  <c r="AC22" i="6"/>
  <c r="AD22" i="6"/>
  <c r="V21" i="6"/>
  <c r="W21" i="6"/>
  <c r="X21" i="6"/>
  <c r="Y20" i="6"/>
  <c r="L21" i="6"/>
  <c r="AC21" i="6"/>
  <c r="AD21" i="6"/>
  <c r="P21" i="6"/>
  <c r="J21" i="6"/>
  <c r="G22" i="6"/>
  <c r="Q22" i="6"/>
  <c r="S22" i="6"/>
  <c r="T22" i="6"/>
  <c r="U22" i="6"/>
  <c r="Z22" i="6"/>
  <c r="H23" i="6"/>
  <c r="I23" i="6"/>
  <c r="N499" i="6"/>
  <c r="M499" i="6"/>
  <c r="W26" i="14"/>
  <c r="X26" i="14"/>
  <c r="Y26" i="14"/>
  <c r="J27" i="14"/>
  <c r="P27" i="14"/>
  <c r="T27" i="14"/>
  <c r="U27" i="14"/>
  <c r="Z27" i="14"/>
  <c r="V27" i="14"/>
  <c r="J26" i="14"/>
  <c r="P26" i="14"/>
  <c r="Q28" i="14"/>
  <c r="S28" i="14"/>
  <c r="H29" i="14"/>
  <c r="AC26" i="14"/>
  <c r="AD26" i="14"/>
  <c r="L26" i="14"/>
  <c r="AA26" i="14"/>
  <c r="K27" i="14"/>
  <c r="I27" i="14"/>
  <c r="F28" i="14"/>
  <c r="K24" i="6"/>
  <c r="F25" i="6"/>
  <c r="N617" i="6"/>
  <c r="M617" i="6"/>
  <c r="W60" i="1"/>
  <c r="X60" i="1"/>
  <c r="Y60" i="1"/>
  <c r="T61" i="1"/>
  <c r="U61" i="1"/>
  <c r="Z61" i="1"/>
  <c r="V61" i="1"/>
  <c r="K64" i="1"/>
  <c r="F65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L16" i="12"/>
  <c r="AA16" i="12"/>
  <c r="S16" i="12"/>
  <c r="T15" i="12"/>
  <c r="U15" i="12"/>
  <c r="Z15" i="12"/>
  <c r="V15" i="12"/>
  <c r="J16" i="12"/>
  <c r="P16" i="12"/>
  <c r="G17" i="12"/>
  <c r="H18" i="12"/>
  <c r="I17" i="12"/>
  <c r="Q17" i="12"/>
  <c r="AC23" i="6"/>
  <c r="AD23" i="6"/>
  <c r="L23" i="6"/>
  <c r="Y21" i="6"/>
  <c r="V22" i="6"/>
  <c r="W22" i="6"/>
  <c r="X22" i="6"/>
  <c r="J22" i="6"/>
  <c r="P22" i="6"/>
  <c r="H24" i="6"/>
  <c r="G23" i="6"/>
  <c r="Q23" i="6"/>
  <c r="S23" i="6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F26" i="6"/>
  <c r="K25" i="6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F66" i="1"/>
  <c r="Y22" i="6"/>
  <c r="P17" i="12"/>
  <c r="J17" i="12"/>
  <c r="L17" i="12"/>
  <c r="AA17" i="12"/>
  <c r="AC17" i="12"/>
  <c r="AD17" i="12"/>
  <c r="S17" i="12"/>
  <c r="T16" i="12"/>
  <c r="U16" i="12"/>
  <c r="Z16" i="12"/>
  <c r="V16" i="12"/>
  <c r="W16" i="12"/>
  <c r="X16" i="12"/>
  <c r="Y16" i="12"/>
  <c r="H19" i="12"/>
  <c r="G18" i="12"/>
  <c r="I18" i="12"/>
  <c r="Q18" i="12"/>
  <c r="W15" i="12"/>
  <c r="X15" i="12"/>
  <c r="Y15" i="12"/>
  <c r="V23" i="6"/>
  <c r="T23" i="6"/>
  <c r="U23" i="6"/>
  <c r="Z23" i="6"/>
  <c r="P23" i="6"/>
  <c r="J23" i="6"/>
  <c r="Q24" i="6"/>
  <c r="S24" i="6"/>
  <c r="H25" i="6"/>
  <c r="G24" i="6"/>
  <c r="I24" i="6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K26" i="6"/>
  <c r="F27" i="6"/>
  <c r="Y28" i="14"/>
  <c r="M619" i="6"/>
  <c r="N619" i="6"/>
  <c r="W62" i="1"/>
  <c r="X62" i="1"/>
  <c r="Y62" i="1"/>
  <c r="W23" i="6"/>
  <c r="X23" i="6"/>
  <c r="Y23" i="6"/>
  <c r="T63" i="1"/>
  <c r="U63" i="1"/>
  <c r="Z63" i="1"/>
  <c r="V63" i="1"/>
  <c r="P63" i="1"/>
  <c r="J63" i="1"/>
  <c r="L63" i="1"/>
  <c r="AA63" i="1"/>
  <c r="AC63" i="1"/>
  <c r="AD63" i="1"/>
  <c r="K66" i="1"/>
  <c r="F67" i="1"/>
  <c r="AA62" i="1"/>
  <c r="Q64" i="1"/>
  <c r="S64" i="1"/>
  <c r="G64" i="1"/>
  <c r="I64" i="1"/>
  <c r="H65" i="1"/>
  <c r="G19" i="12"/>
  <c r="I19" i="12"/>
  <c r="Q19" i="12"/>
  <c r="H20" i="12"/>
  <c r="AC18" i="12"/>
  <c r="AD18" i="12"/>
  <c r="L18" i="12"/>
  <c r="AA18" i="12"/>
  <c r="J18" i="12"/>
  <c r="P18" i="12"/>
  <c r="S18" i="12"/>
  <c r="T17" i="12"/>
  <c r="U17" i="12"/>
  <c r="Z17" i="12"/>
  <c r="V17" i="12"/>
  <c r="V24" i="6"/>
  <c r="T24" i="6"/>
  <c r="U24" i="6"/>
  <c r="Z24" i="6"/>
  <c r="Q25" i="6"/>
  <c r="S25" i="6"/>
  <c r="H26" i="6"/>
  <c r="I26" i="6"/>
  <c r="AC26" i="6"/>
  <c r="AD26" i="6"/>
  <c r="G25" i="6"/>
  <c r="I25" i="6"/>
  <c r="AC24" i="6"/>
  <c r="AD24" i="6"/>
  <c r="L24" i="6"/>
  <c r="P24" i="6"/>
  <c r="J24" i="6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F28" i="6"/>
  <c r="K27" i="6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F68" i="1"/>
  <c r="W24" i="6"/>
  <c r="X24" i="6"/>
  <c r="Y24" i="6"/>
  <c r="W17" i="12"/>
  <c r="X17" i="12"/>
  <c r="Y17" i="12"/>
  <c r="S19" i="12"/>
  <c r="T18" i="12"/>
  <c r="U18" i="12"/>
  <c r="Z18" i="12"/>
  <c r="V18" i="12"/>
  <c r="AC19" i="12"/>
  <c r="AD19" i="12"/>
  <c r="L19" i="12"/>
  <c r="AA19" i="12"/>
  <c r="H21" i="12"/>
  <c r="G20" i="12"/>
  <c r="I20" i="12"/>
  <c r="Q20" i="12"/>
  <c r="J19" i="12"/>
  <c r="P19" i="12"/>
  <c r="V25" i="6"/>
  <c r="T25" i="6"/>
  <c r="U25" i="6"/>
  <c r="Z25" i="6"/>
  <c r="L25" i="6"/>
  <c r="AC25" i="6"/>
  <c r="AD25" i="6"/>
  <c r="J25" i="6"/>
  <c r="P25" i="6"/>
  <c r="L26" i="6"/>
  <c r="G26" i="6"/>
  <c r="H27" i="6"/>
  <c r="Q26" i="6"/>
  <c r="S26" i="6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K28" i="6"/>
  <c r="F29" i="6"/>
  <c r="N621" i="6"/>
  <c r="M621" i="6"/>
  <c r="W64" i="1"/>
  <c r="X64" i="1"/>
  <c r="Y64" i="1"/>
  <c r="T65" i="1"/>
  <c r="U65" i="1"/>
  <c r="Z65" i="1"/>
  <c r="V65" i="1"/>
  <c r="F69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Q21" i="12"/>
  <c r="I21" i="12"/>
  <c r="H22" i="12"/>
  <c r="G21" i="12"/>
  <c r="AC20" i="12"/>
  <c r="AD20" i="12"/>
  <c r="L20" i="12"/>
  <c r="AA20" i="12"/>
  <c r="T19" i="12"/>
  <c r="U19" i="12"/>
  <c r="Z19" i="12"/>
  <c r="S20" i="12"/>
  <c r="V19" i="12"/>
  <c r="W25" i="6"/>
  <c r="X25" i="6"/>
  <c r="Y25" i="6"/>
  <c r="T26" i="6"/>
  <c r="U26" i="6"/>
  <c r="Z26" i="6"/>
  <c r="V26" i="6"/>
  <c r="G27" i="6"/>
  <c r="H28" i="6"/>
  <c r="Q27" i="6"/>
  <c r="S27" i="6"/>
  <c r="P26" i="6"/>
  <c r="J26" i="6"/>
  <c r="I27" i="6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F30" i="6"/>
  <c r="K29" i="6"/>
  <c r="N622" i="6"/>
  <c r="M622" i="6"/>
  <c r="W65" i="1"/>
  <c r="X65" i="1"/>
  <c r="Y65" i="1"/>
  <c r="T66" i="1"/>
  <c r="U66" i="1"/>
  <c r="Z66" i="1"/>
  <c r="V66" i="1"/>
  <c r="K69" i="1"/>
  <c r="F70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S21" i="12"/>
  <c r="V20" i="12"/>
  <c r="W20" i="12"/>
  <c r="X20" i="12"/>
  <c r="Y20" i="12"/>
  <c r="H23" i="12"/>
  <c r="I22" i="12"/>
  <c r="Q22" i="12"/>
  <c r="G22" i="12"/>
  <c r="J21" i="12"/>
  <c r="P21" i="12"/>
  <c r="W19" i="12"/>
  <c r="X19" i="12"/>
  <c r="Y19" i="12"/>
  <c r="AC21" i="12"/>
  <c r="AD21" i="12"/>
  <c r="L21" i="12"/>
  <c r="AA21" i="12"/>
  <c r="W26" i="6"/>
  <c r="X26" i="6"/>
  <c r="Y26" i="6"/>
  <c r="T27" i="6"/>
  <c r="U27" i="6"/>
  <c r="Z27" i="6"/>
  <c r="V27" i="6"/>
  <c r="AC27" i="6"/>
  <c r="AD27" i="6"/>
  <c r="L27" i="6"/>
  <c r="Q28" i="6"/>
  <c r="S28" i="6"/>
  <c r="G28" i="6"/>
  <c r="H29" i="6"/>
  <c r="I29" i="6"/>
  <c r="P27" i="6"/>
  <c r="J27" i="6"/>
  <c r="I28" i="6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K30" i="6"/>
  <c r="F31" i="6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/>
  <c r="Z21" i="12"/>
  <c r="V21" i="12"/>
  <c r="AC22" i="12"/>
  <c r="AD22" i="12"/>
  <c r="L22" i="12"/>
  <c r="AA22" i="12"/>
  <c r="W27" i="6"/>
  <c r="X27" i="6"/>
  <c r="Y27" i="6"/>
  <c r="AC29" i="6"/>
  <c r="AD29" i="6"/>
  <c r="L29" i="6"/>
  <c r="T28" i="6"/>
  <c r="U28" i="6"/>
  <c r="Z28" i="6"/>
  <c r="V28" i="6"/>
  <c r="L28" i="6"/>
  <c r="AC28" i="6"/>
  <c r="AD28" i="6"/>
  <c r="P28" i="6"/>
  <c r="J28" i="6"/>
  <c r="Q29" i="6"/>
  <c r="S29" i="6"/>
  <c r="G29" i="6"/>
  <c r="H30" i="6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F32" i="6"/>
  <c r="K31" i="6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F72" i="1"/>
  <c r="K71" i="1"/>
  <c r="G69" i="1"/>
  <c r="I69" i="1"/>
  <c r="Q69" i="1"/>
  <c r="S69" i="1"/>
  <c r="H70" i="1"/>
  <c r="P23" i="12"/>
  <c r="J23" i="12"/>
  <c r="L23" i="12"/>
  <c r="AA23" i="12"/>
  <c r="AC23" i="12"/>
  <c r="AD23" i="12"/>
  <c r="S23" i="12"/>
  <c r="T22" i="12"/>
  <c r="U22" i="12"/>
  <c r="Z22" i="12"/>
  <c r="V22" i="12"/>
  <c r="W22" i="12"/>
  <c r="X22" i="12"/>
  <c r="Y22" i="12"/>
  <c r="W21" i="12"/>
  <c r="X21" i="12"/>
  <c r="Y21" i="12"/>
  <c r="G24" i="12"/>
  <c r="H25" i="12"/>
  <c r="I24" i="12"/>
  <c r="Q24" i="12"/>
  <c r="W28" i="6"/>
  <c r="X28" i="6"/>
  <c r="Y28" i="6"/>
  <c r="T29" i="6"/>
  <c r="U29" i="6"/>
  <c r="Z29" i="6"/>
  <c r="V29" i="6"/>
  <c r="P29" i="6"/>
  <c r="J29" i="6"/>
  <c r="H31" i="6"/>
  <c r="I31" i="6"/>
  <c r="G30" i="6"/>
  <c r="Q30" i="6"/>
  <c r="S30" i="6"/>
  <c r="I30" i="6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K32" i="6"/>
  <c r="F33" i="6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F73" i="1"/>
  <c r="AA68" i="1"/>
  <c r="AC24" i="12"/>
  <c r="AD24" i="12"/>
  <c r="L24" i="12"/>
  <c r="AA24" i="12"/>
  <c r="Q25" i="12"/>
  <c r="G25" i="12"/>
  <c r="I25" i="12"/>
  <c r="H26" i="12"/>
  <c r="J24" i="12"/>
  <c r="P24" i="12"/>
  <c r="S24" i="12"/>
  <c r="T23" i="12"/>
  <c r="U23" i="12"/>
  <c r="Z23" i="12"/>
  <c r="V23" i="12"/>
  <c r="L31" i="6"/>
  <c r="W29" i="6"/>
  <c r="X29" i="6"/>
  <c r="Y29" i="6"/>
  <c r="V30" i="6"/>
  <c r="T30" i="6"/>
  <c r="U30" i="6"/>
  <c r="Z30" i="6"/>
  <c r="H32" i="6"/>
  <c r="I32" i="6"/>
  <c r="L32" i="6"/>
  <c r="Q31" i="6"/>
  <c r="S31" i="6"/>
  <c r="G31" i="6"/>
  <c r="L30" i="6"/>
  <c r="AC30" i="6"/>
  <c r="AD30" i="6"/>
  <c r="P30" i="6"/>
  <c r="J30" i="6"/>
  <c r="AC31" i="6"/>
  <c r="AD31" i="6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K33" i="6"/>
  <c r="F34" i="6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F74" i="1"/>
  <c r="K73" i="1"/>
  <c r="L70" i="1"/>
  <c r="AC70" i="1"/>
  <c r="AD70" i="1"/>
  <c r="J70" i="1"/>
  <c r="P70" i="1"/>
  <c r="W23" i="12"/>
  <c r="X23" i="12"/>
  <c r="Y23" i="12"/>
  <c r="I26" i="12"/>
  <c r="Q26" i="12"/>
  <c r="H27" i="12"/>
  <c r="G26" i="12"/>
  <c r="P25" i="12"/>
  <c r="J25" i="12"/>
  <c r="S25" i="12"/>
  <c r="T24" i="12"/>
  <c r="U24" i="12"/>
  <c r="Z24" i="12"/>
  <c r="V24" i="12"/>
  <c r="L25" i="12"/>
  <c r="AA25" i="12"/>
  <c r="AC25" i="12"/>
  <c r="AD25" i="12"/>
  <c r="T31" i="6"/>
  <c r="U31" i="6"/>
  <c r="Z31" i="6"/>
  <c r="V31" i="6"/>
  <c r="W30" i="6"/>
  <c r="X30" i="6"/>
  <c r="Y30" i="6"/>
  <c r="AC32" i="6"/>
  <c r="AD32" i="6"/>
  <c r="Q32" i="6"/>
  <c r="S32" i="6"/>
  <c r="T32" i="6"/>
  <c r="U32" i="6"/>
  <c r="Z32" i="6"/>
  <c r="G32" i="6"/>
  <c r="H33" i="6"/>
  <c r="I33" i="6"/>
  <c r="J31" i="6"/>
  <c r="P31" i="6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F35" i="6"/>
  <c r="K34" i="6"/>
  <c r="E628" i="6"/>
  <c r="M627" i="6"/>
  <c r="N627" i="6"/>
  <c r="W31" i="6"/>
  <c r="X31" i="6"/>
  <c r="Y31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F75" i="1"/>
  <c r="L71" i="1"/>
  <c r="AA71" i="1"/>
  <c r="AC71" i="1"/>
  <c r="AD71" i="1"/>
  <c r="Q27" i="12"/>
  <c r="G27" i="12"/>
  <c r="H28" i="12"/>
  <c r="I27" i="12"/>
  <c r="S26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L26" i="12"/>
  <c r="AA26" i="12"/>
  <c r="V32" i="6"/>
  <c r="W32" i="6"/>
  <c r="X32" i="6"/>
  <c r="AC33" i="6"/>
  <c r="AD33" i="6"/>
  <c r="L33" i="6"/>
  <c r="H34" i="6"/>
  <c r="I34" i="6"/>
  <c r="G33" i="6"/>
  <c r="Q33" i="6"/>
  <c r="S33" i="6"/>
  <c r="P32" i="6"/>
  <c r="J32" i="6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K35" i="6"/>
  <c r="F36" i="6"/>
  <c r="S629" i="6"/>
  <c r="S628" i="6"/>
  <c r="M628" i="6"/>
  <c r="N628" i="6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F76" i="1"/>
  <c r="K75" i="1"/>
  <c r="L72" i="1"/>
  <c r="AC72" i="1"/>
  <c r="AD72" i="1"/>
  <c r="H29" i="12"/>
  <c r="G28" i="12"/>
  <c r="I28" i="12"/>
  <c r="Q28" i="12"/>
  <c r="T26" i="12"/>
  <c r="U26" i="12"/>
  <c r="Z26" i="12"/>
  <c r="S27" i="12"/>
  <c r="V26" i="12"/>
  <c r="J27" i="12"/>
  <c r="P27" i="12"/>
  <c r="L27" i="12"/>
  <c r="AA27" i="12"/>
  <c r="AC27" i="12"/>
  <c r="AD27" i="12"/>
  <c r="L34" i="6"/>
  <c r="AC34" i="6"/>
  <c r="AD34" i="6"/>
  <c r="T33" i="6"/>
  <c r="U33" i="6"/>
  <c r="Z33" i="6"/>
  <c r="V33" i="6"/>
  <c r="Y32" i="6"/>
  <c r="P33" i="6"/>
  <c r="J33" i="6"/>
  <c r="Q34" i="6"/>
  <c r="S34" i="6"/>
  <c r="H35" i="6"/>
  <c r="I35" i="6"/>
  <c r="L35" i="6"/>
  <c r="G34" i="6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K36" i="6"/>
  <c r="F37" i="6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F77" i="1"/>
  <c r="AC73" i="1"/>
  <c r="AD73" i="1"/>
  <c r="L73" i="1"/>
  <c r="AA73" i="1"/>
  <c r="I74" i="1"/>
  <c r="H75" i="1"/>
  <c r="Q74" i="1"/>
  <c r="S74" i="1"/>
  <c r="G74" i="1"/>
  <c r="W33" i="6"/>
  <c r="X33" i="6"/>
  <c r="Y33" i="6"/>
  <c r="W26" i="12"/>
  <c r="X26" i="12"/>
  <c r="Y26" i="12"/>
  <c r="AC28" i="12"/>
  <c r="AD28" i="12"/>
  <c r="L28" i="12"/>
  <c r="AA28" i="12"/>
  <c r="S28" i="12"/>
  <c r="T27" i="12"/>
  <c r="U27" i="12"/>
  <c r="Z27" i="12"/>
  <c r="V27" i="12"/>
  <c r="P28" i="12"/>
  <c r="J28" i="12"/>
  <c r="H30" i="12"/>
  <c r="Q29" i="12"/>
  <c r="I29" i="12"/>
  <c r="G29" i="12"/>
  <c r="T34" i="6"/>
  <c r="U34" i="6"/>
  <c r="Z34" i="6"/>
  <c r="V34" i="6"/>
  <c r="AC35" i="6"/>
  <c r="AD35" i="6"/>
  <c r="J34" i="6"/>
  <c r="P34" i="6"/>
  <c r="G35" i="6"/>
  <c r="H36" i="6"/>
  <c r="I36" i="6"/>
  <c r="Q35" i="6"/>
  <c r="S35" i="6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F38" i="6"/>
  <c r="K37" i="6"/>
  <c r="Y39" i="14"/>
  <c r="M630" i="6"/>
  <c r="N630" i="6"/>
  <c r="W34" i="6"/>
  <c r="X34" i="6"/>
  <c r="Y34" i="6"/>
  <c r="W73" i="1"/>
  <c r="X73" i="1"/>
  <c r="Y73" i="1"/>
  <c r="T74" i="1"/>
  <c r="U74" i="1"/>
  <c r="Z74" i="1"/>
  <c r="V74" i="1"/>
  <c r="G75" i="1"/>
  <c r="Q75" i="1"/>
  <c r="S75" i="1"/>
  <c r="H76" i="1"/>
  <c r="I75" i="1"/>
  <c r="F78" i="1"/>
  <c r="K77" i="1"/>
  <c r="J74" i="1"/>
  <c r="P74" i="1"/>
  <c r="AC74" i="1"/>
  <c r="AD74" i="1"/>
  <c r="L74" i="1"/>
  <c r="AA74" i="1"/>
  <c r="P29" i="12"/>
  <c r="J29" i="12"/>
  <c r="S29" i="12"/>
  <c r="T28" i="12"/>
  <c r="U28" i="12"/>
  <c r="Z28" i="12"/>
  <c r="V28" i="12"/>
  <c r="H31" i="12"/>
  <c r="G30" i="12"/>
  <c r="I30" i="12"/>
  <c r="Q30" i="12"/>
  <c r="AC29" i="12"/>
  <c r="AD29" i="12"/>
  <c r="L29" i="12"/>
  <c r="AA29" i="12"/>
  <c r="W27" i="12"/>
  <c r="X27" i="12"/>
  <c r="Y27" i="12"/>
  <c r="T35" i="6"/>
  <c r="U35" i="6"/>
  <c r="Z35" i="6"/>
  <c r="V35" i="6"/>
  <c r="AC36" i="6"/>
  <c r="AD36" i="6"/>
  <c r="L36" i="6"/>
  <c r="J35" i="6"/>
  <c r="P35" i="6"/>
  <c r="H37" i="6"/>
  <c r="I37" i="6"/>
  <c r="G36" i="6"/>
  <c r="Q36" i="6"/>
  <c r="S36" i="6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F39" i="6"/>
  <c r="K38" i="6"/>
  <c r="M631" i="6"/>
  <c r="N631" i="6"/>
  <c r="W74" i="1"/>
  <c r="X74" i="1"/>
  <c r="Y74" i="1"/>
  <c r="W35" i="6"/>
  <c r="X35" i="6"/>
  <c r="Y35" i="6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F79" i="1"/>
  <c r="J30" i="12"/>
  <c r="P30" i="12"/>
  <c r="T29" i="12"/>
  <c r="U29" i="12"/>
  <c r="Z29" i="12"/>
  <c r="S30" i="12"/>
  <c r="V29" i="12"/>
  <c r="AC30" i="12"/>
  <c r="AD30" i="12"/>
  <c r="L30" i="12"/>
  <c r="AA30" i="12"/>
  <c r="Q31" i="12"/>
  <c r="I31" i="12"/>
  <c r="G31" i="12"/>
  <c r="H32" i="12"/>
  <c r="W28" i="12"/>
  <c r="X28" i="12"/>
  <c r="Y28" i="12"/>
  <c r="L37" i="6"/>
  <c r="AC37" i="6"/>
  <c r="AD37" i="6"/>
  <c r="V36" i="6"/>
  <c r="T36" i="6"/>
  <c r="U36" i="6"/>
  <c r="Z36" i="6"/>
  <c r="J36" i="6"/>
  <c r="P36" i="6"/>
  <c r="G37" i="6"/>
  <c r="H38" i="6"/>
  <c r="Q37" i="6"/>
  <c r="S37" i="6"/>
  <c r="V37" i="6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K39" i="6"/>
  <c r="F40" i="6"/>
  <c r="M632" i="6"/>
  <c r="N632" i="6"/>
  <c r="W75" i="1"/>
  <c r="X75" i="1"/>
  <c r="Y75" i="1"/>
  <c r="T76" i="1"/>
  <c r="U76" i="1"/>
  <c r="Z76" i="1"/>
  <c r="V76" i="1"/>
  <c r="F80" i="1"/>
  <c r="K79" i="1"/>
  <c r="P76" i="1"/>
  <c r="J76" i="1"/>
  <c r="AC76" i="1"/>
  <c r="AD76" i="1"/>
  <c r="L76" i="1"/>
  <c r="AA76" i="1"/>
  <c r="I77" i="1"/>
  <c r="H78" i="1"/>
  <c r="Q77" i="1"/>
  <c r="S77" i="1"/>
  <c r="G77" i="1"/>
  <c r="H33" i="12"/>
  <c r="G32" i="12"/>
  <c r="I32" i="12"/>
  <c r="Q32" i="12"/>
  <c r="S31" i="12"/>
  <c r="T30" i="12"/>
  <c r="U30" i="12"/>
  <c r="Z30" i="12"/>
  <c r="V30" i="12"/>
  <c r="W30" i="12"/>
  <c r="X30" i="12"/>
  <c r="Y30" i="12"/>
  <c r="P31" i="12"/>
  <c r="J31" i="12"/>
  <c r="L31" i="12"/>
  <c r="AA31" i="12"/>
  <c r="AC31" i="12"/>
  <c r="AD31" i="12"/>
  <c r="W29" i="12"/>
  <c r="X29" i="12"/>
  <c r="Y29" i="12"/>
  <c r="W36" i="6"/>
  <c r="X36" i="6"/>
  <c r="Y36" i="6"/>
  <c r="T37" i="6"/>
  <c r="U37" i="6"/>
  <c r="Z37" i="6"/>
  <c r="Q38" i="6"/>
  <c r="S38" i="6"/>
  <c r="G38" i="6"/>
  <c r="H39" i="6"/>
  <c r="I39" i="6"/>
  <c r="I38" i="6"/>
  <c r="P37" i="6"/>
  <c r="J37" i="6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K40" i="6"/>
  <c r="F41" i="6"/>
  <c r="N633" i="6"/>
  <c r="M633" i="6"/>
  <c r="W37" i="6"/>
  <c r="X37" i="6"/>
  <c r="Y37" i="6"/>
  <c r="T77" i="1"/>
  <c r="U77" i="1"/>
  <c r="Z77" i="1"/>
  <c r="V77" i="1"/>
  <c r="P77" i="1"/>
  <c r="J77" i="1"/>
  <c r="AC77" i="1"/>
  <c r="AD77" i="1"/>
  <c r="L77" i="1"/>
  <c r="AA77" i="1"/>
  <c r="F81" i="1"/>
  <c r="K80" i="1"/>
  <c r="W76" i="1"/>
  <c r="X76" i="1"/>
  <c r="Y76" i="1"/>
  <c r="I78" i="1"/>
  <c r="G78" i="1"/>
  <c r="H79" i="1"/>
  <c r="Q78" i="1"/>
  <c r="S78" i="1"/>
  <c r="L32" i="12"/>
  <c r="AA32" i="12"/>
  <c r="AC32" i="12"/>
  <c r="AD32" i="12"/>
  <c r="S32" i="12"/>
  <c r="T31" i="12"/>
  <c r="U31" i="12"/>
  <c r="Z31" i="12"/>
  <c r="V31" i="12"/>
  <c r="P32" i="12"/>
  <c r="J32" i="12"/>
  <c r="I33" i="12"/>
  <c r="Q33" i="12"/>
  <c r="G33" i="12"/>
  <c r="H34" i="12"/>
  <c r="V38" i="6"/>
  <c r="T38" i="6"/>
  <c r="U38" i="6"/>
  <c r="Z38" i="6"/>
  <c r="AC39" i="6"/>
  <c r="AD39" i="6"/>
  <c r="L39" i="6"/>
  <c r="L38" i="6"/>
  <c r="AC38" i="6"/>
  <c r="AD38" i="6"/>
  <c r="G39" i="6"/>
  <c r="H40" i="6"/>
  <c r="Q39" i="6"/>
  <c r="S39" i="6"/>
  <c r="T39" i="6"/>
  <c r="U39" i="6"/>
  <c r="Z39" i="6"/>
  <c r="P38" i="6"/>
  <c r="J38" i="6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K41" i="6"/>
  <c r="F42" i="6"/>
  <c r="Y43" i="14"/>
  <c r="M634" i="6"/>
  <c r="N634" i="6"/>
  <c r="W38" i="6"/>
  <c r="X38" i="6"/>
  <c r="Y38" i="6"/>
  <c r="W77" i="1"/>
  <c r="X77" i="1"/>
  <c r="Y77" i="1"/>
  <c r="T78" i="1"/>
  <c r="U78" i="1"/>
  <c r="Z78" i="1"/>
  <c r="V78" i="1"/>
  <c r="I79" i="1"/>
  <c r="H80" i="1"/>
  <c r="Q79" i="1"/>
  <c r="S79" i="1"/>
  <c r="G79" i="1"/>
  <c r="F82" i="1"/>
  <c r="K81" i="1"/>
  <c r="P78" i="1"/>
  <c r="J78" i="1"/>
  <c r="L78" i="1"/>
  <c r="AA78" i="1"/>
  <c r="AC78" i="1"/>
  <c r="AD78" i="1"/>
  <c r="V39" i="6"/>
  <c r="W39" i="6"/>
  <c r="X39" i="6"/>
  <c r="P33" i="12"/>
  <c r="J33" i="12"/>
  <c r="T32" i="12"/>
  <c r="U32" i="12"/>
  <c r="Z32" i="12"/>
  <c r="S33" i="12"/>
  <c r="V32" i="12"/>
  <c r="I34" i="12"/>
  <c r="Q34" i="12"/>
  <c r="H44" i="12"/>
  <c r="G34" i="12"/>
  <c r="L33" i="12"/>
  <c r="AA33" i="12"/>
  <c r="AC33" i="12"/>
  <c r="AD33" i="12"/>
  <c r="W31" i="12"/>
  <c r="X31" i="12"/>
  <c r="Y31" i="12"/>
  <c r="Q40" i="6"/>
  <c r="S40" i="6"/>
  <c r="V40" i="6"/>
  <c r="H41" i="6"/>
  <c r="G40" i="6"/>
  <c r="I40" i="6"/>
  <c r="P39" i="6"/>
  <c r="J39" i="6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K42" i="6"/>
  <c r="F43" i="6"/>
  <c r="M635" i="6"/>
  <c r="N635" i="6"/>
  <c r="T40" i="6"/>
  <c r="U40" i="6"/>
  <c r="Z40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F83" i="1"/>
  <c r="K82" i="1"/>
  <c r="H81" i="1"/>
  <c r="G80" i="1"/>
  <c r="I80" i="1"/>
  <c r="Q80" i="1"/>
  <c r="S80" i="1"/>
  <c r="Y39" i="6"/>
  <c r="T33" i="12"/>
  <c r="U33" i="12"/>
  <c r="Z33" i="12"/>
  <c r="S34" i="12"/>
  <c r="V33" i="12"/>
  <c r="W33" i="12"/>
  <c r="X33" i="12"/>
  <c r="Y33" i="12"/>
  <c r="P34" i="12"/>
  <c r="J34" i="12"/>
  <c r="AC34" i="12"/>
  <c r="AD34" i="12"/>
  <c r="I44" i="12"/>
  <c r="L34" i="12"/>
  <c r="W32" i="12"/>
  <c r="X32" i="12"/>
  <c r="Y32" i="12"/>
  <c r="G41" i="6"/>
  <c r="H42" i="6"/>
  <c r="Q41" i="6"/>
  <c r="S41" i="6"/>
  <c r="T41" i="6"/>
  <c r="U41" i="6"/>
  <c r="Z41" i="6"/>
  <c r="AC40" i="6"/>
  <c r="AD40" i="6"/>
  <c r="L40" i="6"/>
  <c r="P40" i="6"/>
  <c r="J40" i="6"/>
  <c r="I41" i="6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K43" i="6"/>
  <c r="F44" i="6"/>
  <c r="W40" i="6"/>
  <c r="X40" i="6"/>
  <c r="Y40" i="6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F84" i="1"/>
  <c r="K83" i="1"/>
  <c r="L80" i="1"/>
  <c r="AA80" i="1"/>
  <c r="AC80" i="1"/>
  <c r="AD80" i="1"/>
  <c r="J80" i="1"/>
  <c r="P80" i="1"/>
  <c r="V41" i="6"/>
  <c r="W41" i="6"/>
  <c r="X41" i="6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H43" i="6"/>
  <c r="Q42" i="6"/>
  <c r="S42" i="6"/>
  <c r="V42" i="6"/>
  <c r="G42" i="6"/>
  <c r="J41" i="6"/>
  <c r="P41" i="6"/>
  <c r="AC41" i="6"/>
  <c r="AD41" i="6"/>
  <c r="L41" i="6"/>
  <c r="I42" i="6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F45" i="6"/>
  <c r="K44" i="6"/>
  <c r="T42" i="6"/>
  <c r="U42" i="6"/>
  <c r="Z42" i="6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F85" i="1"/>
  <c r="K84" i="1"/>
  <c r="G82" i="1"/>
  <c r="H83" i="1"/>
  <c r="I82" i="1"/>
  <c r="Q82" i="1"/>
  <c r="S82" i="1"/>
  <c r="W34" i="12"/>
  <c r="X34" i="12"/>
  <c r="Y34" i="12"/>
  <c r="G43" i="6"/>
  <c r="Q43" i="6"/>
  <c r="S43" i="6"/>
  <c r="V43" i="6"/>
  <c r="H44" i="6"/>
  <c r="L42" i="6"/>
  <c r="AC42" i="6"/>
  <c r="AD42" i="6"/>
  <c r="Y41" i="6"/>
  <c r="J42" i="6"/>
  <c r="P42" i="6"/>
  <c r="I43" i="6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K45" i="6"/>
  <c r="F46" i="6"/>
  <c r="W42" i="6"/>
  <c r="X42" i="6"/>
  <c r="Y42" i="6"/>
  <c r="M638" i="6"/>
  <c r="N638" i="6"/>
  <c r="W81" i="1"/>
  <c r="X81" i="1"/>
  <c r="Y81" i="1"/>
  <c r="T43" i="6"/>
  <c r="U43" i="6"/>
  <c r="Z43" i="6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F86" i="1"/>
  <c r="K85" i="1"/>
  <c r="J43" i="6"/>
  <c r="P43" i="6"/>
  <c r="G44" i="6"/>
  <c r="H45" i="6"/>
  <c r="I45" i="6"/>
  <c r="Q44" i="6"/>
  <c r="S44" i="6"/>
  <c r="T44" i="6"/>
  <c r="U44" i="6"/>
  <c r="Z44" i="6"/>
  <c r="L43" i="6"/>
  <c r="AC43" i="6"/>
  <c r="AD43" i="6"/>
  <c r="I44" i="6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K46" i="6"/>
  <c r="F47" i="6"/>
  <c r="M639" i="6"/>
  <c r="N639" i="6"/>
  <c r="W43" i="6"/>
  <c r="X43" i="6"/>
  <c r="Y43" i="6"/>
  <c r="V44" i="6"/>
  <c r="W44" i="6"/>
  <c r="X44" i="6"/>
  <c r="W82" i="1"/>
  <c r="X82" i="1"/>
  <c r="Y82" i="1"/>
  <c r="T83" i="1"/>
  <c r="U83" i="1"/>
  <c r="Z83" i="1"/>
  <c r="V83" i="1"/>
  <c r="P83" i="1"/>
  <c r="J83" i="1"/>
  <c r="K86" i="1"/>
  <c r="F87" i="1"/>
  <c r="AC83" i="1"/>
  <c r="AD83" i="1"/>
  <c r="L83" i="1"/>
  <c r="AA83" i="1"/>
  <c r="Q84" i="1"/>
  <c r="S84" i="1"/>
  <c r="H85" i="1"/>
  <c r="I84" i="1"/>
  <c r="G84" i="1"/>
  <c r="AC45" i="6"/>
  <c r="AD45" i="6"/>
  <c r="L45" i="6"/>
  <c r="J44" i="6"/>
  <c r="P44" i="6"/>
  <c r="L44" i="6"/>
  <c r="AC44" i="6"/>
  <c r="AD44" i="6"/>
  <c r="Q45" i="6"/>
  <c r="S45" i="6"/>
  <c r="V45" i="6"/>
  <c r="H46" i="6"/>
  <c r="G45" i="6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F48" i="6"/>
  <c r="K47" i="6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F88" i="1"/>
  <c r="T45" i="6"/>
  <c r="U45" i="6"/>
  <c r="Z45" i="6"/>
  <c r="P45" i="6"/>
  <c r="J45" i="6"/>
  <c r="Y44" i="6"/>
  <c r="G46" i="6"/>
  <c r="H47" i="6"/>
  <c r="Q46" i="6"/>
  <c r="S46" i="6"/>
  <c r="T46" i="6"/>
  <c r="U46" i="6"/>
  <c r="Z46" i="6"/>
  <c r="I46" i="6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F49" i="6"/>
  <c r="K48" i="6"/>
  <c r="M641" i="6"/>
  <c r="N641" i="6"/>
  <c r="W45" i="6"/>
  <c r="X45" i="6"/>
  <c r="Y45" i="6"/>
  <c r="W84" i="1"/>
  <c r="X84" i="1"/>
  <c r="Y84" i="1"/>
  <c r="T85" i="1"/>
  <c r="U85" i="1"/>
  <c r="Z85" i="1"/>
  <c r="V85" i="1"/>
  <c r="F89" i="1"/>
  <c r="K88" i="1"/>
  <c r="J85" i="1"/>
  <c r="P85" i="1"/>
  <c r="L85" i="1"/>
  <c r="AA85" i="1"/>
  <c r="AC85" i="1"/>
  <c r="AD85" i="1"/>
  <c r="Q86" i="1"/>
  <c r="S86" i="1"/>
  <c r="G86" i="1"/>
  <c r="I86" i="1"/>
  <c r="H87" i="1"/>
  <c r="V46" i="6"/>
  <c r="W46" i="6"/>
  <c r="X46" i="6"/>
  <c r="H48" i="6"/>
  <c r="Q47" i="6"/>
  <c r="S47" i="6"/>
  <c r="G47" i="6"/>
  <c r="J46" i="6"/>
  <c r="P46" i="6"/>
  <c r="L46" i="6"/>
  <c r="AC46" i="6"/>
  <c r="AD46" i="6"/>
  <c r="I47" i="6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K49" i="6"/>
  <c r="F50" i="6"/>
  <c r="M642" i="6"/>
  <c r="N642" i="6"/>
  <c r="Y46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F90" i="1"/>
  <c r="T47" i="6"/>
  <c r="U47" i="6"/>
  <c r="Z47" i="6"/>
  <c r="V47" i="6"/>
  <c r="P47" i="6"/>
  <c r="J47" i="6"/>
  <c r="AC47" i="6"/>
  <c r="AD47" i="6"/>
  <c r="L47" i="6"/>
  <c r="H49" i="6"/>
  <c r="Q48" i="6"/>
  <c r="S48" i="6"/>
  <c r="V48" i="6"/>
  <c r="G48" i="6"/>
  <c r="I48" i="6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K50" i="6"/>
  <c r="F51" i="6"/>
  <c r="M643" i="6"/>
  <c r="N643" i="6"/>
  <c r="W86" i="1"/>
  <c r="X86" i="1"/>
  <c r="Y86" i="1"/>
  <c r="W47" i="6"/>
  <c r="X47" i="6"/>
  <c r="Y47" i="6"/>
  <c r="T87" i="1"/>
  <c r="U87" i="1"/>
  <c r="Z87" i="1"/>
  <c r="V87" i="1"/>
  <c r="F91" i="1"/>
  <c r="K90" i="1"/>
  <c r="P87" i="1"/>
  <c r="J87" i="1"/>
  <c r="L87" i="1"/>
  <c r="AA87" i="1"/>
  <c r="AC87" i="1"/>
  <c r="AD87" i="1"/>
  <c r="H89" i="1"/>
  <c r="G88" i="1"/>
  <c r="Q88" i="1"/>
  <c r="S88" i="1"/>
  <c r="I88" i="1"/>
  <c r="T48" i="6"/>
  <c r="U48" i="6"/>
  <c r="Z48" i="6"/>
  <c r="P48" i="6"/>
  <c r="J48" i="6"/>
  <c r="G49" i="6"/>
  <c r="H50" i="6"/>
  <c r="I50" i="6"/>
  <c r="Q49" i="6"/>
  <c r="S49" i="6"/>
  <c r="V49" i="6"/>
  <c r="L48" i="6"/>
  <c r="AC48" i="6"/>
  <c r="AD48" i="6"/>
  <c r="I49" i="6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F52" i="6"/>
  <c r="K51" i="6"/>
  <c r="M644" i="6"/>
  <c r="N644" i="6"/>
  <c r="T49" i="6"/>
  <c r="U49" i="6"/>
  <c r="Z49" i="6"/>
  <c r="W48" i="6"/>
  <c r="X48" i="6"/>
  <c r="Y48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F92" i="1"/>
  <c r="P88" i="1"/>
  <c r="J88" i="1"/>
  <c r="AC50" i="6"/>
  <c r="AD50" i="6"/>
  <c r="L50" i="6"/>
  <c r="G50" i="6"/>
  <c r="Q50" i="6"/>
  <c r="S50" i="6"/>
  <c r="T50" i="6"/>
  <c r="U50" i="6"/>
  <c r="Z50" i="6"/>
  <c r="H51" i="6"/>
  <c r="J49" i="6"/>
  <c r="P49" i="6"/>
  <c r="AC49" i="6"/>
  <c r="AD49" i="6"/>
  <c r="L49" i="6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F53" i="6"/>
  <c r="K52" i="6"/>
  <c r="N645" i="6"/>
  <c r="M645" i="6"/>
  <c r="W49" i="6"/>
  <c r="X49" i="6"/>
  <c r="Y49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F93" i="1"/>
  <c r="V50" i="6"/>
  <c r="W50" i="6"/>
  <c r="X50" i="6"/>
  <c r="G51" i="6"/>
  <c r="Q51" i="6"/>
  <c r="S51" i="6"/>
  <c r="V51" i="6"/>
  <c r="H52" i="6"/>
  <c r="I52" i="6"/>
  <c r="P50" i="6"/>
  <c r="J50" i="6"/>
  <c r="I51" i="6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K53" i="6"/>
  <c r="F54" i="6"/>
  <c r="M646" i="6"/>
  <c r="N646" i="6"/>
  <c r="T51" i="6"/>
  <c r="U51" i="6"/>
  <c r="Z51" i="6"/>
  <c r="Y50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F94" i="1"/>
  <c r="K93" i="1"/>
  <c r="L90" i="1"/>
  <c r="AA90" i="1"/>
  <c r="AC90" i="1"/>
  <c r="AD90" i="1"/>
  <c r="L52" i="6"/>
  <c r="AC52" i="6"/>
  <c r="AD52" i="6"/>
  <c r="AC51" i="6"/>
  <c r="AD51" i="6"/>
  <c r="L51" i="6"/>
  <c r="G52" i="6"/>
  <c r="Q52" i="6"/>
  <c r="S52" i="6"/>
  <c r="T52" i="6"/>
  <c r="U52" i="6"/>
  <c r="Z52" i="6"/>
  <c r="H53" i="6"/>
  <c r="I53" i="6"/>
  <c r="P51" i="6"/>
  <c r="J51" i="6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F55" i="6"/>
  <c r="K54" i="6"/>
  <c r="M647" i="6"/>
  <c r="N647" i="6"/>
  <c r="W51" i="6"/>
  <c r="X51" i="6"/>
  <c r="Y51" i="6"/>
  <c r="W90" i="1"/>
  <c r="X90" i="1"/>
  <c r="Y90" i="1"/>
  <c r="V52" i="6"/>
  <c r="W52" i="6"/>
  <c r="X52" i="6"/>
  <c r="T91" i="1"/>
  <c r="U91" i="1"/>
  <c r="Z91" i="1"/>
  <c r="V91" i="1"/>
  <c r="AC91" i="1"/>
  <c r="AD91" i="1"/>
  <c r="L91" i="1"/>
  <c r="AA91" i="1"/>
  <c r="P91" i="1"/>
  <c r="J91" i="1"/>
  <c r="K94" i="1"/>
  <c r="F95" i="1"/>
  <c r="Q92" i="1"/>
  <c r="S92" i="1"/>
  <c r="G92" i="1"/>
  <c r="H93" i="1"/>
  <c r="I92" i="1"/>
  <c r="L53" i="6"/>
  <c r="AC53" i="6"/>
  <c r="AD53" i="6"/>
  <c r="Q53" i="6"/>
  <c r="S53" i="6"/>
  <c r="V53" i="6"/>
  <c r="H54" i="6"/>
  <c r="I54" i="6"/>
  <c r="G53" i="6"/>
  <c r="P52" i="6"/>
  <c r="J52" i="6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F56" i="6"/>
  <c r="K55" i="6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F96" i="1"/>
  <c r="K95" i="1"/>
  <c r="T53" i="6"/>
  <c r="U53" i="6"/>
  <c r="Z53" i="6"/>
  <c r="Y52" i="6"/>
  <c r="AC54" i="6"/>
  <c r="AD54" i="6"/>
  <c r="L54" i="6"/>
  <c r="P53" i="6"/>
  <c r="J53" i="6"/>
  <c r="Q54" i="6"/>
  <c r="S54" i="6"/>
  <c r="T54" i="6"/>
  <c r="U54" i="6"/>
  <c r="Z54" i="6"/>
  <c r="H55" i="6"/>
  <c r="G54" i="6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F57" i="6"/>
  <c r="K56" i="6"/>
  <c r="N649" i="6"/>
  <c r="M649" i="6"/>
  <c r="W53" i="6"/>
  <c r="X53" i="6"/>
  <c r="Y53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F97" i="1"/>
  <c r="K96" i="1"/>
  <c r="V54" i="6"/>
  <c r="W54" i="6"/>
  <c r="X54" i="6"/>
  <c r="P54" i="6"/>
  <c r="J54" i="6"/>
  <c r="G55" i="6"/>
  <c r="H56" i="6"/>
  <c r="Q55" i="6"/>
  <c r="S55" i="6"/>
  <c r="T55" i="6"/>
  <c r="U55" i="6"/>
  <c r="Z55" i="6"/>
  <c r="I55" i="6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K57" i="6"/>
  <c r="F58" i="6"/>
  <c r="M650" i="6"/>
  <c r="N650" i="6"/>
  <c r="Y54" i="6"/>
  <c r="V55" i="6"/>
  <c r="W55" i="6"/>
  <c r="X55" i="6"/>
  <c r="W93" i="1"/>
  <c r="X93" i="1"/>
  <c r="Y93" i="1"/>
  <c r="T94" i="1"/>
  <c r="U94" i="1"/>
  <c r="Z94" i="1"/>
  <c r="V94" i="1"/>
  <c r="AC94" i="1"/>
  <c r="AD94" i="1"/>
  <c r="L94" i="1"/>
  <c r="AA94" i="1"/>
  <c r="F98" i="1"/>
  <c r="K97" i="1"/>
  <c r="J94" i="1"/>
  <c r="P94" i="1"/>
  <c r="G95" i="1"/>
  <c r="H96" i="1"/>
  <c r="Q95" i="1"/>
  <c r="S95" i="1"/>
  <c r="I95" i="1"/>
  <c r="G56" i="6"/>
  <c r="Q56" i="6"/>
  <c r="S56" i="6"/>
  <c r="T56" i="6"/>
  <c r="U56" i="6"/>
  <c r="Z56" i="6"/>
  <c r="H57" i="6"/>
  <c r="I57" i="6"/>
  <c r="I56" i="6"/>
  <c r="P55" i="6"/>
  <c r="J55" i="6"/>
  <c r="L55" i="6"/>
  <c r="AC55" i="6"/>
  <c r="AD55" i="6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K58" i="6"/>
  <c r="F59" i="6"/>
  <c r="M651" i="6"/>
  <c r="N651" i="6"/>
  <c r="V56" i="6"/>
  <c r="W56" i="6"/>
  <c r="X56" i="6"/>
  <c r="W94" i="1"/>
  <c r="X94" i="1"/>
  <c r="Y94" i="1"/>
  <c r="Y55" i="6"/>
  <c r="T95" i="1"/>
  <c r="U95" i="1"/>
  <c r="Z95" i="1"/>
  <c r="V95" i="1"/>
  <c r="F99" i="1"/>
  <c r="K98" i="1"/>
  <c r="L95" i="1"/>
  <c r="AA95" i="1"/>
  <c r="AC95" i="1"/>
  <c r="AD95" i="1"/>
  <c r="J95" i="1"/>
  <c r="P95" i="1"/>
  <c r="H97" i="1"/>
  <c r="G96" i="1"/>
  <c r="I96" i="1"/>
  <c r="Q96" i="1"/>
  <c r="S96" i="1"/>
  <c r="AC57" i="6"/>
  <c r="AD57" i="6"/>
  <c r="L57" i="6"/>
  <c r="H58" i="6"/>
  <c r="Q57" i="6"/>
  <c r="S57" i="6"/>
  <c r="T57" i="6"/>
  <c r="U57" i="6"/>
  <c r="Z57" i="6"/>
  <c r="G57" i="6"/>
  <c r="L56" i="6"/>
  <c r="AC56" i="6"/>
  <c r="AD56" i="6"/>
  <c r="P56" i="6"/>
  <c r="J56" i="6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K59" i="6"/>
  <c r="F60" i="6"/>
  <c r="M652" i="6"/>
  <c r="N652" i="6"/>
  <c r="W95" i="1"/>
  <c r="X95" i="1"/>
  <c r="Y95" i="1"/>
  <c r="T96" i="1"/>
  <c r="U96" i="1"/>
  <c r="Z96" i="1"/>
  <c r="V96" i="1"/>
  <c r="F100" i="1"/>
  <c r="K99" i="1"/>
  <c r="L96" i="1"/>
  <c r="AA96" i="1"/>
  <c r="AC96" i="1"/>
  <c r="AD96" i="1"/>
  <c r="J96" i="1"/>
  <c r="P96" i="1"/>
  <c r="G97" i="1"/>
  <c r="H98" i="1"/>
  <c r="Q97" i="1"/>
  <c r="S97" i="1"/>
  <c r="I97" i="1"/>
  <c r="V57" i="6"/>
  <c r="W57" i="6"/>
  <c r="X57" i="6"/>
  <c r="Y56" i="6"/>
  <c r="H59" i="6"/>
  <c r="I59" i="6"/>
  <c r="G58" i="6"/>
  <c r="Q58" i="6"/>
  <c r="S58" i="6"/>
  <c r="T58" i="6"/>
  <c r="U58" i="6"/>
  <c r="Z58" i="6"/>
  <c r="I58" i="6"/>
  <c r="P57" i="6"/>
  <c r="J57" i="6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F61" i="6"/>
  <c r="K60" i="6"/>
  <c r="M653" i="6"/>
  <c r="N653" i="6"/>
  <c r="L59" i="6"/>
  <c r="W96" i="1"/>
  <c r="X96" i="1"/>
  <c r="Y96" i="1"/>
  <c r="V58" i="6"/>
  <c r="W58" i="6"/>
  <c r="X58" i="6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F101" i="1"/>
  <c r="K100" i="1"/>
  <c r="Y57" i="6"/>
  <c r="AC59" i="6"/>
  <c r="AD59" i="6"/>
  <c r="AC58" i="6"/>
  <c r="AD58" i="6"/>
  <c r="L58" i="6"/>
  <c r="J58" i="6"/>
  <c r="P58" i="6"/>
  <c r="G59" i="6"/>
  <c r="Q59" i="6"/>
  <c r="S59" i="6"/>
  <c r="V59" i="6"/>
  <c r="H60" i="6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F62" i="6"/>
  <c r="K61" i="6"/>
  <c r="M654" i="6"/>
  <c r="N654" i="6"/>
  <c r="W97" i="1"/>
  <c r="X97" i="1"/>
  <c r="Y97" i="1"/>
  <c r="Y58" i="6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F102" i="1"/>
  <c r="K101" i="1"/>
  <c r="J98" i="1"/>
  <c r="P98" i="1"/>
  <c r="T59" i="6"/>
  <c r="U59" i="6"/>
  <c r="Z59" i="6"/>
  <c r="P59" i="6"/>
  <c r="J59" i="6"/>
  <c r="Q60" i="6"/>
  <c r="S60" i="6"/>
  <c r="T60" i="6"/>
  <c r="U60" i="6"/>
  <c r="Z60" i="6"/>
  <c r="H61" i="6"/>
  <c r="G60" i="6"/>
  <c r="I60" i="6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K62" i="6"/>
  <c r="F63" i="6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F103" i="1"/>
  <c r="K102" i="1"/>
  <c r="Y98" i="1"/>
  <c r="P99" i="1"/>
  <c r="J99" i="1"/>
  <c r="AC99" i="1"/>
  <c r="AD99" i="1"/>
  <c r="L99" i="1"/>
  <c r="AA99" i="1"/>
  <c r="W59" i="6"/>
  <c r="X59" i="6"/>
  <c r="Y59" i="6"/>
  <c r="V60" i="6"/>
  <c r="W60" i="6"/>
  <c r="X60" i="6"/>
  <c r="L60" i="6"/>
  <c r="AC60" i="6"/>
  <c r="AD60" i="6"/>
  <c r="P60" i="6"/>
  <c r="J60" i="6"/>
  <c r="G61" i="6"/>
  <c r="H62" i="6"/>
  <c r="Q61" i="6"/>
  <c r="S61" i="6"/>
  <c r="V61" i="6"/>
  <c r="I61" i="6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F64" i="6"/>
  <c r="K63" i="6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F104" i="1"/>
  <c r="K103" i="1"/>
  <c r="H102" i="1"/>
  <c r="G101" i="1"/>
  <c r="I101" i="1"/>
  <c r="Q101" i="1"/>
  <c r="S101" i="1"/>
  <c r="P100" i="1"/>
  <c r="J100" i="1"/>
  <c r="T61" i="6"/>
  <c r="U61" i="6"/>
  <c r="Z61" i="6"/>
  <c r="Y60" i="6"/>
  <c r="J61" i="6"/>
  <c r="P61" i="6"/>
  <c r="L61" i="6"/>
  <c r="AC61" i="6"/>
  <c r="AD61" i="6"/>
  <c r="Q62" i="6"/>
  <c r="S62" i="6"/>
  <c r="V62" i="6"/>
  <c r="G62" i="6"/>
  <c r="H63" i="6"/>
  <c r="I62" i="6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F65" i="6"/>
  <c r="K64" i="6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F105" i="1"/>
  <c r="K104" i="1"/>
  <c r="T62" i="6"/>
  <c r="U62" i="6"/>
  <c r="Z62" i="6"/>
  <c r="W61" i="6"/>
  <c r="X61" i="6"/>
  <c r="Y61" i="6"/>
  <c r="Q63" i="6"/>
  <c r="S63" i="6"/>
  <c r="V63" i="6"/>
  <c r="G63" i="6"/>
  <c r="H64" i="6"/>
  <c r="J62" i="6"/>
  <c r="P62" i="6"/>
  <c r="AC62" i="6"/>
  <c r="AD62" i="6"/>
  <c r="L62" i="6"/>
  <c r="I63" i="6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K65" i="6"/>
  <c r="F66" i="6"/>
  <c r="M658" i="6"/>
  <c r="N658" i="6"/>
  <c r="W62" i="6"/>
  <c r="X62" i="6"/>
  <c r="Y62" i="6"/>
  <c r="W101" i="1"/>
  <c r="X101" i="1"/>
  <c r="Y101" i="1"/>
  <c r="T63" i="6"/>
  <c r="U63" i="6"/>
  <c r="Z63" i="6"/>
  <c r="T102" i="1"/>
  <c r="U102" i="1"/>
  <c r="Z102" i="1"/>
  <c r="V102" i="1"/>
  <c r="G103" i="1"/>
  <c r="H104" i="1"/>
  <c r="I103" i="1"/>
  <c r="Q103" i="1"/>
  <c r="S103" i="1"/>
  <c r="F106" i="1"/>
  <c r="K105" i="1"/>
  <c r="J102" i="1"/>
  <c r="P102" i="1"/>
  <c r="AC102" i="1"/>
  <c r="AD102" i="1"/>
  <c r="L102" i="1"/>
  <c r="AA102" i="1"/>
  <c r="H65" i="6"/>
  <c r="G64" i="6"/>
  <c r="Q64" i="6"/>
  <c r="S64" i="6"/>
  <c r="T64" i="6"/>
  <c r="U64" i="6"/>
  <c r="Z64" i="6"/>
  <c r="I64" i="6"/>
  <c r="J63" i="6"/>
  <c r="P63" i="6"/>
  <c r="AC63" i="6"/>
  <c r="AD63" i="6"/>
  <c r="L63" i="6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K66" i="6"/>
  <c r="F67" i="6"/>
  <c r="M659" i="6"/>
  <c r="N659" i="6"/>
  <c r="W63" i="6"/>
  <c r="X63" i="6"/>
  <c r="Y63" i="6"/>
  <c r="W102" i="1"/>
  <c r="X102" i="1"/>
  <c r="Y102" i="1"/>
  <c r="T103" i="1"/>
  <c r="U103" i="1"/>
  <c r="Z103" i="1"/>
  <c r="V103" i="1"/>
  <c r="P103" i="1"/>
  <c r="J103" i="1"/>
  <c r="F107" i="1"/>
  <c r="K106" i="1"/>
  <c r="L103" i="1"/>
  <c r="AA103" i="1"/>
  <c r="AC103" i="1"/>
  <c r="AD103" i="1"/>
  <c r="H105" i="1"/>
  <c r="G104" i="1"/>
  <c r="I104" i="1"/>
  <c r="Q104" i="1"/>
  <c r="S104" i="1"/>
  <c r="V64" i="6"/>
  <c r="W64" i="6"/>
  <c r="X64" i="6"/>
  <c r="J64" i="6"/>
  <c r="P64" i="6"/>
  <c r="G65" i="6"/>
  <c r="H66" i="6"/>
  <c r="I66" i="6"/>
  <c r="Q65" i="6"/>
  <c r="S65" i="6"/>
  <c r="T65" i="6"/>
  <c r="U65" i="6"/>
  <c r="Z65" i="6"/>
  <c r="L64" i="6"/>
  <c r="AC64" i="6"/>
  <c r="AD64" i="6"/>
  <c r="I65" i="6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F68" i="6"/>
  <c r="K67" i="6"/>
  <c r="M660" i="6"/>
  <c r="N660" i="6"/>
  <c r="W103" i="1"/>
  <c r="X103" i="1"/>
  <c r="Y103" i="1"/>
  <c r="V65" i="6"/>
  <c r="W65" i="6"/>
  <c r="X65" i="6"/>
  <c r="T104" i="1"/>
  <c r="U104" i="1"/>
  <c r="Z104" i="1"/>
  <c r="V104" i="1"/>
  <c r="F108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Y64" i="6"/>
  <c r="L66" i="6"/>
  <c r="J65" i="6"/>
  <c r="P65" i="6"/>
  <c r="AC66" i="6"/>
  <c r="AD66" i="6"/>
  <c r="AC65" i="6"/>
  <c r="AD65" i="6"/>
  <c r="L65" i="6"/>
  <c r="H67" i="6"/>
  <c r="G66" i="6"/>
  <c r="Q66" i="6"/>
  <c r="S66" i="6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F69" i="6"/>
  <c r="K68" i="6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F109" i="1"/>
  <c r="K108" i="1"/>
  <c r="Y65" i="6"/>
  <c r="T66" i="6"/>
  <c r="U66" i="6"/>
  <c r="Z66" i="6"/>
  <c r="V66" i="6"/>
  <c r="Q67" i="6"/>
  <c r="S67" i="6"/>
  <c r="H68" i="6"/>
  <c r="G67" i="6"/>
  <c r="I67" i="6"/>
  <c r="J66" i="6"/>
  <c r="P66" i="6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F70" i="6"/>
  <c r="K69" i="6"/>
  <c r="W105" i="1"/>
  <c r="X105" i="1"/>
  <c r="Y105" i="1"/>
  <c r="T106" i="1"/>
  <c r="U106" i="1"/>
  <c r="Z106" i="1"/>
  <c r="V106" i="1"/>
  <c r="L106" i="1"/>
  <c r="AA106" i="1"/>
  <c r="AC106" i="1"/>
  <c r="AD106" i="1"/>
  <c r="K109" i="1"/>
  <c r="F110" i="1"/>
  <c r="P106" i="1"/>
  <c r="J106" i="1"/>
  <c r="H108" i="1"/>
  <c r="Q107" i="1"/>
  <c r="S107" i="1"/>
  <c r="I107" i="1"/>
  <c r="G107" i="1"/>
  <c r="T67" i="6"/>
  <c r="U67" i="6"/>
  <c r="Z67" i="6"/>
  <c r="V67" i="6"/>
  <c r="H69" i="6"/>
  <c r="Q68" i="6"/>
  <c r="S68" i="6"/>
  <c r="V68" i="6"/>
  <c r="G68" i="6"/>
  <c r="I68" i="6"/>
  <c r="L67" i="6"/>
  <c r="AC67" i="6"/>
  <c r="AD67" i="6"/>
  <c r="W66" i="6"/>
  <c r="X66" i="6"/>
  <c r="Y66" i="6"/>
  <c r="J67" i="6"/>
  <c r="P67" i="6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K70" i="6"/>
  <c r="F71" i="6"/>
  <c r="W67" i="6"/>
  <c r="X67" i="6"/>
  <c r="Y67" i="6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F111" i="1"/>
  <c r="K110" i="1"/>
  <c r="T68" i="6"/>
  <c r="U68" i="6"/>
  <c r="Z68" i="6"/>
  <c r="G69" i="6"/>
  <c r="H70" i="6"/>
  <c r="I70" i="6"/>
  <c r="Q69" i="6"/>
  <c r="S69" i="6"/>
  <c r="AC68" i="6"/>
  <c r="AD68" i="6"/>
  <c r="L68" i="6"/>
  <c r="I69" i="6"/>
  <c r="P68" i="6"/>
  <c r="J68" i="6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K71" i="6"/>
  <c r="F72" i="6"/>
  <c r="W68" i="6"/>
  <c r="X68" i="6"/>
  <c r="Y68" i="6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F112" i="1"/>
  <c r="K111" i="1"/>
  <c r="P108" i="1"/>
  <c r="J108" i="1"/>
  <c r="L70" i="6"/>
  <c r="AC70" i="6"/>
  <c r="AD70" i="6"/>
  <c r="T69" i="6"/>
  <c r="U69" i="6"/>
  <c r="Z69" i="6"/>
  <c r="V69" i="6"/>
  <c r="J69" i="6"/>
  <c r="P69" i="6"/>
  <c r="L69" i="6"/>
  <c r="AC69" i="6"/>
  <c r="AD69" i="6"/>
  <c r="G70" i="6"/>
  <c r="H71" i="6"/>
  <c r="Q70" i="6"/>
  <c r="S70" i="6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F73" i="6"/>
  <c r="K72" i="6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F113" i="1"/>
  <c r="K112" i="1"/>
  <c r="L109" i="1"/>
  <c r="AA109" i="1"/>
  <c r="AC109" i="1"/>
  <c r="AD109" i="1"/>
  <c r="W69" i="6"/>
  <c r="X69" i="6"/>
  <c r="Y69" i="6"/>
  <c r="V70" i="6"/>
  <c r="T70" i="6"/>
  <c r="U70" i="6"/>
  <c r="Z70" i="6"/>
  <c r="G71" i="6"/>
  <c r="H72" i="6"/>
  <c r="I72" i="6"/>
  <c r="Q71" i="6"/>
  <c r="S71" i="6"/>
  <c r="J70" i="6"/>
  <c r="P70" i="6"/>
  <c r="I71" i="6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F74" i="6"/>
  <c r="K73" i="6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F114" i="1"/>
  <c r="K113" i="1"/>
  <c r="AC72" i="6"/>
  <c r="AD72" i="6"/>
  <c r="L72" i="6"/>
  <c r="W70" i="6"/>
  <c r="X70" i="6"/>
  <c r="Y70" i="6"/>
  <c r="V71" i="6"/>
  <c r="T71" i="6"/>
  <c r="U71" i="6"/>
  <c r="Z71" i="6"/>
  <c r="J71" i="6"/>
  <c r="P71" i="6"/>
  <c r="L71" i="6"/>
  <c r="AC71" i="6"/>
  <c r="AD71" i="6"/>
  <c r="G72" i="6"/>
  <c r="Q72" i="6"/>
  <c r="S72" i="6"/>
  <c r="T72" i="6"/>
  <c r="U72" i="6"/>
  <c r="Z72" i="6"/>
  <c r="H73" i="6"/>
  <c r="I73" i="6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K74" i="6"/>
  <c r="F75" i="6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F115" i="1"/>
  <c r="K114" i="1"/>
  <c r="W71" i="6"/>
  <c r="X71" i="6"/>
  <c r="Y71" i="6"/>
  <c r="V72" i="6"/>
  <c r="W72" i="6"/>
  <c r="X72" i="6"/>
  <c r="L73" i="6"/>
  <c r="AC73" i="6"/>
  <c r="AD73" i="6"/>
  <c r="P72" i="6"/>
  <c r="J72" i="6"/>
  <c r="H74" i="6"/>
  <c r="G73" i="6"/>
  <c r="Q73" i="6"/>
  <c r="S73" i="6"/>
  <c r="V73" i="6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F76" i="6"/>
  <c r="K75" i="6"/>
  <c r="T73" i="6"/>
  <c r="U73" i="6"/>
  <c r="Z73" i="6"/>
  <c r="W111" i="1"/>
  <c r="X111" i="1"/>
  <c r="Y111" i="1"/>
  <c r="H114" i="1"/>
  <c r="Q113" i="1"/>
  <c r="S113" i="1"/>
  <c r="I113" i="1"/>
  <c r="G113" i="1"/>
  <c r="P112" i="1"/>
  <c r="J112" i="1"/>
  <c r="F116" i="1"/>
  <c r="K115" i="1"/>
  <c r="T112" i="1"/>
  <c r="U112" i="1"/>
  <c r="Z112" i="1"/>
  <c r="AC112" i="1"/>
  <c r="AD112" i="1"/>
  <c r="L112" i="1"/>
  <c r="AA112" i="1"/>
  <c r="Y72" i="6"/>
  <c r="P73" i="6"/>
  <c r="J73" i="6"/>
  <c r="H75" i="6"/>
  <c r="I75" i="6"/>
  <c r="G74" i="6"/>
  <c r="Q74" i="6"/>
  <c r="S74" i="6"/>
  <c r="T74" i="6"/>
  <c r="U74" i="6"/>
  <c r="Z74" i="6"/>
  <c r="I74" i="6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F77" i="6"/>
  <c r="K76" i="6"/>
  <c r="W73" i="6"/>
  <c r="X73" i="6"/>
  <c r="Y73" i="6"/>
  <c r="V74" i="6"/>
  <c r="W74" i="6"/>
  <c r="X74" i="6"/>
  <c r="T113" i="1"/>
  <c r="U113" i="1"/>
  <c r="Z113" i="1"/>
  <c r="V113" i="1"/>
  <c r="P113" i="1"/>
  <c r="J113" i="1"/>
  <c r="I114" i="1"/>
  <c r="Q114" i="1"/>
  <c r="S114" i="1"/>
  <c r="H115" i="1"/>
  <c r="G114" i="1"/>
  <c r="F117" i="1"/>
  <c r="K116" i="1"/>
  <c r="W112" i="1"/>
  <c r="X112" i="1"/>
  <c r="Y112" i="1"/>
  <c r="AC113" i="1"/>
  <c r="AD113" i="1"/>
  <c r="L113" i="1"/>
  <c r="AA113" i="1"/>
  <c r="AC75" i="6"/>
  <c r="AD75" i="6"/>
  <c r="L75" i="6"/>
  <c r="L74" i="6"/>
  <c r="AC74" i="6"/>
  <c r="AD74" i="6"/>
  <c r="Q75" i="6"/>
  <c r="S75" i="6"/>
  <c r="T75" i="6"/>
  <c r="U75" i="6"/>
  <c r="Z75" i="6"/>
  <c r="G75" i="6"/>
  <c r="H76" i="6"/>
  <c r="I76" i="6"/>
  <c r="L76" i="6"/>
  <c r="J74" i="6"/>
  <c r="P74" i="6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F78" i="6"/>
  <c r="K77" i="6"/>
  <c r="W113" i="1"/>
  <c r="X113" i="1"/>
  <c r="Y113" i="1"/>
  <c r="V75" i="6"/>
  <c r="W75" i="6"/>
  <c r="X75" i="6"/>
  <c r="T114" i="1"/>
  <c r="U114" i="1"/>
  <c r="Z114" i="1"/>
  <c r="V114" i="1"/>
  <c r="J114" i="1"/>
  <c r="P114" i="1"/>
  <c r="L114" i="1"/>
  <c r="AA114" i="1"/>
  <c r="AC114" i="1"/>
  <c r="AD114" i="1"/>
  <c r="F118" i="1"/>
  <c r="K117" i="1"/>
  <c r="Q115" i="1"/>
  <c r="S115" i="1"/>
  <c r="I115" i="1"/>
  <c r="G115" i="1"/>
  <c r="H116" i="1"/>
  <c r="Y74" i="6"/>
  <c r="AC76" i="6"/>
  <c r="AD76" i="6"/>
  <c r="G76" i="6"/>
  <c r="H77" i="6"/>
  <c r="I77" i="6"/>
  <c r="Q76" i="6"/>
  <c r="S76" i="6"/>
  <c r="T76" i="6"/>
  <c r="U76" i="6"/>
  <c r="Z76" i="6"/>
  <c r="P75" i="6"/>
  <c r="J75" i="6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F79" i="6"/>
  <c r="K78" i="6"/>
  <c r="Y75" i="6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F119" i="1"/>
  <c r="H117" i="1"/>
  <c r="G116" i="1"/>
  <c r="I116" i="1"/>
  <c r="Q116" i="1"/>
  <c r="S116" i="1"/>
  <c r="L77" i="6"/>
  <c r="AC77" i="6"/>
  <c r="AD77" i="6"/>
  <c r="V76" i="6"/>
  <c r="W76" i="6"/>
  <c r="X76" i="6"/>
  <c r="G77" i="6"/>
  <c r="H78" i="6"/>
  <c r="Q77" i="6"/>
  <c r="S77" i="6"/>
  <c r="V77" i="6"/>
  <c r="J76" i="6"/>
  <c r="P76" i="6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K79" i="6"/>
  <c r="F80" i="6"/>
  <c r="W115" i="1"/>
  <c r="X115" i="1"/>
  <c r="Y115" i="1"/>
  <c r="T116" i="1"/>
  <c r="U116" i="1"/>
  <c r="Z116" i="1"/>
  <c r="V116" i="1"/>
  <c r="H118" i="1"/>
  <c r="Q117" i="1"/>
  <c r="S117" i="1"/>
  <c r="I117" i="1"/>
  <c r="G117" i="1"/>
  <c r="F120" i="1"/>
  <c r="K119" i="1"/>
  <c r="L116" i="1"/>
  <c r="AA116" i="1"/>
  <c r="AC116" i="1"/>
  <c r="AD116" i="1"/>
  <c r="J116" i="1"/>
  <c r="P116" i="1"/>
  <c r="Y76" i="6"/>
  <c r="T77" i="6"/>
  <c r="U77" i="6"/>
  <c r="Z77" i="6"/>
  <c r="H79" i="6"/>
  <c r="G78" i="6"/>
  <c r="Q78" i="6"/>
  <c r="S78" i="6"/>
  <c r="P77" i="6"/>
  <c r="J77" i="6"/>
  <c r="I78" i="6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K80" i="6"/>
  <c r="F81" i="6"/>
  <c r="W116" i="1"/>
  <c r="X116" i="1"/>
  <c r="Y116" i="1"/>
  <c r="W77" i="6"/>
  <c r="X77" i="6"/>
  <c r="Y77" i="6"/>
  <c r="T117" i="1"/>
  <c r="U117" i="1"/>
  <c r="Z117" i="1"/>
  <c r="V117" i="1"/>
  <c r="P117" i="1"/>
  <c r="J117" i="1"/>
  <c r="I118" i="1"/>
  <c r="Q118" i="1"/>
  <c r="S118" i="1"/>
  <c r="H119" i="1"/>
  <c r="G118" i="1"/>
  <c r="F121" i="1"/>
  <c r="K120" i="1"/>
  <c r="AC117" i="1"/>
  <c r="AD117" i="1"/>
  <c r="L117" i="1"/>
  <c r="AA117" i="1"/>
  <c r="T78" i="6"/>
  <c r="U78" i="6"/>
  <c r="Z78" i="6"/>
  <c r="V78" i="6"/>
  <c r="Q79" i="6"/>
  <c r="S79" i="6"/>
  <c r="G79" i="6"/>
  <c r="H80" i="6"/>
  <c r="I80" i="6"/>
  <c r="I79" i="6"/>
  <c r="J78" i="6"/>
  <c r="P78" i="6"/>
  <c r="AC78" i="6"/>
  <c r="AD78" i="6"/>
  <c r="L78" i="6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F82" i="6"/>
  <c r="K81" i="6"/>
  <c r="W78" i="6"/>
  <c r="X78" i="6"/>
  <c r="Y78" i="6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F122" i="1"/>
  <c r="K121" i="1"/>
  <c r="AC80" i="6"/>
  <c r="AD80" i="6"/>
  <c r="L80" i="6"/>
  <c r="V79" i="6"/>
  <c r="T79" i="6"/>
  <c r="U79" i="6"/>
  <c r="Z79" i="6"/>
  <c r="AC79" i="6"/>
  <c r="AD79" i="6"/>
  <c r="L79" i="6"/>
  <c r="G80" i="6"/>
  <c r="Q80" i="6"/>
  <c r="S80" i="6"/>
  <c r="H81" i="6"/>
  <c r="J79" i="6"/>
  <c r="P79" i="6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K82" i="6"/>
  <c r="F83" i="6"/>
  <c r="W118" i="1"/>
  <c r="X118" i="1"/>
  <c r="Y118" i="1"/>
  <c r="T119" i="1"/>
  <c r="U119" i="1"/>
  <c r="Z119" i="1"/>
  <c r="V119" i="1"/>
  <c r="Q120" i="1"/>
  <c r="S120" i="1"/>
  <c r="H121" i="1"/>
  <c r="G120" i="1"/>
  <c r="I120" i="1"/>
  <c r="F123" i="1"/>
  <c r="K122" i="1"/>
  <c r="P119" i="1"/>
  <c r="J119" i="1"/>
  <c r="AC119" i="1"/>
  <c r="AD119" i="1"/>
  <c r="L119" i="1"/>
  <c r="AA119" i="1"/>
  <c r="W79" i="6"/>
  <c r="X79" i="6"/>
  <c r="Y79" i="6"/>
  <c r="T80" i="6"/>
  <c r="U80" i="6"/>
  <c r="Z80" i="6"/>
  <c r="V80" i="6"/>
  <c r="Q81" i="6"/>
  <c r="S81" i="6"/>
  <c r="G81" i="6"/>
  <c r="H82" i="6"/>
  <c r="I82" i="6"/>
  <c r="I81" i="6"/>
  <c r="P80" i="6"/>
  <c r="J80" i="6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F84" i="6"/>
  <c r="K83" i="6"/>
  <c r="W119" i="1"/>
  <c r="X119" i="1"/>
  <c r="Y119" i="1"/>
  <c r="W80" i="6"/>
  <c r="X80" i="6"/>
  <c r="Y80" i="6"/>
  <c r="T120" i="1"/>
  <c r="U120" i="1"/>
  <c r="Z120" i="1"/>
  <c r="V120" i="1"/>
  <c r="L120" i="1"/>
  <c r="AA120" i="1"/>
  <c r="AC120" i="1"/>
  <c r="AD120" i="1"/>
  <c r="F124" i="1"/>
  <c r="K123" i="1"/>
  <c r="J120" i="1"/>
  <c r="P120" i="1"/>
  <c r="Q121" i="1"/>
  <c r="S121" i="1"/>
  <c r="I121" i="1"/>
  <c r="G121" i="1"/>
  <c r="H122" i="1"/>
  <c r="L82" i="6"/>
  <c r="T81" i="6"/>
  <c r="U81" i="6"/>
  <c r="Z81" i="6"/>
  <c r="V81" i="6"/>
  <c r="Q82" i="6"/>
  <c r="S82" i="6"/>
  <c r="H83" i="6"/>
  <c r="I83" i="6"/>
  <c r="AC83" i="6"/>
  <c r="AD83" i="6"/>
  <c r="G82" i="6"/>
  <c r="AC82" i="6"/>
  <c r="AD82" i="6"/>
  <c r="J81" i="6"/>
  <c r="P81" i="6"/>
  <c r="L81" i="6"/>
  <c r="AC81" i="6"/>
  <c r="AD81" i="6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F85" i="6"/>
  <c r="K84" i="6"/>
  <c r="W120" i="1"/>
  <c r="X120" i="1"/>
  <c r="Y120" i="1"/>
  <c r="T121" i="1"/>
  <c r="U121" i="1"/>
  <c r="Z121" i="1"/>
  <c r="V121" i="1"/>
  <c r="K124" i="1"/>
  <c r="F125" i="1"/>
  <c r="H123" i="1"/>
  <c r="I122" i="1"/>
  <c r="Q122" i="1"/>
  <c r="S122" i="1"/>
  <c r="G122" i="1"/>
  <c r="AC121" i="1"/>
  <c r="AD121" i="1"/>
  <c r="L121" i="1"/>
  <c r="AA121" i="1"/>
  <c r="P121" i="1"/>
  <c r="J121" i="1"/>
  <c r="W81" i="6"/>
  <c r="X81" i="6"/>
  <c r="Y81" i="6"/>
  <c r="V82" i="6"/>
  <c r="T82" i="6"/>
  <c r="U82" i="6"/>
  <c r="Z82" i="6"/>
  <c r="L83" i="6"/>
  <c r="P82" i="6"/>
  <c r="J82" i="6"/>
  <c r="G83" i="6"/>
  <c r="H84" i="6"/>
  <c r="Q83" i="6"/>
  <c r="S83" i="6"/>
  <c r="T83" i="6"/>
  <c r="U83" i="6"/>
  <c r="Z83" i="6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F86" i="6"/>
  <c r="K85" i="6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F126" i="1"/>
  <c r="K125" i="1"/>
  <c r="J122" i="1"/>
  <c r="P122" i="1"/>
  <c r="W82" i="6"/>
  <c r="X82" i="6"/>
  <c r="Y82" i="6"/>
  <c r="V83" i="6"/>
  <c r="W83" i="6"/>
  <c r="X83" i="6"/>
  <c r="P83" i="6"/>
  <c r="J83" i="6"/>
  <c r="H85" i="6"/>
  <c r="Q84" i="6"/>
  <c r="S84" i="6"/>
  <c r="V84" i="6"/>
  <c r="G84" i="6"/>
  <c r="I84" i="6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K86" i="6"/>
  <c r="F87" i="6"/>
  <c r="T84" i="6"/>
  <c r="U84" i="6"/>
  <c r="Z84" i="6"/>
  <c r="W122" i="1"/>
  <c r="X122" i="1"/>
  <c r="T123" i="1"/>
  <c r="U123" i="1"/>
  <c r="Z123" i="1"/>
  <c r="V123" i="1"/>
  <c r="F127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Y83" i="6"/>
  <c r="AC84" i="6"/>
  <c r="AD84" i="6"/>
  <c r="L84" i="6"/>
  <c r="J84" i="6"/>
  <c r="P84" i="6"/>
  <c r="H86" i="6"/>
  <c r="I86" i="6"/>
  <c r="Q85" i="6"/>
  <c r="S85" i="6"/>
  <c r="T85" i="6"/>
  <c r="U85" i="6"/>
  <c r="Z85" i="6"/>
  <c r="G85" i="6"/>
  <c r="I85" i="6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K87" i="6"/>
  <c r="F88" i="6"/>
  <c r="W84" i="6"/>
  <c r="X84" i="6"/>
  <c r="Y84" i="6"/>
  <c r="W123" i="1"/>
  <c r="X123" i="1"/>
  <c r="Y123" i="1"/>
  <c r="T124" i="1"/>
  <c r="U124" i="1"/>
  <c r="Z124" i="1"/>
  <c r="V124" i="1"/>
  <c r="Q125" i="1"/>
  <c r="S125" i="1"/>
  <c r="I125" i="1"/>
  <c r="G125" i="1"/>
  <c r="H126" i="1"/>
  <c r="F128" i="1"/>
  <c r="K127" i="1"/>
  <c r="J124" i="1"/>
  <c r="P124" i="1"/>
  <c r="AC124" i="1"/>
  <c r="AD124" i="1"/>
  <c r="L124" i="1"/>
  <c r="AA124" i="1"/>
  <c r="AC86" i="6"/>
  <c r="AD86" i="6"/>
  <c r="L86" i="6"/>
  <c r="P85" i="6"/>
  <c r="J85" i="6"/>
  <c r="V85" i="6"/>
  <c r="W85" i="6"/>
  <c r="X85" i="6"/>
  <c r="H87" i="6"/>
  <c r="Q86" i="6"/>
  <c r="S86" i="6"/>
  <c r="G86" i="6"/>
  <c r="AC85" i="6"/>
  <c r="AD85" i="6"/>
  <c r="L85" i="6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F89" i="6"/>
  <c r="K88" i="6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F129" i="1"/>
  <c r="K128" i="1"/>
  <c r="L125" i="1"/>
  <c r="AA125" i="1"/>
  <c r="AC125" i="1"/>
  <c r="AD125" i="1"/>
  <c r="Y85" i="6"/>
  <c r="T86" i="6"/>
  <c r="U86" i="6"/>
  <c r="Z86" i="6"/>
  <c r="V86" i="6"/>
  <c r="J86" i="6"/>
  <c r="P86" i="6"/>
  <c r="Q87" i="6"/>
  <c r="S87" i="6"/>
  <c r="G87" i="6"/>
  <c r="H88" i="6"/>
  <c r="I88" i="6"/>
  <c r="I87" i="6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K89" i="6"/>
  <c r="F90" i="6"/>
  <c r="W86" i="6"/>
  <c r="X86" i="6"/>
  <c r="Y86" i="6"/>
  <c r="W125" i="1"/>
  <c r="X125" i="1"/>
  <c r="Y125" i="1"/>
  <c r="T126" i="1"/>
  <c r="U126" i="1"/>
  <c r="Z126" i="1"/>
  <c r="V126" i="1"/>
  <c r="F130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L88" i="6"/>
  <c r="AC88" i="6"/>
  <c r="AD88" i="6"/>
  <c r="T87" i="6"/>
  <c r="U87" i="6"/>
  <c r="Z87" i="6"/>
  <c r="V87" i="6"/>
  <c r="G88" i="6"/>
  <c r="H89" i="6"/>
  <c r="I89" i="6"/>
  <c r="Q88" i="6"/>
  <c r="S88" i="6"/>
  <c r="V88" i="6"/>
  <c r="AC87" i="6"/>
  <c r="AD87" i="6"/>
  <c r="L87" i="6"/>
  <c r="J87" i="6"/>
  <c r="P87" i="6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K90" i="6"/>
  <c r="F91" i="6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F131" i="1"/>
  <c r="K130" i="1"/>
  <c r="W87" i="6"/>
  <c r="X87" i="6"/>
  <c r="Y87" i="6"/>
  <c r="L89" i="6"/>
  <c r="AC89" i="6"/>
  <c r="AD89" i="6"/>
  <c r="J88" i="6"/>
  <c r="P88" i="6"/>
  <c r="Q89" i="6"/>
  <c r="S89" i="6"/>
  <c r="T89" i="6"/>
  <c r="U89" i="6"/>
  <c r="Z89" i="6"/>
  <c r="G89" i="6"/>
  <c r="H90" i="6"/>
  <c r="T88" i="6"/>
  <c r="U88" i="6"/>
  <c r="Z88" i="6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K91" i="6"/>
  <c r="F92" i="6"/>
  <c r="W88" i="6"/>
  <c r="X88" i="6"/>
  <c r="Y88" i="6"/>
  <c r="V89" i="6"/>
  <c r="W89" i="6"/>
  <c r="X89" i="6"/>
  <c r="W127" i="1"/>
  <c r="X127" i="1"/>
  <c r="Y127" i="1"/>
  <c r="T128" i="1"/>
  <c r="U128" i="1"/>
  <c r="Z128" i="1"/>
  <c r="V128" i="1"/>
  <c r="F132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H91" i="6"/>
  <c r="I91" i="6"/>
  <c r="G90" i="6"/>
  <c r="Q90" i="6"/>
  <c r="S90" i="6"/>
  <c r="V90" i="6"/>
  <c r="P89" i="6"/>
  <c r="J89" i="6"/>
  <c r="I90" i="6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F93" i="6"/>
  <c r="K92" i="6"/>
  <c r="W128" i="1"/>
  <c r="X128" i="1"/>
  <c r="Y128" i="1"/>
  <c r="T90" i="6"/>
  <c r="U90" i="6"/>
  <c r="Z90" i="6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F133" i="1"/>
  <c r="K132" i="1"/>
  <c r="Y89" i="6"/>
  <c r="AC91" i="6"/>
  <c r="AD91" i="6"/>
  <c r="L91" i="6"/>
  <c r="AC90" i="6"/>
  <c r="AD90" i="6"/>
  <c r="L90" i="6"/>
  <c r="J90" i="6"/>
  <c r="P90" i="6"/>
  <c r="Q91" i="6"/>
  <c r="S91" i="6"/>
  <c r="T91" i="6"/>
  <c r="U91" i="6"/>
  <c r="Z91" i="6"/>
  <c r="G91" i="6"/>
  <c r="H92" i="6"/>
  <c r="I92" i="6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F94" i="6"/>
  <c r="K93" i="6"/>
  <c r="W129" i="1"/>
  <c r="X129" i="1"/>
  <c r="W90" i="6"/>
  <c r="X90" i="6"/>
  <c r="Y90" i="6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F134" i="1"/>
  <c r="K133" i="1"/>
  <c r="L92" i="6"/>
  <c r="AC92" i="6"/>
  <c r="AD92" i="6"/>
  <c r="G92" i="6"/>
  <c r="H93" i="6"/>
  <c r="I93" i="6"/>
  <c r="L93" i="6"/>
  <c r="Q92" i="6"/>
  <c r="S92" i="6"/>
  <c r="V91" i="6"/>
  <c r="W91" i="6"/>
  <c r="X91" i="6"/>
  <c r="P91" i="6"/>
  <c r="J91" i="6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F95" i="6"/>
  <c r="K94" i="6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F135" i="1"/>
  <c r="K134" i="1"/>
  <c r="I132" i="1"/>
  <c r="Q132" i="1"/>
  <c r="S132" i="1"/>
  <c r="G132" i="1"/>
  <c r="H133" i="1"/>
  <c r="Y91" i="6"/>
  <c r="T92" i="6"/>
  <c r="U92" i="6"/>
  <c r="Z92" i="6"/>
  <c r="V92" i="6"/>
  <c r="AC93" i="6"/>
  <c r="AD93" i="6"/>
  <c r="P92" i="6"/>
  <c r="J92" i="6"/>
  <c r="Q93" i="6"/>
  <c r="S93" i="6"/>
  <c r="H94" i="6"/>
  <c r="I94" i="6"/>
  <c r="G93" i="6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F96" i="6"/>
  <c r="K95" i="6"/>
  <c r="W92" i="6"/>
  <c r="X92" i="6"/>
  <c r="Y92" i="6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F136" i="1"/>
  <c r="K135" i="1"/>
  <c r="P132" i="1"/>
  <c r="J132" i="1"/>
  <c r="AC94" i="6"/>
  <c r="AD94" i="6"/>
  <c r="L94" i="6"/>
  <c r="V93" i="6"/>
  <c r="T93" i="6"/>
  <c r="U93" i="6"/>
  <c r="Z93" i="6"/>
  <c r="P93" i="6"/>
  <c r="J93" i="6"/>
  <c r="G94" i="6"/>
  <c r="Q94" i="6"/>
  <c r="S94" i="6"/>
  <c r="H95" i="6"/>
  <c r="I95" i="6"/>
  <c r="L95" i="6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K96" i="6"/>
  <c r="F97" i="6"/>
  <c r="W132" i="1"/>
  <c r="X132" i="1"/>
  <c r="W93" i="6"/>
  <c r="X93" i="6"/>
  <c r="Y93" i="6"/>
  <c r="T133" i="1"/>
  <c r="U133" i="1"/>
  <c r="Z133" i="1"/>
  <c r="V133" i="1"/>
  <c r="I134" i="1"/>
  <c r="Q134" i="1"/>
  <c r="S134" i="1"/>
  <c r="G134" i="1"/>
  <c r="H135" i="1"/>
  <c r="F137" i="1"/>
  <c r="K136" i="1"/>
  <c r="J133" i="1"/>
  <c r="P133" i="1"/>
  <c r="Y132" i="1"/>
  <c r="AC133" i="1"/>
  <c r="AD133" i="1"/>
  <c r="L133" i="1"/>
  <c r="AA133" i="1"/>
  <c r="V94" i="6"/>
  <c r="T94" i="6"/>
  <c r="U94" i="6"/>
  <c r="Z94" i="6"/>
  <c r="AC95" i="6"/>
  <c r="AD95" i="6"/>
  <c r="J94" i="6"/>
  <c r="P94" i="6"/>
  <c r="Q95" i="6"/>
  <c r="S95" i="6"/>
  <c r="H96" i="6"/>
  <c r="G95" i="6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F98" i="6"/>
  <c r="K97" i="6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F138" i="1"/>
  <c r="K137" i="1"/>
  <c r="W94" i="6"/>
  <c r="X94" i="6"/>
  <c r="Y94" i="6"/>
  <c r="T95" i="6"/>
  <c r="U95" i="6"/>
  <c r="Z95" i="6"/>
  <c r="V95" i="6"/>
  <c r="J95" i="6"/>
  <c r="P95" i="6"/>
  <c r="G96" i="6"/>
  <c r="Q96" i="6"/>
  <c r="S96" i="6"/>
  <c r="H97" i="6"/>
  <c r="I97" i="6"/>
  <c r="I96" i="6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F99" i="6"/>
  <c r="K98" i="6"/>
  <c r="W95" i="6"/>
  <c r="X95" i="6"/>
  <c r="Y95" i="6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F139" i="1"/>
  <c r="K138" i="1"/>
  <c r="AC135" i="1"/>
  <c r="AD135" i="1"/>
  <c r="L135" i="1"/>
  <c r="AA135" i="1"/>
  <c r="AC97" i="6"/>
  <c r="AD97" i="6"/>
  <c r="L97" i="6"/>
  <c r="V96" i="6"/>
  <c r="T96" i="6"/>
  <c r="U96" i="6"/>
  <c r="Z96" i="6"/>
  <c r="J96" i="6"/>
  <c r="P96" i="6"/>
  <c r="L96" i="6"/>
  <c r="AC96" i="6"/>
  <c r="AD96" i="6"/>
  <c r="G97" i="6"/>
  <c r="H98" i="6"/>
  <c r="Q97" i="6"/>
  <c r="S97" i="6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F100" i="6"/>
  <c r="K99" i="6"/>
  <c r="W135" i="1"/>
  <c r="X135" i="1"/>
  <c r="Y135" i="1"/>
  <c r="W96" i="6"/>
  <c r="X96" i="6"/>
  <c r="Y96" i="6"/>
  <c r="T136" i="1"/>
  <c r="U136" i="1"/>
  <c r="Z136" i="1"/>
  <c r="V136" i="1"/>
  <c r="L136" i="1"/>
  <c r="AA136" i="1"/>
  <c r="AC136" i="1"/>
  <c r="AD136" i="1"/>
  <c r="P136" i="1"/>
  <c r="J136" i="1"/>
  <c r="F140" i="1"/>
  <c r="K139" i="1"/>
  <c r="H138" i="1"/>
  <c r="Q137" i="1"/>
  <c r="S137" i="1"/>
  <c r="I137" i="1"/>
  <c r="G137" i="1"/>
  <c r="T97" i="6"/>
  <c r="U97" i="6"/>
  <c r="Z97" i="6"/>
  <c r="V97" i="6"/>
  <c r="Q98" i="6"/>
  <c r="S98" i="6"/>
  <c r="H99" i="6"/>
  <c r="I99" i="6"/>
  <c r="G98" i="6"/>
  <c r="P97" i="6"/>
  <c r="J97" i="6"/>
  <c r="I98" i="6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K100" i="6"/>
  <c r="F101" i="6"/>
  <c r="W97" i="6"/>
  <c r="X97" i="6"/>
  <c r="Y97" i="6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F141" i="1"/>
  <c r="K140" i="1"/>
  <c r="L99" i="6"/>
  <c r="AC99" i="6"/>
  <c r="AD99" i="6"/>
  <c r="V98" i="6"/>
  <c r="T98" i="6"/>
  <c r="U98" i="6"/>
  <c r="Z98" i="6"/>
  <c r="P98" i="6"/>
  <c r="J98" i="6"/>
  <c r="L98" i="6"/>
  <c r="AC98" i="6"/>
  <c r="AD98" i="6"/>
  <c r="H100" i="6"/>
  <c r="I100" i="6"/>
  <c r="Q99" i="6"/>
  <c r="S99" i="6"/>
  <c r="T99" i="6"/>
  <c r="U99" i="6"/>
  <c r="Z99" i="6"/>
  <c r="G99" i="6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F102" i="6"/>
  <c r="K101" i="6"/>
  <c r="V99" i="6"/>
  <c r="W99" i="6"/>
  <c r="X99" i="6"/>
  <c r="W137" i="1"/>
  <c r="X137" i="1"/>
  <c r="Y137" i="1"/>
  <c r="T138" i="1"/>
  <c r="U138" i="1"/>
  <c r="Z138" i="1"/>
  <c r="V138" i="1"/>
  <c r="K141" i="1"/>
  <c r="F142" i="1"/>
  <c r="P138" i="1"/>
  <c r="J138" i="1"/>
  <c r="H140" i="1"/>
  <c r="Q139" i="1"/>
  <c r="S139" i="1"/>
  <c r="I139" i="1"/>
  <c r="G139" i="1"/>
  <c r="AC138" i="1"/>
  <c r="AD138" i="1"/>
  <c r="L138" i="1"/>
  <c r="AA138" i="1"/>
  <c r="W98" i="6"/>
  <c r="X98" i="6"/>
  <c r="Y98" i="6"/>
  <c r="L100" i="6"/>
  <c r="AC100" i="6"/>
  <c r="AD100" i="6"/>
  <c r="H101" i="6"/>
  <c r="I101" i="6"/>
  <c r="Q100" i="6"/>
  <c r="S100" i="6"/>
  <c r="T100" i="6"/>
  <c r="U100" i="6"/>
  <c r="Z100" i="6"/>
  <c r="G100" i="6"/>
  <c r="J99" i="6"/>
  <c r="P99" i="6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K102" i="6"/>
  <c r="F103" i="6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F143" i="1"/>
  <c r="Y99" i="6"/>
  <c r="L101" i="6"/>
  <c r="AC101" i="6"/>
  <c r="AD101" i="6"/>
  <c r="V100" i="6"/>
  <c r="W100" i="6"/>
  <c r="X100" i="6"/>
  <c r="P100" i="6"/>
  <c r="J100" i="6"/>
  <c r="H102" i="6"/>
  <c r="Q101" i="6"/>
  <c r="S101" i="6"/>
  <c r="T101" i="6"/>
  <c r="U101" i="6"/>
  <c r="Z101" i="6"/>
  <c r="G101" i="6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F104" i="6"/>
  <c r="K103" i="6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F144" i="1"/>
  <c r="AC140" i="1"/>
  <c r="AD140" i="1"/>
  <c r="L140" i="1"/>
  <c r="AA140" i="1"/>
  <c r="V101" i="6"/>
  <c r="W101" i="6"/>
  <c r="X101" i="6"/>
  <c r="Y100" i="6"/>
  <c r="H103" i="6"/>
  <c r="I103" i="6"/>
  <c r="AC103" i="6"/>
  <c r="AD103" i="6"/>
  <c r="Q102" i="6"/>
  <c r="S102" i="6"/>
  <c r="T102" i="6"/>
  <c r="U102" i="6"/>
  <c r="Z102" i="6"/>
  <c r="G102" i="6"/>
  <c r="I102" i="6"/>
  <c r="P101" i="6"/>
  <c r="J101" i="6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F105" i="6"/>
  <c r="K104" i="6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F145" i="1"/>
  <c r="K144" i="1"/>
  <c r="Q142" i="1"/>
  <c r="S142" i="1"/>
  <c r="G142" i="1"/>
  <c r="H143" i="1"/>
  <c r="I142" i="1"/>
  <c r="V102" i="6"/>
  <c r="W102" i="6"/>
  <c r="X102" i="6"/>
  <c r="Y101" i="6"/>
  <c r="J102" i="6"/>
  <c r="P102" i="6"/>
  <c r="AC102" i="6"/>
  <c r="AD102" i="6"/>
  <c r="L102" i="6"/>
  <c r="L103" i="6"/>
  <c r="H104" i="6"/>
  <c r="Q103" i="6"/>
  <c r="S103" i="6"/>
  <c r="T103" i="6"/>
  <c r="U103" i="6"/>
  <c r="Z103" i="6"/>
  <c r="G103" i="6"/>
  <c r="J107" i="14"/>
  <c r="P107" i="14"/>
  <c r="Y106" i="14"/>
  <c r="W107" i="14"/>
  <c r="X107" i="14"/>
  <c r="Y107" i="14"/>
  <c r="K105" i="6"/>
  <c r="F106" i="6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Y108" i="14"/>
  <c r="P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F146" i="1"/>
  <c r="Y102" i="6"/>
  <c r="G104" i="6"/>
  <c r="H105" i="6"/>
  <c r="Q104" i="6"/>
  <c r="S104" i="6"/>
  <c r="T104" i="6"/>
  <c r="U104" i="6"/>
  <c r="Z104" i="6"/>
  <c r="V103" i="6"/>
  <c r="W103" i="6"/>
  <c r="X103" i="6"/>
  <c r="P103" i="6"/>
  <c r="J103" i="6"/>
  <c r="I104" i="6"/>
  <c r="F107" i="6"/>
  <c r="K106" i="6"/>
  <c r="W109" i="14"/>
  <c r="X109" i="14"/>
  <c r="P109" i="14"/>
  <c r="J109" i="14"/>
  <c r="T110" i="14"/>
  <c r="U110" i="14"/>
  <c r="Z110" i="14"/>
  <c r="V110" i="14"/>
  <c r="W110" i="14"/>
  <c r="X110" i="14"/>
  <c r="K110" i="14"/>
  <c r="I110" i="14"/>
  <c r="F111" i="14"/>
  <c r="G110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F147" i="1"/>
  <c r="K146" i="1"/>
  <c r="Q144" i="1"/>
  <c r="S144" i="1"/>
  <c r="G144" i="1"/>
  <c r="H145" i="1"/>
  <c r="I144" i="1"/>
  <c r="P143" i="1"/>
  <c r="J143" i="1"/>
  <c r="Y103" i="6"/>
  <c r="V104" i="6"/>
  <c r="W104" i="6"/>
  <c r="X104" i="6"/>
  <c r="H106" i="6"/>
  <c r="Q105" i="6"/>
  <c r="S105" i="6"/>
  <c r="T105" i="6"/>
  <c r="U105" i="6"/>
  <c r="Z105" i="6"/>
  <c r="G105" i="6"/>
  <c r="L104" i="6"/>
  <c r="AC104" i="6"/>
  <c r="AD104" i="6"/>
  <c r="I105" i="6"/>
  <c r="P104" i="6"/>
  <c r="J104" i="6"/>
  <c r="K107" i="6"/>
  <c r="F108" i="6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F148" i="1"/>
  <c r="J144" i="1"/>
  <c r="P144" i="1"/>
  <c r="V105" i="6"/>
  <c r="W105" i="6"/>
  <c r="X105" i="6"/>
  <c r="Y104" i="6"/>
  <c r="L105" i="6"/>
  <c r="AC105" i="6"/>
  <c r="AD105" i="6"/>
  <c r="J105" i="6"/>
  <c r="P105" i="6"/>
  <c r="Q106" i="6"/>
  <c r="S106" i="6"/>
  <c r="T106" i="6"/>
  <c r="U106" i="6"/>
  <c r="Z106" i="6"/>
  <c r="H107" i="6"/>
  <c r="I107" i="6"/>
  <c r="G106" i="6"/>
  <c r="I106" i="6"/>
  <c r="F109" i="6"/>
  <c r="K108" i="6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Y111" i="14"/>
  <c r="J111" i="14"/>
  <c r="P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F149" i="1"/>
  <c r="Q146" i="1"/>
  <c r="S146" i="1"/>
  <c r="I146" i="1"/>
  <c r="G146" i="1"/>
  <c r="H147" i="1"/>
  <c r="V106" i="6"/>
  <c r="W106" i="6"/>
  <c r="X106" i="6"/>
  <c r="AC107" i="6"/>
  <c r="AD107" i="6"/>
  <c r="L107" i="6"/>
  <c r="P106" i="6"/>
  <c r="J106" i="6"/>
  <c r="Q107" i="6"/>
  <c r="S107" i="6"/>
  <c r="V107" i="6"/>
  <c r="H108" i="6"/>
  <c r="G107" i="6"/>
  <c r="Y105" i="6"/>
  <c r="AC106" i="6"/>
  <c r="AD106" i="6"/>
  <c r="L106" i="6"/>
  <c r="F110" i="6"/>
  <c r="K109" i="6"/>
  <c r="J112" i="14"/>
  <c r="P112" i="14"/>
  <c r="U114" i="14"/>
  <c r="Z114" i="14"/>
  <c r="L112" i="14"/>
  <c r="AC112" i="14"/>
  <c r="AD112" i="14"/>
  <c r="Y112" i="14"/>
  <c r="K113" i="14"/>
  <c r="I113" i="14"/>
  <c r="F114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F150" i="1"/>
  <c r="K149" i="1"/>
  <c r="L146" i="1"/>
  <c r="AA146" i="1"/>
  <c r="AC146" i="1"/>
  <c r="AD146" i="1"/>
  <c r="Y106" i="6"/>
  <c r="T107" i="6"/>
  <c r="U107" i="6"/>
  <c r="Z107" i="6"/>
  <c r="J107" i="6"/>
  <c r="P107" i="6"/>
  <c r="H109" i="6"/>
  <c r="I109" i="6"/>
  <c r="Q108" i="6"/>
  <c r="S108" i="6"/>
  <c r="T108" i="6"/>
  <c r="U108" i="6"/>
  <c r="Z108" i="6"/>
  <c r="G108" i="6"/>
  <c r="I108" i="6"/>
  <c r="F111" i="6"/>
  <c r="K110" i="6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07" i="6"/>
  <c r="X107" i="6"/>
  <c r="Y107" i="6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F151" i="1"/>
  <c r="V108" i="6"/>
  <c r="W108" i="6"/>
  <c r="X108" i="6"/>
  <c r="AC109" i="6"/>
  <c r="AD109" i="6"/>
  <c r="L109" i="6"/>
  <c r="AC108" i="6"/>
  <c r="AD108" i="6"/>
  <c r="L108" i="6"/>
  <c r="P108" i="6"/>
  <c r="J108" i="6"/>
  <c r="H110" i="6"/>
  <c r="I110" i="6"/>
  <c r="Q109" i="6"/>
  <c r="S109" i="6"/>
  <c r="T109" i="6"/>
  <c r="U109" i="6"/>
  <c r="Z109" i="6"/>
  <c r="G109" i="6"/>
  <c r="F112" i="6"/>
  <c r="K111" i="6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Y108" i="6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F152" i="1"/>
  <c r="AC148" i="1"/>
  <c r="AD148" i="1"/>
  <c r="L148" i="1"/>
  <c r="AA148" i="1"/>
  <c r="L110" i="6"/>
  <c r="AC110" i="6"/>
  <c r="AD110" i="6"/>
  <c r="V109" i="6"/>
  <c r="W109" i="6"/>
  <c r="X109" i="6"/>
  <c r="H111" i="6"/>
  <c r="Q110" i="6"/>
  <c r="S110" i="6"/>
  <c r="G110" i="6"/>
  <c r="J109" i="6"/>
  <c r="P109" i="6"/>
  <c r="F113" i="6"/>
  <c r="K112" i="6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F153" i="1"/>
  <c r="G150" i="1"/>
  <c r="I150" i="1"/>
  <c r="H151" i="1"/>
  <c r="Q150" i="1"/>
  <c r="S150" i="1"/>
  <c r="T110" i="6"/>
  <c r="U110" i="6"/>
  <c r="Z110" i="6"/>
  <c r="V110" i="6"/>
  <c r="Y109" i="6"/>
  <c r="Q111" i="6"/>
  <c r="S111" i="6"/>
  <c r="G111" i="6"/>
  <c r="H112" i="6"/>
  <c r="P110" i="6"/>
  <c r="J110" i="6"/>
  <c r="I111" i="6"/>
  <c r="F114" i="6"/>
  <c r="K113" i="6"/>
  <c r="L116" i="14"/>
  <c r="AC116" i="14"/>
  <c r="AD116" i="14"/>
  <c r="X116" i="14"/>
  <c r="Y116" i="14"/>
  <c r="J116" i="14"/>
  <c r="P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F154" i="1"/>
  <c r="K153" i="1"/>
  <c r="L150" i="1"/>
  <c r="AA150" i="1"/>
  <c r="AC150" i="1"/>
  <c r="AD150" i="1"/>
  <c r="P150" i="1"/>
  <c r="J150" i="1"/>
  <c r="W110" i="6"/>
  <c r="X110" i="6"/>
  <c r="Y110" i="6"/>
  <c r="V111" i="6"/>
  <c r="T111" i="6"/>
  <c r="U111" i="6"/>
  <c r="Z111" i="6"/>
  <c r="G112" i="6"/>
  <c r="H113" i="6"/>
  <c r="I113" i="6"/>
  <c r="Q112" i="6"/>
  <c r="S112" i="6"/>
  <c r="I112" i="6"/>
  <c r="P111" i="6"/>
  <c r="J111" i="6"/>
  <c r="L111" i="6"/>
  <c r="AC111" i="6"/>
  <c r="AD111" i="6"/>
  <c r="K114" i="6"/>
  <c r="F115" i="6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F155" i="1"/>
  <c r="G152" i="1"/>
  <c r="I152" i="1"/>
  <c r="H153" i="1"/>
  <c r="Q152" i="1"/>
  <c r="S152" i="1"/>
  <c r="W111" i="6"/>
  <c r="X111" i="6"/>
  <c r="Y111" i="6"/>
  <c r="AC113" i="6"/>
  <c r="AD113" i="6"/>
  <c r="L113" i="6"/>
  <c r="V112" i="6"/>
  <c r="T112" i="6"/>
  <c r="U112" i="6"/>
  <c r="Z112" i="6"/>
  <c r="J112" i="6"/>
  <c r="P112" i="6"/>
  <c r="AC112" i="6"/>
  <c r="AD112" i="6"/>
  <c r="L112" i="6"/>
  <c r="H114" i="6"/>
  <c r="G113" i="6"/>
  <c r="Q113" i="6"/>
  <c r="S113" i="6"/>
  <c r="T113" i="6"/>
  <c r="U113" i="6"/>
  <c r="Z113" i="6"/>
  <c r="F116" i="6"/>
  <c r="K115" i="6"/>
  <c r="W151" i="1"/>
  <c r="X151" i="1"/>
  <c r="T152" i="1"/>
  <c r="U152" i="1"/>
  <c r="Z152" i="1"/>
  <c r="V152" i="1"/>
  <c r="K155" i="1"/>
  <c r="F156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12" i="6"/>
  <c r="X112" i="6"/>
  <c r="Y112" i="6"/>
  <c r="V113" i="6"/>
  <c r="W113" i="6"/>
  <c r="X113" i="6"/>
  <c r="H115" i="6"/>
  <c r="I115" i="6"/>
  <c r="AC115" i="6"/>
  <c r="AD115" i="6"/>
  <c r="G114" i="6"/>
  <c r="Q114" i="6"/>
  <c r="S114" i="6"/>
  <c r="V114" i="6"/>
  <c r="J113" i="6"/>
  <c r="P113" i="6"/>
  <c r="I114" i="6"/>
  <c r="F117" i="6"/>
  <c r="K116" i="6"/>
  <c r="W152" i="1"/>
  <c r="X152" i="1"/>
  <c r="Y152" i="1"/>
  <c r="Y113" i="6"/>
  <c r="T153" i="1"/>
  <c r="U153" i="1"/>
  <c r="Z153" i="1"/>
  <c r="V153" i="1"/>
  <c r="I154" i="1"/>
  <c r="G154" i="1"/>
  <c r="H155" i="1"/>
  <c r="Q154" i="1"/>
  <c r="S154" i="1"/>
  <c r="K156" i="1"/>
  <c r="F157" i="1"/>
  <c r="P153" i="1"/>
  <c r="J153" i="1"/>
  <c r="L153" i="1"/>
  <c r="AA153" i="1"/>
  <c r="AC153" i="1"/>
  <c r="AD153" i="1"/>
  <c r="T114" i="6"/>
  <c r="U114" i="6"/>
  <c r="Z114" i="6"/>
  <c r="L115" i="6"/>
  <c r="L114" i="6"/>
  <c r="AC114" i="6"/>
  <c r="AD114" i="6"/>
  <c r="J114" i="6"/>
  <c r="P114" i="6"/>
  <c r="G115" i="6"/>
  <c r="H116" i="6"/>
  <c r="Q115" i="6"/>
  <c r="S115" i="6"/>
  <c r="V115" i="6"/>
  <c r="F118" i="6"/>
  <c r="K117" i="6"/>
  <c r="W114" i="6"/>
  <c r="X114" i="6"/>
  <c r="Y114" i="6"/>
  <c r="T115" i="6"/>
  <c r="U115" i="6"/>
  <c r="Z115" i="6"/>
  <c r="W153" i="1"/>
  <c r="X153" i="1"/>
  <c r="Y153" i="1"/>
  <c r="T154" i="1"/>
  <c r="U154" i="1"/>
  <c r="Z154" i="1"/>
  <c r="V154" i="1"/>
  <c r="F158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H117" i="6"/>
  <c r="I117" i="6"/>
  <c r="Q116" i="6"/>
  <c r="S116" i="6"/>
  <c r="T116" i="6"/>
  <c r="U116" i="6"/>
  <c r="Z116" i="6"/>
  <c r="G116" i="6"/>
  <c r="P115" i="6"/>
  <c r="J115" i="6"/>
  <c r="I116" i="6"/>
  <c r="F119" i="6"/>
  <c r="K118" i="6"/>
  <c r="W115" i="6"/>
  <c r="X115" i="6"/>
  <c r="Y115" i="6"/>
  <c r="V116" i="6"/>
  <c r="W116" i="6"/>
  <c r="X116" i="6"/>
  <c r="W154" i="1"/>
  <c r="X154" i="1"/>
  <c r="Y154" i="1"/>
  <c r="T155" i="1"/>
  <c r="U155" i="1"/>
  <c r="Z155" i="1"/>
  <c r="V155" i="1"/>
  <c r="P155" i="1"/>
  <c r="J155" i="1"/>
  <c r="F159" i="1"/>
  <c r="K158" i="1"/>
  <c r="L155" i="1"/>
  <c r="AA155" i="1"/>
  <c r="AC155" i="1"/>
  <c r="AD155" i="1"/>
  <c r="G156" i="1"/>
  <c r="I156" i="1"/>
  <c r="H157" i="1"/>
  <c r="Q156" i="1"/>
  <c r="S156" i="1"/>
  <c r="L117" i="6"/>
  <c r="AC117" i="6"/>
  <c r="AD117" i="6"/>
  <c r="L116" i="6"/>
  <c r="AC116" i="6"/>
  <c r="AD116" i="6"/>
  <c r="J116" i="6"/>
  <c r="P116" i="6"/>
  <c r="G117" i="6"/>
  <c r="H118" i="6"/>
  <c r="Q117" i="6"/>
  <c r="S117" i="6"/>
  <c r="T117" i="6"/>
  <c r="U117" i="6"/>
  <c r="Z117" i="6"/>
  <c r="K119" i="6"/>
  <c r="F120" i="6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F160" i="1"/>
  <c r="K159" i="1"/>
  <c r="Y116" i="6"/>
  <c r="V117" i="6"/>
  <c r="W117" i="6"/>
  <c r="X117" i="6"/>
  <c r="P117" i="6"/>
  <c r="J117" i="6"/>
  <c r="G118" i="6"/>
  <c r="Q118" i="6"/>
  <c r="S118" i="6"/>
  <c r="T118" i="6"/>
  <c r="U118" i="6"/>
  <c r="Z118" i="6"/>
  <c r="H119" i="6"/>
  <c r="I119" i="6"/>
  <c r="I118" i="6"/>
  <c r="F121" i="6"/>
  <c r="K120" i="6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F161" i="1"/>
  <c r="K160" i="1"/>
  <c r="L157" i="1"/>
  <c r="AA157" i="1"/>
  <c r="AC157" i="1"/>
  <c r="AD157" i="1"/>
  <c r="Y117" i="6"/>
  <c r="AC119" i="6"/>
  <c r="AD119" i="6"/>
  <c r="L119" i="6"/>
  <c r="J118" i="6"/>
  <c r="P118" i="6"/>
  <c r="V118" i="6"/>
  <c r="W118" i="6"/>
  <c r="X118" i="6"/>
  <c r="L118" i="6"/>
  <c r="AC118" i="6"/>
  <c r="AD118" i="6"/>
  <c r="Q119" i="6"/>
  <c r="S119" i="6"/>
  <c r="T119" i="6"/>
  <c r="U119" i="6"/>
  <c r="Z119" i="6"/>
  <c r="G119" i="6"/>
  <c r="H120" i="6"/>
  <c r="F122" i="6"/>
  <c r="K121" i="6"/>
  <c r="W157" i="1"/>
  <c r="X157" i="1"/>
  <c r="Y157" i="1"/>
  <c r="T158" i="1"/>
  <c r="U158" i="1"/>
  <c r="Z158" i="1"/>
  <c r="V158" i="1"/>
  <c r="F162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Y118" i="6"/>
  <c r="V119" i="6"/>
  <c r="W119" i="6"/>
  <c r="X119" i="6"/>
  <c r="H121" i="6"/>
  <c r="I121" i="6"/>
  <c r="Q120" i="6"/>
  <c r="S120" i="6"/>
  <c r="T120" i="6"/>
  <c r="U120" i="6"/>
  <c r="Z120" i="6"/>
  <c r="G120" i="6"/>
  <c r="P119" i="6"/>
  <c r="J119" i="6"/>
  <c r="I120" i="6"/>
  <c r="K122" i="6"/>
  <c r="F123" i="6"/>
  <c r="W158" i="1"/>
  <c r="X158" i="1"/>
  <c r="Y158" i="1"/>
  <c r="T159" i="1"/>
  <c r="U159" i="1"/>
  <c r="Z159" i="1"/>
  <c r="V159" i="1"/>
  <c r="F163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L121" i="6"/>
  <c r="Y119" i="6"/>
  <c r="V120" i="6"/>
  <c r="W120" i="6"/>
  <c r="X120" i="6"/>
  <c r="L120" i="6"/>
  <c r="AC120" i="6"/>
  <c r="AD120" i="6"/>
  <c r="AC121" i="6"/>
  <c r="AD121" i="6"/>
  <c r="J120" i="6"/>
  <c r="P120" i="6"/>
  <c r="Q121" i="6"/>
  <c r="S121" i="6"/>
  <c r="V121" i="6"/>
  <c r="G121" i="6"/>
  <c r="H122" i="6"/>
  <c r="I122" i="6"/>
  <c r="L122" i="6"/>
  <c r="F124" i="6"/>
  <c r="K123" i="6"/>
  <c r="W159" i="1"/>
  <c r="X159" i="1"/>
  <c r="Y159" i="1"/>
  <c r="T160" i="1"/>
  <c r="U160" i="1"/>
  <c r="Z160" i="1"/>
  <c r="V160" i="1"/>
  <c r="P160" i="1"/>
  <c r="J160" i="1"/>
  <c r="K163" i="1"/>
  <c r="F164" i="1"/>
  <c r="H162" i="1"/>
  <c r="I161" i="1"/>
  <c r="G161" i="1"/>
  <c r="Q161" i="1"/>
  <c r="S161" i="1"/>
  <c r="AC160" i="1"/>
  <c r="AD160" i="1"/>
  <c r="L160" i="1"/>
  <c r="AA160" i="1"/>
  <c r="Y120" i="6"/>
  <c r="G122" i="6"/>
  <c r="H123" i="6"/>
  <c r="Q122" i="6"/>
  <c r="S122" i="6"/>
  <c r="T121" i="6"/>
  <c r="U121" i="6"/>
  <c r="Z121" i="6"/>
  <c r="AC122" i="6"/>
  <c r="AD122" i="6"/>
  <c r="J121" i="6"/>
  <c r="P121" i="6"/>
  <c r="F125" i="6"/>
  <c r="K124" i="6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F165" i="1"/>
  <c r="W121" i="6"/>
  <c r="X121" i="6"/>
  <c r="Y121" i="6"/>
  <c r="V122" i="6"/>
  <c r="T122" i="6"/>
  <c r="U122" i="6"/>
  <c r="Z122" i="6"/>
  <c r="Q123" i="6"/>
  <c r="S123" i="6"/>
  <c r="G123" i="6"/>
  <c r="H124" i="6"/>
  <c r="I124" i="6"/>
  <c r="P122" i="6"/>
  <c r="J122" i="6"/>
  <c r="I123" i="6"/>
  <c r="K125" i="6"/>
  <c r="F126" i="6"/>
  <c r="W161" i="1"/>
  <c r="X161" i="1"/>
  <c r="Y161" i="1"/>
  <c r="T162" i="1"/>
  <c r="U162" i="1"/>
  <c r="Z162" i="1"/>
  <c r="V162" i="1"/>
  <c r="K165" i="1"/>
  <c r="F166" i="1"/>
  <c r="J162" i="1"/>
  <c r="P162" i="1"/>
  <c r="L162" i="1"/>
  <c r="AA162" i="1"/>
  <c r="AC162" i="1"/>
  <c r="AD162" i="1"/>
  <c r="H164" i="1"/>
  <c r="I163" i="1"/>
  <c r="G163" i="1"/>
  <c r="Q163" i="1"/>
  <c r="S163" i="1"/>
  <c r="W122" i="6"/>
  <c r="X122" i="6"/>
  <c r="Y122" i="6"/>
  <c r="L124" i="6"/>
  <c r="AC124" i="6"/>
  <c r="AD124" i="6"/>
  <c r="T123" i="6"/>
  <c r="U123" i="6"/>
  <c r="Z123" i="6"/>
  <c r="V123" i="6"/>
  <c r="AC123" i="6"/>
  <c r="AD123" i="6"/>
  <c r="L123" i="6"/>
  <c r="G124" i="6"/>
  <c r="H125" i="6"/>
  <c r="I125" i="6"/>
  <c r="AC125" i="6"/>
  <c r="AD125" i="6"/>
  <c r="Q124" i="6"/>
  <c r="S124" i="6"/>
  <c r="J123" i="6"/>
  <c r="P123" i="6"/>
  <c r="F127" i="6"/>
  <c r="K126" i="6"/>
  <c r="W162" i="1"/>
  <c r="X162" i="1"/>
  <c r="Y162" i="1"/>
  <c r="T163" i="1"/>
  <c r="U163" i="1"/>
  <c r="Z163" i="1"/>
  <c r="V163" i="1"/>
  <c r="P163" i="1"/>
  <c r="J163" i="1"/>
  <c r="K166" i="1"/>
  <c r="F167" i="1"/>
  <c r="AC163" i="1"/>
  <c r="AD163" i="1"/>
  <c r="L163" i="1"/>
  <c r="AA163" i="1"/>
  <c r="H165" i="1"/>
  <c r="Q164" i="1"/>
  <c r="S164" i="1"/>
  <c r="I164" i="1"/>
  <c r="G164" i="1"/>
  <c r="W123" i="6"/>
  <c r="X123" i="6"/>
  <c r="Y123" i="6"/>
  <c r="T124" i="6"/>
  <c r="U124" i="6"/>
  <c r="Z124" i="6"/>
  <c r="V124" i="6"/>
  <c r="L125" i="6"/>
  <c r="G125" i="6"/>
  <c r="H126" i="6"/>
  <c r="Q125" i="6"/>
  <c r="S125" i="6"/>
  <c r="P124" i="6"/>
  <c r="J124" i="6"/>
  <c r="K127" i="6"/>
  <c r="F128" i="6"/>
  <c r="W124" i="6"/>
  <c r="X124" i="6"/>
  <c r="Y124" i="6"/>
  <c r="W163" i="1"/>
  <c r="X163" i="1"/>
  <c r="Y163" i="1"/>
  <c r="T164" i="1"/>
  <c r="U164" i="1"/>
  <c r="Z164" i="1"/>
  <c r="V164" i="1"/>
  <c r="Q165" i="1"/>
  <c r="S165" i="1"/>
  <c r="H166" i="1"/>
  <c r="I165" i="1"/>
  <c r="G165" i="1"/>
  <c r="F168" i="1"/>
  <c r="K167" i="1"/>
  <c r="P164" i="1"/>
  <c r="J164" i="1"/>
  <c r="AC164" i="1"/>
  <c r="AD164" i="1"/>
  <c r="L164" i="1"/>
  <c r="AA164" i="1"/>
  <c r="V125" i="6"/>
  <c r="T125" i="6"/>
  <c r="U125" i="6"/>
  <c r="Z125" i="6"/>
  <c r="G126" i="6"/>
  <c r="H127" i="6"/>
  <c r="I127" i="6"/>
  <c r="Q126" i="6"/>
  <c r="S126" i="6"/>
  <c r="P125" i="6"/>
  <c r="J125" i="6"/>
  <c r="I126" i="6"/>
  <c r="K128" i="6"/>
  <c r="F129" i="6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F169" i="1"/>
  <c r="K168" i="1"/>
  <c r="G166" i="1"/>
  <c r="I166" i="1"/>
  <c r="H167" i="1"/>
  <c r="Q166" i="1"/>
  <c r="S166" i="1"/>
  <c r="L127" i="6"/>
  <c r="AC127" i="6"/>
  <c r="AD127" i="6"/>
  <c r="V126" i="6"/>
  <c r="T126" i="6"/>
  <c r="U126" i="6"/>
  <c r="Z126" i="6"/>
  <c r="J126" i="6"/>
  <c r="P126" i="6"/>
  <c r="W125" i="6"/>
  <c r="X125" i="6"/>
  <c r="Y125" i="6"/>
  <c r="AC126" i="6"/>
  <c r="AD126" i="6"/>
  <c r="L126" i="6"/>
  <c r="Q127" i="6"/>
  <c r="S127" i="6"/>
  <c r="G127" i="6"/>
  <c r="H128" i="6"/>
  <c r="I128" i="6"/>
  <c r="F130" i="6"/>
  <c r="K129" i="6"/>
  <c r="W165" i="1"/>
  <c r="X165" i="1"/>
  <c r="Y165" i="1"/>
  <c r="T166" i="1"/>
  <c r="U166" i="1"/>
  <c r="Z166" i="1"/>
  <c r="V166" i="1"/>
  <c r="P166" i="1"/>
  <c r="J166" i="1"/>
  <c r="F170" i="1"/>
  <c r="K169" i="1"/>
  <c r="H168" i="1"/>
  <c r="I167" i="1"/>
  <c r="G167" i="1"/>
  <c r="Q167" i="1"/>
  <c r="S167" i="1"/>
  <c r="AC166" i="1"/>
  <c r="AD166" i="1"/>
  <c r="L166" i="1"/>
  <c r="AA166" i="1"/>
  <c r="W126" i="6"/>
  <c r="X126" i="6"/>
  <c r="Y126" i="6"/>
  <c r="AC128" i="6"/>
  <c r="AD128" i="6"/>
  <c r="L128" i="6"/>
  <c r="T127" i="6"/>
  <c r="U127" i="6"/>
  <c r="Z127" i="6"/>
  <c r="V127" i="6"/>
  <c r="J127" i="6"/>
  <c r="P127" i="6"/>
  <c r="G128" i="6"/>
  <c r="Q128" i="6"/>
  <c r="S128" i="6"/>
  <c r="H129" i="6"/>
  <c r="F131" i="6"/>
  <c r="K130" i="6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F171" i="1"/>
  <c r="K170" i="1"/>
  <c r="T128" i="6"/>
  <c r="U128" i="6"/>
  <c r="Z128" i="6"/>
  <c r="V128" i="6"/>
  <c r="W127" i="6"/>
  <c r="X127" i="6"/>
  <c r="Y127" i="6"/>
  <c r="G129" i="6"/>
  <c r="H130" i="6"/>
  <c r="Q129" i="6"/>
  <c r="S129" i="6"/>
  <c r="I129" i="6"/>
  <c r="P128" i="6"/>
  <c r="J128" i="6"/>
  <c r="F132" i="6"/>
  <c r="K131" i="6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F172" i="1"/>
  <c r="K171" i="1"/>
  <c r="P168" i="1"/>
  <c r="J168" i="1"/>
  <c r="W128" i="6"/>
  <c r="X128" i="6"/>
  <c r="Y128" i="6"/>
  <c r="T129" i="6"/>
  <c r="U129" i="6"/>
  <c r="Z129" i="6"/>
  <c r="V129" i="6"/>
  <c r="AC129" i="6"/>
  <c r="AD129" i="6"/>
  <c r="L129" i="6"/>
  <c r="G130" i="6"/>
  <c r="H131" i="6"/>
  <c r="I131" i="6"/>
  <c r="Q130" i="6"/>
  <c r="S130" i="6"/>
  <c r="I130" i="6"/>
  <c r="J129" i="6"/>
  <c r="P129" i="6"/>
  <c r="K132" i="6"/>
  <c r="F133" i="6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F173" i="1"/>
  <c r="L169" i="1"/>
  <c r="AA169" i="1"/>
  <c r="AC169" i="1"/>
  <c r="AD169" i="1"/>
  <c r="W129" i="6"/>
  <c r="X129" i="6"/>
  <c r="Y129" i="6"/>
  <c r="L131" i="6"/>
  <c r="T130" i="6"/>
  <c r="U130" i="6"/>
  <c r="Z130" i="6"/>
  <c r="V130" i="6"/>
  <c r="AC131" i="6"/>
  <c r="AD131" i="6"/>
  <c r="P130" i="6"/>
  <c r="J130" i="6"/>
  <c r="L130" i="6"/>
  <c r="AC130" i="6"/>
  <c r="AD130" i="6"/>
  <c r="H132" i="6"/>
  <c r="Q131" i="6"/>
  <c r="S131" i="6"/>
  <c r="G131" i="6"/>
  <c r="F134" i="6"/>
  <c r="K133" i="6"/>
  <c r="W169" i="1"/>
  <c r="X169" i="1"/>
  <c r="Y169" i="1"/>
  <c r="T170" i="1"/>
  <c r="U170" i="1"/>
  <c r="Z170" i="1"/>
  <c r="V170" i="1"/>
  <c r="F174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30" i="6"/>
  <c r="X130" i="6"/>
  <c r="Y130" i="6"/>
  <c r="T131" i="6"/>
  <c r="U131" i="6"/>
  <c r="Z131" i="6"/>
  <c r="V131" i="6"/>
  <c r="G132" i="6"/>
  <c r="Q132" i="6"/>
  <c r="S132" i="6"/>
  <c r="H133" i="6"/>
  <c r="I133" i="6"/>
  <c r="J131" i="6"/>
  <c r="P131" i="6"/>
  <c r="I132" i="6"/>
  <c r="F135" i="6"/>
  <c r="K134" i="6"/>
  <c r="W170" i="1"/>
  <c r="X170" i="1"/>
  <c r="Y170" i="1"/>
  <c r="T171" i="1"/>
  <c r="U171" i="1"/>
  <c r="Z171" i="1"/>
  <c r="V171" i="1"/>
  <c r="K174" i="1"/>
  <c r="F175" i="1"/>
  <c r="G172" i="1"/>
  <c r="I172" i="1"/>
  <c r="H173" i="1"/>
  <c r="Q172" i="1"/>
  <c r="S172" i="1"/>
  <c r="L171" i="1"/>
  <c r="AA171" i="1"/>
  <c r="AC171" i="1"/>
  <c r="AD171" i="1"/>
  <c r="P171" i="1"/>
  <c r="J171" i="1"/>
  <c r="W131" i="6"/>
  <c r="X131" i="6"/>
  <c r="Y131" i="6"/>
  <c r="V132" i="6"/>
  <c r="T132" i="6"/>
  <c r="U132" i="6"/>
  <c r="Z132" i="6"/>
  <c r="L133" i="6"/>
  <c r="AC133" i="6"/>
  <c r="AD133" i="6"/>
  <c r="Q133" i="6"/>
  <c r="S133" i="6"/>
  <c r="G133" i="6"/>
  <c r="H134" i="6"/>
  <c r="I134" i="6"/>
  <c r="L132" i="6"/>
  <c r="AC132" i="6"/>
  <c r="AD132" i="6"/>
  <c r="P132" i="6"/>
  <c r="J132" i="6"/>
  <c r="K135" i="6"/>
  <c r="F136" i="6"/>
  <c r="W171" i="1"/>
  <c r="X171" i="1"/>
  <c r="Y171" i="1"/>
  <c r="W132" i="6"/>
  <c r="X132" i="6"/>
  <c r="Y132" i="6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F176" i="1"/>
  <c r="AC134" i="6"/>
  <c r="AD134" i="6"/>
  <c r="L134" i="6"/>
  <c r="T133" i="6"/>
  <c r="U133" i="6"/>
  <c r="Z133" i="6"/>
  <c r="V133" i="6"/>
  <c r="J133" i="6"/>
  <c r="P133" i="6"/>
  <c r="H135" i="6"/>
  <c r="Q134" i="6"/>
  <c r="S134" i="6"/>
  <c r="G134" i="6"/>
  <c r="F137" i="6"/>
  <c r="K136" i="6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F177" i="1"/>
  <c r="W133" i="6"/>
  <c r="X133" i="6"/>
  <c r="Y133" i="6"/>
  <c r="V134" i="6"/>
  <c r="T134" i="6"/>
  <c r="U134" i="6"/>
  <c r="Z134" i="6"/>
  <c r="J134" i="6"/>
  <c r="P134" i="6"/>
  <c r="G135" i="6"/>
  <c r="H136" i="6"/>
  <c r="Q135" i="6"/>
  <c r="S135" i="6"/>
  <c r="I135" i="6"/>
  <c r="F138" i="6"/>
  <c r="K137" i="6"/>
  <c r="W173" i="1"/>
  <c r="X173" i="1"/>
  <c r="Y173" i="1"/>
  <c r="T174" i="1"/>
  <c r="U174" i="1"/>
  <c r="Z174" i="1"/>
  <c r="V174" i="1"/>
  <c r="F178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34" i="6"/>
  <c r="X134" i="6"/>
  <c r="Y134" i="6"/>
  <c r="T135" i="6"/>
  <c r="U135" i="6"/>
  <c r="Z135" i="6"/>
  <c r="V135" i="6"/>
  <c r="H137" i="6"/>
  <c r="I137" i="6"/>
  <c r="AC137" i="6"/>
  <c r="AD137" i="6"/>
  <c r="Q136" i="6"/>
  <c r="S136" i="6"/>
  <c r="T136" i="6"/>
  <c r="U136" i="6"/>
  <c r="Z136" i="6"/>
  <c r="G136" i="6"/>
  <c r="I136" i="6"/>
  <c r="J135" i="6"/>
  <c r="P135" i="6"/>
  <c r="L135" i="6"/>
  <c r="AC135" i="6"/>
  <c r="AD135" i="6"/>
  <c r="K138" i="6"/>
  <c r="F139" i="6"/>
  <c r="W174" i="1"/>
  <c r="X174" i="1"/>
  <c r="Y174" i="1"/>
  <c r="T175" i="1"/>
  <c r="U175" i="1"/>
  <c r="Z175" i="1"/>
  <c r="V175" i="1"/>
  <c r="K178" i="1"/>
  <c r="F179" i="1"/>
  <c r="J175" i="1"/>
  <c r="P175" i="1"/>
  <c r="Q176" i="1"/>
  <c r="S176" i="1"/>
  <c r="G176" i="1"/>
  <c r="I176" i="1"/>
  <c r="H177" i="1"/>
  <c r="AC175" i="1"/>
  <c r="AD175" i="1"/>
  <c r="L175" i="1"/>
  <c r="AA175" i="1"/>
  <c r="W135" i="6"/>
  <c r="X135" i="6"/>
  <c r="Y135" i="6"/>
  <c r="L137" i="6"/>
  <c r="V136" i="6"/>
  <c r="W136" i="6"/>
  <c r="X136" i="6"/>
  <c r="L136" i="6"/>
  <c r="AC136" i="6"/>
  <c r="AD136" i="6"/>
  <c r="J136" i="6"/>
  <c r="P136" i="6"/>
  <c r="G137" i="6"/>
  <c r="H138" i="6"/>
  <c r="Q137" i="6"/>
  <c r="S137" i="6"/>
  <c r="V137" i="6"/>
  <c r="K139" i="6"/>
  <c r="F140" i="6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F180" i="1"/>
  <c r="K179" i="1"/>
  <c r="Q177" i="1"/>
  <c r="S177" i="1"/>
  <c r="H178" i="1"/>
  <c r="I177" i="1"/>
  <c r="G177" i="1"/>
  <c r="T137" i="6"/>
  <c r="U137" i="6"/>
  <c r="Z137" i="6"/>
  <c r="Y136" i="6"/>
  <c r="G138" i="6"/>
  <c r="H139" i="6"/>
  <c r="I139" i="6"/>
  <c r="Q138" i="6"/>
  <c r="S138" i="6"/>
  <c r="T138" i="6"/>
  <c r="U138" i="6"/>
  <c r="Z138" i="6"/>
  <c r="P137" i="6"/>
  <c r="J137" i="6"/>
  <c r="I138" i="6"/>
  <c r="F141" i="6"/>
  <c r="K140" i="6"/>
  <c r="W137" i="6"/>
  <c r="X137" i="6"/>
  <c r="Y137" i="6"/>
  <c r="W176" i="1"/>
  <c r="X176" i="1"/>
  <c r="Y176" i="1"/>
  <c r="T177" i="1"/>
  <c r="U177" i="1"/>
  <c r="Z177" i="1"/>
  <c r="V177" i="1"/>
  <c r="K180" i="1"/>
  <c r="F181" i="1"/>
  <c r="P177" i="1"/>
  <c r="J177" i="1"/>
  <c r="L177" i="1"/>
  <c r="AA177" i="1"/>
  <c r="AC177" i="1"/>
  <c r="AD177" i="1"/>
  <c r="G178" i="1"/>
  <c r="I178" i="1"/>
  <c r="H179" i="1"/>
  <c r="Q178" i="1"/>
  <c r="S178" i="1"/>
  <c r="V138" i="6"/>
  <c r="W138" i="6"/>
  <c r="X138" i="6"/>
  <c r="AC139" i="6"/>
  <c r="AD139" i="6"/>
  <c r="L139" i="6"/>
  <c r="H140" i="6"/>
  <c r="G139" i="6"/>
  <c r="Q139" i="6"/>
  <c r="S139" i="6"/>
  <c r="L138" i="6"/>
  <c r="AC138" i="6"/>
  <c r="AD138" i="6"/>
  <c r="J138" i="6"/>
  <c r="P138" i="6"/>
  <c r="F142" i="6"/>
  <c r="K141" i="6"/>
  <c r="W177" i="1"/>
  <c r="X177" i="1"/>
  <c r="Y177" i="1"/>
  <c r="T178" i="1"/>
  <c r="U178" i="1"/>
  <c r="Z178" i="1"/>
  <c r="V178" i="1"/>
  <c r="L178" i="1"/>
  <c r="AA178" i="1"/>
  <c r="AC178" i="1"/>
  <c r="AD178" i="1"/>
  <c r="F182" i="1"/>
  <c r="K181" i="1"/>
  <c r="H180" i="1"/>
  <c r="I179" i="1"/>
  <c r="G179" i="1"/>
  <c r="Q179" i="1"/>
  <c r="S179" i="1"/>
  <c r="J178" i="1"/>
  <c r="P178" i="1"/>
  <c r="Y138" i="6"/>
  <c r="T139" i="6"/>
  <c r="U139" i="6"/>
  <c r="Z139" i="6"/>
  <c r="V139" i="6"/>
  <c r="I140" i="6"/>
  <c r="H141" i="6"/>
  <c r="G140" i="6"/>
  <c r="Q140" i="6"/>
  <c r="S140" i="6"/>
  <c r="P139" i="6"/>
  <c r="J139" i="6"/>
  <c r="F143" i="6"/>
  <c r="K142" i="6"/>
  <c r="W178" i="1"/>
  <c r="X178" i="1"/>
  <c r="T179" i="1"/>
  <c r="U179" i="1"/>
  <c r="Z179" i="1"/>
  <c r="V179" i="1"/>
  <c r="G180" i="1"/>
  <c r="I180" i="1"/>
  <c r="H181" i="1"/>
  <c r="Q180" i="1"/>
  <c r="S180" i="1"/>
  <c r="F183" i="1"/>
  <c r="K182" i="1"/>
  <c r="Y178" i="1"/>
  <c r="P179" i="1"/>
  <c r="J179" i="1"/>
  <c r="AC179" i="1"/>
  <c r="AD179" i="1"/>
  <c r="L179" i="1"/>
  <c r="AA179" i="1"/>
  <c r="W139" i="6"/>
  <c r="X139" i="6"/>
  <c r="Y139" i="6"/>
  <c r="T140" i="6"/>
  <c r="U140" i="6"/>
  <c r="Z140" i="6"/>
  <c r="V140" i="6"/>
  <c r="H142" i="6"/>
  <c r="I142" i="6"/>
  <c r="Q141" i="6"/>
  <c r="S141" i="6"/>
  <c r="T141" i="6"/>
  <c r="U141" i="6"/>
  <c r="Z141" i="6"/>
  <c r="G141" i="6"/>
  <c r="AC140" i="6"/>
  <c r="AD140" i="6"/>
  <c r="L140" i="6"/>
  <c r="J140" i="6"/>
  <c r="P140" i="6"/>
  <c r="I141" i="6"/>
  <c r="K143" i="6"/>
  <c r="F144" i="6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F184" i="1"/>
  <c r="AC180" i="1"/>
  <c r="AD180" i="1"/>
  <c r="L180" i="1"/>
  <c r="AA180" i="1"/>
  <c r="W140" i="6"/>
  <c r="X140" i="6"/>
  <c r="Y140" i="6"/>
  <c r="AC142" i="6"/>
  <c r="AD142" i="6"/>
  <c r="L142" i="6"/>
  <c r="V141" i="6"/>
  <c r="W141" i="6"/>
  <c r="X141" i="6"/>
  <c r="J141" i="6"/>
  <c r="P141" i="6"/>
  <c r="AC141" i="6"/>
  <c r="AD141" i="6"/>
  <c r="L141" i="6"/>
  <c r="Q142" i="6"/>
  <c r="S142" i="6"/>
  <c r="T142" i="6"/>
  <c r="U142" i="6"/>
  <c r="Z142" i="6"/>
  <c r="G142" i="6"/>
  <c r="H143" i="6"/>
  <c r="I143" i="6"/>
  <c r="F145" i="6"/>
  <c r="K144" i="6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F185" i="1"/>
  <c r="AC181" i="1"/>
  <c r="AD181" i="1"/>
  <c r="L181" i="1"/>
  <c r="AA181" i="1"/>
  <c r="P181" i="1"/>
  <c r="J181" i="1"/>
  <c r="Y141" i="6"/>
  <c r="V142" i="6"/>
  <c r="W142" i="6"/>
  <c r="X142" i="6"/>
  <c r="AC143" i="6"/>
  <c r="AD143" i="6"/>
  <c r="L143" i="6"/>
  <c r="J142" i="6"/>
  <c r="P142" i="6"/>
  <c r="G143" i="6"/>
  <c r="H144" i="6"/>
  <c r="I144" i="6"/>
  <c r="L144" i="6"/>
  <c r="Q143" i="6"/>
  <c r="S143" i="6"/>
  <c r="F146" i="6"/>
  <c r="K145" i="6"/>
  <c r="W181" i="1"/>
  <c r="X181" i="1"/>
  <c r="Y181" i="1"/>
  <c r="T182" i="1"/>
  <c r="U182" i="1"/>
  <c r="Z182" i="1"/>
  <c r="V182" i="1"/>
  <c r="F186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Y142" i="6"/>
  <c r="V143" i="6"/>
  <c r="T143" i="6"/>
  <c r="U143" i="6"/>
  <c r="Z143" i="6"/>
  <c r="AC144" i="6"/>
  <c r="AD144" i="6"/>
  <c r="G144" i="6"/>
  <c r="H145" i="6"/>
  <c r="I145" i="6"/>
  <c r="Q144" i="6"/>
  <c r="S144" i="6"/>
  <c r="J143" i="6"/>
  <c r="P143" i="6"/>
  <c r="K146" i="6"/>
  <c r="F147" i="6"/>
  <c r="W182" i="1"/>
  <c r="X182" i="1"/>
  <c r="Y182" i="1"/>
  <c r="T183" i="1"/>
  <c r="U183" i="1"/>
  <c r="Z183" i="1"/>
  <c r="V183" i="1"/>
  <c r="P183" i="1"/>
  <c r="J183" i="1"/>
  <c r="K186" i="1"/>
  <c r="F187" i="1"/>
  <c r="L183" i="1"/>
  <c r="AA183" i="1"/>
  <c r="AC183" i="1"/>
  <c r="AD183" i="1"/>
  <c r="H185" i="1"/>
  <c r="Q184" i="1"/>
  <c r="S184" i="1"/>
  <c r="G184" i="1"/>
  <c r="I184" i="1"/>
  <c r="W143" i="6"/>
  <c r="X143" i="6"/>
  <c r="Y143" i="6"/>
  <c r="AC145" i="6"/>
  <c r="AD145" i="6"/>
  <c r="L145" i="6"/>
  <c r="T144" i="6"/>
  <c r="U144" i="6"/>
  <c r="Z144" i="6"/>
  <c r="V144" i="6"/>
  <c r="H146" i="6"/>
  <c r="Q145" i="6"/>
  <c r="S145" i="6"/>
  <c r="G145" i="6"/>
  <c r="P144" i="6"/>
  <c r="J144" i="6"/>
  <c r="K147" i="6"/>
  <c r="F148" i="6"/>
  <c r="W183" i="1"/>
  <c r="X183" i="1"/>
  <c r="T184" i="1"/>
  <c r="U184" i="1"/>
  <c r="Z184" i="1"/>
  <c r="V184" i="1"/>
  <c r="J184" i="1"/>
  <c r="P184" i="1"/>
  <c r="F188" i="1"/>
  <c r="K187" i="1"/>
  <c r="Y183" i="1"/>
  <c r="L184" i="1"/>
  <c r="AA184" i="1"/>
  <c r="AC184" i="1"/>
  <c r="AD184" i="1"/>
  <c r="H186" i="1"/>
  <c r="I185" i="1"/>
  <c r="G185" i="1"/>
  <c r="Q185" i="1"/>
  <c r="S185" i="1"/>
  <c r="W144" i="6"/>
  <c r="X144" i="6"/>
  <c r="Y144" i="6"/>
  <c r="T145" i="6"/>
  <c r="U145" i="6"/>
  <c r="Z145" i="6"/>
  <c r="V145" i="6"/>
  <c r="G146" i="6"/>
  <c r="H147" i="6"/>
  <c r="I147" i="6"/>
  <c r="Q146" i="6"/>
  <c r="S146" i="6"/>
  <c r="J145" i="6"/>
  <c r="P145" i="6"/>
  <c r="I146" i="6"/>
  <c r="F149" i="6"/>
  <c r="K148" i="6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F189" i="1"/>
  <c r="Q186" i="1"/>
  <c r="S186" i="1"/>
  <c r="I186" i="1"/>
  <c r="G186" i="1"/>
  <c r="H187" i="1"/>
  <c r="AC147" i="6"/>
  <c r="AD147" i="6"/>
  <c r="L147" i="6"/>
  <c r="W145" i="6"/>
  <c r="X145" i="6"/>
  <c r="Y145" i="6"/>
  <c r="T146" i="6"/>
  <c r="U146" i="6"/>
  <c r="Z146" i="6"/>
  <c r="V146" i="6"/>
  <c r="J146" i="6"/>
  <c r="P146" i="6"/>
  <c r="AC146" i="6"/>
  <c r="AD146" i="6"/>
  <c r="L146" i="6"/>
  <c r="G147" i="6"/>
  <c r="H148" i="6"/>
  <c r="Q147" i="6"/>
  <c r="S147" i="6"/>
  <c r="K149" i="6"/>
  <c r="F150" i="6"/>
  <c r="W185" i="1"/>
  <c r="X185" i="1"/>
  <c r="Y185" i="1"/>
  <c r="T186" i="1"/>
  <c r="U186" i="1"/>
  <c r="Z186" i="1"/>
  <c r="V186" i="1"/>
  <c r="Q187" i="1"/>
  <c r="S187" i="1"/>
  <c r="H188" i="1"/>
  <c r="I187" i="1"/>
  <c r="G187" i="1"/>
  <c r="F190" i="1"/>
  <c r="K189" i="1"/>
  <c r="J186" i="1"/>
  <c r="P186" i="1"/>
  <c r="L186" i="1"/>
  <c r="AA186" i="1"/>
  <c r="AC186" i="1"/>
  <c r="AD186" i="1"/>
  <c r="W146" i="6"/>
  <c r="X146" i="6"/>
  <c r="Y146" i="6"/>
  <c r="T147" i="6"/>
  <c r="U147" i="6"/>
  <c r="Z147" i="6"/>
  <c r="V147" i="6"/>
  <c r="H149" i="6"/>
  <c r="I149" i="6"/>
  <c r="G148" i="6"/>
  <c r="Q148" i="6"/>
  <c r="S148" i="6"/>
  <c r="I148" i="6"/>
  <c r="J147" i="6"/>
  <c r="P147" i="6"/>
  <c r="K150" i="6"/>
  <c r="F151" i="6"/>
  <c r="W186" i="1"/>
  <c r="X186" i="1"/>
  <c r="Y186" i="1"/>
  <c r="T187" i="1"/>
  <c r="U187" i="1"/>
  <c r="Z187" i="1"/>
  <c r="V187" i="1"/>
  <c r="F191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47" i="6"/>
  <c r="X147" i="6"/>
  <c r="Y147" i="6"/>
  <c r="L149" i="6"/>
  <c r="AC149" i="6"/>
  <c r="AD149" i="6"/>
  <c r="V148" i="6"/>
  <c r="T148" i="6"/>
  <c r="U148" i="6"/>
  <c r="Z148" i="6"/>
  <c r="Q149" i="6"/>
  <c r="S149" i="6"/>
  <c r="G149" i="6"/>
  <c r="H150" i="6"/>
  <c r="L148" i="6"/>
  <c r="AC148" i="6"/>
  <c r="AD148" i="6"/>
  <c r="J148" i="6"/>
  <c r="P148" i="6"/>
  <c r="F152" i="6"/>
  <c r="K151" i="6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F192" i="1"/>
  <c r="K191" i="1"/>
  <c r="W148" i="6"/>
  <c r="X148" i="6"/>
  <c r="Y148" i="6"/>
  <c r="V149" i="6"/>
  <c r="T149" i="6"/>
  <c r="U149" i="6"/>
  <c r="Z149" i="6"/>
  <c r="J149" i="6"/>
  <c r="P149" i="6"/>
  <c r="Q150" i="6"/>
  <c r="S150" i="6"/>
  <c r="H151" i="6"/>
  <c r="G150" i="6"/>
  <c r="I150" i="6"/>
  <c r="F153" i="6"/>
  <c r="K152" i="6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F193" i="1"/>
  <c r="K192" i="1"/>
  <c r="J189" i="1"/>
  <c r="P189" i="1"/>
  <c r="V150" i="6"/>
  <c r="T150" i="6"/>
  <c r="U150" i="6"/>
  <c r="Z150" i="6"/>
  <c r="W149" i="6"/>
  <c r="X149" i="6"/>
  <c r="Y149" i="6"/>
  <c r="P150" i="6"/>
  <c r="J150" i="6"/>
  <c r="Q151" i="6"/>
  <c r="S151" i="6"/>
  <c r="T151" i="6"/>
  <c r="U151" i="6"/>
  <c r="Z151" i="6"/>
  <c r="G151" i="6"/>
  <c r="H152" i="6"/>
  <c r="L150" i="6"/>
  <c r="AC150" i="6"/>
  <c r="AD150" i="6"/>
  <c r="I151" i="6"/>
  <c r="F154" i="6"/>
  <c r="K153" i="6"/>
  <c r="W189" i="1"/>
  <c r="X189" i="1"/>
  <c r="Y189" i="1"/>
  <c r="V151" i="6"/>
  <c r="W151" i="6"/>
  <c r="X151" i="6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F194" i="1"/>
  <c r="K193" i="1"/>
  <c r="W150" i="6"/>
  <c r="X150" i="6"/>
  <c r="Y150" i="6"/>
  <c r="G152" i="6"/>
  <c r="H153" i="6"/>
  <c r="I153" i="6"/>
  <c r="Q152" i="6"/>
  <c r="S152" i="6"/>
  <c r="V152" i="6"/>
  <c r="AC151" i="6"/>
  <c r="AD151" i="6"/>
  <c r="L151" i="6"/>
  <c r="P151" i="6"/>
  <c r="J151" i="6"/>
  <c r="I152" i="6"/>
  <c r="F155" i="6"/>
  <c r="K154" i="6"/>
  <c r="Y151" i="6"/>
  <c r="T152" i="6"/>
  <c r="U152" i="6"/>
  <c r="Z152" i="6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F195" i="1"/>
  <c r="K194" i="1"/>
  <c r="J191" i="1"/>
  <c r="P191" i="1"/>
  <c r="AC153" i="6"/>
  <c r="AD153" i="6"/>
  <c r="L153" i="6"/>
  <c r="H154" i="6"/>
  <c r="Q153" i="6"/>
  <c r="S153" i="6"/>
  <c r="V153" i="6"/>
  <c r="G153" i="6"/>
  <c r="L152" i="6"/>
  <c r="AC152" i="6"/>
  <c r="AD152" i="6"/>
  <c r="P152" i="6"/>
  <c r="J152" i="6"/>
  <c r="F156" i="6"/>
  <c r="K155" i="6"/>
  <c r="W152" i="6"/>
  <c r="X152" i="6"/>
  <c r="Y152" i="6"/>
  <c r="W191" i="1"/>
  <c r="X191" i="1"/>
  <c r="Y191" i="1"/>
  <c r="T192" i="1"/>
  <c r="U192" i="1"/>
  <c r="Z192" i="1"/>
  <c r="V192" i="1"/>
  <c r="H194" i="1"/>
  <c r="G193" i="1"/>
  <c r="I193" i="1"/>
  <c r="Q193" i="1"/>
  <c r="S193" i="1"/>
  <c r="F196" i="1"/>
  <c r="K195" i="1"/>
  <c r="P192" i="1"/>
  <c r="J192" i="1"/>
  <c r="L192" i="1"/>
  <c r="AA192" i="1"/>
  <c r="AC192" i="1"/>
  <c r="AD192" i="1"/>
  <c r="T153" i="6"/>
  <c r="U153" i="6"/>
  <c r="Z153" i="6"/>
  <c r="G154" i="6"/>
  <c r="H155" i="6"/>
  <c r="Q154" i="6"/>
  <c r="S154" i="6"/>
  <c r="T154" i="6"/>
  <c r="U154" i="6"/>
  <c r="Z154" i="6"/>
  <c r="I154" i="6"/>
  <c r="P153" i="6"/>
  <c r="J153" i="6"/>
  <c r="F157" i="6"/>
  <c r="K156" i="6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F197" i="1"/>
  <c r="J193" i="1"/>
  <c r="P193" i="1"/>
  <c r="W153" i="6"/>
  <c r="X153" i="6"/>
  <c r="Y153" i="6"/>
  <c r="V154" i="6"/>
  <c r="W154" i="6"/>
  <c r="X154" i="6"/>
  <c r="H156" i="6"/>
  <c r="Q155" i="6"/>
  <c r="S155" i="6"/>
  <c r="T155" i="6"/>
  <c r="U155" i="6"/>
  <c r="Z155" i="6"/>
  <c r="G155" i="6"/>
  <c r="P154" i="6"/>
  <c r="J154" i="6"/>
  <c r="AC154" i="6"/>
  <c r="AD154" i="6"/>
  <c r="L154" i="6"/>
  <c r="I155" i="6"/>
  <c r="F158" i="6"/>
  <c r="K157" i="6"/>
  <c r="W193" i="1"/>
  <c r="X193" i="1"/>
  <c r="Y193" i="1"/>
  <c r="V155" i="6"/>
  <c r="W155" i="6"/>
  <c r="X155" i="6"/>
  <c r="T194" i="1"/>
  <c r="U194" i="1"/>
  <c r="Z194" i="1"/>
  <c r="V194" i="1"/>
  <c r="K197" i="1"/>
  <c r="F198" i="1"/>
  <c r="AC194" i="1"/>
  <c r="AD194" i="1"/>
  <c r="L194" i="1"/>
  <c r="AA194" i="1"/>
  <c r="P194" i="1"/>
  <c r="J194" i="1"/>
  <c r="H196" i="1"/>
  <c r="G195" i="1"/>
  <c r="I195" i="1"/>
  <c r="Q195" i="1"/>
  <c r="S195" i="1"/>
  <c r="Y154" i="6"/>
  <c r="J155" i="6"/>
  <c r="P155" i="6"/>
  <c r="G156" i="6"/>
  <c r="Q156" i="6"/>
  <c r="S156" i="6"/>
  <c r="T156" i="6"/>
  <c r="U156" i="6"/>
  <c r="Z156" i="6"/>
  <c r="H157" i="6"/>
  <c r="I157" i="6"/>
  <c r="AC155" i="6"/>
  <c r="AD155" i="6"/>
  <c r="L155" i="6"/>
  <c r="I156" i="6"/>
  <c r="K158" i="6"/>
  <c r="F159" i="6"/>
  <c r="W194" i="1"/>
  <c r="X194" i="1"/>
  <c r="V156" i="6"/>
  <c r="W156" i="6"/>
  <c r="X156" i="6"/>
  <c r="T195" i="1"/>
  <c r="U195" i="1"/>
  <c r="Z195" i="1"/>
  <c r="V195" i="1"/>
  <c r="L195" i="1"/>
  <c r="AA195" i="1"/>
  <c r="AC195" i="1"/>
  <c r="AD195" i="1"/>
  <c r="K198" i="1"/>
  <c r="F199" i="1"/>
  <c r="Y194" i="1"/>
  <c r="J195" i="1"/>
  <c r="P195" i="1"/>
  <c r="G196" i="1"/>
  <c r="Q196" i="1"/>
  <c r="S196" i="1"/>
  <c r="H197" i="1"/>
  <c r="I196" i="1"/>
  <c r="Y155" i="6"/>
  <c r="AC157" i="6"/>
  <c r="AD157" i="6"/>
  <c r="L157" i="6"/>
  <c r="P156" i="6"/>
  <c r="J156" i="6"/>
  <c r="G157" i="6"/>
  <c r="Q157" i="6"/>
  <c r="S157" i="6"/>
  <c r="V157" i="6"/>
  <c r="H158" i="6"/>
  <c r="I158" i="6"/>
  <c r="AC156" i="6"/>
  <c r="AD156" i="6"/>
  <c r="L156" i="6"/>
  <c r="K159" i="6"/>
  <c r="F160" i="6"/>
  <c r="Y156" i="6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F200" i="1"/>
  <c r="AC196" i="1"/>
  <c r="AD196" i="1"/>
  <c r="L196" i="1"/>
  <c r="AA196" i="1"/>
  <c r="P196" i="1"/>
  <c r="J196" i="1"/>
  <c r="T157" i="6"/>
  <c r="U157" i="6"/>
  <c r="Z157" i="6"/>
  <c r="AC158" i="6"/>
  <c r="AD158" i="6"/>
  <c r="L158" i="6"/>
  <c r="Q158" i="6"/>
  <c r="S158" i="6"/>
  <c r="V158" i="6"/>
  <c r="G158" i="6"/>
  <c r="H159" i="6"/>
  <c r="I159" i="6"/>
  <c r="J157" i="6"/>
  <c r="P157" i="6"/>
  <c r="K160" i="6"/>
  <c r="F161" i="6"/>
  <c r="W196" i="1"/>
  <c r="X196" i="1"/>
  <c r="W157" i="6"/>
  <c r="X157" i="6"/>
  <c r="Y157" i="6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F201" i="1"/>
  <c r="K200" i="1"/>
  <c r="J197" i="1"/>
  <c r="P197" i="1"/>
  <c r="T158" i="6"/>
  <c r="U158" i="6"/>
  <c r="Z158" i="6"/>
  <c r="AC159" i="6"/>
  <c r="AD159" i="6"/>
  <c r="L159" i="6"/>
  <c r="G159" i="6"/>
  <c r="H160" i="6"/>
  <c r="I160" i="6"/>
  <c r="Q159" i="6"/>
  <c r="S159" i="6"/>
  <c r="V159" i="6"/>
  <c r="J158" i="6"/>
  <c r="P158" i="6"/>
  <c r="F162" i="6"/>
  <c r="K161" i="6"/>
  <c r="W158" i="6"/>
  <c r="X158" i="6"/>
  <c r="Y158" i="6"/>
  <c r="W197" i="1"/>
  <c r="X197" i="1"/>
  <c r="Y197" i="1"/>
  <c r="T198" i="1"/>
  <c r="U198" i="1"/>
  <c r="Z198" i="1"/>
  <c r="V198" i="1"/>
  <c r="F202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AC160" i="6"/>
  <c r="AD160" i="6"/>
  <c r="L160" i="6"/>
  <c r="T159" i="6"/>
  <c r="U159" i="6"/>
  <c r="Z159" i="6"/>
  <c r="J159" i="6"/>
  <c r="P159" i="6"/>
  <c r="Q160" i="6"/>
  <c r="S160" i="6"/>
  <c r="G160" i="6"/>
  <c r="H161" i="6"/>
  <c r="I161" i="6"/>
  <c r="F163" i="6"/>
  <c r="K162" i="6"/>
  <c r="W198" i="1"/>
  <c r="X198" i="1"/>
  <c r="Y198" i="1"/>
  <c r="T199" i="1"/>
  <c r="U199" i="1"/>
  <c r="Z199" i="1"/>
  <c r="V199" i="1"/>
  <c r="Q200" i="1"/>
  <c r="S200" i="1"/>
  <c r="I200" i="1"/>
  <c r="G200" i="1"/>
  <c r="H201" i="1"/>
  <c r="F203" i="1"/>
  <c r="K202" i="1"/>
  <c r="L199" i="1"/>
  <c r="AA199" i="1"/>
  <c r="AC199" i="1"/>
  <c r="AD199" i="1"/>
  <c r="J199" i="1"/>
  <c r="P199" i="1"/>
  <c r="T160" i="6"/>
  <c r="U160" i="6"/>
  <c r="Z160" i="6"/>
  <c r="V160" i="6"/>
  <c r="W159" i="6"/>
  <c r="X159" i="6"/>
  <c r="Y159" i="6"/>
  <c r="AC161" i="6"/>
  <c r="AD161" i="6"/>
  <c r="L161" i="6"/>
  <c r="J160" i="6"/>
  <c r="P160" i="6"/>
  <c r="Q161" i="6"/>
  <c r="S161" i="6"/>
  <c r="T161" i="6"/>
  <c r="U161" i="6"/>
  <c r="Z161" i="6"/>
  <c r="G161" i="6"/>
  <c r="H162" i="6"/>
  <c r="K163" i="6"/>
  <c r="F164" i="6"/>
  <c r="W160" i="6"/>
  <c r="X160" i="6"/>
  <c r="Y160" i="6"/>
  <c r="W199" i="1"/>
  <c r="X199" i="1"/>
  <c r="Y199" i="1"/>
  <c r="T200" i="1"/>
  <c r="U200" i="1"/>
  <c r="Z200" i="1"/>
  <c r="V200" i="1"/>
  <c r="I201" i="1"/>
  <c r="Q201" i="1"/>
  <c r="S201" i="1"/>
  <c r="G201" i="1"/>
  <c r="H202" i="1"/>
  <c r="F204" i="1"/>
  <c r="K203" i="1"/>
  <c r="J200" i="1"/>
  <c r="P200" i="1"/>
  <c r="L200" i="1"/>
  <c r="AA200" i="1"/>
  <c r="AC200" i="1"/>
  <c r="AD200" i="1"/>
  <c r="V161" i="6"/>
  <c r="W161" i="6"/>
  <c r="X161" i="6"/>
  <c r="H163" i="6"/>
  <c r="Q162" i="6"/>
  <c r="S162" i="6"/>
  <c r="G162" i="6"/>
  <c r="P161" i="6"/>
  <c r="J161" i="6"/>
  <c r="I162" i="6"/>
  <c r="K164" i="6"/>
  <c r="F165" i="6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F205" i="1"/>
  <c r="K204" i="1"/>
  <c r="Y161" i="6"/>
  <c r="V162" i="6"/>
  <c r="T162" i="6"/>
  <c r="U162" i="6"/>
  <c r="Z162" i="6"/>
  <c r="G163" i="6"/>
  <c r="H164" i="6"/>
  <c r="I164" i="6"/>
  <c r="Q163" i="6"/>
  <c r="S163" i="6"/>
  <c r="L162" i="6"/>
  <c r="AC162" i="6"/>
  <c r="AD162" i="6"/>
  <c r="J162" i="6"/>
  <c r="P162" i="6"/>
  <c r="I163" i="6"/>
  <c r="K165" i="6"/>
  <c r="F166" i="6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F206" i="1"/>
  <c r="K205" i="1"/>
  <c r="AC202" i="1"/>
  <c r="AD202" i="1"/>
  <c r="L202" i="1"/>
  <c r="AA202" i="1"/>
  <c r="W162" i="6"/>
  <c r="X162" i="6"/>
  <c r="Y162" i="6"/>
  <c r="L164" i="6"/>
  <c r="AC164" i="6"/>
  <c r="AD164" i="6"/>
  <c r="T163" i="6"/>
  <c r="U163" i="6"/>
  <c r="Z163" i="6"/>
  <c r="V163" i="6"/>
  <c r="J163" i="6"/>
  <c r="P163" i="6"/>
  <c r="L163" i="6"/>
  <c r="AC163" i="6"/>
  <c r="AD163" i="6"/>
  <c r="H165" i="6"/>
  <c r="I165" i="6"/>
  <c r="Q164" i="6"/>
  <c r="S164" i="6"/>
  <c r="G164" i="6"/>
  <c r="K166" i="6"/>
  <c r="F167" i="6"/>
  <c r="W202" i="1"/>
  <c r="X202" i="1"/>
  <c r="Y202" i="1"/>
  <c r="T203" i="1"/>
  <c r="U203" i="1"/>
  <c r="Z203" i="1"/>
  <c r="V203" i="1"/>
  <c r="K206" i="1"/>
  <c r="F207" i="1"/>
  <c r="AC203" i="1"/>
  <c r="AD203" i="1"/>
  <c r="L203" i="1"/>
  <c r="AA203" i="1"/>
  <c r="J203" i="1"/>
  <c r="P203" i="1"/>
  <c r="Q204" i="1"/>
  <c r="S204" i="1"/>
  <c r="I204" i="1"/>
  <c r="G204" i="1"/>
  <c r="H205" i="1"/>
  <c r="W163" i="6"/>
  <c r="X163" i="6"/>
  <c r="Y163" i="6"/>
  <c r="T164" i="6"/>
  <c r="U164" i="6"/>
  <c r="Z164" i="6"/>
  <c r="V164" i="6"/>
  <c r="AC165" i="6"/>
  <c r="AD165" i="6"/>
  <c r="L165" i="6"/>
  <c r="Q165" i="6"/>
  <c r="S165" i="6"/>
  <c r="G165" i="6"/>
  <c r="H166" i="6"/>
  <c r="J164" i="6"/>
  <c r="P164" i="6"/>
  <c r="F168" i="6"/>
  <c r="K167" i="6"/>
  <c r="W203" i="1"/>
  <c r="X203" i="1"/>
  <c r="Y203" i="1"/>
  <c r="W164" i="6"/>
  <c r="X164" i="6"/>
  <c r="Y164" i="6"/>
  <c r="T204" i="1"/>
  <c r="U204" i="1"/>
  <c r="Z204" i="1"/>
  <c r="V204" i="1"/>
  <c r="I205" i="1"/>
  <c r="Q205" i="1"/>
  <c r="S205" i="1"/>
  <c r="H206" i="1"/>
  <c r="G205" i="1"/>
  <c r="F208" i="1"/>
  <c r="K207" i="1"/>
  <c r="P204" i="1"/>
  <c r="J204" i="1"/>
  <c r="AC204" i="1"/>
  <c r="AD204" i="1"/>
  <c r="L204" i="1"/>
  <c r="AA204" i="1"/>
  <c r="V165" i="6"/>
  <c r="T165" i="6"/>
  <c r="U165" i="6"/>
  <c r="Z165" i="6"/>
  <c r="G166" i="6"/>
  <c r="H167" i="6"/>
  <c r="I167" i="6"/>
  <c r="Q166" i="6"/>
  <c r="S166" i="6"/>
  <c r="J165" i="6"/>
  <c r="P165" i="6"/>
  <c r="I166" i="6"/>
  <c r="F169" i="6"/>
  <c r="K168" i="6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F209" i="1"/>
  <c r="K208" i="1"/>
  <c r="W165" i="6"/>
  <c r="X165" i="6"/>
  <c r="Y165" i="6"/>
  <c r="AC167" i="6"/>
  <c r="AD167" i="6"/>
  <c r="L167" i="6"/>
  <c r="T166" i="6"/>
  <c r="U166" i="6"/>
  <c r="Z166" i="6"/>
  <c r="V166" i="6"/>
  <c r="P166" i="6"/>
  <c r="J166" i="6"/>
  <c r="AC166" i="6"/>
  <c r="AD166" i="6"/>
  <c r="L166" i="6"/>
  <c r="Q167" i="6"/>
  <c r="S167" i="6"/>
  <c r="G167" i="6"/>
  <c r="H168" i="6"/>
  <c r="K169" i="6"/>
  <c r="F170" i="6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F210" i="1"/>
  <c r="Q207" i="1"/>
  <c r="S207" i="1"/>
  <c r="H208" i="1"/>
  <c r="G207" i="1"/>
  <c r="I207" i="1"/>
  <c r="W166" i="6"/>
  <c r="X166" i="6"/>
  <c r="Y166" i="6"/>
  <c r="T167" i="6"/>
  <c r="U167" i="6"/>
  <c r="Z167" i="6"/>
  <c r="V167" i="6"/>
  <c r="J167" i="6"/>
  <c r="P167" i="6"/>
  <c r="G168" i="6"/>
  <c r="Q168" i="6"/>
  <c r="S168" i="6"/>
  <c r="H169" i="6"/>
  <c r="I168" i="6"/>
  <c r="F171" i="6"/>
  <c r="K170" i="6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F211" i="1"/>
  <c r="K210" i="1"/>
  <c r="Q208" i="1"/>
  <c r="S208" i="1"/>
  <c r="I208" i="1"/>
  <c r="G208" i="1"/>
  <c r="H209" i="1"/>
  <c r="W167" i="6"/>
  <c r="X167" i="6"/>
  <c r="Y167" i="6"/>
  <c r="T168" i="6"/>
  <c r="U168" i="6"/>
  <c r="Z168" i="6"/>
  <c r="V168" i="6"/>
  <c r="Q169" i="6"/>
  <c r="S169" i="6"/>
  <c r="G169" i="6"/>
  <c r="H170" i="6"/>
  <c r="I170" i="6"/>
  <c r="AC170" i="6"/>
  <c r="AD170" i="6"/>
  <c r="I169" i="6"/>
  <c r="J168" i="6"/>
  <c r="P168" i="6"/>
  <c r="L168" i="6"/>
  <c r="AC168" i="6"/>
  <c r="AD168" i="6"/>
  <c r="K171" i="6"/>
  <c r="F172" i="6"/>
  <c r="W207" i="1"/>
  <c r="X207" i="1"/>
  <c r="Y207" i="1"/>
  <c r="T208" i="1"/>
  <c r="U208" i="1"/>
  <c r="Z208" i="1"/>
  <c r="V208" i="1"/>
  <c r="I209" i="1"/>
  <c r="Q209" i="1"/>
  <c r="S209" i="1"/>
  <c r="G209" i="1"/>
  <c r="H210" i="1"/>
  <c r="F212" i="1"/>
  <c r="K211" i="1"/>
  <c r="P208" i="1"/>
  <c r="J208" i="1"/>
  <c r="L208" i="1"/>
  <c r="AA208" i="1"/>
  <c r="AC208" i="1"/>
  <c r="AD208" i="1"/>
  <c r="W168" i="6"/>
  <c r="X168" i="6"/>
  <c r="Y168" i="6"/>
  <c r="L170" i="6"/>
  <c r="T169" i="6"/>
  <c r="U169" i="6"/>
  <c r="Z169" i="6"/>
  <c r="V169" i="6"/>
  <c r="AC169" i="6"/>
  <c r="AD169" i="6"/>
  <c r="L169" i="6"/>
  <c r="Q170" i="6"/>
  <c r="S170" i="6"/>
  <c r="H171" i="6"/>
  <c r="I171" i="6"/>
  <c r="G170" i="6"/>
  <c r="J169" i="6"/>
  <c r="P169" i="6"/>
  <c r="K172" i="6"/>
  <c r="F173" i="6"/>
  <c r="W208" i="1"/>
  <c r="X208" i="1"/>
  <c r="W169" i="6"/>
  <c r="X169" i="6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F213" i="1"/>
  <c r="K212" i="1"/>
  <c r="L171" i="6"/>
  <c r="AC171" i="6"/>
  <c r="AD171" i="6"/>
  <c r="V170" i="6"/>
  <c r="T170" i="6"/>
  <c r="U170" i="6"/>
  <c r="Z170" i="6"/>
  <c r="P170" i="6"/>
  <c r="J170" i="6"/>
  <c r="Y169" i="6"/>
  <c r="Q171" i="6"/>
  <c r="S171" i="6"/>
  <c r="G171" i="6"/>
  <c r="H172" i="6"/>
  <c r="K173" i="6"/>
  <c r="F174" i="6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F214" i="1"/>
  <c r="K213" i="1"/>
  <c r="W170" i="6"/>
  <c r="X170" i="6"/>
  <c r="Y170" i="6"/>
  <c r="V171" i="6"/>
  <c r="T171" i="6"/>
  <c r="U171" i="6"/>
  <c r="Z171" i="6"/>
  <c r="Q172" i="6"/>
  <c r="S172" i="6"/>
  <c r="T172" i="6"/>
  <c r="U172" i="6"/>
  <c r="Z172" i="6"/>
  <c r="G172" i="6"/>
  <c r="H173" i="6"/>
  <c r="I173" i="6"/>
  <c r="AC173" i="6"/>
  <c r="AD173" i="6"/>
  <c r="J171" i="6"/>
  <c r="P171" i="6"/>
  <c r="I172" i="6"/>
  <c r="F175" i="6"/>
  <c r="K174" i="6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F215" i="1"/>
  <c r="K214" i="1"/>
  <c r="J211" i="1"/>
  <c r="P211" i="1"/>
  <c r="V172" i="6"/>
  <c r="W172" i="6"/>
  <c r="X172" i="6"/>
  <c r="W171" i="6"/>
  <c r="X171" i="6"/>
  <c r="Y171" i="6"/>
  <c r="L173" i="6"/>
  <c r="H174" i="6"/>
  <c r="G173" i="6"/>
  <c r="Q173" i="6"/>
  <c r="S173" i="6"/>
  <c r="V173" i="6"/>
  <c r="L172" i="6"/>
  <c r="AC172" i="6"/>
  <c r="AD172" i="6"/>
  <c r="P172" i="6"/>
  <c r="J172" i="6"/>
  <c r="K175" i="6"/>
  <c r="F176" i="6"/>
  <c r="W211" i="1"/>
  <c r="X211" i="1"/>
  <c r="T212" i="1"/>
  <c r="U212" i="1"/>
  <c r="Z212" i="1"/>
  <c r="V212" i="1"/>
  <c r="K215" i="1"/>
  <c r="F216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T173" i="6"/>
  <c r="U173" i="6"/>
  <c r="Z173" i="6"/>
  <c r="G174" i="6"/>
  <c r="H175" i="6"/>
  <c r="Q174" i="6"/>
  <c r="S174" i="6"/>
  <c r="T174" i="6"/>
  <c r="U174" i="6"/>
  <c r="Z174" i="6"/>
  <c r="J173" i="6"/>
  <c r="P173" i="6"/>
  <c r="Y172" i="6"/>
  <c r="I174" i="6"/>
  <c r="F177" i="6"/>
  <c r="K176" i="6"/>
  <c r="W212" i="1"/>
  <c r="X212" i="1"/>
  <c r="Y212" i="1"/>
  <c r="T213" i="1"/>
  <c r="U213" i="1"/>
  <c r="Z213" i="1"/>
  <c r="V213" i="1"/>
  <c r="F217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173" i="6"/>
  <c r="X173" i="6"/>
  <c r="Y173" i="6"/>
  <c r="V174" i="6"/>
  <c r="W174" i="6"/>
  <c r="X174" i="6"/>
  <c r="L174" i="6"/>
  <c r="AC174" i="6"/>
  <c r="AD174" i="6"/>
  <c r="H176" i="6"/>
  <c r="I175" i="6"/>
  <c r="Q175" i="6"/>
  <c r="S175" i="6"/>
  <c r="V175" i="6"/>
  <c r="G175" i="6"/>
  <c r="J174" i="6"/>
  <c r="P174" i="6"/>
  <c r="F178" i="6"/>
  <c r="K177" i="6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F218" i="1"/>
  <c r="K217" i="1"/>
  <c r="T175" i="6"/>
  <c r="U175" i="6"/>
  <c r="Z175" i="6"/>
  <c r="H177" i="6"/>
  <c r="I177" i="6"/>
  <c r="Q176" i="6"/>
  <c r="S176" i="6"/>
  <c r="T176" i="6"/>
  <c r="U176" i="6"/>
  <c r="Z176" i="6"/>
  <c r="G176" i="6"/>
  <c r="Y174" i="6"/>
  <c r="P175" i="6"/>
  <c r="J175" i="6"/>
  <c r="I176" i="6"/>
  <c r="L175" i="6"/>
  <c r="AC175" i="6"/>
  <c r="AD175" i="6"/>
  <c r="F179" i="6"/>
  <c r="K178" i="6"/>
  <c r="W214" i="1"/>
  <c r="X214" i="1"/>
  <c r="Y214" i="1"/>
  <c r="W175" i="6"/>
  <c r="X175" i="6"/>
  <c r="Y175" i="6"/>
  <c r="T215" i="1"/>
  <c r="U215" i="1"/>
  <c r="Z215" i="1"/>
  <c r="V215" i="1"/>
  <c r="P215" i="1"/>
  <c r="J215" i="1"/>
  <c r="F219" i="1"/>
  <c r="K218" i="1"/>
  <c r="L215" i="1"/>
  <c r="AA215" i="1"/>
  <c r="AC215" i="1"/>
  <c r="AD215" i="1"/>
  <c r="H217" i="1"/>
  <c r="Q216" i="1"/>
  <c r="S216" i="1"/>
  <c r="I216" i="1"/>
  <c r="G216" i="1"/>
  <c r="V176" i="6"/>
  <c r="W176" i="6"/>
  <c r="X176" i="6"/>
  <c r="L177" i="6"/>
  <c r="P176" i="6"/>
  <c r="J176" i="6"/>
  <c r="AC177" i="6"/>
  <c r="AD177" i="6"/>
  <c r="AC176" i="6"/>
  <c r="AD176" i="6"/>
  <c r="L176" i="6"/>
  <c r="Q177" i="6"/>
  <c r="S177" i="6"/>
  <c r="V177" i="6"/>
  <c r="G177" i="6"/>
  <c r="H178" i="6"/>
  <c r="I178" i="6"/>
  <c r="K179" i="6"/>
  <c r="F180" i="6"/>
  <c r="Y176" i="6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F220" i="1"/>
  <c r="K219" i="1"/>
  <c r="AC216" i="1"/>
  <c r="AD216" i="1"/>
  <c r="L216" i="1"/>
  <c r="AA216" i="1"/>
  <c r="L178" i="6"/>
  <c r="AC178" i="6"/>
  <c r="AD178" i="6"/>
  <c r="T177" i="6"/>
  <c r="U177" i="6"/>
  <c r="Z177" i="6"/>
  <c r="G178" i="6"/>
  <c r="Q178" i="6"/>
  <c r="S178" i="6"/>
  <c r="H179" i="6"/>
  <c r="I179" i="6"/>
  <c r="AC179" i="6"/>
  <c r="AD179" i="6"/>
  <c r="J177" i="6"/>
  <c r="P177" i="6"/>
  <c r="F181" i="6"/>
  <c r="K180" i="6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F221" i="1"/>
  <c r="K220" i="1"/>
  <c r="J217" i="1"/>
  <c r="P217" i="1"/>
  <c r="V178" i="6"/>
  <c r="T178" i="6"/>
  <c r="U178" i="6"/>
  <c r="Z178" i="6"/>
  <c r="J178" i="6"/>
  <c r="P178" i="6"/>
  <c r="L179" i="6"/>
  <c r="G179" i="6"/>
  <c r="H180" i="6"/>
  <c r="Q179" i="6"/>
  <c r="S179" i="6"/>
  <c r="W177" i="6"/>
  <c r="X177" i="6"/>
  <c r="Y177" i="6"/>
  <c r="F182" i="6"/>
  <c r="K181" i="6"/>
  <c r="W217" i="1"/>
  <c r="X217" i="1"/>
  <c r="Y217" i="1"/>
  <c r="T218" i="1"/>
  <c r="U218" i="1"/>
  <c r="Z218" i="1"/>
  <c r="V218" i="1"/>
  <c r="H220" i="1"/>
  <c r="G219" i="1"/>
  <c r="I219" i="1"/>
  <c r="Q219" i="1"/>
  <c r="S219" i="1"/>
  <c r="F222" i="1"/>
  <c r="K221" i="1"/>
  <c r="AC218" i="1"/>
  <c r="AD218" i="1"/>
  <c r="L218" i="1"/>
  <c r="AA218" i="1"/>
  <c r="P218" i="1"/>
  <c r="J218" i="1"/>
  <c r="T179" i="6"/>
  <c r="U179" i="6"/>
  <c r="Z179" i="6"/>
  <c r="V179" i="6"/>
  <c r="I180" i="6"/>
  <c r="H181" i="6"/>
  <c r="I181" i="6"/>
  <c r="Q180" i="6"/>
  <c r="S180" i="6"/>
  <c r="G180" i="6"/>
  <c r="J179" i="6"/>
  <c r="P179" i="6"/>
  <c r="W178" i="6"/>
  <c r="X178" i="6"/>
  <c r="Y178" i="6"/>
  <c r="F183" i="6"/>
  <c r="K182" i="6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F223" i="1"/>
  <c r="K222" i="1"/>
  <c r="J219" i="1"/>
  <c r="P219" i="1"/>
  <c r="W179" i="6"/>
  <c r="X179" i="6"/>
  <c r="Y179" i="6"/>
  <c r="AC181" i="6"/>
  <c r="AD181" i="6"/>
  <c r="L181" i="6"/>
  <c r="T180" i="6"/>
  <c r="U180" i="6"/>
  <c r="Z180" i="6"/>
  <c r="V180" i="6"/>
  <c r="L180" i="6"/>
  <c r="AC180" i="6"/>
  <c r="AD180" i="6"/>
  <c r="J180" i="6"/>
  <c r="P180" i="6"/>
  <c r="Q181" i="6"/>
  <c r="S181" i="6"/>
  <c r="H182" i="6"/>
  <c r="I182" i="6"/>
  <c r="G181" i="6"/>
  <c r="K183" i="6"/>
  <c r="F184" i="6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F224" i="1"/>
  <c r="K223" i="1"/>
  <c r="AC220" i="1"/>
  <c r="AD220" i="1"/>
  <c r="L220" i="1"/>
  <c r="AA220" i="1"/>
  <c r="L182" i="6"/>
  <c r="AC182" i="6"/>
  <c r="AD182" i="6"/>
  <c r="W180" i="6"/>
  <c r="X180" i="6"/>
  <c r="Y180" i="6"/>
  <c r="V181" i="6"/>
  <c r="T181" i="6"/>
  <c r="U181" i="6"/>
  <c r="Z181" i="6"/>
  <c r="Q182" i="6"/>
  <c r="S182" i="6"/>
  <c r="G182" i="6"/>
  <c r="H183" i="6"/>
  <c r="I183" i="6"/>
  <c r="P181" i="6"/>
  <c r="J181" i="6"/>
  <c r="K184" i="6"/>
  <c r="F185" i="6"/>
  <c r="W220" i="1"/>
  <c r="X220" i="1"/>
  <c r="Y220" i="1"/>
  <c r="T221" i="1"/>
  <c r="U221" i="1"/>
  <c r="Z221" i="1"/>
  <c r="V221" i="1"/>
  <c r="Q222" i="1"/>
  <c r="S222" i="1"/>
  <c r="G222" i="1"/>
  <c r="H223" i="1"/>
  <c r="I222" i="1"/>
  <c r="F225" i="1"/>
  <c r="K224" i="1"/>
  <c r="AC221" i="1"/>
  <c r="AD221" i="1"/>
  <c r="L221" i="1"/>
  <c r="AA221" i="1"/>
  <c r="J221" i="1"/>
  <c r="P221" i="1"/>
  <c r="W181" i="6"/>
  <c r="X181" i="6"/>
  <c r="Y181" i="6"/>
  <c r="T182" i="6"/>
  <c r="U182" i="6"/>
  <c r="Z182" i="6"/>
  <c r="V182" i="6"/>
  <c r="L183" i="6"/>
  <c r="AC183" i="6"/>
  <c r="AD183" i="6"/>
  <c r="Q183" i="6"/>
  <c r="S183" i="6"/>
  <c r="G183" i="6"/>
  <c r="H184" i="6"/>
  <c r="P182" i="6"/>
  <c r="J182" i="6"/>
  <c r="F186" i="6"/>
  <c r="K185" i="6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F226" i="1"/>
  <c r="K225" i="1"/>
  <c r="J222" i="1"/>
  <c r="P222" i="1"/>
  <c r="W182" i="6"/>
  <c r="X182" i="6"/>
  <c r="Y182" i="6"/>
  <c r="T183" i="6"/>
  <c r="U183" i="6"/>
  <c r="Z183" i="6"/>
  <c r="V183" i="6"/>
  <c r="J183" i="6"/>
  <c r="P183" i="6"/>
  <c r="G184" i="6"/>
  <c r="Q184" i="6"/>
  <c r="S184" i="6"/>
  <c r="H185" i="6"/>
  <c r="I184" i="6"/>
  <c r="F187" i="6"/>
  <c r="K186" i="6"/>
  <c r="W183" i="6"/>
  <c r="X183" i="6"/>
  <c r="Y183" i="6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F227" i="1"/>
  <c r="V184" i="6"/>
  <c r="T184" i="6"/>
  <c r="U184" i="6"/>
  <c r="Z184" i="6"/>
  <c r="H186" i="6"/>
  <c r="Q185" i="6"/>
  <c r="S185" i="6"/>
  <c r="G185" i="6"/>
  <c r="AC184" i="6"/>
  <c r="AD184" i="6"/>
  <c r="L184" i="6"/>
  <c r="P184" i="6"/>
  <c r="J184" i="6"/>
  <c r="I185" i="6"/>
  <c r="K187" i="6"/>
  <c r="F188" i="6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F228" i="1"/>
  <c r="G225" i="1"/>
  <c r="H226" i="1"/>
  <c r="I225" i="1"/>
  <c r="Q225" i="1"/>
  <c r="S225" i="1"/>
  <c r="W184" i="6"/>
  <c r="X184" i="6"/>
  <c r="Y184" i="6"/>
  <c r="V185" i="6"/>
  <c r="T185" i="6"/>
  <c r="U185" i="6"/>
  <c r="Z185" i="6"/>
  <c r="H187" i="6"/>
  <c r="I187" i="6"/>
  <c r="Q186" i="6"/>
  <c r="S186" i="6"/>
  <c r="G186" i="6"/>
  <c r="L185" i="6"/>
  <c r="AC185" i="6"/>
  <c r="AD185" i="6"/>
  <c r="I186" i="6"/>
  <c r="P185" i="6"/>
  <c r="J185" i="6"/>
  <c r="F189" i="6"/>
  <c r="K188" i="6"/>
  <c r="W224" i="1"/>
  <c r="X224" i="1"/>
  <c r="Y224" i="1"/>
  <c r="T225" i="1"/>
  <c r="U225" i="1"/>
  <c r="Z225" i="1"/>
  <c r="V225" i="1"/>
  <c r="F229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L187" i="6"/>
  <c r="W185" i="6"/>
  <c r="X185" i="6"/>
  <c r="Y185" i="6"/>
  <c r="AC187" i="6"/>
  <c r="AD187" i="6"/>
  <c r="T186" i="6"/>
  <c r="U186" i="6"/>
  <c r="Z186" i="6"/>
  <c r="V186" i="6"/>
  <c r="G187" i="6"/>
  <c r="H188" i="6"/>
  <c r="I188" i="6"/>
  <c r="L188" i="6"/>
  <c r="Q187" i="6"/>
  <c r="S187" i="6"/>
  <c r="P186" i="6"/>
  <c r="J186" i="6"/>
  <c r="L186" i="6"/>
  <c r="AC186" i="6"/>
  <c r="AD186" i="6"/>
  <c r="F190" i="6"/>
  <c r="K189" i="6"/>
  <c r="W225" i="1"/>
  <c r="X225" i="1"/>
  <c r="Y225" i="1"/>
  <c r="T226" i="1"/>
  <c r="U226" i="1"/>
  <c r="Z226" i="1"/>
  <c r="V226" i="1"/>
  <c r="F230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186" i="6"/>
  <c r="X186" i="6"/>
  <c r="Y186" i="6"/>
  <c r="V187" i="6"/>
  <c r="T187" i="6"/>
  <c r="U187" i="6"/>
  <c r="Z187" i="6"/>
  <c r="Q188" i="6"/>
  <c r="S188" i="6"/>
  <c r="H189" i="6"/>
  <c r="I189" i="6"/>
  <c r="G188" i="6"/>
  <c r="AC188" i="6"/>
  <c r="AD188" i="6"/>
  <c r="J187" i="6"/>
  <c r="P187" i="6"/>
  <c r="K190" i="6"/>
  <c r="F191" i="6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F231" i="1"/>
  <c r="K230" i="1"/>
  <c r="W187" i="6"/>
  <c r="X187" i="6"/>
  <c r="Y187" i="6"/>
  <c r="L189" i="6"/>
  <c r="AC189" i="6"/>
  <c r="AD189" i="6"/>
  <c r="V188" i="6"/>
  <c r="T188" i="6"/>
  <c r="U188" i="6"/>
  <c r="Z188" i="6"/>
  <c r="P188" i="6"/>
  <c r="J188" i="6"/>
  <c r="G189" i="6"/>
  <c r="H190" i="6"/>
  <c r="Q189" i="6"/>
  <c r="S189" i="6"/>
  <c r="F192" i="6"/>
  <c r="K191" i="6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F232" i="1"/>
  <c r="K231" i="1"/>
  <c r="P228" i="1"/>
  <c r="J228" i="1"/>
  <c r="T189" i="6"/>
  <c r="U189" i="6"/>
  <c r="Z189" i="6"/>
  <c r="V189" i="6"/>
  <c r="J189" i="6"/>
  <c r="P189" i="6"/>
  <c r="W188" i="6"/>
  <c r="X188" i="6"/>
  <c r="Y188" i="6"/>
  <c r="G190" i="6"/>
  <c r="H191" i="6"/>
  <c r="Q190" i="6"/>
  <c r="S190" i="6"/>
  <c r="I190" i="6"/>
  <c r="F193" i="6"/>
  <c r="K192" i="6"/>
  <c r="W189" i="6"/>
  <c r="X189" i="6"/>
  <c r="Y189" i="6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F233" i="1"/>
  <c r="J229" i="1"/>
  <c r="P229" i="1"/>
  <c r="V190" i="6"/>
  <c r="T190" i="6"/>
  <c r="U190" i="6"/>
  <c r="Z190" i="6"/>
  <c r="H192" i="6"/>
  <c r="Q191" i="6"/>
  <c r="S191" i="6"/>
  <c r="I191" i="6"/>
  <c r="G191" i="6"/>
  <c r="P190" i="6"/>
  <c r="J190" i="6"/>
  <c r="AC190" i="6"/>
  <c r="AD190" i="6"/>
  <c r="L190" i="6"/>
  <c r="F194" i="6"/>
  <c r="K193" i="6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F234" i="1"/>
  <c r="T191" i="6"/>
  <c r="U191" i="6"/>
  <c r="Z191" i="6"/>
  <c r="V191" i="6"/>
  <c r="W190" i="6"/>
  <c r="X190" i="6"/>
  <c r="Y190" i="6"/>
  <c r="Q192" i="6"/>
  <c r="S192" i="6"/>
  <c r="V192" i="6"/>
  <c r="G192" i="6"/>
  <c r="H193" i="6"/>
  <c r="I193" i="6"/>
  <c r="P191" i="6"/>
  <c r="J191" i="6"/>
  <c r="I192" i="6"/>
  <c r="AC191" i="6"/>
  <c r="AD191" i="6"/>
  <c r="L191" i="6"/>
  <c r="K194" i="6"/>
  <c r="F195" i="6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F235" i="1"/>
  <c r="K234" i="1"/>
  <c r="W191" i="6"/>
  <c r="X191" i="6"/>
  <c r="Y191" i="6"/>
  <c r="T192" i="6"/>
  <c r="U192" i="6"/>
  <c r="Z192" i="6"/>
  <c r="AC193" i="6"/>
  <c r="AD193" i="6"/>
  <c r="L193" i="6"/>
  <c r="AC192" i="6"/>
  <c r="AD192" i="6"/>
  <c r="L192" i="6"/>
  <c r="H194" i="6"/>
  <c r="I194" i="6"/>
  <c r="AC194" i="6"/>
  <c r="AD194" i="6"/>
  <c r="G193" i="6"/>
  <c r="Q193" i="6"/>
  <c r="S193" i="6"/>
  <c r="T193" i="6"/>
  <c r="U193" i="6"/>
  <c r="Z193" i="6"/>
  <c r="P192" i="6"/>
  <c r="J192" i="6"/>
  <c r="F196" i="6"/>
  <c r="K195" i="6"/>
  <c r="W192" i="6"/>
  <c r="X192" i="6"/>
  <c r="Y192" i="6"/>
  <c r="W231" i="1"/>
  <c r="X231" i="1"/>
  <c r="Y231" i="1"/>
  <c r="T232" i="1"/>
  <c r="U232" i="1"/>
  <c r="Z232" i="1"/>
  <c r="V232" i="1"/>
  <c r="P232" i="1"/>
  <c r="J232" i="1"/>
  <c r="F236" i="1"/>
  <c r="K235" i="1"/>
  <c r="G233" i="1"/>
  <c r="I233" i="1"/>
  <c r="H234" i="1"/>
  <c r="Q233" i="1"/>
  <c r="S233" i="1"/>
  <c r="AC232" i="1"/>
  <c r="AD232" i="1"/>
  <c r="L232" i="1"/>
  <c r="AA232" i="1"/>
  <c r="V193" i="6"/>
  <c r="W193" i="6"/>
  <c r="X193" i="6"/>
  <c r="L194" i="6"/>
  <c r="P193" i="6"/>
  <c r="J193" i="6"/>
  <c r="G194" i="6"/>
  <c r="Q194" i="6"/>
  <c r="S194" i="6"/>
  <c r="V194" i="6"/>
  <c r="H195" i="6"/>
  <c r="I195" i="6"/>
  <c r="F197" i="6"/>
  <c r="K196" i="6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F237" i="1"/>
  <c r="K236" i="1"/>
  <c r="G234" i="1"/>
  <c r="H235" i="1"/>
  <c r="I234" i="1"/>
  <c r="Q234" i="1"/>
  <c r="S234" i="1"/>
  <c r="T194" i="6"/>
  <c r="U194" i="6"/>
  <c r="Z194" i="6"/>
  <c r="Y193" i="6"/>
  <c r="L195" i="6"/>
  <c r="AC195" i="6"/>
  <c r="AD195" i="6"/>
  <c r="P194" i="6"/>
  <c r="J194" i="6"/>
  <c r="G195" i="6"/>
  <c r="H196" i="6"/>
  <c r="Q195" i="6"/>
  <c r="S195" i="6"/>
  <c r="T195" i="6"/>
  <c r="U195" i="6"/>
  <c r="Z195" i="6"/>
  <c r="F198" i="6"/>
  <c r="K197" i="6"/>
  <c r="W233" i="1"/>
  <c r="X233" i="1"/>
  <c r="Y233" i="1"/>
  <c r="T234" i="1"/>
  <c r="U234" i="1"/>
  <c r="Z234" i="1"/>
  <c r="V234" i="1"/>
  <c r="P234" i="1"/>
  <c r="J234" i="1"/>
  <c r="F238" i="1"/>
  <c r="K237" i="1"/>
  <c r="L234" i="1"/>
  <c r="AA234" i="1"/>
  <c r="AC234" i="1"/>
  <c r="AD234" i="1"/>
  <c r="G235" i="1"/>
  <c r="I235" i="1"/>
  <c r="H236" i="1"/>
  <c r="Q235" i="1"/>
  <c r="S235" i="1"/>
  <c r="W194" i="6"/>
  <c r="X194" i="6"/>
  <c r="Y194" i="6"/>
  <c r="V195" i="6"/>
  <c r="W195" i="6"/>
  <c r="X195" i="6"/>
  <c r="Q196" i="6"/>
  <c r="S196" i="6"/>
  <c r="G196" i="6"/>
  <c r="H197" i="6"/>
  <c r="I196" i="6"/>
  <c r="P195" i="6"/>
  <c r="J195" i="6"/>
  <c r="K198" i="6"/>
  <c r="F199" i="6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F239" i="1"/>
  <c r="T196" i="6"/>
  <c r="U196" i="6"/>
  <c r="Z196" i="6"/>
  <c r="V196" i="6"/>
  <c r="Q197" i="6"/>
  <c r="S197" i="6"/>
  <c r="G197" i="6"/>
  <c r="H198" i="6"/>
  <c r="I198" i="6"/>
  <c r="AC198" i="6"/>
  <c r="AD198" i="6"/>
  <c r="P196" i="6"/>
  <c r="J196" i="6"/>
  <c r="I197" i="6"/>
  <c r="Y195" i="6"/>
  <c r="L196" i="6"/>
  <c r="AC196" i="6"/>
  <c r="AD196" i="6"/>
  <c r="K199" i="6"/>
  <c r="F200" i="6"/>
  <c r="W196" i="6"/>
  <c r="X196" i="6"/>
  <c r="Y196" i="6"/>
  <c r="W235" i="1"/>
  <c r="X235" i="1"/>
  <c r="Y235" i="1"/>
  <c r="T236" i="1"/>
  <c r="U236" i="1"/>
  <c r="Z236" i="1"/>
  <c r="V236" i="1"/>
  <c r="Q237" i="1"/>
  <c r="S237" i="1"/>
  <c r="G237" i="1"/>
  <c r="H238" i="1"/>
  <c r="I237" i="1"/>
  <c r="F240" i="1"/>
  <c r="K239" i="1"/>
  <c r="J236" i="1"/>
  <c r="P236" i="1"/>
  <c r="AC236" i="1"/>
  <c r="AD236" i="1"/>
  <c r="L236" i="1"/>
  <c r="AA236" i="1"/>
  <c r="L198" i="6"/>
  <c r="T197" i="6"/>
  <c r="U197" i="6"/>
  <c r="Z197" i="6"/>
  <c r="V197" i="6"/>
  <c r="H199" i="6"/>
  <c r="G198" i="6"/>
  <c r="Q198" i="6"/>
  <c r="S198" i="6"/>
  <c r="L197" i="6"/>
  <c r="AC197" i="6"/>
  <c r="AD197" i="6"/>
  <c r="P197" i="6"/>
  <c r="J197" i="6"/>
  <c r="F201" i="6"/>
  <c r="K200" i="6"/>
  <c r="W197" i="6"/>
  <c r="X197" i="6"/>
  <c r="Y197" i="6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F241" i="1"/>
  <c r="P237" i="1"/>
  <c r="J237" i="1"/>
  <c r="T198" i="6"/>
  <c r="U198" i="6"/>
  <c r="Z198" i="6"/>
  <c r="V198" i="6"/>
  <c r="J198" i="6"/>
  <c r="P198" i="6"/>
  <c r="H200" i="6"/>
  <c r="Q199" i="6"/>
  <c r="S199" i="6"/>
  <c r="G199" i="6"/>
  <c r="I199" i="6"/>
  <c r="K201" i="6"/>
  <c r="F202" i="6"/>
  <c r="W237" i="1"/>
  <c r="X237" i="1"/>
  <c r="Y237" i="1"/>
  <c r="T238" i="1"/>
  <c r="U238" i="1"/>
  <c r="Z238" i="1"/>
  <c r="V238" i="1"/>
  <c r="AC238" i="1"/>
  <c r="AD238" i="1"/>
  <c r="L238" i="1"/>
  <c r="AA238" i="1"/>
  <c r="F242" i="1"/>
  <c r="K241" i="1"/>
  <c r="P238" i="1"/>
  <c r="J238" i="1"/>
  <c r="Q239" i="1"/>
  <c r="S239" i="1"/>
  <c r="G239" i="1"/>
  <c r="H240" i="1"/>
  <c r="I239" i="1"/>
  <c r="W198" i="6"/>
  <c r="X198" i="6"/>
  <c r="Y198" i="6"/>
  <c r="T199" i="6"/>
  <c r="U199" i="6"/>
  <c r="Z199" i="6"/>
  <c r="V199" i="6"/>
  <c r="G200" i="6"/>
  <c r="Q200" i="6"/>
  <c r="S200" i="6"/>
  <c r="H201" i="6"/>
  <c r="I201" i="6"/>
  <c r="AC201" i="6"/>
  <c r="AD201" i="6"/>
  <c r="AC199" i="6"/>
  <c r="AD199" i="6"/>
  <c r="L199" i="6"/>
  <c r="I200" i="6"/>
  <c r="J199" i="6"/>
  <c r="P199" i="6"/>
  <c r="K202" i="6"/>
  <c r="F203" i="6"/>
  <c r="W199" i="6"/>
  <c r="X199" i="6"/>
  <c r="Y199" i="6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F243" i="1"/>
  <c r="K242" i="1"/>
  <c r="V200" i="6"/>
  <c r="T200" i="6"/>
  <c r="U200" i="6"/>
  <c r="Z200" i="6"/>
  <c r="Q201" i="6"/>
  <c r="S201" i="6"/>
  <c r="G201" i="6"/>
  <c r="H202" i="6"/>
  <c r="I202" i="6"/>
  <c r="L201" i="6"/>
  <c r="AC200" i="6"/>
  <c r="AD200" i="6"/>
  <c r="L200" i="6"/>
  <c r="P200" i="6"/>
  <c r="J200" i="6"/>
  <c r="F204" i="6"/>
  <c r="K203" i="6"/>
  <c r="W239" i="1"/>
  <c r="X239" i="1"/>
  <c r="Y239" i="1"/>
  <c r="T240" i="1"/>
  <c r="U240" i="1"/>
  <c r="Z240" i="1"/>
  <c r="V240" i="1"/>
  <c r="P240" i="1"/>
  <c r="J240" i="1"/>
  <c r="F244" i="1"/>
  <c r="K243" i="1"/>
  <c r="AC240" i="1"/>
  <c r="AD240" i="1"/>
  <c r="L240" i="1"/>
  <c r="AA240" i="1"/>
  <c r="H242" i="1"/>
  <c r="I241" i="1"/>
  <c r="Q241" i="1"/>
  <c r="S241" i="1"/>
  <c r="G241" i="1"/>
  <c r="W200" i="6"/>
  <c r="X200" i="6"/>
  <c r="Y200" i="6"/>
  <c r="AC202" i="6"/>
  <c r="AD202" i="6"/>
  <c r="L202" i="6"/>
  <c r="T201" i="6"/>
  <c r="U201" i="6"/>
  <c r="Z201" i="6"/>
  <c r="V201" i="6"/>
  <c r="Q202" i="6"/>
  <c r="S202" i="6"/>
  <c r="H203" i="6"/>
  <c r="G202" i="6"/>
  <c r="P201" i="6"/>
  <c r="J201" i="6"/>
  <c r="F205" i="6"/>
  <c r="K204" i="6"/>
  <c r="W201" i="6"/>
  <c r="X201" i="6"/>
  <c r="Y201" i="6"/>
  <c r="W240" i="1"/>
  <c r="X240" i="1"/>
  <c r="Y240" i="1"/>
  <c r="T241" i="1"/>
  <c r="U241" i="1"/>
  <c r="Z241" i="1"/>
  <c r="V241" i="1"/>
  <c r="K244" i="1"/>
  <c r="F245" i="1"/>
  <c r="L241" i="1"/>
  <c r="AA241" i="1"/>
  <c r="AC241" i="1"/>
  <c r="AD241" i="1"/>
  <c r="P241" i="1"/>
  <c r="J241" i="1"/>
  <c r="Q242" i="1"/>
  <c r="S242" i="1"/>
  <c r="G242" i="1"/>
  <c r="H243" i="1"/>
  <c r="I242" i="1"/>
  <c r="T202" i="6"/>
  <c r="U202" i="6"/>
  <c r="Z202" i="6"/>
  <c r="V202" i="6"/>
  <c r="P202" i="6"/>
  <c r="J202" i="6"/>
  <c r="Q203" i="6"/>
  <c r="S203" i="6"/>
  <c r="I203" i="6"/>
  <c r="G203" i="6"/>
  <c r="H204" i="6"/>
  <c r="K205" i="6"/>
  <c r="F206" i="6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F246" i="1"/>
  <c r="K245" i="1"/>
  <c r="W202" i="6"/>
  <c r="X202" i="6"/>
  <c r="Y202" i="6"/>
  <c r="V203" i="6"/>
  <c r="T203" i="6"/>
  <c r="U203" i="6"/>
  <c r="Z203" i="6"/>
  <c r="AC203" i="6"/>
  <c r="AD203" i="6"/>
  <c r="L203" i="6"/>
  <c r="G204" i="6"/>
  <c r="H205" i="6"/>
  <c r="Q204" i="6"/>
  <c r="S204" i="6"/>
  <c r="I204" i="6"/>
  <c r="P203" i="6"/>
  <c r="J203" i="6"/>
  <c r="K206" i="6"/>
  <c r="F207" i="6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F247" i="1"/>
  <c r="L243" i="1"/>
  <c r="AA243" i="1"/>
  <c r="AC243" i="1"/>
  <c r="AD243" i="1"/>
  <c r="W203" i="6"/>
  <c r="X203" i="6"/>
  <c r="Y203" i="6"/>
  <c r="T204" i="6"/>
  <c r="U204" i="6"/>
  <c r="Z204" i="6"/>
  <c r="V204" i="6"/>
  <c r="AC204" i="6"/>
  <c r="AD204" i="6"/>
  <c r="L204" i="6"/>
  <c r="Q205" i="6"/>
  <c r="S205" i="6"/>
  <c r="H206" i="6"/>
  <c r="G205" i="6"/>
  <c r="I205" i="6"/>
  <c r="P204" i="6"/>
  <c r="J204" i="6"/>
  <c r="K207" i="6"/>
  <c r="F208" i="6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F248" i="1"/>
  <c r="P244" i="1"/>
  <c r="J244" i="1"/>
  <c r="L244" i="1"/>
  <c r="AA244" i="1"/>
  <c r="AC244" i="1"/>
  <c r="AD244" i="1"/>
  <c r="W204" i="6"/>
  <c r="X204" i="6"/>
  <c r="Y204" i="6"/>
  <c r="T205" i="6"/>
  <c r="U205" i="6"/>
  <c r="Z205" i="6"/>
  <c r="V205" i="6"/>
  <c r="H207" i="6"/>
  <c r="Q206" i="6"/>
  <c r="S206" i="6"/>
  <c r="G206" i="6"/>
  <c r="AC205" i="6"/>
  <c r="AD205" i="6"/>
  <c r="L205" i="6"/>
  <c r="I206" i="6"/>
  <c r="P205" i="6"/>
  <c r="J205" i="6"/>
  <c r="F209" i="6"/>
  <c r="K208" i="6"/>
  <c r="W244" i="1"/>
  <c r="X244" i="1"/>
  <c r="T245" i="1"/>
  <c r="U245" i="1"/>
  <c r="Z245" i="1"/>
  <c r="V245" i="1"/>
  <c r="P245" i="1"/>
  <c r="J245" i="1"/>
  <c r="L245" i="1"/>
  <c r="AA245" i="1"/>
  <c r="AC245" i="1"/>
  <c r="AD245" i="1"/>
  <c r="F249" i="1"/>
  <c r="K248" i="1"/>
  <c r="Y244" i="1"/>
  <c r="G246" i="1"/>
  <c r="H247" i="1"/>
  <c r="I246" i="1"/>
  <c r="Q246" i="1"/>
  <c r="S246" i="1"/>
  <c r="W205" i="6"/>
  <c r="X205" i="6"/>
  <c r="Y205" i="6"/>
  <c r="T206" i="6"/>
  <c r="U206" i="6"/>
  <c r="Z206" i="6"/>
  <c r="V206" i="6"/>
  <c r="H208" i="6"/>
  <c r="I208" i="6"/>
  <c r="AC208" i="6"/>
  <c r="AD208" i="6"/>
  <c r="G207" i="6"/>
  <c r="Q207" i="6"/>
  <c r="S207" i="6"/>
  <c r="V207" i="6"/>
  <c r="I207" i="6"/>
  <c r="L206" i="6"/>
  <c r="AC206" i="6"/>
  <c r="AD206" i="6"/>
  <c r="P206" i="6"/>
  <c r="J206" i="6"/>
  <c r="F210" i="6"/>
  <c r="K209" i="6"/>
  <c r="W206" i="6"/>
  <c r="X206" i="6"/>
  <c r="Y206" i="6"/>
  <c r="W245" i="1"/>
  <c r="X245" i="1"/>
  <c r="Y245" i="1"/>
  <c r="T246" i="1"/>
  <c r="U246" i="1"/>
  <c r="Z246" i="1"/>
  <c r="V246" i="1"/>
  <c r="K249" i="1"/>
  <c r="F250" i="1"/>
  <c r="AC246" i="1"/>
  <c r="AD246" i="1"/>
  <c r="L246" i="1"/>
  <c r="AA246" i="1"/>
  <c r="Q247" i="1"/>
  <c r="S247" i="1"/>
  <c r="G247" i="1"/>
  <c r="I247" i="1"/>
  <c r="H248" i="1"/>
  <c r="P246" i="1"/>
  <c r="J246" i="1"/>
  <c r="T207" i="6"/>
  <c r="U207" i="6"/>
  <c r="Z207" i="6"/>
  <c r="L208" i="6"/>
  <c r="P207" i="6"/>
  <c r="J207" i="6"/>
  <c r="AC207" i="6"/>
  <c r="AD207" i="6"/>
  <c r="L207" i="6"/>
  <c r="G208" i="6"/>
  <c r="Q208" i="6"/>
  <c r="S208" i="6"/>
  <c r="V208" i="6"/>
  <c r="H209" i="6"/>
  <c r="I209" i="6"/>
  <c r="K210" i="6"/>
  <c r="F211" i="6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F251" i="1"/>
  <c r="K250" i="1"/>
  <c r="W207" i="6"/>
  <c r="X207" i="6"/>
  <c r="Y207" i="6"/>
  <c r="T208" i="6"/>
  <c r="U208" i="6"/>
  <c r="Z208" i="6"/>
  <c r="AC209" i="6"/>
  <c r="AD209" i="6"/>
  <c r="L209" i="6"/>
  <c r="J208" i="6"/>
  <c r="P208" i="6"/>
  <c r="H210" i="6"/>
  <c r="Q209" i="6"/>
  <c r="S209" i="6"/>
  <c r="V209" i="6"/>
  <c r="G209" i="6"/>
  <c r="K211" i="6"/>
  <c r="F212" i="6"/>
  <c r="W247" i="1"/>
  <c r="X247" i="1"/>
  <c r="Y247" i="1"/>
  <c r="T248" i="1"/>
  <c r="U248" i="1"/>
  <c r="Z248" i="1"/>
  <c r="V248" i="1"/>
  <c r="P248" i="1"/>
  <c r="J248" i="1"/>
  <c r="K251" i="1"/>
  <c r="F252" i="1"/>
  <c r="H250" i="1"/>
  <c r="I249" i="1"/>
  <c r="Q249" i="1"/>
  <c r="S249" i="1"/>
  <c r="G249" i="1"/>
  <c r="AC248" i="1"/>
  <c r="AD248" i="1"/>
  <c r="L248" i="1"/>
  <c r="AA248" i="1"/>
  <c r="W208" i="6"/>
  <c r="X208" i="6"/>
  <c r="Y208" i="6"/>
  <c r="T209" i="6"/>
  <c r="U209" i="6"/>
  <c r="Z209" i="6"/>
  <c r="Q210" i="6"/>
  <c r="S210" i="6"/>
  <c r="T210" i="6"/>
  <c r="U210" i="6"/>
  <c r="Z210" i="6"/>
  <c r="G210" i="6"/>
  <c r="H211" i="6"/>
  <c r="I210" i="6"/>
  <c r="J209" i="6"/>
  <c r="P209" i="6"/>
  <c r="F213" i="6"/>
  <c r="K212" i="6"/>
  <c r="W248" i="1"/>
  <c r="X248" i="1"/>
  <c r="Y248" i="1"/>
  <c r="T249" i="1"/>
  <c r="U249" i="1"/>
  <c r="Z249" i="1"/>
  <c r="V249" i="1"/>
  <c r="K252" i="1"/>
  <c r="F253" i="1"/>
  <c r="H251" i="1"/>
  <c r="I250" i="1"/>
  <c r="G250" i="1"/>
  <c r="Q250" i="1"/>
  <c r="S250" i="1"/>
  <c r="L249" i="1"/>
  <c r="AA249" i="1"/>
  <c r="AC249" i="1"/>
  <c r="AD249" i="1"/>
  <c r="P249" i="1"/>
  <c r="J249" i="1"/>
  <c r="W209" i="6"/>
  <c r="X209" i="6"/>
  <c r="Y209" i="6"/>
  <c r="V210" i="6"/>
  <c r="W210" i="6"/>
  <c r="X210" i="6"/>
  <c r="AC210" i="6"/>
  <c r="AD210" i="6"/>
  <c r="L210" i="6"/>
  <c r="G211" i="6"/>
  <c r="Q211" i="6"/>
  <c r="S211" i="6"/>
  <c r="T211" i="6"/>
  <c r="U211" i="6"/>
  <c r="Z211" i="6"/>
  <c r="H212" i="6"/>
  <c r="I212" i="6"/>
  <c r="AC212" i="6"/>
  <c r="AD212" i="6"/>
  <c r="I211" i="6"/>
  <c r="J210" i="6"/>
  <c r="P210" i="6"/>
  <c r="K213" i="6"/>
  <c r="F214" i="6"/>
  <c r="Y210" i="6"/>
  <c r="W249" i="1"/>
  <c r="X249" i="1"/>
  <c r="Y249" i="1"/>
  <c r="T250" i="1"/>
  <c r="U250" i="1"/>
  <c r="Z250" i="1"/>
  <c r="V250" i="1"/>
  <c r="Q251" i="1"/>
  <c r="S251" i="1"/>
  <c r="I251" i="1"/>
  <c r="G251" i="1"/>
  <c r="H252" i="1"/>
  <c r="F254" i="1"/>
  <c r="K253" i="1"/>
  <c r="J250" i="1"/>
  <c r="P250" i="1"/>
  <c r="AC250" i="1"/>
  <c r="AD250" i="1"/>
  <c r="L250" i="1"/>
  <c r="AA250" i="1"/>
  <c r="V211" i="6"/>
  <c r="W211" i="6"/>
  <c r="X211" i="6"/>
  <c r="L212" i="6"/>
  <c r="P211" i="6"/>
  <c r="J211" i="6"/>
  <c r="L211" i="6"/>
  <c r="AC211" i="6"/>
  <c r="AD211" i="6"/>
  <c r="H213" i="6"/>
  <c r="Q212" i="6"/>
  <c r="S212" i="6"/>
  <c r="V212" i="6"/>
  <c r="G212" i="6"/>
  <c r="F215" i="6"/>
  <c r="K214" i="6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F255" i="1"/>
  <c r="AC251" i="1"/>
  <c r="AD251" i="1"/>
  <c r="L251" i="1"/>
  <c r="AA251" i="1"/>
  <c r="Y211" i="6"/>
  <c r="G213" i="6"/>
  <c r="H214" i="6"/>
  <c r="I214" i="6"/>
  <c r="Q213" i="6"/>
  <c r="S213" i="6"/>
  <c r="T212" i="6"/>
  <c r="U212" i="6"/>
  <c r="Z212" i="6"/>
  <c r="I213" i="6"/>
  <c r="P212" i="6"/>
  <c r="J212" i="6"/>
  <c r="K215" i="6"/>
  <c r="F216" i="6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F256" i="1"/>
  <c r="K255" i="1"/>
  <c r="P252" i="1"/>
  <c r="J252" i="1"/>
  <c r="L214" i="6"/>
  <c r="W212" i="6"/>
  <c r="X212" i="6"/>
  <c r="Y212" i="6"/>
  <c r="T213" i="6"/>
  <c r="U213" i="6"/>
  <c r="Z213" i="6"/>
  <c r="V213" i="6"/>
  <c r="Q214" i="6"/>
  <c r="S214" i="6"/>
  <c r="V214" i="6"/>
  <c r="G214" i="6"/>
  <c r="H215" i="6"/>
  <c r="AC213" i="6"/>
  <c r="AD213" i="6"/>
  <c r="L213" i="6"/>
  <c r="J213" i="6"/>
  <c r="P213" i="6"/>
  <c r="AC214" i="6"/>
  <c r="AD214" i="6"/>
  <c r="K216" i="6"/>
  <c r="F217" i="6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F257" i="1"/>
  <c r="K256" i="1"/>
  <c r="W213" i="6"/>
  <c r="X213" i="6"/>
  <c r="Y213" i="6"/>
  <c r="T214" i="6"/>
  <c r="U214" i="6"/>
  <c r="Z214" i="6"/>
  <c r="Q215" i="6"/>
  <c r="S215" i="6"/>
  <c r="G215" i="6"/>
  <c r="H216" i="6"/>
  <c r="I216" i="6"/>
  <c r="J214" i="6"/>
  <c r="P214" i="6"/>
  <c r="I215" i="6"/>
  <c r="K217" i="6"/>
  <c r="F218" i="6"/>
  <c r="W253" i="1"/>
  <c r="X253" i="1"/>
  <c r="Y253" i="1"/>
  <c r="L216" i="6"/>
  <c r="T254" i="1"/>
  <c r="U254" i="1"/>
  <c r="Z254" i="1"/>
  <c r="V254" i="1"/>
  <c r="J254" i="1"/>
  <c r="P254" i="1"/>
  <c r="Q255" i="1"/>
  <c r="S255" i="1"/>
  <c r="H256" i="1"/>
  <c r="I255" i="1"/>
  <c r="G255" i="1"/>
  <c r="F258" i="1"/>
  <c r="K257" i="1"/>
  <c r="AC254" i="1"/>
  <c r="AD254" i="1"/>
  <c r="L254" i="1"/>
  <c r="AA254" i="1"/>
  <c r="W214" i="6"/>
  <c r="X214" i="6"/>
  <c r="Y214" i="6"/>
  <c r="T215" i="6"/>
  <c r="U215" i="6"/>
  <c r="Z215" i="6"/>
  <c r="V215" i="6"/>
  <c r="AC216" i="6"/>
  <c r="AD216" i="6"/>
  <c r="P215" i="6"/>
  <c r="J215" i="6"/>
  <c r="L215" i="6"/>
  <c r="AC215" i="6"/>
  <c r="AD215" i="6"/>
  <c r="G216" i="6"/>
  <c r="Q216" i="6"/>
  <c r="S216" i="6"/>
  <c r="H217" i="6"/>
  <c r="K218" i="6"/>
  <c r="F219" i="6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F259" i="1"/>
  <c r="J255" i="1"/>
  <c r="P255" i="1"/>
  <c r="W215" i="6"/>
  <c r="X215" i="6"/>
  <c r="Y215" i="6"/>
  <c r="V216" i="6"/>
  <c r="T216" i="6"/>
  <c r="U216" i="6"/>
  <c r="Z216" i="6"/>
  <c r="G217" i="6"/>
  <c r="Q217" i="6"/>
  <c r="S217" i="6"/>
  <c r="H218" i="6"/>
  <c r="P216" i="6"/>
  <c r="J216" i="6"/>
  <c r="I217" i="6"/>
  <c r="F220" i="6"/>
  <c r="K219" i="6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F260" i="1"/>
  <c r="K259" i="1"/>
  <c r="J256" i="1"/>
  <c r="P256" i="1"/>
  <c r="W216" i="6"/>
  <c r="X216" i="6"/>
  <c r="Y216" i="6"/>
  <c r="T217" i="6"/>
  <c r="U217" i="6"/>
  <c r="Z217" i="6"/>
  <c r="V217" i="6"/>
  <c r="L217" i="6"/>
  <c r="AC217" i="6"/>
  <c r="AD217" i="6"/>
  <c r="H219" i="6"/>
  <c r="I219" i="6"/>
  <c r="Q218" i="6"/>
  <c r="S218" i="6"/>
  <c r="G218" i="6"/>
  <c r="P217" i="6"/>
  <c r="J217" i="6"/>
  <c r="I218" i="6"/>
  <c r="F221" i="6"/>
  <c r="K220" i="6"/>
  <c r="W217" i="6"/>
  <c r="X217" i="6"/>
  <c r="Y217" i="6"/>
  <c r="W256" i="1"/>
  <c r="X256" i="1"/>
  <c r="T257" i="1"/>
  <c r="U257" i="1"/>
  <c r="Z257" i="1"/>
  <c r="V257" i="1"/>
  <c r="F261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AC219" i="6"/>
  <c r="AD219" i="6"/>
  <c r="L219" i="6"/>
  <c r="T218" i="6"/>
  <c r="U218" i="6"/>
  <c r="Z218" i="6"/>
  <c r="V218" i="6"/>
  <c r="Q219" i="6"/>
  <c r="S219" i="6"/>
  <c r="G219" i="6"/>
  <c r="H220" i="6"/>
  <c r="I220" i="6"/>
  <c r="AC218" i="6"/>
  <c r="AD218" i="6"/>
  <c r="L218" i="6"/>
  <c r="J218" i="6"/>
  <c r="P218" i="6"/>
  <c r="F222" i="6"/>
  <c r="K221" i="6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F262" i="1"/>
  <c r="K261" i="1"/>
  <c r="W218" i="6"/>
  <c r="X218" i="6"/>
  <c r="Y218" i="6"/>
  <c r="AC220" i="6"/>
  <c r="AD220" i="6"/>
  <c r="L220" i="6"/>
  <c r="T219" i="6"/>
  <c r="U219" i="6"/>
  <c r="Z219" i="6"/>
  <c r="V219" i="6"/>
  <c r="G220" i="6"/>
  <c r="H221" i="6"/>
  <c r="I221" i="6"/>
  <c r="Q220" i="6"/>
  <c r="S220" i="6"/>
  <c r="P219" i="6"/>
  <c r="J219" i="6"/>
  <c r="K222" i="6"/>
  <c r="F223" i="6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F263" i="1"/>
  <c r="P259" i="1"/>
  <c r="J259" i="1"/>
  <c r="W219" i="6"/>
  <c r="X219" i="6"/>
  <c r="Y219" i="6"/>
  <c r="AC221" i="6"/>
  <c r="AD221" i="6"/>
  <c r="L221" i="6"/>
  <c r="T220" i="6"/>
  <c r="U220" i="6"/>
  <c r="Z220" i="6"/>
  <c r="V220" i="6"/>
  <c r="H222" i="6"/>
  <c r="Q221" i="6"/>
  <c r="S221" i="6"/>
  <c r="G221" i="6"/>
  <c r="P220" i="6"/>
  <c r="J220" i="6"/>
  <c r="K223" i="6"/>
  <c r="F224" i="6"/>
  <c r="W259" i="1"/>
  <c r="X259" i="1"/>
  <c r="Y259" i="1"/>
  <c r="T260" i="1"/>
  <c r="U260" i="1"/>
  <c r="Z260" i="1"/>
  <c r="V260" i="1"/>
  <c r="K263" i="1"/>
  <c r="F264" i="1"/>
  <c r="J260" i="1"/>
  <c r="P260" i="1"/>
  <c r="H262" i="1"/>
  <c r="Q261" i="1"/>
  <c r="S261" i="1"/>
  <c r="I261" i="1"/>
  <c r="G261" i="1"/>
  <c r="L260" i="1"/>
  <c r="AA260" i="1"/>
  <c r="AC260" i="1"/>
  <c r="AD260" i="1"/>
  <c r="W220" i="6"/>
  <c r="X220" i="6"/>
  <c r="Y220" i="6"/>
  <c r="V221" i="6"/>
  <c r="T221" i="6"/>
  <c r="U221" i="6"/>
  <c r="Z221" i="6"/>
  <c r="G222" i="6"/>
  <c r="Q222" i="6"/>
  <c r="S222" i="6"/>
  <c r="H223" i="6"/>
  <c r="I223" i="6"/>
  <c r="I222" i="6"/>
  <c r="P221" i="6"/>
  <c r="J221" i="6"/>
  <c r="F225" i="6"/>
  <c r="K224" i="6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F265" i="1"/>
  <c r="K264" i="1"/>
  <c r="W221" i="6"/>
  <c r="X221" i="6"/>
  <c r="Y221" i="6"/>
  <c r="AC223" i="6"/>
  <c r="AD223" i="6"/>
  <c r="L223" i="6"/>
  <c r="T222" i="6"/>
  <c r="U222" i="6"/>
  <c r="Z222" i="6"/>
  <c r="V222" i="6"/>
  <c r="J222" i="6"/>
  <c r="P222" i="6"/>
  <c r="AC222" i="6"/>
  <c r="AD222" i="6"/>
  <c r="L222" i="6"/>
  <c r="H224" i="6"/>
  <c r="G223" i="6"/>
  <c r="Q223" i="6"/>
  <c r="S223" i="6"/>
  <c r="K225" i="6"/>
  <c r="F226" i="6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F266" i="1"/>
  <c r="K265" i="1"/>
  <c r="I263" i="1"/>
  <c r="Q263" i="1"/>
  <c r="S263" i="1"/>
  <c r="G263" i="1"/>
  <c r="H264" i="1"/>
  <c r="W222" i="6"/>
  <c r="X222" i="6"/>
  <c r="Y222" i="6"/>
  <c r="T223" i="6"/>
  <c r="U223" i="6"/>
  <c r="Z223" i="6"/>
  <c r="V223" i="6"/>
  <c r="J223" i="6"/>
  <c r="P223" i="6"/>
  <c r="H225" i="6"/>
  <c r="Q224" i="6"/>
  <c r="S224" i="6"/>
  <c r="G224" i="6"/>
  <c r="I224" i="6"/>
  <c r="K226" i="6"/>
  <c r="F227" i="6"/>
  <c r="W262" i="1"/>
  <c r="X262" i="1"/>
  <c r="Y262" i="1"/>
  <c r="T263" i="1"/>
  <c r="U263" i="1"/>
  <c r="Z263" i="1"/>
  <c r="V263" i="1"/>
  <c r="J263" i="1"/>
  <c r="P263" i="1"/>
  <c r="K266" i="1"/>
  <c r="F267" i="1"/>
  <c r="H265" i="1"/>
  <c r="G264" i="1"/>
  <c r="I264" i="1"/>
  <c r="Q264" i="1"/>
  <c r="S264" i="1"/>
  <c r="L263" i="1"/>
  <c r="AA263" i="1"/>
  <c r="AC263" i="1"/>
  <c r="AD263" i="1"/>
  <c r="W223" i="6"/>
  <c r="X223" i="6"/>
  <c r="Y223" i="6"/>
  <c r="T224" i="6"/>
  <c r="U224" i="6"/>
  <c r="Z224" i="6"/>
  <c r="V224" i="6"/>
  <c r="J224" i="6"/>
  <c r="P224" i="6"/>
  <c r="L224" i="6"/>
  <c r="AC224" i="6"/>
  <c r="AD224" i="6"/>
  <c r="G225" i="6"/>
  <c r="Q225" i="6"/>
  <c r="S225" i="6"/>
  <c r="H226" i="6"/>
  <c r="I225" i="6"/>
  <c r="F228" i="6"/>
  <c r="K227" i="6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F268" i="1"/>
  <c r="W224" i="6"/>
  <c r="X224" i="6"/>
  <c r="Y224" i="6"/>
  <c r="V225" i="6"/>
  <c r="T225" i="6"/>
  <c r="U225" i="6"/>
  <c r="Z225" i="6"/>
  <c r="L225" i="6"/>
  <c r="AC225" i="6"/>
  <c r="AD225" i="6"/>
  <c r="H227" i="6"/>
  <c r="G226" i="6"/>
  <c r="Q226" i="6"/>
  <c r="S226" i="6"/>
  <c r="I226" i="6"/>
  <c r="J225" i="6"/>
  <c r="P225" i="6"/>
  <c r="F229" i="6"/>
  <c r="K228" i="6"/>
  <c r="W264" i="1"/>
  <c r="X264" i="1"/>
  <c r="T265" i="1"/>
  <c r="U265" i="1"/>
  <c r="Z265" i="1"/>
  <c r="V265" i="1"/>
  <c r="F269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25" i="6"/>
  <c r="X225" i="6"/>
  <c r="Y225" i="6"/>
  <c r="T226" i="6"/>
  <c r="U226" i="6"/>
  <c r="Z226" i="6"/>
  <c r="V226" i="6"/>
  <c r="P226" i="6"/>
  <c r="J226" i="6"/>
  <c r="L226" i="6"/>
  <c r="AC226" i="6"/>
  <c r="AD226" i="6"/>
  <c r="G227" i="6"/>
  <c r="Q227" i="6"/>
  <c r="S227" i="6"/>
  <c r="H228" i="6"/>
  <c r="I228" i="6"/>
  <c r="I227" i="6"/>
  <c r="F230" i="6"/>
  <c r="K229" i="6"/>
  <c r="W265" i="1"/>
  <c r="X265" i="1"/>
  <c r="Y265" i="1"/>
  <c r="T266" i="1"/>
  <c r="U266" i="1"/>
  <c r="Z266" i="1"/>
  <c r="V266" i="1"/>
  <c r="K269" i="1"/>
  <c r="F270" i="1"/>
  <c r="H268" i="1"/>
  <c r="I267" i="1"/>
  <c r="G267" i="1"/>
  <c r="Q267" i="1"/>
  <c r="S267" i="1"/>
  <c r="L266" i="1"/>
  <c r="AA266" i="1"/>
  <c r="AC266" i="1"/>
  <c r="AD266" i="1"/>
  <c r="P266" i="1"/>
  <c r="J266" i="1"/>
  <c r="W226" i="6"/>
  <c r="X226" i="6"/>
  <c r="Y226" i="6"/>
  <c r="L228" i="6"/>
  <c r="AC228" i="6"/>
  <c r="AD228" i="6"/>
  <c r="T227" i="6"/>
  <c r="U227" i="6"/>
  <c r="Z227" i="6"/>
  <c r="V227" i="6"/>
  <c r="H229" i="6"/>
  <c r="I229" i="6"/>
  <c r="G228" i="6"/>
  <c r="Q228" i="6"/>
  <c r="S228" i="6"/>
  <c r="AC227" i="6"/>
  <c r="AD227" i="6"/>
  <c r="L227" i="6"/>
  <c r="J227" i="6"/>
  <c r="P227" i="6"/>
  <c r="K230" i="6"/>
  <c r="F231" i="6"/>
  <c r="W266" i="1"/>
  <c r="X266" i="1"/>
  <c r="T267" i="1"/>
  <c r="U267" i="1"/>
  <c r="Z267" i="1"/>
  <c r="V267" i="1"/>
  <c r="Q268" i="1"/>
  <c r="S268" i="1"/>
  <c r="H269" i="1"/>
  <c r="G268" i="1"/>
  <c r="I268" i="1"/>
  <c r="F271" i="1"/>
  <c r="K270" i="1"/>
  <c r="Y266" i="1"/>
  <c r="J267" i="1"/>
  <c r="P267" i="1"/>
  <c r="L267" i="1"/>
  <c r="AA267" i="1"/>
  <c r="AC267" i="1"/>
  <c r="AD267" i="1"/>
  <c r="W227" i="6"/>
  <c r="X227" i="6"/>
  <c r="Y227" i="6"/>
  <c r="L229" i="6"/>
  <c r="AC229" i="6"/>
  <c r="AD229" i="6"/>
  <c r="T228" i="6"/>
  <c r="U228" i="6"/>
  <c r="Z228" i="6"/>
  <c r="V228" i="6"/>
  <c r="J228" i="6"/>
  <c r="P228" i="6"/>
  <c r="G229" i="6"/>
  <c r="H230" i="6"/>
  <c r="Q229" i="6"/>
  <c r="S229" i="6"/>
  <c r="K231" i="6"/>
  <c r="F232" i="6"/>
  <c r="W228" i="6"/>
  <c r="X228" i="6"/>
  <c r="Y228" i="6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F272" i="1"/>
  <c r="V229" i="6"/>
  <c r="T229" i="6"/>
  <c r="U229" i="6"/>
  <c r="Z229" i="6"/>
  <c r="H231" i="6"/>
  <c r="Q230" i="6"/>
  <c r="S230" i="6"/>
  <c r="G230" i="6"/>
  <c r="I230" i="6"/>
  <c r="J229" i="6"/>
  <c r="P229" i="6"/>
  <c r="F233" i="6"/>
  <c r="K232" i="6"/>
  <c r="W268" i="1"/>
  <c r="X268" i="1"/>
  <c r="Y268" i="1"/>
  <c r="T269" i="1"/>
  <c r="U269" i="1"/>
  <c r="Z269" i="1"/>
  <c r="V269" i="1"/>
  <c r="F273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W229" i="6"/>
  <c r="X229" i="6"/>
  <c r="Y229" i="6"/>
  <c r="V230" i="6"/>
  <c r="T230" i="6"/>
  <c r="U230" i="6"/>
  <c r="Z230" i="6"/>
  <c r="G231" i="6"/>
  <c r="H232" i="6"/>
  <c r="I232" i="6"/>
  <c r="Q231" i="6"/>
  <c r="S231" i="6"/>
  <c r="I231" i="6"/>
  <c r="P230" i="6"/>
  <c r="J230" i="6"/>
  <c r="L230" i="6"/>
  <c r="AC230" i="6"/>
  <c r="AD230" i="6"/>
  <c r="F234" i="6"/>
  <c r="K233" i="6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F274" i="1"/>
  <c r="K273" i="1"/>
  <c r="W230" i="6"/>
  <c r="X230" i="6"/>
  <c r="Y230" i="6"/>
  <c r="L232" i="6"/>
  <c r="AC232" i="6"/>
  <c r="AD232" i="6"/>
  <c r="V231" i="6"/>
  <c r="T231" i="6"/>
  <c r="U231" i="6"/>
  <c r="Z231" i="6"/>
  <c r="AC231" i="6"/>
  <c r="AD231" i="6"/>
  <c r="L231" i="6"/>
  <c r="Q232" i="6"/>
  <c r="S232" i="6"/>
  <c r="H233" i="6"/>
  <c r="G232" i="6"/>
  <c r="J231" i="6"/>
  <c r="P231" i="6"/>
  <c r="F235" i="6"/>
  <c r="K234" i="6"/>
  <c r="W270" i="1"/>
  <c r="X270" i="1"/>
  <c r="Y270" i="1"/>
  <c r="W231" i="6"/>
  <c r="X231" i="6"/>
  <c r="Y231" i="6"/>
  <c r="T271" i="1"/>
  <c r="U271" i="1"/>
  <c r="Z271" i="1"/>
  <c r="V271" i="1"/>
  <c r="L271" i="1"/>
  <c r="AA271" i="1"/>
  <c r="AC271" i="1"/>
  <c r="AD271" i="1"/>
  <c r="F275" i="1"/>
  <c r="K274" i="1"/>
  <c r="I272" i="1"/>
  <c r="Q272" i="1"/>
  <c r="S272" i="1"/>
  <c r="G272" i="1"/>
  <c r="H273" i="1"/>
  <c r="J271" i="1"/>
  <c r="P271" i="1"/>
  <c r="T232" i="6"/>
  <c r="U232" i="6"/>
  <c r="Z232" i="6"/>
  <c r="V232" i="6"/>
  <c r="P232" i="6"/>
  <c r="J232" i="6"/>
  <c r="H234" i="6"/>
  <c r="I234" i="6"/>
  <c r="G233" i="6"/>
  <c r="Q233" i="6"/>
  <c r="S233" i="6"/>
  <c r="I233" i="6"/>
  <c r="K235" i="6"/>
  <c r="F236" i="6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F276" i="1"/>
  <c r="I273" i="1"/>
  <c r="Q273" i="1"/>
  <c r="S273" i="1"/>
  <c r="H274" i="1"/>
  <c r="G273" i="1"/>
  <c r="W232" i="6"/>
  <c r="X232" i="6"/>
  <c r="Y232" i="6"/>
  <c r="V233" i="6"/>
  <c r="T233" i="6"/>
  <c r="U233" i="6"/>
  <c r="Z233" i="6"/>
  <c r="L234" i="6"/>
  <c r="AC234" i="6"/>
  <c r="AD234" i="6"/>
  <c r="L233" i="6"/>
  <c r="AC233" i="6"/>
  <c r="AD233" i="6"/>
  <c r="P233" i="6"/>
  <c r="J233" i="6"/>
  <c r="H235" i="6"/>
  <c r="I235" i="6"/>
  <c r="L235" i="6"/>
  <c r="G234" i="6"/>
  <c r="Q234" i="6"/>
  <c r="S234" i="6"/>
  <c r="T234" i="6"/>
  <c r="U234" i="6"/>
  <c r="Z234" i="6"/>
  <c r="F237" i="6"/>
  <c r="K236" i="6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F277" i="1"/>
  <c r="P273" i="1"/>
  <c r="J273" i="1"/>
  <c r="L273" i="1"/>
  <c r="AA273" i="1"/>
  <c r="AC273" i="1"/>
  <c r="AD273" i="1"/>
  <c r="W233" i="6"/>
  <c r="X233" i="6"/>
  <c r="Y233" i="6"/>
  <c r="V234" i="6"/>
  <c r="W234" i="6"/>
  <c r="X234" i="6"/>
  <c r="AC235" i="6"/>
  <c r="AD235" i="6"/>
  <c r="H236" i="6"/>
  <c r="Q235" i="6"/>
  <c r="S235" i="6"/>
  <c r="T235" i="6"/>
  <c r="U235" i="6"/>
  <c r="Z235" i="6"/>
  <c r="G235" i="6"/>
  <c r="P234" i="6"/>
  <c r="J234" i="6"/>
  <c r="F238" i="6"/>
  <c r="K237" i="6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F278" i="1"/>
  <c r="K277" i="1"/>
  <c r="J274" i="1"/>
  <c r="P274" i="1"/>
  <c r="Y234" i="6"/>
  <c r="V235" i="6"/>
  <c r="W235" i="6"/>
  <c r="X235" i="6"/>
  <c r="J235" i="6"/>
  <c r="P235" i="6"/>
  <c r="Q236" i="6"/>
  <c r="S236" i="6"/>
  <c r="G236" i="6"/>
  <c r="H237" i="6"/>
  <c r="I236" i="6"/>
  <c r="F239" i="6"/>
  <c r="K238" i="6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F279" i="1"/>
  <c r="K278" i="1"/>
  <c r="P275" i="1"/>
  <c r="J275" i="1"/>
  <c r="Y235" i="6"/>
  <c r="V236" i="6"/>
  <c r="AC236" i="6"/>
  <c r="AD236" i="6"/>
  <c r="L236" i="6"/>
  <c r="T236" i="6"/>
  <c r="U236" i="6"/>
  <c r="Z236" i="6"/>
  <c r="H238" i="6"/>
  <c r="Q237" i="6"/>
  <c r="S237" i="6"/>
  <c r="G237" i="6"/>
  <c r="J236" i="6"/>
  <c r="P236" i="6"/>
  <c r="I237" i="6"/>
  <c r="K239" i="6"/>
  <c r="F240" i="6"/>
  <c r="T276" i="1"/>
  <c r="U276" i="1"/>
  <c r="Z276" i="1"/>
  <c r="V276" i="1"/>
  <c r="F280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36" i="6"/>
  <c r="X236" i="6"/>
  <c r="Y236" i="6"/>
  <c r="T237" i="6"/>
  <c r="U237" i="6"/>
  <c r="Z237" i="6"/>
  <c r="V237" i="6"/>
  <c r="G238" i="6"/>
  <c r="H239" i="6"/>
  <c r="I239" i="6"/>
  <c r="AC239" i="6"/>
  <c r="AD239" i="6"/>
  <c r="Q238" i="6"/>
  <c r="S238" i="6"/>
  <c r="L237" i="6"/>
  <c r="AC237" i="6"/>
  <c r="AD237" i="6"/>
  <c r="J237" i="6"/>
  <c r="P237" i="6"/>
  <c r="I238" i="6"/>
  <c r="F241" i="6"/>
  <c r="K240" i="6"/>
  <c r="W276" i="1"/>
  <c r="X276" i="1"/>
  <c r="Y276" i="1"/>
  <c r="T277" i="1"/>
  <c r="U277" i="1"/>
  <c r="Z277" i="1"/>
  <c r="V277" i="1"/>
  <c r="F281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37" i="6"/>
  <c r="X237" i="6"/>
  <c r="Y237" i="6"/>
  <c r="L239" i="6"/>
  <c r="T238" i="6"/>
  <c r="U238" i="6"/>
  <c r="Z238" i="6"/>
  <c r="V238" i="6"/>
  <c r="AC238" i="6"/>
  <c r="AD238" i="6"/>
  <c r="L238" i="6"/>
  <c r="J238" i="6"/>
  <c r="P238" i="6"/>
  <c r="G239" i="6"/>
  <c r="Q239" i="6"/>
  <c r="S239" i="6"/>
  <c r="H240" i="6"/>
  <c r="F242" i="6"/>
  <c r="K241" i="6"/>
  <c r="W277" i="1"/>
  <c r="X277" i="1"/>
  <c r="Y277" i="1"/>
  <c r="W238" i="6"/>
  <c r="X238" i="6"/>
  <c r="Y238" i="6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F282" i="1"/>
  <c r="K281" i="1"/>
  <c r="T239" i="6"/>
  <c r="U239" i="6"/>
  <c r="Z239" i="6"/>
  <c r="V239" i="6"/>
  <c r="G240" i="6"/>
  <c r="H241" i="6"/>
  <c r="I241" i="6"/>
  <c r="Q240" i="6"/>
  <c r="S240" i="6"/>
  <c r="I240" i="6"/>
  <c r="J239" i="6"/>
  <c r="P239" i="6"/>
  <c r="F243" i="6"/>
  <c r="K242" i="6"/>
  <c r="W278" i="1"/>
  <c r="X278" i="1"/>
  <c r="T279" i="1"/>
  <c r="U279" i="1"/>
  <c r="Z279" i="1"/>
  <c r="V279" i="1"/>
  <c r="K282" i="1"/>
  <c r="F283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L241" i="6"/>
  <c r="AC241" i="6"/>
  <c r="AD241" i="6"/>
  <c r="W239" i="6"/>
  <c r="X239" i="6"/>
  <c r="Y239" i="6"/>
  <c r="T240" i="6"/>
  <c r="U240" i="6"/>
  <c r="Z240" i="6"/>
  <c r="V240" i="6"/>
  <c r="J240" i="6"/>
  <c r="P240" i="6"/>
  <c r="AC240" i="6"/>
  <c r="AD240" i="6"/>
  <c r="L240" i="6"/>
  <c r="G241" i="6"/>
  <c r="H242" i="6"/>
  <c r="Q241" i="6"/>
  <c r="S241" i="6"/>
  <c r="K243" i="6"/>
  <c r="F244" i="6"/>
  <c r="W279" i="1"/>
  <c r="X279" i="1"/>
  <c r="Y279" i="1"/>
  <c r="T280" i="1"/>
  <c r="U280" i="1"/>
  <c r="Z280" i="1"/>
  <c r="V280" i="1"/>
  <c r="F284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40" i="6"/>
  <c r="X240" i="6"/>
  <c r="Y240" i="6"/>
  <c r="T241" i="6"/>
  <c r="U241" i="6"/>
  <c r="Z241" i="6"/>
  <c r="V241" i="6"/>
  <c r="G242" i="6"/>
  <c r="H243" i="6"/>
  <c r="Q242" i="6"/>
  <c r="S242" i="6"/>
  <c r="I242" i="6"/>
  <c r="J241" i="6"/>
  <c r="P241" i="6"/>
  <c r="F245" i="6"/>
  <c r="K244" i="6"/>
  <c r="W280" i="1"/>
  <c r="X280" i="1"/>
  <c r="T281" i="1"/>
  <c r="U281" i="1"/>
  <c r="Z281" i="1"/>
  <c r="V281" i="1"/>
  <c r="L281" i="1"/>
  <c r="AA281" i="1"/>
  <c r="AC281" i="1"/>
  <c r="AD281" i="1"/>
  <c r="F285" i="1"/>
  <c r="K284" i="1"/>
  <c r="Y280" i="1"/>
  <c r="G282" i="1"/>
  <c r="H283" i="1"/>
  <c r="I282" i="1"/>
  <c r="Q282" i="1"/>
  <c r="S282" i="1"/>
  <c r="P281" i="1"/>
  <c r="J281" i="1"/>
  <c r="W241" i="6"/>
  <c r="X241" i="6"/>
  <c r="Y241" i="6"/>
  <c r="T242" i="6"/>
  <c r="U242" i="6"/>
  <c r="Z242" i="6"/>
  <c r="V242" i="6"/>
  <c r="P242" i="6"/>
  <c r="J242" i="6"/>
  <c r="AC242" i="6"/>
  <c r="AD242" i="6"/>
  <c r="L242" i="6"/>
  <c r="H244" i="6"/>
  <c r="I244" i="6"/>
  <c r="Q243" i="6"/>
  <c r="S243" i="6"/>
  <c r="G243" i="6"/>
  <c r="I243" i="6"/>
  <c r="K245" i="6"/>
  <c r="F246" i="6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F286" i="1"/>
  <c r="K285" i="1"/>
  <c r="AC282" i="1"/>
  <c r="AD282" i="1"/>
  <c r="L282" i="1"/>
  <c r="AA282" i="1"/>
  <c r="W242" i="6"/>
  <c r="X242" i="6"/>
  <c r="Y242" i="6"/>
  <c r="V243" i="6"/>
  <c r="T243" i="6"/>
  <c r="U243" i="6"/>
  <c r="Z243" i="6"/>
  <c r="AC244" i="6"/>
  <c r="AD244" i="6"/>
  <c r="L244" i="6"/>
  <c r="AC243" i="6"/>
  <c r="AD243" i="6"/>
  <c r="L243" i="6"/>
  <c r="P243" i="6"/>
  <c r="J243" i="6"/>
  <c r="Q244" i="6"/>
  <c r="S244" i="6"/>
  <c r="G244" i="6"/>
  <c r="H245" i="6"/>
  <c r="F247" i="6"/>
  <c r="K246" i="6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F287" i="1"/>
  <c r="L283" i="1"/>
  <c r="AA283" i="1"/>
  <c r="AC283" i="1"/>
  <c r="AD283" i="1"/>
  <c r="P283" i="1"/>
  <c r="J283" i="1"/>
  <c r="W243" i="6"/>
  <c r="X243" i="6"/>
  <c r="Y243" i="6"/>
  <c r="T244" i="6"/>
  <c r="U244" i="6"/>
  <c r="Z244" i="6"/>
  <c r="V244" i="6"/>
  <c r="G245" i="6"/>
  <c r="Q245" i="6"/>
  <c r="S245" i="6"/>
  <c r="H246" i="6"/>
  <c r="I246" i="6"/>
  <c r="P244" i="6"/>
  <c r="J244" i="6"/>
  <c r="I245" i="6"/>
  <c r="F248" i="6"/>
  <c r="K247" i="6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F288" i="1"/>
  <c r="K287" i="1"/>
  <c r="J284" i="1"/>
  <c r="P284" i="1"/>
  <c r="W244" i="6"/>
  <c r="X244" i="6"/>
  <c r="Y244" i="6"/>
  <c r="L246" i="6"/>
  <c r="V245" i="6"/>
  <c r="T245" i="6"/>
  <c r="U245" i="6"/>
  <c r="Z245" i="6"/>
  <c r="AC246" i="6"/>
  <c r="AD246" i="6"/>
  <c r="J245" i="6"/>
  <c r="P245" i="6"/>
  <c r="L245" i="6"/>
  <c r="AC245" i="6"/>
  <c r="AD245" i="6"/>
  <c r="H247" i="6"/>
  <c r="G246" i="6"/>
  <c r="Q246" i="6"/>
  <c r="S246" i="6"/>
  <c r="K248" i="6"/>
  <c r="F249" i="6"/>
  <c r="W284" i="1"/>
  <c r="X284" i="1"/>
  <c r="Y284" i="1"/>
  <c r="T285" i="1"/>
  <c r="U285" i="1"/>
  <c r="Z285" i="1"/>
  <c r="V285" i="1"/>
  <c r="F289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45" i="6"/>
  <c r="X245" i="6"/>
  <c r="Y245" i="6"/>
  <c r="T246" i="6"/>
  <c r="U246" i="6"/>
  <c r="Z246" i="6"/>
  <c r="V246" i="6"/>
  <c r="H248" i="6"/>
  <c r="Q247" i="6"/>
  <c r="S247" i="6"/>
  <c r="G247" i="6"/>
  <c r="P246" i="6"/>
  <c r="J246" i="6"/>
  <c r="I247" i="6"/>
  <c r="F250" i="6"/>
  <c r="K249" i="6"/>
  <c r="W285" i="1"/>
  <c r="X285" i="1"/>
  <c r="Y285" i="1"/>
  <c r="W246" i="6"/>
  <c r="X246" i="6"/>
  <c r="Y246" i="6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F290" i="1"/>
  <c r="K289" i="1"/>
  <c r="T247" i="6"/>
  <c r="U247" i="6"/>
  <c r="Z247" i="6"/>
  <c r="V247" i="6"/>
  <c r="H249" i="6"/>
  <c r="I249" i="6"/>
  <c r="Q248" i="6"/>
  <c r="S248" i="6"/>
  <c r="G248" i="6"/>
  <c r="I248" i="6"/>
  <c r="AC247" i="6"/>
  <c r="AD247" i="6"/>
  <c r="L247" i="6"/>
  <c r="J247" i="6"/>
  <c r="P247" i="6"/>
  <c r="F251" i="6"/>
  <c r="K250" i="6"/>
  <c r="W247" i="6"/>
  <c r="X247" i="6"/>
  <c r="Y247" i="6"/>
  <c r="W286" i="1"/>
  <c r="X286" i="1"/>
  <c r="Y286" i="1"/>
  <c r="T287" i="1"/>
  <c r="U287" i="1"/>
  <c r="Z287" i="1"/>
  <c r="V287" i="1"/>
  <c r="H289" i="1"/>
  <c r="G288" i="1"/>
  <c r="I288" i="1"/>
  <c r="Q288" i="1"/>
  <c r="S288" i="1"/>
  <c r="F291" i="1"/>
  <c r="K290" i="1"/>
  <c r="J287" i="1"/>
  <c r="P287" i="1"/>
  <c r="L287" i="1"/>
  <c r="AA287" i="1"/>
  <c r="AC287" i="1"/>
  <c r="AD287" i="1"/>
  <c r="AC249" i="6"/>
  <c r="AD249" i="6"/>
  <c r="L249" i="6"/>
  <c r="T248" i="6"/>
  <c r="U248" i="6"/>
  <c r="Z248" i="6"/>
  <c r="V248" i="6"/>
  <c r="H250" i="6"/>
  <c r="I250" i="6"/>
  <c r="L250" i="6"/>
  <c r="Q249" i="6"/>
  <c r="S249" i="6"/>
  <c r="G249" i="6"/>
  <c r="AC248" i="6"/>
  <c r="AD248" i="6"/>
  <c r="L248" i="6"/>
  <c r="P248" i="6"/>
  <c r="J248" i="6"/>
  <c r="K251" i="6"/>
  <c r="F252" i="6"/>
  <c r="W287" i="1"/>
  <c r="X287" i="1"/>
  <c r="Y287" i="1"/>
  <c r="W248" i="6"/>
  <c r="X248" i="6"/>
  <c r="Y248" i="6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F292" i="1"/>
  <c r="K291" i="1"/>
  <c r="J288" i="1"/>
  <c r="P288" i="1"/>
  <c r="AC250" i="6"/>
  <c r="AD250" i="6"/>
  <c r="V249" i="6"/>
  <c r="T249" i="6"/>
  <c r="U249" i="6"/>
  <c r="Z249" i="6"/>
  <c r="P249" i="6"/>
  <c r="J249" i="6"/>
  <c r="H251" i="6"/>
  <c r="I251" i="6"/>
  <c r="G250" i="6"/>
  <c r="Q250" i="6"/>
  <c r="S250" i="6"/>
  <c r="F253" i="6"/>
  <c r="K252" i="6"/>
  <c r="W288" i="1"/>
  <c r="X288" i="1"/>
  <c r="Y288" i="1"/>
  <c r="T289" i="1"/>
  <c r="U289" i="1"/>
  <c r="Z289" i="1"/>
  <c r="V289" i="1"/>
  <c r="F293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49" i="6"/>
  <c r="X249" i="6"/>
  <c r="Y249" i="6"/>
  <c r="T250" i="6"/>
  <c r="U250" i="6"/>
  <c r="Z250" i="6"/>
  <c r="V250" i="6"/>
  <c r="AC251" i="6"/>
  <c r="AD251" i="6"/>
  <c r="L251" i="6"/>
  <c r="P250" i="6"/>
  <c r="J250" i="6"/>
  <c r="Q251" i="6"/>
  <c r="S251" i="6"/>
  <c r="G251" i="6"/>
  <c r="H252" i="6"/>
  <c r="I252" i="6"/>
  <c r="F254" i="6"/>
  <c r="K253" i="6"/>
  <c r="W250" i="6"/>
  <c r="X250" i="6"/>
  <c r="Y250" i="6"/>
  <c r="W289" i="1"/>
  <c r="X289" i="1"/>
  <c r="Y289" i="1"/>
  <c r="T290" i="1"/>
  <c r="U290" i="1"/>
  <c r="Z290" i="1"/>
  <c r="V290" i="1"/>
  <c r="F294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L252" i="6"/>
  <c r="AC252" i="6"/>
  <c r="AD252" i="6"/>
  <c r="V251" i="6"/>
  <c r="T251" i="6"/>
  <c r="U251" i="6"/>
  <c r="Z251" i="6"/>
  <c r="J251" i="6"/>
  <c r="P251" i="6"/>
  <c r="H253" i="6"/>
  <c r="Q252" i="6"/>
  <c r="S252" i="6"/>
  <c r="G252" i="6"/>
  <c r="K254" i="6"/>
  <c r="F255" i="6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F295" i="1"/>
  <c r="P291" i="1"/>
  <c r="J291" i="1"/>
  <c r="L291" i="1"/>
  <c r="AA291" i="1"/>
  <c r="AC291" i="1"/>
  <c r="AD291" i="1"/>
  <c r="W251" i="6"/>
  <c r="X251" i="6"/>
  <c r="Y251" i="6"/>
  <c r="T252" i="6"/>
  <c r="U252" i="6"/>
  <c r="Z252" i="6"/>
  <c r="V252" i="6"/>
  <c r="G253" i="6"/>
  <c r="Q253" i="6"/>
  <c r="S253" i="6"/>
  <c r="H254" i="6"/>
  <c r="I254" i="6"/>
  <c r="I253" i="6"/>
  <c r="J252" i="6"/>
  <c r="P252" i="6"/>
  <c r="F256" i="6"/>
  <c r="K255" i="6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F296" i="1"/>
  <c r="K295" i="1"/>
  <c r="P292" i="1"/>
  <c r="J292" i="1"/>
  <c r="W252" i="6"/>
  <c r="X252" i="6"/>
  <c r="Y252" i="6"/>
  <c r="V253" i="6"/>
  <c r="T253" i="6"/>
  <c r="U253" i="6"/>
  <c r="Z253" i="6"/>
  <c r="L254" i="6"/>
  <c r="AC254" i="6"/>
  <c r="AD254" i="6"/>
  <c r="AC253" i="6"/>
  <c r="AD253" i="6"/>
  <c r="L253" i="6"/>
  <c r="H255" i="6"/>
  <c r="Q254" i="6"/>
  <c r="S254" i="6"/>
  <c r="G254" i="6"/>
  <c r="J253" i="6"/>
  <c r="P253" i="6"/>
  <c r="K256" i="6"/>
  <c r="F257" i="6"/>
  <c r="W253" i="6"/>
  <c r="X253" i="6"/>
  <c r="Y253" i="6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F297" i="1"/>
  <c r="P293" i="1"/>
  <c r="J293" i="1"/>
  <c r="L293" i="1"/>
  <c r="AA293" i="1"/>
  <c r="AC293" i="1"/>
  <c r="AD293" i="1"/>
  <c r="V254" i="6"/>
  <c r="T254" i="6"/>
  <c r="U254" i="6"/>
  <c r="Z254" i="6"/>
  <c r="H256" i="6"/>
  <c r="Q255" i="6"/>
  <c r="S255" i="6"/>
  <c r="G255" i="6"/>
  <c r="I255" i="6"/>
  <c r="P254" i="6"/>
  <c r="J254" i="6"/>
  <c r="K257" i="6"/>
  <c r="F258" i="6"/>
  <c r="W293" i="1"/>
  <c r="X293" i="1"/>
  <c r="Y293" i="1"/>
  <c r="K297" i="1"/>
  <c r="F298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W254" i="6"/>
  <c r="X254" i="6"/>
  <c r="Y254" i="6"/>
  <c r="V255" i="6"/>
  <c r="T255" i="6"/>
  <c r="U255" i="6"/>
  <c r="Z255" i="6"/>
  <c r="H257" i="6"/>
  <c r="I257" i="6"/>
  <c r="G256" i="6"/>
  <c r="Q256" i="6"/>
  <c r="S256" i="6"/>
  <c r="L255" i="6"/>
  <c r="AC255" i="6"/>
  <c r="AD255" i="6"/>
  <c r="I256" i="6"/>
  <c r="J255" i="6"/>
  <c r="P255" i="6"/>
  <c r="F259" i="6"/>
  <c r="K258" i="6"/>
  <c r="T295" i="1"/>
  <c r="U295" i="1"/>
  <c r="Z295" i="1"/>
  <c r="V295" i="1"/>
  <c r="P295" i="1"/>
  <c r="J295" i="1"/>
  <c r="F299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L257" i="6"/>
  <c r="V256" i="6"/>
  <c r="T256" i="6"/>
  <c r="U256" i="6"/>
  <c r="Z256" i="6"/>
  <c r="W255" i="6"/>
  <c r="X255" i="6"/>
  <c r="Y255" i="6"/>
  <c r="P256" i="6"/>
  <c r="J256" i="6"/>
  <c r="AC257" i="6"/>
  <c r="AD257" i="6"/>
  <c r="G257" i="6"/>
  <c r="Q257" i="6"/>
  <c r="S257" i="6"/>
  <c r="V257" i="6"/>
  <c r="H258" i="6"/>
  <c r="I258" i="6"/>
  <c r="AC258" i="6"/>
  <c r="AD258" i="6"/>
  <c r="L256" i="6"/>
  <c r="AC256" i="6"/>
  <c r="AD256" i="6"/>
  <c r="F260" i="6"/>
  <c r="K259" i="6"/>
  <c r="W256" i="6"/>
  <c r="X256" i="6"/>
  <c r="Y256" i="6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F300" i="1"/>
  <c r="AC296" i="1"/>
  <c r="AD296" i="1"/>
  <c r="L296" i="1"/>
  <c r="AA296" i="1"/>
  <c r="T257" i="6"/>
  <c r="U257" i="6"/>
  <c r="Z257" i="6"/>
  <c r="L258" i="6"/>
  <c r="Q258" i="6"/>
  <c r="S258" i="6"/>
  <c r="T258" i="6"/>
  <c r="U258" i="6"/>
  <c r="Z258" i="6"/>
  <c r="G258" i="6"/>
  <c r="H259" i="6"/>
  <c r="I259" i="6"/>
  <c r="AC259" i="6"/>
  <c r="AD259" i="6"/>
  <c r="P257" i="6"/>
  <c r="J257" i="6"/>
  <c r="K260" i="6"/>
  <c r="F261" i="6"/>
  <c r="Y296" i="1"/>
  <c r="W257" i="6"/>
  <c r="X257" i="6"/>
  <c r="Y257" i="6"/>
  <c r="T297" i="1"/>
  <c r="U297" i="1"/>
  <c r="Z297" i="1"/>
  <c r="V297" i="1"/>
  <c r="G298" i="1"/>
  <c r="H299" i="1"/>
  <c r="Q298" i="1"/>
  <c r="S298" i="1"/>
  <c r="I298" i="1"/>
  <c r="P297" i="1"/>
  <c r="J297" i="1"/>
  <c r="F301" i="1"/>
  <c r="K300" i="1"/>
  <c r="L297" i="1"/>
  <c r="AA297" i="1"/>
  <c r="AC297" i="1"/>
  <c r="AD297" i="1"/>
  <c r="V258" i="6"/>
  <c r="W258" i="6"/>
  <c r="X258" i="6"/>
  <c r="G259" i="6"/>
  <c r="H260" i="6"/>
  <c r="I260" i="6"/>
  <c r="AC260" i="6"/>
  <c r="AD260" i="6"/>
  <c r="Q259" i="6"/>
  <c r="S259" i="6"/>
  <c r="T259" i="6"/>
  <c r="U259" i="6"/>
  <c r="Z259" i="6"/>
  <c r="L259" i="6"/>
  <c r="P258" i="6"/>
  <c r="J258" i="6"/>
  <c r="F262" i="6"/>
  <c r="K261" i="6"/>
  <c r="W297" i="1"/>
  <c r="X297" i="1"/>
  <c r="Y297" i="1"/>
  <c r="T298" i="1"/>
  <c r="U298" i="1"/>
  <c r="Z298" i="1"/>
  <c r="V298" i="1"/>
  <c r="K301" i="1"/>
  <c r="F302" i="1"/>
  <c r="AC298" i="1"/>
  <c r="AD298" i="1"/>
  <c r="L298" i="1"/>
  <c r="AA298" i="1"/>
  <c r="P298" i="1"/>
  <c r="J298" i="1"/>
  <c r="Q299" i="1"/>
  <c r="S299" i="1"/>
  <c r="G299" i="1"/>
  <c r="I299" i="1"/>
  <c r="H300" i="1"/>
  <c r="Y258" i="6"/>
  <c r="V259" i="6"/>
  <c r="W259" i="6"/>
  <c r="X259" i="6"/>
  <c r="L260" i="6"/>
  <c r="G260" i="6"/>
  <c r="H261" i="6"/>
  <c r="Q260" i="6"/>
  <c r="S260" i="6"/>
  <c r="T260" i="6"/>
  <c r="U260" i="6"/>
  <c r="Z260" i="6"/>
  <c r="P259" i="6"/>
  <c r="J259" i="6"/>
  <c r="F263" i="6"/>
  <c r="K262" i="6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F303" i="1"/>
  <c r="Y259" i="6"/>
  <c r="V260" i="6"/>
  <c r="W260" i="6"/>
  <c r="X260" i="6"/>
  <c r="Q261" i="6"/>
  <c r="S261" i="6"/>
  <c r="T261" i="6"/>
  <c r="U261" i="6"/>
  <c r="Z261" i="6"/>
  <c r="H262" i="6"/>
  <c r="I262" i="6"/>
  <c r="G261" i="6"/>
  <c r="J260" i="6"/>
  <c r="P260" i="6"/>
  <c r="I261" i="6"/>
  <c r="F264" i="6"/>
  <c r="K263" i="6"/>
  <c r="W299" i="1"/>
  <c r="X299" i="1"/>
  <c r="Y299" i="1"/>
  <c r="T300" i="1"/>
  <c r="U300" i="1"/>
  <c r="Z300" i="1"/>
  <c r="V300" i="1"/>
  <c r="K303" i="1"/>
  <c r="F304" i="1"/>
  <c r="Q301" i="1"/>
  <c r="S301" i="1"/>
  <c r="I301" i="1"/>
  <c r="H302" i="1"/>
  <c r="G301" i="1"/>
  <c r="L300" i="1"/>
  <c r="AA300" i="1"/>
  <c r="AC300" i="1"/>
  <c r="AD300" i="1"/>
  <c r="J300" i="1"/>
  <c r="P300" i="1"/>
  <c r="Y260" i="6"/>
  <c r="V261" i="6"/>
  <c r="W261" i="6"/>
  <c r="X261" i="6"/>
  <c r="AC262" i="6"/>
  <c r="AD262" i="6"/>
  <c r="L262" i="6"/>
  <c r="L261" i="6"/>
  <c r="AC261" i="6"/>
  <c r="AD261" i="6"/>
  <c r="J261" i="6"/>
  <c r="P261" i="6"/>
  <c r="H263" i="6"/>
  <c r="I263" i="6"/>
  <c r="L263" i="6"/>
  <c r="G262" i="6"/>
  <c r="Q262" i="6"/>
  <c r="S262" i="6"/>
  <c r="T262" i="6"/>
  <c r="U262" i="6"/>
  <c r="Z262" i="6"/>
  <c r="F265" i="6"/>
  <c r="K264" i="6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F305" i="1"/>
  <c r="K304" i="1"/>
  <c r="AC301" i="1"/>
  <c r="AD301" i="1"/>
  <c r="L301" i="1"/>
  <c r="AA301" i="1"/>
  <c r="Y261" i="6"/>
  <c r="V262" i="6"/>
  <c r="W262" i="6"/>
  <c r="X262" i="6"/>
  <c r="H264" i="6"/>
  <c r="Q263" i="6"/>
  <c r="S263" i="6"/>
  <c r="G263" i="6"/>
  <c r="AC263" i="6"/>
  <c r="AD263" i="6"/>
  <c r="P262" i="6"/>
  <c r="J262" i="6"/>
  <c r="K265" i="6"/>
  <c r="F266" i="6"/>
  <c r="W301" i="1"/>
  <c r="X301" i="1"/>
  <c r="Y301" i="1"/>
  <c r="T302" i="1"/>
  <c r="U302" i="1"/>
  <c r="Z302" i="1"/>
  <c r="V302" i="1"/>
  <c r="K305" i="1"/>
  <c r="F306" i="1"/>
  <c r="P302" i="1"/>
  <c r="J302" i="1"/>
  <c r="AC302" i="1"/>
  <c r="AD302" i="1"/>
  <c r="L302" i="1"/>
  <c r="AA302" i="1"/>
  <c r="H304" i="1"/>
  <c r="I303" i="1"/>
  <c r="G303" i="1"/>
  <c r="Q303" i="1"/>
  <c r="S303" i="1"/>
  <c r="V263" i="6"/>
  <c r="T263" i="6"/>
  <c r="U263" i="6"/>
  <c r="Z263" i="6"/>
  <c r="G264" i="6"/>
  <c r="H265" i="6"/>
  <c r="I265" i="6"/>
  <c r="Q264" i="6"/>
  <c r="S264" i="6"/>
  <c r="Y262" i="6"/>
  <c r="I264" i="6"/>
  <c r="J263" i="6"/>
  <c r="P263" i="6"/>
  <c r="K266" i="6"/>
  <c r="F267" i="6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F307" i="1"/>
  <c r="W263" i="6"/>
  <c r="X263" i="6"/>
  <c r="Y263" i="6"/>
  <c r="AC265" i="6"/>
  <c r="AD265" i="6"/>
  <c r="L265" i="6"/>
  <c r="V264" i="6"/>
  <c r="T264" i="6"/>
  <c r="U264" i="6"/>
  <c r="Z264" i="6"/>
  <c r="Q265" i="6"/>
  <c r="S265" i="6"/>
  <c r="H266" i="6"/>
  <c r="G265" i="6"/>
  <c r="L264" i="6"/>
  <c r="AC264" i="6"/>
  <c r="AD264" i="6"/>
  <c r="P264" i="6"/>
  <c r="J264" i="6"/>
  <c r="K267" i="6"/>
  <c r="F268" i="6"/>
  <c r="W303" i="1"/>
  <c r="X303" i="1"/>
  <c r="Y303" i="1"/>
  <c r="W264" i="6"/>
  <c r="X264" i="6"/>
  <c r="Y264" i="6"/>
  <c r="T304" i="1"/>
  <c r="U304" i="1"/>
  <c r="Z304" i="1"/>
  <c r="V304" i="1"/>
  <c r="I305" i="1"/>
  <c r="G305" i="1"/>
  <c r="H306" i="1"/>
  <c r="Q305" i="1"/>
  <c r="S305" i="1"/>
  <c r="K307" i="1"/>
  <c r="F308" i="1"/>
  <c r="L304" i="1"/>
  <c r="AA304" i="1"/>
  <c r="AC304" i="1"/>
  <c r="AD304" i="1"/>
  <c r="J304" i="1"/>
  <c r="P304" i="1"/>
  <c r="V265" i="6"/>
  <c r="T265" i="6"/>
  <c r="U265" i="6"/>
  <c r="Z265" i="6"/>
  <c r="Q266" i="6"/>
  <c r="S266" i="6"/>
  <c r="H267" i="6"/>
  <c r="I267" i="6"/>
  <c r="G266" i="6"/>
  <c r="I266" i="6"/>
  <c r="J265" i="6"/>
  <c r="P265" i="6"/>
  <c r="K268" i="6"/>
  <c r="F269" i="6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F309" i="1"/>
  <c r="K308" i="1"/>
  <c r="P305" i="1"/>
  <c r="J305" i="1"/>
  <c r="W265" i="6"/>
  <c r="X265" i="6"/>
  <c r="Y265" i="6"/>
  <c r="L267" i="6"/>
  <c r="AC267" i="6"/>
  <c r="AD267" i="6"/>
  <c r="T266" i="6"/>
  <c r="U266" i="6"/>
  <c r="Z266" i="6"/>
  <c r="V266" i="6"/>
  <c r="L266" i="6"/>
  <c r="AC266" i="6"/>
  <c r="AD266" i="6"/>
  <c r="P266" i="6"/>
  <c r="J266" i="6"/>
  <c r="G267" i="6"/>
  <c r="H268" i="6"/>
  <c r="Q267" i="6"/>
  <c r="S267" i="6"/>
  <c r="K269" i="6"/>
  <c r="F270" i="6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F310" i="1"/>
  <c r="P306" i="1"/>
  <c r="J306" i="1"/>
  <c r="W266" i="6"/>
  <c r="X266" i="6"/>
  <c r="Y266" i="6"/>
  <c r="V267" i="6"/>
  <c r="T267" i="6"/>
  <c r="U267" i="6"/>
  <c r="Z267" i="6"/>
  <c r="G268" i="6"/>
  <c r="H269" i="6"/>
  <c r="I269" i="6"/>
  <c r="Q268" i="6"/>
  <c r="S268" i="6"/>
  <c r="I268" i="6"/>
  <c r="P267" i="6"/>
  <c r="J267" i="6"/>
  <c r="F271" i="6"/>
  <c r="K270" i="6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F311" i="1"/>
  <c r="L307" i="1"/>
  <c r="AA307" i="1"/>
  <c r="AC307" i="1"/>
  <c r="AD307" i="1"/>
  <c r="W267" i="6"/>
  <c r="X267" i="6"/>
  <c r="Y267" i="6"/>
  <c r="L269" i="6"/>
  <c r="AC269" i="6"/>
  <c r="AD269" i="6"/>
  <c r="V268" i="6"/>
  <c r="T268" i="6"/>
  <c r="U268" i="6"/>
  <c r="Z268" i="6"/>
  <c r="P268" i="6"/>
  <c r="J268" i="6"/>
  <c r="L268" i="6"/>
  <c r="AC268" i="6"/>
  <c r="AD268" i="6"/>
  <c r="Q269" i="6"/>
  <c r="S269" i="6"/>
  <c r="G269" i="6"/>
  <c r="H270" i="6"/>
  <c r="F272" i="6"/>
  <c r="K271" i="6"/>
  <c r="W307" i="1"/>
  <c r="X307" i="1"/>
  <c r="Y307" i="1"/>
  <c r="W268" i="6"/>
  <c r="X268" i="6"/>
  <c r="Y268" i="6"/>
  <c r="T308" i="1"/>
  <c r="U308" i="1"/>
  <c r="Z308" i="1"/>
  <c r="V308" i="1"/>
  <c r="AC308" i="1"/>
  <c r="AD308" i="1"/>
  <c r="L308" i="1"/>
  <c r="AA308" i="1"/>
  <c r="F312" i="1"/>
  <c r="K311" i="1"/>
  <c r="J308" i="1"/>
  <c r="P308" i="1"/>
  <c r="Q309" i="1"/>
  <c r="S309" i="1"/>
  <c r="G309" i="1"/>
  <c r="I309" i="1"/>
  <c r="H310" i="1"/>
  <c r="T269" i="6"/>
  <c r="U269" i="6"/>
  <c r="Z269" i="6"/>
  <c r="V269" i="6"/>
  <c r="G270" i="6"/>
  <c r="H271" i="6"/>
  <c r="I271" i="6"/>
  <c r="Q270" i="6"/>
  <c r="S270" i="6"/>
  <c r="J269" i="6"/>
  <c r="P269" i="6"/>
  <c r="I270" i="6"/>
  <c r="K272" i="6"/>
  <c r="F273" i="6"/>
  <c r="W269" i="6"/>
  <c r="X269" i="6"/>
  <c r="Y269" i="6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F313" i="1"/>
  <c r="K312" i="1"/>
  <c r="AC271" i="6"/>
  <c r="AD271" i="6"/>
  <c r="L271" i="6"/>
  <c r="T270" i="6"/>
  <c r="U270" i="6"/>
  <c r="Z270" i="6"/>
  <c r="V270" i="6"/>
  <c r="P270" i="6"/>
  <c r="J270" i="6"/>
  <c r="L270" i="6"/>
  <c r="AC270" i="6"/>
  <c r="AD270" i="6"/>
  <c r="Q271" i="6"/>
  <c r="S271" i="6"/>
  <c r="G271" i="6"/>
  <c r="H272" i="6"/>
  <c r="F274" i="6"/>
  <c r="K273" i="6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F314" i="1"/>
  <c r="W270" i="6"/>
  <c r="X270" i="6"/>
  <c r="Y270" i="6"/>
  <c r="T271" i="6"/>
  <c r="U271" i="6"/>
  <c r="Z271" i="6"/>
  <c r="V271" i="6"/>
  <c r="H273" i="6"/>
  <c r="Q272" i="6"/>
  <c r="S272" i="6"/>
  <c r="G272" i="6"/>
  <c r="J271" i="6"/>
  <c r="P271" i="6"/>
  <c r="I272" i="6"/>
  <c r="K274" i="6"/>
  <c r="F275" i="6"/>
  <c r="W310" i="1"/>
  <c r="X310" i="1"/>
  <c r="Y310" i="1"/>
  <c r="T311" i="1"/>
  <c r="U311" i="1"/>
  <c r="Z311" i="1"/>
  <c r="V311" i="1"/>
  <c r="F315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271" i="6"/>
  <c r="X271" i="6"/>
  <c r="Y271" i="6"/>
  <c r="T272" i="6"/>
  <c r="U272" i="6"/>
  <c r="Z272" i="6"/>
  <c r="V272" i="6"/>
  <c r="H274" i="6"/>
  <c r="I274" i="6"/>
  <c r="G273" i="6"/>
  <c r="Q273" i="6"/>
  <c r="S273" i="6"/>
  <c r="T273" i="6"/>
  <c r="U273" i="6"/>
  <c r="Z273" i="6"/>
  <c r="I273" i="6"/>
  <c r="P272" i="6"/>
  <c r="J272" i="6"/>
  <c r="L272" i="6"/>
  <c r="AC272" i="6"/>
  <c r="AD272" i="6"/>
  <c r="K275" i="6"/>
  <c r="F276" i="6"/>
  <c r="W311" i="1"/>
  <c r="X311" i="1"/>
  <c r="Y311" i="1"/>
  <c r="W272" i="6"/>
  <c r="X272" i="6"/>
  <c r="Y272" i="6"/>
  <c r="T312" i="1"/>
  <c r="U312" i="1"/>
  <c r="Z312" i="1"/>
  <c r="V312" i="1"/>
  <c r="AC312" i="1"/>
  <c r="AD312" i="1"/>
  <c r="L312" i="1"/>
  <c r="AA312" i="1"/>
  <c r="K315" i="1"/>
  <c r="F316" i="1"/>
  <c r="J312" i="1"/>
  <c r="P312" i="1"/>
  <c r="Q313" i="1"/>
  <c r="S313" i="1"/>
  <c r="G313" i="1"/>
  <c r="I313" i="1"/>
  <c r="H314" i="1"/>
  <c r="V273" i="6"/>
  <c r="W273" i="6"/>
  <c r="X273" i="6"/>
  <c r="L274" i="6"/>
  <c r="AC274" i="6"/>
  <c r="AD274" i="6"/>
  <c r="J273" i="6"/>
  <c r="P273" i="6"/>
  <c r="L273" i="6"/>
  <c r="AC273" i="6"/>
  <c r="AD273" i="6"/>
  <c r="H275" i="6"/>
  <c r="I275" i="6"/>
  <c r="G274" i="6"/>
  <c r="Q274" i="6"/>
  <c r="S274" i="6"/>
  <c r="T274" i="6"/>
  <c r="U274" i="6"/>
  <c r="Z274" i="6"/>
  <c r="F277" i="6"/>
  <c r="K276" i="6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F317" i="1"/>
  <c r="K316" i="1"/>
  <c r="AC313" i="1"/>
  <c r="AD313" i="1"/>
  <c r="L313" i="1"/>
  <c r="AA313" i="1"/>
  <c r="Y273" i="6"/>
  <c r="V274" i="6"/>
  <c r="W274" i="6"/>
  <c r="X274" i="6"/>
  <c r="AC275" i="6"/>
  <c r="AD275" i="6"/>
  <c r="L275" i="6"/>
  <c r="P274" i="6"/>
  <c r="J274" i="6"/>
  <c r="G275" i="6"/>
  <c r="Q275" i="6"/>
  <c r="S275" i="6"/>
  <c r="H276" i="6"/>
  <c r="K277" i="6"/>
  <c r="F278" i="6"/>
  <c r="Y274" i="6"/>
  <c r="W313" i="1"/>
  <c r="X313" i="1"/>
  <c r="Y313" i="1"/>
  <c r="T314" i="1"/>
  <c r="U314" i="1"/>
  <c r="Z314" i="1"/>
  <c r="V314" i="1"/>
  <c r="F318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T275" i="6"/>
  <c r="U275" i="6"/>
  <c r="Z275" i="6"/>
  <c r="V275" i="6"/>
  <c r="Q276" i="6"/>
  <c r="S276" i="6"/>
  <c r="H277" i="6"/>
  <c r="I277" i="6"/>
  <c r="G276" i="6"/>
  <c r="P275" i="6"/>
  <c r="J275" i="6"/>
  <c r="I276" i="6"/>
  <c r="K278" i="6"/>
  <c r="F279" i="6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F319" i="1"/>
  <c r="I316" i="1"/>
  <c r="G316" i="1"/>
  <c r="H317" i="1"/>
  <c r="Q316" i="1"/>
  <c r="S316" i="1"/>
  <c r="W275" i="6"/>
  <c r="X275" i="6"/>
  <c r="Y275" i="6"/>
  <c r="L277" i="6"/>
  <c r="V276" i="6"/>
  <c r="T276" i="6"/>
  <c r="U276" i="6"/>
  <c r="Z276" i="6"/>
  <c r="AC277" i="6"/>
  <c r="AD277" i="6"/>
  <c r="L276" i="6"/>
  <c r="AC276" i="6"/>
  <c r="AD276" i="6"/>
  <c r="J276" i="6"/>
  <c r="P276" i="6"/>
  <c r="Q277" i="6"/>
  <c r="S277" i="6"/>
  <c r="T277" i="6"/>
  <c r="U277" i="6"/>
  <c r="Z277" i="6"/>
  <c r="H278" i="6"/>
  <c r="G277" i="6"/>
  <c r="F280" i="6"/>
  <c r="K279" i="6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F320" i="1"/>
  <c r="W276" i="6"/>
  <c r="X276" i="6"/>
  <c r="Y276" i="6"/>
  <c r="V277" i="6"/>
  <c r="W277" i="6"/>
  <c r="X277" i="6"/>
  <c r="G278" i="6"/>
  <c r="H279" i="6"/>
  <c r="Q278" i="6"/>
  <c r="S278" i="6"/>
  <c r="P277" i="6"/>
  <c r="J277" i="6"/>
  <c r="I278" i="6"/>
  <c r="K280" i="6"/>
  <c r="F281" i="6"/>
  <c r="W316" i="1"/>
  <c r="X316" i="1"/>
  <c r="Y316" i="1"/>
  <c r="Y277" i="6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F321" i="1"/>
  <c r="K320" i="1"/>
  <c r="V278" i="6"/>
  <c r="T278" i="6"/>
  <c r="U278" i="6"/>
  <c r="Z278" i="6"/>
  <c r="AC278" i="6"/>
  <c r="AD278" i="6"/>
  <c r="L278" i="6"/>
  <c r="G279" i="6"/>
  <c r="Q279" i="6"/>
  <c r="S279" i="6"/>
  <c r="H280" i="6"/>
  <c r="I280" i="6"/>
  <c r="P278" i="6"/>
  <c r="J278" i="6"/>
  <c r="I279" i="6"/>
  <c r="F282" i="6"/>
  <c r="K281" i="6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F322" i="1"/>
  <c r="W278" i="6"/>
  <c r="X278" i="6"/>
  <c r="Y278" i="6"/>
  <c r="L280" i="6"/>
  <c r="AC280" i="6"/>
  <c r="AD280" i="6"/>
  <c r="V279" i="6"/>
  <c r="T279" i="6"/>
  <c r="U279" i="6"/>
  <c r="Z279" i="6"/>
  <c r="L279" i="6"/>
  <c r="AC279" i="6"/>
  <c r="AD279" i="6"/>
  <c r="P279" i="6"/>
  <c r="J279" i="6"/>
  <c r="Q280" i="6"/>
  <c r="S280" i="6"/>
  <c r="G280" i="6"/>
  <c r="H281" i="6"/>
  <c r="F283" i="6"/>
  <c r="K282" i="6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F323" i="1"/>
  <c r="AC319" i="1"/>
  <c r="AD319" i="1"/>
  <c r="L319" i="1"/>
  <c r="AA319" i="1"/>
  <c r="T280" i="6"/>
  <c r="U280" i="6"/>
  <c r="Z280" i="6"/>
  <c r="V280" i="6"/>
  <c r="W279" i="6"/>
  <c r="X279" i="6"/>
  <c r="Y279" i="6"/>
  <c r="Q281" i="6"/>
  <c r="S281" i="6"/>
  <c r="G281" i="6"/>
  <c r="H282" i="6"/>
  <c r="I281" i="6"/>
  <c r="J280" i="6"/>
  <c r="P280" i="6"/>
  <c r="K283" i="6"/>
  <c r="F284" i="6"/>
  <c r="W319" i="1"/>
  <c r="X319" i="1"/>
  <c r="Y319" i="1"/>
  <c r="T320" i="1"/>
  <c r="U320" i="1"/>
  <c r="Z320" i="1"/>
  <c r="V320" i="1"/>
  <c r="AC320" i="1"/>
  <c r="AD320" i="1"/>
  <c r="L320" i="1"/>
  <c r="AA320" i="1"/>
  <c r="F324" i="1"/>
  <c r="K323" i="1"/>
  <c r="J320" i="1"/>
  <c r="P320" i="1"/>
  <c r="Q321" i="1"/>
  <c r="S321" i="1"/>
  <c r="G321" i="1"/>
  <c r="I321" i="1"/>
  <c r="H322" i="1"/>
  <c r="W280" i="6"/>
  <c r="X280" i="6"/>
  <c r="Y280" i="6"/>
  <c r="T281" i="6"/>
  <c r="U281" i="6"/>
  <c r="Z281" i="6"/>
  <c r="V281" i="6"/>
  <c r="H283" i="6"/>
  <c r="Q282" i="6"/>
  <c r="S282" i="6"/>
  <c r="G282" i="6"/>
  <c r="P281" i="6"/>
  <c r="J281" i="6"/>
  <c r="L281" i="6"/>
  <c r="AC281" i="6"/>
  <c r="AD281" i="6"/>
  <c r="I282" i="6"/>
  <c r="F285" i="6"/>
  <c r="K284" i="6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F325" i="1"/>
  <c r="K324" i="1"/>
  <c r="W281" i="6"/>
  <c r="X281" i="6"/>
  <c r="Y281" i="6"/>
  <c r="T282" i="6"/>
  <c r="U282" i="6"/>
  <c r="Z282" i="6"/>
  <c r="V282" i="6"/>
  <c r="L282" i="6"/>
  <c r="AC282" i="6"/>
  <c r="AD282" i="6"/>
  <c r="Q283" i="6"/>
  <c r="S283" i="6"/>
  <c r="T283" i="6"/>
  <c r="U283" i="6"/>
  <c r="Z283" i="6"/>
  <c r="G283" i="6"/>
  <c r="H284" i="6"/>
  <c r="I284" i="6"/>
  <c r="J282" i="6"/>
  <c r="P282" i="6"/>
  <c r="I283" i="6"/>
  <c r="F286" i="6"/>
  <c r="K285" i="6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F326" i="1"/>
  <c r="L322" i="1"/>
  <c r="AA322" i="1"/>
  <c r="AC322" i="1"/>
  <c r="AD322" i="1"/>
  <c r="W282" i="6"/>
  <c r="X282" i="6"/>
  <c r="Y282" i="6"/>
  <c r="V283" i="6"/>
  <c r="W283" i="6"/>
  <c r="X283" i="6"/>
  <c r="AC284" i="6"/>
  <c r="AD284" i="6"/>
  <c r="L284" i="6"/>
  <c r="P283" i="6"/>
  <c r="J283" i="6"/>
  <c r="L283" i="6"/>
  <c r="AC283" i="6"/>
  <c r="AD283" i="6"/>
  <c r="G284" i="6"/>
  <c r="Q284" i="6"/>
  <c r="S284" i="6"/>
  <c r="T284" i="6"/>
  <c r="U284" i="6"/>
  <c r="Z284" i="6"/>
  <c r="H285" i="6"/>
  <c r="F287" i="6"/>
  <c r="K286" i="6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F327" i="1"/>
  <c r="K326" i="1"/>
  <c r="L323" i="1"/>
  <c r="AA323" i="1"/>
  <c r="AC323" i="1"/>
  <c r="AD323" i="1"/>
  <c r="Y283" i="6"/>
  <c r="V284" i="6"/>
  <c r="W284" i="6"/>
  <c r="X284" i="6"/>
  <c r="G285" i="6"/>
  <c r="H286" i="6"/>
  <c r="Q285" i="6"/>
  <c r="S285" i="6"/>
  <c r="J284" i="6"/>
  <c r="P284" i="6"/>
  <c r="I285" i="6"/>
  <c r="K287" i="6"/>
  <c r="F288" i="6"/>
  <c r="W323" i="1"/>
  <c r="X323" i="1"/>
  <c r="Y323" i="1"/>
  <c r="T324" i="1"/>
  <c r="U324" i="1"/>
  <c r="Z324" i="1"/>
  <c r="V324" i="1"/>
  <c r="Q325" i="1"/>
  <c r="S325" i="1"/>
  <c r="G325" i="1"/>
  <c r="I325" i="1"/>
  <c r="H326" i="1"/>
  <c r="F328" i="1"/>
  <c r="K327" i="1"/>
  <c r="J324" i="1"/>
  <c r="P324" i="1"/>
  <c r="AC324" i="1"/>
  <c r="AD324" i="1"/>
  <c r="L324" i="1"/>
  <c r="AA324" i="1"/>
  <c r="Y284" i="6"/>
  <c r="T285" i="6"/>
  <c r="U285" i="6"/>
  <c r="Z285" i="6"/>
  <c r="V285" i="6"/>
  <c r="G286" i="6"/>
  <c r="Q286" i="6"/>
  <c r="S286" i="6"/>
  <c r="H287" i="6"/>
  <c r="I287" i="6"/>
  <c r="J285" i="6"/>
  <c r="P285" i="6"/>
  <c r="AC285" i="6"/>
  <c r="AD285" i="6"/>
  <c r="L285" i="6"/>
  <c r="I286" i="6"/>
  <c r="F289" i="6"/>
  <c r="K288" i="6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F329" i="1"/>
  <c r="K328" i="1"/>
  <c r="J325" i="1"/>
  <c r="P325" i="1"/>
  <c r="W285" i="6"/>
  <c r="X285" i="6"/>
  <c r="Y285" i="6"/>
  <c r="V286" i="6"/>
  <c r="T286" i="6"/>
  <c r="U286" i="6"/>
  <c r="Z286" i="6"/>
  <c r="AC287" i="6"/>
  <c r="AD287" i="6"/>
  <c r="L287" i="6"/>
  <c r="L286" i="6"/>
  <c r="AC286" i="6"/>
  <c r="AD286" i="6"/>
  <c r="P286" i="6"/>
  <c r="J286" i="6"/>
  <c r="Q287" i="6"/>
  <c r="S287" i="6"/>
  <c r="V287" i="6"/>
  <c r="H288" i="6"/>
  <c r="I288" i="6"/>
  <c r="G287" i="6"/>
  <c r="K289" i="6"/>
  <c r="F290" i="6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F330" i="1"/>
  <c r="W286" i="6"/>
  <c r="X286" i="6"/>
  <c r="Y286" i="6"/>
  <c r="T287" i="6"/>
  <c r="U287" i="6"/>
  <c r="Z287" i="6"/>
  <c r="L288" i="6"/>
  <c r="AC288" i="6"/>
  <c r="AD288" i="6"/>
  <c r="P287" i="6"/>
  <c r="J287" i="6"/>
  <c r="G288" i="6"/>
  <c r="Q288" i="6"/>
  <c r="S288" i="6"/>
  <c r="T288" i="6"/>
  <c r="U288" i="6"/>
  <c r="Z288" i="6"/>
  <c r="H289" i="6"/>
  <c r="K290" i="6"/>
  <c r="F291" i="6"/>
  <c r="W287" i="6"/>
  <c r="X287" i="6"/>
  <c r="Y287" i="6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F331" i="1"/>
  <c r="L327" i="1"/>
  <c r="AA327" i="1"/>
  <c r="AC327" i="1"/>
  <c r="AD327" i="1"/>
  <c r="V288" i="6"/>
  <c r="W288" i="6"/>
  <c r="X288" i="6"/>
  <c r="H290" i="6"/>
  <c r="I290" i="6"/>
  <c r="G289" i="6"/>
  <c r="Q289" i="6"/>
  <c r="S289" i="6"/>
  <c r="T289" i="6"/>
  <c r="U289" i="6"/>
  <c r="Z289" i="6"/>
  <c r="J288" i="6"/>
  <c r="P288" i="6"/>
  <c r="I289" i="6"/>
  <c r="F292" i="6"/>
  <c r="K291" i="6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F332" i="1"/>
  <c r="AC328" i="1"/>
  <c r="AD328" i="1"/>
  <c r="L328" i="1"/>
  <c r="AA328" i="1"/>
  <c r="V289" i="6"/>
  <c r="W289" i="6"/>
  <c r="X289" i="6"/>
  <c r="L290" i="6"/>
  <c r="AC290" i="6"/>
  <c r="AD290" i="6"/>
  <c r="Y288" i="6"/>
  <c r="AC289" i="6"/>
  <c r="AD289" i="6"/>
  <c r="L289" i="6"/>
  <c r="P289" i="6"/>
  <c r="J289" i="6"/>
  <c r="H291" i="6"/>
  <c r="G290" i="6"/>
  <c r="Q290" i="6"/>
  <c r="S290" i="6"/>
  <c r="T290" i="6"/>
  <c r="U290" i="6"/>
  <c r="Z290" i="6"/>
  <c r="K292" i="6"/>
  <c r="F293" i="6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F333" i="1"/>
  <c r="K332" i="1"/>
  <c r="J329" i="1"/>
  <c r="P329" i="1"/>
  <c r="Y289" i="6"/>
  <c r="P290" i="6"/>
  <c r="J290" i="6"/>
  <c r="H292" i="6"/>
  <c r="I292" i="6"/>
  <c r="G291" i="6"/>
  <c r="Q291" i="6"/>
  <c r="S291" i="6"/>
  <c r="T291" i="6"/>
  <c r="U291" i="6"/>
  <c r="Z291" i="6"/>
  <c r="V290" i="6"/>
  <c r="W290" i="6"/>
  <c r="X290" i="6"/>
  <c r="I291" i="6"/>
  <c r="F294" i="6"/>
  <c r="K293" i="6"/>
  <c r="W329" i="1"/>
  <c r="X329" i="1"/>
  <c r="T330" i="1"/>
  <c r="U330" i="1"/>
  <c r="Z330" i="1"/>
  <c r="V330" i="1"/>
  <c r="K333" i="1"/>
  <c r="F334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Y290" i="6"/>
  <c r="V291" i="6"/>
  <c r="W291" i="6"/>
  <c r="X291" i="6"/>
  <c r="L292" i="6"/>
  <c r="AC292" i="6"/>
  <c r="AD292" i="6"/>
  <c r="J291" i="6"/>
  <c r="P291" i="6"/>
  <c r="Q292" i="6"/>
  <c r="S292" i="6"/>
  <c r="T292" i="6"/>
  <c r="U292" i="6"/>
  <c r="Z292" i="6"/>
  <c r="H293" i="6"/>
  <c r="I293" i="6"/>
  <c r="G292" i="6"/>
  <c r="AC291" i="6"/>
  <c r="AD291" i="6"/>
  <c r="L291" i="6"/>
  <c r="K294" i="6"/>
  <c r="F295" i="6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F335" i="1"/>
  <c r="J331" i="1"/>
  <c r="P331" i="1"/>
  <c r="Y291" i="6"/>
  <c r="AC293" i="6"/>
  <c r="AD293" i="6"/>
  <c r="L293" i="6"/>
  <c r="V292" i="6"/>
  <c r="W292" i="6"/>
  <c r="X292" i="6"/>
  <c r="P292" i="6"/>
  <c r="J292" i="6"/>
  <c r="G293" i="6"/>
  <c r="Q293" i="6"/>
  <c r="S293" i="6"/>
  <c r="T293" i="6"/>
  <c r="U293" i="6"/>
  <c r="Z293" i="6"/>
  <c r="H294" i="6"/>
  <c r="K295" i="6"/>
  <c r="F296" i="6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F336" i="1"/>
  <c r="P332" i="1"/>
  <c r="J332" i="1"/>
  <c r="AC332" i="1"/>
  <c r="AD332" i="1"/>
  <c r="L332" i="1"/>
  <c r="AA332" i="1"/>
  <c r="Y292" i="6"/>
  <c r="V293" i="6"/>
  <c r="W293" i="6"/>
  <c r="X293" i="6"/>
  <c r="P293" i="6"/>
  <c r="J293" i="6"/>
  <c r="G294" i="6"/>
  <c r="H295" i="6"/>
  <c r="I295" i="6"/>
  <c r="I294" i="6"/>
  <c r="Q294" i="6"/>
  <c r="S294" i="6"/>
  <c r="T294" i="6"/>
  <c r="U294" i="6"/>
  <c r="Z294" i="6"/>
  <c r="K296" i="6"/>
  <c r="F297" i="6"/>
  <c r="W332" i="1"/>
  <c r="X332" i="1"/>
  <c r="Y332" i="1"/>
  <c r="T333" i="1"/>
  <c r="U333" i="1"/>
  <c r="Z333" i="1"/>
  <c r="V333" i="1"/>
  <c r="F337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Y293" i="6"/>
  <c r="V294" i="6"/>
  <c r="W294" i="6"/>
  <c r="X294" i="6"/>
  <c r="AC295" i="6"/>
  <c r="AD295" i="6"/>
  <c r="L295" i="6"/>
  <c r="J294" i="6"/>
  <c r="P294" i="6"/>
  <c r="AC294" i="6"/>
  <c r="AD294" i="6"/>
  <c r="L294" i="6"/>
  <c r="G295" i="6"/>
  <c r="H296" i="6"/>
  <c r="Q295" i="6"/>
  <c r="S295" i="6"/>
  <c r="V295" i="6"/>
  <c r="F298" i="6"/>
  <c r="K297" i="6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F338" i="1"/>
  <c r="T295" i="6"/>
  <c r="U295" i="6"/>
  <c r="Z295" i="6"/>
  <c r="Y294" i="6"/>
  <c r="P295" i="6"/>
  <c r="J295" i="6"/>
  <c r="Q296" i="6"/>
  <c r="S296" i="6"/>
  <c r="T296" i="6"/>
  <c r="U296" i="6"/>
  <c r="Z296" i="6"/>
  <c r="G296" i="6"/>
  <c r="H297" i="6"/>
  <c r="I296" i="6"/>
  <c r="F299" i="6"/>
  <c r="K298" i="6"/>
  <c r="W295" i="6"/>
  <c r="X295" i="6"/>
  <c r="Y295" i="6"/>
  <c r="W334" i="1"/>
  <c r="X334" i="1"/>
  <c r="V296" i="6"/>
  <c r="W296" i="6"/>
  <c r="X296" i="6"/>
  <c r="T335" i="1"/>
  <c r="U335" i="1"/>
  <c r="Z335" i="1"/>
  <c r="V335" i="1"/>
  <c r="H337" i="1"/>
  <c r="G336" i="1"/>
  <c r="Q336" i="1"/>
  <c r="S336" i="1"/>
  <c r="I336" i="1"/>
  <c r="Y334" i="1"/>
  <c r="K338" i="1"/>
  <c r="F339" i="1"/>
  <c r="P335" i="1"/>
  <c r="J335" i="1"/>
  <c r="AC335" i="1"/>
  <c r="AD335" i="1"/>
  <c r="L335" i="1"/>
  <c r="AA335" i="1"/>
  <c r="H298" i="6"/>
  <c r="I298" i="6"/>
  <c r="G297" i="6"/>
  <c r="Q297" i="6"/>
  <c r="S297" i="6"/>
  <c r="V297" i="6"/>
  <c r="P296" i="6"/>
  <c r="J296" i="6"/>
  <c r="L296" i="6"/>
  <c r="AC296" i="6"/>
  <c r="AD296" i="6"/>
  <c r="I297" i="6"/>
  <c r="F300" i="6"/>
  <c r="K299" i="6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F340" i="1"/>
  <c r="J336" i="1"/>
  <c r="P336" i="1"/>
  <c r="T297" i="6"/>
  <c r="U297" i="6"/>
  <c r="Z297" i="6"/>
  <c r="Y296" i="6"/>
  <c r="L298" i="6"/>
  <c r="AC298" i="6"/>
  <c r="AD298" i="6"/>
  <c r="L297" i="6"/>
  <c r="AC297" i="6"/>
  <c r="AD297" i="6"/>
  <c r="J297" i="6"/>
  <c r="P297" i="6"/>
  <c r="H299" i="6"/>
  <c r="G298" i="6"/>
  <c r="Q298" i="6"/>
  <c r="S298" i="6"/>
  <c r="V298" i="6"/>
  <c r="F301" i="6"/>
  <c r="K300" i="6"/>
  <c r="W297" i="6"/>
  <c r="X297" i="6"/>
  <c r="Y297" i="6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F341" i="1"/>
  <c r="K340" i="1"/>
  <c r="T298" i="6"/>
  <c r="U298" i="6"/>
  <c r="Z298" i="6"/>
  <c r="G299" i="6"/>
  <c r="Q299" i="6"/>
  <c r="S299" i="6"/>
  <c r="V299" i="6"/>
  <c r="H300" i="6"/>
  <c r="I300" i="6"/>
  <c r="I299" i="6"/>
  <c r="P298" i="6"/>
  <c r="J298" i="6"/>
  <c r="K301" i="6"/>
  <c r="F302" i="6"/>
  <c r="W337" i="1"/>
  <c r="X337" i="1"/>
  <c r="Y337" i="1"/>
  <c r="T338" i="1"/>
  <c r="U338" i="1"/>
  <c r="Z338" i="1"/>
  <c r="V338" i="1"/>
  <c r="P338" i="1"/>
  <c r="J338" i="1"/>
  <c r="K341" i="1"/>
  <c r="F342" i="1"/>
  <c r="G339" i="1"/>
  <c r="I339" i="1"/>
  <c r="Q339" i="1"/>
  <c r="S339" i="1"/>
  <c r="H340" i="1"/>
  <c r="L338" i="1"/>
  <c r="AA338" i="1"/>
  <c r="AC338" i="1"/>
  <c r="AD338" i="1"/>
  <c r="T299" i="6"/>
  <c r="U299" i="6"/>
  <c r="Z299" i="6"/>
  <c r="W298" i="6"/>
  <c r="X298" i="6"/>
  <c r="Y298" i="6"/>
  <c r="L300" i="6"/>
  <c r="AC300" i="6"/>
  <c r="AD300" i="6"/>
  <c r="H301" i="6"/>
  <c r="Q300" i="6"/>
  <c r="S300" i="6"/>
  <c r="V300" i="6"/>
  <c r="G300" i="6"/>
  <c r="AC299" i="6"/>
  <c r="AD299" i="6"/>
  <c r="L299" i="6"/>
  <c r="J299" i="6"/>
  <c r="P299" i="6"/>
  <c r="F303" i="6"/>
  <c r="K302" i="6"/>
  <c r="W299" i="6"/>
  <c r="X299" i="6"/>
  <c r="Y299" i="6"/>
  <c r="W338" i="1"/>
  <c r="X338" i="1"/>
  <c r="T339" i="1"/>
  <c r="U339" i="1"/>
  <c r="Z339" i="1"/>
  <c r="V339" i="1"/>
  <c r="K342" i="1"/>
  <c r="F343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T300" i="6"/>
  <c r="U300" i="6"/>
  <c r="Z300" i="6"/>
  <c r="H302" i="6"/>
  <c r="G301" i="6"/>
  <c r="Q301" i="6"/>
  <c r="S301" i="6"/>
  <c r="V301" i="6"/>
  <c r="J300" i="6"/>
  <c r="P300" i="6"/>
  <c r="I301" i="6"/>
  <c r="K303" i="6"/>
  <c r="F304" i="6"/>
  <c r="W300" i="6"/>
  <c r="X300" i="6"/>
  <c r="Y300" i="6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F344" i="1"/>
  <c r="AC340" i="1"/>
  <c r="AD340" i="1"/>
  <c r="L340" i="1"/>
  <c r="AA340" i="1"/>
  <c r="T301" i="6"/>
  <c r="U301" i="6"/>
  <c r="Z301" i="6"/>
  <c r="L301" i="6"/>
  <c r="AC301" i="6"/>
  <c r="AD301" i="6"/>
  <c r="P301" i="6"/>
  <c r="J301" i="6"/>
  <c r="G302" i="6"/>
  <c r="H303" i="6"/>
  <c r="Q302" i="6"/>
  <c r="S302" i="6"/>
  <c r="T302" i="6"/>
  <c r="U302" i="6"/>
  <c r="Z302" i="6"/>
  <c r="I302" i="6"/>
  <c r="F305" i="6"/>
  <c r="K304" i="6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F345" i="1"/>
  <c r="K344" i="1"/>
  <c r="J341" i="1"/>
  <c r="P341" i="1"/>
  <c r="W301" i="6"/>
  <c r="X301" i="6"/>
  <c r="Y301" i="6"/>
  <c r="V302" i="6"/>
  <c r="W302" i="6"/>
  <c r="X302" i="6"/>
  <c r="AC302" i="6"/>
  <c r="AD302" i="6"/>
  <c r="L302" i="6"/>
  <c r="P302" i="6"/>
  <c r="J302" i="6"/>
  <c r="H304" i="6"/>
  <c r="G303" i="6"/>
  <c r="Q303" i="6"/>
  <c r="S303" i="6"/>
  <c r="V303" i="6"/>
  <c r="I303" i="6"/>
  <c r="F306" i="6"/>
  <c r="K305" i="6"/>
  <c r="Y302" i="6"/>
  <c r="T303" i="6"/>
  <c r="U303" i="6"/>
  <c r="Z303" i="6"/>
  <c r="W341" i="1"/>
  <c r="X341" i="1"/>
  <c r="Y341" i="1"/>
  <c r="T342" i="1"/>
  <c r="U342" i="1"/>
  <c r="Z342" i="1"/>
  <c r="V342" i="1"/>
  <c r="F346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P303" i="6"/>
  <c r="J303" i="6"/>
  <c r="H305" i="6"/>
  <c r="G304" i="6"/>
  <c r="Q304" i="6"/>
  <c r="S304" i="6"/>
  <c r="AC303" i="6"/>
  <c r="AD303" i="6"/>
  <c r="L303" i="6"/>
  <c r="I304" i="6"/>
  <c r="F307" i="6"/>
  <c r="K306" i="6"/>
  <c r="W303" i="6"/>
  <c r="X303" i="6"/>
  <c r="Y303" i="6"/>
  <c r="W342" i="1"/>
  <c r="X342" i="1"/>
  <c r="Y342" i="1"/>
  <c r="T343" i="1"/>
  <c r="U343" i="1"/>
  <c r="Z343" i="1"/>
  <c r="V343" i="1"/>
  <c r="K346" i="1"/>
  <c r="F347" i="1"/>
  <c r="L343" i="1"/>
  <c r="AA343" i="1"/>
  <c r="AC343" i="1"/>
  <c r="AD343" i="1"/>
  <c r="G344" i="1"/>
  <c r="Q344" i="1"/>
  <c r="S344" i="1"/>
  <c r="I344" i="1"/>
  <c r="H345" i="1"/>
  <c r="J343" i="1"/>
  <c r="P343" i="1"/>
  <c r="V304" i="6"/>
  <c r="T304" i="6"/>
  <c r="U304" i="6"/>
  <c r="Z304" i="6"/>
  <c r="G305" i="6"/>
  <c r="Q305" i="6"/>
  <c r="S305" i="6"/>
  <c r="H306" i="6"/>
  <c r="I306" i="6"/>
  <c r="I305" i="6"/>
  <c r="L304" i="6"/>
  <c r="AC304" i="6"/>
  <c r="AD304" i="6"/>
  <c r="J304" i="6"/>
  <c r="P304" i="6"/>
  <c r="K307" i="6"/>
  <c r="F308" i="6"/>
  <c r="T344" i="1"/>
  <c r="U344" i="1"/>
  <c r="Z344" i="1"/>
  <c r="V344" i="1"/>
  <c r="K347" i="1"/>
  <c r="F348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04" i="6"/>
  <c r="X304" i="6"/>
  <c r="Y304" i="6"/>
  <c r="T305" i="6"/>
  <c r="U305" i="6"/>
  <c r="Z305" i="6"/>
  <c r="V305" i="6"/>
  <c r="L306" i="6"/>
  <c r="AC306" i="6"/>
  <c r="AD306" i="6"/>
  <c r="J305" i="6"/>
  <c r="P305" i="6"/>
  <c r="L305" i="6"/>
  <c r="AC305" i="6"/>
  <c r="AD305" i="6"/>
  <c r="H307" i="6"/>
  <c r="Q306" i="6"/>
  <c r="S306" i="6"/>
  <c r="G306" i="6"/>
  <c r="K308" i="6"/>
  <c r="F309" i="6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F349" i="1"/>
  <c r="K348" i="1"/>
  <c r="W305" i="6"/>
  <c r="X305" i="6"/>
  <c r="Y305" i="6"/>
  <c r="V306" i="6"/>
  <c r="T306" i="6"/>
  <c r="U306" i="6"/>
  <c r="Z306" i="6"/>
  <c r="H308" i="6"/>
  <c r="G307" i="6"/>
  <c r="Q307" i="6"/>
  <c r="S307" i="6"/>
  <c r="I307" i="6"/>
  <c r="P306" i="6"/>
  <c r="J306" i="6"/>
  <c r="K309" i="6"/>
  <c r="F310" i="6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F350" i="1"/>
  <c r="P346" i="1"/>
  <c r="J346" i="1"/>
  <c r="T346" i="1"/>
  <c r="U346" i="1"/>
  <c r="Z346" i="1"/>
  <c r="V307" i="6"/>
  <c r="T307" i="6"/>
  <c r="U307" i="6"/>
  <c r="Z307" i="6"/>
  <c r="W306" i="6"/>
  <c r="X306" i="6"/>
  <c r="Y306" i="6"/>
  <c r="H309" i="6"/>
  <c r="I309" i="6"/>
  <c r="Q308" i="6"/>
  <c r="S308" i="6"/>
  <c r="T308" i="6"/>
  <c r="U308" i="6"/>
  <c r="Z308" i="6"/>
  <c r="G308" i="6"/>
  <c r="I308" i="6"/>
  <c r="L307" i="6"/>
  <c r="AC307" i="6"/>
  <c r="AD307" i="6"/>
  <c r="J307" i="6"/>
  <c r="P307" i="6"/>
  <c r="K310" i="6"/>
  <c r="F311" i="6"/>
  <c r="W307" i="6"/>
  <c r="X307" i="6"/>
  <c r="Y307" i="6"/>
  <c r="I348" i="1"/>
  <c r="G348" i="1"/>
  <c r="H349" i="1"/>
  <c r="Q348" i="1"/>
  <c r="S348" i="1"/>
  <c r="K350" i="1"/>
  <c r="F351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V308" i="6"/>
  <c r="W308" i="6"/>
  <c r="X308" i="6"/>
  <c r="AC309" i="6"/>
  <c r="AD309" i="6"/>
  <c r="L309" i="6"/>
  <c r="AC308" i="6"/>
  <c r="AD308" i="6"/>
  <c r="L308" i="6"/>
  <c r="J308" i="6"/>
  <c r="P308" i="6"/>
  <c r="G309" i="6"/>
  <c r="H310" i="6"/>
  <c r="Q309" i="6"/>
  <c r="S309" i="6"/>
  <c r="F312" i="6"/>
  <c r="K311" i="6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F352" i="1"/>
  <c r="K351" i="1"/>
  <c r="V348" i="1"/>
  <c r="W347" i="1"/>
  <c r="X347" i="1"/>
  <c r="Y347" i="1"/>
  <c r="T309" i="6"/>
  <c r="U309" i="6"/>
  <c r="Z309" i="6"/>
  <c r="V309" i="6"/>
  <c r="Y308" i="6"/>
  <c r="H311" i="6"/>
  <c r="I311" i="6"/>
  <c r="G310" i="6"/>
  <c r="Q310" i="6"/>
  <c r="S310" i="6"/>
  <c r="I310" i="6"/>
  <c r="J309" i="6"/>
  <c r="P309" i="6"/>
  <c r="F313" i="6"/>
  <c r="K312" i="6"/>
  <c r="W348" i="1"/>
  <c r="X348" i="1"/>
  <c r="Y348" i="1"/>
  <c r="T349" i="1"/>
  <c r="U349" i="1"/>
  <c r="Z349" i="1"/>
  <c r="P349" i="1"/>
  <c r="J349" i="1"/>
  <c r="F353" i="1"/>
  <c r="K352" i="1"/>
  <c r="L349" i="1"/>
  <c r="AA349" i="1"/>
  <c r="AC349" i="1"/>
  <c r="AD349" i="1"/>
  <c r="G350" i="1"/>
  <c r="I350" i="1"/>
  <c r="H351" i="1"/>
  <c r="Q350" i="1"/>
  <c r="S350" i="1"/>
  <c r="W309" i="6"/>
  <c r="X309" i="6"/>
  <c r="Y309" i="6"/>
  <c r="AC311" i="6"/>
  <c r="AD311" i="6"/>
  <c r="L311" i="6"/>
  <c r="V310" i="6"/>
  <c r="T310" i="6"/>
  <c r="U310" i="6"/>
  <c r="Z310" i="6"/>
  <c r="P310" i="6"/>
  <c r="J310" i="6"/>
  <c r="G311" i="6"/>
  <c r="Q311" i="6"/>
  <c r="S311" i="6"/>
  <c r="H312" i="6"/>
  <c r="L310" i="6"/>
  <c r="AC310" i="6"/>
  <c r="AD310" i="6"/>
  <c r="F314" i="6"/>
  <c r="K313" i="6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F354" i="1"/>
  <c r="W349" i="1"/>
  <c r="X349" i="1"/>
  <c r="Y349" i="1"/>
  <c r="W310" i="6"/>
  <c r="X310" i="6"/>
  <c r="Y310" i="6"/>
  <c r="V311" i="6"/>
  <c r="T311" i="6"/>
  <c r="U311" i="6"/>
  <c r="Z311" i="6"/>
  <c r="Q312" i="6"/>
  <c r="S312" i="6"/>
  <c r="H313" i="6"/>
  <c r="I313" i="6"/>
  <c r="G312" i="6"/>
  <c r="I312" i="6"/>
  <c r="J311" i="6"/>
  <c r="P311" i="6"/>
  <c r="F315" i="6"/>
  <c r="K314" i="6"/>
  <c r="W350" i="1"/>
  <c r="X350" i="1"/>
  <c r="Y350" i="1"/>
  <c r="T351" i="1"/>
  <c r="U351" i="1"/>
  <c r="Z351" i="1"/>
  <c r="V351" i="1"/>
  <c r="K354" i="1"/>
  <c r="F355" i="1"/>
  <c r="L351" i="1"/>
  <c r="AA351" i="1"/>
  <c r="AC351" i="1"/>
  <c r="AD351" i="1"/>
  <c r="J351" i="1"/>
  <c r="P351" i="1"/>
  <c r="G352" i="1"/>
  <c r="Q352" i="1"/>
  <c r="S352" i="1"/>
  <c r="I352" i="1"/>
  <c r="H353" i="1"/>
  <c r="W311" i="6"/>
  <c r="X311" i="6"/>
  <c r="Y311" i="6"/>
  <c r="L313" i="6"/>
  <c r="AC313" i="6"/>
  <c r="AD313" i="6"/>
  <c r="T312" i="6"/>
  <c r="U312" i="6"/>
  <c r="Z312" i="6"/>
  <c r="V312" i="6"/>
  <c r="L312" i="6"/>
  <c r="AC312" i="6"/>
  <c r="AD312" i="6"/>
  <c r="P312" i="6"/>
  <c r="J312" i="6"/>
  <c r="Q313" i="6"/>
  <c r="S313" i="6"/>
  <c r="G313" i="6"/>
  <c r="H314" i="6"/>
  <c r="I314" i="6"/>
  <c r="K315" i="6"/>
  <c r="F316" i="6"/>
  <c r="W351" i="1"/>
  <c r="X351" i="1"/>
  <c r="Y351" i="1"/>
  <c r="T352" i="1"/>
  <c r="U352" i="1"/>
  <c r="Z352" i="1"/>
  <c r="V352" i="1"/>
  <c r="Q353" i="1"/>
  <c r="S353" i="1"/>
  <c r="G353" i="1"/>
  <c r="I353" i="1"/>
  <c r="H354" i="1"/>
  <c r="F356" i="1"/>
  <c r="K355" i="1"/>
  <c r="J352" i="1"/>
  <c r="P352" i="1"/>
  <c r="AC352" i="1"/>
  <c r="AD352" i="1"/>
  <c r="L352" i="1"/>
  <c r="AA352" i="1"/>
  <c r="W312" i="6"/>
  <c r="X312" i="6"/>
  <c r="Y312" i="6"/>
  <c r="L314" i="6"/>
  <c r="AC314" i="6"/>
  <c r="AD314" i="6"/>
  <c r="T313" i="6"/>
  <c r="U313" i="6"/>
  <c r="Z313" i="6"/>
  <c r="V313" i="6"/>
  <c r="J313" i="6"/>
  <c r="P313" i="6"/>
  <c r="H315" i="6"/>
  <c r="I315" i="6"/>
  <c r="Q314" i="6"/>
  <c r="S314" i="6"/>
  <c r="G314" i="6"/>
  <c r="F317" i="6"/>
  <c r="K316" i="6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F357" i="1"/>
  <c r="K356" i="1"/>
  <c r="P353" i="1"/>
  <c r="J353" i="1"/>
  <c r="W313" i="6"/>
  <c r="X313" i="6"/>
  <c r="Y313" i="6"/>
  <c r="T314" i="6"/>
  <c r="U314" i="6"/>
  <c r="Z314" i="6"/>
  <c r="V314" i="6"/>
  <c r="L315" i="6"/>
  <c r="AC315" i="6"/>
  <c r="AD315" i="6"/>
  <c r="Q315" i="6"/>
  <c r="S315" i="6"/>
  <c r="H316" i="6"/>
  <c r="I316" i="6"/>
  <c r="G315" i="6"/>
  <c r="P314" i="6"/>
  <c r="J314" i="6"/>
  <c r="F318" i="6"/>
  <c r="K317" i="6"/>
  <c r="W353" i="1"/>
  <c r="X353" i="1"/>
  <c r="Y353" i="1"/>
  <c r="T354" i="1"/>
  <c r="U354" i="1"/>
  <c r="Z354" i="1"/>
  <c r="V354" i="1"/>
  <c r="K357" i="1"/>
  <c r="F358" i="1"/>
  <c r="J354" i="1"/>
  <c r="P354" i="1"/>
  <c r="Q355" i="1"/>
  <c r="S355" i="1"/>
  <c r="H356" i="1"/>
  <c r="G355" i="1"/>
  <c r="I355" i="1"/>
  <c r="AC354" i="1"/>
  <c r="AD354" i="1"/>
  <c r="L354" i="1"/>
  <c r="AA354" i="1"/>
  <c r="W314" i="6"/>
  <c r="X314" i="6"/>
  <c r="Y314" i="6"/>
  <c r="L316" i="6"/>
  <c r="AC316" i="6"/>
  <c r="AD316" i="6"/>
  <c r="V315" i="6"/>
  <c r="T315" i="6"/>
  <c r="U315" i="6"/>
  <c r="Z315" i="6"/>
  <c r="H317" i="6"/>
  <c r="Q316" i="6"/>
  <c r="S316" i="6"/>
  <c r="G316" i="6"/>
  <c r="J315" i="6"/>
  <c r="P315" i="6"/>
  <c r="F319" i="6"/>
  <c r="K318" i="6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F359" i="1"/>
  <c r="T316" i="6"/>
  <c r="U316" i="6"/>
  <c r="Z316" i="6"/>
  <c r="V316" i="6"/>
  <c r="W315" i="6"/>
  <c r="X315" i="6"/>
  <c r="Y315" i="6"/>
  <c r="J316" i="6"/>
  <c r="P316" i="6"/>
  <c r="Q317" i="6"/>
  <c r="S317" i="6"/>
  <c r="H318" i="6"/>
  <c r="I318" i="6"/>
  <c r="G317" i="6"/>
  <c r="I317" i="6"/>
  <c r="F320" i="6"/>
  <c r="K319" i="6"/>
  <c r="W355" i="1"/>
  <c r="X355" i="1"/>
  <c r="Y355" i="1"/>
  <c r="T356" i="1"/>
  <c r="U356" i="1"/>
  <c r="Z356" i="1"/>
  <c r="V356" i="1"/>
  <c r="K359" i="1"/>
  <c r="F360" i="1"/>
  <c r="AC356" i="1"/>
  <c r="AD356" i="1"/>
  <c r="L356" i="1"/>
  <c r="AA356" i="1"/>
  <c r="P356" i="1"/>
  <c r="J356" i="1"/>
  <c r="G357" i="1"/>
  <c r="I357" i="1"/>
  <c r="H358" i="1"/>
  <c r="Q357" i="1"/>
  <c r="S357" i="1"/>
  <c r="W316" i="6"/>
  <c r="X316" i="6"/>
  <c r="Y316" i="6"/>
  <c r="L318" i="6"/>
  <c r="AC318" i="6"/>
  <c r="AD318" i="6"/>
  <c r="T317" i="6"/>
  <c r="U317" i="6"/>
  <c r="Z317" i="6"/>
  <c r="V317" i="6"/>
  <c r="L317" i="6"/>
  <c r="AC317" i="6"/>
  <c r="AD317" i="6"/>
  <c r="J317" i="6"/>
  <c r="P317" i="6"/>
  <c r="H319" i="6"/>
  <c r="Q318" i="6"/>
  <c r="S318" i="6"/>
  <c r="G318" i="6"/>
  <c r="K320" i="6"/>
  <c r="F321" i="6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F361" i="1"/>
  <c r="K360" i="1"/>
  <c r="W317" i="6"/>
  <c r="X317" i="6"/>
  <c r="Y317" i="6"/>
  <c r="V318" i="6"/>
  <c r="T318" i="6"/>
  <c r="U318" i="6"/>
  <c r="Z318" i="6"/>
  <c r="P318" i="6"/>
  <c r="J318" i="6"/>
  <c r="Q319" i="6"/>
  <c r="S319" i="6"/>
  <c r="G319" i="6"/>
  <c r="H320" i="6"/>
  <c r="I319" i="6"/>
  <c r="F322" i="6"/>
  <c r="K321" i="6"/>
  <c r="W357" i="1"/>
  <c r="X357" i="1"/>
  <c r="Y357" i="1"/>
  <c r="T358" i="1"/>
  <c r="U358" i="1"/>
  <c r="Z358" i="1"/>
  <c r="V358" i="1"/>
  <c r="P358" i="1"/>
  <c r="J358" i="1"/>
  <c r="K361" i="1"/>
  <c r="F362" i="1"/>
  <c r="L358" i="1"/>
  <c r="AA358" i="1"/>
  <c r="AC358" i="1"/>
  <c r="AD358" i="1"/>
  <c r="G359" i="1"/>
  <c r="I359" i="1"/>
  <c r="Q359" i="1"/>
  <c r="S359" i="1"/>
  <c r="H360" i="1"/>
  <c r="W318" i="6"/>
  <c r="X318" i="6"/>
  <c r="Y318" i="6"/>
  <c r="T319" i="6"/>
  <c r="U319" i="6"/>
  <c r="Z319" i="6"/>
  <c r="V319" i="6"/>
  <c r="H321" i="6"/>
  <c r="G320" i="6"/>
  <c r="Q320" i="6"/>
  <c r="S320" i="6"/>
  <c r="P319" i="6"/>
  <c r="J319" i="6"/>
  <c r="I320" i="6"/>
  <c r="L319" i="6"/>
  <c r="AC319" i="6"/>
  <c r="AD319" i="6"/>
  <c r="K322" i="6"/>
  <c r="F323" i="6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F363" i="1"/>
  <c r="W319" i="6"/>
  <c r="X319" i="6"/>
  <c r="Y319" i="6"/>
  <c r="T320" i="6"/>
  <c r="U320" i="6"/>
  <c r="Z320" i="6"/>
  <c r="V320" i="6"/>
  <c r="H322" i="6"/>
  <c r="G321" i="6"/>
  <c r="Q321" i="6"/>
  <c r="S321" i="6"/>
  <c r="AC320" i="6"/>
  <c r="AD320" i="6"/>
  <c r="L320" i="6"/>
  <c r="I321" i="6"/>
  <c r="J320" i="6"/>
  <c r="P320" i="6"/>
  <c r="K323" i="6"/>
  <c r="F324" i="6"/>
  <c r="W359" i="1"/>
  <c r="X359" i="1"/>
  <c r="Y359" i="1"/>
  <c r="T360" i="1"/>
  <c r="U360" i="1"/>
  <c r="Z360" i="1"/>
  <c r="V360" i="1"/>
  <c r="K363" i="1"/>
  <c r="F364" i="1"/>
  <c r="L360" i="1"/>
  <c r="AA360" i="1"/>
  <c r="AC360" i="1"/>
  <c r="AD360" i="1"/>
  <c r="J360" i="1"/>
  <c r="P360" i="1"/>
  <c r="Q361" i="1"/>
  <c r="S361" i="1"/>
  <c r="G361" i="1"/>
  <c r="I361" i="1"/>
  <c r="H362" i="1"/>
  <c r="W320" i="6"/>
  <c r="X320" i="6"/>
  <c r="Y320" i="6"/>
  <c r="T321" i="6"/>
  <c r="U321" i="6"/>
  <c r="Z321" i="6"/>
  <c r="V321" i="6"/>
  <c r="G322" i="6"/>
  <c r="H323" i="6"/>
  <c r="I323" i="6"/>
  <c r="Q322" i="6"/>
  <c r="S322" i="6"/>
  <c r="I322" i="6"/>
  <c r="L321" i="6"/>
  <c r="AC321" i="6"/>
  <c r="AD321" i="6"/>
  <c r="J321" i="6"/>
  <c r="P321" i="6"/>
  <c r="K324" i="6"/>
  <c r="F325" i="6"/>
  <c r="W360" i="1"/>
  <c r="X360" i="1"/>
  <c r="Y360" i="1"/>
  <c r="T361" i="1"/>
  <c r="U361" i="1"/>
  <c r="Z361" i="1"/>
  <c r="V361" i="1"/>
  <c r="F365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21" i="6"/>
  <c r="X321" i="6"/>
  <c r="Y321" i="6"/>
  <c r="L323" i="6"/>
  <c r="AC323" i="6"/>
  <c r="AD323" i="6"/>
  <c r="T322" i="6"/>
  <c r="U322" i="6"/>
  <c r="Z322" i="6"/>
  <c r="V322" i="6"/>
  <c r="L322" i="6"/>
  <c r="AC322" i="6"/>
  <c r="AD322" i="6"/>
  <c r="G323" i="6"/>
  <c r="Q323" i="6"/>
  <c r="S323" i="6"/>
  <c r="H324" i="6"/>
  <c r="I324" i="6"/>
  <c r="J322" i="6"/>
  <c r="P322" i="6"/>
  <c r="F326" i="6"/>
  <c r="K325" i="6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F366" i="1"/>
  <c r="P362" i="1"/>
  <c r="J362" i="1"/>
  <c r="W322" i="6"/>
  <c r="X322" i="6"/>
  <c r="Y322" i="6"/>
  <c r="T323" i="6"/>
  <c r="U323" i="6"/>
  <c r="Z323" i="6"/>
  <c r="V323" i="6"/>
  <c r="L324" i="6"/>
  <c r="AC324" i="6"/>
  <c r="AD324" i="6"/>
  <c r="J323" i="6"/>
  <c r="P323" i="6"/>
  <c r="G324" i="6"/>
  <c r="Q324" i="6"/>
  <c r="S324" i="6"/>
  <c r="H325" i="6"/>
  <c r="K326" i="6"/>
  <c r="F327" i="6"/>
  <c r="W323" i="6"/>
  <c r="X323" i="6"/>
  <c r="Y323" i="6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F367" i="1"/>
  <c r="L363" i="1"/>
  <c r="AA363" i="1"/>
  <c r="AC363" i="1"/>
  <c r="AD363" i="1"/>
  <c r="V324" i="6"/>
  <c r="T324" i="6"/>
  <c r="U324" i="6"/>
  <c r="Z324" i="6"/>
  <c r="P324" i="6"/>
  <c r="J324" i="6"/>
  <c r="Q325" i="6"/>
  <c r="S325" i="6"/>
  <c r="I325" i="6"/>
  <c r="G325" i="6"/>
  <c r="H326" i="6"/>
  <c r="I326" i="6"/>
  <c r="K327" i="6"/>
  <c r="F328" i="6"/>
  <c r="W363" i="1"/>
  <c r="X363" i="1"/>
  <c r="Y363" i="1"/>
  <c r="T364" i="1"/>
  <c r="U364" i="1"/>
  <c r="Z364" i="1"/>
  <c r="V364" i="1"/>
  <c r="L364" i="1"/>
  <c r="AA364" i="1"/>
  <c r="AC364" i="1"/>
  <c r="AD364" i="1"/>
  <c r="K367" i="1"/>
  <c r="F368" i="1"/>
  <c r="H366" i="1"/>
  <c r="Q365" i="1"/>
  <c r="S365" i="1"/>
  <c r="G365" i="1"/>
  <c r="I365" i="1"/>
  <c r="J364" i="1"/>
  <c r="P364" i="1"/>
  <c r="L326" i="6"/>
  <c r="W324" i="6"/>
  <c r="X324" i="6"/>
  <c r="Y324" i="6"/>
  <c r="V325" i="6"/>
  <c r="T325" i="6"/>
  <c r="U325" i="6"/>
  <c r="Z325" i="6"/>
  <c r="P325" i="6"/>
  <c r="J325" i="6"/>
  <c r="AC326" i="6"/>
  <c r="AD326" i="6"/>
  <c r="AC325" i="6"/>
  <c r="AD325" i="6"/>
  <c r="L325" i="6"/>
  <c r="H327" i="6"/>
  <c r="Q326" i="6"/>
  <c r="S326" i="6"/>
  <c r="G326" i="6"/>
  <c r="F329" i="6"/>
  <c r="K328" i="6"/>
  <c r="W364" i="1"/>
  <c r="X364" i="1"/>
  <c r="Y364" i="1"/>
  <c r="T365" i="1"/>
  <c r="U365" i="1"/>
  <c r="Z365" i="1"/>
  <c r="V365" i="1"/>
  <c r="F369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25" i="6"/>
  <c r="X325" i="6"/>
  <c r="Y325" i="6"/>
  <c r="V326" i="6"/>
  <c r="T326" i="6"/>
  <c r="U326" i="6"/>
  <c r="Z326" i="6"/>
  <c r="J326" i="6"/>
  <c r="P326" i="6"/>
  <c r="Q327" i="6"/>
  <c r="S327" i="6"/>
  <c r="H328" i="6"/>
  <c r="I328" i="6"/>
  <c r="I327" i="6"/>
  <c r="G327" i="6"/>
  <c r="K329" i="6"/>
  <c r="F330" i="6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F370" i="1"/>
  <c r="AC328" i="6"/>
  <c r="AD328" i="6"/>
  <c r="L328" i="6"/>
  <c r="T327" i="6"/>
  <c r="U327" i="6"/>
  <c r="Z327" i="6"/>
  <c r="V327" i="6"/>
  <c r="J327" i="6"/>
  <c r="P327" i="6"/>
  <c r="AC327" i="6"/>
  <c r="AD327" i="6"/>
  <c r="L327" i="6"/>
  <c r="Q328" i="6"/>
  <c r="S328" i="6"/>
  <c r="G328" i="6"/>
  <c r="H329" i="6"/>
  <c r="W326" i="6"/>
  <c r="X326" i="6"/>
  <c r="Y326" i="6"/>
  <c r="F331" i="6"/>
  <c r="K330" i="6"/>
  <c r="W366" i="1"/>
  <c r="X366" i="1"/>
  <c r="Y366" i="1"/>
  <c r="W327" i="6"/>
  <c r="X327" i="6"/>
  <c r="Y327" i="6"/>
  <c r="T367" i="1"/>
  <c r="U367" i="1"/>
  <c r="Z367" i="1"/>
  <c r="V367" i="1"/>
  <c r="H369" i="1"/>
  <c r="G368" i="1"/>
  <c r="Q368" i="1"/>
  <c r="S368" i="1"/>
  <c r="I368" i="1"/>
  <c r="J367" i="1"/>
  <c r="P367" i="1"/>
  <c r="K370" i="1"/>
  <c r="F371" i="1"/>
  <c r="L367" i="1"/>
  <c r="AA367" i="1"/>
  <c r="AC367" i="1"/>
  <c r="AD367" i="1"/>
  <c r="T328" i="6"/>
  <c r="U328" i="6"/>
  <c r="Z328" i="6"/>
  <c r="V328" i="6"/>
  <c r="I329" i="6"/>
  <c r="Q329" i="6"/>
  <c r="S329" i="6"/>
  <c r="G329" i="6"/>
  <c r="H330" i="6"/>
  <c r="I330" i="6"/>
  <c r="P328" i="6"/>
  <c r="J328" i="6"/>
  <c r="F332" i="6"/>
  <c r="K331" i="6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F372" i="1"/>
  <c r="P368" i="1"/>
  <c r="J368" i="1"/>
  <c r="T329" i="6"/>
  <c r="U329" i="6"/>
  <c r="Z329" i="6"/>
  <c r="V329" i="6"/>
  <c r="W328" i="6"/>
  <c r="X328" i="6"/>
  <c r="Y328" i="6"/>
  <c r="L330" i="6"/>
  <c r="AC330" i="6"/>
  <c r="AD330" i="6"/>
  <c r="AC329" i="6"/>
  <c r="AD329" i="6"/>
  <c r="L329" i="6"/>
  <c r="H331" i="6"/>
  <c r="G330" i="6"/>
  <c r="Q330" i="6"/>
  <c r="S330" i="6"/>
  <c r="T330" i="6"/>
  <c r="U330" i="6"/>
  <c r="Z330" i="6"/>
  <c r="J329" i="6"/>
  <c r="P329" i="6"/>
  <c r="K332" i="6"/>
  <c r="F333" i="6"/>
  <c r="W368" i="1"/>
  <c r="X368" i="1"/>
  <c r="Y368" i="1"/>
  <c r="T369" i="1"/>
  <c r="U369" i="1"/>
  <c r="Z369" i="1"/>
  <c r="V369" i="1"/>
  <c r="P369" i="1"/>
  <c r="J369" i="1"/>
  <c r="F373" i="1"/>
  <c r="K372" i="1"/>
  <c r="I370" i="1"/>
  <c r="H371" i="1"/>
  <c r="Q370" i="1"/>
  <c r="S370" i="1"/>
  <c r="G370" i="1"/>
  <c r="L369" i="1"/>
  <c r="AA369" i="1"/>
  <c r="AC369" i="1"/>
  <c r="AD369" i="1"/>
  <c r="W329" i="6"/>
  <c r="X329" i="6"/>
  <c r="Y329" i="6"/>
  <c r="V330" i="6"/>
  <c r="W330" i="6"/>
  <c r="X330" i="6"/>
  <c r="H332" i="6"/>
  <c r="G331" i="6"/>
  <c r="Q331" i="6"/>
  <c r="S331" i="6"/>
  <c r="T331" i="6"/>
  <c r="U331" i="6"/>
  <c r="Z331" i="6"/>
  <c r="I331" i="6"/>
  <c r="J330" i="6"/>
  <c r="P330" i="6"/>
  <c r="K333" i="6"/>
  <c r="F334" i="6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F374" i="1"/>
  <c r="AC370" i="1"/>
  <c r="AD370" i="1"/>
  <c r="L370" i="1"/>
  <c r="AA370" i="1"/>
  <c r="J370" i="1"/>
  <c r="P370" i="1"/>
  <c r="V331" i="6"/>
  <c r="W331" i="6"/>
  <c r="X331" i="6"/>
  <c r="Y330" i="6"/>
  <c r="P331" i="6"/>
  <c r="J331" i="6"/>
  <c r="G332" i="6"/>
  <c r="Q332" i="6"/>
  <c r="S332" i="6"/>
  <c r="T332" i="6"/>
  <c r="U332" i="6"/>
  <c r="Z332" i="6"/>
  <c r="H333" i="6"/>
  <c r="AC331" i="6"/>
  <c r="AD331" i="6"/>
  <c r="L331" i="6"/>
  <c r="I332" i="6"/>
  <c r="F335" i="6"/>
  <c r="K334" i="6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F375" i="1"/>
  <c r="L371" i="1"/>
  <c r="AA371" i="1"/>
  <c r="AC371" i="1"/>
  <c r="AD371" i="1"/>
  <c r="J371" i="1"/>
  <c r="P371" i="1"/>
  <c r="V332" i="6"/>
  <c r="W332" i="6"/>
  <c r="X332" i="6"/>
  <c r="Y331" i="6"/>
  <c r="P332" i="6"/>
  <c r="J332" i="6"/>
  <c r="H334" i="6"/>
  <c r="Q333" i="6"/>
  <c r="S333" i="6"/>
  <c r="T333" i="6"/>
  <c r="U333" i="6"/>
  <c r="Z333" i="6"/>
  <c r="G333" i="6"/>
  <c r="L332" i="6"/>
  <c r="AC332" i="6"/>
  <c r="AD332" i="6"/>
  <c r="I333" i="6"/>
  <c r="F336" i="6"/>
  <c r="K335" i="6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F376" i="1"/>
  <c r="J372" i="1"/>
  <c r="P372" i="1"/>
  <c r="AC372" i="1"/>
  <c r="AD372" i="1"/>
  <c r="L372" i="1"/>
  <c r="AA372" i="1"/>
  <c r="Y332" i="6"/>
  <c r="L333" i="6"/>
  <c r="AC333" i="6"/>
  <c r="AD333" i="6"/>
  <c r="G334" i="6"/>
  <c r="H335" i="6"/>
  <c r="I335" i="6"/>
  <c r="Q334" i="6"/>
  <c r="S334" i="6"/>
  <c r="T334" i="6"/>
  <c r="U334" i="6"/>
  <c r="Z334" i="6"/>
  <c r="I334" i="6"/>
  <c r="V333" i="6"/>
  <c r="W333" i="6"/>
  <c r="X333" i="6"/>
  <c r="J333" i="6"/>
  <c r="P333" i="6"/>
  <c r="K336" i="6"/>
  <c r="F337" i="6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F377" i="1"/>
  <c r="K376" i="1"/>
  <c r="J373" i="1"/>
  <c r="P373" i="1"/>
  <c r="Y333" i="6"/>
  <c r="AC335" i="6"/>
  <c r="AD335" i="6"/>
  <c r="L335" i="6"/>
  <c r="J334" i="6"/>
  <c r="P334" i="6"/>
  <c r="AC334" i="6"/>
  <c r="AD334" i="6"/>
  <c r="L334" i="6"/>
  <c r="G335" i="6"/>
  <c r="Q335" i="6"/>
  <c r="S335" i="6"/>
  <c r="H336" i="6"/>
  <c r="V334" i="6"/>
  <c r="W334" i="6"/>
  <c r="X334" i="6"/>
  <c r="F338" i="6"/>
  <c r="K337" i="6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F378" i="1"/>
  <c r="L374" i="1"/>
  <c r="AA374" i="1"/>
  <c r="AC374" i="1"/>
  <c r="AD374" i="1"/>
  <c r="P374" i="1"/>
  <c r="J374" i="1"/>
  <c r="Y334" i="6"/>
  <c r="V335" i="6"/>
  <c r="T335" i="6"/>
  <c r="U335" i="6"/>
  <c r="Z335" i="6"/>
  <c r="P335" i="6"/>
  <c r="J335" i="6"/>
  <c r="I336" i="6"/>
  <c r="G336" i="6"/>
  <c r="Q336" i="6"/>
  <c r="S336" i="6"/>
  <c r="H337" i="6"/>
  <c r="I337" i="6"/>
  <c r="F339" i="6"/>
  <c r="K338" i="6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F379" i="1"/>
  <c r="L375" i="1"/>
  <c r="AA375" i="1"/>
  <c r="AC375" i="1"/>
  <c r="AD375" i="1"/>
  <c r="W335" i="6"/>
  <c r="X335" i="6"/>
  <c r="Y335" i="6"/>
  <c r="L337" i="6"/>
  <c r="AC337" i="6"/>
  <c r="AD337" i="6"/>
  <c r="V336" i="6"/>
  <c r="T336" i="6"/>
  <c r="U336" i="6"/>
  <c r="Z336" i="6"/>
  <c r="J336" i="6"/>
  <c r="P336" i="6"/>
  <c r="AC336" i="6"/>
  <c r="AD336" i="6"/>
  <c r="L336" i="6"/>
  <c r="H338" i="6"/>
  <c r="Q337" i="6"/>
  <c r="S337" i="6"/>
  <c r="G337" i="6"/>
  <c r="F340" i="6"/>
  <c r="K339" i="6"/>
  <c r="W375" i="1"/>
  <c r="X375" i="1"/>
  <c r="Y375" i="1"/>
  <c r="W336" i="6"/>
  <c r="X336" i="6"/>
  <c r="Y336" i="6"/>
  <c r="T376" i="1"/>
  <c r="U376" i="1"/>
  <c r="Z376" i="1"/>
  <c r="V376" i="1"/>
  <c r="G377" i="1"/>
  <c r="I377" i="1"/>
  <c r="H378" i="1"/>
  <c r="Q377" i="1"/>
  <c r="S377" i="1"/>
  <c r="K379" i="1"/>
  <c r="F380" i="1"/>
  <c r="AC376" i="1"/>
  <c r="AD376" i="1"/>
  <c r="L376" i="1"/>
  <c r="AA376" i="1"/>
  <c r="P376" i="1"/>
  <c r="J376" i="1"/>
  <c r="V337" i="6"/>
  <c r="T337" i="6"/>
  <c r="U337" i="6"/>
  <c r="Z337" i="6"/>
  <c r="J337" i="6"/>
  <c r="P337" i="6"/>
  <c r="G338" i="6"/>
  <c r="H339" i="6"/>
  <c r="Q338" i="6"/>
  <c r="S338" i="6"/>
  <c r="T338" i="6"/>
  <c r="U338" i="6"/>
  <c r="Z338" i="6"/>
  <c r="I338" i="6"/>
  <c r="F341" i="6"/>
  <c r="K340" i="6"/>
  <c r="W376" i="1"/>
  <c r="X376" i="1"/>
  <c r="T377" i="1"/>
  <c r="U377" i="1"/>
  <c r="Z377" i="1"/>
  <c r="V377" i="1"/>
  <c r="F381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37" i="6"/>
  <c r="X337" i="6"/>
  <c r="Y337" i="6"/>
  <c r="V338" i="6"/>
  <c r="W338" i="6"/>
  <c r="X338" i="6"/>
  <c r="Q339" i="6"/>
  <c r="S339" i="6"/>
  <c r="T339" i="6"/>
  <c r="U339" i="6"/>
  <c r="Z339" i="6"/>
  <c r="I339" i="6"/>
  <c r="G339" i="6"/>
  <c r="H340" i="6"/>
  <c r="P338" i="6"/>
  <c r="J338" i="6"/>
  <c r="L338" i="6"/>
  <c r="AC338" i="6"/>
  <c r="AD338" i="6"/>
  <c r="K341" i="6"/>
  <c r="F342" i="6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F382" i="1"/>
  <c r="V339" i="6"/>
  <c r="W339" i="6"/>
  <c r="X339" i="6"/>
  <c r="Y338" i="6"/>
  <c r="I340" i="6"/>
  <c r="G340" i="6"/>
  <c r="H341" i="6"/>
  <c r="I341" i="6"/>
  <c r="Q340" i="6"/>
  <c r="S340" i="6"/>
  <c r="P339" i="6"/>
  <c r="J339" i="6"/>
  <c r="L339" i="6"/>
  <c r="AC339" i="6"/>
  <c r="AD339" i="6"/>
  <c r="K342" i="6"/>
  <c r="F343" i="6"/>
  <c r="W378" i="1"/>
  <c r="X378" i="1"/>
  <c r="Y378" i="1"/>
  <c r="T379" i="1"/>
  <c r="U379" i="1"/>
  <c r="Z379" i="1"/>
  <c r="V379" i="1"/>
  <c r="K382" i="1"/>
  <c r="F383" i="1"/>
  <c r="AC379" i="1"/>
  <c r="AD379" i="1"/>
  <c r="L379" i="1"/>
  <c r="AA379" i="1"/>
  <c r="H381" i="1"/>
  <c r="Q380" i="1"/>
  <c r="S380" i="1"/>
  <c r="G380" i="1"/>
  <c r="I380" i="1"/>
  <c r="P379" i="1"/>
  <c r="J379" i="1"/>
  <c r="Y339" i="6"/>
  <c r="AC341" i="6"/>
  <c r="AD341" i="6"/>
  <c r="L341" i="6"/>
  <c r="T340" i="6"/>
  <c r="U340" i="6"/>
  <c r="Z340" i="6"/>
  <c r="J340" i="6"/>
  <c r="P340" i="6"/>
  <c r="V340" i="6"/>
  <c r="H342" i="6"/>
  <c r="I342" i="6"/>
  <c r="L342" i="6"/>
  <c r="G341" i="6"/>
  <c r="Q341" i="6"/>
  <c r="S341" i="6"/>
  <c r="AC340" i="6"/>
  <c r="AD340" i="6"/>
  <c r="L340" i="6"/>
  <c r="F344" i="6"/>
  <c r="K343" i="6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F384" i="1"/>
  <c r="W340" i="6"/>
  <c r="X340" i="6"/>
  <c r="Y340" i="6"/>
  <c r="V341" i="6"/>
  <c r="T341" i="6"/>
  <c r="U341" i="6"/>
  <c r="Z341" i="6"/>
  <c r="AC342" i="6"/>
  <c r="AD342" i="6"/>
  <c r="P341" i="6"/>
  <c r="J341" i="6"/>
  <c r="H343" i="6"/>
  <c r="G342" i="6"/>
  <c r="Q342" i="6"/>
  <c r="S342" i="6"/>
  <c r="F345" i="6"/>
  <c r="K344" i="6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F385" i="1"/>
  <c r="V342" i="6"/>
  <c r="T342" i="6"/>
  <c r="U342" i="6"/>
  <c r="Z342" i="6"/>
  <c r="W341" i="6"/>
  <c r="X341" i="6"/>
  <c r="Y341" i="6"/>
  <c r="G343" i="6"/>
  <c r="Q343" i="6"/>
  <c r="S343" i="6"/>
  <c r="H344" i="6"/>
  <c r="I343" i="6"/>
  <c r="P342" i="6"/>
  <c r="J342" i="6"/>
  <c r="K345" i="6"/>
  <c r="F346" i="6"/>
  <c r="W381" i="1"/>
  <c r="X381" i="1"/>
  <c r="Y381" i="1"/>
  <c r="T382" i="1"/>
  <c r="U382" i="1"/>
  <c r="Z382" i="1"/>
  <c r="V382" i="1"/>
  <c r="K385" i="1"/>
  <c r="F386" i="1"/>
  <c r="AC382" i="1"/>
  <c r="AD382" i="1"/>
  <c r="L382" i="1"/>
  <c r="AA382" i="1"/>
  <c r="P382" i="1"/>
  <c r="J382" i="1"/>
  <c r="H384" i="1"/>
  <c r="G383" i="1"/>
  <c r="I383" i="1"/>
  <c r="Q383" i="1"/>
  <c r="S383" i="1"/>
  <c r="W342" i="6"/>
  <c r="X342" i="6"/>
  <c r="Y342" i="6"/>
  <c r="V343" i="6"/>
  <c r="T343" i="6"/>
  <c r="U343" i="6"/>
  <c r="Z343" i="6"/>
  <c r="L343" i="6"/>
  <c r="AC343" i="6"/>
  <c r="AD343" i="6"/>
  <c r="G344" i="6"/>
  <c r="H345" i="6"/>
  <c r="Q344" i="6"/>
  <c r="S344" i="6"/>
  <c r="I344" i="6"/>
  <c r="P343" i="6"/>
  <c r="J343" i="6"/>
  <c r="F347" i="6"/>
  <c r="K346" i="6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F387" i="1"/>
  <c r="W343" i="6"/>
  <c r="X343" i="6"/>
  <c r="Y343" i="6"/>
  <c r="V344" i="6"/>
  <c r="T344" i="6"/>
  <c r="U344" i="6"/>
  <c r="Z344" i="6"/>
  <c r="Q345" i="6"/>
  <c r="S345" i="6"/>
  <c r="G345" i="6"/>
  <c r="H346" i="6"/>
  <c r="I346" i="6"/>
  <c r="AC346" i="6"/>
  <c r="AD346" i="6"/>
  <c r="AC344" i="6"/>
  <c r="AD344" i="6"/>
  <c r="L344" i="6"/>
  <c r="J344" i="6"/>
  <c r="P344" i="6"/>
  <c r="I345" i="6"/>
  <c r="F348" i="6"/>
  <c r="K347" i="6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F388" i="1"/>
  <c r="L384" i="1"/>
  <c r="AA384" i="1"/>
  <c r="AC384" i="1"/>
  <c r="AD384" i="1"/>
  <c r="T345" i="6"/>
  <c r="U345" i="6"/>
  <c r="Z345" i="6"/>
  <c r="V345" i="6"/>
  <c r="AC345" i="6"/>
  <c r="AD345" i="6"/>
  <c r="L345" i="6"/>
  <c r="L346" i="6"/>
  <c r="Q346" i="6"/>
  <c r="S346" i="6"/>
  <c r="G346" i="6"/>
  <c r="H347" i="6"/>
  <c r="I347" i="6"/>
  <c r="W344" i="6"/>
  <c r="X344" i="6"/>
  <c r="Y344" i="6"/>
  <c r="P345" i="6"/>
  <c r="J345" i="6"/>
  <c r="K348" i="6"/>
  <c r="F349" i="6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F389" i="1"/>
  <c r="W345" i="6"/>
  <c r="X345" i="6"/>
  <c r="Y345" i="6"/>
  <c r="V346" i="6"/>
  <c r="T346" i="6"/>
  <c r="U346" i="6"/>
  <c r="Z346" i="6"/>
  <c r="L347" i="6"/>
  <c r="AC347" i="6"/>
  <c r="AD347" i="6"/>
  <c r="Q347" i="6"/>
  <c r="S347" i="6"/>
  <c r="G347" i="6"/>
  <c r="H348" i="6"/>
  <c r="P346" i="6"/>
  <c r="J346" i="6"/>
  <c r="F350" i="6"/>
  <c r="K349" i="6"/>
  <c r="W385" i="1"/>
  <c r="X385" i="1"/>
  <c r="Y385" i="1"/>
  <c r="T386" i="1"/>
  <c r="U386" i="1"/>
  <c r="Z386" i="1"/>
  <c r="V386" i="1"/>
  <c r="K389" i="1"/>
  <c r="F390" i="1"/>
  <c r="P386" i="1"/>
  <c r="J386" i="1"/>
  <c r="L386" i="1"/>
  <c r="AA386" i="1"/>
  <c r="AC386" i="1"/>
  <c r="AD386" i="1"/>
  <c r="G387" i="1"/>
  <c r="I387" i="1"/>
  <c r="Q387" i="1"/>
  <c r="S387" i="1"/>
  <c r="H388" i="1"/>
  <c r="W346" i="6"/>
  <c r="X346" i="6"/>
  <c r="Y346" i="6"/>
  <c r="T347" i="6"/>
  <c r="U347" i="6"/>
  <c r="Z347" i="6"/>
  <c r="V347" i="6"/>
  <c r="H349" i="6"/>
  <c r="Q348" i="6"/>
  <c r="S348" i="6"/>
  <c r="T348" i="6"/>
  <c r="U348" i="6"/>
  <c r="Z348" i="6"/>
  <c r="G348" i="6"/>
  <c r="I348" i="6"/>
  <c r="J347" i="6"/>
  <c r="P347" i="6"/>
  <c r="F351" i="6"/>
  <c r="K350" i="6"/>
  <c r="W347" i="6"/>
  <c r="X347" i="6"/>
  <c r="Y347" i="6"/>
  <c r="W386" i="1"/>
  <c r="X386" i="1"/>
  <c r="Y386" i="1"/>
  <c r="T387" i="1"/>
  <c r="U387" i="1"/>
  <c r="Z387" i="1"/>
  <c r="V387" i="1"/>
  <c r="K390" i="1"/>
  <c r="F391" i="1"/>
  <c r="AC387" i="1"/>
  <c r="AD387" i="1"/>
  <c r="L387" i="1"/>
  <c r="AA387" i="1"/>
  <c r="I388" i="1"/>
  <c r="G388" i="1"/>
  <c r="H389" i="1"/>
  <c r="Q388" i="1"/>
  <c r="S388" i="1"/>
  <c r="P387" i="1"/>
  <c r="J387" i="1"/>
  <c r="V348" i="6"/>
  <c r="W348" i="6"/>
  <c r="X348" i="6"/>
  <c r="H350" i="6"/>
  <c r="I350" i="6"/>
  <c r="I349" i="6"/>
  <c r="G349" i="6"/>
  <c r="Q349" i="6"/>
  <c r="S349" i="6"/>
  <c r="V349" i="6"/>
  <c r="AC348" i="6"/>
  <c r="AD348" i="6"/>
  <c r="L348" i="6"/>
  <c r="J348" i="6"/>
  <c r="P348" i="6"/>
  <c r="F352" i="6"/>
  <c r="K351" i="6"/>
  <c r="W387" i="1"/>
  <c r="X387" i="1"/>
  <c r="T388" i="1"/>
  <c r="U388" i="1"/>
  <c r="Z388" i="1"/>
  <c r="V388" i="1"/>
  <c r="J388" i="1"/>
  <c r="P388" i="1"/>
  <c r="L388" i="1"/>
  <c r="AA388" i="1"/>
  <c r="AC388" i="1"/>
  <c r="AD388" i="1"/>
  <c r="F392" i="1"/>
  <c r="K391" i="1"/>
  <c r="Y387" i="1"/>
  <c r="G389" i="1"/>
  <c r="I389" i="1"/>
  <c r="H390" i="1"/>
  <c r="Q389" i="1"/>
  <c r="S389" i="1"/>
  <c r="L350" i="6"/>
  <c r="AC350" i="6"/>
  <c r="AD350" i="6"/>
  <c r="T349" i="6"/>
  <c r="U349" i="6"/>
  <c r="Z349" i="6"/>
  <c r="J349" i="6"/>
  <c r="P349" i="6"/>
  <c r="Y348" i="6"/>
  <c r="AC349" i="6"/>
  <c r="AD349" i="6"/>
  <c r="L349" i="6"/>
  <c r="H351" i="6"/>
  <c r="I351" i="6"/>
  <c r="Q350" i="6"/>
  <c r="S350" i="6"/>
  <c r="G350" i="6"/>
  <c r="F353" i="6"/>
  <c r="K352" i="6"/>
  <c r="W349" i="6"/>
  <c r="X349" i="6"/>
  <c r="Y349" i="6"/>
  <c r="W388" i="1"/>
  <c r="X388" i="1"/>
  <c r="Y388" i="1"/>
  <c r="T389" i="1"/>
  <c r="U389" i="1"/>
  <c r="Z389" i="1"/>
  <c r="V389" i="1"/>
  <c r="F393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L351" i="6"/>
  <c r="AC351" i="6"/>
  <c r="AD351" i="6"/>
  <c r="V350" i="6"/>
  <c r="T350" i="6"/>
  <c r="U350" i="6"/>
  <c r="Z350" i="6"/>
  <c r="P350" i="6"/>
  <c r="J350" i="6"/>
  <c r="H352" i="6"/>
  <c r="I352" i="6"/>
  <c r="Q351" i="6"/>
  <c r="S351" i="6"/>
  <c r="G351" i="6"/>
  <c r="F354" i="6"/>
  <c r="K353" i="6"/>
  <c r="W389" i="1"/>
  <c r="X389" i="1"/>
  <c r="Y389" i="1"/>
  <c r="T390" i="1"/>
  <c r="U390" i="1"/>
  <c r="Z390" i="1"/>
  <c r="V390" i="1"/>
  <c r="K393" i="1"/>
  <c r="F394" i="1"/>
  <c r="P390" i="1"/>
  <c r="J390" i="1"/>
  <c r="L390" i="1"/>
  <c r="AA390" i="1"/>
  <c r="AC390" i="1"/>
  <c r="AD390" i="1"/>
  <c r="G391" i="1"/>
  <c r="I391" i="1"/>
  <c r="Q391" i="1"/>
  <c r="S391" i="1"/>
  <c r="H392" i="1"/>
  <c r="W350" i="6"/>
  <c r="X350" i="6"/>
  <c r="Y350" i="6"/>
  <c r="T351" i="6"/>
  <c r="U351" i="6"/>
  <c r="Z351" i="6"/>
  <c r="V351" i="6"/>
  <c r="AC352" i="6"/>
  <c r="AD352" i="6"/>
  <c r="L352" i="6"/>
  <c r="H353" i="6"/>
  <c r="G352" i="6"/>
  <c r="Q352" i="6"/>
  <c r="S352" i="6"/>
  <c r="P351" i="6"/>
  <c r="J351" i="6"/>
  <c r="K354" i="6"/>
  <c r="F355" i="6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F395" i="1"/>
  <c r="J391" i="1"/>
  <c r="P391" i="1"/>
  <c r="W351" i="6"/>
  <c r="X351" i="6"/>
  <c r="Y351" i="6"/>
  <c r="T352" i="6"/>
  <c r="U352" i="6"/>
  <c r="Z352" i="6"/>
  <c r="V352" i="6"/>
  <c r="P352" i="6"/>
  <c r="J352" i="6"/>
  <c r="Q353" i="6"/>
  <c r="S353" i="6"/>
  <c r="H354" i="6"/>
  <c r="G353" i="6"/>
  <c r="I353" i="6"/>
  <c r="F356" i="6"/>
  <c r="K355" i="6"/>
  <c r="W391" i="1"/>
  <c r="X391" i="1"/>
  <c r="Y391" i="1"/>
  <c r="T392" i="1"/>
  <c r="U392" i="1"/>
  <c r="Z392" i="1"/>
  <c r="V392" i="1"/>
  <c r="K395" i="1"/>
  <c r="F396" i="1"/>
  <c r="L392" i="1"/>
  <c r="AA392" i="1"/>
  <c r="AC392" i="1"/>
  <c r="AD392" i="1"/>
  <c r="J392" i="1"/>
  <c r="P392" i="1"/>
  <c r="H394" i="1"/>
  <c r="Q393" i="1"/>
  <c r="S393" i="1"/>
  <c r="I393" i="1"/>
  <c r="G393" i="1"/>
  <c r="W352" i="6"/>
  <c r="X352" i="6"/>
  <c r="Y352" i="6"/>
  <c r="T353" i="6"/>
  <c r="U353" i="6"/>
  <c r="Z353" i="6"/>
  <c r="V353" i="6"/>
  <c r="P353" i="6"/>
  <c r="J353" i="6"/>
  <c r="Q354" i="6"/>
  <c r="S354" i="6"/>
  <c r="G354" i="6"/>
  <c r="H355" i="6"/>
  <c r="L353" i="6"/>
  <c r="AC353" i="6"/>
  <c r="AD353" i="6"/>
  <c r="I354" i="6"/>
  <c r="F357" i="6"/>
  <c r="K356" i="6"/>
  <c r="W392" i="1"/>
  <c r="X392" i="1"/>
  <c r="Y392" i="1"/>
  <c r="T393" i="1"/>
  <c r="U393" i="1"/>
  <c r="Z393" i="1"/>
  <c r="V393" i="1"/>
  <c r="P393" i="1"/>
  <c r="J393" i="1"/>
  <c r="F397" i="1"/>
  <c r="K396" i="1"/>
  <c r="G394" i="1"/>
  <c r="I394" i="1"/>
  <c r="H395" i="1"/>
  <c r="Q394" i="1"/>
  <c r="S394" i="1"/>
  <c r="AC393" i="1"/>
  <c r="AD393" i="1"/>
  <c r="L393" i="1"/>
  <c r="AA393" i="1"/>
  <c r="W353" i="6"/>
  <c r="X353" i="6"/>
  <c r="Y353" i="6"/>
  <c r="V354" i="6"/>
  <c r="T354" i="6"/>
  <c r="U354" i="6"/>
  <c r="Z354" i="6"/>
  <c r="H356" i="6"/>
  <c r="I356" i="6"/>
  <c r="G355" i="6"/>
  <c r="Q355" i="6"/>
  <c r="S355" i="6"/>
  <c r="I355" i="6"/>
  <c r="L354" i="6"/>
  <c r="AC354" i="6"/>
  <c r="AD354" i="6"/>
  <c r="P354" i="6"/>
  <c r="J354" i="6"/>
  <c r="F358" i="6"/>
  <c r="K357" i="6"/>
  <c r="W393" i="1"/>
  <c r="X393" i="1"/>
  <c r="Y393" i="1"/>
  <c r="T394" i="1"/>
  <c r="U394" i="1"/>
  <c r="Z394" i="1"/>
  <c r="V394" i="1"/>
  <c r="AC394" i="1"/>
  <c r="AD394" i="1"/>
  <c r="L394" i="1"/>
  <c r="AA394" i="1"/>
  <c r="K397" i="1"/>
  <c r="F398" i="1"/>
  <c r="P394" i="1"/>
  <c r="J394" i="1"/>
  <c r="H396" i="1"/>
  <c r="G395" i="1"/>
  <c r="I395" i="1"/>
  <c r="Q395" i="1"/>
  <c r="S395" i="1"/>
  <c r="W354" i="6"/>
  <c r="X354" i="6"/>
  <c r="Y354" i="6"/>
  <c r="AC356" i="6"/>
  <c r="AD356" i="6"/>
  <c r="L356" i="6"/>
  <c r="T355" i="6"/>
  <c r="U355" i="6"/>
  <c r="Z355" i="6"/>
  <c r="V355" i="6"/>
  <c r="L355" i="6"/>
  <c r="AC355" i="6"/>
  <c r="AD355" i="6"/>
  <c r="G356" i="6"/>
  <c r="H357" i="6"/>
  <c r="I357" i="6"/>
  <c r="Q356" i="6"/>
  <c r="S356" i="6"/>
  <c r="J355" i="6"/>
  <c r="P355" i="6"/>
  <c r="F359" i="6"/>
  <c r="K358" i="6"/>
  <c r="T395" i="1"/>
  <c r="U395" i="1"/>
  <c r="Z395" i="1"/>
  <c r="V395" i="1"/>
  <c r="K398" i="1"/>
  <c r="F399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55" i="6"/>
  <c r="X355" i="6"/>
  <c r="Y355" i="6"/>
  <c r="AC357" i="6"/>
  <c r="AD357" i="6"/>
  <c r="L357" i="6"/>
  <c r="T356" i="6"/>
  <c r="U356" i="6"/>
  <c r="Z356" i="6"/>
  <c r="V356" i="6"/>
  <c r="Q357" i="6"/>
  <c r="S357" i="6"/>
  <c r="G357" i="6"/>
  <c r="H358" i="6"/>
  <c r="I358" i="6"/>
  <c r="L358" i="6"/>
  <c r="P356" i="6"/>
  <c r="J356" i="6"/>
  <c r="F360" i="6"/>
  <c r="K359" i="6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F400" i="1"/>
  <c r="L396" i="1"/>
  <c r="AA396" i="1"/>
  <c r="AC396" i="1"/>
  <c r="AD396" i="1"/>
  <c r="J396" i="1"/>
  <c r="P396" i="1"/>
  <c r="W356" i="6"/>
  <c r="X356" i="6"/>
  <c r="Y356" i="6"/>
  <c r="V357" i="6"/>
  <c r="T357" i="6"/>
  <c r="U357" i="6"/>
  <c r="Z357" i="6"/>
  <c r="AC358" i="6"/>
  <c r="AD358" i="6"/>
  <c r="P357" i="6"/>
  <c r="J357" i="6"/>
  <c r="G358" i="6"/>
  <c r="H359" i="6"/>
  <c r="I359" i="6"/>
  <c r="Q358" i="6"/>
  <c r="S358" i="6"/>
  <c r="T358" i="6"/>
  <c r="U358" i="6"/>
  <c r="Z358" i="6"/>
  <c r="F361" i="6"/>
  <c r="K360" i="6"/>
  <c r="W396" i="1"/>
  <c r="X396" i="1"/>
  <c r="Y396" i="1"/>
  <c r="W357" i="6"/>
  <c r="X357" i="6"/>
  <c r="Y357" i="6"/>
  <c r="T397" i="1"/>
  <c r="U397" i="1"/>
  <c r="Z397" i="1"/>
  <c r="V397" i="1"/>
  <c r="G398" i="1"/>
  <c r="I398" i="1"/>
  <c r="H399" i="1"/>
  <c r="Q398" i="1"/>
  <c r="S398" i="1"/>
  <c r="F401" i="1"/>
  <c r="K400" i="1"/>
  <c r="AC397" i="1"/>
  <c r="AD397" i="1"/>
  <c r="L397" i="1"/>
  <c r="AA397" i="1"/>
  <c r="J397" i="1"/>
  <c r="P397" i="1"/>
  <c r="V358" i="6"/>
  <c r="W358" i="6"/>
  <c r="X358" i="6"/>
  <c r="AC359" i="6"/>
  <c r="AD359" i="6"/>
  <c r="L359" i="6"/>
  <c r="P358" i="6"/>
  <c r="J358" i="6"/>
  <c r="Q359" i="6"/>
  <c r="S359" i="6"/>
  <c r="V359" i="6"/>
  <c r="G359" i="6"/>
  <c r="H360" i="6"/>
  <c r="I360" i="6"/>
  <c r="AC360" i="6"/>
  <c r="AD360" i="6"/>
  <c r="K361" i="6"/>
  <c r="F362" i="6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F402" i="1"/>
  <c r="L398" i="1"/>
  <c r="AA398" i="1"/>
  <c r="AC398" i="1"/>
  <c r="AD398" i="1"/>
  <c r="T359" i="6"/>
  <c r="U359" i="6"/>
  <c r="Z359" i="6"/>
  <c r="Y358" i="6"/>
  <c r="L360" i="6"/>
  <c r="P359" i="6"/>
  <c r="J359" i="6"/>
  <c r="G360" i="6"/>
  <c r="Q360" i="6"/>
  <c r="S360" i="6"/>
  <c r="T360" i="6"/>
  <c r="U360" i="6"/>
  <c r="Z360" i="6"/>
  <c r="H361" i="6"/>
  <c r="I361" i="6"/>
  <c r="F363" i="6"/>
  <c r="K362" i="6"/>
  <c r="T399" i="1"/>
  <c r="U399" i="1"/>
  <c r="Z399" i="1"/>
  <c r="V399" i="1"/>
  <c r="H401" i="1"/>
  <c r="G400" i="1"/>
  <c r="Q400" i="1"/>
  <c r="S400" i="1"/>
  <c r="I400" i="1"/>
  <c r="F403" i="1"/>
  <c r="K402" i="1"/>
  <c r="W398" i="1"/>
  <c r="X398" i="1"/>
  <c r="Y398" i="1"/>
  <c r="J399" i="1"/>
  <c r="P399" i="1"/>
  <c r="L399" i="1"/>
  <c r="AA399" i="1"/>
  <c r="AC399" i="1"/>
  <c r="AD399" i="1"/>
  <c r="W359" i="6"/>
  <c r="X359" i="6"/>
  <c r="Y359" i="6"/>
  <c r="V360" i="6"/>
  <c r="W360" i="6"/>
  <c r="X360" i="6"/>
  <c r="AC361" i="6"/>
  <c r="AD361" i="6"/>
  <c r="L361" i="6"/>
  <c r="Q361" i="6"/>
  <c r="S361" i="6"/>
  <c r="T361" i="6"/>
  <c r="U361" i="6"/>
  <c r="Z361" i="6"/>
  <c r="G361" i="6"/>
  <c r="H362" i="6"/>
  <c r="I362" i="6"/>
  <c r="L362" i="6"/>
  <c r="P360" i="6"/>
  <c r="J360" i="6"/>
  <c r="F364" i="6"/>
  <c r="K363" i="6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F404" i="1"/>
  <c r="K403" i="1"/>
  <c r="J400" i="1"/>
  <c r="P400" i="1"/>
  <c r="V361" i="6"/>
  <c r="W361" i="6"/>
  <c r="X361" i="6"/>
  <c r="AC362" i="6"/>
  <c r="AD362" i="6"/>
  <c r="P361" i="6"/>
  <c r="J361" i="6"/>
  <c r="Y360" i="6"/>
  <c r="G362" i="6"/>
  <c r="H363" i="6"/>
  <c r="I363" i="6"/>
  <c r="Q362" i="6"/>
  <c r="S362" i="6"/>
  <c r="V362" i="6"/>
  <c r="F365" i="6"/>
  <c r="K364" i="6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F405" i="1"/>
  <c r="K404" i="1"/>
  <c r="P401" i="1"/>
  <c r="J401" i="1"/>
  <c r="Y361" i="6"/>
  <c r="AC363" i="6"/>
  <c r="AD363" i="6"/>
  <c r="L363" i="6"/>
  <c r="Q363" i="6"/>
  <c r="S363" i="6"/>
  <c r="H364" i="6"/>
  <c r="I364" i="6"/>
  <c r="AC364" i="6"/>
  <c r="AD364" i="6"/>
  <c r="G363" i="6"/>
  <c r="T362" i="6"/>
  <c r="U362" i="6"/>
  <c r="Z362" i="6"/>
  <c r="P362" i="6"/>
  <c r="J362" i="6"/>
  <c r="K365" i="6"/>
  <c r="F366" i="6"/>
  <c r="W401" i="1"/>
  <c r="X401" i="1"/>
  <c r="Y401" i="1"/>
  <c r="T402" i="1"/>
  <c r="U402" i="1"/>
  <c r="Z402" i="1"/>
  <c r="V402" i="1"/>
  <c r="P402" i="1"/>
  <c r="J402" i="1"/>
  <c r="K405" i="1"/>
  <c r="F406" i="1"/>
  <c r="H404" i="1"/>
  <c r="G403" i="1"/>
  <c r="I403" i="1"/>
  <c r="Q403" i="1"/>
  <c r="S403" i="1"/>
  <c r="AC402" i="1"/>
  <c r="AD402" i="1"/>
  <c r="L402" i="1"/>
  <c r="AA402" i="1"/>
  <c r="T363" i="6"/>
  <c r="U363" i="6"/>
  <c r="Z363" i="6"/>
  <c r="V363" i="6"/>
  <c r="L364" i="6"/>
  <c r="W362" i="6"/>
  <c r="X362" i="6"/>
  <c r="Y362" i="6"/>
  <c r="P363" i="6"/>
  <c r="J363" i="6"/>
  <c r="G364" i="6"/>
  <c r="H365" i="6"/>
  <c r="I365" i="6"/>
  <c r="AC365" i="6"/>
  <c r="AD365" i="6"/>
  <c r="Q364" i="6"/>
  <c r="S364" i="6"/>
  <c r="F367" i="6"/>
  <c r="K366" i="6"/>
  <c r="T403" i="1"/>
  <c r="U403" i="1"/>
  <c r="Z403" i="1"/>
  <c r="V403" i="1"/>
  <c r="P403" i="1"/>
  <c r="J403" i="1"/>
  <c r="K406" i="1"/>
  <c r="F407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363" i="6"/>
  <c r="X363" i="6"/>
  <c r="Y363" i="6"/>
  <c r="T364" i="6"/>
  <c r="U364" i="6"/>
  <c r="Z364" i="6"/>
  <c r="V364" i="6"/>
  <c r="L365" i="6"/>
  <c r="J364" i="6"/>
  <c r="P364" i="6"/>
  <c r="Q365" i="6"/>
  <c r="S365" i="6"/>
  <c r="H366" i="6"/>
  <c r="I366" i="6"/>
  <c r="G365" i="6"/>
  <c r="F368" i="6"/>
  <c r="K367" i="6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F408" i="1"/>
  <c r="W364" i="6"/>
  <c r="X364" i="6"/>
  <c r="Y364" i="6"/>
  <c r="AC366" i="6"/>
  <c r="AD366" i="6"/>
  <c r="L366" i="6"/>
  <c r="V365" i="6"/>
  <c r="T365" i="6"/>
  <c r="U365" i="6"/>
  <c r="Z365" i="6"/>
  <c r="J365" i="6"/>
  <c r="P365" i="6"/>
  <c r="G366" i="6"/>
  <c r="Q366" i="6"/>
  <c r="S366" i="6"/>
  <c r="H367" i="6"/>
  <c r="F369" i="6"/>
  <c r="K368" i="6"/>
  <c r="W404" i="1"/>
  <c r="X404" i="1"/>
  <c r="Y404" i="1"/>
  <c r="T405" i="1"/>
  <c r="U405" i="1"/>
  <c r="Z405" i="1"/>
  <c r="V405" i="1"/>
  <c r="K408" i="1"/>
  <c r="F409" i="1"/>
  <c r="I406" i="1"/>
  <c r="H407" i="1"/>
  <c r="Q406" i="1"/>
  <c r="S406" i="1"/>
  <c r="G406" i="1"/>
  <c r="L405" i="1"/>
  <c r="AA405" i="1"/>
  <c r="AC405" i="1"/>
  <c r="AD405" i="1"/>
  <c r="P405" i="1"/>
  <c r="J405" i="1"/>
  <c r="W365" i="6"/>
  <c r="X365" i="6"/>
  <c r="Y365" i="6"/>
  <c r="V366" i="6"/>
  <c r="T366" i="6"/>
  <c r="U366" i="6"/>
  <c r="Z366" i="6"/>
  <c r="H368" i="6"/>
  <c r="I368" i="6"/>
  <c r="G367" i="6"/>
  <c r="Q367" i="6"/>
  <c r="S367" i="6"/>
  <c r="I367" i="6"/>
  <c r="P366" i="6"/>
  <c r="J366" i="6"/>
  <c r="K369" i="6"/>
  <c r="F370" i="6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F410" i="1"/>
  <c r="H408" i="1"/>
  <c r="G407" i="1"/>
  <c r="I407" i="1"/>
  <c r="Q407" i="1"/>
  <c r="S407" i="1"/>
  <c r="W366" i="6"/>
  <c r="X366" i="6"/>
  <c r="Y366" i="6"/>
  <c r="L368" i="6"/>
  <c r="AC368" i="6"/>
  <c r="AD368" i="6"/>
  <c r="T367" i="6"/>
  <c r="U367" i="6"/>
  <c r="Z367" i="6"/>
  <c r="V367" i="6"/>
  <c r="AC367" i="6"/>
  <c r="AD367" i="6"/>
  <c r="L367" i="6"/>
  <c r="H369" i="6"/>
  <c r="Q368" i="6"/>
  <c r="S368" i="6"/>
  <c r="G368" i="6"/>
  <c r="J367" i="6"/>
  <c r="P367" i="6"/>
  <c r="F371" i="6"/>
  <c r="K370" i="6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F411" i="1"/>
  <c r="W367" i="6"/>
  <c r="X367" i="6"/>
  <c r="Y367" i="6"/>
  <c r="V368" i="6"/>
  <c r="T368" i="6"/>
  <c r="U368" i="6"/>
  <c r="Z368" i="6"/>
  <c r="G369" i="6"/>
  <c r="H370" i="6"/>
  <c r="Q369" i="6"/>
  <c r="S369" i="6"/>
  <c r="I369" i="6"/>
  <c r="P368" i="6"/>
  <c r="J368" i="6"/>
  <c r="K371" i="6"/>
  <c r="F372" i="6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F412" i="1"/>
  <c r="W368" i="6"/>
  <c r="X368" i="6"/>
  <c r="Y368" i="6"/>
  <c r="V369" i="6"/>
  <c r="T369" i="6"/>
  <c r="U369" i="6"/>
  <c r="Z369" i="6"/>
  <c r="AC369" i="6"/>
  <c r="AD369" i="6"/>
  <c r="L369" i="6"/>
  <c r="P369" i="6"/>
  <c r="J369" i="6"/>
  <c r="Q370" i="6"/>
  <c r="S370" i="6"/>
  <c r="H371" i="6"/>
  <c r="I371" i="6"/>
  <c r="G370" i="6"/>
  <c r="I370" i="6"/>
  <c r="F373" i="6"/>
  <c r="K372" i="6"/>
  <c r="W408" i="1"/>
  <c r="X408" i="1"/>
  <c r="Y408" i="1"/>
  <c r="T409" i="1"/>
  <c r="U409" i="1"/>
  <c r="Z409" i="1"/>
  <c r="V409" i="1"/>
  <c r="F413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369" i="6"/>
  <c r="X369" i="6"/>
  <c r="Y369" i="6"/>
  <c r="AC371" i="6"/>
  <c r="AD371" i="6"/>
  <c r="L371" i="6"/>
  <c r="T370" i="6"/>
  <c r="U370" i="6"/>
  <c r="Z370" i="6"/>
  <c r="V370" i="6"/>
  <c r="L370" i="6"/>
  <c r="AC370" i="6"/>
  <c r="AD370" i="6"/>
  <c r="P370" i="6"/>
  <c r="J370" i="6"/>
  <c r="G371" i="6"/>
  <c r="H372" i="6"/>
  <c r="I372" i="6"/>
  <c r="Q371" i="6"/>
  <c r="S371" i="6"/>
  <c r="K373" i="6"/>
  <c r="F374" i="6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F414" i="1"/>
  <c r="J410" i="1"/>
  <c r="P410" i="1"/>
  <c r="L410" i="1"/>
  <c r="AA410" i="1"/>
  <c r="AC410" i="1"/>
  <c r="AD410" i="1"/>
  <c r="W370" i="6"/>
  <c r="X370" i="6"/>
  <c r="Y370" i="6"/>
  <c r="AC372" i="6"/>
  <c r="AD372" i="6"/>
  <c r="L372" i="6"/>
  <c r="V371" i="6"/>
  <c r="T371" i="6"/>
  <c r="U371" i="6"/>
  <c r="Z371" i="6"/>
  <c r="P371" i="6"/>
  <c r="J371" i="6"/>
  <c r="Q372" i="6"/>
  <c r="S372" i="6"/>
  <c r="G372" i="6"/>
  <c r="H373" i="6"/>
  <c r="I373" i="6"/>
  <c r="AC373" i="6"/>
  <c r="AD373" i="6"/>
  <c r="K374" i="6"/>
  <c r="F375" i="6"/>
  <c r="W410" i="1"/>
  <c r="X410" i="1"/>
  <c r="Y410" i="1"/>
  <c r="T411" i="1"/>
  <c r="U411" i="1"/>
  <c r="Z411" i="1"/>
  <c r="V411" i="1"/>
  <c r="P411" i="1"/>
  <c r="J411" i="1"/>
  <c r="K414" i="1"/>
  <c r="F415" i="1"/>
  <c r="L411" i="1"/>
  <c r="AA411" i="1"/>
  <c r="AC411" i="1"/>
  <c r="AD411" i="1"/>
  <c r="H413" i="1"/>
  <c r="Q412" i="1"/>
  <c r="S412" i="1"/>
  <c r="I412" i="1"/>
  <c r="G412" i="1"/>
  <c r="W371" i="6"/>
  <c r="X371" i="6"/>
  <c r="Y371" i="6"/>
  <c r="T372" i="6"/>
  <c r="U372" i="6"/>
  <c r="Z372" i="6"/>
  <c r="V372" i="6"/>
  <c r="L373" i="6"/>
  <c r="P372" i="6"/>
  <c r="J372" i="6"/>
  <c r="H374" i="6"/>
  <c r="G373" i="6"/>
  <c r="Q373" i="6"/>
  <c r="S373" i="6"/>
  <c r="F376" i="6"/>
  <c r="K375" i="6"/>
  <c r="W411" i="1"/>
  <c r="X411" i="1"/>
  <c r="Y411" i="1"/>
  <c r="T412" i="1"/>
  <c r="U412" i="1"/>
  <c r="Z412" i="1"/>
  <c r="V412" i="1"/>
  <c r="AC412" i="1"/>
  <c r="AD412" i="1"/>
  <c r="L412" i="1"/>
  <c r="AA412" i="1"/>
  <c r="K415" i="1"/>
  <c r="F416" i="1"/>
  <c r="P412" i="1"/>
  <c r="J412" i="1"/>
  <c r="G413" i="1"/>
  <c r="I413" i="1"/>
  <c r="H414" i="1"/>
  <c r="Q413" i="1"/>
  <c r="S413" i="1"/>
  <c r="W372" i="6"/>
  <c r="X372" i="6"/>
  <c r="Y372" i="6"/>
  <c r="T373" i="6"/>
  <c r="U373" i="6"/>
  <c r="Z373" i="6"/>
  <c r="V373" i="6"/>
  <c r="Q374" i="6"/>
  <c r="S374" i="6"/>
  <c r="G374" i="6"/>
  <c r="H375" i="6"/>
  <c r="I375" i="6"/>
  <c r="AC375" i="6"/>
  <c r="AD375" i="6"/>
  <c r="I374" i="6"/>
  <c r="J373" i="6"/>
  <c r="P373" i="6"/>
  <c r="F377" i="6"/>
  <c r="K376" i="6"/>
  <c r="W412" i="1"/>
  <c r="X412" i="1"/>
  <c r="Y412" i="1"/>
  <c r="T413" i="1"/>
  <c r="U413" i="1"/>
  <c r="Z413" i="1"/>
  <c r="V413" i="1"/>
  <c r="F417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373" i="6"/>
  <c r="X373" i="6"/>
  <c r="Y373" i="6"/>
  <c r="T374" i="6"/>
  <c r="U374" i="6"/>
  <c r="Z374" i="6"/>
  <c r="V374" i="6"/>
  <c r="AC374" i="6"/>
  <c r="AD374" i="6"/>
  <c r="L374" i="6"/>
  <c r="L375" i="6"/>
  <c r="G375" i="6"/>
  <c r="H376" i="6"/>
  <c r="I376" i="6"/>
  <c r="AC376" i="6"/>
  <c r="AD376" i="6"/>
  <c r="Q375" i="6"/>
  <c r="S375" i="6"/>
  <c r="P374" i="6"/>
  <c r="J374" i="6"/>
  <c r="F378" i="6"/>
  <c r="K377" i="6"/>
  <c r="W413" i="1"/>
  <c r="X413" i="1"/>
  <c r="Y413" i="1"/>
  <c r="T414" i="1"/>
  <c r="U414" i="1"/>
  <c r="Z414" i="1"/>
  <c r="V414" i="1"/>
  <c r="F418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374" i="6"/>
  <c r="X374" i="6"/>
  <c r="Y374" i="6"/>
  <c r="T375" i="6"/>
  <c r="U375" i="6"/>
  <c r="Z375" i="6"/>
  <c r="V375" i="6"/>
  <c r="P375" i="6"/>
  <c r="J375" i="6"/>
  <c r="L376" i="6"/>
  <c r="H377" i="6"/>
  <c r="I377" i="6"/>
  <c r="AC377" i="6"/>
  <c r="AD377" i="6"/>
  <c r="Q376" i="6"/>
  <c r="S376" i="6"/>
  <c r="G376" i="6"/>
  <c r="F379" i="6"/>
  <c r="K378" i="6"/>
  <c r="W414" i="1"/>
  <c r="X414" i="1"/>
  <c r="Y414" i="1"/>
  <c r="W375" i="6"/>
  <c r="X375" i="6"/>
  <c r="Y375" i="6"/>
  <c r="T415" i="1"/>
  <c r="U415" i="1"/>
  <c r="Z415" i="1"/>
  <c r="V415" i="1"/>
  <c r="F419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T376" i="6"/>
  <c r="U376" i="6"/>
  <c r="Z376" i="6"/>
  <c r="V376" i="6"/>
  <c r="L377" i="6"/>
  <c r="J376" i="6"/>
  <c r="P376" i="6"/>
  <c r="Q377" i="6"/>
  <c r="S377" i="6"/>
  <c r="G377" i="6"/>
  <c r="H378" i="6"/>
  <c r="F380" i="6"/>
  <c r="K379" i="6"/>
  <c r="W415" i="1"/>
  <c r="X415" i="1"/>
  <c r="Y415" i="1"/>
  <c r="W376" i="6"/>
  <c r="X376" i="6"/>
  <c r="Y376" i="6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F420" i="1"/>
  <c r="K419" i="1"/>
  <c r="P416" i="1"/>
  <c r="J416" i="1"/>
  <c r="T377" i="6"/>
  <c r="U377" i="6"/>
  <c r="Z377" i="6"/>
  <c r="V377" i="6"/>
  <c r="Q378" i="6"/>
  <c r="S378" i="6"/>
  <c r="G378" i="6"/>
  <c r="H379" i="6"/>
  <c r="P377" i="6"/>
  <c r="J377" i="6"/>
  <c r="I378" i="6"/>
  <c r="K380" i="6"/>
  <c r="F381" i="6"/>
  <c r="W416" i="1"/>
  <c r="X416" i="1"/>
  <c r="Y416" i="1"/>
  <c r="T417" i="1"/>
  <c r="U417" i="1"/>
  <c r="Z417" i="1"/>
  <c r="V417" i="1"/>
  <c r="F421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377" i="6"/>
  <c r="X377" i="6"/>
  <c r="Y377" i="6"/>
  <c r="V378" i="6"/>
  <c r="T378" i="6"/>
  <c r="U378" i="6"/>
  <c r="Z378" i="6"/>
  <c r="AC378" i="6"/>
  <c r="AD378" i="6"/>
  <c r="L378" i="6"/>
  <c r="J378" i="6"/>
  <c r="P378" i="6"/>
  <c r="H380" i="6"/>
  <c r="Q379" i="6"/>
  <c r="S379" i="6"/>
  <c r="I379" i="6"/>
  <c r="G379" i="6"/>
  <c r="F382" i="6"/>
  <c r="K381" i="6"/>
  <c r="W417" i="1"/>
  <c r="X417" i="1"/>
  <c r="V418" i="1"/>
  <c r="W418" i="1"/>
  <c r="X418" i="1"/>
  <c r="F422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T379" i="6"/>
  <c r="U379" i="6"/>
  <c r="Z379" i="6"/>
  <c r="V379" i="6"/>
  <c r="L379" i="6"/>
  <c r="AC379" i="6"/>
  <c r="AD379" i="6"/>
  <c r="H381" i="6"/>
  <c r="G380" i="6"/>
  <c r="Q380" i="6"/>
  <c r="S380" i="6"/>
  <c r="J379" i="6"/>
  <c r="P379" i="6"/>
  <c r="I380" i="6"/>
  <c r="W378" i="6"/>
  <c r="X378" i="6"/>
  <c r="Y378" i="6"/>
  <c r="K382" i="6"/>
  <c r="F383" i="6"/>
  <c r="Y418" i="1"/>
  <c r="W379" i="6"/>
  <c r="X379" i="6"/>
  <c r="Y379" i="6"/>
  <c r="I420" i="1"/>
  <c r="G420" i="1"/>
  <c r="Q420" i="1"/>
  <c r="S420" i="1"/>
  <c r="T420" i="1"/>
  <c r="U420" i="1"/>
  <c r="Z420" i="1"/>
  <c r="H421" i="1"/>
  <c r="AC419" i="1"/>
  <c r="AD419" i="1"/>
  <c r="L419" i="1"/>
  <c r="AA419" i="1"/>
  <c r="F423" i="1"/>
  <c r="K422" i="1"/>
  <c r="V419" i="1"/>
  <c r="W419" i="1"/>
  <c r="X419" i="1"/>
  <c r="J419" i="1"/>
  <c r="P419" i="1"/>
  <c r="T380" i="6"/>
  <c r="U380" i="6"/>
  <c r="Z380" i="6"/>
  <c r="V380" i="6"/>
  <c r="L380" i="6"/>
  <c r="AC380" i="6"/>
  <c r="AD380" i="6"/>
  <c r="J380" i="6"/>
  <c r="P380" i="6"/>
  <c r="Q381" i="6"/>
  <c r="S381" i="6"/>
  <c r="T381" i="6"/>
  <c r="U381" i="6"/>
  <c r="Z381" i="6"/>
  <c r="H382" i="6"/>
  <c r="G381" i="6"/>
  <c r="I381" i="6"/>
  <c r="K383" i="6"/>
  <c r="F384" i="6"/>
  <c r="F424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W380" i="6"/>
  <c r="X380" i="6"/>
  <c r="Y380" i="6"/>
  <c r="V381" i="6"/>
  <c r="W381" i="6"/>
  <c r="X381" i="6"/>
  <c r="P381" i="6"/>
  <c r="J381" i="6"/>
  <c r="G382" i="6"/>
  <c r="Q382" i="6"/>
  <c r="S382" i="6"/>
  <c r="T382" i="6"/>
  <c r="U382" i="6"/>
  <c r="Z382" i="6"/>
  <c r="H383" i="6"/>
  <c r="L381" i="6"/>
  <c r="AC381" i="6"/>
  <c r="AD381" i="6"/>
  <c r="I382" i="6"/>
  <c r="F385" i="6"/>
  <c r="K384" i="6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F425" i="1"/>
  <c r="K424" i="1"/>
  <c r="Y381" i="6"/>
  <c r="V382" i="6"/>
  <c r="W382" i="6"/>
  <c r="X382" i="6"/>
  <c r="G383" i="6"/>
  <c r="H384" i="6"/>
  <c r="Q383" i="6"/>
  <c r="S383" i="6"/>
  <c r="V383" i="6"/>
  <c r="P382" i="6"/>
  <c r="J382" i="6"/>
  <c r="AC382" i="6"/>
  <c r="AD382" i="6"/>
  <c r="L382" i="6"/>
  <c r="I383" i="6"/>
  <c r="K385" i="6"/>
  <c r="F386" i="6"/>
  <c r="T386" i="6"/>
  <c r="Y421" i="1"/>
  <c r="F426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T383" i="6"/>
  <c r="U383" i="6"/>
  <c r="Z383" i="6"/>
  <c r="Y382" i="6"/>
  <c r="G384" i="6"/>
  <c r="H385" i="6"/>
  <c r="Q384" i="6"/>
  <c r="S384" i="6"/>
  <c r="P383" i="6"/>
  <c r="J383" i="6"/>
  <c r="L383" i="6"/>
  <c r="AC383" i="6"/>
  <c r="AD383" i="6"/>
  <c r="I384" i="6"/>
  <c r="F387" i="6"/>
  <c r="T387" i="6"/>
  <c r="K386" i="6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F427" i="1"/>
  <c r="K426" i="1"/>
  <c r="W383" i="6"/>
  <c r="X383" i="6"/>
  <c r="Y383" i="6"/>
  <c r="T384" i="6"/>
  <c r="U384" i="6"/>
  <c r="Z384" i="6"/>
  <c r="V384" i="6"/>
  <c r="Q385" i="6"/>
  <c r="S385" i="6"/>
  <c r="H386" i="6"/>
  <c r="I386" i="6"/>
  <c r="AC386" i="6"/>
  <c r="AD386" i="6"/>
  <c r="G385" i="6"/>
  <c r="L384" i="6"/>
  <c r="AC384" i="6"/>
  <c r="AD384" i="6"/>
  <c r="P384" i="6"/>
  <c r="J384" i="6"/>
  <c r="I385" i="6"/>
  <c r="F388" i="6"/>
  <c r="T388" i="6"/>
  <c r="K387" i="6"/>
  <c r="Y423" i="1"/>
  <c r="K427" i="1"/>
  <c r="F428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W384" i="6"/>
  <c r="X384" i="6"/>
  <c r="Y384" i="6"/>
  <c r="V385" i="6"/>
  <c r="T385" i="6"/>
  <c r="U385" i="6"/>
  <c r="Z385" i="6"/>
  <c r="L386" i="6"/>
  <c r="P385" i="6"/>
  <c r="J385" i="6"/>
  <c r="AC385" i="6"/>
  <c r="AD385" i="6"/>
  <c r="L385" i="6"/>
  <c r="Q386" i="6"/>
  <c r="G386" i="6"/>
  <c r="U386" i="6"/>
  <c r="V386" i="6"/>
  <c r="H387" i="6"/>
  <c r="I387" i="6"/>
  <c r="F389" i="6"/>
  <c r="T389" i="6"/>
  <c r="K388" i="6"/>
  <c r="W386" i="6"/>
  <c r="V425" i="1"/>
  <c r="W425" i="1"/>
  <c r="X425" i="1"/>
  <c r="F429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W385" i="6"/>
  <c r="X385" i="6"/>
  <c r="Y385" i="6"/>
  <c r="Z386" i="6"/>
  <c r="L387" i="6"/>
  <c r="AC387" i="6"/>
  <c r="AD387" i="6"/>
  <c r="P386" i="6"/>
  <c r="J386" i="6"/>
  <c r="H388" i="6"/>
  <c r="G387" i="6"/>
  <c r="U387" i="6"/>
  <c r="V387" i="6"/>
  <c r="Q387" i="6"/>
  <c r="F390" i="6"/>
  <c r="T390" i="6"/>
  <c r="K389" i="6"/>
  <c r="W387" i="6"/>
  <c r="Y425" i="1"/>
  <c r="X386" i="6"/>
  <c r="Y386" i="6"/>
  <c r="F430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Z387" i="6"/>
  <c r="P387" i="6"/>
  <c r="J387" i="6"/>
  <c r="G388" i="6"/>
  <c r="U388" i="6"/>
  <c r="V388" i="6"/>
  <c r="Q388" i="6"/>
  <c r="H389" i="6"/>
  <c r="I388" i="6"/>
  <c r="F391" i="6"/>
  <c r="T391" i="6"/>
  <c r="K390" i="6"/>
  <c r="F431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X387" i="6"/>
  <c r="Y387" i="6"/>
  <c r="Z388" i="6"/>
  <c r="J388" i="6"/>
  <c r="P388" i="6"/>
  <c r="L388" i="6"/>
  <c r="W388" i="6"/>
  <c r="AC388" i="6"/>
  <c r="AD388" i="6"/>
  <c r="H390" i="6"/>
  <c r="G389" i="6"/>
  <c r="U389" i="6"/>
  <c r="V389" i="6"/>
  <c r="I389" i="6"/>
  <c r="Q389" i="6"/>
  <c r="F392" i="6"/>
  <c r="T392" i="6"/>
  <c r="K391" i="6"/>
  <c r="K431" i="1"/>
  <c r="F432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X388" i="6"/>
  <c r="Y388" i="6"/>
  <c r="Z389" i="6"/>
  <c r="H391" i="6"/>
  <c r="I391" i="6"/>
  <c r="AC391" i="6"/>
  <c r="AD391" i="6"/>
  <c r="Q390" i="6"/>
  <c r="G390" i="6"/>
  <c r="U390" i="6"/>
  <c r="V390" i="6"/>
  <c r="I390" i="6"/>
  <c r="AC389" i="6"/>
  <c r="AD389" i="6"/>
  <c r="L389" i="6"/>
  <c r="W389" i="6"/>
  <c r="P389" i="6"/>
  <c r="J389" i="6"/>
  <c r="F393" i="6"/>
  <c r="T393" i="6"/>
  <c r="K392" i="6"/>
  <c r="F433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X389" i="6"/>
  <c r="Y389" i="6"/>
  <c r="Z390" i="6"/>
  <c r="H392" i="6"/>
  <c r="I392" i="6"/>
  <c r="G391" i="6"/>
  <c r="U391" i="6"/>
  <c r="V391" i="6"/>
  <c r="Q391" i="6"/>
  <c r="L390" i="6"/>
  <c r="W390" i="6"/>
  <c r="AC390" i="6"/>
  <c r="AD390" i="6"/>
  <c r="L391" i="6"/>
  <c r="J390" i="6"/>
  <c r="P390" i="6"/>
  <c r="F394" i="6"/>
  <c r="T394" i="6"/>
  <c r="K393" i="6"/>
  <c r="W391" i="6"/>
  <c r="X390" i="6"/>
  <c r="Y390" i="6"/>
  <c r="K433" i="1"/>
  <c r="F434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AC392" i="6"/>
  <c r="AD392" i="6"/>
  <c r="L392" i="6"/>
  <c r="Z391" i="6"/>
  <c r="J391" i="6"/>
  <c r="P391" i="6"/>
  <c r="G392" i="6"/>
  <c r="U392" i="6"/>
  <c r="V392" i="6"/>
  <c r="H393" i="6"/>
  <c r="Q392" i="6"/>
  <c r="F395" i="6"/>
  <c r="T395" i="6"/>
  <c r="K394" i="6"/>
  <c r="W392" i="6"/>
  <c r="K434" i="1"/>
  <c r="F435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X391" i="6"/>
  <c r="Y391" i="6"/>
  <c r="Z392" i="6"/>
  <c r="Q393" i="6"/>
  <c r="G393" i="6"/>
  <c r="U393" i="6"/>
  <c r="V393" i="6"/>
  <c r="H394" i="6"/>
  <c r="I394" i="6"/>
  <c r="P392" i="6"/>
  <c r="J392" i="6"/>
  <c r="I393" i="6"/>
  <c r="K395" i="6"/>
  <c r="F396" i="6"/>
  <c r="T396" i="6"/>
  <c r="F436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X392" i="6"/>
  <c r="Y392" i="6"/>
  <c r="AC394" i="6"/>
  <c r="AD394" i="6"/>
  <c r="L394" i="6"/>
  <c r="Z393" i="6"/>
  <c r="Q394" i="6"/>
  <c r="G394" i="6"/>
  <c r="U394" i="6"/>
  <c r="V394" i="6"/>
  <c r="H395" i="6"/>
  <c r="L393" i="6"/>
  <c r="W393" i="6"/>
  <c r="AC393" i="6"/>
  <c r="AD393" i="6"/>
  <c r="P393" i="6"/>
  <c r="J393" i="6"/>
  <c r="F397" i="6"/>
  <c r="T397" i="6"/>
  <c r="K396" i="6"/>
  <c r="W394" i="6"/>
  <c r="K436" i="1"/>
  <c r="F437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Z394" i="6"/>
  <c r="G395" i="6"/>
  <c r="U395" i="6"/>
  <c r="V395" i="6"/>
  <c r="Q395" i="6"/>
  <c r="H396" i="6"/>
  <c r="I396" i="6"/>
  <c r="I395" i="6"/>
  <c r="J394" i="6"/>
  <c r="P394" i="6"/>
  <c r="X393" i="6"/>
  <c r="Y393" i="6"/>
  <c r="K397" i="6"/>
  <c r="F398" i="6"/>
  <c r="T398" i="6"/>
  <c r="K437" i="1"/>
  <c r="F438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X394" i="6"/>
  <c r="Y394" i="6"/>
  <c r="Z395" i="6"/>
  <c r="AC396" i="6"/>
  <c r="AD396" i="6"/>
  <c r="L396" i="6"/>
  <c r="L395" i="6"/>
  <c r="W395" i="6"/>
  <c r="AC395" i="6"/>
  <c r="AD395" i="6"/>
  <c r="J395" i="6"/>
  <c r="P395" i="6"/>
  <c r="Q396" i="6"/>
  <c r="G396" i="6"/>
  <c r="U396" i="6"/>
  <c r="V396" i="6"/>
  <c r="H397" i="6"/>
  <c r="I397" i="6"/>
  <c r="L397" i="6"/>
  <c r="K398" i="6"/>
  <c r="F399" i="6"/>
  <c r="T399" i="6"/>
  <c r="W396" i="6"/>
  <c r="Q438" i="1"/>
  <c r="H439" i="1"/>
  <c r="G438" i="1"/>
  <c r="F439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X395" i="6"/>
  <c r="Y395" i="6"/>
  <c r="Q397" i="6"/>
  <c r="W397" i="6"/>
  <c r="H398" i="6"/>
  <c r="G397" i="6"/>
  <c r="U397" i="6"/>
  <c r="V397" i="6"/>
  <c r="Z396" i="6"/>
  <c r="AC397" i="6"/>
  <c r="AD397" i="6"/>
  <c r="P396" i="6"/>
  <c r="J396" i="6"/>
  <c r="K399" i="6"/>
  <c r="F400" i="6"/>
  <c r="T400" i="6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F440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X396" i="6"/>
  <c r="Y396" i="6"/>
  <c r="Z397" i="6"/>
  <c r="G398" i="6"/>
  <c r="U398" i="6"/>
  <c r="V398" i="6"/>
  <c r="Q398" i="6"/>
  <c r="H399" i="6"/>
  <c r="J397" i="6"/>
  <c r="P397" i="6"/>
  <c r="I398" i="6"/>
  <c r="F401" i="6"/>
  <c r="T401" i="6"/>
  <c r="K400" i="6"/>
  <c r="V437" i="1"/>
  <c r="W437" i="1"/>
  <c r="X437" i="1"/>
  <c r="Y437" i="1"/>
  <c r="S438" i="1"/>
  <c r="T438" i="1"/>
  <c r="U438" i="1"/>
  <c r="Z438" i="1"/>
  <c r="AA438" i="1"/>
  <c r="F441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X397" i="6"/>
  <c r="Y397" i="6"/>
  <c r="Z398" i="6"/>
  <c r="P398" i="6"/>
  <c r="J398" i="6"/>
  <c r="H400" i="6"/>
  <c r="I400" i="6"/>
  <c r="Q399" i="6"/>
  <c r="G399" i="6"/>
  <c r="U399" i="6"/>
  <c r="V399" i="6"/>
  <c r="L398" i="6"/>
  <c r="W398" i="6"/>
  <c r="AC398" i="6"/>
  <c r="AD398" i="6"/>
  <c r="I399" i="6"/>
  <c r="K401" i="6"/>
  <c r="F402" i="6"/>
  <c r="T402" i="6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F442" i="1"/>
  <c r="F443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X398" i="6"/>
  <c r="Y398" i="6"/>
  <c r="L400" i="6"/>
  <c r="Z399" i="6"/>
  <c r="AC399" i="6"/>
  <c r="AD399" i="6"/>
  <c r="L399" i="6"/>
  <c r="W399" i="6"/>
  <c r="AC400" i="6"/>
  <c r="AD400" i="6"/>
  <c r="H401" i="6"/>
  <c r="I401" i="6"/>
  <c r="AC401" i="6"/>
  <c r="AD401" i="6"/>
  <c r="G400" i="6"/>
  <c r="U400" i="6"/>
  <c r="V400" i="6"/>
  <c r="Q400" i="6"/>
  <c r="P399" i="6"/>
  <c r="J399" i="6"/>
  <c r="F403" i="6"/>
  <c r="T403" i="6"/>
  <c r="K402" i="6"/>
  <c r="W400" i="6"/>
  <c r="H446" i="1"/>
  <c r="Q445" i="1"/>
  <c r="K443" i="1"/>
  <c r="I443" i="1"/>
  <c r="AC443" i="1"/>
  <c r="AD443" i="1"/>
  <c r="F444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X399" i="6"/>
  <c r="Y399" i="6"/>
  <c r="L401" i="6"/>
  <c r="Z400" i="6"/>
  <c r="P400" i="6"/>
  <c r="J400" i="6"/>
  <c r="G401" i="6"/>
  <c r="U401" i="6"/>
  <c r="V401" i="6"/>
  <c r="H402" i="6"/>
  <c r="Q401" i="6"/>
  <c r="F404" i="6"/>
  <c r="T404" i="6"/>
  <c r="K403" i="6"/>
  <c r="W401" i="6"/>
  <c r="L443" i="1"/>
  <c r="Q446" i="1"/>
  <c r="H447" i="1"/>
  <c r="H448" i="1"/>
  <c r="H449" i="1"/>
  <c r="L444" i="1"/>
  <c r="AA444" i="1"/>
  <c r="AC444" i="1"/>
  <c r="AD444" i="1"/>
  <c r="G444" i="1"/>
  <c r="F445" i="1"/>
  <c r="F446" i="1"/>
  <c r="J443" i="1"/>
  <c r="P443" i="1"/>
  <c r="S442" i="1"/>
  <c r="V441" i="1"/>
  <c r="W441" i="1"/>
  <c r="X441" i="1"/>
  <c r="Y441" i="1"/>
  <c r="P442" i="1"/>
  <c r="L442" i="1"/>
  <c r="AC442" i="1"/>
  <c r="AD442" i="1"/>
  <c r="X400" i="6"/>
  <c r="Y400" i="6"/>
  <c r="Z401" i="6"/>
  <c r="G402" i="6"/>
  <c r="U402" i="6"/>
  <c r="V402" i="6"/>
  <c r="H403" i="6"/>
  <c r="Q402" i="6"/>
  <c r="P401" i="6"/>
  <c r="J401" i="6"/>
  <c r="I402" i="6"/>
  <c r="F405" i="6"/>
  <c r="T405" i="6"/>
  <c r="K404" i="6"/>
  <c r="Q449" i="1"/>
  <c r="H450" i="1"/>
  <c r="Q448" i="1"/>
  <c r="K446" i="1"/>
  <c r="I446" i="1"/>
  <c r="AC446" i="1"/>
  <c r="AD446" i="1"/>
  <c r="F447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X401" i="6"/>
  <c r="Y401" i="6"/>
  <c r="Z402" i="6"/>
  <c r="H404" i="6"/>
  <c r="Q403" i="6"/>
  <c r="G403" i="6"/>
  <c r="U403" i="6"/>
  <c r="V403" i="6"/>
  <c r="L402" i="6"/>
  <c r="W402" i="6"/>
  <c r="AC402" i="6"/>
  <c r="AD402" i="6"/>
  <c r="P402" i="6"/>
  <c r="J402" i="6"/>
  <c r="I403" i="6"/>
  <c r="F406" i="6"/>
  <c r="T406" i="6"/>
  <c r="K405" i="6"/>
  <c r="Q450" i="1"/>
  <c r="H451" i="1"/>
  <c r="K447" i="1"/>
  <c r="I447" i="1"/>
  <c r="AC447" i="1"/>
  <c r="AD447" i="1"/>
  <c r="F448" i="1"/>
  <c r="F449" i="1"/>
  <c r="F450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X402" i="6"/>
  <c r="Y402" i="6"/>
  <c r="Z403" i="6"/>
  <c r="Q404" i="6"/>
  <c r="H405" i="6"/>
  <c r="I405" i="6"/>
  <c r="AC405" i="6"/>
  <c r="AD405" i="6"/>
  <c r="G404" i="6"/>
  <c r="U404" i="6"/>
  <c r="V404" i="6"/>
  <c r="I404" i="6"/>
  <c r="J403" i="6"/>
  <c r="P403" i="6"/>
  <c r="L403" i="6"/>
  <c r="W403" i="6"/>
  <c r="AC403" i="6"/>
  <c r="AD403" i="6"/>
  <c r="K406" i="6"/>
  <c r="F407" i="6"/>
  <c r="T407" i="6"/>
  <c r="K450" i="1"/>
  <c r="I450" i="1"/>
  <c r="AC450" i="1"/>
  <c r="AD450" i="1"/>
  <c r="F451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X403" i="6"/>
  <c r="Y403" i="6"/>
  <c r="Z404" i="6"/>
  <c r="J404" i="6"/>
  <c r="P404" i="6"/>
  <c r="L405" i="6"/>
  <c r="L404" i="6"/>
  <c r="W404" i="6"/>
  <c r="AC404" i="6"/>
  <c r="AD404" i="6"/>
  <c r="H406" i="6"/>
  <c r="Q405" i="6"/>
  <c r="G405" i="6"/>
  <c r="U405" i="6"/>
  <c r="V405" i="6"/>
  <c r="K407" i="6"/>
  <c r="F408" i="6"/>
  <c r="T408" i="6"/>
  <c r="W405" i="6"/>
  <c r="P450" i="1"/>
  <c r="F452" i="1"/>
  <c r="K451" i="1"/>
  <c r="I451" i="1"/>
  <c r="L451" i="1"/>
  <c r="J451" i="1"/>
  <c r="P451" i="1"/>
  <c r="AC449" i="1"/>
  <c r="AD449" i="1"/>
  <c r="L449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L448" i="1"/>
  <c r="T446" i="1"/>
  <c r="U446" i="1"/>
  <c r="Z446" i="1"/>
  <c r="S447" i="1"/>
  <c r="S448" i="1"/>
  <c r="S449" i="1"/>
  <c r="V446" i="1"/>
  <c r="W445" i="1"/>
  <c r="X445" i="1"/>
  <c r="Y445" i="1"/>
  <c r="X404" i="6"/>
  <c r="Y404" i="6"/>
  <c r="Z405" i="6"/>
  <c r="J405" i="6"/>
  <c r="P405" i="6"/>
  <c r="G406" i="6"/>
  <c r="U406" i="6"/>
  <c r="V406" i="6"/>
  <c r="H407" i="6"/>
  <c r="Q406" i="6"/>
  <c r="I406" i="6"/>
  <c r="F409" i="6"/>
  <c r="T409" i="6"/>
  <c r="K408" i="6"/>
  <c r="K452" i="1"/>
  <c r="I452" i="1"/>
  <c r="F453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X405" i="6"/>
  <c r="Y405" i="6"/>
  <c r="Z406" i="6"/>
  <c r="AC406" i="6"/>
  <c r="AD406" i="6"/>
  <c r="L406" i="6"/>
  <c r="W406" i="6"/>
  <c r="H408" i="6"/>
  <c r="I408" i="6"/>
  <c r="AC408" i="6"/>
  <c r="AD408" i="6"/>
  <c r="G407" i="6"/>
  <c r="U407" i="6"/>
  <c r="V407" i="6"/>
  <c r="Q407" i="6"/>
  <c r="I407" i="6"/>
  <c r="J406" i="6"/>
  <c r="P406" i="6"/>
  <c r="F410" i="6"/>
  <c r="T410" i="6"/>
  <c r="K409" i="6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X406" i="6"/>
  <c r="Y406" i="6"/>
  <c r="Z407" i="6"/>
  <c r="J407" i="6"/>
  <c r="P407" i="6"/>
  <c r="AC407" i="6"/>
  <c r="AD407" i="6"/>
  <c r="L407" i="6"/>
  <c r="W407" i="6"/>
  <c r="L408" i="6"/>
  <c r="H409" i="6"/>
  <c r="I409" i="6"/>
  <c r="L409" i="6"/>
  <c r="G408" i="6"/>
  <c r="U408" i="6"/>
  <c r="V408" i="6"/>
  <c r="Q408" i="6"/>
  <c r="F411" i="6"/>
  <c r="T411" i="6"/>
  <c r="K410" i="6"/>
  <c r="W408" i="6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X407" i="6"/>
  <c r="Y407" i="6"/>
  <c r="Z408" i="6"/>
  <c r="AC409" i="6"/>
  <c r="AD409" i="6"/>
  <c r="J408" i="6"/>
  <c r="P408" i="6"/>
  <c r="G409" i="6"/>
  <c r="U409" i="6"/>
  <c r="V409" i="6"/>
  <c r="H410" i="6"/>
  <c r="I410" i="6"/>
  <c r="Q409" i="6"/>
  <c r="W409" i="6"/>
  <c r="F412" i="6"/>
  <c r="T412" i="6"/>
  <c r="K411" i="6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X408" i="6"/>
  <c r="Y408" i="6"/>
  <c r="L410" i="6"/>
  <c r="AC410" i="6"/>
  <c r="AD410" i="6"/>
  <c r="Z409" i="6"/>
  <c r="J409" i="6"/>
  <c r="P409" i="6"/>
  <c r="Q410" i="6"/>
  <c r="G410" i="6"/>
  <c r="U410" i="6"/>
  <c r="V410" i="6"/>
  <c r="H411" i="6"/>
  <c r="I411" i="6"/>
  <c r="L411" i="6"/>
  <c r="F413" i="6"/>
  <c r="T413" i="6"/>
  <c r="K412" i="6"/>
  <c r="W410" i="6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X409" i="6"/>
  <c r="Y409" i="6"/>
  <c r="AC411" i="6"/>
  <c r="AD411" i="6"/>
  <c r="Z410" i="6"/>
  <c r="P410" i="6"/>
  <c r="J410" i="6"/>
  <c r="Q411" i="6"/>
  <c r="W411" i="6"/>
  <c r="H412" i="6"/>
  <c r="G411" i="6"/>
  <c r="U411" i="6"/>
  <c r="V411" i="6"/>
  <c r="F414" i="6"/>
  <c r="T414" i="6"/>
  <c r="K413" i="6"/>
  <c r="T454" i="1"/>
  <c r="U454" i="1"/>
  <c r="Z454" i="1"/>
  <c r="V454" i="1"/>
  <c r="S455" i="1"/>
  <c r="W453" i="1"/>
  <c r="X453" i="1"/>
  <c r="Y453" i="1"/>
  <c r="X410" i="6"/>
  <c r="Y410" i="6"/>
  <c r="Z411" i="6"/>
  <c r="H413" i="6"/>
  <c r="Q412" i="6"/>
  <c r="G412" i="6"/>
  <c r="U412" i="6"/>
  <c r="V412" i="6"/>
  <c r="I412" i="6"/>
  <c r="P411" i="6"/>
  <c r="J411" i="6"/>
  <c r="F415" i="6"/>
  <c r="T415" i="6"/>
  <c r="K414" i="6"/>
  <c r="T455" i="1"/>
  <c r="U455" i="1"/>
  <c r="Z455" i="1"/>
  <c r="V455" i="1"/>
  <c r="W454" i="1"/>
  <c r="X454" i="1"/>
  <c r="Y454" i="1"/>
  <c r="X411" i="6"/>
  <c r="Y411" i="6"/>
  <c r="Z412" i="6"/>
  <c r="Q413" i="6"/>
  <c r="H414" i="6"/>
  <c r="I414" i="6"/>
  <c r="G413" i="6"/>
  <c r="U413" i="6"/>
  <c r="V413" i="6"/>
  <c r="J412" i="6"/>
  <c r="P412" i="6"/>
  <c r="I413" i="6"/>
  <c r="AC412" i="6"/>
  <c r="AD412" i="6"/>
  <c r="L412" i="6"/>
  <c r="W412" i="6"/>
  <c r="F416" i="6"/>
  <c r="T416" i="6"/>
  <c r="K415" i="6"/>
  <c r="W455" i="1"/>
  <c r="X455" i="1"/>
  <c r="Y455" i="1"/>
  <c r="X412" i="6"/>
  <c r="Y412" i="6"/>
  <c r="L414" i="6"/>
  <c r="AC414" i="6"/>
  <c r="AD414" i="6"/>
  <c r="Z413" i="6"/>
  <c r="P413" i="6"/>
  <c r="J413" i="6"/>
  <c r="AC413" i="6"/>
  <c r="AD413" i="6"/>
  <c r="L413" i="6"/>
  <c r="W413" i="6"/>
  <c r="G414" i="6"/>
  <c r="U414" i="6"/>
  <c r="V414" i="6"/>
  <c r="H415" i="6"/>
  <c r="Q414" i="6"/>
  <c r="K416" i="6"/>
  <c r="F417" i="6"/>
  <c r="T417" i="6"/>
  <c r="W414" i="6"/>
  <c r="X413" i="6"/>
  <c r="Y413" i="6"/>
  <c r="Z414" i="6"/>
  <c r="G415" i="6"/>
  <c r="U415" i="6"/>
  <c r="V415" i="6"/>
  <c r="Q415" i="6"/>
  <c r="H416" i="6"/>
  <c r="J414" i="6"/>
  <c r="P414" i="6"/>
  <c r="I415" i="6"/>
  <c r="K417" i="6"/>
  <c r="F418" i="6"/>
  <c r="T418" i="6"/>
  <c r="X414" i="6"/>
  <c r="Y414" i="6"/>
  <c r="Z415" i="6"/>
  <c r="J415" i="6"/>
  <c r="P415" i="6"/>
  <c r="L415" i="6"/>
  <c r="W415" i="6"/>
  <c r="AC415" i="6"/>
  <c r="AD415" i="6"/>
  <c r="Q416" i="6"/>
  <c r="H417" i="6"/>
  <c r="I417" i="6"/>
  <c r="AC417" i="6"/>
  <c r="AD417" i="6"/>
  <c r="G416" i="6"/>
  <c r="U416" i="6"/>
  <c r="V416" i="6"/>
  <c r="I416" i="6"/>
  <c r="K418" i="6"/>
  <c r="F419" i="6"/>
  <c r="T419" i="6"/>
  <c r="X415" i="6"/>
  <c r="Y415" i="6"/>
  <c r="L417" i="6"/>
  <c r="Z416" i="6"/>
  <c r="L416" i="6"/>
  <c r="W416" i="6"/>
  <c r="AC416" i="6"/>
  <c r="AD416" i="6"/>
  <c r="J416" i="6"/>
  <c r="P416" i="6"/>
  <c r="H418" i="6"/>
  <c r="I418" i="6"/>
  <c r="G417" i="6"/>
  <c r="U417" i="6"/>
  <c r="V417" i="6"/>
  <c r="Q417" i="6"/>
  <c r="F420" i="6"/>
  <c r="T420" i="6"/>
  <c r="K419" i="6"/>
  <c r="W417" i="6"/>
  <c r="X416" i="6"/>
  <c r="Y416" i="6"/>
  <c r="AC418" i="6"/>
  <c r="AD418" i="6"/>
  <c r="L418" i="6"/>
  <c r="Z417" i="6"/>
  <c r="J417" i="6"/>
  <c r="P417" i="6"/>
  <c r="Q418" i="6"/>
  <c r="G418" i="6"/>
  <c r="U418" i="6"/>
  <c r="V418" i="6"/>
  <c r="H419" i="6"/>
  <c r="I419" i="6"/>
  <c r="K420" i="6"/>
  <c r="F421" i="6"/>
  <c r="T421" i="6"/>
  <c r="W418" i="6"/>
  <c r="X417" i="6"/>
  <c r="Y417" i="6"/>
  <c r="L419" i="6"/>
  <c r="AC419" i="6"/>
  <c r="AD419" i="6"/>
  <c r="Z418" i="6"/>
  <c r="H420" i="6"/>
  <c r="I420" i="6"/>
  <c r="L420" i="6"/>
  <c r="G419" i="6"/>
  <c r="U419" i="6"/>
  <c r="V419" i="6"/>
  <c r="Q419" i="6"/>
  <c r="P418" i="6"/>
  <c r="J418" i="6"/>
  <c r="F422" i="6"/>
  <c r="T422" i="6"/>
  <c r="K421" i="6"/>
  <c r="W419" i="6"/>
  <c r="X418" i="6"/>
  <c r="Y418" i="6"/>
  <c r="AC420" i="6"/>
  <c r="AD420" i="6"/>
  <c r="Z419" i="6"/>
  <c r="P419" i="6"/>
  <c r="J419" i="6"/>
  <c r="Q420" i="6"/>
  <c r="W420" i="6"/>
  <c r="G420" i="6"/>
  <c r="U420" i="6"/>
  <c r="V420" i="6"/>
  <c r="H421" i="6"/>
  <c r="I421" i="6"/>
  <c r="F423" i="6"/>
  <c r="T423" i="6"/>
  <c r="K422" i="6"/>
  <c r="AC421" i="6"/>
  <c r="AD421" i="6"/>
  <c r="L421" i="6"/>
  <c r="Z420" i="6"/>
  <c r="J420" i="6"/>
  <c r="P420" i="6"/>
  <c r="X419" i="6"/>
  <c r="Y419" i="6"/>
  <c r="G421" i="6"/>
  <c r="U421" i="6"/>
  <c r="V421" i="6"/>
  <c r="H422" i="6"/>
  <c r="I422" i="6"/>
  <c r="Q421" i="6"/>
  <c r="F424" i="6"/>
  <c r="T424" i="6"/>
  <c r="K423" i="6"/>
  <c r="W421" i="6"/>
  <c r="X420" i="6"/>
  <c r="Y420" i="6"/>
  <c r="L422" i="6"/>
  <c r="AC422" i="6"/>
  <c r="AD422" i="6"/>
  <c r="Z421" i="6"/>
  <c r="J421" i="6"/>
  <c r="P421" i="6"/>
  <c r="Q422" i="6"/>
  <c r="G422" i="6"/>
  <c r="U422" i="6"/>
  <c r="V422" i="6"/>
  <c r="H423" i="6"/>
  <c r="I423" i="6"/>
  <c r="L423" i="6"/>
  <c r="F425" i="6"/>
  <c r="T425" i="6"/>
  <c r="K424" i="6"/>
  <c r="W422" i="6"/>
  <c r="X421" i="6"/>
  <c r="Y421" i="6"/>
  <c r="Z422" i="6"/>
  <c r="AC423" i="6"/>
  <c r="AD423" i="6"/>
  <c r="J422" i="6"/>
  <c r="P422" i="6"/>
  <c r="G423" i="6"/>
  <c r="U423" i="6"/>
  <c r="V423" i="6"/>
  <c r="Q423" i="6"/>
  <c r="W423" i="6"/>
  <c r="H424" i="6"/>
  <c r="F426" i="6"/>
  <c r="T426" i="6"/>
  <c r="K425" i="6"/>
  <c r="X422" i="6"/>
  <c r="Y422" i="6"/>
  <c r="Z423" i="6"/>
  <c r="P423" i="6"/>
  <c r="J423" i="6"/>
  <c r="G424" i="6"/>
  <c r="U424" i="6"/>
  <c r="V424" i="6"/>
  <c r="H425" i="6"/>
  <c r="Q424" i="6"/>
  <c r="I424" i="6"/>
  <c r="K426" i="6"/>
  <c r="F427" i="6"/>
  <c r="T427" i="6"/>
  <c r="X423" i="6"/>
  <c r="Y423" i="6"/>
  <c r="Z424" i="6"/>
  <c r="H426" i="6"/>
  <c r="I426" i="6"/>
  <c r="G425" i="6"/>
  <c r="U425" i="6"/>
  <c r="V425" i="6"/>
  <c r="Q425" i="6"/>
  <c r="P424" i="6"/>
  <c r="J424" i="6"/>
  <c r="AC424" i="6"/>
  <c r="AD424" i="6"/>
  <c r="L424" i="6"/>
  <c r="W424" i="6"/>
  <c r="I425" i="6"/>
  <c r="F428" i="6"/>
  <c r="T428" i="6"/>
  <c r="K427" i="6"/>
  <c r="X424" i="6"/>
  <c r="Y424" i="6"/>
  <c r="AC426" i="6"/>
  <c r="AD426" i="6"/>
  <c r="L426" i="6"/>
  <c r="Z425" i="6"/>
  <c r="G426" i="6"/>
  <c r="U426" i="6"/>
  <c r="V426" i="6"/>
  <c r="H427" i="6"/>
  <c r="Q426" i="6"/>
  <c r="AC425" i="6"/>
  <c r="AD425" i="6"/>
  <c r="L425" i="6"/>
  <c r="W425" i="6"/>
  <c r="P425" i="6"/>
  <c r="J425" i="6"/>
  <c r="K428" i="6"/>
  <c r="F429" i="6"/>
  <c r="T429" i="6"/>
  <c r="W426" i="6"/>
  <c r="X425" i="6"/>
  <c r="Y425" i="6"/>
  <c r="Z426" i="6"/>
  <c r="P426" i="6"/>
  <c r="J426" i="6"/>
  <c r="H428" i="6"/>
  <c r="G427" i="6"/>
  <c r="U427" i="6"/>
  <c r="V427" i="6"/>
  <c r="Q427" i="6"/>
  <c r="I427" i="6"/>
  <c r="K429" i="6"/>
  <c r="F430" i="6"/>
  <c r="T430" i="6"/>
  <c r="X426" i="6"/>
  <c r="Y426" i="6"/>
  <c r="Z427" i="6"/>
  <c r="H429" i="6"/>
  <c r="Q428" i="6"/>
  <c r="G428" i="6"/>
  <c r="U428" i="6"/>
  <c r="V428" i="6"/>
  <c r="P427" i="6"/>
  <c r="J427" i="6"/>
  <c r="L427" i="6"/>
  <c r="W427" i="6"/>
  <c r="AC427" i="6"/>
  <c r="AD427" i="6"/>
  <c r="I428" i="6"/>
  <c r="K430" i="6"/>
  <c r="F431" i="6"/>
  <c r="T431" i="6"/>
  <c r="Z428" i="6"/>
  <c r="X427" i="6"/>
  <c r="Y427" i="6"/>
  <c r="G429" i="6"/>
  <c r="U429" i="6"/>
  <c r="V429" i="6"/>
  <c r="Q429" i="6"/>
  <c r="H430" i="6"/>
  <c r="J428" i="6"/>
  <c r="P428" i="6"/>
  <c r="L428" i="6"/>
  <c r="W428" i="6"/>
  <c r="X428" i="6"/>
  <c r="AC428" i="6"/>
  <c r="AD428" i="6"/>
  <c r="I429" i="6"/>
  <c r="K431" i="6"/>
  <c r="F432" i="6"/>
  <c r="T432" i="6"/>
  <c r="Y428" i="6"/>
  <c r="Z429" i="6"/>
  <c r="P429" i="6"/>
  <c r="J429" i="6"/>
  <c r="L429" i="6"/>
  <c r="W429" i="6"/>
  <c r="AC429" i="6"/>
  <c r="AD429" i="6"/>
  <c r="Q430" i="6"/>
  <c r="G430" i="6"/>
  <c r="U430" i="6"/>
  <c r="V430" i="6"/>
  <c r="H431" i="6"/>
  <c r="I431" i="6"/>
  <c r="I430" i="6"/>
  <c r="F433" i="6"/>
  <c r="T433" i="6"/>
  <c r="K432" i="6"/>
  <c r="X429" i="6"/>
  <c r="Y429" i="6"/>
  <c r="L431" i="6"/>
  <c r="AC431" i="6"/>
  <c r="AD431" i="6"/>
  <c r="Z430" i="6"/>
  <c r="L430" i="6"/>
  <c r="W430" i="6"/>
  <c r="AC430" i="6"/>
  <c r="AD430" i="6"/>
  <c r="H432" i="6"/>
  <c r="Q431" i="6"/>
  <c r="G431" i="6"/>
  <c r="U431" i="6"/>
  <c r="V431" i="6"/>
  <c r="J430" i="6"/>
  <c r="P430" i="6"/>
  <c r="F434" i="6"/>
  <c r="T434" i="6"/>
  <c r="K433" i="6"/>
  <c r="W431" i="6"/>
  <c r="X430" i="6"/>
  <c r="Y430" i="6"/>
  <c r="Z431" i="6"/>
  <c r="P431" i="6"/>
  <c r="J431" i="6"/>
  <c r="H433" i="6"/>
  <c r="I433" i="6"/>
  <c r="G432" i="6"/>
  <c r="U432" i="6"/>
  <c r="V432" i="6"/>
  <c r="Q432" i="6"/>
  <c r="I432" i="6"/>
  <c r="F435" i="6"/>
  <c r="T435" i="6"/>
  <c r="K434" i="6"/>
  <c r="X431" i="6"/>
  <c r="Y431" i="6"/>
  <c r="Z432" i="6"/>
  <c r="L433" i="6"/>
  <c r="AC433" i="6"/>
  <c r="AD433" i="6"/>
  <c r="H434" i="6"/>
  <c r="I434" i="6"/>
  <c r="G433" i="6"/>
  <c r="U433" i="6"/>
  <c r="V433" i="6"/>
  <c r="Q433" i="6"/>
  <c r="P432" i="6"/>
  <c r="J432" i="6"/>
  <c r="L432" i="6"/>
  <c r="W432" i="6"/>
  <c r="AC432" i="6"/>
  <c r="AD432" i="6"/>
  <c r="K435" i="6"/>
  <c r="F436" i="6"/>
  <c r="T436" i="6"/>
  <c r="Z433" i="6"/>
  <c r="W433" i="6"/>
  <c r="X433" i="6"/>
  <c r="X432" i="6"/>
  <c r="Y432" i="6"/>
  <c r="AC434" i="6"/>
  <c r="AD434" i="6"/>
  <c r="L434" i="6"/>
  <c r="H435" i="6"/>
  <c r="I435" i="6"/>
  <c r="L435" i="6"/>
  <c r="Q434" i="6"/>
  <c r="G434" i="6"/>
  <c r="U434" i="6"/>
  <c r="V434" i="6"/>
  <c r="P433" i="6"/>
  <c r="J433" i="6"/>
  <c r="K436" i="6"/>
  <c r="F437" i="6"/>
  <c r="T437" i="6"/>
  <c r="W434" i="6"/>
  <c r="Y433" i="6"/>
  <c r="AC435" i="6"/>
  <c r="AD435" i="6"/>
  <c r="Z434" i="6"/>
  <c r="Q435" i="6"/>
  <c r="W435" i="6"/>
  <c r="H436" i="6"/>
  <c r="I436" i="6"/>
  <c r="G435" i="6"/>
  <c r="U435" i="6"/>
  <c r="V435" i="6"/>
  <c r="J434" i="6"/>
  <c r="P434" i="6"/>
  <c r="F438" i="6"/>
  <c r="T438" i="6"/>
  <c r="K437" i="6"/>
  <c r="X434" i="6"/>
  <c r="Y434" i="6"/>
  <c r="L436" i="6"/>
  <c r="AC436" i="6"/>
  <c r="AD436" i="6"/>
  <c r="Z435" i="6"/>
  <c r="P435" i="6"/>
  <c r="J435" i="6"/>
  <c r="Q436" i="6"/>
  <c r="G436" i="6"/>
  <c r="U436" i="6"/>
  <c r="V436" i="6"/>
  <c r="H437" i="6"/>
  <c r="I437" i="6"/>
  <c r="AC437" i="6"/>
  <c r="AD437" i="6"/>
  <c r="F439" i="6"/>
  <c r="T439" i="6"/>
  <c r="K438" i="6"/>
  <c r="W436" i="6"/>
  <c r="X435" i="6"/>
  <c r="Y435" i="6"/>
  <c r="Z436" i="6"/>
  <c r="P436" i="6"/>
  <c r="J436" i="6"/>
  <c r="L437" i="6"/>
  <c r="H438" i="6"/>
  <c r="G437" i="6"/>
  <c r="U437" i="6"/>
  <c r="V437" i="6"/>
  <c r="Q437" i="6"/>
  <c r="K439" i="6"/>
  <c r="F440" i="6"/>
  <c r="T440" i="6"/>
  <c r="W437" i="6"/>
  <c r="X436" i="6"/>
  <c r="Y436" i="6"/>
  <c r="Z437" i="6"/>
  <c r="Q438" i="6"/>
  <c r="G438" i="6"/>
  <c r="U438" i="6"/>
  <c r="V438" i="6"/>
  <c r="H439" i="6"/>
  <c r="I438" i="6"/>
  <c r="P437" i="6"/>
  <c r="J437" i="6"/>
  <c r="K440" i="6"/>
  <c r="F441" i="6"/>
  <c r="T441" i="6"/>
  <c r="X437" i="6"/>
  <c r="Y437" i="6"/>
  <c r="Z438" i="6"/>
  <c r="Q439" i="6"/>
  <c r="H440" i="6"/>
  <c r="I440" i="6"/>
  <c r="G439" i="6"/>
  <c r="U439" i="6"/>
  <c r="V439" i="6"/>
  <c r="L438" i="6"/>
  <c r="W438" i="6"/>
  <c r="AC438" i="6"/>
  <c r="AD438" i="6"/>
  <c r="I439" i="6"/>
  <c r="J438" i="6"/>
  <c r="P438" i="6"/>
  <c r="K441" i="6"/>
  <c r="F442" i="6"/>
  <c r="T442" i="6"/>
  <c r="X438" i="6"/>
  <c r="Y438" i="6"/>
  <c r="L440" i="6"/>
  <c r="AC440" i="6"/>
  <c r="AD440" i="6"/>
  <c r="Z439" i="6"/>
  <c r="AC439" i="6"/>
  <c r="AD439" i="6"/>
  <c r="L439" i="6"/>
  <c r="W439" i="6"/>
  <c r="J439" i="6"/>
  <c r="P439" i="6"/>
  <c r="Q440" i="6"/>
  <c r="H441" i="6"/>
  <c r="G440" i="6"/>
  <c r="U440" i="6"/>
  <c r="V440" i="6"/>
  <c r="K442" i="6"/>
  <c r="F443" i="6"/>
  <c r="T443" i="6"/>
  <c r="W440" i="6"/>
  <c r="X439" i="6"/>
  <c r="Y439" i="6"/>
  <c r="Z440" i="6"/>
  <c r="G441" i="6"/>
  <c r="U441" i="6"/>
  <c r="V441" i="6"/>
  <c r="H442" i="6"/>
  <c r="I442" i="6"/>
  <c r="Q441" i="6"/>
  <c r="P440" i="6"/>
  <c r="J440" i="6"/>
  <c r="I441" i="6"/>
  <c r="K443" i="6"/>
  <c r="F444" i="6"/>
  <c r="T444" i="6"/>
  <c r="L442" i="6"/>
  <c r="AC442" i="6"/>
  <c r="AD442" i="6"/>
  <c r="Z441" i="6"/>
  <c r="L441" i="6"/>
  <c r="W441" i="6"/>
  <c r="AC441" i="6"/>
  <c r="AD441" i="6"/>
  <c r="Q442" i="6"/>
  <c r="H443" i="6"/>
  <c r="G442" i="6"/>
  <c r="U442" i="6"/>
  <c r="V442" i="6"/>
  <c r="P441" i="6"/>
  <c r="J441" i="6"/>
  <c r="X440" i="6"/>
  <c r="Y440" i="6"/>
  <c r="F445" i="6"/>
  <c r="T445" i="6"/>
  <c r="K444" i="6"/>
  <c r="W442" i="6"/>
  <c r="X441" i="6"/>
  <c r="Y441" i="6"/>
  <c r="Z442" i="6"/>
  <c r="J442" i="6"/>
  <c r="P442" i="6"/>
  <c r="Q443" i="6"/>
  <c r="H444" i="6"/>
  <c r="G443" i="6"/>
  <c r="U443" i="6"/>
  <c r="V443" i="6"/>
  <c r="I443" i="6"/>
  <c r="F446" i="6"/>
  <c r="T446" i="6"/>
  <c r="K445" i="6"/>
  <c r="X442" i="6"/>
  <c r="Y442" i="6"/>
  <c r="Z443" i="6"/>
  <c r="P443" i="6"/>
  <c r="J443" i="6"/>
  <c r="I444" i="6"/>
  <c r="G444" i="6"/>
  <c r="U444" i="6"/>
  <c r="V444" i="6"/>
  <c r="H445" i="6"/>
  <c r="I445" i="6"/>
  <c r="Q444" i="6"/>
  <c r="L443" i="6"/>
  <c r="W443" i="6"/>
  <c r="AC443" i="6"/>
  <c r="AD443" i="6"/>
  <c r="K446" i="6"/>
  <c r="F447" i="6"/>
  <c r="T447" i="6"/>
  <c r="X443" i="6"/>
  <c r="Y443" i="6"/>
  <c r="L445" i="6"/>
  <c r="Z444" i="6"/>
  <c r="L444" i="6"/>
  <c r="W444" i="6"/>
  <c r="AC444" i="6"/>
  <c r="AD444" i="6"/>
  <c r="J444" i="6"/>
  <c r="P444" i="6"/>
  <c r="AC445" i="6"/>
  <c r="AD445" i="6"/>
  <c r="H446" i="6"/>
  <c r="I446" i="6"/>
  <c r="L446" i="6"/>
  <c r="Q445" i="6"/>
  <c r="G445" i="6"/>
  <c r="U445" i="6"/>
  <c r="V445" i="6"/>
  <c r="K447" i="6"/>
  <c r="F448" i="6"/>
  <c r="T448" i="6"/>
  <c r="W445" i="6"/>
  <c r="X444" i="6"/>
  <c r="Y444" i="6"/>
  <c r="Z445" i="6"/>
  <c r="J445" i="6"/>
  <c r="P445" i="6"/>
  <c r="AC446" i="6"/>
  <c r="AD446" i="6"/>
  <c r="G446" i="6"/>
  <c r="U446" i="6"/>
  <c r="V446" i="6"/>
  <c r="H447" i="6"/>
  <c r="I447" i="6"/>
  <c r="Q446" i="6"/>
  <c r="W446" i="6"/>
  <c r="K448" i="6"/>
  <c r="F449" i="6"/>
  <c r="T449" i="6"/>
  <c r="X445" i="6"/>
  <c r="Y445" i="6"/>
  <c r="AC447" i="6"/>
  <c r="AD447" i="6"/>
  <c r="L447" i="6"/>
  <c r="Z446" i="6"/>
  <c r="J446" i="6"/>
  <c r="P446" i="6"/>
  <c r="G447" i="6"/>
  <c r="U447" i="6"/>
  <c r="V447" i="6"/>
  <c r="Q447" i="6"/>
  <c r="H448" i="6"/>
  <c r="I448" i="6"/>
  <c r="K449" i="6"/>
  <c r="F450" i="6"/>
  <c r="T450" i="6"/>
  <c r="W447" i="6"/>
  <c r="X446" i="6"/>
  <c r="Y446" i="6"/>
  <c r="L448" i="6"/>
  <c r="AC448" i="6"/>
  <c r="AD448" i="6"/>
  <c r="Z447" i="6"/>
  <c r="J447" i="6"/>
  <c r="P447" i="6"/>
  <c r="Q448" i="6"/>
  <c r="G448" i="6"/>
  <c r="U448" i="6"/>
  <c r="V448" i="6"/>
  <c r="H449" i="6"/>
  <c r="K450" i="6"/>
  <c r="F451" i="6"/>
  <c r="T451" i="6"/>
  <c r="W448" i="6"/>
  <c r="Z448" i="6"/>
  <c r="X447" i="6"/>
  <c r="Y447" i="6"/>
  <c r="H450" i="6"/>
  <c r="Q449" i="6"/>
  <c r="G449" i="6"/>
  <c r="U449" i="6"/>
  <c r="V449" i="6"/>
  <c r="J448" i="6"/>
  <c r="P448" i="6"/>
  <c r="I449" i="6"/>
  <c r="F452" i="6"/>
  <c r="T452" i="6"/>
  <c r="K451" i="6"/>
  <c r="Z449" i="6"/>
  <c r="J449" i="6"/>
  <c r="P449" i="6"/>
  <c r="X448" i="6"/>
  <c r="Y448" i="6"/>
  <c r="L449" i="6"/>
  <c r="W449" i="6"/>
  <c r="AC449" i="6"/>
  <c r="AD449" i="6"/>
  <c r="Q450" i="6"/>
  <c r="H451" i="6"/>
  <c r="G450" i="6"/>
  <c r="U450" i="6"/>
  <c r="V450" i="6"/>
  <c r="I450" i="6"/>
  <c r="K452" i="6"/>
  <c r="F453" i="6"/>
  <c r="T453" i="6"/>
  <c r="X449" i="6"/>
  <c r="Y449" i="6"/>
  <c r="Z450" i="6"/>
  <c r="G451" i="6"/>
  <c r="U451" i="6"/>
  <c r="V451" i="6"/>
  <c r="Q451" i="6"/>
  <c r="H452" i="6"/>
  <c r="I452" i="6"/>
  <c r="P450" i="6"/>
  <c r="J450" i="6"/>
  <c r="I451" i="6"/>
  <c r="L450" i="6"/>
  <c r="W450" i="6"/>
  <c r="AC450" i="6"/>
  <c r="AD450" i="6"/>
  <c r="F454" i="6"/>
  <c r="T454" i="6"/>
  <c r="K453" i="6"/>
  <c r="X450" i="6"/>
  <c r="Y450" i="6"/>
  <c r="AC452" i="6"/>
  <c r="AD452" i="6"/>
  <c r="L452" i="6"/>
  <c r="Z451" i="6"/>
  <c r="AC451" i="6"/>
  <c r="AD451" i="6"/>
  <c r="L451" i="6"/>
  <c r="W451" i="6"/>
  <c r="Q452" i="6"/>
  <c r="G452" i="6"/>
  <c r="U452" i="6"/>
  <c r="V452" i="6"/>
  <c r="H453" i="6"/>
  <c r="I453" i="6"/>
  <c r="L453" i="6"/>
  <c r="P451" i="6"/>
  <c r="J451" i="6"/>
  <c r="K454" i="6"/>
  <c r="F455" i="6"/>
  <c r="T455" i="6"/>
  <c r="W452" i="6"/>
  <c r="X451" i="6"/>
  <c r="Y451" i="6"/>
  <c r="Z452" i="6"/>
  <c r="P452" i="6"/>
  <c r="J452" i="6"/>
  <c r="AC453" i="6"/>
  <c r="AD453" i="6"/>
  <c r="Q453" i="6"/>
  <c r="W453" i="6"/>
  <c r="H454" i="6"/>
  <c r="I454" i="6"/>
  <c r="G453" i="6"/>
  <c r="U453" i="6"/>
  <c r="V453" i="6"/>
  <c r="F456" i="6"/>
  <c r="T456" i="6"/>
  <c r="K455" i="6"/>
  <c r="X452" i="6"/>
  <c r="Y452" i="6"/>
  <c r="Z453" i="6"/>
  <c r="L454" i="6"/>
  <c r="AC454" i="6"/>
  <c r="AD454" i="6"/>
  <c r="Q454" i="6"/>
  <c r="H455" i="6"/>
  <c r="G454" i="6"/>
  <c r="U454" i="6"/>
  <c r="V454" i="6"/>
  <c r="J453" i="6"/>
  <c r="P453" i="6"/>
  <c r="K456" i="6"/>
  <c r="F457" i="6"/>
  <c r="T457" i="6"/>
  <c r="W454" i="6"/>
  <c r="X453" i="6"/>
  <c r="Y453" i="6"/>
  <c r="Z454" i="6"/>
  <c r="G455" i="6"/>
  <c r="U455" i="6"/>
  <c r="V455" i="6"/>
  <c r="Q455" i="6"/>
  <c r="H456" i="6"/>
  <c r="I456" i="6"/>
  <c r="I455" i="6"/>
  <c r="P454" i="6"/>
  <c r="J454" i="6"/>
  <c r="F458" i="6"/>
  <c r="T458" i="6"/>
  <c r="K457" i="6"/>
  <c r="X454" i="6"/>
  <c r="Y454" i="6"/>
  <c r="L456" i="6"/>
  <c r="AC456" i="6"/>
  <c r="AD456" i="6"/>
  <c r="Z455" i="6"/>
  <c r="G456" i="6"/>
  <c r="U456" i="6"/>
  <c r="V456" i="6"/>
  <c r="Q456" i="6"/>
  <c r="H457" i="6"/>
  <c r="I457" i="6"/>
  <c r="AC457" i="6"/>
  <c r="AD457" i="6"/>
  <c r="AC455" i="6"/>
  <c r="AD455" i="6"/>
  <c r="L455" i="6"/>
  <c r="W455" i="6"/>
  <c r="J455" i="6"/>
  <c r="P455" i="6"/>
  <c r="F459" i="6"/>
  <c r="T459" i="6"/>
  <c r="K458" i="6"/>
  <c r="W456" i="6"/>
  <c r="X456" i="6"/>
  <c r="Z456" i="6"/>
  <c r="X455" i="6"/>
  <c r="Y455" i="6"/>
  <c r="L457" i="6"/>
  <c r="H458" i="6"/>
  <c r="Q457" i="6"/>
  <c r="G457" i="6"/>
  <c r="U457" i="6"/>
  <c r="V457" i="6"/>
  <c r="J456" i="6"/>
  <c r="P456" i="6"/>
  <c r="K459" i="6"/>
  <c r="F460" i="6"/>
  <c r="T460" i="6"/>
  <c r="W457" i="6"/>
  <c r="Z457" i="6"/>
  <c r="Y456" i="6"/>
  <c r="H459" i="6"/>
  <c r="Q458" i="6"/>
  <c r="G458" i="6"/>
  <c r="U458" i="6"/>
  <c r="V458" i="6"/>
  <c r="X457" i="6"/>
  <c r="P457" i="6"/>
  <c r="J457" i="6"/>
  <c r="I458" i="6"/>
  <c r="K460" i="6"/>
  <c r="F461" i="6"/>
  <c r="T461" i="6"/>
  <c r="Y457" i="6"/>
  <c r="Z458" i="6"/>
  <c r="G459" i="6"/>
  <c r="U459" i="6"/>
  <c r="V459" i="6"/>
  <c r="H460" i="6"/>
  <c r="I460" i="6"/>
  <c r="Q459" i="6"/>
  <c r="I459" i="6"/>
  <c r="L458" i="6"/>
  <c r="W458" i="6"/>
  <c r="AC458" i="6"/>
  <c r="AD458" i="6"/>
  <c r="J458" i="6"/>
  <c r="P458" i="6"/>
  <c r="F462" i="6"/>
  <c r="T462" i="6"/>
  <c r="K461" i="6"/>
  <c r="X458" i="6"/>
  <c r="Y458" i="6"/>
  <c r="AC460" i="6"/>
  <c r="AD460" i="6"/>
  <c r="L460" i="6"/>
  <c r="Z459" i="6"/>
  <c r="L459" i="6"/>
  <c r="W459" i="6"/>
  <c r="AC459" i="6"/>
  <c r="AD459" i="6"/>
  <c r="Q460" i="6"/>
  <c r="H461" i="6"/>
  <c r="G460" i="6"/>
  <c r="U460" i="6"/>
  <c r="V460" i="6"/>
  <c r="P459" i="6"/>
  <c r="J459" i="6"/>
  <c r="K462" i="6"/>
  <c r="F463" i="6"/>
  <c r="T463" i="6"/>
  <c r="W460" i="6"/>
  <c r="Z460" i="6"/>
  <c r="P460" i="6"/>
  <c r="J460" i="6"/>
  <c r="G461" i="6"/>
  <c r="U461" i="6"/>
  <c r="V461" i="6"/>
  <c r="Q461" i="6"/>
  <c r="H462" i="6"/>
  <c r="I462" i="6"/>
  <c r="I461" i="6"/>
  <c r="X459" i="6"/>
  <c r="Y459" i="6"/>
  <c r="F464" i="6"/>
  <c r="T464" i="6"/>
  <c r="K463" i="6"/>
  <c r="X460" i="6"/>
  <c r="Y460" i="6"/>
  <c r="L462" i="6"/>
  <c r="Z461" i="6"/>
  <c r="AC462" i="6"/>
  <c r="AD462" i="6"/>
  <c r="L461" i="6"/>
  <c r="W461" i="6"/>
  <c r="AC461" i="6"/>
  <c r="AD461" i="6"/>
  <c r="P461" i="6"/>
  <c r="J461" i="6"/>
  <c r="G462" i="6"/>
  <c r="U462" i="6"/>
  <c r="V462" i="6"/>
  <c r="Q462" i="6"/>
  <c r="H463" i="6"/>
  <c r="I463" i="6"/>
  <c r="F465" i="6"/>
  <c r="T465" i="6"/>
  <c r="K464" i="6"/>
  <c r="W462" i="6"/>
  <c r="X461" i="6"/>
  <c r="Y461" i="6"/>
  <c r="L463" i="6"/>
  <c r="AC463" i="6"/>
  <c r="AD463" i="6"/>
  <c r="Z462" i="6"/>
  <c r="J462" i="6"/>
  <c r="P462" i="6"/>
  <c r="G463" i="6"/>
  <c r="U463" i="6"/>
  <c r="V463" i="6"/>
  <c r="Q463" i="6"/>
  <c r="H464" i="6"/>
  <c r="I464" i="6"/>
  <c r="F466" i="6"/>
  <c r="T466" i="6"/>
  <c r="K465" i="6"/>
  <c r="W463" i="6"/>
  <c r="X462" i="6"/>
  <c r="Y462" i="6"/>
  <c r="Z463" i="6"/>
  <c r="L464" i="6"/>
  <c r="AC464" i="6"/>
  <c r="AD464" i="6"/>
  <c r="J463" i="6"/>
  <c r="P463" i="6"/>
  <c r="G464" i="6"/>
  <c r="U464" i="6"/>
  <c r="V464" i="6"/>
  <c r="Q464" i="6"/>
  <c r="H465" i="6"/>
  <c r="F467" i="6"/>
  <c r="T467" i="6"/>
  <c r="K466" i="6"/>
  <c r="W464" i="6"/>
  <c r="X463" i="6"/>
  <c r="Y463" i="6"/>
  <c r="Z464" i="6"/>
  <c r="H466" i="6"/>
  <c r="I466" i="6"/>
  <c r="Q465" i="6"/>
  <c r="I465" i="6"/>
  <c r="G465" i="6"/>
  <c r="U465" i="6"/>
  <c r="V465" i="6"/>
  <c r="P464" i="6"/>
  <c r="J464" i="6"/>
  <c r="K467" i="6"/>
  <c r="F468" i="6"/>
  <c r="T468" i="6"/>
  <c r="X464" i="6"/>
  <c r="Y464" i="6"/>
  <c r="Z465" i="6"/>
  <c r="L466" i="6"/>
  <c r="AC466" i="6"/>
  <c r="AD466" i="6"/>
  <c r="Q466" i="6"/>
  <c r="G466" i="6"/>
  <c r="U466" i="6"/>
  <c r="V466" i="6"/>
  <c r="H467" i="6"/>
  <c r="AC465" i="6"/>
  <c r="AD465" i="6"/>
  <c r="L465" i="6"/>
  <c r="W465" i="6"/>
  <c r="J465" i="6"/>
  <c r="P465" i="6"/>
  <c r="F469" i="6"/>
  <c r="T469" i="6"/>
  <c r="K468" i="6"/>
  <c r="W466" i="6"/>
  <c r="X465" i="6"/>
  <c r="Y465" i="6"/>
  <c r="Z466" i="6"/>
  <c r="J466" i="6"/>
  <c r="P466" i="6"/>
  <c r="H468" i="6"/>
  <c r="I468" i="6"/>
  <c r="G467" i="6"/>
  <c r="U467" i="6"/>
  <c r="V467" i="6"/>
  <c r="Q467" i="6"/>
  <c r="I467" i="6"/>
  <c r="F470" i="6"/>
  <c r="T470" i="6"/>
  <c r="K469" i="6"/>
  <c r="Z467" i="6"/>
  <c r="X466" i="6"/>
  <c r="Y466" i="6"/>
  <c r="AC468" i="6"/>
  <c r="AD468" i="6"/>
  <c r="L468" i="6"/>
  <c r="P467" i="6"/>
  <c r="J467" i="6"/>
  <c r="L467" i="6"/>
  <c r="W467" i="6"/>
  <c r="X467" i="6"/>
  <c r="AC467" i="6"/>
  <c r="AD467" i="6"/>
  <c r="H469" i="6"/>
  <c r="I469" i="6"/>
  <c r="Q468" i="6"/>
  <c r="G468" i="6"/>
  <c r="U468" i="6"/>
  <c r="V468" i="6"/>
  <c r="F471" i="6"/>
  <c r="T471" i="6"/>
  <c r="K470" i="6"/>
  <c r="W468" i="6"/>
  <c r="Y467" i="6"/>
  <c r="Z468" i="6"/>
  <c r="AC469" i="6"/>
  <c r="AD469" i="6"/>
  <c r="L469" i="6"/>
  <c r="P468" i="6"/>
  <c r="J468" i="6"/>
  <c r="H470" i="6"/>
  <c r="G469" i="6"/>
  <c r="U469" i="6"/>
  <c r="V469" i="6"/>
  <c r="Q469" i="6"/>
  <c r="K471" i="6"/>
  <c r="F472" i="6"/>
  <c r="T472" i="6"/>
  <c r="W469" i="6"/>
  <c r="X468" i="6"/>
  <c r="Y468" i="6"/>
  <c r="Z469" i="6"/>
  <c r="P469" i="6"/>
  <c r="J469" i="6"/>
  <c r="G470" i="6"/>
  <c r="U470" i="6"/>
  <c r="V470" i="6"/>
  <c r="Q470" i="6"/>
  <c r="H471" i="6"/>
  <c r="I471" i="6"/>
  <c r="I470" i="6"/>
  <c r="F473" i="6"/>
  <c r="T473" i="6"/>
  <c r="K472" i="6"/>
  <c r="X469" i="6"/>
  <c r="Y469" i="6"/>
  <c r="L471" i="6"/>
  <c r="AC471" i="6"/>
  <c r="AD471" i="6"/>
  <c r="Z470" i="6"/>
  <c r="P470" i="6"/>
  <c r="J470" i="6"/>
  <c r="Q471" i="6"/>
  <c r="G471" i="6"/>
  <c r="U471" i="6"/>
  <c r="V471" i="6"/>
  <c r="H472" i="6"/>
  <c r="I472" i="6"/>
  <c r="AC470" i="6"/>
  <c r="AD470" i="6"/>
  <c r="L470" i="6"/>
  <c r="W470" i="6"/>
  <c r="K473" i="6"/>
  <c r="F474" i="6"/>
  <c r="T474" i="6"/>
  <c r="W471" i="6"/>
  <c r="X470" i="6"/>
  <c r="Y470" i="6"/>
  <c r="AC472" i="6"/>
  <c r="AD472" i="6"/>
  <c r="L472" i="6"/>
  <c r="Z471" i="6"/>
  <c r="H473" i="6"/>
  <c r="G472" i="6"/>
  <c r="U472" i="6"/>
  <c r="V472" i="6"/>
  <c r="Q472" i="6"/>
  <c r="P471" i="6"/>
  <c r="J471" i="6"/>
  <c r="F475" i="6"/>
  <c r="T475" i="6"/>
  <c r="K474" i="6"/>
  <c r="W472" i="6"/>
  <c r="X471" i="6"/>
  <c r="Y471" i="6"/>
  <c r="Z472" i="6"/>
  <c r="H474" i="6"/>
  <c r="Q473" i="6"/>
  <c r="G473" i="6"/>
  <c r="U473" i="6"/>
  <c r="V473" i="6"/>
  <c r="I473" i="6"/>
  <c r="J472" i="6"/>
  <c r="P472" i="6"/>
  <c r="F476" i="6"/>
  <c r="T476" i="6"/>
  <c r="K475" i="6"/>
  <c r="X472" i="6"/>
  <c r="Y472" i="6"/>
  <c r="Z473" i="6"/>
  <c r="AC473" i="6"/>
  <c r="AD473" i="6"/>
  <c r="L473" i="6"/>
  <c r="W473" i="6"/>
  <c r="P473" i="6"/>
  <c r="J473" i="6"/>
  <c r="G474" i="6"/>
  <c r="U474" i="6"/>
  <c r="V474" i="6"/>
  <c r="I474" i="6"/>
  <c r="Q474" i="6"/>
  <c r="H475" i="6"/>
  <c r="I475" i="6"/>
  <c r="K476" i="6"/>
  <c r="F477" i="6"/>
  <c r="T477" i="6"/>
  <c r="X473" i="6"/>
  <c r="Y473" i="6"/>
  <c r="L475" i="6"/>
  <c r="Z474" i="6"/>
  <c r="L474" i="6"/>
  <c r="W474" i="6"/>
  <c r="AC474" i="6"/>
  <c r="AD474" i="6"/>
  <c r="J474" i="6"/>
  <c r="P474" i="6"/>
  <c r="G475" i="6"/>
  <c r="U475" i="6"/>
  <c r="V475" i="6"/>
  <c r="Q475" i="6"/>
  <c r="H476" i="6"/>
  <c r="I476" i="6"/>
  <c r="L476" i="6"/>
  <c r="AC475" i="6"/>
  <c r="AD475" i="6"/>
  <c r="K477" i="6"/>
  <c r="F478" i="6"/>
  <c r="T478" i="6"/>
  <c r="W475" i="6"/>
  <c r="X474" i="6"/>
  <c r="Y474" i="6"/>
  <c r="Z475" i="6"/>
  <c r="P475" i="6"/>
  <c r="J475" i="6"/>
  <c r="AC476" i="6"/>
  <c r="AD476" i="6"/>
  <c r="G476" i="6"/>
  <c r="U476" i="6"/>
  <c r="V476" i="6"/>
  <c r="H477" i="6"/>
  <c r="I477" i="6"/>
  <c r="L477" i="6"/>
  <c r="Q476" i="6"/>
  <c r="W476" i="6"/>
  <c r="F479" i="6"/>
  <c r="T479" i="6"/>
  <c r="K478" i="6"/>
  <c r="X475" i="6"/>
  <c r="Y475" i="6"/>
  <c r="Z476" i="6"/>
  <c r="J476" i="6"/>
  <c r="P476" i="6"/>
  <c r="AC477" i="6"/>
  <c r="AD477" i="6"/>
  <c r="H478" i="6"/>
  <c r="G477" i="6"/>
  <c r="U477" i="6"/>
  <c r="V477" i="6"/>
  <c r="Q477" i="6"/>
  <c r="W477" i="6"/>
  <c r="F480" i="6"/>
  <c r="T480" i="6"/>
  <c r="K479" i="6"/>
  <c r="X476" i="6"/>
  <c r="Y476" i="6"/>
  <c r="Z477" i="6"/>
  <c r="H479" i="6"/>
  <c r="I479" i="6"/>
  <c r="G478" i="6"/>
  <c r="U478" i="6"/>
  <c r="V478" i="6"/>
  <c r="Q478" i="6"/>
  <c r="I478" i="6"/>
  <c r="J477" i="6"/>
  <c r="P477" i="6"/>
  <c r="K480" i="6"/>
  <c r="F481" i="6"/>
  <c r="T481" i="6"/>
  <c r="X477" i="6"/>
  <c r="Y477" i="6"/>
  <c r="L479" i="6"/>
  <c r="Z478" i="6"/>
  <c r="Q479" i="6"/>
  <c r="H480" i="6"/>
  <c r="I480" i="6"/>
  <c r="L480" i="6"/>
  <c r="G479" i="6"/>
  <c r="U479" i="6"/>
  <c r="V479" i="6"/>
  <c r="AC479" i="6"/>
  <c r="AD479" i="6"/>
  <c r="L478" i="6"/>
  <c r="W478" i="6"/>
  <c r="AC478" i="6"/>
  <c r="AD478" i="6"/>
  <c r="J478" i="6"/>
  <c r="P478" i="6"/>
  <c r="K481" i="6"/>
  <c r="F482" i="6"/>
  <c r="T482" i="6"/>
  <c r="W479" i="6"/>
  <c r="X478" i="6"/>
  <c r="Y478" i="6"/>
  <c r="AC480" i="6"/>
  <c r="AD480" i="6"/>
  <c r="Z479" i="6"/>
  <c r="J479" i="6"/>
  <c r="P479" i="6"/>
  <c r="Q480" i="6"/>
  <c r="W480" i="6"/>
  <c r="G480" i="6"/>
  <c r="U480" i="6"/>
  <c r="V480" i="6"/>
  <c r="H481" i="6"/>
  <c r="I481" i="6"/>
  <c r="F483" i="6"/>
  <c r="T483" i="6"/>
  <c r="K482" i="6"/>
  <c r="X479" i="6"/>
  <c r="Y479" i="6"/>
  <c r="L481" i="6"/>
  <c r="AC481" i="6"/>
  <c r="AD481" i="6"/>
  <c r="Z480" i="6"/>
  <c r="P480" i="6"/>
  <c r="J480" i="6"/>
  <c r="G481" i="6"/>
  <c r="U481" i="6"/>
  <c r="V481" i="6"/>
  <c r="H482" i="6"/>
  <c r="I482" i="6"/>
  <c r="Q481" i="6"/>
  <c r="F484" i="6"/>
  <c r="T484" i="6"/>
  <c r="K483" i="6"/>
  <c r="W481" i="6"/>
  <c r="X480" i="6"/>
  <c r="Y480" i="6"/>
  <c r="L482" i="6"/>
  <c r="AC482" i="6"/>
  <c r="AD482" i="6"/>
  <c r="Z481" i="6"/>
  <c r="P481" i="6"/>
  <c r="J481" i="6"/>
  <c r="H483" i="6"/>
  <c r="G482" i="6"/>
  <c r="U482" i="6"/>
  <c r="V482" i="6"/>
  <c r="Q482" i="6"/>
  <c r="K484" i="6"/>
  <c r="F485" i="6"/>
  <c r="T485" i="6"/>
  <c r="W482" i="6"/>
  <c r="X481" i="6"/>
  <c r="Y481" i="6"/>
  <c r="Z482" i="6"/>
  <c r="P482" i="6"/>
  <c r="J482" i="6"/>
  <c r="H484" i="6"/>
  <c r="I484" i="6"/>
  <c r="G483" i="6"/>
  <c r="U483" i="6"/>
  <c r="V483" i="6"/>
  <c r="Q483" i="6"/>
  <c r="I483" i="6"/>
  <c r="F486" i="6"/>
  <c r="T486" i="6"/>
  <c r="K485" i="6"/>
  <c r="X482" i="6"/>
  <c r="Y482" i="6"/>
  <c r="L484" i="6"/>
  <c r="AC484" i="6"/>
  <c r="AD484" i="6"/>
  <c r="Z483" i="6"/>
  <c r="P483" i="6"/>
  <c r="J483" i="6"/>
  <c r="G484" i="6"/>
  <c r="U484" i="6"/>
  <c r="V484" i="6"/>
  <c r="H485" i="6"/>
  <c r="Q484" i="6"/>
  <c r="L483" i="6"/>
  <c r="W483" i="6"/>
  <c r="AC483" i="6"/>
  <c r="AD483" i="6"/>
  <c r="F487" i="6"/>
  <c r="T487" i="6"/>
  <c r="K486" i="6"/>
  <c r="W484" i="6"/>
  <c r="X483" i="6"/>
  <c r="Y483" i="6"/>
  <c r="Z484" i="6"/>
  <c r="P484" i="6"/>
  <c r="J484" i="6"/>
  <c r="G485" i="6"/>
  <c r="U485" i="6"/>
  <c r="V485" i="6"/>
  <c r="Q485" i="6"/>
  <c r="H486" i="6"/>
  <c r="I485" i="6"/>
  <c r="F488" i="6"/>
  <c r="K487" i="6"/>
  <c r="F489" i="6"/>
  <c r="T489" i="6"/>
  <c r="T488" i="6"/>
  <c r="X484" i="6"/>
  <c r="Y484" i="6"/>
  <c r="Z485" i="6"/>
  <c r="J485" i="6"/>
  <c r="P485" i="6"/>
  <c r="L485" i="6"/>
  <c r="W485" i="6"/>
  <c r="AC485" i="6"/>
  <c r="AD485" i="6"/>
  <c r="H487" i="6"/>
  <c r="I487" i="6"/>
  <c r="G486" i="6"/>
  <c r="U486" i="6"/>
  <c r="V486" i="6"/>
  <c r="Q486" i="6"/>
  <c r="I486" i="6"/>
  <c r="F490" i="6"/>
  <c r="T490" i="6"/>
  <c r="K488" i="6"/>
  <c r="K489" i="6"/>
  <c r="X485" i="6"/>
  <c r="Y485" i="6"/>
  <c r="AC487" i="6"/>
  <c r="AD487" i="6"/>
  <c r="L487" i="6"/>
  <c r="Z486" i="6"/>
  <c r="AC486" i="6"/>
  <c r="AD486" i="6"/>
  <c r="L486" i="6"/>
  <c r="W486" i="6"/>
  <c r="P486" i="6"/>
  <c r="J486" i="6"/>
  <c r="Q487" i="6"/>
  <c r="H488" i="6"/>
  <c r="G487" i="6"/>
  <c r="U487" i="6"/>
  <c r="V487" i="6"/>
  <c r="F491" i="6"/>
  <c r="T491" i="6"/>
  <c r="K490" i="6"/>
  <c r="W487" i="6"/>
  <c r="X486" i="6"/>
  <c r="Y486" i="6"/>
  <c r="Z487" i="6"/>
  <c r="J487" i="6"/>
  <c r="P487" i="6"/>
  <c r="H489" i="6"/>
  <c r="G488" i="6"/>
  <c r="U488" i="6"/>
  <c r="V488" i="6"/>
  <c r="Q488" i="6"/>
  <c r="I488" i="6"/>
  <c r="F492" i="6"/>
  <c r="T492" i="6"/>
  <c r="K491" i="6"/>
  <c r="Z488" i="6"/>
  <c r="X487" i="6"/>
  <c r="Y487" i="6"/>
  <c r="G489" i="6"/>
  <c r="U489" i="6"/>
  <c r="V489" i="6"/>
  <c r="H490" i="6"/>
  <c r="Q489" i="6"/>
  <c r="I489" i="6"/>
  <c r="AC488" i="6"/>
  <c r="AD488" i="6"/>
  <c r="L488" i="6"/>
  <c r="W488" i="6"/>
  <c r="X488" i="6"/>
  <c r="P488" i="6"/>
  <c r="J488" i="6"/>
  <c r="K492" i="6"/>
  <c r="F493" i="6"/>
  <c r="T493" i="6"/>
  <c r="Y488" i="6"/>
  <c r="Z489" i="6"/>
  <c r="AC489" i="6"/>
  <c r="AD489" i="6"/>
  <c r="L489" i="6"/>
  <c r="W489" i="6"/>
  <c r="G490" i="6"/>
  <c r="U490" i="6"/>
  <c r="V490" i="6"/>
  <c r="H491" i="6"/>
  <c r="Q490" i="6"/>
  <c r="I490" i="6"/>
  <c r="P489" i="6"/>
  <c r="J489" i="6"/>
  <c r="F494" i="6"/>
  <c r="T494" i="6"/>
  <c r="K493" i="6"/>
  <c r="X489" i="6"/>
  <c r="Y489" i="6"/>
  <c r="Z490" i="6"/>
  <c r="Q491" i="6"/>
  <c r="H492" i="6"/>
  <c r="G491" i="6"/>
  <c r="U491" i="6"/>
  <c r="V491" i="6"/>
  <c r="I491" i="6"/>
  <c r="P490" i="6"/>
  <c r="J490" i="6"/>
  <c r="L490" i="6"/>
  <c r="W490" i="6"/>
  <c r="AC490" i="6"/>
  <c r="AD490" i="6"/>
  <c r="K494" i="6"/>
  <c r="F495" i="6"/>
  <c r="T495" i="6"/>
  <c r="X490" i="6"/>
  <c r="Y490" i="6"/>
  <c r="Z491" i="6"/>
  <c r="AC491" i="6"/>
  <c r="AD491" i="6"/>
  <c r="L491" i="6"/>
  <c r="W491" i="6"/>
  <c r="J491" i="6"/>
  <c r="P491" i="6"/>
  <c r="G492" i="6"/>
  <c r="U492" i="6"/>
  <c r="V492" i="6"/>
  <c r="Q492" i="6"/>
  <c r="H493" i="6"/>
  <c r="I492" i="6"/>
  <c r="F496" i="6"/>
  <c r="T496" i="6"/>
  <c r="K495" i="6"/>
  <c r="X491" i="6"/>
  <c r="Y491" i="6"/>
  <c r="Z492" i="6"/>
  <c r="L492" i="6"/>
  <c r="W492" i="6"/>
  <c r="AC492" i="6"/>
  <c r="AD492" i="6"/>
  <c r="H494" i="6"/>
  <c r="G493" i="6"/>
  <c r="U493" i="6"/>
  <c r="V493" i="6"/>
  <c r="Q493" i="6"/>
  <c r="I493" i="6"/>
  <c r="J492" i="6"/>
  <c r="P492" i="6"/>
  <c r="K496" i="6"/>
  <c r="F497" i="6"/>
  <c r="T497" i="6"/>
  <c r="X492" i="6"/>
  <c r="Y492" i="6"/>
  <c r="Z493" i="6"/>
  <c r="J493" i="6"/>
  <c r="P493" i="6"/>
  <c r="H495" i="6"/>
  <c r="G494" i="6"/>
  <c r="U494" i="6"/>
  <c r="V494" i="6"/>
  <c r="Q494" i="6"/>
  <c r="I494" i="6"/>
  <c r="L493" i="6"/>
  <c r="W493" i="6"/>
  <c r="AC493" i="6"/>
  <c r="AD493" i="6"/>
  <c r="F498" i="6"/>
  <c r="T498" i="6"/>
  <c r="K497" i="6"/>
  <c r="X493" i="6"/>
  <c r="Y493" i="6"/>
  <c r="Z494" i="6"/>
  <c r="Q495" i="6"/>
  <c r="G495" i="6"/>
  <c r="U495" i="6"/>
  <c r="V495" i="6"/>
  <c r="H496" i="6"/>
  <c r="I495" i="6"/>
  <c r="L494" i="6"/>
  <c r="W494" i="6"/>
  <c r="AC494" i="6"/>
  <c r="AD494" i="6"/>
  <c r="P494" i="6"/>
  <c r="J494" i="6"/>
  <c r="F499" i="6"/>
  <c r="T499" i="6"/>
  <c r="K498" i="6"/>
  <c r="X494" i="6"/>
  <c r="Y494" i="6"/>
  <c r="Z495" i="6"/>
  <c r="AC495" i="6"/>
  <c r="AD495" i="6"/>
  <c r="L495" i="6"/>
  <c r="W495" i="6"/>
  <c r="H497" i="6"/>
  <c r="G496" i="6"/>
  <c r="U496" i="6"/>
  <c r="V496" i="6"/>
  <c r="Q496" i="6"/>
  <c r="I496" i="6"/>
  <c r="P495" i="6"/>
  <c r="J495" i="6"/>
  <c r="F500" i="6"/>
  <c r="T500" i="6"/>
  <c r="K499" i="6"/>
  <c r="X495" i="6"/>
  <c r="Y495" i="6"/>
  <c r="Z496" i="6"/>
  <c r="P496" i="6"/>
  <c r="J496" i="6"/>
  <c r="G497" i="6"/>
  <c r="U497" i="6"/>
  <c r="V497" i="6"/>
  <c r="Q497" i="6"/>
  <c r="H498" i="6"/>
  <c r="I497" i="6"/>
  <c r="L496" i="6"/>
  <c r="W496" i="6"/>
  <c r="AC496" i="6"/>
  <c r="AD496" i="6"/>
  <c r="F501" i="6"/>
  <c r="T501" i="6"/>
  <c r="K500" i="6"/>
  <c r="X496" i="6"/>
  <c r="Y496" i="6"/>
  <c r="Z497" i="6"/>
  <c r="Q498" i="6"/>
  <c r="G498" i="6"/>
  <c r="U498" i="6"/>
  <c r="V498" i="6"/>
  <c r="H499" i="6"/>
  <c r="I498" i="6"/>
  <c r="P497" i="6"/>
  <c r="J497" i="6"/>
  <c r="L497" i="6"/>
  <c r="W497" i="6"/>
  <c r="AC497" i="6"/>
  <c r="AD497" i="6"/>
  <c r="K501" i="6"/>
  <c r="F502" i="6"/>
  <c r="T502" i="6"/>
  <c r="X497" i="6"/>
  <c r="Y497" i="6"/>
  <c r="Z498" i="6"/>
  <c r="AC498" i="6"/>
  <c r="AD498" i="6"/>
  <c r="L498" i="6"/>
  <c r="W498" i="6"/>
  <c r="P498" i="6"/>
  <c r="J498" i="6"/>
  <c r="G499" i="6"/>
  <c r="U499" i="6"/>
  <c r="V499" i="6"/>
  <c r="Q499" i="6"/>
  <c r="H500" i="6"/>
  <c r="I499" i="6"/>
  <c r="K502" i="6"/>
  <c r="F503" i="6"/>
  <c r="T503" i="6"/>
  <c r="X498" i="6"/>
  <c r="Y498" i="6"/>
  <c r="Z499" i="6"/>
  <c r="P499" i="6"/>
  <c r="J499" i="6"/>
  <c r="L499" i="6"/>
  <c r="W499" i="6"/>
  <c r="AC499" i="6"/>
  <c r="AD499" i="6"/>
  <c r="H501" i="6"/>
  <c r="G500" i="6"/>
  <c r="U500" i="6"/>
  <c r="V500" i="6"/>
  <c r="Q500" i="6"/>
  <c r="I500" i="6"/>
  <c r="F504" i="6"/>
  <c r="T504" i="6"/>
  <c r="K503" i="6"/>
  <c r="X499" i="6"/>
  <c r="Y499" i="6"/>
  <c r="Z500" i="6"/>
  <c r="L500" i="6"/>
  <c r="W500" i="6"/>
  <c r="AC500" i="6"/>
  <c r="AD500" i="6"/>
  <c r="J500" i="6"/>
  <c r="P500" i="6"/>
  <c r="G501" i="6"/>
  <c r="U501" i="6"/>
  <c r="V501" i="6"/>
  <c r="Q501" i="6"/>
  <c r="H502" i="6"/>
  <c r="I501" i="6"/>
  <c r="K504" i="6"/>
  <c r="F505" i="6"/>
  <c r="T505" i="6"/>
  <c r="X500" i="6"/>
  <c r="Y500" i="6"/>
  <c r="G502" i="6"/>
  <c r="U502" i="6"/>
  <c r="V502" i="6"/>
  <c r="Q502" i="6"/>
  <c r="H503" i="6"/>
  <c r="I502" i="6"/>
  <c r="J501" i="6"/>
  <c r="P501" i="6"/>
  <c r="L501" i="6"/>
  <c r="W501" i="6"/>
  <c r="AC501" i="6"/>
  <c r="AD501" i="6"/>
  <c r="F506" i="6"/>
  <c r="T506" i="6"/>
  <c r="K505" i="6"/>
  <c r="Z502" i="6"/>
  <c r="Z501" i="6"/>
  <c r="X501" i="6"/>
  <c r="Y501" i="6"/>
  <c r="H504" i="6"/>
  <c r="Q503" i="6"/>
  <c r="G503" i="6"/>
  <c r="U503" i="6"/>
  <c r="V503" i="6"/>
  <c r="I503" i="6"/>
  <c r="J502" i="6"/>
  <c r="P502" i="6"/>
  <c r="L502" i="6"/>
  <c r="W502" i="6"/>
  <c r="AC502" i="6"/>
  <c r="AD502" i="6"/>
  <c r="K506" i="6"/>
  <c r="F507" i="6"/>
  <c r="T507" i="6"/>
  <c r="X502" i="6"/>
  <c r="Y502" i="6"/>
  <c r="Z503" i="6"/>
  <c r="Q504" i="6"/>
  <c r="H505" i="6"/>
  <c r="G504" i="6"/>
  <c r="U504" i="6"/>
  <c r="V504" i="6"/>
  <c r="I504" i="6"/>
  <c r="L503" i="6"/>
  <c r="W503" i="6"/>
  <c r="AC503" i="6"/>
  <c r="AD503" i="6"/>
  <c r="J503" i="6"/>
  <c r="P503" i="6"/>
  <c r="K507" i="6"/>
  <c r="F508" i="6"/>
  <c r="T508" i="6"/>
  <c r="X503" i="6"/>
  <c r="Y503" i="6"/>
  <c r="Z504" i="6"/>
  <c r="AC504" i="6"/>
  <c r="AD504" i="6"/>
  <c r="L504" i="6"/>
  <c r="W504" i="6"/>
  <c r="J504" i="6"/>
  <c r="P504" i="6"/>
  <c r="G505" i="6"/>
  <c r="U505" i="6"/>
  <c r="V505" i="6"/>
  <c r="Q505" i="6"/>
  <c r="H506" i="6"/>
  <c r="I505" i="6"/>
  <c r="K508" i="6"/>
  <c r="F509" i="6"/>
  <c r="T509" i="6"/>
  <c r="X504" i="6"/>
  <c r="Y504" i="6"/>
  <c r="Z505" i="6"/>
  <c r="J505" i="6"/>
  <c r="P505" i="6"/>
  <c r="L505" i="6"/>
  <c r="W505" i="6"/>
  <c r="AC505" i="6"/>
  <c r="AD505" i="6"/>
  <c r="H507" i="6"/>
  <c r="G506" i="6"/>
  <c r="U506" i="6"/>
  <c r="V506" i="6"/>
  <c r="Q506" i="6"/>
  <c r="I506" i="6"/>
  <c r="K509" i="6"/>
  <c r="F510" i="6"/>
  <c r="T510" i="6"/>
  <c r="X505" i="6"/>
  <c r="Y505" i="6"/>
  <c r="Z506" i="6"/>
  <c r="P506" i="6"/>
  <c r="J506" i="6"/>
  <c r="H508" i="6"/>
  <c r="G507" i="6"/>
  <c r="U507" i="6"/>
  <c r="V507" i="6"/>
  <c r="Q507" i="6"/>
  <c r="I507" i="6"/>
  <c r="L506" i="6"/>
  <c r="W506" i="6"/>
  <c r="AC506" i="6"/>
  <c r="AD506" i="6"/>
  <c r="F511" i="6"/>
  <c r="T511" i="6"/>
  <c r="K510" i="6"/>
  <c r="X506" i="6"/>
  <c r="Y506" i="6"/>
  <c r="Q508" i="6"/>
  <c r="H509" i="6"/>
  <c r="G508" i="6"/>
  <c r="U508" i="6"/>
  <c r="V508" i="6"/>
  <c r="I508" i="6"/>
  <c r="Z507" i="6"/>
  <c r="J507" i="6"/>
  <c r="P507" i="6"/>
  <c r="AC507" i="6"/>
  <c r="AD507" i="6"/>
  <c r="L507" i="6"/>
  <c r="W507" i="6"/>
  <c r="K511" i="6"/>
  <c r="F512" i="6"/>
  <c r="T512" i="6"/>
  <c r="X507" i="6"/>
  <c r="Y507" i="6"/>
  <c r="L508" i="6"/>
  <c r="W508" i="6"/>
  <c r="AC508" i="6"/>
  <c r="AD508" i="6"/>
  <c r="P508" i="6"/>
  <c r="J508" i="6"/>
  <c r="H510" i="6"/>
  <c r="Q509" i="6"/>
  <c r="G509" i="6"/>
  <c r="U509" i="6"/>
  <c r="V509" i="6"/>
  <c r="I509" i="6"/>
  <c r="Z508" i="6"/>
  <c r="K512" i="6"/>
  <c r="F513" i="6"/>
  <c r="T513" i="6"/>
  <c r="X508" i="6"/>
  <c r="Y508" i="6"/>
  <c r="AC509" i="6"/>
  <c r="AD509" i="6"/>
  <c r="L509" i="6"/>
  <c r="W509" i="6"/>
  <c r="P509" i="6"/>
  <c r="J509" i="6"/>
  <c r="Q510" i="6"/>
  <c r="G510" i="6"/>
  <c r="U510" i="6"/>
  <c r="V510" i="6"/>
  <c r="H511" i="6"/>
  <c r="I510" i="6"/>
  <c r="Z509" i="6"/>
  <c r="F514" i="6"/>
  <c r="T514" i="6"/>
  <c r="K513" i="6"/>
  <c r="X509" i="6"/>
  <c r="AA509" i="6"/>
  <c r="AA12" i="6"/>
  <c r="AA13" i="6"/>
  <c r="AA14" i="6"/>
  <c r="AA15" i="6"/>
  <c r="AA17" i="6"/>
  <c r="AA16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2" i="6"/>
  <c r="AA31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4" i="6"/>
  <c r="AA143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5" i="6"/>
  <c r="AA234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50" i="6"/>
  <c r="AA249" i="6"/>
  <c r="AA251" i="6"/>
  <c r="AA252" i="6"/>
  <c r="AA253" i="6"/>
  <c r="AA254" i="6"/>
  <c r="AA255" i="6"/>
  <c r="AA256" i="6"/>
  <c r="AA257" i="6"/>
  <c r="AA258" i="6"/>
  <c r="AA259" i="6"/>
  <c r="AA260" i="6"/>
  <c r="AA263" i="6"/>
  <c r="AA261" i="6"/>
  <c r="AA262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8" i="6"/>
  <c r="AA407" i="6"/>
  <c r="AA409" i="6"/>
  <c r="AA411" i="6"/>
  <c r="AA410" i="6"/>
  <c r="AA412" i="6"/>
  <c r="AA414" i="6"/>
  <c r="AA413" i="6"/>
  <c r="AA415" i="6"/>
  <c r="AA416" i="6"/>
  <c r="AA417" i="6"/>
  <c r="AA418" i="6"/>
  <c r="AA420" i="6"/>
  <c r="AA419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6" i="6"/>
  <c r="AA445" i="6"/>
  <c r="AA444" i="6"/>
  <c r="AA447" i="6"/>
  <c r="AA448" i="6"/>
  <c r="AA450" i="6"/>
  <c r="AA451" i="6"/>
  <c r="AA453" i="6"/>
  <c r="AA452" i="6"/>
  <c r="AA454" i="6"/>
  <c r="AA455" i="6"/>
  <c r="AA457" i="6"/>
  <c r="AA458" i="6"/>
  <c r="AA459" i="6"/>
  <c r="AA460" i="6"/>
  <c r="AA461" i="6"/>
  <c r="AA462" i="6"/>
  <c r="AA463" i="6"/>
  <c r="AA464" i="6"/>
  <c r="AA465" i="6"/>
  <c r="AA466" i="6"/>
  <c r="AA467" i="6"/>
  <c r="AA469" i="6"/>
  <c r="AA470" i="6"/>
  <c r="AA471" i="6"/>
  <c r="AA472" i="6"/>
  <c r="AA473" i="6"/>
  <c r="AA474" i="6"/>
  <c r="AA476" i="6"/>
  <c r="AA475" i="6"/>
  <c r="AA477" i="6"/>
  <c r="AA480" i="6"/>
  <c r="AA481" i="6"/>
  <c r="AA482" i="6"/>
  <c r="AA483" i="6"/>
  <c r="AA484" i="6"/>
  <c r="AA485" i="6"/>
  <c r="AA486" i="6"/>
  <c r="AA487" i="6"/>
  <c r="AA489" i="6"/>
  <c r="AA47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Y509" i="6"/>
  <c r="Z510" i="6"/>
  <c r="H512" i="6"/>
  <c r="Q511" i="6"/>
  <c r="G511" i="6"/>
  <c r="U511" i="6"/>
  <c r="V511" i="6"/>
  <c r="I511" i="6"/>
  <c r="L510" i="6"/>
  <c r="AC510" i="6"/>
  <c r="AD510" i="6"/>
  <c r="J510" i="6"/>
  <c r="P510" i="6"/>
  <c r="F515" i="6"/>
  <c r="T515" i="6"/>
  <c r="K514" i="6"/>
  <c r="AA510" i="6"/>
  <c r="W510" i="6"/>
  <c r="X510" i="6"/>
  <c r="Y510" i="6"/>
  <c r="H513" i="6"/>
  <c r="G512" i="6"/>
  <c r="U512" i="6"/>
  <c r="V512" i="6"/>
  <c r="Q512" i="6"/>
  <c r="I512" i="6"/>
  <c r="L511" i="6"/>
  <c r="AC511" i="6"/>
  <c r="AD511" i="6"/>
  <c r="Z511" i="6"/>
  <c r="P511" i="6"/>
  <c r="J511" i="6"/>
  <c r="F516" i="6"/>
  <c r="T516" i="6"/>
  <c r="K515" i="6"/>
  <c r="AA511" i="6"/>
  <c r="W511" i="6"/>
  <c r="X511" i="6"/>
  <c r="Y511" i="6"/>
  <c r="L512" i="6"/>
  <c r="AC512" i="6"/>
  <c r="AD512" i="6"/>
  <c r="P512" i="6"/>
  <c r="J512" i="6"/>
  <c r="Z512" i="6"/>
  <c r="G513" i="6"/>
  <c r="U513" i="6"/>
  <c r="V513" i="6"/>
  <c r="H514" i="6"/>
  <c r="Q513" i="6"/>
  <c r="I513" i="6"/>
  <c r="K516" i="6"/>
  <c r="F517" i="6"/>
  <c r="T517" i="6"/>
  <c r="AA512" i="6"/>
  <c r="W512" i="6"/>
  <c r="X512" i="6"/>
  <c r="Y512" i="6"/>
  <c r="Q514" i="6"/>
  <c r="G514" i="6"/>
  <c r="U514" i="6"/>
  <c r="V514" i="6"/>
  <c r="H515" i="6"/>
  <c r="I514" i="6"/>
  <c r="Z513" i="6"/>
  <c r="J513" i="6"/>
  <c r="P513" i="6"/>
  <c r="L513" i="6"/>
  <c r="AC513" i="6"/>
  <c r="AD513" i="6"/>
  <c r="K517" i="6"/>
  <c r="F518" i="6"/>
  <c r="T518" i="6"/>
  <c r="AA513" i="6"/>
  <c r="W513" i="6"/>
  <c r="X513" i="6"/>
  <c r="Y513" i="6"/>
  <c r="AC514" i="6"/>
  <c r="AD514" i="6"/>
  <c r="L514" i="6"/>
  <c r="Q515" i="6"/>
  <c r="H516" i="6"/>
  <c r="G515" i="6"/>
  <c r="U515" i="6"/>
  <c r="V515" i="6"/>
  <c r="I515" i="6"/>
  <c r="P514" i="6"/>
  <c r="J514" i="6"/>
  <c r="F519" i="6"/>
  <c r="T519" i="6"/>
  <c r="K518" i="6"/>
  <c r="AA514" i="6"/>
  <c r="W514" i="6"/>
  <c r="Q516" i="6"/>
  <c r="G516" i="6"/>
  <c r="U516" i="6"/>
  <c r="V516" i="6"/>
  <c r="H517" i="6"/>
  <c r="I516" i="6"/>
  <c r="Z514" i="6"/>
  <c r="X514" i="6"/>
  <c r="Y514" i="6"/>
  <c r="Z515" i="6"/>
  <c r="AC515" i="6"/>
  <c r="AD515" i="6"/>
  <c r="L515" i="6"/>
  <c r="W515" i="6"/>
  <c r="J515" i="6"/>
  <c r="P515" i="6"/>
  <c r="K519" i="6"/>
  <c r="F520" i="6"/>
  <c r="T520" i="6"/>
  <c r="X515" i="6"/>
  <c r="AA515" i="6"/>
  <c r="Q517" i="6"/>
  <c r="H518" i="6"/>
  <c r="G517" i="6"/>
  <c r="U517" i="6"/>
  <c r="V517" i="6"/>
  <c r="I517" i="6"/>
  <c r="Z516" i="6"/>
  <c r="AC516" i="6"/>
  <c r="AD516" i="6"/>
  <c r="L516" i="6"/>
  <c r="Y515" i="6"/>
  <c r="J516" i="6"/>
  <c r="P516" i="6"/>
  <c r="F521" i="6"/>
  <c r="T521" i="6"/>
  <c r="K520" i="6"/>
  <c r="AA516" i="6"/>
  <c r="W516" i="6"/>
  <c r="X516" i="6"/>
  <c r="Y516" i="6"/>
  <c r="H519" i="6"/>
  <c r="Q518" i="6"/>
  <c r="G518" i="6"/>
  <c r="U518" i="6"/>
  <c r="V518" i="6"/>
  <c r="I518" i="6"/>
  <c r="Z517" i="6"/>
  <c r="AC517" i="6"/>
  <c r="AD517" i="6"/>
  <c r="L517" i="6"/>
  <c r="P517" i="6"/>
  <c r="J517" i="6"/>
  <c r="F522" i="6"/>
  <c r="T522" i="6"/>
  <c r="K521" i="6"/>
  <c r="AA517" i="6"/>
  <c r="W517" i="6"/>
  <c r="X517" i="6"/>
  <c r="Y517" i="6"/>
  <c r="Z518" i="6"/>
  <c r="J518" i="6"/>
  <c r="P518" i="6"/>
  <c r="L518" i="6"/>
  <c r="W518" i="6"/>
  <c r="AC518" i="6"/>
  <c r="AD518" i="6"/>
  <c r="H520" i="6"/>
  <c r="Q519" i="6"/>
  <c r="G519" i="6"/>
  <c r="U519" i="6"/>
  <c r="V519" i="6"/>
  <c r="I519" i="6"/>
  <c r="F523" i="6"/>
  <c r="T523" i="6"/>
  <c r="K522" i="6"/>
  <c r="X518" i="6"/>
  <c r="Y518" i="6"/>
  <c r="Z519" i="6"/>
  <c r="P519" i="6"/>
  <c r="J519" i="6"/>
  <c r="AA518" i="6"/>
  <c r="Q520" i="6"/>
  <c r="H521" i="6"/>
  <c r="G520" i="6"/>
  <c r="U520" i="6"/>
  <c r="V520" i="6"/>
  <c r="I520" i="6"/>
  <c r="AC519" i="6"/>
  <c r="AD519" i="6"/>
  <c r="L519" i="6"/>
  <c r="F524" i="6"/>
  <c r="T524" i="6"/>
  <c r="K523" i="6"/>
  <c r="AA519" i="6"/>
  <c r="W519" i="6"/>
  <c r="X519" i="6"/>
  <c r="Y519" i="6"/>
  <c r="Z520" i="6"/>
  <c r="P520" i="6"/>
  <c r="J520" i="6"/>
  <c r="Q521" i="6"/>
  <c r="H522" i="6"/>
  <c r="G521" i="6"/>
  <c r="U521" i="6"/>
  <c r="V521" i="6"/>
  <c r="I521" i="6"/>
  <c r="AC520" i="6"/>
  <c r="AD520" i="6"/>
  <c r="L520" i="6"/>
  <c r="W520" i="6"/>
  <c r="F525" i="6"/>
  <c r="T525" i="6"/>
  <c r="K524" i="6"/>
  <c r="X520" i="6"/>
  <c r="Y520" i="6"/>
  <c r="Z521" i="6"/>
  <c r="J521" i="6"/>
  <c r="P521" i="6"/>
  <c r="Q522" i="6"/>
  <c r="G522" i="6"/>
  <c r="U522" i="6"/>
  <c r="V522" i="6"/>
  <c r="H523" i="6"/>
  <c r="I522" i="6"/>
  <c r="AA520" i="6"/>
  <c r="AC521" i="6"/>
  <c r="AD521" i="6"/>
  <c r="L521" i="6"/>
  <c r="F526" i="6"/>
  <c r="T526" i="6"/>
  <c r="K525" i="6"/>
  <c r="AA521" i="6"/>
  <c r="W521" i="6"/>
  <c r="X521" i="6"/>
  <c r="Y521" i="6"/>
  <c r="Z522" i="6"/>
  <c r="AC522" i="6"/>
  <c r="AD522" i="6"/>
  <c r="L522" i="6"/>
  <c r="W522" i="6"/>
  <c r="P522" i="6"/>
  <c r="J522" i="6"/>
  <c r="Q523" i="6"/>
  <c r="H524" i="6"/>
  <c r="G523" i="6"/>
  <c r="U523" i="6"/>
  <c r="V523" i="6"/>
  <c r="I523" i="6"/>
  <c r="K526" i="6"/>
  <c r="F527" i="6"/>
  <c r="T527" i="6"/>
  <c r="X522" i="6"/>
  <c r="Y522" i="6"/>
  <c r="Z523" i="6"/>
  <c r="AC523" i="6"/>
  <c r="AD523" i="6"/>
  <c r="L523" i="6"/>
  <c r="W523" i="6"/>
  <c r="P523" i="6"/>
  <c r="J523" i="6"/>
  <c r="G524" i="6"/>
  <c r="U524" i="6"/>
  <c r="V524" i="6"/>
  <c r="H525" i="6"/>
  <c r="Q524" i="6"/>
  <c r="I524" i="6"/>
  <c r="AA522" i="6"/>
  <c r="F528" i="6"/>
  <c r="T528" i="6"/>
  <c r="K527" i="6"/>
  <c r="AA523" i="6"/>
  <c r="X523" i="6"/>
  <c r="Y523" i="6"/>
  <c r="Z524" i="6"/>
  <c r="J524" i="6"/>
  <c r="P524" i="6"/>
  <c r="AC524" i="6"/>
  <c r="AD524" i="6"/>
  <c r="L524" i="6"/>
  <c r="G525" i="6"/>
  <c r="U525" i="6"/>
  <c r="V525" i="6"/>
  <c r="H526" i="6"/>
  <c r="Q525" i="6"/>
  <c r="I525" i="6"/>
  <c r="F529" i="6"/>
  <c r="T529" i="6"/>
  <c r="K528" i="6"/>
  <c r="AA524" i="6"/>
  <c r="W524" i="6"/>
  <c r="X524" i="6"/>
  <c r="Y524" i="6"/>
  <c r="Z525" i="6"/>
  <c r="J525" i="6"/>
  <c r="P525" i="6"/>
  <c r="Q526" i="6"/>
  <c r="G526" i="6"/>
  <c r="U526" i="6"/>
  <c r="V526" i="6"/>
  <c r="H527" i="6"/>
  <c r="I526" i="6"/>
  <c r="AC525" i="6"/>
  <c r="AD525" i="6"/>
  <c r="L525" i="6"/>
  <c r="K529" i="6"/>
  <c r="F530" i="6"/>
  <c r="T530" i="6"/>
  <c r="AA525" i="6"/>
  <c r="W525" i="6"/>
  <c r="X525" i="6"/>
  <c r="Y525" i="6"/>
  <c r="Z526" i="6"/>
  <c r="G527" i="6"/>
  <c r="U527" i="6"/>
  <c r="V527" i="6"/>
  <c r="H528" i="6"/>
  <c r="Q527" i="6"/>
  <c r="I527" i="6"/>
  <c r="P526" i="6"/>
  <c r="J526" i="6"/>
  <c r="AC526" i="6"/>
  <c r="AD526" i="6"/>
  <c r="L526" i="6"/>
  <c r="K530" i="6"/>
  <c r="F531" i="6"/>
  <c r="T531" i="6"/>
  <c r="AA526" i="6"/>
  <c r="W526" i="6"/>
  <c r="X526" i="6"/>
  <c r="Y526" i="6"/>
  <c r="Z527" i="6"/>
  <c r="L527" i="6"/>
  <c r="AC527" i="6"/>
  <c r="AD527" i="6"/>
  <c r="J527" i="6"/>
  <c r="P527" i="6"/>
  <c r="G528" i="6"/>
  <c r="U528" i="6"/>
  <c r="V528" i="6"/>
  <c r="H529" i="6"/>
  <c r="Q528" i="6"/>
  <c r="I528" i="6"/>
  <c r="F532" i="6"/>
  <c r="T532" i="6"/>
  <c r="K531" i="6"/>
  <c r="AA527" i="6"/>
  <c r="W527" i="6"/>
  <c r="X527" i="6"/>
  <c r="Y527" i="6"/>
  <c r="Z528" i="6"/>
  <c r="G529" i="6"/>
  <c r="U529" i="6"/>
  <c r="V529" i="6"/>
  <c r="Q529" i="6"/>
  <c r="H530" i="6"/>
  <c r="I529" i="6"/>
  <c r="P528" i="6"/>
  <c r="J528" i="6"/>
  <c r="AC528" i="6"/>
  <c r="AD528" i="6"/>
  <c r="L528" i="6"/>
  <c r="W528" i="6"/>
  <c r="F533" i="6"/>
  <c r="T533" i="6"/>
  <c r="K532" i="6"/>
  <c r="X528" i="6"/>
  <c r="Y528" i="6"/>
  <c r="Z529" i="6"/>
  <c r="H531" i="6"/>
  <c r="G530" i="6"/>
  <c r="U530" i="6"/>
  <c r="V530" i="6"/>
  <c r="Q530" i="6"/>
  <c r="I530" i="6"/>
  <c r="AA528" i="6"/>
  <c r="P529" i="6"/>
  <c r="J529" i="6"/>
  <c r="L529" i="6"/>
  <c r="AC529" i="6"/>
  <c r="AD529" i="6"/>
  <c r="F534" i="6"/>
  <c r="T534" i="6"/>
  <c r="K533" i="6"/>
  <c r="AA529" i="6"/>
  <c r="W529" i="6"/>
  <c r="X529" i="6"/>
  <c r="Y529" i="6"/>
  <c r="Z530" i="6"/>
  <c r="L530" i="6"/>
  <c r="AC530" i="6"/>
  <c r="AD530" i="6"/>
  <c r="H532" i="6"/>
  <c r="Q531" i="6"/>
  <c r="G531" i="6"/>
  <c r="U531" i="6"/>
  <c r="V531" i="6"/>
  <c r="I531" i="6"/>
  <c r="J530" i="6"/>
  <c r="P530" i="6"/>
  <c r="F535" i="6"/>
  <c r="T535" i="6"/>
  <c r="K534" i="6"/>
  <c r="AA530" i="6"/>
  <c r="W530" i="6"/>
  <c r="X530" i="6"/>
  <c r="Y530" i="6"/>
  <c r="Z531" i="6"/>
  <c r="AC531" i="6"/>
  <c r="AD531" i="6"/>
  <c r="L531" i="6"/>
  <c r="G532" i="6"/>
  <c r="U532" i="6"/>
  <c r="V532" i="6"/>
  <c r="H533" i="6"/>
  <c r="Q532" i="6"/>
  <c r="I532" i="6"/>
  <c r="P531" i="6"/>
  <c r="J531" i="6"/>
  <c r="K535" i="6"/>
  <c r="F536" i="6"/>
  <c r="T536" i="6"/>
  <c r="AA531" i="6"/>
  <c r="W531" i="6"/>
  <c r="X531" i="6"/>
  <c r="Y531" i="6"/>
  <c r="Z532" i="6"/>
  <c r="L532" i="6"/>
  <c r="AC532" i="6"/>
  <c r="AD532" i="6"/>
  <c r="G533" i="6"/>
  <c r="U533" i="6"/>
  <c r="V533" i="6"/>
  <c r="Q533" i="6"/>
  <c r="H534" i="6"/>
  <c r="I533" i="6"/>
  <c r="J532" i="6"/>
  <c r="P532" i="6"/>
  <c r="K536" i="6"/>
  <c r="F537" i="6"/>
  <c r="T537" i="6"/>
  <c r="AA532" i="6"/>
  <c r="W532" i="6"/>
  <c r="X532" i="6"/>
  <c r="Y532" i="6"/>
  <c r="Z533" i="6"/>
  <c r="P533" i="6"/>
  <c r="J533" i="6"/>
  <c r="L533" i="6"/>
  <c r="AC533" i="6"/>
  <c r="AD533" i="6"/>
  <c r="G534" i="6"/>
  <c r="U534" i="6"/>
  <c r="V534" i="6"/>
  <c r="Q534" i="6"/>
  <c r="H535" i="6"/>
  <c r="I534" i="6"/>
  <c r="K537" i="6"/>
  <c r="F538" i="6"/>
  <c r="T538" i="6"/>
  <c r="AA533" i="6"/>
  <c r="W533" i="6"/>
  <c r="X533" i="6"/>
  <c r="Y533" i="6"/>
  <c r="Z534" i="6"/>
  <c r="Q535" i="6"/>
  <c r="G535" i="6"/>
  <c r="U535" i="6"/>
  <c r="V535" i="6"/>
  <c r="H536" i="6"/>
  <c r="I535" i="6"/>
  <c r="P534" i="6"/>
  <c r="J534" i="6"/>
  <c r="AC534" i="6"/>
  <c r="AD534" i="6"/>
  <c r="L534" i="6"/>
  <c r="W534" i="6"/>
  <c r="K538" i="6"/>
  <c r="F539" i="6"/>
  <c r="T539" i="6"/>
  <c r="X534" i="6"/>
  <c r="Y534" i="6"/>
  <c r="Z535" i="6"/>
  <c r="AC535" i="6"/>
  <c r="AD535" i="6"/>
  <c r="L535" i="6"/>
  <c r="H537" i="6"/>
  <c r="G536" i="6"/>
  <c r="U536" i="6"/>
  <c r="V536" i="6"/>
  <c r="Q536" i="6"/>
  <c r="I536" i="6"/>
  <c r="AA534" i="6"/>
  <c r="J535" i="6"/>
  <c r="P535" i="6"/>
  <c r="F540" i="6"/>
  <c r="T540" i="6"/>
  <c r="K539" i="6"/>
  <c r="AA535" i="6"/>
  <c r="W535" i="6"/>
  <c r="X535" i="6"/>
  <c r="Y535" i="6"/>
  <c r="Z536" i="6"/>
  <c r="J536" i="6"/>
  <c r="P536" i="6"/>
  <c r="G537" i="6"/>
  <c r="U537" i="6"/>
  <c r="V537" i="6"/>
  <c r="H538" i="6"/>
  <c r="Q537" i="6"/>
  <c r="I537" i="6"/>
  <c r="L536" i="6"/>
  <c r="W536" i="6"/>
  <c r="AC536" i="6"/>
  <c r="AD536" i="6"/>
  <c r="F541" i="6"/>
  <c r="K540" i="6"/>
  <c r="F542" i="6"/>
  <c r="T542" i="6"/>
  <c r="T541" i="6"/>
  <c r="X536" i="6"/>
  <c r="Y536" i="6"/>
  <c r="Z537" i="6"/>
  <c r="J537" i="6"/>
  <c r="P537" i="6"/>
  <c r="L537" i="6"/>
  <c r="AC537" i="6"/>
  <c r="AD537" i="6"/>
  <c r="AA536" i="6"/>
  <c r="G538" i="6"/>
  <c r="U538" i="6"/>
  <c r="V538" i="6"/>
  <c r="H539" i="6"/>
  <c r="Q538" i="6"/>
  <c r="I538" i="6"/>
  <c r="K541" i="6"/>
  <c r="K542" i="6"/>
  <c r="F543" i="6"/>
  <c r="T543" i="6"/>
  <c r="AA537" i="6"/>
  <c r="W537" i="6"/>
  <c r="X537" i="6"/>
  <c r="Y537" i="6"/>
  <c r="Z538" i="6"/>
  <c r="L538" i="6"/>
  <c r="W538" i="6"/>
  <c r="AC538" i="6"/>
  <c r="AD538" i="6"/>
  <c r="J538" i="6"/>
  <c r="P538" i="6"/>
  <c r="H540" i="6"/>
  <c r="Q539" i="6"/>
  <c r="G539" i="6"/>
  <c r="U539" i="6"/>
  <c r="V539" i="6"/>
  <c r="I539" i="6"/>
  <c r="F544" i="6"/>
  <c r="T544" i="6"/>
  <c r="K543" i="6"/>
  <c r="X538" i="6"/>
  <c r="Y538" i="6"/>
  <c r="H541" i="6"/>
  <c r="H542" i="6"/>
  <c r="Q540" i="6"/>
  <c r="G540" i="6"/>
  <c r="U540" i="6"/>
  <c r="V540" i="6"/>
  <c r="I540" i="6"/>
  <c r="P539" i="6"/>
  <c r="J539" i="6"/>
  <c r="Z539" i="6"/>
  <c r="AC539" i="6"/>
  <c r="AD539" i="6"/>
  <c r="L539" i="6"/>
  <c r="AA538" i="6"/>
  <c r="K544" i="6"/>
  <c r="F545" i="6"/>
  <c r="T545" i="6"/>
  <c r="AA539" i="6"/>
  <c r="W539" i="6"/>
  <c r="X539" i="6"/>
  <c r="Y539" i="6"/>
  <c r="G542" i="6"/>
  <c r="Q542" i="6"/>
  <c r="I542" i="6"/>
  <c r="H543" i="6"/>
  <c r="P540" i="6"/>
  <c r="J540" i="6"/>
  <c r="AC540" i="6"/>
  <c r="AD540" i="6"/>
  <c r="L540" i="6"/>
  <c r="W540" i="6"/>
  <c r="Q541" i="6"/>
  <c r="G541" i="6"/>
  <c r="U541" i="6"/>
  <c r="V541" i="6"/>
  <c r="I541" i="6"/>
  <c r="K545" i="6"/>
  <c r="F546" i="6"/>
  <c r="T546" i="6"/>
  <c r="U542" i="6"/>
  <c r="V542" i="6"/>
  <c r="L542" i="6"/>
  <c r="W542" i="6"/>
  <c r="AC542" i="6"/>
  <c r="AD542" i="6"/>
  <c r="H544" i="6"/>
  <c r="Q543" i="6"/>
  <c r="I543" i="6"/>
  <c r="G543" i="6"/>
  <c r="U543" i="6"/>
  <c r="V543" i="6"/>
  <c r="J542" i="6"/>
  <c r="P542" i="6"/>
  <c r="Z541" i="6"/>
  <c r="AC541" i="6"/>
  <c r="AD541" i="6"/>
  <c r="L541" i="6"/>
  <c r="W541" i="6"/>
  <c r="Z540" i="6"/>
  <c r="X540" i="6"/>
  <c r="Y540" i="6"/>
  <c r="P541" i="6"/>
  <c r="J541" i="6"/>
  <c r="AA540" i="6"/>
  <c r="K546" i="6"/>
  <c r="F547" i="6"/>
  <c r="T547" i="6"/>
  <c r="L543" i="6"/>
  <c r="AC543" i="6"/>
  <c r="AD543" i="6"/>
  <c r="AA542" i="6"/>
  <c r="I544" i="6"/>
  <c r="G544" i="6"/>
  <c r="U544" i="6"/>
  <c r="V544" i="6"/>
  <c r="H545" i="6"/>
  <c r="Q544" i="6"/>
  <c r="J543" i="6"/>
  <c r="P543" i="6"/>
  <c r="Z542" i="6"/>
  <c r="X541" i="6"/>
  <c r="Y541" i="6"/>
  <c r="F548" i="6"/>
  <c r="T548" i="6"/>
  <c r="K547" i="6"/>
  <c r="AA543" i="6"/>
  <c r="W543" i="6"/>
  <c r="Z543" i="6"/>
  <c r="X542" i="6"/>
  <c r="Y542" i="6"/>
  <c r="P544" i="6"/>
  <c r="J544" i="6"/>
  <c r="AC544" i="6"/>
  <c r="AD544" i="6"/>
  <c r="L544" i="6"/>
  <c r="W544" i="6"/>
  <c r="Q545" i="6"/>
  <c r="G545" i="6"/>
  <c r="U545" i="6"/>
  <c r="V545" i="6"/>
  <c r="I545" i="6"/>
  <c r="H546" i="6"/>
  <c r="F549" i="6"/>
  <c r="T549" i="6"/>
  <c r="K548" i="6"/>
  <c r="Z544" i="6"/>
  <c r="X543" i="6"/>
  <c r="Y543" i="6"/>
  <c r="L545" i="6"/>
  <c r="AC545" i="6"/>
  <c r="AD545" i="6"/>
  <c r="AA544" i="6"/>
  <c r="J545" i="6"/>
  <c r="P545" i="6"/>
  <c r="F550" i="6"/>
  <c r="T550" i="6"/>
  <c r="K549" i="6"/>
  <c r="G546" i="6"/>
  <c r="U546" i="6"/>
  <c r="V546" i="6"/>
  <c r="Q546" i="6"/>
  <c r="H547" i="6"/>
  <c r="I546" i="6"/>
  <c r="AA545" i="6"/>
  <c r="W545" i="6"/>
  <c r="Z545" i="6"/>
  <c r="X544" i="6"/>
  <c r="Y544" i="6"/>
  <c r="P546" i="6"/>
  <c r="J546" i="6"/>
  <c r="L546" i="6"/>
  <c r="W546" i="6"/>
  <c r="AC546" i="6"/>
  <c r="AD546" i="6"/>
  <c r="G547" i="6"/>
  <c r="U547" i="6"/>
  <c r="V547" i="6"/>
  <c r="Q547" i="6"/>
  <c r="I547" i="6"/>
  <c r="H548" i="6"/>
  <c r="F551" i="6"/>
  <c r="T551" i="6"/>
  <c r="K550" i="6"/>
  <c r="Z547" i="6"/>
  <c r="Z546" i="6"/>
  <c r="X545" i="6"/>
  <c r="Y545" i="6"/>
  <c r="J547" i="6"/>
  <c r="P547" i="6"/>
  <c r="AC547" i="6"/>
  <c r="AD547" i="6"/>
  <c r="L547" i="6"/>
  <c r="W547" i="6"/>
  <c r="H549" i="6"/>
  <c r="Q548" i="6"/>
  <c r="I548" i="6"/>
  <c r="G548" i="6"/>
  <c r="U548" i="6"/>
  <c r="V548" i="6"/>
  <c r="F552" i="6"/>
  <c r="T552" i="6"/>
  <c r="K551" i="6"/>
  <c r="AA546" i="6"/>
  <c r="AA547" i="6"/>
  <c r="Z548" i="6"/>
  <c r="X547" i="6"/>
  <c r="Y547" i="6"/>
  <c r="X546" i="6"/>
  <c r="Y546" i="6"/>
  <c r="AC548" i="6"/>
  <c r="AD548" i="6"/>
  <c r="L548" i="6"/>
  <c r="W548" i="6"/>
  <c r="X548" i="6"/>
  <c r="K552" i="6"/>
  <c r="F553" i="6"/>
  <c r="T553" i="6"/>
  <c r="Q549" i="6"/>
  <c r="H550" i="6"/>
  <c r="I549" i="6"/>
  <c r="G549" i="6"/>
  <c r="U549" i="6"/>
  <c r="V549" i="6"/>
  <c r="J548" i="6"/>
  <c r="P548" i="6"/>
  <c r="Z549" i="6"/>
  <c r="Y548" i="6"/>
  <c r="F554" i="6"/>
  <c r="T554" i="6"/>
  <c r="K553" i="6"/>
  <c r="L549" i="6"/>
  <c r="AC549" i="6"/>
  <c r="AD549" i="6"/>
  <c r="I550" i="6"/>
  <c r="G550" i="6"/>
  <c r="U550" i="6"/>
  <c r="V550" i="6"/>
  <c r="H551" i="6"/>
  <c r="Q550" i="6"/>
  <c r="AA548" i="6"/>
  <c r="J549" i="6"/>
  <c r="P549" i="6"/>
  <c r="Z550" i="6"/>
  <c r="AA549" i="6"/>
  <c r="W549" i="6"/>
  <c r="X549" i="6"/>
  <c r="Y549" i="6"/>
  <c r="G551" i="6"/>
  <c r="U551" i="6"/>
  <c r="V551" i="6"/>
  <c r="H552" i="6"/>
  <c r="Q551" i="6"/>
  <c r="I551" i="6"/>
  <c r="P550" i="6"/>
  <c r="J550" i="6"/>
  <c r="AC550" i="6"/>
  <c r="AD550" i="6"/>
  <c r="L550" i="6"/>
  <c r="W550" i="6"/>
  <c r="X550" i="6"/>
  <c r="K554" i="6"/>
  <c r="F555" i="6"/>
  <c r="T555" i="6"/>
  <c r="Z551" i="6"/>
  <c r="Y550" i="6"/>
  <c r="Q552" i="6"/>
  <c r="I552" i="6"/>
  <c r="G552" i="6"/>
  <c r="U552" i="6"/>
  <c r="V552" i="6"/>
  <c r="H553" i="6"/>
  <c r="F556" i="6"/>
  <c r="T556" i="6"/>
  <c r="K555" i="6"/>
  <c r="AC551" i="6"/>
  <c r="AD551" i="6"/>
  <c r="L551" i="6"/>
  <c r="AA550" i="6"/>
  <c r="P551" i="6"/>
  <c r="J551" i="6"/>
  <c r="AA551" i="6"/>
  <c r="W551" i="6"/>
  <c r="X551" i="6"/>
  <c r="Y551" i="6"/>
  <c r="I553" i="6"/>
  <c r="H554" i="6"/>
  <c r="Q553" i="6"/>
  <c r="G553" i="6"/>
  <c r="U553" i="6"/>
  <c r="V553" i="6"/>
  <c r="J552" i="6"/>
  <c r="P552" i="6"/>
  <c r="K556" i="6"/>
  <c r="F557" i="6"/>
  <c r="T557" i="6"/>
  <c r="L552" i="6"/>
  <c r="AC552" i="6"/>
  <c r="AD552" i="6"/>
  <c r="Z552" i="6"/>
  <c r="AA552" i="6"/>
  <c r="W552" i="6"/>
  <c r="X552" i="6"/>
  <c r="Y552" i="6"/>
  <c r="Z553" i="6"/>
  <c r="J553" i="6"/>
  <c r="P553" i="6"/>
  <c r="I554" i="6"/>
  <c r="Q554" i="6"/>
  <c r="G554" i="6"/>
  <c r="U554" i="6"/>
  <c r="V554" i="6"/>
  <c r="H555" i="6"/>
  <c r="F558" i="6"/>
  <c r="T558" i="6"/>
  <c r="K557" i="6"/>
  <c r="L553" i="6"/>
  <c r="AC553" i="6"/>
  <c r="AD553" i="6"/>
  <c r="AA553" i="6"/>
  <c r="W553" i="6"/>
  <c r="X553" i="6"/>
  <c r="Y553" i="6"/>
  <c r="Z554" i="6"/>
  <c r="J554" i="6"/>
  <c r="P554" i="6"/>
  <c r="F559" i="6"/>
  <c r="T559" i="6"/>
  <c r="K558" i="6"/>
  <c r="G555" i="6"/>
  <c r="U555" i="6"/>
  <c r="V555" i="6"/>
  <c r="I555" i="6"/>
  <c r="H556" i="6"/>
  <c r="Q555" i="6"/>
  <c r="L554" i="6"/>
  <c r="AC554" i="6"/>
  <c r="AD554" i="6"/>
  <c r="AA554" i="6"/>
  <c r="W554" i="6"/>
  <c r="X554" i="6"/>
  <c r="Y554" i="6"/>
  <c r="Z555" i="6"/>
  <c r="P555" i="6"/>
  <c r="J555" i="6"/>
  <c r="K559" i="6"/>
  <c r="F560" i="6"/>
  <c r="T560" i="6"/>
  <c r="Q556" i="6"/>
  <c r="I556" i="6"/>
  <c r="H557" i="6"/>
  <c r="G556" i="6"/>
  <c r="U556" i="6"/>
  <c r="V556" i="6"/>
  <c r="L555" i="6"/>
  <c r="AC555" i="6"/>
  <c r="AD555" i="6"/>
  <c r="AA555" i="6"/>
  <c r="W555" i="6"/>
  <c r="Z556" i="6"/>
  <c r="X555" i="6"/>
  <c r="Y555" i="6"/>
  <c r="AC556" i="6"/>
  <c r="AD556" i="6"/>
  <c r="L556" i="6"/>
  <c r="J556" i="6"/>
  <c r="P556" i="6"/>
  <c r="F561" i="6"/>
  <c r="T561" i="6"/>
  <c r="K560" i="6"/>
  <c r="I557" i="6"/>
  <c r="G557" i="6"/>
  <c r="U557" i="6"/>
  <c r="V557" i="6"/>
  <c r="H558" i="6"/>
  <c r="Q557" i="6"/>
  <c r="Z557" i="6"/>
  <c r="AA556" i="6"/>
  <c r="W556" i="6"/>
  <c r="X556" i="6"/>
  <c r="Y556" i="6"/>
  <c r="L557" i="6"/>
  <c r="AC557" i="6"/>
  <c r="AD557" i="6"/>
  <c r="G558" i="6"/>
  <c r="U558" i="6"/>
  <c r="V558" i="6"/>
  <c r="H559" i="6"/>
  <c r="Q558" i="6"/>
  <c r="Z558" i="6"/>
  <c r="I558" i="6"/>
  <c r="F562" i="6"/>
  <c r="T562" i="6"/>
  <c r="K561" i="6"/>
  <c r="J557" i="6"/>
  <c r="P557" i="6"/>
  <c r="AA557" i="6"/>
  <c r="W557" i="6"/>
  <c r="X557" i="6"/>
  <c r="Y557" i="6"/>
  <c r="P558" i="6"/>
  <c r="J558" i="6"/>
  <c r="F563" i="6"/>
  <c r="T563" i="6"/>
  <c r="K562" i="6"/>
  <c r="AC558" i="6"/>
  <c r="AD558" i="6"/>
  <c r="L558" i="6"/>
  <c r="I559" i="6"/>
  <c r="G559" i="6"/>
  <c r="U559" i="6"/>
  <c r="V559" i="6"/>
  <c r="H560" i="6"/>
  <c r="Q559" i="6"/>
  <c r="Z559" i="6"/>
  <c r="AA558" i="6"/>
  <c r="W558" i="6"/>
  <c r="X558" i="6"/>
  <c r="Y558" i="6"/>
  <c r="AC559" i="6"/>
  <c r="AD559" i="6"/>
  <c r="L559" i="6"/>
  <c r="F564" i="6"/>
  <c r="T564" i="6"/>
  <c r="K563" i="6"/>
  <c r="H561" i="6"/>
  <c r="Q560" i="6"/>
  <c r="I560" i="6"/>
  <c r="G560" i="6"/>
  <c r="U560" i="6"/>
  <c r="V560" i="6"/>
  <c r="J559" i="6"/>
  <c r="P559" i="6"/>
  <c r="Z560" i="6"/>
  <c r="AA559" i="6"/>
  <c r="W559" i="6"/>
  <c r="X559" i="6"/>
  <c r="Y559" i="6"/>
  <c r="K564" i="6"/>
  <c r="F565" i="6"/>
  <c r="T565" i="6"/>
  <c r="L560" i="6"/>
  <c r="AC560" i="6"/>
  <c r="AD560" i="6"/>
  <c r="I561" i="6"/>
  <c r="G561" i="6"/>
  <c r="U561" i="6"/>
  <c r="V561" i="6"/>
  <c r="H562" i="6"/>
  <c r="Q561" i="6"/>
  <c r="J560" i="6"/>
  <c r="P560" i="6"/>
  <c r="Z561" i="6"/>
  <c r="AA560" i="6"/>
  <c r="W560" i="6"/>
  <c r="X560" i="6"/>
  <c r="Y560" i="6"/>
  <c r="G562" i="6"/>
  <c r="U562" i="6"/>
  <c r="V562" i="6"/>
  <c r="I562" i="6"/>
  <c r="Q562" i="6"/>
  <c r="H563" i="6"/>
  <c r="F566" i="6"/>
  <c r="T566" i="6"/>
  <c r="K565" i="6"/>
  <c r="J561" i="6"/>
  <c r="P561" i="6"/>
  <c r="AC561" i="6"/>
  <c r="AD561" i="6"/>
  <c r="L561" i="6"/>
  <c r="AA561" i="6"/>
  <c r="W561" i="6"/>
  <c r="X561" i="6"/>
  <c r="Y561" i="6"/>
  <c r="I563" i="6"/>
  <c r="G563" i="6"/>
  <c r="U563" i="6"/>
  <c r="V563" i="6"/>
  <c r="H564" i="6"/>
  <c r="Q563" i="6"/>
  <c r="Z562" i="6"/>
  <c r="F567" i="6"/>
  <c r="T567" i="6"/>
  <c r="K566" i="6"/>
  <c r="AC562" i="6"/>
  <c r="AD562" i="6"/>
  <c r="L562" i="6"/>
  <c r="P562" i="6"/>
  <c r="J562" i="6"/>
  <c r="AA562" i="6"/>
  <c r="W562" i="6"/>
  <c r="X562" i="6"/>
  <c r="Y562" i="6"/>
  <c r="Z563" i="6"/>
  <c r="G564" i="6"/>
  <c r="U564" i="6"/>
  <c r="V564" i="6"/>
  <c r="H565" i="6"/>
  <c r="Q564" i="6"/>
  <c r="I564" i="6"/>
  <c r="P563" i="6"/>
  <c r="J563" i="6"/>
  <c r="F568" i="6"/>
  <c r="T568" i="6"/>
  <c r="K567" i="6"/>
  <c r="AC563" i="6"/>
  <c r="AD563" i="6"/>
  <c r="L563" i="6"/>
  <c r="Z564" i="6"/>
  <c r="AA563" i="6"/>
  <c r="W563" i="6"/>
  <c r="X563" i="6"/>
  <c r="Y563" i="6"/>
  <c r="G565" i="6"/>
  <c r="U565" i="6"/>
  <c r="V565" i="6"/>
  <c r="Q565" i="6"/>
  <c r="H566" i="6"/>
  <c r="I565" i="6"/>
  <c r="J564" i="6"/>
  <c r="P564" i="6"/>
  <c r="F569" i="6"/>
  <c r="T569" i="6"/>
  <c r="K568" i="6"/>
  <c r="AC564" i="6"/>
  <c r="AD564" i="6"/>
  <c r="L564" i="6"/>
  <c r="Z565" i="6"/>
  <c r="AA564" i="6"/>
  <c r="W564" i="6"/>
  <c r="X564" i="6"/>
  <c r="Y564" i="6"/>
  <c r="L565" i="6"/>
  <c r="AC565" i="6"/>
  <c r="AD565" i="6"/>
  <c r="G566" i="6"/>
  <c r="U566" i="6"/>
  <c r="V566" i="6"/>
  <c r="H567" i="6"/>
  <c r="Q566" i="6"/>
  <c r="I566" i="6"/>
  <c r="F570" i="6"/>
  <c r="T570" i="6"/>
  <c r="K569" i="6"/>
  <c r="P565" i="6"/>
  <c r="J565" i="6"/>
  <c r="Z566" i="6"/>
  <c r="AA565" i="6"/>
  <c r="W565" i="6"/>
  <c r="X565" i="6"/>
  <c r="Y565" i="6"/>
  <c r="G567" i="6"/>
  <c r="U567" i="6"/>
  <c r="V567" i="6"/>
  <c r="H568" i="6"/>
  <c r="I567" i="6"/>
  <c r="Q567" i="6"/>
  <c r="F571" i="6"/>
  <c r="T571" i="6"/>
  <c r="K570" i="6"/>
  <c r="J566" i="6"/>
  <c r="P566" i="6"/>
  <c r="AC566" i="6"/>
  <c r="AD566" i="6"/>
  <c r="L566" i="6"/>
  <c r="Z567" i="6"/>
  <c r="AA566" i="6"/>
  <c r="W566" i="6"/>
  <c r="X566" i="6"/>
  <c r="Y566" i="6"/>
  <c r="AC567" i="6"/>
  <c r="AD567" i="6"/>
  <c r="L567" i="6"/>
  <c r="Q568" i="6"/>
  <c r="I568" i="6"/>
  <c r="G568" i="6"/>
  <c r="U568" i="6"/>
  <c r="V568" i="6"/>
  <c r="H569" i="6"/>
  <c r="F572" i="6"/>
  <c r="T572" i="6"/>
  <c r="K571" i="6"/>
  <c r="J567" i="6"/>
  <c r="P567" i="6"/>
  <c r="AA567" i="6"/>
  <c r="W567" i="6"/>
  <c r="X567" i="6"/>
  <c r="Y567" i="6"/>
  <c r="Z568" i="6"/>
  <c r="F573" i="6"/>
  <c r="T573" i="6"/>
  <c r="K572" i="6"/>
  <c r="L568" i="6"/>
  <c r="AC568" i="6"/>
  <c r="AD568" i="6"/>
  <c r="Q569" i="6"/>
  <c r="G569" i="6"/>
  <c r="U569" i="6"/>
  <c r="V569" i="6"/>
  <c r="H570" i="6"/>
  <c r="I569" i="6"/>
  <c r="P568" i="6"/>
  <c r="J568" i="6"/>
  <c r="AA568" i="6"/>
  <c r="W568" i="6"/>
  <c r="X568" i="6"/>
  <c r="Y568" i="6"/>
  <c r="Z569" i="6"/>
  <c r="Q570" i="6"/>
  <c r="I570" i="6"/>
  <c r="G570" i="6"/>
  <c r="U570" i="6"/>
  <c r="V570" i="6"/>
  <c r="H571" i="6"/>
  <c r="J569" i="6"/>
  <c r="P569" i="6"/>
  <c r="AC569" i="6"/>
  <c r="AD569" i="6"/>
  <c r="L569" i="6"/>
  <c r="F574" i="6"/>
  <c r="T574" i="6"/>
  <c r="K573" i="6"/>
  <c r="AA569" i="6"/>
  <c r="W569" i="6"/>
  <c r="X569" i="6"/>
  <c r="Y569" i="6"/>
  <c r="Z570" i="6"/>
  <c r="G571" i="6"/>
  <c r="U571" i="6"/>
  <c r="V571" i="6"/>
  <c r="Q571" i="6"/>
  <c r="H572" i="6"/>
  <c r="I571" i="6"/>
  <c r="F575" i="6"/>
  <c r="T575" i="6"/>
  <c r="K574" i="6"/>
  <c r="J570" i="6"/>
  <c r="P570" i="6"/>
  <c r="L570" i="6"/>
  <c r="AC570" i="6"/>
  <c r="AD570" i="6"/>
  <c r="Z571" i="6"/>
  <c r="AA570" i="6"/>
  <c r="W570" i="6"/>
  <c r="X570" i="6"/>
  <c r="Y570" i="6"/>
  <c r="AC571" i="6"/>
  <c r="AD571" i="6"/>
  <c r="L571" i="6"/>
  <c r="H573" i="6"/>
  <c r="I572" i="6"/>
  <c r="G572" i="6"/>
  <c r="U572" i="6"/>
  <c r="V572" i="6"/>
  <c r="Q572" i="6"/>
  <c r="F576" i="6"/>
  <c r="T576" i="6"/>
  <c r="K575" i="6"/>
  <c r="J571" i="6"/>
  <c r="P571" i="6"/>
  <c r="Z572" i="6"/>
  <c r="AA571" i="6"/>
  <c r="W571" i="6"/>
  <c r="X571" i="6"/>
  <c r="Y571" i="6"/>
  <c r="F577" i="6"/>
  <c r="T577" i="6"/>
  <c r="K576" i="6"/>
  <c r="L572" i="6"/>
  <c r="AC572" i="6"/>
  <c r="AD572" i="6"/>
  <c r="Q573" i="6"/>
  <c r="Z573" i="6"/>
  <c r="I573" i="6"/>
  <c r="H574" i="6"/>
  <c r="G573" i="6"/>
  <c r="U573" i="6"/>
  <c r="V573" i="6"/>
  <c r="J572" i="6"/>
  <c r="P572" i="6"/>
  <c r="AA572" i="6"/>
  <c r="W572" i="6"/>
  <c r="X572" i="6"/>
  <c r="Y572" i="6"/>
  <c r="I574" i="6"/>
  <c r="G574" i="6"/>
  <c r="U574" i="6"/>
  <c r="V574" i="6"/>
  <c r="H575" i="6"/>
  <c r="Q574" i="6"/>
  <c r="L573" i="6"/>
  <c r="AC573" i="6"/>
  <c r="AD573" i="6"/>
  <c r="P573" i="6"/>
  <c r="J573" i="6"/>
  <c r="F578" i="6"/>
  <c r="T578" i="6"/>
  <c r="K577" i="6"/>
  <c r="Z574" i="6"/>
  <c r="AA573" i="6"/>
  <c r="W573" i="6"/>
  <c r="X573" i="6"/>
  <c r="Y573" i="6"/>
  <c r="G575" i="6"/>
  <c r="U575" i="6"/>
  <c r="V575" i="6"/>
  <c r="H576" i="6"/>
  <c r="Q575" i="6"/>
  <c r="I575" i="6"/>
  <c r="F579" i="6"/>
  <c r="T579" i="6"/>
  <c r="K578" i="6"/>
  <c r="P574" i="6"/>
  <c r="J574" i="6"/>
  <c r="AC574" i="6"/>
  <c r="AD574" i="6"/>
  <c r="L574" i="6"/>
  <c r="Z575" i="6"/>
  <c r="AA574" i="6"/>
  <c r="W574" i="6"/>
  <c r="X574" i="6"/>
  <c r="Y574" i="6"/>
  <c r="AC575" i="6"/>
  <c r="AD575" i="6"/>
  <c r="L575" i="6"/>
  <c r="K579" i="6"/>
  <c r="F580" i="6"/>
  <c r="T580" i="6"/>
  <c r="H577" i="6"/>
  <c r="Q576" i="6"/>
  <c r="I576" i="6"/>
  <c r="G576" i="6"/>
  <c r="U576" i="6"/>
  <c r="V576" i="6"/>
  <c r="J575" i="6"/>
  <c r="P575" i="6"/>
  <c r="Z576" i="6"/>
  <c r="AA575" i="6"/>
  <c r="W575" i="6"/>
  <c r="X575" i="6"/>
  <c r="Y575" i="6"/>
  <c r="F581" i="6"/>
  <c r="T581" i="6"/>
  <c r="K580" i="6"/>
  <c r="P576" i="6"/>
  <c r="J576" i="6"/>
  <c r="L576" i="6"/>
  <c r="AC576" i="6"/>
  <c r="AD576" i="6"/>
  <c r="H578" i="6"/>
  <c r="G577" i="6"/>
  <c r="U577" i="6"/>
  <c r="V577" i="6"/>
  <c r="Q577" i="6"/>
  <c r="I577" i="6"/>
  <c r="Z577" i="6"/>
  <c r="AA576" i="6"/>
  <c r="W576" i="6"/>
  <c r="X576" i="6"/>
  <c r="Y576" i="6"/>
  <c r="G578" i="6"/>
  <c r="U578" i="6"/>
  <c r="V578" i="6"/>
  <c r="Q578" i="6"/>
  <c r="I578" i="6"/>
  <c r="H579" i="6"/>
  <c r="AC577" i="6"/>
  <c r="AD577" i="6"/>
  <c r="L577" i="6"/>
  <c r="J577" i="6"/>
  <c r="P577" i="6"/>
  <c r="F582" i="6"/>
  <c r="T582" i="6"/>
  <c r="K581" i="6"/>
  <c r="AA577" i="6"/>
  <c r="W577" i="6"/>
  <c r="X577" i="6"/>
  <c r="Y577" i="6"/>
  <c r="Z578" i="6"/>
  <c r="AC578" i="6"/>
  <c r="AD578" i="6"/>
  <c r="L578" i="6"/>
  <c r="F583" i="6"/>
  <c r="T583" i="6"/>
  <c r="K582" i="6"/>
  <c r="J578" i="6"/>
  <c r="P578" i="6"/>
  <c r="I579" i="6"/>
  <c r="H580" i="6"/>
  <c r="Q579" i="6"/>
  <c r="G579" i="6"/>
  <c r="U579" i="6"/>
  <c r="V579" i="6"/>
  <c r="Z579" i="6"/>
  <c r="AA578" i="6"/>
  <c r="W578" i="6"/>
  <c r="X578" i="6"/>
  <c r="Y578" i="6"/>
  <c r="H581" i="6"/>
  <c r="I580" i="6"/>
  <c r="Q580" i="6"/>
  <c r="G580" i="6"/>
  <c r="U580" i="6"/>
  <c r="V580" i="6"/>
  <c r="AC579" i="6"/>
  <c r="AD579" i="6"/>
  <c r="L579" i="6"/>
  <c r="J579" i="6"/>
  <c r="P579" i="6"/>
  <c r="F584" i="6"/>
  <c r="T584" i="6"/>
  <c r="K583" i="6"/>
  <c r="AA579" i="6"/>
  <c r="W579" i="6"/>
  <c r="X579" i="6"/>
  <c r="Y579" i="6"/>
  <c r="Z580" i="6"/>
  <c r="P580" i="6"/>
  <c r="J580" i="6"/>
  <c r="F585" i="6"/>
  <c r="T585" i="6"/>
  <c r="K584" i="6"/>
  <c r="AC580" i="6"/>
  <c r="AD580" i="6"/>
  <c r="L580" i="6"/>
  <c r="G581" i="6"/>
  <c r="U581" i="6"/>
  <c r="V581" i="6"/>
  <c r="H582" i="6"/>
  <c r="I581" i="6"/>
  <c r="Q581" i="6"/>
  <c r="Z581" i="6"/>
  <c r="AA580" i="6"/>
  <c r="W580" i="6"/>
  <c r="X580" i="6"/>
  <c r="Y580" i="6"/>
  <c r="J581" i="6"/>
  <c r="P581" i="6"/>
  <c r="F586" i="6"/>
  <c r="T586" i="6"/>
  <c r="K585" i="6"/>
  <c r="L581" i="6"/>
  <c r="AC581" i="6"/>
  <c r="AD581" i="6"/>
  <c r="G582" i="6"/>
  <c r="U582" i="6"/>
  <c r="V582" i="6"/>
  <c r="H583" i="6"/>
  <c r="Q582" i="6"/>
  <c r="I582" i="6"/>
  <c r="Z582" i="6"/>
  <c r="AA581" i="6"/>
  <c r="W581" i="6"/>
  <c r="X581" i="6"/>
  <c r="Y581" i="6"/>
  <c r="K586" i="6"/>
  <c r="F587" i="6"/>
  <c r="T587" i="6"/>
  <c r="Q583" i="6"/>
  <c r="I583" i="6"/>
  <c r="G583" i="6"/>
  <c r="U583" i="6"/>
  <c r="V583" i="6"/>
  <c r="H584" i="6"/>
  <c r="P582" i="6"/>
  <c r="J582" i="6"/>
  <c r="AC582" i="6"/>
  <c r="AD582" i="6"/>
  <c r="L582" i="6"/>
  <c r="AA582" i="6"/>
  <c r="W582" i="6"/>
  <c r="X582" i="6"/>
  <c r="Y582" i="6"/>
  <c r="Z583" i="6"/>
  <c r="L583" i="6"/>
  <c r="AC583" i="6"/>
  <c r="AD583" i="6"/>
  <c r="Q584" i="6"/>
  <c r="H585" i="6"/>
  <c r="G584" i="6"/>
  <c r="U584" i="6"/>
  <c r="V584" i="6"/>
  <c r="I584" i="6"/>
  <c r="F588" i="6"/>
  <c r="T588" i="6"/>
  <c r="K587" i="6"/>
  <c r="P583" i="6"/>
  <c r="J583" i="6"/>
  <c r="Z584" i="6"/>
  <c r="AA583" i="6"/>
  <c r="W583" i="6"/>
  <c r="X583" i="6"/>
  <c r="Y583" i="6"/>
  <c r="H586" i="6"/>
  <c r="Q585" i="6"/>
  <c r="G585" i="6"/>
  <c r="U585" i="6"/>
  <c r="V585" i="6"/>
  <c r="I585" i="6"/>
  <c r="F589" i="6"/>
  <c r="T589" i="6"/>
  <c r="K588" i="6"/>
  <c r="J584" i="6"/>
  <c r="P584" i="6"/>
  <c r="AC584" i="6"/>
  <c r="AD584" i="6"/>
  <c r="L584" i="6"/>
  <c r="Z585" i="6"/>
  <c r="AA584" i="6"/>
  <c r="W584" i="6"/>
  <c r="X584" i="6"/>
  <c r="Y584" i="6"/>
  <c r="L585" i="6"/>
  <c r="AC585" i="6"/>
  <c r="AD585" i="6"/>
  <c r="P585" i="6"/>
  <c r="J585" i="6"/>
  <c r="F590" i="6"/>
  <c r="T590" i="6"/>
  <c r="K589" i="6"/>
  <c r="I586" i="6"/>
  <c r="H587" i="6"/>
  <c r="Q586" i="6"/>
  <c r="G586" i="6"/>
  <c r="U586" i="6"/>
  <c r="V586" i="6"/>
  <c r="Z586" i="6"/>
  <c r="AA585" i="6"/>
  <c r="W585" i="6"/>
  <c r="X585" i="6"/>
  <c r="Y585" i="6"/>
  <c r="H588" i="6"/>
  <c r="Q587" i="6"/>
  <c r="I587" i="6"/>
  <c r="G587" i="6"/>
  <c r="U587" i="6"/>
  <c r="V587" i="6"/>
  <c r="F591" i="6"/>
  <c r="T591" i="6"/>
  <c r="K590" i="6"/>
  <c r="AC586" i="6"/>
  <c r="AD586" i="6"/>
  <c r="L586" i="6"/>
  <c r="J586" i="6"/>
  <c r="P586" i="6"/>
  <c r="Z587" i="6"/>
  <c r="AA586" i="6"/>
  <c r="W586" i="6"/>
  <c r="X586" i="6"/>
  <c r="Y586" i="6"/>
  <c r="J587" i="6"/>
  <c r="P587" i="6"/>
  <c r="AC587" i="6"/>
  <c r="AD587" i="6"/>
  <c r="L587" i="6"/>
  <c r="F592" i="6"/>
  <c r="T592" i="6"/>
  <c r="K591" i="6"/>
  <c r="G588" i="6"/>
  <c r="U588" i="6"/>
  <c r="V588" i="6"/>
  <c r="H589" i="6"/>
  <c r="I588" i="6"/>
  <c r="Q588" i="6"/>
  <c r="AA587" i="6"/>
  <c r="W587" i="6"/>
  <c r="X587" i="6"/>
  <c r="Y587" i="6"/>
  <c r="Z588" i="6"/>
  <c r="P588" i="6"/>
  <c r="J588" i="6"/>
  <c r="AC588" i="6"/>
  <c r="AD588" i="6"/>
  <c r="L588" i="6"/>
  <c r="Q589" i="6"/>
  <c r="I589" i="6"/>
  <c r="G589" i="6"/>
  <c r="U589" i="6"/>
  <c r="V589" i="6"/>
  <c r="H590" i="6"/>
  <c r="K592" i="6"/>
  <c r="F593" i="6"/>
  <c r="T593" i="6"/>
  <c r="Z589" i="6"/>
  <c r="AA588" i="6"/>
  <c r="W588" i="6"/>
  <c r="X588" i="6"/>
  <c r="Y588" i="6"/>
  <c r="F594" i="6"/>
  <c r="T594" i="6"/>
  <c r="K593" i="6"/>
  <c r="J589" i="6"/>
  <c r="P589" i="6"/>
  <c r="AC589" i="6"/>
  <c r="AD589" i="6"/>
  <c r="L589" i="6"/>
  <c r="Q590" i="6"/>
  <c r="G590" i="6"/>
  <c r="U590" i="6"/>
  <c r="V590" i="6"/>
  <c r="H591" i="6"/>
  <c r="I590" i="6"/>
  <c r="Z590" i="6"/>
  <c r="AA589" i="6"/>
  <c r="W589" i="6"/>
  <c r="X589" i="6"/>
  <c r="Y589" i="6"/>
  <c r="J590" i="6"/>
  <c r="P590" i="6"/>
  <c r="AC590" i="6"/>
  <c r="AD590" i="6"/>
  <c r="L590" i="6"/>
  <c r="G591" i="6"/>
  <c r="U591" i="6"/>
  <c r="V591" i="6"/>
  <c r="H592" i="6"/>
  <c r="Q591" i="6"/>
  <c r="I591" i="6"/>
  <c r="K594" i="6"/>
  <c r="F595" i="6"/>
  <c r="T595" i="6"/>
  <c r="Z591" i="6"/>
  <c r="AA590" i="6"/>
  <c r="W590" i="6"/>
  <c r="X590" i="6"/>
  <c r="Y590" i="6"/>
  <c r="L591" i="6"/>
  <c r="AC591" i="6"/>
  <c r="AD591" i="6"/>
  <c r="F596" i="6"/>
  <c r="T596" i="6"/>
  <c r="K595" i="6"/>
  <c r="I592" i="6"/>
  <c r="G592" i="6"/>
  <c r="U592" i="6"/>
  <c r="V592" i="6"/>
  <c r="H593" i="6"/>
  <c r="Q592" i="6"/>
  <c r="P591" i="6"/>
  <c r="J591" i="6"/>
  <c r="AA591" i="6"/>
  <c r="W591" i="6"/>
  <c r="X591" i="6"/>
  <c r="Y591" i="6"/>
  <c r="Z592" i="6"/>
  <c r="AC592" i="6"/>
  <c r="AD592" i="6"/>
  <c r="L592" i="6"/>
  <c r="G593" i="6"/>
  <c r="U593" i="6"/>
  <c r="V593" i="6"/>
  <c r="H594" i="6"/>
  <c r="Q593" i="6"/>
  <c r="I593" i="6"/>
  <c r="F597" i="6"/>
  <c r="T597" i="6"/>
  <c r="K596" i="6"/>
  <c r="P592" i="6"/>
  <c r="J592" i="6"/>
  <c r="AA592" i="6"/>
  <c r="W592" i="6"/>
  <c r="X592" i="6"/>
  <c r="Y592" i="6"/>
  <c r="Z593" i="6"/>
  <c r="P593" i="6"/>
  <c r="J593" i="6"/>
  <c r="AC593" i="6"/>
  <c r="AD593" i="6"/>
  <c r="L593" i="6"/>
  <c r="F598" i="6"/>
  <c r="T598" i="6"/>
  <c r="K597" i="6"/>
  <c r="Q594" i="6"/>
  <c r="I594" i="6"/>
  <c r="G594" i="6"/>
  <c r="U594" i="6"/>
  <c r="V594" i="6"/>
  <c r="H595" i="6"/>
  <c r="AA593" i="6"/>
  <c r="W593" i="6"/>
  <c r="X593" i="6"/>
  <c r="Z594" i="6"/>
  <c r="Y593" i="6"/>
  <c r="L594" i="6"/>
  <c r="AC594" i="6"/>
  <c r="AD594" i="6"/>
  <c r="H596" i="6"/>
  <c r="Q595" i="6"/>
  <c r="I595" i="6"/>
  <c r="G595" i="6"/>
  <c r="U595" i="6"/>
  <c r="V595" i="6"/>
  <c r="J594" i="6"/>
  <c r="P594" i="6"/>
  <c r="F599" i="6"/>
  <c r="T599" i="6"/>
  <c r="K598" i="6"/>
  <c r="Z595" i="6"/>
  <c r="AA594" i="6"/>
  <c r="W594" i="6"/>
  <c r="X594" i="6"/>
  <c r="Y594" i="6"/>
  <c r="L595" i="6"/>
  <c r="AC595" i="6"/>
  <c r="AD595" i="6"/>
  <c r="H597" i="6"/>
  <c r="G596" i="6"/>
  <c r="U596" i="6"/>
  <c r="V596" i="6"/>
  <c r="Q596" i="6"/>
  <c r="I596" i="6"/>
  <c r="F600" i="6"/>
  <c r="T600" i="6"/>
  <c r="K599" i="6"/>
  <c r="P595" i="6"/>
  <c r="J595" i="6"/>
  <c r="Z596" i="6"/>
  <c r="AA595" i="6"/>
  <c r="W595" i="6"/>
  <c r="X595" i="6"/>
  <c r="Y595" i="6"/>
  <c r="K600" i="6"/>
  <c r="F601" i="6"/>
  <c r="T601" i="6"/>
  <c r="J596" i="6"/>
  <c r="P596" i="6"/>
  <c r="H598" i="6"/>
  <c r="I597" i="6"/>
  <c r="G597" i="6"/>
  <c r="U597" i="6"/>
  <c r="V597" i="6"/>
  <c r="Q597" i="6"/>
  <c r="AC596" i="6"/>
  <c r="AD596" i="6"/>
  <c r="L596" i="6"/>
  <c r="Z597" i="6"/>
  <c r="AA596" i="6"/>
  <c r="W596" i="6"/>
  <c r="X596" i="6"/>
  <c r="Y596" i="6"/>
  <c r="P597" i="6"/>
  <c r="J597" i="6"/>
  <c r="AC597" i="6"/>
  <c r="AD597" i="6"/>
  <c r="L597" i="6"/>
  <c r="Q598" i="6"/>
  <c r="I598" i="6"/>
  <c r="G598" i="6"/>
  <c r="U598" i="6"/>
  <c r="V598" i="6"/>
  <c r="H599" i="6"/>
  <c r="K601" i="6"/>
  <c r="F602" i="6"/>
  <c r="T602" i="6"/>
  <c r="Z598" i="6"/>
  <c r="AA597" i="6"/>
  <c r="W597" i="6"/>
  <c r="X597" i="6"/>
  <c r="Y597" i="6"/>
  <c r="I599" i="6"/>
  <c r="G599" i="6"/>
  <c r="U599" i="6"/>
  <c r="V599" i="6"/>
  <c r="H600" i="6"/>
  <c r="Q599" i="6"/>
  <c r="F603" i="6"/>
  <c r="T603" i="6"/>
  <c r="K602" i="6"/>
  <c r="P598" i="6"/>
  <c r="J598" i="6"/>
  <c r="AC598" i="6"/>
  <c r="AD598" i="6"/>
  <c r="L598" i="6"/>
  <c r="Z599" i="6"/>
  <c r="AA598" i="6"/>
  <c r="W598" i="6"/>
  <c r="X598" i="6"/>
  <c r="K603" i="6"/>
  <c r="F604" i="6"/>
  <c r="T604" i="6"/>
  <c r="Y598" i="6"/>
  <c r="G600" i="6"/>
  <c r="U600" i="6"/>
  <c r="V600" i="6"/>
  <c r="H601" i="6"/>
  <c r="Q600" i="6"/>
  <c r="I600" i="6"/>
  <c r="P599" i="6"/>
  <c r="J599" i="6"/>
  <c r="L599" i="6"/>
  <c r="AC599" i="6"/>
  <c r="AD599" i="6"/>
  <c r="Z600" i="6"/>
  <c r="AA599" i="6"/>
  <c r="W599" i="6"/>
  <c r="X599" i="6"/>
  <c r="Y599" i="6"/>
  <c r="F605" i="6"/>
  <c r="T605" i="6"/>
  <c r="K604" i="6"/>
  <c r="L600" i="6"/>
  <c r="AC600" i="6"/>
  <c r="AD600" i="6"/>
  <c r="G601" i="6"/>
  <c r="U601" i="6"/>
  <c r="V601" i="6"/>
  <c r="Q601" i="6"/>
  <c r="I601" i="6"/>
  <c r="H602" i="6"/>
  <c r="P600" i="6"/>
  <c r="J600" i="6"/>
  <c r="Z601" i="6"/>
  <c r="AA600" i="6"/>
  <c r="W600" i="6"/>
  <c r="X600" i="6"/>
  <c r="Y600" i="6"/>
  <c r="F606" i="6"/>
  <c r="T606" i="6"/>
  <c r="K605" i="6"/>
  <c r="L601" i="6"/>
  <c r="AC601" i="6"/>
  <c r="AD601" i="6"/>
  <c r="P601" i="6"/>
  <c r="J601" i="6"/>
  <c r="I602" i="6"/>
  <c r="G602" i="6"/>
  <c r="U602" i="6"/>
  <c r="V602" i="6"/>
  <c r="H603" i="6"/>
  <c r="H604" i="6"/>
  <c r="Q602" i="6"/>
  <c r="Z602" i="6"/>
  <c r="AA601" i="6"/>
  <c r="W601" i="6"/>
  <c r="X601" i="6"/>
  <c r="Q604" i="6"/>
  <c r="H605" i="6"/>
  <c r="I604" i="6"/>
  <c r="G604" i="6"/>
  <c r="K606" i="6"/>
  <c r="F607" i="6"/>
  <c r="T607" i="6"/>
  <c r="Y601" i="6"/>
  <c r="I603" i="6"/>
  <c r="Q603" i="6"/>
  <c r="G603" i="6"/>
  <c r="U603" i="6"/>
  <c r="V603" i="6"/>
  <c r="J602" i="6"/>
  <c r="P602" i="6"/>
  <c r="AC602" i="6"/>
  <c r="AD602" i="6"/>
  <c r="L602" i="6"/>
  <c r="Z603" i="6"/>
  <c r="U604" i="6"/>
  <c r="V604" i="6"/>
  <c r="AA602" i="6"/>
  <c r="W602" i="6"/>
  <c r="X602" i="6"/>
  <c r="Y602" i="6"/>
  <c r="AC604" i="6"/>
  <c r="AD604" i="6"/>
  <c r="L604" i="6"/>
  <c r="W604" i="6"/>
  <c r="F608" i="6"/>
  <c r="T608" i="6"/>
  <c r="K607" i="6"/>
  <c r="G605" i="6"/>
  <c r="U605" i="6"/>
  <c r="V605" i="6"/>
  <c r="H606" i="6"/>
  <c r="Q605" i="6"/>
  <c r="I605" i="6"/>
  <c r="P604" i="6"/>
  <c r="J604" i="6"/>
  <c r="P603" i="6"/>
  <c r="J603" i="6"/>
  <c r="L603" i="6"/>
  <c r="W603" i="6"/>
  <c r="X603" i="6"/>
  <c r="AC603" i="6"/>
  <c r="AD603" i="6"/>
  <c r="AA604" i="6"/>
  <c r="K608" i="6"/>
  <c r="F609" i="6"/>
  <c r="T609" i="6"/>
  <c r="Z604" i="6"/>
  <c r="L605" i="6"/>
  <c r="AC605" i="6"/>
  <c r="AD605" i="6"/>
  <c r="G606" i="6"/>
  <c r="U606" i="6"/>
  <c r="V606" i="6"/>
  <c r="H607" i="6"/>
  <c r="Q606" i="6"/>
  <c r="I606" i="6"/>
  <c r="J605" i="6"/>
  <c r="P605" i="6"/>
  <c r="Y603" i="6"/>
  <c r="AA605" i="6"/>
  <c r="W605" i="6"/>
  <c r="X604" i="6"/>
  <c r="Y604" i="6"/>
  <c r="F610" i="6"/>
  <c r="T610" i="6"/>
  <c r="K609" i="6"/>
  <c r="Z606" i="6"/>
  <c r="Q607" i="6"/>
  <c r="H608" i="6"/>
  <c r="H609" i="6"/>
  <c r="I607" i="6"/>
  <c r="G607" i="6"/>
  <c r="U607" i="6"/>
  <c r="V607" i="6"/>
  <c r="P606" i="6"/>
  <c r="J606" i="6"/>
  <c r="L606" i="6"/>
  <c r="AC606" i="6"/>
  <c r="AD606" i="6"/>
  <c r="Z605" i="6"/>
  <c r="AA606" i="6"/>
  <c r="W606" i="6"/>
  <c r="X606" i="6"/>
  <c r="Y606" i="6"/>
  <c r="F611" i="6"/>
  <c r="T611" i="6"/>
  <c r="K610" i="6"/>
  <c r="Q609" i="6"/>
  <c r="I609" i="6"/>
  <c r="H610" i="6"/>
  <c r="G609" i="6"/>
  <c r="Z607" i="6"/>
  <c r="X605" i="6"/>
  <c r="Y605" i="6"/>
  <c r="J607" i="6"/>
  <c r="P607" i="6"/>
  <c r="AC607" i="6"/>
  <c r="AD607" i="6"/>
  <c r="L607" i="6"/>
  <c r="I608" i="6"/>
  <c r="Q608" i="6"/>
  <c r="G608" i="6"/>
  <c r="U608" i="6"/>
  <c r="V608" i="6"/>
  <c r="U609" i="6"/>
  <c r="V609" i="6"/>
  <c r="AA607" i="6"/>
  <c r="W607" i="6"/>
  <c r="Z608" i="6"/>
  <c r="F612" i="6"/>
  <c r="T612" i="6"/>
  <c r="K611" i="6"/>
  <c r="Q610" i="6"/>
  <c r="AC609" i="6"/>
  <c r="AD609" i="6"/>
  <c r="L609" i="6"/>
  <c r="W609" i="6"/>
  <c r="J609" i="6"/>
  <c r="P609" i="6"/>
  <c r="G610" i="6"/>
  <c r="U610" i="6"/>
  <c r="V610" i="6"/>
  <c r="I610" i="6"/>
  <c r="H611" i="6"/>
  <c r="X607" i="6"/>
  <c r="Y607" i="6"/>
  <c r="J608" i="6"/>
  <c r="P608" i="6"/>
  <c r="AC608" i="6"/>
  <c r="AD608" i="6"/>
  <c r="L608" i="6"/>
  <c r="W608" i="6"/>
  <c r="X608" i="6"/>
  <c r="F613" i="6"/>
  <c r="T613" i="6"/>
  <c r="K612" i="6"/>
  <c r="Q611" i="6"/>
  <c r="L610" i="6"/>
  <c r="W610" i="6"/>
  <c r="AC610" i="6"/>
  <c r="AD610" i="6"/>
  <c r="J610" i="6"/>
  <c r="P610" i="6"/>
  <c r="AA609" i="6"/>
  <c r="G611" i="6"/>
  <c r="U611" i="6"/>
  <c r="V611" i="6"/>
  <c r="I611" i="6"/>
  <c r="H612" i="6"/>
  <c r="Y608" i="6"/>
  <c r="Z609" i="6"/>
  <c r="F614" i="6"/>
  <c r="T614" i="6"/>
  <c r="K613" i="6"/>
  <c r="J611" i="6"/>
  <c r="P611" i="6"/>
  <c r="AA610" i="6"/>
  <c r="Q612" i="6"/>
  <c r="L611" i="6"/>
  <c r="AC611" i="6"/>
  <c r="AD611" i="6"/>
  <c r="H613" i="6"/>
  <c r="G612" i="6"/>
  <c r="U612" i="6"/>
  <c r="V612" i="6"/>
  <c r="I612" i="6"/>
  <c r="AA611" i="6"/>
  <c r="W611" i="6"/>
  <c r="X609" i="6"/>
  <c r="Y609" i="6"/>
  <c r="Z610" i="6"/>
  <c r="F615" i="6"/>
  <c r="T615" i="6"/>
  <c r="K614" i="6"/>
  <c r="Q613" i="6"/>
  <c r="AC612" i="6"/>
  <c r="AD612" i="6"/>
  <c r="L612" i="6"/>
  <c r="P612" i="6"/>
  <c r="J612" i="6"/>
  <c r="I613" i="6"/>
  <c r="H614" i="6"/>
  <c r="G613" i="6"/>
  <c r="U613" i="6"/>
  <c r="V613" i="6"/>
  <c r="AA612" i="6"/>
  <c r="W612" i="6"/>
  <c r="X610" i="6"/>
  <c r="Y610" i="6"/>
  <c r="Z611" i="6"/>
  <c r="F616" i="6"/>
  <c r="T616" i="6"/>
  <c r="K615" i="6"/>
  <c r="AC613" i="6"/>
  <c r="AD613" i="6"/>
  <c r="L613" i="6"/>
  <c r="W613" i="6"/>
  <c r="J613" i="6"/>
  <c r="P613" i="6"/>
  <c r="Q614" i="6"/>
  <c r="AA613" i="6"/>
  <c r="I614" i="6"/>
  <c r="H615" i="6"/>
  <c r="G614" i="6"/>
  <c r="U614" i="6"/>
  <c r="V614" i="6"/>
  <c r="X611" i="6"/>
  <c r="Y611" i="6"/>
  <c r="Z612" i="6"/>
  <c r="Z614" i="6"/>
  <c r="F617" i="6"/>
  <c r="T617" i="6"/>
  <c r="K616" i="6"/>
  <c r="Q615" i="6"/>
  <c r="L614" i="6"/>
  <c r="W614" i="6"/>
  <c r="AC614" i="6"/>
  <c r="AD614" i="6"/>
  <c r="J614" i="6"/>
  <c r="P614" i="6"/>
  <c r="AA614" i="6"/>
  <c r="G615" i="6"/>
  <c r="U615" i="6"/>
  <c r="V615" i="6"/>
  <c r="I615" i="6"/>
  <c r="H616" i="6"/>
  <c r="X612" i="6"/>
  <c r="Y612" i="6"/>
  <c r="X614" i="6"/>
  <c r="Y614" i="6"/>
  <c r="Z613" i="6"/>
  <c r="Z615" i="6"/>
  <c r="F618" i="6"/>
  <c r="T618" i="6"/>
  <c r="K617" i="6"/>
  <c r="L615" i="6"/>
  <c r="W615" i="6"/>
  <c r="AC615" i="6"/>
  <c r="AD615" i="6"/>
  <c r="J615" i="6"/>
  <c r="P615" i="6"/>
  <c r="Q616" i="6"/>
  <c r="H617" i="6"/>
  <c r="G616" i="6"/>
  <c r="U616" i="6"/>
  <c r="V616" i="6"/>
  <c r="I616" i="6"/>
  <c r="X615" i="6"/>
  <c r="Y615" i="6"/>
  <c r="X613" i="6"/>
  <c r="Y613" i="6"/>
  <c r="Z616" i="6"/>
  <c r="F619" i="6"/>
  <c r="T619" i="6"/>
  <c r="K618" i="6"/>
  <c r="P616" i="6"/>
  <c r="J616" i="6"/>
  <c r="AC616" i="6"/>
  <c r="AD616" i="6"/>
  <c r="L616" i="6"/>
  <c r="AA615" i="6"/>
  <c r="Q617" i="6"/>
  <c r="I617" i="6"/>
  <c r="H618" i="6"/>
  <c r="G617" i="6"/>
  <c r="U617" i="6"/>
  <c r="V617" i="6"/>
  <c r="AA616" i="6"/>
  <c r="W616" i="6"/>
  <c r="X616" i="6"/>
  <c r="Y616" i="6"/>
  <c r="Z617" i="6"/>
  <c r="F620" i="6"/>
  <c r="T620" i="6"/>
  <c r="K619" i="6"/>
  <c r="J617" i="6"/>
  <c r="P617" i="6"/>
  <c r="Q618" i="6"/>
  <c r="AC617" i="6"/>
  <c r="AD617" i="6"/>
  <c r="L617" i="6"/>
  <c r="W617" i="6"/>
  <c r="I618" i="6"/>
  <c r="H619" i="6"/>
  <c r="G618" i="6"/>
  <c r="U618" i="6"/>
  <c r="V618" i="6"/>
  <c r="X617" i="6"/>
  <c r="Y617" i="6"/>
  <c r="F621" i="6"/>
  <c r="T621" i="6"/>
  <c r="K620" i="6"/>
  <c r="Z618" i="6"/>
  <c r="J618" i="6"/>
  <c r="P618" i="6"/>
  <c r="AC618" i="6"/>
  <c r="AD618" i="6"/>
  <c r="L618" i="6"/>
  <c r="Q619" i="6"/>
  <c r="AA617" i="6"/>
  <c r="G619" i="6"/>
  <c r="U619" i="6"/>
  <c r="V619" i="6"/>
  <c r="I619" i="6"/>
  <c r="I700" i="6"/>
  <c r="H620" i="6"/>
  <c r="AA618" i="6"/>
  <c r="W618" i="6"/>
  <c r="X618" i="6"/>
  <c r="Y618" i="6"/>
  <c r="F622" i="6"/>
  <c r="T622" i="6"/>
  <c r="K621" i="6"/>
  <c r="P619" i="6"/>
  <c r="J619" i="6"/>
  <c r="Q620" i="6"/>
  <c r="L619" i="6"/>
  <c r="AC619" i="6"/>
  <c r="AD619" i="6"/>
  <c r="G620" i="6"/>
  <c r="U620" i="6"/>
  <c r="V620" i="6"/>
  <c r="H621" i="6"/>
  <c r="H622" i="6"/>
  <c r="I620" i="6"/>
  <c r="AA619" i="6"/>
  <c r="W619" i="6"/>
  <c r="Z619" i="6"/>
  <c r="F623" i="6"/>
  <c r="T623" i="6"/>
  <c r="K622" i="6"/>
  <c r="I622" i="6"/>
  <c r="Q622" i="6"/>
  <c r="H623" i="6"/>
  <c r="G622" i="6"/>
  <c r="L620" i="6"/>
  <c r="AC620" i="6"/>
  <c r="AD620" i="6"/>
  <c r="Q621" i="6"/>
  <c r="P620" i="6"/>
  <c r="J620" i="6"/>
  <c r="I621" i="6"/>
  <c r="G621" i="6"/>
  <c r="U621" i="6"/>
  <c r="V621" i="6"/>
  <c r="U622" i="6"/>
  <c r="V622" i="6"/>
  <c r="AA620" i="6"/>
  <c r="W620" i="6"/>
  <c r="Z620" i="6"/>
  <c r="Z621" i="6"/>
  <c r="X619" i="6"/>
  <c r="Y619" i="6"/>
  <c r="F624" i="6"/>
  <c r="T624" i="6"/>
  <c r="K623" i="6"/>
  <c r="I623" i="6"/>
  <c r="Q623" i="6"/>
  <c r="L622" i="6"/>
  <c r="W622" i="6"/>
  <c r="AC622" i="6"/>
  <c r="AD622" i="6"/>
  <c r="J622" i="6"/>
  <c r="P622" i="6"/>
  <c r="H624" i="6"/>
  <c r="G623" i="6"/>
  <c r="U623" i="6"/>
  <c r="V623" i="6"/>
  <c r="J621" i="6"/>
  <c r="P621" i="6"/>
  <c r="AC621" i="6"/>
  <c r="AD621" i="6"/>
  <c r="L621" i="6"/>
  <c r="W621" i="6"/>
  <c r="X621" i="6"/>
  <c r="Y621" i="6"/>
  <c r="X620" i="6"/>
  <c r="Y620" i="6"/>
  <c r="F625" i="6"/>
  <c r="T625" i="6"/>
  <c r="K624" i="6"/>
  <c r="I624" i="6"/>
  <c r="Q624" i="6"/>
  <c r="AA622" i="6"/>
  <c r="J623" i="6"/>
  <c r="P623" i="6"/>
  <c r="L623" i="6"/>
  <c r="AC623" i="6"/>
  <c r="AD623" i="6"/>
  <c r="G624" i="6"/>
  <c r="U624" i="6"/>
  <c r="V624" i="6"/>
  <c r="H625" i="6"/>
  <c r="AA623" i="6"/>
  <c r="W623" i="6"/>
  <c r="Z622" i="6"/>
  <c r="Z624" i="6"/>
  <c r="Z623" i="6"/>
  <c r="F626" i="6"/>
  <c r="T626" i="6"/>
  <c r="K625" i="6"/>
  <c r="I625" i="6"/>
  <c r="Q625" i="6"/>
  <c r="L624" i="6"/>
  <c r="AC624" i="6"/>
  <c r="AD624" i="6"/>
  <c r="P624" i="6"/>
  <c r="J624" i="6"/>
  <c r="G625" i="6"/>
  <c r="U625" i="6"/>
  <c r="V625" i="6"/>
  <c r="H626" i="6"/>
  <c r="AA624" i="6"/>
  <c r="W624" i="6"/>
  <c r="X624" i="6"/>
  <c r="Y624" i="6"/>
  <c r="X622" i="6"/>
  <c r="Y622" i="6"/>
  <c r="X623" i="6"/>
  <c r="Y623" i="6"/>
  <c r="F627" i="6"/>
  <c r="T627" i="6"/>
  <c r="K626" i="6"/>
  <c r="I626" i="6"/>
  <c r="Q626" i="6"/>
  <c r="L625" i="6"/>
  <c r="W625" i="6"/>
  <c r="AC625" i="6"/>
  <c r="AD625" i="6"/>
  <c r="P625" i="6"/>
  <c r="J625" i="6"/>
  <c r="H627" i="6"/>
  <c r="H628" i="6"/>
  <c r="G626" i="6"/>
  <c r="U626" i="6"/>
  <c r="V626" i="6"/>
  <c r="Z625" i="6"/>
  <c r="Q628" i="6"/>
  <c r="H629" i="6"/>
  <c r="F628" i="6"/>
  <c r="T628" i="6"/>
  <c r="K627" i="6"/>
  <c r="I627" i="6"/>
  <c r="L626" i="6"/>
  <c r="AC626" i="6"/>
  <c r="AD626" i="6"/>
  <c r="AA625" i="6"/>
  <c r="J626" i="6"/>
  <c r="P626" i="6"/>
  <c r="Z626" i="6"/>
  <c r="Q627" i="6"/>
  <c r="Z627" i="6"/>
  <c r="G627" i="6"/>
  <c r="U627" i="6"/>
  <c r="V627" i="6"/>
  <c r="AA626" i="6"/>
  <c r="W626" i="6"/>
  <c r="X625" i="6"/>
  <c r="Y625" i="6"/>
  <c r="F629" i="6"/>
  <c r="K628" i="6"/>
  <c r="I628" i="6"/>
  <c r="AC628" i="6"/>
  <c r="AD628" i="6"/>
  <c r="Q629" i="6"/>
  <c r="G628" i="6"/>
  <c r="U628" i="6"/>
  <c r="V628" i="6"/>
  <c r="H630" i="6"/>
  <c r="X627" i="6"/>
  <c r="J627" i="6"/>
  <c r="P627" i="6"/>
  <c r="L627" i="6"/>
  <c r="W627" i="6"/>
  <c r="AC627" i="6"/>
  <c r="AD627" i="6"/>
  <c r="X626" i="6"/>
  <c r="Y626" i="6"/>
  <c r="G629" i="6"/>
  <c r="U629" i="6"/>
  <c r="V629" i="6"/>
  <c r="T629" i="6"/>
  <c r="L628" i="6"/>
  <c r="Y627" i="6"/>
  <c r="Z628" i="6"/>
  <c r="F630" i="6"/>
  <c r="K629" i="6"/>
  <c r="I629" i="6"/>
  <c r="L629" i="6"/>
  <c r="W629" i="6"/>
  <c r="Q630" i="6"/>
  <c r="J628" i="6"/>
  <c r="P628" i="6"/>
  <c r="H631" i="6"/>
  <c r="P629" i="6"/>
  <c r="J629" i="6"/>
  <c r="Z629" i="6"/>
  <c r="AA628" i="6"/>
  <c r="W628" i="6"/>
  <c r="G630" i="6"/>
  <c r="U630" i="6"/>
  <c r="V630" i="6"/>
  <c r="T630" i="6"/>
  <c r="AC629" i="6"/>
  <c r="AD629" i="6"/>
  <c r="X628" i="6"/>
  <c r="Y628" i="6"/>
  <c r="Z630" i="6"/>
  <c r="X629" i="6"/>
  <c r="F631" i="6"/>
  <c r="K630" i="6"/>
  <c r="I630" i="6"/>
  <c r="L630" i="6"/>
  <c r="W630" i="6"/>
  <c r="J630" i="6"/>
  <c r="AA629" i="6"/>
  <c r="Q631" i="6"/>
  <c r="H632" i="6"/>
  <c r="Y629" i="6"/>
  <c r="G631" i="6"/>
  <c r="U631" i="6"/>
  <c r="V631" i="6"/>
  <c r="T631" i="6"/>
  <c r="P630" i="6"/>
  <c r="X630" i="6"/>
  <c r="AC630" i="6"/>
  <c r="AD630" i="6"/>
  <c r="F632" i="6"/>
  <c r="K631" i="6"/>
  <c r="I631" i="6"/>
  <c r="L631" i="6"/>
  <c r="W631" i="6"/>
  <c r="Q632" i="6"/>
  <c r="J631" i="6"/>
  <c r="P631" i="6"/>
  <c r="AA630" i="6"/>
  <c r="H633" i="6"/>
  <c r="Y630" i="6"/>
  <c r="G632" i="6"/>
  <c r="U632" i="6"/>
  <c r="V632" i="6"/>
  <c r="T632" i="6"/>
  <c r="Z631" i="6"/>
  <c r="AC631" i="6"/>
  <c r="AD631" i="6"/>
  <c r="F633" i="6"/>
  <c r="K632" i="6"/>
  <c r="I632" i="6"/>
  <c r="L632" i="6"/>
  <c r="W632" i="6"/>
  <c r="Q633" i="6"/>
  <c r="AA631" i="6"/>
  <c r="H634" i="6"/>
  <c r="J632" i="6"/>
  <c r="P632" i="6"/>
  <c r="G633" i="6"/>
  <c r="U633" i="6"/>
  <c r="V633" i="6"/>
  <c r="T633" i="6"/>
  <c r="Z632" i="6"/>
  <c r="X631" i="6"/>
  <c r="Y631" i="6"/>
  <c r="AC632" i="6"/>
  <c r="AD632" i="6"/>
  <c r="F634" i="6"/>
  <c r="K633" i="6"/>
  <c r="I633" i="6"/>
  <c r="L633" i="6"/>
  <c r="W633" i="6"/>
  <c r="AA632" i="6"/>
  <c r="Q634" i="6"/>
  <c r="H635" i="6"/>
  <c r="P633" i="6"/>
  <c r="J633" i="6"/>
  <c r="Z633" i="6"/>
  <c r="G634" i="6"/>
  <c r="U634" i="6"/>
  <c r="V634" i="6"/>
  <c r="T634" i="6"/>
  <c r="X633" i="6"/>
  <c r="Y633" i="6"/>
  <c r="X632" i="6"/>
  <c r="Y632" i="6"/>
  <c r="AC633" i="6"/>
  <c r="AD633" i="6"/>
  <c r="F635" i="6"/>
  <c r="K634" i="6"/>
  <c r="I634" i="6"/>
  <c r="AC634" i="6"/>
  <c r="AD634" i="6"/>
  <c r="AA633" i="6"/>
  <c r="Q635" i="6"/>
  <c r="H636" i="6"/>
  <c r="J634" i="6"/>
  <c r="P634" i="6"/>
  <c r="Z634" i="6"/>
  <c r="G635" i="6"/>
  <c r="U635" i="6"/>
  <c r="V635" i="6"/>
  <c r="T635" i="6"/>
  <c r="L634" i="6"/>
  <c r="W634" i="6"/>
  <c r="X634" i="6"/>
  <c r="Y634" i="6"/>
  <c r="F636" i="6"/>
  <c r="K635" i="6"/>
  <c r="I635" i="6"/>
  <c r="AC635" i="6"/>
  <c r="AD635" i="6"/>
  <c r="Q636" i="6"/>
  <c r="AA634" i="6"/>
  <c r="H637" i="6"/>
  <c r="P635" i="6"/>
  <c r="J635" i="6"/>
  <c r="Z635" i="6"/>
  <c r="G636" i="6"/>
  <c r="U636" i="6"/>
  <c r="V636" i="6"/>
  <c r="T636" i="6"/>
  <c r="L635" i="6"/>
  <c r="F637" i="6"/>
  <c r="K636" i="6"/>
  <c r="I636" i="6"/>
  <c r="L636" i="6"/>
  <c r="W636" i="6"/>
  <c r="Q637" i="6"/>
  <c r="H638" i="6"/>
  <c r="Z636" i="6"/>
  <c r="P636" i="6"/>
  <c r="J636" i="6"/>
  <c r="AA635" i="6"/>
  <c r="W635" i="6"/>
  <c r="X635" i="6"/>
  <c r="Y635" i="6"/>
  <c r="G637" i="6"/>
  <c r="U637" i="6"/>
  <c r="V637" i="6"/>
  <c r="T637" i="6"/>
  <c r="AA636" i="6"/>
  <c r="AC636" i="6"/>
  <c r="AD636" i="6"/>
  <c r="X636" i="6"/>
  <c r="Y636" i="6"/>
  <c r="F638" i="6"/>
  <c r="K637" i="6"/>
  <c r="I637" i="6"/>
  <c r="L637" i="6"/>
  <c r="Q638" i="6"/>
  <c r="H639" i="6"/>
  <c r="P637" i="6"/>
  <c r="J637" i="6"/>
  <c r="G638" i="6"/>
  <c r="U638" i="6"/>
  <c r="V638" i="6"/>
  <c r="T638" i="6"/>
  <c r="AA637" i="6"/>
  <c r="W637" i="6"/>
  <c r="X637" i="6"/>
  <c r="Y637" i="6"/>
  <c r="Z637" i="6"/>
  <c r="AC637" i="6"/>
  <c r="AD637" i="6"/>
  <c r="F639" i="6"/>
  <c r="K638" i="6"/>
  <c r="I638" i="6"/>
  <c r="L638" i="6"/>
  <c r="Q639" i="6"/>
  <c r="J638" i="6"/>
  <c r="H640" i="6"/>
  <c r="Z638" i="6"/>
  <c r="P638" i="6"/>
  <c r="G639" i="6"/>
  <c r="U639" i="6"/>
  <c r="V639" i="6"/>
  <c r="T639" i="6"/>
  <c r="AA638" i="6"/>
  <c r="W638" i="6"/>
  <c r="X638" i="6"/>
  <c r="Y638" i="6"/>
  <c r="AC638" i="6"/>
  <c r="AD638" i="6"/>
  <c r="F640" i="6"/>
  <c r="K639" i="6"/>
  <c r="I639" i="6"/>
  <c r="L639" i="6"/>
  <c r="Q640" i="6"/>
  <c r="J639" i="6"/>
  <c r="H641" i="6"/>
  <c r="Z639" i="6"/>
  <c r="P639" i="6"/>
  <c r="AA639" i="6"/>
  <c r="W639" i="6"/>
  <c r="X639" i="6"/>
  <c r="G640" i="6"/>
  <c r="U640" i="6"/>
  <c r="V640" i="6"/>
  <c r="T640" i="6"/>
  <c r="AC639" i="6"/>
  <c r="AD639" i="6"/>
  <c r="F641" i="6"/>
  <c r="K640" i="6"/>
  <c r="I640" i="6"/>
  <c r="AC640" i="6"/>
  <c r="AD640" i="6"/>
  <c r="Q641" i="6"/>
  <c r="H642" i="6"/>
  <c r="Y639" i="6"/>
  <c r="P640" i="6"/>
  <c r="J640" i="6"/>
  <c r="Z640" i="6"/>
  <c r="G641" i="6"/>
  <c r="U641" i="6"/>
  <c r="V641" i="6"/>
  <c r="T641" i="6"/>
  <c r="L640" i="6"/>
  <c r="F642" i="6"/>
  <c r="K641" i="6"/>
  <c r="I641" i="6"/>
  <c r="AC641" i="6"/>
  <c r="AD641" i="6"/>
  <c r="Q642" i="6"/>
  <c r="H643" i="6"/>
  <c r="Z641" i="6"/>
  <c r="P641" i="6"/>
  <c r="J641" i="6"/>
  <c r="AA640" i="6"/>
  <c r="W640" i="6"/>
  <c r="X640" i="6"/>
  <c r="Y640" i="6"/>
  <c r="G642" i="6"/>
  <c r="U642" i="6"/>
  <c r="V642" i="6"/>
  <c r="T642" i="6"/>
  <c r="L641" i="6"/>
  <c r="F643" i="6"/>
  <c r="K642" i="6"/>
  <c r="I642" i="6"/>
  <c r="L642" i="6"/>
  <c r="W642" i="6"/>
  <c r="Q643" i="6"/>
  <c r="H644" i="6"/>
  <c r="J642" i="6"/>
  <c r="P642" i="6"/>
  <c r="Z642" i="6"/>
  <c r="AA641" i="6"/>
  <c r="W641" i="6"/>
  <c r="X641" i="6"/>
  <c r="Y641" i="6"/>
  <c r="G643" i="6"/>
  <c r="U643" i="6"/>
  <c r="V643" i="6"/>
  <c r="T643" i="6"/>
  <c r="AA642" i="6"/>
  <c r="AC642" i="6"/>
  <c r="AD642" i="6"/>
  <c r="X642" i="6"/>
  <c r="Y642" i="6"/>
  <c r="F644" i="6"/>
  <c r="T644" i="6"/>
  <c r="K643" i="6"/>
  <c r="I643" i="6"/>
  <c r="AC643" i="6"/>
  <c r="AD643" i="6"/>
  <c r="Q644" i="6"/>
  <c r="J643" i="6"/>
  <c r="P643" i="6"/>
  <c r="H645" i="6"/>
  <c r="Z643" i="6"/>
  <c r="G644" i="6"/>
  <c r="U644" i="6"/>
  <c r="V644" i="6"/>
  <c r="F645" i="6"/>
  <c r="L643" i="6"/>
  <c r="K644" i="6"/>
  <c r="I644" i="6"/>
  <c r="AC644" i="6"/>
  <c r="AD644" i="6"/>
  <c r="J644" i="6"/>
  <c r="P644" i="6"/>
  <c r="Q645" i="6"/>
  <c r="H646" i="6"/>
  <c r="Z644" i="6"/>
  <c r="AA643" i="6"/>
  <c r="W643" i="6"/>
  <c r="X643" i="6"/>
  <c r="Y643" i="6"/>
  <c r="G645" i="6"/>
  <c r="U645" i="6"/>
  <c r="V645" i="6"/>
  <c r="T645" i="6"/>
  <c r="L644" i="6"/>
  <c r="F646" i="6"/>
  <c r="K645" i="6"/>
  <c r="I645" i="6"/>
  <c r="AC645" i="6"/>
  <c r="AD645" i="6"/>
  <c r="Q646" i="6"/>
  <c r="H647" i="6"/>
  <c r="H648" i="6"/>
  <c r="P645" i="6"/>
  <c r="Z645" i="6"/>
  <c r="AA644" i="6"/>
  <c r="W644" i="6"/>
  <c r="X644" i="6"/>
  <c r="Y644" i="6"/>
  <c r="G646" i="6"/>
  <c r="U646" i="6"/>
  <c r="V646" i="6"/>
  <c r="T646" i="6"/>
  <c r="J645" i="6"/>
  <c r="L645" i="6"/>
  <c r="Q648" i="6"/>
  <c r="H649" i="6"/>
  <c r="F647" i="6"/>
  <c r="T647" i="6"/>
  <c r="K646" i="6"/>
  <c r="I646" i="6"/>
  <c r="L646" i="6"/>
  <c r="Q647" i="6"/>
  <c r="J646" i="6"/>
  <c r="P646" i="6"/>
  <c r="Z646" i="6"/>
  <c r="AA646" i="6"/>
  <c r="W646" i="6"/>
  <c r="AA645" i="6"/>
  <c r="W645" i="6"/>
  <c r="X645" i="6"/>
  <c r="Y645" i="6"/>
  <c r="AC646" i="6"/>
  <c r="AD646" i="6"/>
  <c r="X646" i="6"/>
  <c r="Y646" i="6"/>
  <c r="Q649" i="6"/>
  <c r="F648" i="6"/>
  <c r="K647" i="6"/>
  <c r="I647" i="6"/>
  <c r="L647" i="6"/>
  <c r="W647" i="6"/>
  <c r="H650" i="6"/>
  <c r="G647" i="6"/>
  <c r="P647" i="6"/>
  <c r="U647" i="6"/>
  <c r="K648" i="6"/>
  <c r="I648" i="6"/>
  <c r="L648" i="6"/>
  <c r="T648" i="6"/>
  <c r="J647" i="6"/>
  <c r="AC647" i="6"/>
  <c r="AD647" i="6"/>
  <c r="Q650" i="6"/>
  <c r="H651" i="6"/>
  <c r="X647" i="6"/>
  <c r="Y647" i="6"/>
  <c r="F649" i="6"/>
  <c r="G648" i="6"/>
  <c r="U648" i="6"/>
  <c r="V648" i="6"/>
  <c r="Z648" i="6"/>
  <c r="AA648" i="6"/>
  <c r="W648" i="6"/>
  <c r="X648" i="6"/>
  <c r="V647" i="6"/>
  <c r="Z647" i="6"/>
  <c r="K649" i="6"/>
  <c r="I649" i="6"/>
  <c r="L649" i="6"/>
  <c r="W649" i="6"/>
  <c r="T649" i="6"/>
  <c r="AC648" i="6"/>
  <c r="AD648" i="6"/>
  <c r="Q651" i="6"/>
  <c r="J648" i="6"/>
  <c r="P648" i="6"/>
  <c r="H652" i="6"/>
  <c r="F650" i="6"/>
  <c r="G649" i="6"/>
  <c r="U649" i="6"/>
  <c r="V649" i="6"/>
  <c r="AA649" i="6"/>
  <c r="Z649" i="6"/>
  <c r="K650" i="6"/>
  <c r="I650" i="6"/>
  <c r="L650" i="6"/>
  <c r="W650" i="6"/>
  <c r="T650" i="6"/>
  <c r="AC649" i="6"/>
  <c r="AD649" i="6"/>
  <c r="Y648" i="6"/>
  <c r="X649" i="6"/>
  <c r="J649" i="6"/>
  <c r="P649" i="6"/>
  <c r="Q652" i="6"/>
  <c r="AA650" i="6"/>
  <c r="F651" i="6"/>
  <c r="G650" i="6"/>
  <c r="U650" i="6"/>
  <c r="V650" i="6"/>
  <c r="H653" i="6"/>
  <c r="H700" i="6"/>
  <c r="Z650" i="6"/>
  <c r="K651" i="6"/>
  <c r="I651" i="6"/>
  <c r="L651" i="6"/>
  <c r="T651" i="6"/>
  <c r="AC650" i="6"/>
  <c r="AD650" i="6"/>
  <c r="X650" i="6"/>
  <c r="P650" i="6"/>
  <c r="J650" i="6"/>
  <c r="Q653" i="6"/>
  <c r="Y649" i="6"/>
  <c r="H654" i="6"/>
  <c r="F652" i="6"/>
  <c r="G651" i="6"/>
  <c r="U651" i="6"/>
  <c r="V651" i="6"/>
  <c r="Z651" i="6"/>
  <c r="AA651" i="6"/>
  <c r="W651" i="6"/>
  <c r="X651" i="6"/>
  <c r="K652" i="6"/>
  <c r="I652" i="6"/>
  <c r="L652" i="6"/>
  <c r="W652" i="6"/>
  <c r="T652" i="6"/>
  <c r="AC651" i="6"/>
  <c r="AD651" i="6"/>
  <c r="Y650" i="6"/>
  <c r="P651" i="6"/>
  <c r="J651" i="6"/>
  <c r="Q654" i="6"/>
  <c r="H655" i="6"/>
  <c r="F653" i="6"/>
  <c r="G652" i="6"/>
  <c r="U652" i="6"/>
  <c r="V652" i="6"/>
  <c r="AA652" i="6"/>
  <c r="AC652" i="6"/>
  <c r="AD652" i="6"/>
  <c r="Z652" i="6"/>
  <c r="K653" i="6"/>
  <c r="I653" i="6"/>
  <c r="AC653" i="6"/>
  <c r="AD653" i="6"/>
  <c r="T653" i="6"/>
  <c r="Y651" i="6"/>
  <c r="X652" i="6"/>
  <c r="J652" i="6"/>
  <c r="P652" i="6"/>
  <c r="Q655" i="6"/>
  <c r="F654" i="6"/>
  <c r="G653" i="6"/>
  <c r="U653" i="6"/>
  <c r="V653" i="6"/>
  <c r="H656" i="6"/>
  <c r="L653" i="6"/>
  <c r="AA653" i="6"/>
  <c r="W653" i="6"/>
  <c r="K654" i="6"/>
  <c r="I654" i="6"/>
  <c r="AC654" i="6"/>
  <c r="AD654" i="6"/>
  <c r="T654" i="6"/>
  <c r="Z653" i="6"/>
  <c r="X653" i="6"/>
  <c r="Q656" i="6"/>
  <c r="J653" i="6"/>
  <c r="P653" i="6"/>
  <c r="Y652" i="6"/>
  <c r="H657" i="6"/>
  <c r="F655" i="6"/>
  <c r="G654" i="6"/>
  <c r="U654" i="6"/>
  <c r="V654" i="6"/>
  <c r="Z654" i="6"/>
  <c r="K655" i="6"/>
  <c r="I655" i="6"/>
  <c r="AC655" i="6"/>
  <c r="AD655" i="6"/>
  <c r="T655" i="6"/>
  <c r="L654" i="6"/>
  <c r="Y653" i="6"/>
  <c r="Q657" i="6"/>
  <c r="P654" i="6"/>
  <c r="J654" i="6"/>
  <c r="F656" i="6"/>
  <c r="G655" i="6"/>
  <c r="U655" i="6"/>
  <c r="V655" i="6"/>
  <c r="H658" i="6"/>
  <c r="L655" i="6"/>
  <c r="Z655" i="6"/>
  <c r="K656" i="6"/>
  <c r="I656" i="6"/>
  <c r="AC656" i="6"/>
  <c r="AD656" i="6"/>
  <c r="T656" i="6"/>
  <c r="AA654" i="6"/>
  <c r="W654" i="6"/>
  <c r="X654" i="6"/>
  <c r="AA655" i="6"/>
  <c r="W655" i="6"/>
  <c r="X655" i="6"/>
  <c r="Y654" i="6"/>
  <c r="L656" i="6"/>
  <c r="Q658" i="6"/>
  <c r="P655" i="6"/>
  <c r="J655" i="6"/>
  <c r="H659" i="6"/>
  <c r="F657" i="6"/>
  <c r="G656" i="6"/>
  <c r="U656" i="6"/>
  <c r="V656" i="6"/>
  <c r="AA656" i="6"/>
  <c r="W656" i="6"/>
  <c r="X656" i="6"/>
  <c r="K657" i="6"/>
  <c r="I657" i="6"/>
  <c r="L657" i="6"/>
  <c r="W657" i="6"/>
  <c r="T657" i="6"/>
  <c r="Z656" i="6"/>
  <c r="Y655" i="6"/>
  <c r="Q659" i="6"/>
  <c r="J656" i="6"/>
  <c r="P656" i="6"/>
  <c r="H660" i="6"/>
  <c r="H661" i="6"/>
  <c r="F658" i="6"/>
  <c r="G657" i="6"/>
  <c r="U657" i="6"/>
  <c r="V657" i="6"/>
  <c r="AC657" i="6"/>
  <c r="AD657" i="6"/>
  <c r="AA657" i="6"/>
  <c r="Z657" i="6"/>
  <c r="H662" i="6"/>
  <c r="Q661" i="6"/>
  <c r="K658" i="6"/>
  <c r="I658" i="6"/>
  <c r="L658" i="6"/>
  <c r="T658" i="6"/>
  <c r="Y656" i="6"/>
  <c r="X657" i="6"/>
  <c r="J657" i="6"/>
  <c r="P657" i="6"/>
  <c r="Q660" i="6"/>
  <c r="F659" i="6"/>
  <c r="G658" i="6"/>
  <c r="U658" i="6"/>
  <c r="V658" i="6"/>
  <c r="Q662" i="6"/>
  <c r="H663" i="6"/>
  <c r="AC658" i="6"/>
  <c r="AD658" i="6"/>
  <c r="AA658" i="6"/>
  <c r="W658" i="6"/>
  <c r="X658" i="6"/>
  <c r="K659" i="6"/>
  <c r="I659" i="6"/>
  <c r="AC659" i="6"/>
  <c r="AD659" i="6"/>
  <c r="T659" i="6"/>
  <c r="Z658" i="6"/>
  <c r="P658" i="6"/>
  <c r="J658" i="6"/>
  <c r="Y657" i="6"/>
  <c r="F660" i="6"/>
  <c r="G659" i="6"/>
  <c r="U659" i="6"/>
  <c r="V659" i="6"/>
  <c r="H664" i="6"/>
  <c r="Q663" i="6"/>
  <c r="Z659" i="6"/>
  <c r="L659" i="6"/>
  <c r="K660" i="6"/>
  <c r="I660" i="6"/>
  <c r="L660" i="6"/>
  <c r="W660" i="6"/>
  <c r="T660" i="6"/>
  <c r="AA660" i="6"/>
  <c r="Y658" i="6"/>
  <c r="P659" i="6"/>
  <c r="J659" i="6"/>
  <c r="F661" i="6"/>
  <c r="G660" i="6"/>
  <c r="K661" i="6"/>
  <c r="I661" i="6"/>
  <c r="T661" i="6"/>
  <c r="G661" i="6"/>
  <c r="Q664" i="6"/>
  <c r="H665" i="6"/>
  <c r="AC660" i="6"/>
  <c r="AD660" i="6"/>
  <c r="U660" i="6"/>
  <c r="P660" i="6"/>
  <c r="AA659" i="6"/>
  <c r="W659" i="6"/>
  <c r="X659" i="6"/>
  <c r="Y659" i="6"/>
  <c r="X660" i="6"/>
  <c r="J660" i="6"/>
  <c r="F662" i="6"/>
  <c r="K662" i="6"/>
  <c r="I662" i="6"/>
  <c r="T662" i="6"/>
  <c r="G662" i="6"/>
  <c r="Q665" i="6"/>
  <c r="H666" i="6"/>
  <c r="J661" i="6"/>
  <c r="U661" i="6"/>
  <c r="P661" i="6"/>
  <c r="L661" i="6"/>
  <c r="AC661" i="6"/>
  <c r="AD661" i="6"/>
  <c r="V660" i="6"/>
  <c r="Z660" i="6"/>
  <c r="Y660" i="6"/>
  <c r="F663" i="6"/>
  <c r="H667" i="6"/>
  <c r="Q666" i="6"/>
  <c r="U662" i="6"/>
  <c r="J662" i="6"/>
  <c r="P662" i="6"/>
  <c r="V661" i="6"/>
  <c r="Z661" i="6"/>
  <c r="W661" i="6"/>
  <c r="X661" i="6"/>
  <c r="Y661" i="6"/>
  <c r="AA661" i="6"/>
  <c r="K663" i="6"/>
  <c r="I663" i="6"/>
  <c r="T663" i="6"/>
  <c r="G663" i="6"/>
  <c r="AC662" i="6"/>
  <c r="AD662" i="6"/>
  <c r="L662" i="6"/>
  <c r="F664" i="6"/>
  <c r="AC663" i="6"/>
  <c r="AD663" i="6"/>
  <c r="L663" i="6"/>
  <c r="T664" i="6"/>
  <c r="K664" i="6"/>
  <c r="I664" i="6"/>
  <c r="G664" i="6"/>
  <c r="H668" i="6"/>
  <c r="Q667" i="6"/>
  <c r="U663" i="6"/>
  <c r="P663" i="6"/>
  <c r="J663" i="6"/>
  <c r="W662" i="6"/>
  <c r="X662" i="6"/>
  <c r="Y662" i="6"/>
  <c r="AA662" i="6"/>
  <c r="V662" i="6"/>
  <c r="Z662" i="6"/>
  <c r="F665" i="6"/>
  <c r="L664" i="6"/>
  <c r="AC664" i="6"/>
  <c r="AD664" i="6"/>
  <c r="Q668" i="6"/>
  <c r="H669" i="6"/>
  <c r="K665" i="6"/>
  <c r="I665" i="6"/>
  <c r="T665" i="6"/>
  <c r="G665" i="6"/>
  <c r="J664" i="6"/>
  <c r="U664" i="6"/>
  <c r="P664" i="6"/>
  <c r="W663" i="6"/>
  <c r="X663" i="6"/>
  <c r="Y663" i="6"/>
  <c r="AA663" i="6"/>
  <c r="V663" i="6"/>
  <c r="Z663" i="6"/>
  <c r="F666" i="6"/>
  <c r="L665" i="6"/>
  <c r="AC665" i="6"/>
  <c r="AD665" i="6"/>
  <c r="V664" i="6"/>
  <c r="Z664" i="6"/>
  <c r="H670" i="6"/>
  <c r="Q669" i="6"/>
  <c r="K666" i="6"/>
  <c r="I666" i="6"/>
  <c r="T666" i="6"/>
  <c r="G666" i="6"/>
  <c r="J665" i="6"/>
  <c r="P665" i="6"/>
  <c r="U665" i="6"/>
  <c r="W664" i="6"/>
  <c r="X664" i="6"/>
  <c r="Y664" i="6"/>
  <c r="AA664" i="6"/>
  <c r="F667" i="6"/>
  <c r="J666" i="6"/>
  <c r="P666" i="6"/>
  <c r="U666" i="6"/>
  <c r="V665" i="6"/>
  <c r="Z665" i="6"/>
  <c r="K667" i="6"/>
  <c r="I667" i="6"/>
  <c r="T667" i="6"/>
  <c r="G667" i="6"/>
  <c r="AC666" i="6"/>
  <c r="AD666" i="6"/>
  <c r="L666" i="6"/>
  <c r="Q670" i="6"/>
  <c r="H671" i="6"/>
  <c r="W665" i="6"/>
  <c r="X665" i="6"/>
  <c r="Y665" i="6"/>
  <c r="AA665" i="6"/>
  <c r="F668" i="6"/>
  <c r="Q671" i="6"/>
  <c r="H672" i="6"/>
  <c r="W666" i="6"/>
  <c r="X666" i="6"/>
  <c r="Y666" i="6"/>
  <c r="AA666" i="6"/>
  <c r="V666" i="6"/>
  <c r="Z666" i="6"/>
  <c r="K668" i="6"/>
  <c r="I668" i="6"/>
  <c r="T668" i="6"/>
  <c r="G668" i="6"/>
  <c r="AC667" i="6"/>
  <c r="AD667" i="6"/>
  <c r="L667" i="6"/>
  <c r="J667" i="6"/>
  <c r="P667" i="6"/>
  <c r="U667" i="6"/>
  <c r="F669" i="6"/>
  <c r="H673" i="6"/>
  <c r="Q672" i="6"/>
  <c r="P668" i="6"/>
  <c r="J668" i="6"/>
  <c r="U668" i="6"/>
  <c r="K669" i="6"/>
  <c r="I669" i="6"/>
  <c r="T669" i="6"/>
  <c r="G669" i="6"/>
  <c r="W667" i="6"/>
  <c r="X667" i="6"/>
  <c r="Y667" i="6"/>
  <c r="AA667" i="6"/>
  <c r="V667" i="6"/>
  <c r="Z667" i="6"/>
  <c r="L668" i="6"/>
  <c r="AC668" i="6"/>
  <c r="AD668" i="6"/>
  <c r="F670" i="6"/>
  <c r="W668" i="6"/>
  <c r="X668" i="6"/>
  <c r="Y668" i="6"/>
  <c r="AA668" i="6"/>
  <c r="L669" i="6"/>
  <c r="AC669" i="6"/>
  <c r="AD669" i="6"/>
  <c r="J669" i="6"/>
  <c r="U669" i="6"/>
  <c r="P669" i="6"/>
  <c r="V668" i="6"/>
  <c r="Z668" i="6"/>
  <c r="K670" i="6"/>
  <c r="I670" i="6"/>
  <c r="T670" i="6"/>
  <c r="G670" i="6"/>
  <c r="H674" i="6"/>
  <c r="Q673" i="6"/>
  <c r="F671" i="6"/>
  <c r="W669" i="6"/>
  <c r="X669" i="6"/>
  <c r="Y669" i="6"/>
  <c r="AA669" i="6"/>
  <c r="K671" i="6"/>
  <c r="I671" i="6"/>
  <c r="T671" i="6"/>
  <c r="G671" i="6"/>
  <c r="H675" i="6"/>
  <c r="Q674" i="6"/>
  <c r="AC670" i="6"/>
  <c r="AD670" i="6"/>
  <c r="L670" i="6"/>
  <c r="V669" i="6"/>
  <c r="Z669" i="6"/>
  <c r="U670" i="6"/>
  <c r="J670" i="6"/>
  <c r="P670" i="6"/>
  <c r="F672" i="6"/>
  <c r="Q675" i="6"/>
  <c r="H676" i="6"/>
  <c r="AC671" i="6"/>
  <c r="AD671" i="6"/>
  <c r="L671" i="6"/>
  <c r="W670" i="6"/>
  <c r="X670" i="6"/>
  <c r="Y670" i="6"/>
  <c r="AA670" i="6"/>
  <c r="V670" i="6"/>
  <c r="Z670" i="6"/>
  <c r="K672" i="6"/>
  <c r="I672" i="6"/>
  <c r="T672" i="6"/>
  <c r="G672" i="6"/>
  <c r="J671" i="6"/>
  <c r="P671" i="6"/>
  <c r="U671" i="6"/>
  <c r="F673" i="6"/>
  <c r="K673" i="6"/>
  <c r="I673" i="6"/>
  <c r="T673" i="6"/>
  <c r="G673" i="6"/>
  <c r="J672" i="6"/>
  <c r="U672" i="6"/>
  <c r="P672" i="6"/>
  <c r="W671" i="6"/>
  <c r="X671" i="6"/>
  <c r="Y671" i="6"/>
  <c r="AA671" i="6"/>
  <c r="V671" i="6"/>
  <c r="Z671" i="6"/>
  <c r="Q676" i="6"/>
  <c r="H677" i="6"/>
  <c r="L672" i="6"/>
  <c r="AC672" i="6"/>
  <c r="AD672" i="6"/>
  <c r="F674" i="6"/>
  <c r="K674" i="6"/>
  <c r="I674" i="6"/>
  <c r="T674" i="6"/>
  <c r="G674" i="6"/>
  <c r="P673" i="6"/>
  <c r="U673" i="6"/>
  <c r="J673" i="6"/>
  <c r="H678" i="6"/>
  <c r="Q677" i="6"/>
  <c r="W672" i="6"/>
  <c r="X672" i="6"/>
  <c r="Y672" i="6"/>
  <c r="AA672" i="6"/>
  <c r="V672" i="6"/>
  <c r="Z672" i="6"/>
  <c r="L673" i="6"/>
  <c r="AC673" i="6"/>
  <c r="AD673" i="6"/>
  <c r="F675" i="6"/>
  <c r="Q678" i="6"/>
  <c r="H679" i="6"/>
  <c r="U674" i="6"/>
  <c r="J674" i="6"/>
  <c r="P674" i="6"/>
  <c r="W673" i="6"/>
  <c r="X673" i="6"/>
  <c r="Y673" i="6"/>
  <c r="AA673" i="6"/>
  <c r="V673" i="6"/>
  <c r="Z673" i="6"/>
  <c r="AC674" i="6"/>
  <c r="AD674" i="6"/>
  <c r="L674" i="6"/>
  <c r="F676" i="6"/>
  <c r="K675" i="6"/>
  <c r="I675" i="6"/>
  <c r="T675" i="6"/>
  <c r="G675" i="6"/>
  <c r="V674" i="6"/>
  <c r="Z674" i="6"/>
  <c r="Q679" i="6"/>
  <c r="H680" i="6"/>
  <c r="W674" i="6"/>
  <c r="X674" i="6"/>
  <c r="Y674" i="6"/>
  <c r="AA674" i="6"/>
  <c r="J675" i="6"/>
  <c r="U675" i="6"/>
  <c r="P675" i="6"/>
  <c r="L675" i="6"/>
  <c r="AC675" i="6"/>
  <c r="AD675" i="6"/>
  <c r="F677" i="6"/>
  <c r="K676" i="6"/>
  <c r="I676" i="6"/>
  <c r="T676" i="6"/>
  <c r="G676" i="6"/>
  <c r="Q680" i="6"/>
  <c r="H681" i="6"/>
  <c r="AA675" i="6"/>
  <c r="W675" i="6"/>
  <c r="X675" i="6"/>
  <c r="Y675" i="6"/>
  <c r="AC676" i="6"/>
  <c r="AD676" i="6"/>
  <c r="L676" i="6"/>
  <c r="W676" i="6"/>
  <c r="X676" i="6"/>
  <c r="V675" i="6"/>
  <c r="Z675" i="6"/>
  <c r="T677" i="6"/>
  <c r="F678" i="6"/>
  <c r="K677" i="6"/>
  <c r="I677" i="6"/>
  <c r="G677" i="6"/>
  <c r="J676" i="6"/>
  <c r="U676" i="6"/>
  <c r="P676" i="6"/>
  <c r="Q681" i="6"/>
  <c r="H682" i="6"/>
  <c r="P677" i="6"/>
  <c r="J677" i="6"/>
  <c r="U677" i="6"/>
  <c r="V676" i="6"/>
  <c r="Z676" i="6"/>
  <c r="AC677" i="6"/>
  <c r="AD677" i="6"/>
  <c r="L677" i="6"/>
  <c r="AA676" i="6"/>
  <c r="K678" i="6"/>
  <c r="I678" i="6"/>
  <c r="T678" i="6"/>
  <c r="F679" i="6"/>
  <c r="G678" i="6"/>
  <c r="Y676" i="6"/>
  <c r="H683" i="6"/>
  <c r="Q682" i="6"/>
  <c r="F680" i="6"/>
  <c r="T679" i="6"/>
  <c r="K679" i="6"/>
  <c r="I679" i="6"/>
  <c r="G679" i="6"/>
  <c r="AA677" i="6"/>
  <c r="AC678" i="6"/>
  <c r="AD678" i="6"/>
  <c r="L678" i="6"/>
  <c r="W677" i="6"/>
  <c r="X677" i="6"/>
  <c r="Y677" i="6"/>
  <c r="V677" i="6"/>
  <c r="Z677" i="6"/>
  <c r="J678" i="6"/>
  <c r="U678" i="6"/>
  <c r="P678" i="6"/>
  <c r="Q683" i="6"/>
  <c r="H684" i="6"/>
  <c r="V678" i="6"/>
  <c r="Z678" i="6"/>
  <c r="AC679" i="6"/>
  <c r="AD679" i="6"/>
  <c r="L679" i="6"/>
  <c r="AA679" i="6"/>
  <c r="W678" i="6"/>
  <c r="X678" i="6"/>
  <c r="Y678" i="6"/>
  <c r="AA678" i="6"/>
  <c r="F681" i="6"/>
  <c r="K680" i="6"/>
  <c r="I680" i="6"/>
  <c r="T680" i="6"/>
  <c r="G680" i="6"/>
  <c r="J679" i="6"/>
  <c r="U679" i="6"/>
  <c r="P679" i="6"/>
  <c r="Q684" i="6"/>
  <c r="H685" i="6"/>
  <c r="T681" i="6"/>
  <c r="F682" i="6"/>
  <c r="K681" i="6"/>
  <c r="I681" i="6"/>
  <c r="G681" i="6"/>
  <c r="L680" i="6"/>
  <c r="AC680" i="6"/>
  <c r="AD680" i="6"/>
  <c r="U680" i="6"/>
  <c r="J680" i="6"/>
  <c r="P680" i="6"/>
  <c r="V679" i="6"/>
  <c r="Z679" i="6"/>
  <c r="W679" i="6"/>
  <c r="X679" i="6"/>
  <c r="Y679" i="6"/>
  <c r="Q685" i="6"/>
  <c r="H686" i="6"/>
  <c r="G686" i="6" s="1"/>
  <c r="W680" i="6"/>
  <c r="X680" i="6"/>
  <c r="Y680" i="6"/>
  <c r="AA680" i="6"/>
  <c r="AC681" i="6"/>
  <c r="AD681" i="6"/>
  <c r="L681" i="6"/>
  <c r="K682" i="6"/>
  <c r="I682" i="6"/>
  <c r="T682" i="6"/>
  <c r="F683" i="6"/>
  <c r="G682" i="6"/>
  <c r="V680" i="6"/>
  <c r="Z680" i="6"/>
  <c r="J681" i="6"/>
  <c r="P681" i="6"/>
  <c r="U681" i="6"/>
  <c r="J682" i="6"/>
  <c r="U682" i="6"/>
  <c r="P682" i="6"/>
  <c r="W681" i="6"/>
  <c r="X681" i="6"/>
  <c r="Y681" i="6"/>
  <c r="AA681" i="6"/>
  <c r="V681" i="6"/>
  <c r="Z681" i="6"/>
  <c r="F684" i="6"/>
  <c r="T683" i="6"/>
  <c r="K683" i="6"/>
  <c r="I683" i="6"/>
  <c r="G683" i="6"/>
  <c r="AA682" i="6"/>
  <c r="L682" i="6"/>
  <c r="AC682" i="6"/>
  <c r="AD682" i="6"/>
  <c r="U683" i="6"/>
  <c r="P683" i="6"/>
  <c r="J683" i="6"/>
  <c r="AC683" i="6"/>
  <c r="AD683" i="6"/>
  <c r="L683" i="6"/>
  <c r="V682" i="6"/>
  <c r="Z682" i="6"/>
  <c r="W682" i="6"/>
  <c r="X682" i="6"/>
  <c r="Y682" i="6"/>
  <c r="F685" i="6"/>
  <c r="K684" i="6"/>
  <c r="I684" i="6"/>
  <c r="T684" i="6"/>
  <c r="G684" i="6"/>
  <c r="W683" i="6"/>
  <c r="X683" i="6"/>
  <c r="Y683" i="6"/>
  <c r="AA683" i="6"/>
  <c r="K685" i="6"/>
  <c r="I685" i="6"/>
  <c r="F686" i="6"/>
  <c r="T685" i="6"/>
  <c r="G685" i="6"/>
  <c r="J684" i="6"/>
  <c r="U684" i="6"/>
  <c r="P684" i="6"/>
  <c r="L684" i="6"/>
  <c r="AC684" i="6"/>
  <c r="AD684" i="6"/>
  <c r="V683" i="6"/>
  <c r="Z683" i="6"/>
  <c r="K686" i="6"/>
  <c r="I686" i="6"/>
  <c r="AC686" i="6" s="1"/>
  <c r="AD686" i="6" s="1"/>
  <c r="F687" i="6"/>
  <c r="T686" i="6"/>
  <c r="W684" i="6"/>
  <c r="X684" i="6"/>
  <c r="Y684" i="6"/>
  <c r="AA684" i="6"/>
  <c r="AC685" i="6"/>
  <c r="AD685" i="6"/>
  <c r="L685" i="6"/>
  <c r="J685" i="6"/>
  <c r="P685" i="6"/>
  <c r="U685" i="6"/>
  <c r="V684" i="6"/>
  <c r="Z684" i="6"/>
  <c r="V685" i="6"/>
  <c r="Z685" i="6"/>
  <c r="W685" i="6"/>
  <c r="X685" i="6"/>
  <c r="Y685" i="6"/>
  <c r="AA685" i="6"/>
  <c r="F6" i="2" l="1"/>
  <c r="K5" i="2"/>
  <c r="K4" i="2"/>
  <c r="H4" i="2"/>
  <c r="G4" i="2" s="1"/>
  <c r="H231" i="13"/>
  <c r="Q230" i="13"/>
  <c r="S230" i="13" s="1"/>
  <c r="F230" i="13"/>
  <c r="G229" i="13"/>
  <c r="K229" i="13"/>
  <c r="T229" i="13"/>
  <c r="U229" i="13" s="1"/>
  <c r="Z229" i="13" s="1"/>
  <c r="V229" i="13"/>
  <c r="I229" i="13"/>
  <c r="H174" i="4"/>
  <c r="H175" i="4" s="1"/>
  <c r="I175" i="4" s="1"/>
  <c r="P173" i="4"/>
  <c r="J173" i="4"/>
  <c r="Q173" i="4"/>
  <c r="S173" i="4" s="1"/>
  <c r="T173" i="4" s="1"/>
  <c r="U173" i="4" s="1"/>
  <c r="Z173" i="4" s="1"/>
  <c r="K173" i="4"/>
  <c r="I173" i="4" s="1"/>
  <c r="F176" i="4"/>
  <c r="K174" i="4"/>
  <c r="U686" i="6"/>
  <c r="J686" i="6"/>
  <c r="P686" i="6"/>
  <c r="Q686" i="6"/>
  <c r="L686" i="6"/>
  <c r="Q687" i="6"/>
  <c r="H688" i="6"/>
  <c r="H689" i="6" s="1"/>
  <c r="G687" i="6"/>
  <c r="T687" i="6"/>
  <c r="F688" i="6"/>
  <c r="K687" i="6"/>
  <c r="I687" i="6" s="1"/>
  <c r="K145" i="9"/>
  <c r="M145" i="9" s="1"/>
  <c r="K36" i="9"/>
  <c r="AQ31" i="14"/>
  <c r="K66" i="9"/>
  <c r="M66" i="9" s="1"/>
  <c r="Q209" i="9"/>
  <c r="I133" i="9"/>
  <c r="K133" i="9" s="1"/>
  <c r="M133" i="9" s="1"/>
  <c r="K64" i="9"/>
  <c r="K236" i="9"/>
  <c r="M236" i="9" s="1"/>
  <c r="K47" i="9"/>
  <c r="M47" i="9" s="1"/>
  <c r="L129" i="9"/>
  <c r="M128" i="9"/>
  <c r="I141" i="9"/>
  <c r="K141" i="9" s="1"/>
  <c r="K121" i="9"/>
  <c r="L121" i="9" s="1"/>
  <c r="K151" i="9"/>
  <c r="L152" i="9" s="1"/>
  <c r="K33" i="9"/>
  <c r="M33" i="9" s="1"/>
  <c r="K105" i="9"/>
  <c r="M105" i="9" s="1"/>
  <c r="K327" i="9"/>
  <c r="M327" i="9" s="1"/>
  <c r="I52" i="9"/>
  <c r="K52" i="9" s="1"/>
  <c r="K203" i="9"/>
  <c r="M203" i="9" s="1"/>
  <c r="K164" i="9"/>
  <c r="M164" i="9" s="1"/>
  <c r="I29" i="9"/>
  <c r="K29" i="9" s="1"/>
  <c r="K149" i="9"/>
  <c r="K54" i="9"/>
  <c r="M54" i="9" s="1"/>
  <c r="K169" i="9"/>
  <c r="M169" i="9" s="1"/>
  <c r="Q256" i="9"/>
  <c r="K81" i="9"/>
  <c r="M81" i="9" s="1"/>
  <c r="K55" i="9"/>
  <c r="L55" i="9" s="1"/>
  <c r="M120" i="9"/>
  <c r="I146" i="9"/>
  <c r="I199" i="9"/>
  <c r="K199" i="9" s="1"/>
  <c r="K189" i="9"/>
  <c r="M189" i="9" s="1"/>
  <c r="I225" i="9"/>
  <c r="K225" i="9" s="1"/>
  <c r="M225" i="9" s="1"/>
  <c r="K201" i="9"/>
  <c r="K255" i="9"/>
  <c r="M255" i="9" s="1"/>
  <c r="I188" i="9"/>
  <c r="Q188" i="9" s="1"/>
  <c r="I99" i="9"/>
  <c r="K99" i="9" s="1"/>
  <c r="M99" i="9" s="1"/>
  <c r="K233" i="9"/>
  <c r="M233" i="9" s="1"/>
  <c r="K191" i="9"/>
  <c r="M191" i="9" s="1"/>
  <c r="K173" i="9"/>
  <c r="M173" i="9" s="1"/>
  <c r="K204" i="9"/>
  <c r="M204" i="9" s="1"/>
  <c r="L108" i="9"/>
  <c r="K219" i="9"/>
  <c r="K307" i="9"/>
  <c r="Q238" i="9"/>
  <c r="K238" i="9"/>
  <c r="M238" i="9" s="1"/>
  <c r="Q250" i="9"/>
  <c r="K250" i="9"/>
  <c r="M250" i="9" s="1"/>
  <c r="Q158" i="9"/>
  <c r="Q255" i="9"/>
  <c r="I239" i="9"/>
  <c r="K73" i="9"/>
  <c r="M73" i="9" s="1"/>
  <c r="K144" i="9"/>
  <c r="M144" i="9" s="1"/>
  <c r="I222" i="9"/>
  <c r="Q222" i="9" s="1"/>
  <c r="K308" i="9"/>
  <c r="K198" i="9"/>
  <c r="M198" i="9" s="1"/>
  <c r="K265" i="9"/>
  <c r="M265" i="9" s="1"/>
  <c r="Q265" i="9"/>
  <c r="K96" i="9"/>
  <c r="K163" i="9"/>
  <c r="M163" i="9" s="1"/>
  <c r="K38" i="9"/>
  <c r="M38" i="9" s="1"/>
  <c r="K227" i="9"/>
  <c r="AQ5" i="14"/>
  <c r="I231" i="9"/>
  <c r="K231" i="9" s="1"/>
  <c r="M231" i="9" s="1"/>
  <c r="K146" i="9"/>
  <c r="M35" i="9"/>
  <c r="K170" i="9"/>
  <c r="M170" i="9" s="1"/>
  <c r="K244" i="9"/>
  <c r="M244" i="9" s="1"/>
  <c r="K215" i="9"/>
  <c r="M215" i="9" s="1"/>
  <c r="K147" i="9"/>
  <c r="M147" i="9" s="1"/>
  <c r="K223" i="9"/>
  <c r="K271" i="9"/>
  <c r="M271" i="9" s="1"/>
  <c r="K259" i="9"/>
  <c r="M259" i="9" s="1"/>
  <c r="K153" i="9"/>
  <c r="K91" i="9"/>
  <c r="M91" i="9" s="1"/>
  <c r="K113" i="9"/>
  <c r="M113" i="9" s="1"/>
  <c r="K130" i="9"/>
  <c r="K87" i="9"/>
  <c r="M87" i="9" s="1"/>
  <c r="K112" i="9"/>
  <c r="M112" i="9" s="1"/>
  <c r="Q200" i="9"/>
  <c r="K200" i="9"/>
  <c r="M200" i="9" s="1"/>
  <c r="M227" i="9"/>
  <c r="L228" i="9"/>
  <c r="M219" i="9"/>
  <c r="L219" i="9"/>
  <c r="K249" i="9"/>
  <c r="H102" i="9"/>
  <c r="I102" i="9" s="1"/>
  <c r="K102" i="9" s="1"/>
  <c r="M102" i="9" s="1"/>
  <c r="K325" i="9"/>
  <c r="M325" i="9" s="1"/>
  <c r="Q219" i="9"/>
  <c r="K302" i="9"/>
  <c r="L154" i="9"/>
  <c r="Q236" i="9"/>
  <c r="K178" i="9"/>
  <c r="M178" i="9" s="1"/>
  <c r="K241" i="9"/>
  <c r="M241" i="9" s="1"/>
  <c r="K245" i="9"/>
  <c r="M245" i="9" s="1"/>
  <c r="K39" i="9"/>
  <c r="M39" i="9" s="1"/>
  <c r="K50" i="9"/>
  <c r="M50" i="9" s="1"/>
  <c r="K72" i="9"/>
  <c r="I276" i="9"/>
  <c r="K276" i="9" s="1"/>
  <c r="M276" i="9" s="1"/>
  <c r="L64" i="9"/>
  <c r="L179" i="9"/>
  <c r="M123" i="9"/>
  <c r="L124" i="9"/>
  <c r="Q196" i="9"/>
  <c r="K196" i="9"/>
  <c r="M196" i="9" s="1"/>
  <c r="Q194" i="9"/>
  <c r="K194" i="9"/>
  <c r="M194" i="9" s="1"/>
  <c r="L233" i="9"/>
  <c r="L216" i="9"/>
  <c r="Q205" i="9"/>
  <c r="K208" i="9"/>
  <c r="M208" i="9" s="1"/>
  <c r="Q208" i="9"/>
  <c r="K240" i="9"/>
  <c r="L241" i="9" s="1"/>
  <c r="Q240" i="9"/>
  <c r="L209" i="9"/>
  <c r="M107" i="9"/>
  <c r="K224" i="9"/>
  <c r="M224" i="9" s="1"/>
  <c r="Q224" i="9"/>
  <c r="K257" i="9"/>
  <c r="L257" i="9" s="1"/>
  <c r="Q257" i="9"/>
  <c r="K269" i="9"/>
  <c r="M269" i="9" s="1"/>
  <c r="Q269" i="9"/>
  <c r="Q186" i="9"/>
  <c r="K186" i="9"/>
  <c r="M186" i="9" s="1"/>
  <c r="K165" i="9"/>
  <c r="H280" i="9"/>
  <c r="I280" i="9" s="1"/>
  <c r="I283" i="9"/>
  <c r="K315" i="9"/>
  <c r="K316" i="9"/>
  <c r="K273" i="9"/>
  <c r="M273" i="9" s="1"/>
  <c r="I30" i="9"/>
  <c r="K30" i="9" s="1"/>
  <c r="I53" i="9"/>
  <c r="K53" i="9" s="1"/>
  <c r="L53" i="9" s="1"/>
  <c r="I86" i="9"/>
  <c r="K86" i="9" s="1"/>
  <c r="L87" i="9" s="1"/>
  <c r="AQ3" i="14"/>
  <c r="L48" i="9"/>
  <c r="K253" i="9"/>
  <c r="M253" i="9" s="1"/>
  <c r="I161" i="9"/>
  <c r="I212" i="9"/>
  <c r="I51" i="9"/>
  <c r="K51" i="9" s="1"/>
  <c r="I65" i="9"/>
  <c r="K65" i="9" s="1"/>
  <c r="I322" i="9"/>
  <c r="K322" i="9" s="1"/>
  <c r="M322" i="9" s="1"/>
  <c r="K328" i="9"/>
  <c r="L328" i="9" s="1"/>
  <c r="I331" i="9"/>
  <c r="K331" i="9" s="1"/>
  <c r="M331" i="9" s="1"/>
  <c r="I45" i="9"/>
  <c r="K45" i="9" s="1"/>
  <c r="M45" i="9" s="1"/>
  <c r="K252" i="9"/>
  <c r="M252" i="9" s="1"/>
  <c r="H62" i="9"/>
  <c r="I62" i="9" s="1"/>
  <c r="K62" i="9" s="1"/>
  <c r="I305" i="9"/>
  <c r="K305" i="9" s="1"/>
  <c r="AQ6" i="14"/>
  <c r="K324" i="9"/>
  <c r="K326" i="9"/>
  <c r="L326" i="9" s="1"/>
  <c r="M67" i="9"/>
  <c r="L67" i="9"/>
  <c r="M36" i="9"/>
  <c r="L36" i="9"/>
  <c r="L76" i="9"/>
  <c r="H142" i="9"/>
  <c r="I142" i="9" s="1"/>
  <c r="K142" i="9" s="1"/>
  <c r="H115" i="9"/>
  <c r="I115" i="9" s="1"/>
  <c r="K115" i="9" s="1"/>
  <c r="Q199" i="9"/>
  <c r="L186" i="9"/>
  <c r="L269" i="9"/>
  <c r="M131" i="9"/>
  <c r="L256" i="9"/>
  <c r="Q261" i="9"/>
  <c r="Q232" i="9"/>
  <c r="Q203" i="9"/>
  <c r="Q268" i="9"/>
  <c r="Q181" i="9"/>
  <c r="K190" i="9"/>
  <c r="L191" i="9" s="1"/>
  <c r="H89" i="9"/>
  <c r="I89" i="9" s="1"/>
  <c r="K89" i="9" s="1"/>
  <c r="K182" i="9"/>
  <c r="L127" i="9"/>
  <c r="M64" i="9"/>
  <c r="I57" i="9"/>
  <c r="K57" i="9" s="1"/>
  <c r="L149" i="9"/>
  <c r="L68" i="9"/>
  <c r="I41" i="9"/>
  <c r="K41" i="9" s="1"/>
  <c r="I117" i="9"/>
  <c r="K117" i="9" s="1"/>
  <c r="I172" i="9"/>
  <c r="K176" i="9"/>
  <c r="M176" i="9" s="1"/>
  <c r="I258" i="9"/>
  <c r="M86" i="9"/>
  <c r="I118" i="9"/>
  <c r="K118" i="9" s="1"/>
  <c r="I58" i="9"/>
  <c r="K58" i="9" s="1"/>
  <c r="I61" i="9"/>
  <c r="K61" i="9" s="1"/>
  <c r="I77" i="9"/>
  <c r="K77" i="9" s="1"/>
  <c r="I104" i="9"/>
  <c r="K104" i="9" s="1"/>
  <c r="I277" i="9"/>
  <c r="K277" i="9" s="1"/>
  <c r="M277" i="9" s="1"/>
  <c r="H284" i="9"/>
  <c r="I284" i="9" s="1"/>
  <c r="I306" i="9"/>
  <c r="K306" i="9" s="1"/>
  <c r="L307" i="9" s="1"/>
  <c r="AQ28" i="14"/>
  <c r="L97" i="9"/>
  <c r="K69" i="9"/>
  <c r="L70" i="9" s="1"/>
  <c r="K44" i="9"/>
  <c r="I183" i="9"/>
  <c r="I207" i="9"/>
  <c r="I197" i="9"/>
  <c r="I122" i="9"/>
  <c r="K122" i="9" s="1"/>
  <c r="K264" i="9"/>
  <c r="I60" i="9"/>
  <c r="K60" i="9" s="1"/>
  <c r="M60" i="9" s="1"/>
  <c r="I275" i="9"/>
  <c r="Q275" i="9" s="1"/>
  <c r="K304" i="9"/>
  <c r="L305" i="9" s="1"/>
  <c r="I314" i="9"/>
  <c r="K314" i="9" s="1"/>
  <c r="M316" i="9"/>
  <c r="K318" i="9"/>
  <c r="M318" i="9" s="1"/>
  <c r="K320" i="9"/>
  <c r="I321" i="9"/>
  <c r="K321" i="9" s="1"/>
  <c r="K329" i="9"/>
  <c r="K101" i="9"/>
  <c r="L101" i="9" s="1"/>
  <c r="I134" i="9"/>
  <c r="K134" i="9" s="1"/>
  <c r="I78" i="9"/>
  <c r="K78" i="9" s="1"/>
  <c r="I174" i="9"/>
  <c r="I214" i="9"/>
  <c r="I156" i="9"/>
  <c r="K156" i="9" s="1"/>
  <c r="I32" i="9"/>
  <c r="K32" i="9" s="1"/>
  <c r="I85" i="9"/>
  <c r="K85" i="9" s="1"/>
  <c r="L85" i="9" s="1"/>
  <c r="I139" i="9"/>
  <c r="K139" i="9" s="1"/>
  <c r="I281" i="9"/>
  <c r="AQ9" i="14"/>
  <c r="AQ11" i="14"/>
  <c r="K332" i="9"/>
  <c r="M332" i="9" s="1"/>
  <c r="I80" i="9"/>
  <c r="K80" i="9" s="1"/>
  <c r="I193" i="9"/>
  <c r="I226" i="9"/>
  <c r="I234" i="9"/>
  <c r="I114" i="9"/>
  <c r="K114" i="9" s="1"/>
  <c r="K262" i="9"/>
  <c r="I83" i="9"/>
  <c r="K83" i="9" s="1"/>
  <c r="M83" i="9" s="1"/>
  <c r="I282" i="9"/>
  <c r="K282" i="9" s="1"/>
  <c r="M282" i="9" s="1"/>
  <c r="H291" i="9"/>
  <c r="I291" i="9" s="1"/>
  <c r="I309" i="9"/>
  <c r="K309" i="9" s="1"/>
  <c r="M309" i="9" s="1"/>
  <c r="I313" i="9"/>
  <c r="K313" i="9" s="1"/>
  <c r="M313" i="9" s="1"/>
  <c r="AQ4" i="14"/>
  <c r="AQ7" i="14"/>
  <c r="L196" i="9"/>
  <c r="M195" i="9"/>
  <c r="M110" i="9"/>
  <c r="L111" i="9"/>
  <c r="M98" i="9"/>
  <c r="L98" i="9"/>
  <c r="M84" i="9"/>
  <c r="L170" i="9"/>
  <c r="M201" i="9"/>
  <c r="M37" i="9"/>
  <c r="L37" i="9"/>
  <c r="M72" i="9"/>
  <c r="L72" i="9"/>
  <c r="Q201" i="9"/>
  <c r="M52" i="9"/>
  <c r="L147" i="9"/>
  <c r="L96" i="9"/>
  <c r="M96" i="9"/>
  <c r="L155" i="9"/>
  <c r="Q169" i="9"/>
  <c r="K237" i="9"/>
  <c r="M151" i="9"/>
  <c r="K243" i="9"/>
  <c r="K248" i="9"/>
  <c r="Q248" i="9"/>
  <c r="K263" i="9"/>
  <c r="K270" i="9"/>
  <c r="Q270" i="9"/>
  <c r="K202" i="9"/>
  <c r="Q202" i="9"/>
  <c r="M213" i="9"/>
  <c r="K211" i="9"/>
  <c r="Q211" i="9"/>
  <c r="L52" i="9"/>
  <c r="M149" i="9"/>
  <c r="M68" i="9"/>
  <c r="Q195" i="9"/>
  <c r="M34" i="9"/>
  <c r="L35" i="9"/>
  <c r="L88" i="9"/>
  <c r="M127" i="9"/>
  <c r="L128" i="9"/>
  <c r="M121" i="9"/>
  <c r="K267" i="9"/>
  <c r="Q267" i="9"/>
  <c r="Q242" i="9"/>
  <c r="K242" i="9"/>
  <c r="K251" i="9"/>
  <c r="Q251" i="9"/>
  <c r="K260" i="9"/>
  <c r="Q260" i="9"/>
  <c r="K235" i="9"/>
  <c r="Q235" i="9"/>
  <c r="L148" i="9"/>
  <c r="L71" i="9"/>
  <c r="L95" i="9"/>
  <c r="Q227" i="9"/>
  <c r="M76" i="9"/>
  <c r="K272" i="9"/>
  <c r="Q272" i="9"/>
  <c r="L43" i="9"/>
  <c r="K217" i="9"/>
  <c r="Q217" i="9"/>
  <c r="K206" i="9"/>
  <c r="Q206" i="9"/>
  <c r="H106" i="9"/>
  <c r="I106" i="9" s="1"/>
  <c r="K106" i="9" s="1"/>
  <c r="H171" i="9"/>
  <c r="I171" i="9" s="1"/>
  <c r="H247" i="9"/>
  <c r="I247" i="9" s="1"/>
  <c r="K150" i="9"/>
  <c r="I82" i="9"/>
  <c r="K82" i="9" s="1"/>
  <c r="H180" i="9"/>
  <c r="I180" i="9" s="1"/>
  <c r="K221" i="9"/>
  <c r="Q221" i="9"/>
  <c r="I125" i="9"/>
  <c r="K125" i="9" s="1"/>
  <c r="I119" i="9"/>
  <c r="K119" i="9" s="1"/>
  <c r="I109" i="9"/>
  <c r="K109" i="9" s="1"/>
  <c r="I90" i="9"/>
  <c r="K90" i="9" s="1"/>
  <c r="I138" i="9"/>
  <c r="K138" i="9" s="1"/>
  <c r="I132" i="9"/>
  <c r="K132" i="9" s="1"/>
  <c r="I46" i="9"/>
  <c r="K46" i="9" s="1"/>
  <c r="I143" i="9"/>
  <c r="K143" i="9" s="1"/>
  <c r="I93" i="9"/>
  <c r="K93" i="9" s="1"/>
  <c r="I184" i="9"/>
  <c r="I229" i="9"/>
  <c r="I160" i="9"/>
  <c r="I175" i="9"/>
  <c r="I177" i="9"/>
  <c r="I192" i="9"/>
  <c r="H254" i="9"/>
  <c r="I254" i="9" s="1"/>
  <c r="I40" i="9"/>
  <c r="K40" i="9" s="1"/>
  <c r="I74" i="9"/>
  <c r="K74" i="9" s="1"/>
  <c r="I230" i="9"/>
  <c r="H168" i="9"/>
  <c r="I168" i="9" s="1"/>
  <c r="K92" i="9"/>
  <c r="Q278" i="9"/>
  <c r="K278" i="9"/>
  <c r="M278" i="9" s="1"/>
  <c r="Q289" i="9"/>
  <c r="K289" i="9"/>
  <c r="I166" i="9"/>
  <c r="I220" i="9"/>
  <c r="I187" i="9"/>
  <c r="H159" i="9"/>
  <c r="I159" i="9" s="1"/>
  <c r="H210" i="9"/>
  <c r="I210" i="9" s="1"/>
  <c r="H137" i="9"/>
  <c r="I137" i="9" s="1"/>
  <c r="K137" i="9" s="1"/>
  <c r="H246" i="9"/>
  <c r="I246" i="9" s="1"/>
  <c r="Q274" i="9"/>
  <c r="K274" i="9"/>
  <c r="L274" i="9" s="1"/>
  <c r="Q288" i="9"/>
  <c r="K288" i="9"/>
  <c r="H266" i="9"/>
  <c r="I266" i="9" s="1"/>
  <c r="H31" i="9"/>
  <c r="I31" i="9" s="1"/>
  <c r="K31" i="9" s="1"/>
  <c r="H49" i="9"/>
  <c r="I49" i="9" s="1"/>
  <c r="K49" i="9" s="1"/>
  <c r="H59" i="9"/>
  <c r="I59" i="9" s="1"/>
  <c r="K59" i="9" s="1"/>
  <c r="H103" i="9"/>
  <c r="I103" i="9" s="1"/>
  <c r="K103" i="9" s="1"/>
  <c r="H135" i="9"/>
  <c r="I135" i="9" s="1"/>
  <c r="K135" i="9" s="1"/>
  <c r="H157" i="9"/>
  <c r="I157" i="9" s="1"/>
  <c r="K157" i="9" s="1"/>
  <c r="H279" i="9"/>
  <c r="I279" i="9" s="1"/>
  <c r="H285" i="9"/>
  <c r="I285" i="9" s="1"/>
  <c r="I287" i="9"/>
  <c r="I290" i="9"/>
  <c r="K299" i="9"/>
  <c r="M305" i="9"/>
  <c r="L306" i="9"/>
  <c r="M307" i="9"/>
  <c r="AQ18" i="14"/>
  <c r="AQ19" i="14"/>
  <c r="AQ20" i="14"/>
  <c r="AQ21" i="14"/>
  <c r="AQ29" i="14"/>
  <c r="K295" i="9"/>
  <c r="Q295" i="9"/>
  <c r="Q297" i="9"/>
  <c r="K297" i="9"/>
  <c r="Q298" i="9"/>
  <c r="K298" i="9"/>
  <c r="M302" i="9"/>
  <c r="M304" i="9"/>
  <c r="M314" i="9"/>
  <c r="L314" i="9"/>
  <c r="M315" i="9"/>
  <c r="M320" i="9"/>
  <c r="M321" i="9"/>
  <c r="AQ10" i="14"/>
  <c r="AQ13" i="14"/>
  <c r="AQ15" i="14"/>
  <c r="AQ27" i="14"/>
  <c r="AQ26" i="14"/>
  <c r="AQ30" i="14"/>
  <c r="I292" i="9"/>
  <c r="I294" i="9"/>
  <c r="M308" i="9"/>
  <c r="L327" i="9"/>
  <c r="AQ12" i="14"/>
  <c r="L332" i="9"/>
  <c r="AQ17" i="14"/>
  <c r="AQ25" i="14"/>
  <c r="AQ24" i="14"/>
  <c r="I286" i="9"/>
  <c r="I293" i="9"/>
  <c r="I296" i="9"/>
  <c r="Q301" i="9"/>
  <c r="K301" i="9"/>
  <c r="L302" i="9" s="1"/>
  <c r="L316" i="9"/>
  <c r="AQ8" i="14"/>
  <c r="M324" i="9"/>
  <c r="M328" i="9"/>
  <c r="AQ14" i="14"/>
  <c r="AQ16" i="14"/>
  <c r="AQ22" i="14"/>
  <c r="AQ23" i="14"/>
  <c r="I300" i="9"/>
  <c r="H311" i="9"/>
  <c r="I311" i="9" s="1"/>
  <c r="K311" i="9" s="1"/>
  <c r="I312" i="9"/>
  <c r="K312" i="9" s="1"/>
  <c r="L313" i="9" s="1"/>
  <c r="H317" i="9"/>
  <c r="I317" i="9" s="1"/>
  <c r="K317" i="9" s="1"/>
  <c r="I330" i="9"/>
  <c r="K330" i="9" s="1"/>
  <c r="L331" i="9" s="1"/>
  <c r="I303" i="9"/>
  <c r="K303" i="9" s="1"/>
  <c r="H310" i="9"/>
  <c r="I310" i="9" s="1"/>
  <c r="K310" i="9" s="1"/>
  <c r="I319" i="9"/>
  <c r="K319" i="9" s="1"/>
  <c r="L319" i="9" s="1"/>
  <c r="I323" i="9"/>
  <c r="K323" i="9" s="1"/>
  <c r="J3" i="2"/>
  <c r="P3" i="2"/>
  <c r="H5" i="2"/>
  <c r="F7" i="2"/>
  <c r="K6" i="2"/>
  <c r="I3" i="2"/>
  <c r="Q3" i="2"/>
  <c r="S3" i="2" s="1"/>
  <c r="M279" i="2"/>
  <c r="E280" i="2"/>
  <c r="Q4" i="2" l="1"/>
  <c r="I4" i="2"/>
  <c r="I174" i="4"/>
  <c r="Q175" i="4"/>
  <c r="G174" i="4"/>
  <c r="P174" i="4" s="1"/>
  <c r="H176" i="4"/>
  <c r="Q176" i="4" s="1"/>
  <c r="Q231" i="13"/>
  <c r="H232" i="13"/>
  <c r="P229" i="13"/>
  <c r="J229" i="13"/>
  <c r="L229" i="13"/>
  <c r="AC229" i="13"/>
  <c r="AD229" i="13" s="1"/>
  <c r="T230" i="13"/>
  <c r="U230" i="13" s="1"/>
  <c r="Z230" i="13" s="1"/>
  <c r="S231" i="13"/>
  <c r="V230" i="13"/>
  <c r="F231" i="13"/>
  <c r="K230" i="13"/>
  <c r="I230" i="13" s="1"/>
  <c r="G230" i="13"/>
  <c r="W229" i="13"/>
  <c r="X229" i="13" s="1"/>
  <c r="Y229" i="13" s="1"/>
  <c r="G175" i="4"/>
  <c r="Q174" i="4"/>
  <c r="S174" i="4" s="1"/>
  <c r="T174" i="4" s="1"/>
  <c r="U174" i="4" s="1"/>
  <c r="Z174" i="4" s="1"/>
  <c r="V173" i="4"/>
  <c r="AC174" i="4"/>
  <c r="AD174" i="4" s="1"/>
  <c r="L174" i="4"/>
  <c r="L173" i="4"/>
  <c r="AC173" i="4"/>
  <c r="AD173" i="4" s="1"/>
  <c r="W173" i="4"/>
  <c r="X173" i="4" s="1"/>
  <c r="Y173" i="4" s="1"/>
  <c r="P175" i="4"/>
  <c r="J175" i="4"/>
  <c r="L175" i="4"/>
  <c r="AC175" i="4"/>
  <c r="AD175" i="4" s="1"/>
  <c r="J174" i="4"/>
  <c r="F177" i="4"/>
  <c r="K176" i="4"/>
  <c r="L329" i="9"/>
  <c r="G688" i="6"/>
  <c r="P688" i="6" s="1"/>
  <c r="Q688" i="6"/>
  <c r="AA686" i="6"/>
  <c r="W686" i="6"/>
  <c r="X686" i="6" s="1"/>
  <c r="Y686" i="6" s="1"/>
  <c r="Z686" i="6"/>
  <c r="V686" i="6"/>
  <c r="T688" i="6"/>
  <c r="F689" i="6"/>
  <c r="K688" i="6"/>
  <c r="I688" i="6" s="1"/>
  <c r="H690" i="6"/>
  <c r="Q689" i="6"/>
  <c r="AC687" i="6"/>
  <c r="AD687" i="6" s="1"/>
  <c r="L687" i="6"/>
  <c r="P687" i="6"/>
  <c r="J687" i="6"/>
  <c r="U687" i="6"/>
  <c r="L321" i="9"/>
  <c r="L315" i="9"/>
  <c r="L163" i="9"/>
  <c r="L34" i="9"/>
  <c r="L325" i="9"/>
  <c r="L100" i="9"/>
  <c r="L145" i="9"/>
  <c r="L309" i="9"/>
  <c r="Q277" i="9"/>
  <c r="L38" i="9"/>
  <c r="L99" i="9"/>
  <c r="L205" i="9"/>
  <c r="M329" i="9"/>
  <c r="L225" i="9"/>
  <c r="L201" i="9"/>
  <c r="L39" i="9"/>
  <c r="Q225" i="9"/>
  <c r="L224" i="9"/>
  <c r="L308" i="9"/>
  <c r="M141" i="9"/>
  <c r="L141" i="9"/>
  <c r="M306" i="9"/>
  <c r="L73" i="9"/>
  <c r="M55" i="9"/>
  <c r="L204" i="9"/>
  <c r="K188" i="9"/>
  <c r="M188" i="9" s="1"/>
  <c r="L113" i="9"/>
  <c r="L232" i="9"/>
  <c r="L112" i="9"/>
  <c r="L56" i="9"/>
  <c r="L195" i="9"/>
  <c r="L164" i="9"/>
  <c r="Q231" i="9"/>
  <c r="Q282" i="9"/>
  <c r="L322" i="9"/>
  <c r="L253" i="9"/>
  <c r="M257" i="9"/>
  <c r="M29" i="9"/>
  <c r="L29" i="9"/>
  <c r="L200" i="9"/>
  <c r="M199" i="9"/>
  <c r="L199" i="9"/>
  <c r="K275" i="9"/>
  <c r="M275" i="9" s="1"/>
  <c r="Q276" i="9"/>
  <c r="Q239" i="9"/>
  <c r="K239" i="9"/>
  <c r="K222" i="9"/>
  <c r="M222" i="9" s="1"/>
  <c r="L277" i="9"/>
  <c r="L130" i="9"/>
  <c r="M130" i="9"/>
  <c r="L131" i="9"/>
  <c r="M223" i="9"/>
  <c r="L146" i="9"/>
  <c r="M146" i="9"/>
  <c r="L245" i="9"/>
  <c r="M153" i="9"/>
  <c r="L153" i="9"/>
  <c r="M61" i="9"/>
  <c r="L61" i="9"/>
  <c r="L84" i="9"/>
  <c r="M249" i="9"/>
  <c r="L250" i="9"/>
  <c r="M326" i="9"/>
  <c r="M77" i="9"/>
  <c r="L77" i="9"/>
  <c r="Q280" i="9"/>
  <c r="K280" i="9"/>
  <c r="M280" i="9" s="1"/>
  <c r="M319" i="9"/>
  <c r="L66" i="9"/>
  <c r="M65" i="9"/>
  <c r="Q283" i="9"/>
  <c r="K283" i="9"/>
  <c r="M51" i="9"/>
  <c r="L51" i="9"/>
  <c r="K212" i="9"/>
  <c r="Q212" i="9"/>
  <c r="Q161" i="9"/>
  <c r="K161" i="9"/>
  <c r="M53" i="9"/>
  <c r="L54" i="9"/>
  <c r="M165" i="9"/>
  <c r="L165" i="9"/>
  <c r="M240" i="9"/>
  <c r="L240" i="9"/>
  <c r="L65" i="9"/>
  <c r="K291" i="9"/>
  <c r="Q291" i="9"/>
  <c r="L115" i="9"/>
  <c r="L116" i="9"/>
  <c r="M115" i="9"/>
  <c r="Q284" i="9"/>
  <c r="K284" i="9"/>
  <c r="M284" i="9" s="1"/>
  <c r="M142" i="9"/>
  <c r="L142" i="9"/>
  <c r="M139" i="9"/>
  <c r="L140" i="9"/>
  <c r="M312" i="9"/>
  <c r="M262" i="9"/>
  <c r="L262" i="9"/>
  <c r="Q193" i="9"/>
  <c r="K193" i="9"/>
  <c r="Q214" i="9"/>
  <c r="K214" i="9"/>
  <c r="M101" i="9"/>
  <c r="L102" i="9"/>
  <c r="M264" i="9"/>
  <c r="L265" i="9"/>
  <c r="Q207" i="9"/>
  <c r="K207" i="9"/>
  <c r="L42" i="9"/>
  <c r="M41" i="9"/>
  <c r="M57" i="9"/>
  <c r="L57" i="9"/>
  <c r="M190" i="9"/>
  <c r="L190" i="9"/>
  <c r="M114" i="9"/>
  <c r="L114" i="9"/>
  <c r="M80" i="9"/>
  <c r="L80" i="9"/>
  <c r="L81" i="9"/>
  <c r="M85" i="9"/>
  <c r="L86" i="9"/>
  <c r="Q174" i="9"/>
  <c r="K174" i="9"/>
  <c r="M122" i="9"/>
  <c r="L122" i="9"/>
  <c r="Q183" i="9"/>
  <c r="K183" i="9"/>
  <c r="L69" i="9"/>
  <c r="M69" i="9"/>
  <c r="K258" i="9"/>
  <c r="Q258" i="9"/>
  <c r="L182" i="9"/>
  <c r="M182" i="9"/>
  <c r="Q234" i="9"/>
  <c r="K234" i="9"/>
  <c r="L235" i="9" s="1"/>
  <c r="L79" i="9"/>
  <c r="M78" i="9"/>
  <c r="L78" i="9"/>
  <c r="L62" i="9"/>
  <c r="M62" i="9"/>
  <c r="L105" i="9"/>
  <c r="M104" i="9"/>
  <c r="M30" i="9"/>
  <c r="L30" i="9"/>
  <c r="M117" i="9"/>
  <c r="L117" i="9"/>
  <c r="M89" i="9"/>
  <c r="L89" i="9"/>
  <c r="Q226" i="9"/>
  <c r="K226" i="9"/>
  <c r="K281" i="9"/>
  <c r="Q281" i="9"/>
  <c r="M156" i="9"/>
  <c r="L156" i="9"/>
  <c r="M134" i="9"/>
  <c r="L134" i="9"/>
  <c r="Q197" i="9"/>
  <c r="K197" i="9"/>
  <c r="L44" i="9"/>
  <c r="M44" i="9"/>
  <c r="L45" i="9"/>
  <c r="M118" i="9"/>
  <c r="L118" i="9"/>
  <c r="Q172" i="9"/>
  <c r="K172" i="9"/>
  <c r="L58" i="9"/>
  <c r="M58" i="9"/>
  <c r="L63" i="9"/>
  <c r="L123" i="9"/>
  <c r="L103" i="9"/>
  <c r="M103" i="9"/>
  <c r="L104" i="9"/>
  <c r="K279" i="9"/>
  <c r="Q279" i="9"/>
  <c r="K247" i="9"/>
  <c r="L248" i="9" s="1"/>
  <c r="Q247" i="9"/>
  <c r="L310" i="9"/>
  <c r="M310" i="9"/>
  <c r="Q266" i="9"/>
  <c r="K266" i="9"/>
  <c r="L267" i="9" s="1"/>
  <c r="Q285" i="9"/>
  <c r="K285" i="9"/>
  <c r="L157" i="9"/>
  <c r="L158" i="9"/>
  <c r="M157" i="9"/>
  <c r="M49" i="9"/>
  <c r="L49" i="9"/>
  <c r="L50" i="9"/>
  <c r="M137" i="9"/>
  <c r="L137" i="9"/>
  <c r="Q180" i="9"/>
  <c r="K180" i="9"/>
  <c r="Q171" i="9"/>
  <c r="K171" i="9"/>
  <c r="Q159" i="9"/>
  <c r="K159" i="9"/>
  <c r="Q246" i="9"/>
  <c r="K246" i="9"/>
  <c r="M317" i="9"/>
  <c r="L317" i="9"/>
  <c r="L318" i="9"/>
  <c r="M135" i="9"/>
  <c r="L136" i="9"/>
  <c r="L135" i="9"/>
  <c r="M31" i="9"/>
  <c r="L31" i="9"/>
  <c r="Q210" i="9"/>
  <c r="K210" i="9"/>
  <c r="L211" i="9" s="1"/>
  <c r="L106" i="9"/>
  <c r="M106" i="9"/>
  <c r="L107" i="9"/>
  <c r="M323" i="9"/>
  <c r="L323" i="9"/>
  <c r="K294" i="9"/>
  <c r="Q294" i="9"/>
  <c r="Q287" i="9"/>
  <c r="K287" i="9"/>
  <c r="L288" i="9" s="1"/>
  <c r="K292" i="9"/>
  <c r="Q292" i="9"/>
  <c r="M311" i="9"/>
  <c r="L311" i="9"/>
  <c r="M288" i="9"/>
  <c r="K220" i="9"/>
  <c r="L221" i="9" s="1"/>
  <c r="Q220" i="9"/>
  <c r="M289" i="9"/>
  <c r="L289" i="9"/>
  <c r="L276" i="9"/>
  <c r="K230" i="9"/>
  <c r="Q230" i="9"/>
  <c r="M291" i="9"/>
  <c r="Q175" i="9"/>
  <c r="K175" i="9"/>
  <c r="L93" i="9"/>
  <c r="L94" i="9"/>
  <c r="M93" i="9"/>
  <c r="L139" i="9"/>
  <c r="M138" i="9"/>
  <c r="L138" i="9"/>
  <c r="L125" i="9"/>
  <c r="M125" i="9"/>
  <c r="M82" i="9"/>
  <c r="L82" i="9"/>
  <c r="L83" i="9"/>
  <c r="M242" i="9"/>
  <c r="L242" i="9"/>
  <c r="L203" i="9"/>
  <c r="M202" i="9"/>
  <c r="L202" i="9"/>
  <c r="M237" i="9"/>
  <c r="L238" i="9"/>
  <c r="L237" i="9"/>
  <c r="L275" i="9"/>
  <c r="L74" i="9"/>
  <c r="M74" i="9"/>
  <c r="M274" i="9"/>
  <c r="Q254" i="9"/>
  <c r="K254" i="9"/>
  <c r="K160" i="9"/>
  <c r="Q160" i="9"/>
  <c r="M143" i="9"/>
  <c r="L143" i="9"/>
  <c r="L144" i="9"/>
  <c r="M90" i="9"/>
  <c r="L90" i="9"/>
  <c r="L222" i="9"/>
  <c r="M221" i="9"/>
  <c r="M150" i="9"/>
  <c r="L151" i="9"/>
  <c r="L150" i="9"/>
  <c r="M206" i="9"/>
  <c r="L207" i="9"/>
  <c r="L206" i="9"/>
  <c r="L261" i="9"/>
  <c r="L260" i="9"/>
  <c r="M260" i="9"/>
  <c r="L249" i="9"/>
  <c r="M248" i="9"/>
  <c r="L126" i="9"/>
  <c r="L312" i="9"/>
  <c r="K296" i="9"/>
  <c r="Q296" i="9"/>
  <c r="L320" i="9"/>
  <c r="L298" i="9"/>
  <c r="M298" i="9"/>
  <c r="L299" i="9"/>
  <c r="M299" i="9"/>
  <c r="L303" i="9"/>
  <c r="M303" i="9"/>
  <c r="K293" i="9"/>
  <c r="Q293" i="9"/>
  <c r="L304" i="9"/>
  <c r="L295" i="9"/>
  <c r="M295" i="9"/>
  <c r="Q290" i="9"/>
  <c r="K290" i="9"/>
  <c r="Q166" i="9"/>
  <c r="K166" i="9"/>
  <c r="L278" i="9"/>
  <c r="L92" i="9"/>
  <c r="M92" i="9"/>
  <c r="M40" i="9"/>
  <c r="L40" i="9"/>
  <c r="L41" i="9"/>
  <c r="Q192" i="9"/>
  <c r="K192" i="9"/>
  <c r="K229" i="9"/>
  <c r="Q229" i="9"/>
  <c r="M46" i="9"/>
  <c r="L46" i="9"/>
  <c r="L47" i="9"/>
  <c r="L109" i="9"/>
  <c r="M109" i="9"/>
  <c r="L273" i="9"/>
  <c r="M272" i="9"/>
  <c r="L272" i="9"/>
  <c r="L75" i="9"/>
  <c r="M211" i="9"/>
  <c r="L212" i="9"/>
  <c r="M270" i="9"/>
  <c r="L271" i="9"/>
  <c r="L270" i="9"/>
  <c r="L243" i="9"/>
  <c r="L244" i="9"/>
  <c r="M243" i="9"/>
  <c r="L110" i="9"/>
  <c r="L330" i="9"/>
  <c r="M330" i="9"/>
  <c r="Q300" i="9"/>
  <c r="K300" i="9"/>
  <c r="L324" i="9"/>
  <c r="M301" i="9"/>
  <c r="Q286" i="9"/>
  <c r="K286" i="9"/>
  <c r="M297" i="9"/>
  <c r="L297" i="9"/>
  <c r="Q187" i="9"/>
  <c r="K187" i="9"/>
  <c r="M32" i="9"/>
  <c r="L32" i="9"/>
  <c r="L33" i="9"/>
  <c r="Q168" i="9"/>
  <c r="K168" i="9"/>
  <c r="M59" i="9"/>
  <c r="L59" i="9"/>
  <c r="L60" i="9"/>
  <c r="K177" i="9"/>
  <c r="Q177" i="9"/>
  <c r="Q184" i="9"/>
  <c r="K184" i="9"/>
  <c r="L132" i="9"/>
  <c r="L133" i="9"/>
  <c r="M132" i="9"/>
  <c r="M119" i="9"/>
  <c r="L120" i="9"/>
  <c r="L119" i="9"/>
  <c r="M217" i="9"/>
  <c r="L217" i="9"/>
  <c r="L218" i="9"/>
  <c r="M235" i="9"/>
  <c r="L236" i="9"/>
  <c r="L252" i="9"/>
  <c r="M251" i="9"/>
  <c r="L251" i="9"/>
  <c r="M267" i="9"/>
  <c r="L268" i="9"/>
  <c r="L264" i="9"/>
  <c r="M263" i="9"/>
  <c r="L263" i="9"/>
  <c r="L91" i="9"/>
  <c r="F8" i="2"/>
  <c r="K7" i="2"/>
  <c r="P4" i="2"/>
  <c r="J4" i="2"/>
  <c r="G5" i="2"/>
  <c r="I5" i="2"/>
  <c r="Q5" i="2"/>
  <c r="H6" i="2"/>
  <c r="M280" i="2"/>
  <c r="N280" i="2"/>
  <c r="T3" i="2"/>
  <c r="U3" i="2" s="1"/>
  <c r="Z3" i="2" s="1"/>
  <c r="S4" i="2"/>
  <c r="V3" i="2"/>
  <c r="AC3" i="2"/>
  <c r="AD3" i="2" s="1"/>
  <c r="L3" i="2"/>
  <c r="AC4" i="2"/>
  <c r="AD4" i="2" s="1"/>
  <c r="L4" i="2"/>
  <c r="I176" i="4" l="1"/>
  <c r="G176" i="4"/>
  <c r="H177" i="4"/>
  <c r="G177" i="4" s="1"/>
  <c r="V174" i="4"/>
  <c r="W174" i="4" s="1"/>
  <c r="X174" i="4" s="1"/>
  <c r="Y174" i="4" s="1"/>
  <c r="S175" i="4"/>
  <c r="S176" i="4" s="1"/>
  <c r="Q232" i="13"/>
  <c r="S232" i="13" s="1"/>
  <c r="H233" i="13"/>
  <c r="W230" i="13"/>
  <c r="X230" i="13" s="1"/>
  <c r="AA229" i="13"/>
  <c r="F232" i="13"/>
  <c r="K231" i="13"/>
  <c r="I231" i="13" s="1"/>
  <c r="G231" i="13"/>
  <c r="J230" i="13"/>
  <c r="P230" i="13"/>
  <c r="T231" i="13"/>
  <c r="U231" i="13" s="1"/>
  <c r="Z231" i="13" s="1"/>
  <c r="V231" i="13"/>
  <c r="AC230" i="13"/>
  <c r="AD230" i="13" s="1"/>
  <c r="L230" i="13"/>
  <c r="U688" i="6"/>
  <c r="V688" i="6" s="1"/>
  <c r="J688" i="6"/>
  <c r="AC176" i="4"/>
  <c r="AD176" i="4" s="1"/>
  <c r="L176" i="4"/>
  <c r="F178" i="4"/>
  <c r="K177" i="4"/>
  <c r="T175" i="4"/>
  <c r="U175" i="4" s="1"/>
  <c r="Z175" i="4" s="1"/>
  <c r="V175" i="4"/>
  <c r="J176" i="4"/>
  <c r="P176" i="4"/>
  <c r="Q177" i="4"/>
  <c r="I177" i="4"/>
  <c r="H178" i="4"/>
  <c r="L284" i="9"/>
  <c r="V687" i="6"/>
  <c r="Z687" i="6"/>
  <c r="H691" i="6"/>
  <c r="Q690" i="6"/>
  <c r="L688" i="6"/>
  <c r="W688" i="6" s="1"/>
  <c r="X688" i="6" s="1"/>
  <c r="Y688" i="6" s="1"/>
  <c r="AC688" i="6"/>
  <c r="AD688" i="6" s="1"/>
  <c r="T689" i="6"/>
  <c r="F690" i="6"/>
  <c r="K689" i="6"/>
  <c r="I689" i="6" s="1"/>
  <c r="AA688" i="6"/>
  <c r="AA687" i="6"/>
  <c r="W687" i="6"/>
  <c r="X687" i="6" s="1"/>
  <c r="Y687" i="6" s="1"/>
  <c r="G689" i="6"/>
  <c r="Z688" i="6"/>
  <c r="L189" i="9"/>
  <c r="L223" i="9"/>
  <c r="M239" i="9"/>
  <c r="L239" i="9"/>
  <c r="M212" i="9"/>
  <c r="L213" i="9"/>
  <c r="M161" i="9"/>
  <c r="L162" i="9"/>
  <c r="M283" i="9"/>
  <c r="L283" i="9"/>
  <c r="M207" i="9"/>
  <c r="L208" i="9"/>
  <c r="M193" i="9"/>
  <c r="L194" i="9"/>
  <c r="L281" i="9"/>
  <c r="L282" i="9"/>
  <c r="M281" i="9"/>
  <c r="M234" i="9"/>
  <c r="L234" i="9"/>
  <c r="M183" i="9"/>
  <c r="L183" i="9"/>
  <c r="M174" i="9"/>
  <c r="L174" i="9"/>
  <c r="M197" i="9"/>
  <c r="L197" i="9"/>
  <c r="L198" i="9"/>
  <c r="M226" i="9"/>
  <c r="L227" i="9"/>
  <c r="L226" i="9"/>
  <c r="M258" i="9"/>
  <c r="L259" i="9"/>
  <c r="L258" i="9"/>
  <c r="L215" i="9"/>
  <c r="L214" i="9"/>
  <c r="M214" i="9"/>
  <c r="L173" i="9"/>
  <c r="M172" i="9"/>
  <c r="M184" i="9"/>
  <c r="L185" i="9"/>
  <c r="L184" i="9"/>
  <c r="M187" i="9"/>
  <c r="L187" i="9"/>
  <c r="L188" i="9"/>
  <c r="M286" i="9"/>
  <c r="L286" i="9"/>
  <c r="L290" i="9"/>
  <c r="M290" i="9"/>
  <c r="M230" i="9"/>
  <c r="L230" i="9"/>
  <c r="L231" i="9"/>
  <c r="L287" i="9"/>
  <c r="M287" i="9"/>
  <c r="M279" i="9"/>
  <c r="L280" i="9"/>
  <c r="L279" i="9"/>
  <c r="L300" i="9"/>
  <c r="M300" i="9"/>
  <c r="M229" i="9"/>
  <c r="L229" i="9"/>
  <c r="M296" i="9"/>
  <c r="L296" i="9"/>
  <c r="L161" i="9"/>
  <c r="M160" i="9"/>
  <c r="L160" i="9"/>
  <c r="L220" i="9"/>
  <c r="M220" i="9"/>
  <c r="M210" i="9"/>
  <c r="L210" i="9"/>
  <c r="M159" i="9"/>
  <c r="L159" i="9"/>
  <c r="M180" i="9"/>
  <c r="L180" i="9"/>
  <c r="L181" i="9"/>
  <c r="M266" i="9"/>
  <c r="L266" i="9"/>
  <c r="M192" i="9"/>
  <c r="L193" i="9"/>
  <c r="L192" i="9"/>
  <c r="M166" i="9"/>
  <c r="L166" i="9"/>
  <c r="L167" i="9"/>
  <c r="L293" i="9"/>
  <c r="M293" i="9"/>
  <c r="M254" i="9"/>
  <c r="L255" i="9"/>
  <c r="L254" i="9"/>
  <c r="L291" i="9"/>
  <c r="L247" i="9"/>
  <c r="M247" i="9"/>
  <c r="L177" i="9"/>
  <c r="M177" i="9"/>
  <c r="L178" i="9"/>
  <c r="L168" i="9"/>
  <c r="M168" i="9"/>
  <c r="L169" i="9"/>
  <c r="L301" i="9"/>
  <c r="M175" i="9"/>
  <c r="L175" i="9"/>
  <c r="L176" i="9"/>
  <c r="L292" i="9"/>
  <c r="M292" i="9"/>
  <c r="L294" i="9"/>
  <c r="M294" i="9"/>
  <c r="M246" i="9"/>
  <c r="L246" i="9"/>
  <c r="L171" i="9"/>
  <c r="M171" i="9"/>
  <c r="L172" i="9"/>
  <c r="L285" i="9"/>
  <c r="M285" i="9"/>
  <c r="AA4" i="2"/>
  <c r="AA3" i="2"/>
  <c r="L5" i="2"/>
  <c r="AC5" i="2"/>
  <c r="AD5" i="2" s="1"/>
  <c r="J5" i="2"/>
  <c r="P5" i="2"/>
  <c r="W3" i="2"/>
  <c r="X3" i="2" s="1"/>
  <c r="Y3" i="2" s="1"/>
  <c r="H7" i="2"/>
  <c r="Q6" i="2"/>
  <c r="I6" i="2"/>
  <c r="G6" i="2"/>
  <c r="T4" i="2"/>
  <c r="U4" i="2" s="1"/>
  <c r="Z4" i="2" s="1"/>
  <c r="S5" i="2"/>
  <c r="V4" i="2"/>
  <c r="F9" i="2"/>
  <c r="K8" i="2"/>
  <c r="W4" i="2" l="1"/>
  <c r="X4" i="2" s="1"/>
  <c r="Y4" i="2" s="1"/>
  <c r="Q233" i="13"/>
  <c r="H234" i="13"/>
  <c r="W231" i="13"/>
  <c r="X231" i="13" s="1"/>
  <c r="T232" i="13"/>
  <c r="U232" i="13" s="1"/>
  <c r="Z232" i="13" s="1"/>
  <c r="S233" i="13"/>
  <c r="V232" i="13"/>
  <c r="J231" i="13"/>
  <c r="P231" i="13"/>
  <c r="K232" i="13"/>
  <c r="I232" i="13" s="1"/>
  <c r="F233" i="13"/>
  <c r="G232" i="13"/>
  <c r="L231" i="13"/>
  <c r="AC231" i="13"/>
  <c r="AD231" i="13" s="1"/>
  <c r="AA230" i="13"/>
  <c r="Y230" i="13"/>
  <c r="F179" i="4"/>
  <c r="K178" i="4"/>
  <c r="J177" i="4"/>
  <c r="P177" i="4"/>
  <c r="W175" i="4"/>
  <c r="X175" i="4" s="1"/>
  <c r="Y175" i="4" s="1"/>
  <c r="I178" i="4"/>
  <c r="G178" i="4"/>
  <c r="H179" i="4"/>
  <c r="Q178" i="4"/>
  <c r="T176" i="4"/>
  <c r="U176" i="4" s="1"/>
  <c r="Z176" i="4" s="1"/>
  <c r="S177" i="4"/>
  <c r="V176" i="4"/>
  <c r="W176" i="4" s="1"/>
  <c r="X176" i="4" s="1"/>
  <c r="Y176" i="4" s="1"/>
  <c r="AC177" i="4"/>
  <c r="AD177" i="4" s="1"/>
  <c r="L177" i="4"/>
  <c r="AC689" i="6"/>
  <c r="AD689" i="6" s="1"/>
  <c r="L689" i="6"/>
  <c r="Q691" i="6"/>
  <c r="H692" i="6"/>
  <c r="F691" i="6"/>
  <c r="T690" i="6"/>
  <c r="K690" i="6"/>
  <c r="I690" i="6" s="1"/>
  <c r="J689" i="6"/>
  <c r="P689" i="6"/>
  <c r="U689" i="6"/>
  <c r="G690" i="6"/>
  <c r="T5" i="2"/>
  <c r="U5" i="2" s="1"/>
  <c r="Z5" i="2" s="1"/>
  <c r="S6" i="2"/>
  <c r="V5" i="2"/>
  <c r="L6" i="2"/>
  <c r="AC6" i="2"/>
  <c r="AD6" i="2" s="1"/>
  <c r="AA5" i="2"/>
  <c r="AA6" i="2"/>
  <c r="K9" i="2"/>
  <c r="F10" i="2"/>
  <c r="J6" i="2"/>
  <c r="P6" i="2"/>
  <c r="H8" i="2"/>
  <c r="Q7" i="2"/>
  <c r="I7" i="2"/>
  <c r="G7" i="2"/>
  <c r="Q234" i="13" l="1"/>
  <c r="H235" i="13"/>
  <c r="K233" i="13"/>
  <c r="I233" i="13" s="1"/>
  <c r="F234" i="13"/>
  <c r="G233" i="13"/>
  <c r="W232" i="13"/>
  <c r="X232" i="13" s="1"/>
  <c r="Y231" i="13"/>
  <c r="AA231" i="13"/>
  <c r="J232" i="13"/>
  <c r="P232" i="13"/>
  <c r="L232" i="13"/>
  <c r="AC232" i="13"/>
  <c r="AD232" i="13" s="1"/>
  <c r="S234" i="13"/>
  <c r="T233" i="13"/>
  <c r="U233" i="13" s="1"/>
  <c r="Z233" i="13" s="1"/>
  <c r="V233" i="13"/>
  <c r="AA232" i="13"/>
  <c r="L178" i="4"/>
  <c r="AC178" i="4"/>
  <c r="AD178" i="4" s="1"/>
  <c r="F180" i="4"/>
  <c r="K179" i="4"/>
  <c r="I179" i="4" s="1"/>
  <c r="S178" i="4"/>
  <c r="T177" i="4"/>
  <c r="U177" i="4" s="1"/>
  <c r="Z177" i="4" s="1"/>
  <c r="V177" i="4"/>
  <c r="Q179" i="4"/>
  <c r="G179" i="4"/>
  <c r="H180" i="4"/>
  <c r="P178" i="4"/>
  <c r="J178" i="4"/>
  <c r="F692" i="6"/>
  <c r="K691" i="6"/>
  <c r="I691" i="6" s="1"/>
  <c r="T691" i="6"/>
  <c r="G691" i="6"/>
  <c r="J690" i="6"/>
  <c r="U690" i="6"/>
  <c r="P690" i="6"/>
  <c r="W689" i="6"/>
  <c r="X689" i="6" s="1"/>
  <c r="Y689" i="6" s="1"/>
  <c r="AA689" i="6"/>
  <c r="V689" i="6"/>
  <c r="Z689" i="6"/>
  <c r="AC690" i="6"/>
  <c r="AD690" i="6" s="1"/>
  <c r="L690" i="6"/>
  <c r="W690" i="6" s="1"/>
  <c r="X690" i="6" s="1"/>
  <c r="Q692" i="6"/>
  <c r="H693" i="6"/>
  <c r="G692" i="6"/>
  <c r="P7" i="2"/>
  <c r="J7" i="2"/>
  <c r="Q8" i="2"/>
  <c r="H9" i="2"/>
  <c r="I8" i="2"/>
  <c r="G8" i="2"/>
  <c r="K10" i="2"/>
  <c r="F11" i="2"/>
  <c r="T6" i="2"/>
  <c r="U6" i="2" s="1"/>
  <c r="Z6" i="2" s="1"/>
  <c r="S7" i="2"/>
  <c r="V6" i="2"/>
  <c r="AC7" i="2"/>
  <c r="AD7" i="2" s="1"/>
  <c r="L7" i="2"/>
  <c r="W5" i="2"/>
  <c r="X5" i="2" s="1"/>
  <c r="Y5" i="2" s="1"/>
  <c r="H236" i="13" l="1"/>
  <c r="Q235" i="13"/>
  <c r="W233" i="13"/>
  <c r="X233" i="13" s="1"/>
  <c r="F235" i="13"/>
  <c r="K234" i="13"/>
  <c r="I234" i="13" s="1"/>
  <c r="G234" i="13"/>
  <c r="P233" i="13"/>
  <c r="J233" i="13"/>
  <c r="AC233" i="13"/>
  <c r="AD233" i="13" s="1"/>
  <c r="L233" i="13"/>
  <c r="AA233" i="13" s="1"/>
  <c r="T234" i="13"/>
  <c r="U234" i="13" s="1"/>
  <c r="Z234" i="13" s="1"/>
  <c r="S235" i="13"/>
  <c r="V234" i="13"/>
  <c r="Y232" i="13"/>
  <c r="Y690" i="6"/>
  <c r="AA690" i="6"/>
  <c r="AC179" i="4"/>
  <c r="AD179" i="4" s="1"/>
  <c r="L179" i="4"/>
  <c r="S179" i="4"/>
  <c r="T178" i="4"/>
  <c r="U178" i="4" s="1"/>
  <c r="Z178" i="4" s="1"/>
  <c r="V178" i="4"/>
  <c r="F181" i="4"/>
  <c r="K180" i="4"/>
  <c r="I180" i="4" s="1"/>
  <c r="Q180" i="4"/>
  <c r="H181" i="4"/>
  <c r="G180" i="4"/>
  <c r="J179" i="4"/>
  <c r="P179" i="4"/>
  <c r="W177" i="4"/>
  <c r="X177" i="4" s="1"/>
  <c r="Y177" i="4" s="1"/>
  <c r="J692" i="6"/>
  <c r="U692" i="6"/>
  <c r="V692" i="6" s="1"/>
  <c r="P692" i="6"/>
  <c r="H694" i="6"/>
  <c r="Q693" i="6"/>
  <c r="V690" i="6"/>
  <c r="Z690" i="6"/>
  <c r="L691" i="6"/>
  <c r="AC691" i="6"/>
  <c r="AD691" i="6" s="1"/>
  <c r="J691" i="6"/>
  <c r="U691" i="6"/>
  <c r="P691" i="6"/>
  <c r="K692" i="6"/>
  <c r="I692" i="6" s="1"/>
  <c r="T692" i="6"/>
  <c r="Z692" i="6"/>
  <c r="F693" i="6"/>
  <c r="AA7" i="2"/>
  <c r="T7" i="2"/>
  <c r="U7" i="2" s="1"/>
  <c r="Z7" i="2" s="1"/>
  <c r="S8" i="2"/>
  <c r="V7" i="2"/>
  <c r="P8" i="2"/>
  <c r="J8" i="2"/>
  <c r="F12" i="2"/>
  <c r="K11" i="2"/>
  <c r="L8" i="2"/>
  <c r="AC8" i="2"/>
  <c r="AD8" i="2" s="1"/>
  <c r="I9" i="2"/>
  <c r="H10" i="2"/>
  <c r="G9" i="2"/>
  <c r="Q9" i="2"/>
  <c r="W6" i="2"/>
  <c r="X6" i="2" s="1"/>
  <c r="Y6" i="2" s="1"/>
  <c r="H237" i="13" l="1"/>
  <c r="Q236" i="13"/>
  <c r="L234" i="13"/>
  <c r="AC234" i="13"/>
  <c r="AD234" i="13" s="1"/>
  <c r="W234" i="13"/>
  <c r="X234" i="13" s="1"/>
  <c r="F236" i="13"/>
  <c r="K235" i="13"/>
  <c r="I235" i="13" s="1"/>
  <c r="G235" i="13"/>
  <c r="T235" i="13"/>
  <c r="U235" i="13" s="1"/>
  <c r="Z235" i="13" s="1"/>
  <c r="S236" i="13"/>
  <c r="V235" i="13"/>
  <c r="P234" i="13"/>
  <c r="J234" i="13"/>
  <c r="Y233" i="13"/>
  <c r="AC180" i="4"/>
  <c r="AD180" i="4" s="1"/>
  <c r="L180" i="4"/>
  <c r="T179" i="4"/>
  <c r="U179" i="4" s="1"/>
  <c r="Z179" i="4" s="1"/>
  <c r="S180" i="4"/>
  <c r="V179" i="4"/>
  <c r="K181" i="4"/>
  <c r="I181" i="4" s="1"/>
  <c r="F182" i="4"/>
  <c r="P180" i="4"/>
  <c r="J180" i="4"/>
  <c r="H182" i="4"/>
  <c r="Q181" i="4"/>
  <c r="G181" i="4"/>
  <c r="W178" i="4"/>
  <c r="X178" i="4" s="1"/>
  <c r="Y178" i="4" s="1"/>
  <c r="AA691" i="6"/>
  <c r="L692" i="6"/>
  <c r="AA692" i="6" s="1"/>
  <c r="AC692" i="6"/>
  <c r="AD692" i="6" s="1"/>
  <c r="F694" i="6"/>
  <c r="G694" i="6" s="1"/>
  <c r="K693" i="6"/>
  <c r="I693" i="6" s="1"/>
  <c r="T693" i="6"/>
  <c r="G693" i="6"/>
  <c r="V691" i="6"/>
  <c r="Z691" i="6"/>
  <c r="W691" i="6"/>
  <c r="X691" i="6" s="1"/>
  <c r="Y691" i="6" s="1"/>
  <c r="H695" i="6"/>
  <c r="Q694" i="6"/>
  <c r="S9" i="2"/>
  <c r="T8" i="2"/>
  <c r="U8" i="2" s="1"/>
  <c r="Z8" i="2" s="1"/>
  <c r="V8" i="2"/>
  <c r="W8" i="2" s="1"/>
  <c r="X8" i="2" s="1"/>
  <c r="Y8" i="2" s="1"/>
  <c r="I10" i="2"/>
  <c r="H11" i="2"/>
  <c r="Q10" i="2"/>
  <c r="G10" i="2"/>
  <c r="AC9" i="2"/>
  <c r="AD9" i="2" s="1"/>
  <c r="L9" i="2"/>
  <c r="AA9" i="2" s="1"/>
  <c r="F13" i="2"/>
  <c r="K12" i="2"/>
  <c r="P9" i="2"/>
  <c r="J9" i="2"/>
  <c r="W7" i="2"/>
  <c r="X7" i="2" s="1"/>
  <c r="Y7" i="2" s="1"/>
  <c r="H238" i="13" l="1"/>
  <c r="Q237" i="13"/>
  <c r="W235" i="13"/>
  <c r="X235" i="13" s="1"/>
  <c r="L235" i="13"/>
  <c r="AC235" i="13"/>
  <c r="AD235" i="13" s="1"/>
  <c r="AA234" i="13"/>
  <c r="T236" i="13"/>
  <c r="S237" i="13"/>
  <c r="V236" i="13"/>
  <c r="J235" i="13"/>
  <c r="P235" i="13"/>
  <c r="K236" i="13"/>
  <c r="I236" i="13" s="1"/>
  <c r="F237" i="13"/>
  <c r="U236" i="13"/>
  <c r="Z236" i="13" s="1"/>
  <c r="G236" i="13"/>
  <c r="Y234" i="13"/>
  <c r="T180" i="4"/>
  <c r="U180" i="4" s="1"/>
  <c r="Z180" i="4" s="1"/>
  <c r="S181" i="4"/>
  <c r="V180" i="4"/>
  <c r="J181" i="4"/>
  <c r="P181" i="4"/>
  <c r="L181" i="4"/>
  <c r="AC181" i="4"/>
  <c r="AD181" i="4" s="1"/>
  <c r="Q182" i="4"/>
  <c r="G182" i="4"/>
  <c r="H183" i="4"/>
  <c r="F183" i="4"/>
  <c r="K182" i="4"/>
  <c r="I182" i="4" s="1"/>
  <c r="W179" i="4"/>
  <c r="X179" i="4" s="1"/>
  <c r="Y179" i="4" s="1"/>
  <c r="J694" i="6"/>
  <c r="P694" i="6"/>
  <c r="U694" i="6"/>
  <c r="V694" i="6" s="1"/>
  <c r="P693" i="6"/>
  <c r="U693" i="6"/>
  <c r="J693" i="6"/>
  <c r="T694" i="6"/>
  <c r="F695" i="6"/>
  <c r="G695" i="6" s="1"/>
  <c r="K694" i="6"/>
  <c r="I694" i="6" s="1"/>
  <c r="H696" i="6"/>
  <c r="Q695" i="6"/>
  <c r="L693" i="6"/>
  <c r="AC693" i="6"/>
  <c r="AD693" i="6" s="1"/>
  <c r="W692" i="6"/>
  <c r="X692" i="6" s="1"/>
  <c r="Y692" i="6" s="1"/>
  <c r="AA693" i="6"/>
  <c r="G11" i="2"/>
  <c r="H12" i="2"/>
  <c r="Q11" i="2"/>
  <c r="I11" i="2"/>
  <c r="AC10" i="2"/>
  <c r="AD10" i="2" s="1"/>
  <c r="L10" i="2"/>
  <c r="S10" i="2"/>
  <c r="T9" i="2"/>
  <c r="U9" i="2" s="1"/>
  <c r="Z9" i="2" s="1"/>
  <c r="V9" i="2"/>
  <c r="F14" i="2"/>
  <c r="K13" i="2"/>
  <c r="J10" i="2"/>
  <c r="P10" i="2"/>
  <c r="AA10" i="2"/>
  <c r="W9" i="2" l="1"/>
  <c r="X9" i="2" s="1"/>
  <c r="Y9" i="2" s="1"/>
  <c r="Q238" i="13"/>
  <c r="H239" i="13"/>
  <c r="P236" i="13"/>
  <c r="J236" i="13"/>
  <c r="AC236" i="13"/>
  <c r="AD236" i="13" s="1"/>
  <c r="L236" i="13"/>
  <c r="W236" i="13"/>
  <c r="X236" i="13" s="1"/>
  <c r="Y236" i="13" s="1"/>
  <c r="K237" i="13"/>
  <c r="I237" i="13" s="1"/>
  <c r="F238" i="13"/>
  <c r="G237" i="13"/>
  <c r="T237" i="13"/>
  <c r="U237" i="13" s="1"/>
  <c r="Z237" i="13" s="1"/>
  <c r="S238" i="13"/>
  <c r="V237" i="13"/>
  <c r="AA235" i="13"/>
  <c r="AA236" i="13"/>
  <c r="Y235" i="13"/>
  <c r="Z694" i="6"/>
  <c r="L182" i="4"/>
  <c r="AC182" i="4"/>
  <c r="AD182" i="4" s="1"/>
  <c r="W180" i="4"/>
  <c r="X180" i="4" s="1"/>
  <c r="Y180" i="4" s="1"/>
  <c r="Q183" i="4"/>
  <c r="H184" i="4"/>
  <c r="G183" i="4"/>
  <c r="P182" i="4"/>
  <c r="J182" i="4"/>
  <c r="S182" i="4"/>
  <c r="T181" i="4"/>
  <c r="U181" i="4" s="1"/>
  <c r="Z181" i="4" s="1"/>
  <c r="V181" i="4"/>
  <c r="F184" i="4"/>
  <c r="K183" i="4"/>
  <c r="I183" i="4" s="1"/>
  <c r="Q696" i="6"/>
  <c r="H697" i="6"/>
  <c r="W693" i="6"/>
  <c r="X693" i="6" s="1"/>
  <c r="Y693" i="6" s="1"/>
  <c r="U695" i="6"/>
  <c r="V695" i="6" s="1"/>
  <c r="J695" i="6"/>
  <c r="P695" i="6"/>
  <c r="AC694" i="6"/>
  <c r="AD694" i="6" s="1"/>
  <c r="L694" i="6"/>
  <c r="AA694" i="6" s="1"/>
  <c r="T695" i="6"/>
  <c r="F696" i="6"/>
  <c r="K695" i="6"/>
  <c r="I695" i="6" s="1"/>
  <c r="V693" i="6"/>
  <c r="Z693" i="6"/>
  <c r="T10" i="2"/>
  <c r="U10" i="2" s="1"/>
  <c r="Z10" i="2" s="1"/>
  <c r="S11" i="2"/>
  <c r="V10" i="2"/>
  <c r="W10" i="2" s="1"/>
  <c r="X10" i="2" s="1"/>
  <c r="Y10" i="2" s="1"/>
  <c r="F15" i="2"/>
  <c r="K14" i="2"/>
  <c r="AC11" i="2"/>
  <c r="AD11" i="2" s="1"/>
  <c r="L11" i="2"/>
  <c r="AA11" i="2" s="1"/>
  <c r="P11" i="2"/>
  <c r="J11" i="2"/>
  <c r="H13" i="2"/>
  <c r="Q12" i="2"/>
  <c r="I12" i="2"/>
  <c r="G12" i="2"/>
  <c r="Q239" i="13" l="1"/>
  <c r="H240" i="13"/>
  <c r="P237" i="13"/>
  <c r="J237" i="13"/>
  <c r="L237" i="13"/>
  <c r="AC237" i="13"/>
  <c r="AD237" i="13" s="1"/>
  <c r="W237" i="13"/>
  <c r="X237" i="13" s="1"/>
  <c r="Y237" i="13" s="1"/>
  <c r="T238" i="13"/>
  <c r="U238" i="13" s="1"/>
  <c r="Z238" i="13" s="1"/>
  <c r="S239" i="13"/>
  <c r="V238" i="13"/>
  <c r="F239" i="13"/>
  <c r="K238" i="13"/>
  <c r="I238" i="13" s="1"/>
  <c r="G238" i="13"/>
  <c r="W181" i="4"/>
  <c r="X181" i="4" s="1"/>
  <c r="Y181" i="4" s="1"/>
  <c r="L183" i="4"/>
  <c r="AC183" i="4"/>
  <c r="AD183" i="4" s="1"/>
  <c r="K184" i="4"/>
  <c r="I184" i="4" s="1"/>
  <c r="J183" i="4"/>
  <c r="P183" i="4"/>
  <c r="T182" i="4"/>
  <c r="U182" i="4" s="1"/>
  <c r="Z182" i="4" s="1"/>
  <c r="S183" i="4"/>
  <c r="V182" i="4"/>
  <c r="G184" i="4"/>
  <c r="Q184" i="4"/>
  <c r="H185" i="4"/>
  <c r="Z695" i="6"/>
  <c r="F697" i="6"/>
  <c r="K696" i="6"/>
  <c r="I696" i="6" s="1"/>
  <c r="T696" i="6"/>
  <c r="H698" i="6"/>
  <c r="G697" i="6"/>
  <c r="Q697" i="6"/>
  <c r="L695" i="6"/>
  <c r="AC695" i="6"/>
  <c r="AD695" i="6" s="1"/>
  <c r="W694" i="6"/>
  <c r="X694" i="6" s="1"/>
  <c r="Y694" i="6" s="1"/>
  <c r="G696" i="6"/>
  <c r="AC12" i="2"/>
  <c r="AD12" i="2" s="1"/>
  <c r="L12" i="2"/>
  <c r="F16" i="2"/>
  <c r="K15" i="2"/>
  <c r="T11" i="2"/>
  <c r="U11" i="2" s="1"/>
  <c r="Z11" i="2" s="1"/>
  <c r="S12" i="2"/>
  <c r="V11" i="2"/>
  <c r="W11" i="2" s="1"/>
  <c r="X11" i="2" s="1"/>
  <c r="Y11" i="2" s="1"/>
  <c r="H14" i="2"/>
  <c r="G13" i="2"/>
  <c r="I13" i="2"/>
  <c r="Q13" i="2"/>
  <c r="J12" i="2"/>
  <c r="P12" i="2"/>
  <c r="H241" i="13" l="1"/>
  <c r="Q240" i="13"/>
  <c r="W238" i="13"/>
  <c r="X238" i="13" s="1"/>
  <c r="T239" i="13"/>
  <c r="S240" i="13"/>
  <c r="V239" i="13"/>
  <c r="L238" i="13"/>
  <c r="AA238" i="13" s="1"/>
  <c r="AC238" i="13"/>
  <c r="AD238" i="13" s="1"/>
  <c r="AA237" i="13"/>
  <c r="J238" i="13"/>
  <c r="P238" i="13"/>
  <c r="U239" i="13"/>
  <c r="Z239" i="13" s="1"/>
  <c r="F240" i="13"/>
  <c r="K239" i="13"/>
  <c r="I239" i="13" s="1"/>
  <c r="G239" i="13"/>
  <c r="L184" i="4"/>
  <c r="AC184" i="4"/>
  <c r="AD184" i="4" s="1"/>
  <c r="W182" i="4"/>
  <c r="X182" i="4" s="1"/>
  <c r="Y182" i="4" s="1"/>
  <c r="I185" i="4"/>
  <c r="H186" i="4"/>
  <c r="G185" i="4"/>
  <c r="Q185" i="4"/>
  <c r="J184" i="4"/>
  <c r="P184" i="4"/>
  <c r="T183" i="4"/>
  <c r="U183" i="4" s="1"/>
  <c r="Z183" i="4" s="1"/>
  <c r="S184" i="4"/>
  <c r="V183" i="4"/>
  <c r="J696" i="6"/>
  <c r="P696" i="6"/>
  <c r="U696" i="6"/>
  <c r="J697" i="6"/>
  <c r="U697" i="6"/>
  <c r="V697" i="6" s="1"/>
  <c r="P697" i="6"/>
  <c r="W695" i="6"/>
  <c r="X695" i="6" s="1"/>
  <c r="Y695" i="6" s="1"/>
  <c r="AA695" i="6"/>
  <c r="Q698" i="6"/>
  <c r="AC696" i="6"/>
  <c r="AD696" i="6" s="1"/>
  <c r="L696" i="6"/>
  <c r="F698" i="6"/>
  <c r="K697" i="6"/>
  <c r="I697" i="6" s="1"/>
  <c r="T697" i="6"/>
  <c r="H15" i="2"/>
  <c r="G14" i="2"/>
  <c r="Q14" i="2"/>
  <c r="I14" i="2"/>
  <c r="F17" i="2"/>
  <c r="K16" i="2"/>
  <c r="P13" i="2"/>
  <c r="J13" i="2"/>
  <c r="AC13" i="2"/>
  <c r="AD13" i="2" s="1"/>
  <c r="L13" i="2"/>
  <c r="T12" i="2"/>
  <c r="U12" i="2" s="1"/>
  <c r="Z12" i="2" s="1"/>
  <c r="S13" i="2"/>
  <c r="V12" i="2"/>
  <c r="AA12" i="2"/>
  <c r="Q241" i="13" l="1"/>
  <c r="H242" i="13"/>
  <c r="J239" i="13"/>
  <c r="P239" i="13"/>
  <c r="S241" i="13"/>
  <c r="T240" i="13"/>
  <c r="V240" i="13"/>
  <c r="AC239" i="13"/>
  <c r="AD239" i="13" s="1"/>
  <c r="L239" i="13"/>
  <c r="AA239" i="13" s="1"/>
  <c r="Y238" i="13"/>
  <c r="F241" i="13"/>
  <c r="K240" i="13"/>
  <c r="I240" i="13" s="1"/>
  <c r="U240" i="13"/>
  <c r="Z240" i="13" s="1"/>
  <c r="G240" i="13"/>
  <c r="W239" i="13"/>
  <c r="X239" i="13" s="1"/>
  <c r="Z697" i="6"/>
  <c r="S185" i="4"/>
  <c r="T184" i="4"/>
  <c r="U184" i="4" s="1"/>
  <c r="Z184" i="4" s="1"/>
  <c r="V184" i="4"/>
  <c r="J185" i="4"/>
  <c r="P185" i="4"/>
  <c r="Q186" i="4"/>
  <c r="H187" i="4"/>
  <c r="G186" i="4"/>
  <c r="I186" i="4"/>
  <c r="W183" i="4"/>
  <c r="X183" i="4" s="1"/>
  <c r="Y183" i="4" s="1"/>
  <c r="AC185" i="4"/>
  <c r="AD185" i="4" s="1"/>
  <c r="L185" i="4"/>
  <c r="V696" i="6"/>
  <c r="Z696" i="6"/>
  <c r="AC697" i="6"/>
  <c r="AD697" i="6" s="1"/>
  <c r="L697" i="6"/>
  <c r="T698" i="6"/>
  <c r="K698" i="6"/>
  <c r="I698" i="6" s="1"/>
  <c r="G698" i="6"/>
  <c r="W696" i="6"/>
  <c r="X696" i="6" s="1"/>
  <c r="Y696" i="6" s="1"/>
  <c r="AA696" i="6"/>
  <c r="W12" i="2"/>
  <c r="X12" i="2" s="1"/>
  <c r="Y12" i="2" s="1"/>
  <c r="T13" i="2"/>
  <c r="U13" i="2" s="1"/>
  <c r="Z13" i="2" s="1"/>
  <c r="S14" i="2"/>
  <c r="V13" i="2"/>
  <c r="K17" i="2"/>
  <c r="F18" i="2"/>
  <c r="J14" i="2"/>
  <c r="P14" i="2"/>
  <c r="AA13" i="2"/>
  <c r="L14" i="2"/>
  <c r="AC14" i="2"/>
  <c r="AD14" i="2" s="1"/>
  <c r="I15" i="2"/>
  <c r="Q15" i="2"/>
  <c r="G15" i="2"/>
  <c r="H16" i="2"/>
  <c r="W13" i="2" l="1"/>
  <c r="X13" i="2" s="1"/>
  <c r="Y13" i="2" s="1"/>
  <c r="Y239" i="13"/>
  <c r="H243" i="13"/>
  <c r="Q242" i="13"/>
  <c r="S242" i="13" s="1"/>
  <c r="T241" i="13"/>
  <c r="U241" i="13" s="1"/>
  <c r="Z241" i="13" s="1"/>
  <c r="V241" i="13"/>
  <c r="AC240" i="13"/>
  <c r="AD240" i="13" s="1"/>
  <c r="L240" i="13"/>
  <c r="AA240" i="13" s="1"/>
  <c r="F242" i="13"/>
  <c r="K241" i="13"/>
  <c r="I241" i="13" s="1"/>
  <c r="G241" i="13"/>
  <c r="P240" i="13"/>
  <c r="J240" i="13"/>
  <c r="W240" i="13"/>
  <c r="X240" i="13" s="1"/>
  <c r="W184" i="4"/>
  <c r="X184" i="4" s="1"/>
  <c r="Y184" i="4" s="1"/>
  <c r="Q187" i="4"/>
  <c r="H188" i="4"/>
  <c r="I187" i="4"/>
  <c r="G187" i="4"/>
  <c r="L186" i="4"/>
  <c r="AC186" i="4"/>
  <c r="AD186" i="4" s="1"/>
  <c r="J186" i="4"/>
  <c r="P186" i="4"/>
  <c r="T185" i="4"/>
  <c r="U185" i="4" s="1"/>
  <c r="Z185" i="4" s="1"/>
  <c r="S186" i="4"/>
  <c r="V185" i="4"/>
  <c r="U698" i="6"/>
  <c r="J698" i="6"/>
  <c r="P698" i="6"/>
  <c r="W697" i="6"/>
  <c r="X697" i="6" s="1"/>
  <c r="Y697" i="6" s="1"/>
  <c r="AA697" i="6"/>
  <c r="AC698" i="6"/>
  <c r="AD698" i="6" s="1"/>
  <c r="L698" i="6"/>
  <c r="AA14" i="2"/>
  <c r="K18" i="2"/>
  <c r="F19" i="2"/>
  <c r="P15" i="2"/>
  <c r="J15" i="2"/>
  <c r="T14" i="2"/>
  <c r="U14" i="2" s="1"/>
  <c r="Z14" i="2" s="1"/>
  <c r="S15" i="2"/>
  <c r="V14" i="2"/>
  <c r="AC15" i="2"/>
  <c r="AD15" i="2" s="1"/>
  <c r="L15" i="2"/>
  <c r="AA15" i="2" s="1"/>
  <c r="Q16" i="2"/>
  <c r="G16" i="2"/>
  <c r="H17" i="2"/>
  <c r="I16" i="2"/>
  <c r="W185" i="4" l="1"/>
  <c r="X185" i="4" s="1"/>
  <c r="Y185" i="4" s="1"/>
  <c r="H244" i="13"/>
  <c r="Q243" i="13"/>
  <c r="AC241" i="13"/>
  <c r="AD241" i="13" s="1"/>
  <c r="L241" i="13"/>
  <c r="AA241" i="13" s="1"/>
  <c r="J241" i="13"/>
  <c r="P241" i="13"/>
  <c r="F243" i="13"/>
  <c r="U242" i="13"/>
  <c r="Z242" i="13" s="1"/>
  <c r="K242" i="13"/>
  <c r="I242" i="13" s="1"/>
  <c r="G242" i="13"/>
  <c r="W241" i="13"/>
  <c r="X241" i="13" s="1"/>
  <c r="Y241" i="13" s="1"/>
  <c r="Y240" i="13"/>
  <c r="T242" i="13"/>
  <c r="S243" i="13"/>
  <c r="V242" i="13"/>
  <c r="L187" i="4"/>
  <c r="AC187" i="4"/>
  <c r="AD187" i="4" s="1"/>
  <c r="T186" i="4"/>
  <c r="U186" i="4" s="1"/>
  <c r="Z186" i="4" s="1"/>
  <c r="S187" i="4"/>
  <c r="V186" i="4"/>
  <c r="Q188" i="4"/>
  <c r="H189" i="4"/>
  <c r="I188" i="4"/>
  <c r="G188" i="4"/>
  <c r="P187" i="4"/>
  <c r="J187" i="4"/>
  <c r="W698" i="6"/>
  <c r="X698" i="6" s="1"/>
  <c r="Y698" i="6" s="1"/>
  <c r="AA456" i="6"/>
  <c r="AA468" i="6"/>
  <c r="AA449" i="6"/>
  <c r="AA647" i="6"/>
  <c r="AA488" i="6"/>
  <c r="AA541" i="6"/>
  <c r="AA478" i="6"/>
  <c r="AA627" i="6"/>
  <c r="AA603" i="6"/>
  <c r="AA608" i="6"/>
  <c r="AA621" i="6"/>
  <c r="AA698" i="6"/>
  <c r="V698" i="6"/>
  <c r="Z698" i="6"/>
  <c r="AC16" i="2"/>
  <c r="AD16" i="2" s="1"/>
  <c r="L16" i="2"/>
  <c r="K19" i="2"/>
  <c r="F20" i="2"/>
  <c r="W14" i="2"/>
  <c r="X14" i="2" s="1"/>
  <c r="Y14" i="2" s="1"/>
  <c r="Q17" i="2"/>
  <c r="I17" i="2"/>
  <c r="H18" i="2"/>
  <c r="G17" i="2"/>
  <c r="T15" i="2"/>
  <c r="U15" i="2" s="1"/>
  <c r="Z15" i="2" s="1"/>
  <c r="S16" i="2"/>
  <c r="V15" i="2"/>
  <c r="P16" i="2"/>
  <c r="J16" i="2"/>
  <c r="W242" i="13" l="1"/>
  <c r="X242" i="13" s="1"/>
  <c r="H245" i="13"/>
  <c r="Q244" i="13"/>
  <c r="S244" i="13" s="1"/>
  <c r="L242" i="13"/>
  <c r="AA242" i="13" s="1"/>
  <c r="AC242" i="13"/>
  <c r="AD242" i="13" s="1"/>
  <c r="T243" i="13"/>
  <c r="U243" i="13" s="1"/>
  <c r="Z243" i="13" s="1"/>
  <c r="V243" i="13"/>
  <c r="F244" i="13"/>
  <c r="K243" i="13"/>
  <c r="I243" i="13" s="1"/>
  <c r="G243" i="13"/>
  <c r="P242" i="13"/>
  <c r="Y242" i="13" s="1"/>
  <c r="J242" i="13"/>
  <c r="AC188" i="4"/>
  <c r="AD188" i="4" s="1"/>
  <c r="L188" i="4"/>
  <c r="Q189" i="4"/>
  <c r="H190" i="4"/>
  <c r="I189" i="4"/>
  <c r="G189" i="4"/>
  <c r="T187" i="4"/>
  <c r="U187" i="4" s="1"/>
  <c r="Z187" i="4" s="1"/>
  <c r="S188" i="4"/>
  <c r="V187" i="4"/>
  <c r="J188" i="4"/>
  <c r="P188" i="4"/>
  <c r="W186" i="4"/>
  <c r="X186" i="4" s="1"/>
  <c r="Y186" i="4" s="1"/>
  <c r="K20" i="2"/>
  <c r="F21" i="2"/>
  <c r="L17" i="2"/>
  <c r="AC17" i="2"/>
  <c r="AD17" i="2" s="1"/>
  <c r="W15" i="2"/>
  <c r="X15" i="2" s="1"/>
  <c r="Y15" i="2" s="1"/>
  <c r="J17" i="2"/>
  <c r="P17" i="2"/>
  <c r="AA16" i="2"/>
  <c r="T16" i="2"/>
  <c r="U16" i="2" s="1"/>
  <c r="Z16" i="2" s="1"/>
  <c r="S17" i="2"/>
  <c r="V16" i="2"/>
  <c r="G18" i="2"/>
  <c r="I18" i="2"/>
  <c r="H19" i="2"/>
  <c r="Q18" i="2"/>
  <c r="Q245" i="13" l="1"/>
  <c r="H246" i="13"/>
  <c r="W243" i="13"/>
  <c r="X243" i="13" s="1"/>
  <c r="AC243" i="13"/>
  <c r="AD243" i="13" s="1"/>
  <c r="L243" i="13"/>
  <c r="AA243" i="13" s="1"/>
  <c r="P243" i="13"/>
  <c r="J243" i="13"/>
  <c r="T244" i="13"/>
  <c r="U244" i="13" s="1"/>
  <c r="Z244" i="13" s="1"/>
  <c r="S245" i="13"/>
  <c r="V244" i="13"/>
  <c r="K244" i="13"/>
  <c r="I244" i="13" s="1"/>
  <c r="F245" i="13"/>
  <c r="G244" i="13"/>
  <c r="P189" i="4"/>
  <c r="J189" i="4"/>
  <c r="W187" i="4"/>
  <c r="X187" i="4" s="1"/>
  <c r="Y187" i="4" s="1"/>
  <c r="AC189" i="4"/>
  <c r="AD189" i="4" s="1"/>
  <c r="L189" i="4"/>
  <c r="T188" i="4"/>
  <c r="U188" i="4" s="1"/>
  <c r="Z188" i="4" s="1"/>
  <c r="S189" i="4"/>
  <c r="V188" i="4"/>
  <c r="Q190" i="4"/>
  <c r="H191" i="4"/>
  <c r="I190" i="4"/>
  <c r="G190" i="4"/>
  <c r="AC18" i="2"/>
  <c r="AD18" i="2" s="1"/>
  <c r="L18" i="2"/>
  <c r="AA18" i="2" s="1"/>
  <c r="J18" i="2"/>
  <c r="P18" i="2"/>
  <c r="K21" i="2"/>
  <c r="F22" i="2"/>
  <c r="Q19" i="2"/>
  <c r="I19" i="2"/>
  <c r="H20" i="2"/>
  <c r="G19" i="2"/>
  <c r="W16" i="2"/>
  <c r="X16" i="2" s="1"/>
  <c r="Y16" i="2" s="1"/>
  <c r="S18" i="2"/>
  <c r="T17" i="2"/>
  <c r="U17" i="2" s="1"/>
  <c r="Z17" i="2" s="1"/>
  <c r="V17" i="2"/>
  <c r="AA17" i="2"/>
  <c r="W188" i="4" l="1"/>
  <c r="X188" i="4" s="1"/>
  <c r="Y188" i="4" s="1"/>
  <c r="Y243" i="13"/>
  <c r="H247" i="13"/>
  <c r="Q246" i="13"/>
  <c r="S246" i="13" s="1"/>
  <c r="F246" i="13"/>
  <c r="K245" i="13"/>
  <c r="I245" i="13" s="1"/>
  <c r="G245" i="13"/>
  <c r="W244" i="13"/>
  <c r="X244" i="13" s="1"/>
  <c r="T245" i="13"/>
  <c r="U245" i="13" s="1"/>
  <c r="Z245" i="13" s="1"/>
  <c r="V245" i="13"/>
  <c r="P244" i="13"/>
  <c r="J244" i="13"/>
  <c r="AC244" i="13"/>
  <c r="AD244" i="13" s="1"/>
  <c r="L244" i="13"/>
  <c r="AA244" i="13" s="1"/>
  <c r="L190" i="4"/>
  <c r="AC190" i="4"/>
  <c r="AD190" i="4" s="1"/>
  <c r="I191" i="4"/>
  <c r="Q191" i="4"/>
  <c r="G191" i="4"/>
  <c r="H192" i="4"/>
  <c r="T189" i="4"/>
  <c r="U189" i="4" s="1"/>
  <c r="Z189" i="4" s="1"/>
  <c r="S190" i="4"/>
  <c r="V189" i="4"/>
  <c r="P190" i="4"/>
  <c r="J190" i="4"/>
  <c r="P19" i="2"/>
  <c r="J19" i="2"/>
  <c r="H21" i="2"/>
  <c r="G20" i="2"/>
  <c r="Q20" i="2"/>
  <c r="I20" i="2"/>
  <c r="F23" i="2"/>
  <c r="K22" i="2"/>
  <c r="L19" i="2"/>
  <c r="AC19" i="2"/>
  <c r="AD19" i="2" s="1"/>
  <c r="S19" i="2"/>
  <c r="T18" i="2"/>
  <c r="U18" i="2" s="1"/>
  <c r="Z18" i="2" s="1"/>
  <c r="V18" i="2"/>
  <c r="W18" i="2" s="1"/>
  <c r="X18" i="2" s="1"/>
  <c r="Y18" i="2" s="1"/>
  <c r="W17" i="2"/>
  <c r="X17" i="2" s="1"/>
  <c r="Y17" i="2" s="1"/>
  <c r="Q247" i="13" l="1"/>
  <c r="H248" i="13"/>
  <c r="T246" i="13"/>
  <c r="S247" i="13"/>
  <c r="V246" i="13"/>
  <c r="L245" i="13"/>
  <c r="AA245" i="13" s="1"/>
  <c r="AC245" i="13"/>
  <c r="AD245" i="13" s="1"/>
  <c r="Y244" i="13"/>
  <c r="W245" i="13"/>
  <c r="X245" i="13" s="1"/>
  <c r="P245" i="13"/>
  <c r="J245" i="13"/>
  <c r="K246" i="13"/>
  <c r="I246" i="13" s="1"/>
  <c r="U246" i="13"/>
  <c r="Z246" i="13" s="1"/>
  <c r="F247" i="13"/>
  <c r="G246" i="13"/>
  <c r="Q192" i="4"/>
  <c r="H193" i="4"/>
  <c r="I192" i="4"/>
  <c r="G192" i="4"/>
  <c r="W189" i="4"/>
  <c r="X189" i="4" s="1"/>
  <c r="Y189" i="4" s="1"/>
  <c r="P191" i="4"/>
  <c r="J191" i="4"/>
  <c r="AC191" i="4"/>
  <c r="AD191" i="4" s="1"/>
  <c r="L191" i="4"/>
  <c r="T190" i="4"/>
  <c r="U190" i="4" s="1"/>
  <c r="Z190" i="4" s="1"/>
  <c r="S191" i="4"/>
  <c r="V190" i="4"/>
  <c r="K23" i="2"/>
  <c r="F24" i="2"/>
  <c r="P20" i="2"/>
  <c r="J20" i="2"/>
  <c r="L20" i="2"/>
  <c r="AA20" i="2" s="1"/>
  <c r="AC20" i="2"/>
  <c r="AD20" i="2" s="1"/>
  <c r="I21" i="2"/>
  <c r="H22" i="2"/>
  <c r="Q21" i="2"/>
  <c r="G21" i="2"/>
  <c r="AA19" i="2"/>
  <c r="T19" i="2"/>
  <c r="U19" i="2" s="1"/>
  <c r="Z19" i="2" s="1"/>
  <c r="S20" i="2"/>
  <c r="V19" i="2"/>
  <c r="Y245" i="13" l="1"/>
  <c r="H249" i="13"/>
  <c r="Q248" i="13"/>
  <c r="W246" i="13"/>
  <c r="X246" i="13" s="1"/>
  <c r="AC246" i="13"/>
  <c r="AD246" i="13" s="1"/>
  <c r="L246" i="13"/>
  <c r="AA246" i="13" s="1"/>
  <c r="F248" i="13"/>
  <c r="K247" i="13"/>
  <c r="I247" i="13" s="1"/>
  <c r="G247" i="13"/>
  <c r="S248" i="13"/>
  <c r="T247" i="13"/>
  <c r="U247" i="13" s="1"/>
  <c r="Z247" i="13" s="1"/>
  <c r="V247" i="13"/>
  <c r="J246" i="13"/>
  <c r="P246" i="13"/>
  <c r="S192" i="4"/>
  <c r="T191" i="4"/>
  <c r="U191" i="4" s="1"/>
  <c r="Z191" i="4" s="1"/>
  <c r="V191" i="4"/>
  <c r="J192" i="4"/>
  <c r="P192" i="4"/>
  <c r="L192" i="4"/>
  <c r="AC192" i="4"/>
  <c r="AD192" i="4" s="1"/>
  <c r="H194" i="4"/>
  <c r="Q193" i="4"/>
  <c r="G193" i="4"/>
  <c r="I193" i="4"/>
  <c r="W190" i="4"/>
  <c r="X190" i="4" s="1"/>
  <c r="Y190" i="4" s="1"/>
  <c r="T20" i="2"/>
  <c r="U20" i="2" s="1"/>
  <c r="Z20" i="2" s="1"/>
  <c r="S21" i="2"/>
  <c r="V20" i="2"/>
  <c r="J21" i="2"/>
  <c r="P21" i="2"/>
  <c r="K24" i="2"/>
  <c r="F25" i="2"/>
  <c r="H23" i="2"/>
  <c r="I22" i="2"/>
  <c r="Q22" i="2"/>
  <c r="G22" i="2"/>
  <c r="W19" i="2"/>
  <c r="X19" i="2" s="1"/>
  <c r="Y19" i="2" s="1"/>
  <c r="L21" i="2"/>
  <c r="AC21" i="2"/>
  <c r="AD21" i="2" s="1"/>
  <c r="W20" i="2" l="1"/>
  <c r="X20" i="2" s="1"/>
  <c r="Y20" i="2" s="1"/>
  <c r="Q249" i="13"/>
  <c r="H250" i="13"/>
  <c r="K248" i="13"/>
  <c r="I248" i="13" s="1"/>
  <c r="F249" i="13"/>
  <c r="G248" i="13"/>
  <c r="S249" i="13"/>
  <c r="T248" i="13"/>
  <c r="U248" i="13" s="1"/>
  <c r="Z248" i="13" s="1"/>
  <c r="V248" i="13"/>
  <c r="AC247" i="13"/>
  <c r="AD247" i="13" s="1"/>
  <c r="L247" i="13"/>
  <c r="AA247" i="13" s="1"/>
  <c r="W247" i="13"/>
  <c r="X247" i="13" s="1"/>
  <c r="Y247" i="13" s="1"/>
  <c r="J247" i="13"/>
  <c r="P247" i="13"/>
  <c r="Y246" i="13"/>
  <c r="AC193" i="4"/>
  <c r="AD193" i="4" s="1"/>
  <c r="L193" i="4"/>
  <c r="W191" i="4"/>
  <c r="X191" i="4" s="1"/>
  <c r="Y191" i="4" s="1"/>
  <c r="I194" i="4"/>
  <c r="H195" i="4"/>
  <c r="G194" i="4"/>
  <c r="Q194" i="4"/>
  <c r="J193" i="4"/>
  <c r="P193" i="4"/>
  <c r="T192" i="4"/>
  <c r="U192" i="4" s="1"/>
  <c r="Z192" i="4" s="1"/>
  <c r="S193" i="4"/>
  <c r="V192" i="4"/>
  <c r="AA21" i="2"/>
  <c r="AC22" i="2"/>
  <c r="AD22" i="2" s="1"/>
  <c r="L22" i="2"/>
  <c r="AA22" i="2" s="1"/>
  <c r="I23" i="2"/>
  <c r="G23" i="2"/>
  <c r="H24" i="2"/>
  <c r="Q23" i="2"/>
  <c r="T21" i="2"/>
  <c r="U21" i="2" s="1"/>
  <c r="Z21" i="2" s="1"/>
  <c r="S22" i="2"/>
  <c r="V21" i="2"/>
  <c r="J22" i="2"/>
  <c r="P22" i="2"/>
  <c r="K25" i="2"/>
  <c r="F26" i="2"/>
  <c r="Q250" i="13" l="1"/>
  <c r="H251" i="13"/>
  <c r="W248" i="13"/>
  <c r="X248" i="13" s="1"/>
  <c r="K249" i="13"/>
  <c r="I249" i="13" s="1"/>
  <c r="F250" i="13"/>
  <c r="G249" i="13"/>
  <c r="S250" i="13"/>
  <c r="T249" i="13"/>
  <c r="U249" i="13" s="1"/>
  <c r="Z249" i="13" s="1"/>
  <c r="V249" i="13"/>
  <c r="P248" i="13"/>
  <c r="J248" i="13"/>
  <c r="L248" i="13"/>
  <c r="AA248" i="13" s="1"/>
  <c r="AC248" i="13"/>
  <c r="AD248" i="13" s="1"/>
  <c r="S194" i="4"/>
  <c r="T193" i="4"/>
  <c r="U193" i="4" s="1"/>
  <c r="Z193" i="4" s="1"/>
  <c r="V193" i="4"/>
  <c r="W193" i="4" s="1"/>
  <c r="X193" i="4" s="1"/>
  <c r="Y193" i="4" s="1"/>
  <c r="P194" i="4"/>
  <c r="J194" i="4"/>
  <c r="G195" i="4"/>
  <c r="I195" i="4"/>
  <c r="Q195" i="4"/>
  <c r="H196" i="4"/>
  <c r="W192" i="4"/>
  <c r="X192" i="4" s="1"/>
  <c r="Y192" i="4" s="1"/>
  <c r="L194" i="4"/>
  <c r="AC194" i="4"/>
  <c r="AD194" i="4" s="1"/>
  <c r="Q24" i="2"/>
  <c r="H25" i="2"/>
  <c r="I24" i="2"/>
  <c r="G24" i="2"/>
  <c r="K26" i="2"/>
  <c r="F27" i="2"/>
  <c r="J23" i="2"/>
  <c r="P23" i="2"/>
  <c r="L23" i="2"/>
  <c r="AA23" i="2" s="1"/>
  <c r="AC23" i="2"/>
  <c r="AD23" i="2" s="1"/>
  <c r="S23" i="2"/>
  <c r="T22" i="2"/>
  <c r="U22" i="2" s="1"/>
  <c r="Z22" i="2" s="1"/>
  <c r="V22" i="2"/>
  <c r="W22" i="2" s="1"/>
  <c r="X22" i="2" s="1"/>
  <c r="Y22" i="2" s="1"/>
  <c r="W21" i="2"/>
  <c r="X21" i="2" s="1"/>
  <c r="Y21" i="2" s="1"/>
  <c r="Q251" i="13" l="1"/>
  <c r="H252" i="13"/>
  <c r="T250" i="13"/>
  <c r="S251" i="13"/>
  <c r="V250" i="13"/>
  <c r="P249" i="13"/>
  <c r="J249" i="13"/>
  <c r="AC249" i="13"/>
  <c r="AD249" i="13" s="1"/>
  <c r="L249" i="13"/>
  <c r="AA249" i="13" s="1"/>
  <c r="W249" i="13"/>
  <c r="X249" i="13" s="1"/>
  <c r="Y249" i="13" s="1"/>
  <c r="F251" i="13"/>
  <c r="U250" i="13"/>
  <c r="Z250" i="13" s="1"/>
  <c r="K250" i="13"/>
  <c r="I250" i="13" s="1"/>
  <c r="G250" i="13"/>
  <c r="Y248" i="13"/>
  <c r="H197" i="4"/>
  <c r="G196" i="4"/>
  <c r="Q196" i="4"/>
  <c r="I196" i="4"/>
  <c r="J195" i="4"/>
  <c r="P195" i="4"/>
  <c r="AC195" i="4"/>
  <c r="AD195" i="4" s="1"/>
  <c r="L195" i="4"/>
  <c r="T194" i="4"/>
  <c r="U194" i="4" s="1"/>
  <c r="Z194" i="4" s="1"/>
  <c r="S195" i="4"/>
  <c r="V194" i="4"/>
  <c r="L24" i="2"/>
  <c r="AA24" i="2" s="1"/>
  <c r="AC24" i="2"/>
  <c r="AD24" i="2" s="1"/>
  <c r="T23" i="2"/>
  <c r="U23" i="2" s="1"/>
  <c r="Z23" i="2" s="1"/>
  <c r="S24" i="2"/>
  <c r="V23" i="2"/>
  <c r="H26" i="2"/>
  <c r="I25" i="2"/>
  <c r="Q25" i="2"/>
  <c r="G25" i="2"/>
  <c r="K27" i="2"/>
  <c r="F28" i="2"/>
  <c r="J24" i="2"/>
  <c r="P24" i="2"/>
  <c r="W250" i="13" l="1"/>
  <c r="Q252" i="13"/>
  <c r="H253" i="13"/>
  <c r="X250" i="13"/>
  <c r="L250" i="13"/>
  <c r="AA250" i="13" s="1"/>
  <c r="AC250" i="13"/>
  <c r="AD250" i="13" s="1"/>
  <c r="S252" i="13"/>
  <c r="T251" i="13"/>
  <c r="U251" i="13" s="1"/>
  <c r="Z251" i="13" s="1"/>
  <c r="V251" i="13"/>
  <c r="J250" i="13"/>
  <c r="P250" i="13"/>
  <c r="K251" i="13"/>
  <c r="I251" i="13" s="1"/>
  <c r="F252" i="13"/>
  <c r="G251" i="13"/>
  <c r="W194" i="4"/>
  <c r="X194" i="4" s="1"/>
  <c r="Y194" i="4" s="1"/>
  <c r="S196" i="4"/>
  <c r="T195" i="4"/>
  <c r="U195" i="4" s="1"/>
  <c r="Z195" i="4" s="1"/>
  <c r="V195" i="4"/>
  <c r="J196" i="4"/>
  <c r="P196" i="4"/>
  <c r="L196" i="4"/>
  <c r="AC196" i="4"/>
  <c r="AD196" i="4" s="1"/>
  <c r="I197" i="4"/>
  <c r="H198" i="4"/>
  <c r="G197" i="4"/>
  <c r="Q197" i="4"/>
  <c r="S25" i="2"/>
  <c r="T24" i="2"/>
  <c r="U24" i="2" s="1"/>
  <c r="Z24" i="2" s="1"/>
  <c r="V24" i="2"/>
  <c r="AC25" i="2"/>
  <c r="AD25" i="2" s="1"/>
  <c r="L25" i="2"/>
  <c r="AA25" i="2" s="1"/>
  <c r="I26" i="2"/>
  <c r="G26" i="2"/>
  <c r="H27" i="2"/>
  <c r="Q26" i="2"/>
  <c r="F29" i="2"/>
  <c r="K28" i="2"/>
  <c r="P25" i="2"/>
  <c r="J25" i="2"/>
  <c r="W23" i="2"/>
  <c r="X23" i="2" s="1"/>
  <c r="Y23" i="2" s="1"/>
  <c r="W195" i="4" l="1"/>
  <c r="X195" i="4" s="1"/>
  <c r="Y195" i="4" s="1"/>
  <c r="Y250" i="13"/>
  <c r="H254" i="13"/>
  <c r="Q253" i="13"/>
  <c r="S253" i="13" s="1"/>
  <c r="L251" i="13"/>
  <c r="AA251" i="13" s="1"/>
  <c r="AC251" i="13"/>
  <c r="AD251" i="13" s="1"/>
  <c r="T252" i="13"/>
  <c r="U252" i="13" s="1"/>
  <c r="Z252" i="13" s="1"/>
  <c r="V252" i="13"/>
  <c r="W251" i="13"/>
  <c r="X251" i="13" s="1"/>
  <c r="F253" i="13"/>
  <c r="K252" i="13"/>
  <c r="I252" i="13" s="1"/>
  <c r="G252" i="13"/>
  <c r="P251" i="13"/>
  <c r="J251" i="13"/>
  <c r="AC197" i="4"/>
  <c r="AD197" i="4" s="1"/>
  <c r="L197" i="4"/>
  <c r="J197" i="4"/>
  <c r="P197" i="4"/>
  <c r="I198" i="4"/>
  <c r="Q198" i="4"/>
  <c r="H199" i="4"/>
  <c r="G198" i="4"/>
  <c r="T196" i="4"/>
  <c r="U196" i="4" s="1"/>
  <c r="Z196" i="4" s="1"/>
  <c r="S197" i="4"/>
  <c r="V196" i="4"/>
  <c r="K29" i="2"/>
  <c r="F30" i="2"/>
  <c r="P26" i="2"/>
  <c r="J26" i="2"/>
  <c r="W24" i="2"/>
  <c r="X24" i="2" s="1"/>
  <c r="Y24" i="2" s="1"/>
  <c r="L26" i="2"/>
  <c r="AA26" i="2" s="1"/>
  <c r="AC26" i="2"/>
  <c r="AD26" i="2" s="1"/>
  <c r="Q27" i="2"/>
  <c r="I27" i="2"/>
  <c r="H28" i="2"/>
  <c r="G27" i="2"/>
  <c r="T25" i="2"/>
  <c r="U25" i="2" s="1"/>
  <c r="Z25" i="2" s="1"/>
  <c r="S26" i="2"/>
  <c r="V25" i="2"/>
  <c r="W25" i="2" s="1"/>
  <c r="X25" i="2" s="1"/>
  <c r="Y25" i="2" s="1"/>
  <c r="H255" i="13" l="1"/>
  <c r="Q254" i="13"/>
  <c r="K253" i="13"/>
  <c r="I253" i="13" s="1"/>
  <c r="F254" i="13"/>
  <c r="G253" i="13"/>
  <c r="S254" i="13"/>
  <c r="T253" i="13"/>
  <c r="U253" i="13" s="1"/>
  <c r="Z253" i="13" s="1"/>
  <c r="V253" i="13"/>
  <c r="W252" i="13"/>
  <c r="X252" i="13" s="1"/>
  <c r="J252" i="13"/>
  <c r="P252" i="13"/>
  <c r="Y251" i="13"/>
  <c r="L252" i="13"/>
  <c r="AA252" i="13" s="1"/>
  <c r="AC252" i="13"/>
  <c r="AD252" i="13" s="1"/>
  <c r="T197" i="4"/>
  <c r="U197" i="4" s="1"/>
  <c r="Z197" i="4" s="1"/>
  <c r="S198" i="4"/>
  <c r="V197" i="4"/>
  <c r="P198" i="4"/>
  <c r="J198" i="4"/>
  <c r="AC198" i="4"/>
  <c r="AD198" i="4" s="1"/>
  <c r="L198" i="4"/>
  <c r="W196" i="4"/>
  <c r="X196" i="4" s="1"/>
  <c r="Y196" i="4" s="1"/>
  <c r="G199" i="4"/>
  <c r="I199" i="4"/>
  <c r="H200" i="4"/>
  <c r="Q199" i="4"/>
  <c r="F31" i="2"/>
  <c r="K30" i="2"/>
  <c r="S27" i="2"/>
  <c r="T26" i="2"/>
  <c r="U26" i="2" s="1"/>
  <c r="Z26" i="2" s="1"/>
  <c r="V26" i="2"/>
  <c r="W26" i="2" s="1"/>
  <c r="X26" i="2" s="1"/>
  <c r="Y26" i="2" s="1"/>
  <c r="AC27" i="2"/>
  <c r="AD27" i="2" s="1"/>
  <c r="L27" i="2"/>
  <c r="AA27" i="2" s="1"/>
  <c r="J27" i="2"/>
  <c r="P27" i="2"/>
  <c r="I28" i="2"/>
  <c r="G28" i="2"/>
  <c r="H29" i="2"/>
  <c r="Q28" i="2"/>
  <c r="W197" i="4" l="1"/>
  <c r="X197" i="4" s="1"/>
  <c r="Y197" i="4" s="1"/>
  <c r="H256" i="13"/>
  <c r="Q255" i="13"/>
  <c r="T254" i="13"/>
  <c r="U254" i="13" s="1"/>
  <c r="Z254" i="13" s="1"/>
  <c r="S255" i="13"/>
  <c r="V254" i="13"/>
  <c r="F255" i="13"/>
  <c r="K254" i="13"/>
  <c r="I254" i="13" s="1"/>
  <c r="G254" i="13"/>
  <c r="Y252" i="13"/>
  <c r="P253" i="13"/>
  <c r="J253" i="13"/>
  <c r="L253" i="13"/>
  <c r="AA253" i="13" s="1"/>
  <c r="AC253" i="13"/>
  <c r="AD253" i="13" s="1"/>
  <c r="W253" i="13"/>
  <c r="X253" i="13" s="1"/>
  <c r="Y253" i="13" s="1"/>
  <c r="L199" i="4"/>
  <c r="AC199" i="4"/>
  <c r="AD199" i="4" s="1"/>
  <c r="T198" i="4"/>
  <c r="U198" i="4" s="1"/>
  <c r="Z198" i="4" s="1"/>
  <c r="S199" i="4"/>
  <c r="V198" i="4"/>
  <c r="H201" i="4"/>
  <c r="G200" i="4"/>
  <c r="I200" i="4"/>
  <c r="Q200" i="4"/>
  <c r="J199" i="4"/>
  <c r="P199" i="4"/>
  <c r="L28" i="2"/>
  <c r="AA28" i="2" s="1"/>
  <c r="AC28" i="2"/>
  <c r="AD28" i="2" s="1"/>
  <c r="Q29" i="2"/>
  <c r="I29" i="2"/>
  <c r="G29" i="2"/>
  <c r="H30" i="2"/>
  <c r="J28" i="2"/>
  <c r="P28" i="2"/>
  <c r="S28" i="2"/>
  <c r="T27" i="2"/>
  <c r="U27" i="2" s="1"/>
  <c r="Z27" i="2" s="1"/>
  <c r="V27" i="2"/>
  <c r="F32" i="2"/>
  <c r="K31" i="2"/>
  <c r="H257" i="13" l="1"/>
  <c r="Q256" i="13"/>
  <c r="P254" i="13"/>
  <c r="J254" i="13"/>
  <c r="F256" i="13"/>
  <c r="K255" i="13"/>
  <c r="I255" i="13" s="1"/>
  <c r="G255" i="13"/>
  <c r="W254" i="13"/>
  <c r="X254" i="13" s="1"/>
  <c r="Y254" i="13" s="1"/>
  <c r="T255" i="13"/>
  <c r="U255" i="13" s="1"/>
  <c r="Z255" i="13" s="1"/>
  <c r="S256" i="13"/>
  <c r="V255" i="13"/>
  <c r="AC254" i="13"/>
  <c r="AD254" i="13" s="1"/>
  <c r="L254" i="13"/>
  <c r="AA254" i="13" s="1"/>
  <c r="W198" i="4"/>
  <c r="X198" i="4" s="1"/>
  <c r="Y198" i="4" s="1"/>
  <c r="AC200" i="4"/>
  <c r="AD200" i="4" s="1"/>
  <c r="L200" i="4"/>
  <c r="T199" i="4"/>
  <c r="U199" i="4" s="1"/>
  <c r="Z199" i="4" s="1"/>
  <c r="S200" i="4"/>
  <c r="V199" i="4"/>
  <c r="P200" i="4"/>
  <c r="J200" i="4"/>
  <c r="I201" i="4"/>
  <c r="H202" i="4"/>
  <c r="Q201" i="4"/>
  <c r="G201" i="4"/>
  <c r="W27" i="2"/>
  <c r="X27" i="2" s="1"/>
  <c r="Y27" i="2" s="1"/>
  <c r="AC29" i="2"/>
  <c r="AD29" i="2" s="1"/>
  <c r="L29" i="2"/>
  <c r="AA29" i="2" s="1"/>
  <c r="G30" i="2"/>
  <c r="H31" i="2"/>
  <c r="I30" i="2"/>
  <c r="Q30" i="2"/>
  <c r="T28" i="2"/>
  <c r="U28" i="2" s="1"/>
  <c r="Z28" i="2" s="1"/>
  <c r="S29" i="2"/>
  <c r="V28" i="2"/>
  <c r="W28" i="2" s="1"/>
  <c r="X28" i="2" s="1"/>
  <c r="Y28" i="2" s="1"/>
  <c r="P29" i="2"/>
  <c r="J29" i="2"/>
  <c r="F33" i="2"/>
  <c r="K32" i="2"/>
  <c r="W255" i="13" l="1"/>
  <c r="X255" i="13" s="1"/>
  <c r="H258" i="13"/>
  <c r="Q257" i="13"/>
  <c r="S257" i="13" s="1"/>
  <c r="T256" i="13"/>
  <c r="U256" i="13" s="1"/>
  <c r="Z256" i="13" s="1"/>
  <c r="V256" i="13"/>
  <c r="P255" i="13"/>
  <c r="Y255" i="13" s="1"/>
  <c r="J255" i="13"/>
  <c r="K256" i="13"/>
  <c r="I256" i="13" s="1"/>
  <c r="F257" i="13"/>
  <c r="G256" i="13"/>
  <c r="L255" i="13"/>
  <c r="AA255" i="13" s="1"/>
  <c r="AC255" i="13"/>
  <c r="AD255" i="13" s="1"/>
  <c r="W199" i="4"/>
  <c r="X199" i="4" s="1"/>
  <c r="Y199" i="4" s="1"/>
  <c r="J201" i="4"/>
  <c r="P201" i="4"/>
  <c r="T200" i="4"/>
  <c r="U200" i="4" s="1"/>
  <c r="Z200" i="4" s="1"/>
  <c r="S201" i="4"/>
  <c r="V200" i="4"/>
  <c r="Q202" i="4"/>
  <c r="I202" i="4"/>
  <c r="H203" i="4"/>
  <c r="G202" i="4"/>
  <c r="L201" i="4"/>
  <c r="AC201" i="4"/>
  <c r="AD201" i="4" s="1"/>
  <c r="J30" i="2"/>
  <c r="P30" i="2"/>
  <c r="F34" i="2"/>
  <c r="K33" i="2"/>
  <c r="S30" i="2"/>
  <c r="T29" i="2"/>
  <c r="U29" i="2" s="1"/>
  <c r="Z29" i="2" s="1"/>
  <c r="V29" i="2"/>
  <c r="AC30" i="2"/>
  <c r="AD30" i="2" s="1"/>
  <c r="L30" i="2"/>
  <c r="AA30" i="2" s="1"/>
  <c r="Q31" i="2"/>
  <c r="I31" i="2"/>
  <c r="G31" i="2"/>
  <c r="H32" i="2"/>
  <c r="H259" i="13" l="1"/>
  <c r="Q258" i="13"/>
  <c r="P256" i="13"/>
  <c r="J256" i="13"/>
  <c r="L256" i="13"/>
  <c r="AA256" i="13" s="1"/>
  <c r="AC256" i="13"/>
  <c r="AD256" i="13" s="1"/>
  <c r="W256" i="13"/>
  <c r="X256" i="13" s="1"/>
  <c r="Y256" i="13" s="1"/>
  <c r="K257" i="13"/>
  <c r="I257" i="13" s="1"/>
  <c r="F258" i="13"/>
  <c r="G257" i="13"/>
  <c r="T257" i="13"/>
  <c r="U257" i="13" s="1"/>
  <c r="Z257" i="13" s="1"/>
  <c r="S258" i="13"/>
  <c r="V257" i="13"/>
  <c r="I203" i="4"/>
  <c r="H204" i="4"/>
  <c r="Q203" i="4"/>
  <c r="G203" i="4"/>
  <c r="S202" i="4"/>
  <c r="T201" i="4"/>
  <c r="U201" i="4" s="1"/>
  <c r="Z201" i="4" s="1"/>
  <c r="V201" i="4"/>
  <c r="AC202" i="4"/>
  <c r="AD202" i="4" s="1"/>
  <c r="L202" i="4"/>
  <c r="J202" i="4"/>
  <c r="P202" i="4"/>
  <c r="W200" i="4"/>
  <c r="X200" i="4" s="1"/>
  <c r="Y200" i="4" s="1"/>
  <c r="Q32" i="2"/>
  <c r="G32" i="2"/>
  <c r="H33" i="2"/>
  <c r="I32" i="2"/>
  <c r="T30" i="2"/>
  <c r="U30" i="2" s="1"/>
  <c r="Z30" i="2" s="1"/>
  <c r="S31" i="2"/>
  <c r="V30" i="2"/>
  <c r="W30" i="2" s="1"/>
  <c r="X30" i="2" s="1"/>
  <c r="Y30" i="2" s="1"/>
  <c r="F35" i="2"/>
  <c r="K34" i="2"/>
  <c r="J31" i="2"/>
  <c r="P31" i="2"/>
  <c r="L31" i="2"/>
  <c r="AA31" i="2" s="1"/>
  <c r="AC31" i="2"/>
  <c r="AD31" i="2" s="1"/>
  <c r="W29" i="2"/>
  <c r="X29" i="2" s="1"/>
  <c r="Y29" i="2" s="1"/>
  <c r="Q259" i="13" l="1"/>
  <c r="H260" i="13"/>
  <c r="K258" i="13"/>
  <c r="I258" i="13" s="1"/>
  <c r="F259" i="13"/>
  <c r="G258" i="13"/>
  <c r="L257" i="13"/>
  <c r="AA257" i="13" s="1"/>
  <c r="AC257" i="13"/>
  <c r="AD257" i="13" s="1"/>
  <c r="W257" i="13"/>
  <c r="X257" i="13" s="1"/>
  <c r="P257" i="13"/>
  <c r="J257" i="13"/>
  <c r="T258" i="13"/>
  <c r="U258" i="13" s="1"/>
  <c r="Z258" i="13" s="1"/>
  <c r="S259" i="13"/>
  <c r="V258" i="13"/>
  <c r="W201" i="4"/>
  <c r="X201" i="4" s="1"/>
  <c r="Y201" i="4" s="1"/>
  <c r="I204" i="4"/>
  <c r="G204" i="4"/>
  <c r="H205" i="4"/>
  <c r="Q204" i="4"/>
  <c r="S203" i="4"/>
  <c r="T202" i="4"/>
  <c r="U202" i="4" s="1"/>
  <c r="Z202" i="4" s="1"/>
  <c r="V202" i="4"/>
  <c r="J203" i="4"/>
  <c r="P203" i="4"/>
  <c r="L203" i="4"/>
  <c r="AC203" i="4"/>
  <c r="AD203" i="4" s="1"/>
  <c r="H34" i="2"/>
  <c r="Q33" i="2"/>
  <c r="I33" i="2"/>
  <c r="G33" i="2"/>
  <c r="S32" i="2"/>
  <c r="T31" i="2"/>
  <c r="U31" i="2" s="1"/>
  <c r="Z31" i="2" s="1"/>
  <c r="V31" i="2"/>
  <c r="P32" i="2"/>
  <c r="J32" i="2"/>
  <c r="F36" i="2"/>
  <c r="K35" i="2"/>
  <c r="AC32" i="2"/>
  <c r="AD32" i="2" s="1"/>
  <c r="L32" i="2"/>
  <c r="AA32" i="2" s="1"/>
  <c r="W31" i="2" l="1"/>
  <c r="X31" i="2" s="1"/>
  <c r="Y31" i="2" s="1"/>
  <c r="Y257" i="13"/>
  <c r="Q260" i="13"/>
  <c r="H261" i="13"/>
  <c r="W258" i="13"/>
  <c r="X258" i="13" s="1"/>
  <c r="F260" i="13"/>
  <c r="K259" i="13"/>
  <c r="I259" i="13" s="1"/>
  <c r="G259" i="13"/>
  <c r="S260" i="13"/>
  <c r="T259" i="13"/>
  <c r="U259" i="13" s="1"/>
  <c r="Z259" i="13" s="1"/>
  <c r="V259" i="13"/>
  <c r="P258" i="13"/>
  <c r="J258" i="13"/>
  <c r="L258" i="13"/>
  <c r="AA258" i="13" s="1"/>
  <c r="AC258" i="13"/>
  <c r="AD258" i="13" s="1"/>
  <c r="P204" i="4"/>
  <c r="J204" i="4"/>
  <c r="T203" i="4"/>
  <c r="U203" i="4" s="1"/>
  <c r="Z203" i="4" s="1"/>
  <c r="S204" i="4"/>
  <c r="V203" i="4"/>
  <c r="L204" i="4"/>
  <c r="AC204" i="4"/>
  <c r="AD204" i="4" s="1"/>
  <c r="W202" i="4"/>
  <c r="X202" i="4" s="1"/>
  <c r="Y202" i="4" s="1"/>
  <c r="G205" i="4"/>
  <c r="H206" i="4"/>
  <c r="I205" i="4"/>
  <c r="Q205" i="4"/>
  <c r="AC33" i="2"/>
  <c r="AD33" i="2" s="1"/>
  <c r="L33" i="2"/>
  <c r="AA33" i="2" s="1"/>
  <c r="T32" i="2"/>
  <c r="U32" i="2" s="1"/>
  <c r="Z32" i="2" s="1"/>
  <c r="S33" i="2"/>
  <c r="V32" i="2"/>
  <c r="F37" i="2"/>
  <c r="K36" i="2"/>
  <c r="P33" i="2"/>
  <c r="J33" i="2"/>
  <c r="I34" i="2"/>
  <c r="G34" i="2"/>
  <c r="H35" i="2"/>
  <c r="Q34" i="2"/>
  <c r="H262" i="13" l="1"/>
  <c r="Q261" i="13"/>
  <c r="W259" i="13"/>
  <c r="X259" i="13" s="1"/>
  <c r="T260" i="13"/>
  <c r="U260" i="13" s="1"/>
  <c r="Z260" i="13" s="1"/>
  <c r="S261" i="13"/>
  <c r="V260" i="13"/>
  <c r="J259" i="13"/>
  <c r="P259" i="13"/>
  <c r="K260" i="13"/>
  <c r="I260" i="13" s="1"/>
  <c r="F261" i="13"/>
  <c r="G260" i="13"/>
  <c r="L259" i="13"/>
  <c r="AA259" i="13" s="1"/>
  <c r="AC259" i="13"/>
  <c r="AD259" i="13" s="1"/>
  <c r="Y258" i="13"/>
  <c r="G206" i="4"/>
  <c r="Q206" i="4"/>
  <c r="I206" i="4"/>
  <c r="H207" i="4"/>
  <c r="AC205" i="4"/>
  <c r="AD205" i="4" s="1"/>
  <c r="L205" i="4"/>
  <c r="T204" i="4"/>
  <c r="U204" i="4" s="1"/>
  <c r="Z204" i="4" s="1"/>
  <c r="S205" i="4"/>
  <c r="V204" i="4"/>
  <c r="J205" i="4"/>
  <c r="P205" i="4"/>
  <c r="W203" i="4"/>
  <c r="X203" i="4" s="1"/>
  <c r="Y203" i="4" s="1"/>
  <c r="F38" i="2"/>
  <c r="K37" i="2"/>
  <c r="T33" i="2"/>
  <c r="U33" i="2" s="1"/>
  <c r="Z33" i="2" s="1"/>
  <c r="S34" i="2"/>
  <c r="V33" i="2"/>
  <c r="H36" i="2"/>
  <c r="Q35" i="2"/>
  <c r="I35" i="2"/>
  <c r="G35" i="2"/>
  <c r="AC34" i="2"/>
  <c r="AD34" i="2" s="1"/>
  <c r="L34" i="2"/>
  <c r="AA34" i="2" s="1"/>
  <c r="J34" i="2"/>
  <c r="P34" i="2"/>
  <c r="W32" i="2"/>
  <c r="X32" i="2" s="1"/>
  <c r="Y32" i="2" s="1"/>
  <c r="Y259" i="13" l="1"/>
  <c r="W260" i="13"/>
  <c r="X260" i="13" s="1"/>
  <c r="Q262" i="13"/>
  <c r="H263" i="13"/>
  <c r="F262" i="13"/>
  <c r="K261" i="13"/>
  <c r="I261" i="13" s="1"/>
  <c r="G261" i="13"/>
  <c r="L260" i="13"/>
  <c r="AA260" i="13" s="1"/>
  <c r="AC260" i="13"/>
  <c r="AD260" i="13" s="1"/>
  <c r="P260" i="13"/>
  <c r="Y260" i="13" s="1"/>
  <c r="J260" i="13"/>
  <c r="T261" i="13"/>
  <c r="U261" i="13" s="1"/>
  <c r="Z261" i="13" s="1"/>
  <c r="S262" i="13"/>
  <c r="V261" i="13"/>
  <c r="L206" i="4"/>
  <c r="AC206" i="4"/>
  <c r="AD206" i="4" s="1"/>
  <c r="W204" i="4"/>
  <c r="X204" i="4" s="1"/>
  <c r="Y204" i="4" s="1"/>
  <c r="T205" i="4"/>
  <c r="U205" i="4" s="1"/>
  <c r="Z205" i="4" s="1"/>
  <c r="S206" i="4"/>
  <c r="V205" i="4"/>
  <c r="I207" i="4"/>
  <c r="H208" i="4"/>
  <c r="Q207" i="4"/>
  <c r="G207" i="4"/>
  <c r="J206" i="4"/>
  <c r="P206" i="4"/>
  <c r="I36" i="2"/>
  <c r="G36" i="2"/>
  <c r="H37" i="2"/>
  <c r="Q36" i="2"/>
  <c r="AC35" i="2"/>
  <c r="AD35" i="2" s="1"/>
  <c r="L35" i="2"/>
  <c r="AA35" i="2" s="1"/>
  <c r="W33" i="2"/>
  <c r="X33" i="2" s="1"/>
  <c r="Y33" i="2" s="1"/>
  <c r="P35" i="2"/>
  <c r="J35" i="2"/>
  <c r="T34" i="2"/>
  <c r="U34" i="2" s="1"/>
  <c r="Z34" i="2" s="1"/>
  <c r="S35" i="2"/>
  <c r="V34" i="2"/>
  <c r="F39" i="2"/>
  <c r="K38" i="2"/>
  <c r="H264" i="13" l="1"/>
  <c r="Q263" i="13"/>
  <c r="L261" i="13"/>
  <c r="AA261" i="13" s="1"/>
  <c r="AC261" i="13"/>
  <c r="AD261" i="13" s="1"/>
  <c r="W261" i="13"/>
  <c r="X261" i="13" s="1"/>
  <c r="S263" i="13"/>
  <c r="T262" i="13"/>
  <c r="U262" i="13" s="1"/>
  <c r="Z262" i="13" s="1"/>
  <c r="V262" i="13"/>
  <c r="P261" i="13"/>
  <c r="J261" i="13"/>
  <c r="K262" i="13"/>
  <c r="I262" i="13" s="1"/>
  <c r="F263" i="13"/>
  <c r="G262" i="13"/>
  <c r="W205" i="4"/>
  <c r="X205" i="4" s="1"/>
  <c r="Y205" i="4" s="1"/>
  <c r="I208" i="4"/>
  <c r="G208" i="4"/>
  <c r="H209" i="4"/>
  <c r="Q208" i="4"/>
  <c r="S207" i="4"/>
  <c r="T206" i="4"/>
  <c r="U206" i="4" s="1"/>
  <c r="Z206" i="4" s="1"/>
  <c r="V206" i="4"/>
  <c r="L207" i="4"/>
  <c r="AC207" i="4"/>
  <c r="AD207" i="4" s="1"/>
  <c r="J207" i="4"/>
  <c r="P207" i="4"/>
  <c r="S36" i="2"/>
  <c r="T35" i="2"/>
  <c r="U35" i="2" s="1"/>
  <c r="Z35" i="2" s="1"/>
  <c r="V35" i="2"/>
  <c r="W35" i="2" s="1"/>
  <c r="X35" i="2" s="1"/>
  <c r="Y35" i="2" s="1"/>
  <c r="H38" i="2"/>
  <c r="Q37" i="2"/>
  <c r="I37" i="2"/>
  <c r="G37" i="2"/>
  <c r="F40" i="2"/>
  <c r="K39" i="2"/>
  <c r="P36" i="2"/>
  <c r="J36" i="2"/>
  <c r="W34" i="2"/>
  <c r="X34" i="2" s="1"/>
  <c r="Y34" i="2" s="1"/>
  <c r="L36" i="2"/>
  <c r="AA36" i="2" s="1"/>
  <c r="AC36" i="2"/>
  <c r="AD36" i="2" s="1"/>
  <c r="W206" i="4" l="1"/>
  <c r="X206" i="4" s="1"/>
  <c r="Y206" i="4" s="1"/>
  <c r="Q264" i="13"/>
  <c r="H265" i="13"/>
  <c r="Y261" i="13"/>
  <c r="P262" i="13"/>
  <c r="J262" i="13"/>
  <c r="L262" i="13"/>
  <c r="AA262" i="13" s="1"/>
  <c r="AC262" i="13"/>
  <c r="AD262" i="13" s="1"/>
  <c r="W262" i="13"/>
  <c r="X262" i="13" s="1"/>
  <c r="Y262" i="13" s="1"/>
  <c r="T263" i="13"/>
  <c r="U263" i="13" s="1"/>
  <c r="Z263" i="13" s="1"/>
  <c r="S264" i="13"/>
  <c r="V263" i="13"/>
  <c r="F264" i="13"/>
  <c r="K263" i="13"/>
  <c r="I263" i="13" s="1"/>
  <c r="G263" i="13"/>
  <c r="T207" i="4"/>
  <c r="U207" i="4" s="1"/>
  <c r="Z207" i="4" s="1"/>
  <c r="S208" i="4"/>
  <c r="V207" i="4"/>
  <c r="I209" i="4"/>
  <c r="G209" i="4"/>
  <c r="H210" i="4"/>
  <c r="Q209" i="4"/>
  <c r="P208" i="4"/>
  <c r="J208" i="4"/>
  <c r="L208" i="4"/>
  <c r="AC208" i="4"/>
  <c r="AD208" i="4" s="1"/>
  <c r="H39" i="2"/>
  <c r="Q38" i="2"/>
  <c r="I38" i="2"/>
  <c r="G38" i="2"/>
  <c r="P37" i="2"/>
  <c r="J37" i="2"/>
  <c r="K40" i="2"/>
  <c r="F41" i="2"/>
  <c r="L37" i="2"/>
  <c r="AA37" i="2" s="1"/>
  <c r="AC37" i="2"/>
  <c r="AD37" i="2" s="1"/>
  <c r="S37" i="2"/>
  <c r="T36" i="2"/>
  <c r="U36" i="2" s="1"/>
  <c r="Z36" i="2" s="1"/>
  <c r="V36" i="2"/>
  <c r="W36" i="2" s="1"/>
  <c r="X36" i="2" s="1"/>
  <c r="Y36" i="2" s="1"/>
  <c r="W207" i="4" l="1"/>
  <c r="X207" i="4" s="1"/>
  <c r="Y207" i="4" s="1"/>
  <c r="H266" i="13"/>
  <c r="Q265" i="13"/>
  <c r="J263" i="13"/>
  <c r="P263" i="13"/>
  <c r="K264" i="13"/>
  <c r="I264" i="13" s="1"/>
  <c r="F265" i="13"/>
  <c r="G264" i="13"/>
  <c r="W263" i="13"/>
  <c r="X263" i="13" s="1"/>
  <c r="L263" i="13"/>
  <c r="AA263" i="13" s="1"/>
  <c r="AC263" i="13"/>
  <c r="AD263" i="13" s="1"/>
  <c r="T264" i="13"/>
  <c r="U264" i="13" s="1"/>
  <c r="Z264" i="13" s="1"/>
  <c r="S265" i="13"/>
  <c r="V264" i="13"/>
  <c r="T208" i="4"/>
  <c r="U208" i="4" s="1"/>
  <c r="Z208" i="4" s="1"/>
  <c r="S209" i="4"/>
  <c r="V208" i="4"/>
  <c r="AC209" i="4"/>
  <c r="AD209" i="4" s="1"/>
  <c r="L209" i="4"/>
  <c r="H211" i="4"/>
  <c r="G210" i="4"/>
  <c r="Q210" i="4"/>
  <c r="I210" i="4"/>
  <c r="P209" i="4"/>
  <c r="J209" i="4"/>
  <c r="L38" i="2"/>
  <c r="AA38" i="2" s="1"/>
  <c r="AC38" i="2"/>
  <c r="AD38" i="2" s="1"/>
  <c r="F42" i="2"/>
  <c r="K41" i="2"/>
  <c r="T37" i="2"/>
  <c r="U37" i="2" s="1"/>
  <c r="Z37" i="2" s="1"/>
  <c r="S38" i="2"/>
  <c r="V37" i="2"/>
  <c r="J38" i="2"/>
  <c r="P38" i="2"/>
  <c r="I39" i="2"/>
  <c r="G39" i="2"/>
  <c r="H40" i="2"/>
  <c r="Q39" i="2"/>
  <c r="Y263" i="13" l="1"/>
  <c r="Q266" i="13"/>
  <c r="H267" i="13"/>
  <c r="L264" i="13"/>
  <c r="AA264" i="13" s="1"/>
  <c r="AC264" i="13"/>
  <c r="AD264" i="13" s="1"/>
  <c r="P264" i="13"/>
  <c r="J264" i="13"/>
  <c r="W264" i="13"/>
  <c r="X264" i="13" s="1"/>
  <c r="T265" i="13"/>
  <c r="U265" i="13" s="1"/>
  <c r="Z265" i="13" s="1"/>
  <c r="S266" i="13"/>
  <c r="V265" i="13"/>
  <c r="F266" i="13"/>
  <c r="K265" i="13"/>
  <c r="I265" i="13" s="1"/>
  <c r="G265" i="13"/>
  <c r="W208" i="4"/>
  <c r="X208" i="4" s="1"/>
  <c r="Y208" i="4" s="1"/>
  <c r="J210" i="4"/>
  <c r="P210" i="4"/>
  <c r="I211" i="4"/>
  <c r="H212" i="4"/>
  <c r="Q211" i="4"/>
  <c r="G211" i="4"/>
  <c r="T209" i="4"/>
  <c r="U209" i="4" s="1"/>
  <c r="Z209" i="4" s="1"/>
  <c r="S210" i="4"/>
  <c r="V209" i="4"/>
  <c r="L210" i="4"/>
  <c r="AC210" i="4"/>
  <c r="AD210" i="4" s="1"/>
  <c r="L39" i="2"/>
  <c r="AA39" i="2" s="1"/>
  <c r="AC39" i="2"/>
  <c r="AD39" i="2" s="1"/>
  <c r="S39" i="2"/>
  <c r="T38" i="2"/>
  <c r="U38" i="2" s="1"/>
  <c r="Z38" i="2" s="1"/>
  <c r="V38" i="2"/>
  <c r="W38" i="2" s="1"/>
  <c r="X38" i="2" s="1"/>
  <c r="Y38" i="2" s="1"/>
  <c r="F43" i="2"/>
  <c r="K42" i="2"/>
  <c r="H41" i="2"/>
  <c r="I40" i="2"/>
  <c r="Q40" i="2"/>
  <c r="G40" i="2"/>
  <c r="P39" i="2"/>
  <c r="J39" i="2"/>
  <c r="W37" i="2"/>
  <c r="X37" i="2" s="1"/>
  <c r="Y37" i="2" s="1"/>
  <c r="Q267" i="13" l="1"/>
  <c r="H268" i="13"/>
  <c r="T266" i="13"/>
  <c r="S267" i="13"/>
  <c r="V266" i="13"/>
  <c r="L265" i="13"/>
  <c r="AA265" i="13" s="1"/>
  <c r="AC265" i="13"/>
  <c r="AD265" i="13" s="1"/>
  <c r="P265" i="13"/>
  <c r="J265" i="13"/>
  <c r="K266" i="13"/>
  <c r="I266" i="13" s="1"/>
  <c r="F267" i="13"/>
  <c r="U266" i="13"/>
  <c r="Z266" i="13" s="1"/>
  <c r="G266" i="13"/>
  <c r="Y264" i="13"/>
  <c r="W265" i="13"/>
  <c r="X265" i="13" s="1"/>
  <c r="L211" i="4"/>
  <c r="AC211" i="4"/>
  <c r="AD211" i="4" s="1"/>
  <c r="W209" i="4"/>
  <c r="X209" i="4" s="1"/>
  <c r="Y209" i="4" s="1"/>
  <c r="Q212" i="4"/>
  <c r="I212" i="4"/>
  <c r="G212" i="4"/>
  <c r="H213" i="4"/>
  <c r="J211" i="4"/>
  <c r="P211" i="4"/>
  <c r="T210" i="4"/>
  <c r="U210" i="4" s="1"/>
  <c r="Z210" i="4" s="1"/>
  <c r="S211" i="4"/>
  <c r="V210" i="4"/>
  <c r="L40" i="2"/>
  <c r="AA40" i="2" s="1"/>
  <c r="AC40" i="2"/>
  <c r="AD40" i="2" s="1"/>
  <c r="T39" i="2"/>
  <c r="U39" i="2" s="1"/>
  <c r="Z39" i="2" s="1"/>
  <c r="S40" i="2"/>
  <c r="V39" i="2"/>
  <c r="P40" i="2"/>
  <c r="J40" i="2"/>
  <c r="Q41" i="2"/>
  <c r="G41" i="2"/>
  <c r="H42" i="2"/>
  <c r="I41" i="2"/>
  <c r="F44" i="2"/>
  <c r="K43" i="2"/>
  <c r="Y265" i="13" l="1"/>
  <c r="Q268" i="13"/>
  <c r="H269" i="13"/>
  <c r="P266" i="13"/>
  <c r="J266" i="13"/>
  <c r="W266" i="13"/>
  <c r="X266" i="13" s="1"/>
  <c r="AC266" i="13"/>
  <c r="AD266" i="13" s="1"/>
  <c r="L266" i="13"/>
  <c r="AA266" i="13" s="1"/>
  <c r="K267" i="13"/>
  <c r="I267" i="13" s="1"/>
  <c r="F268" i="13"/>
  <c r="G267" i="13"/>
  <c r="S268" i="13"/>
  <c r="T267" i="13"/>
  <c r="U267" i="13" s="1"/>
  <c r="Z267" i="13" s="1"/>
  <c r="V267" i="13"/>
  <c r="H214" i="4"/>
  <c r="G213" i="4"/>
  <c r="I213" i="4"/>
  <c r="Q213" i="4"/>
  <c r="P212" i="4"/>
  <c r="J212" i="4"/>
  <c r="L212" i="4"/>
  <c r="AC212" i="4"/>
  <c r="AD212" i="4" s="1"/>
  <c r="S212" i="4"/>
  <c r="T211" i="4"/>
  <c r="U211" i="4" s="1"/>
  <c r="Z211" i="4" s="1"/>
  <c r="V211" i="4"/>
  <c r="W210" i="4"/>
  <c r="X210" i="4" s="1"/>
  <c r="Y210" i="4" s="1"/>
  <c r="AC41" i="2"/>
  <c r="AD41" i="2" s="1"/>
  <c r="L41" i="2"/>
  <c r="AA41" i="2" s="1"/>
  <c r="S41" i="2"/>
  <c r="T40" i="2"/>
  <c r="U40" i="2" s="1"/>
  <c r="Z40" i="2" s="1"/>
  <c r="V40" i="2"/>
  <c r="G42" i="2"/>
  <c r="Q42" i="2"/>
  <c r="I42" i="2"/>
  <c r="H43" i="2"/>
  <c r="J41" i="2"/>
  <c r="P41" i="2"/>
  <c r="F45" i="2"/>
  <c r="K44" i="2"/>
  <c r="W39" i="2"/>
  <c r="X39" i="2" s="1"/>
  <c r="Y39" i="2" s="1"/>
  <c r="H270" i="13" l="1"/>
  <c r="Q269" i="13"/>
  <c r="S269" i="13" s="1"/>
  <c r="Y266" i="13"/>
  <c r="K268" i="13"/>
  <c r="I268" i="13" s="1"/>
  <c r="F269" i="13"/>
  <c r="G268" i="13"/>
  <c r="T268" i="13"/>
  <c r="U268" i="13" s="1"/>
  <c r="Z268" i="13" s="1"/>
  <c r="V268" i="13"/>
  <c r="W267" i="13"/>
  <c r="X267" i="13" s="1"/>
  <c r="P267" i="13"/>
  <c r="J267" i="13"/>
  <c r="AC267" i="13"/>
  <c r="AD267" i="13" s="1"/>
  <c r="L267" i="13"/>
  <c r="AA267" i="13" s="1"/>
  <c r="W211" i="4"/>
  <c r="X211" i="4" s="1"/>
  <c r="Y211" i="4" s="1"/>
  <c r="L213" i="4"/>
  <c r="AC213" i="4"/>
  <c r="AD213" i="4" s="1"/>
  <c r="J213" i="4"/>
  <c r="P213" i="4"/>
  <c r="T212" i="4"/>
  <c r="U212" i="4" s="1"/>
  <c r="Z212" i="4" s="1"/>
  <c r="S213" i="4"/>
  <c r="V212" i="4"/>
  <c r="G214" i="4"/>
  <c r="Q214" i="4"/>
  <c r="I214" i="4"/>
  <c r="H215" i="4"/>
  <c r="AC42" i="2"/>
  <c r="AD42" i="2" s="1"/>
  <c r="L42" i="2"/>
  <c r="AA42" i="2" s="1"/>
  <c r="F46" i="2"/>
  <c r="K45" i="2"/>
  <c r="S42" i="2"/>
  <c r="T41" i="2"/>
  <c r="U41" i="2" s="1"/>
  <c r="Z41" i="2" s="1"/>
  <c r="V41" i="2"/>
  <c r="H44" i="2"/>
  <c r="Q43" i="2"/>
  <c r="G43" i="2"/>
  <c r="I43" i="2"/>
  <c r="P42" i="2"/>
  <c r="J42" i="2"/>
  <c r="W40" i="2"/>
  <c r="X40" i="2" s="1"/>
  <c r="Y40" i="2" s="1"/>
  <c r="W212" i="4" l="1"/>
  <c r="X212" i="4" s="1"/>
  <c r="Y212" i="4" s="1"/>
  <c r="Q270" i="13"/>
  <c r="H271" i="13"/>
  <c r="W268" i="13"/>
  <c r="X268" i="13" s="1"/>
  <c r="T269" i="13"/>
  <c r="U269" i="13" s="1"/>
  <c r="Z269" i="13" s="1"/>
  <c r="S270" i="13"/>
  <c r="V269" i="13"/>
  <c r="F270" i="13"/>
  <c r="K269" i="13"/>
  <c r="I269" i="13" s="1"/>
  <c r="G269" i="13"/>
  <c r="Y267" i="13"/>
  <c r="J268" i="13"/>
  <c r="P268" i="13"/>
  <c r="AC268" i="13"/>
  <c r="AD268" i="13" s="1"/>
  <c r="L268" i="13"/>
  <c r="AA268" i="13" s="1"/>
  <c r="Q215" i="4"/>
  <c r="G215" i="4"/>
  <c r="I215" i="4"/>
  <c r="H216" i="4"/>
  <c r="J214" i="4"/>
  <c r="P214" i="4"/>
  <c r="AC214" i="4"/>
  <c r="AD214" i="4" s="1"/>
  <c r="L214" i="4"/>
  <c r="T213" i="4"/>
  <c r="U213" i="4" s="1"/>
  <c r="Z213" i="4" s="1"/>
  <c r="S214" i="4"/>
  <c r="V213" i="4"/>
  <c r="T42" i="2"/>
  <c r="U42" i="2" s="1"/>
  <c r="Z42" i="2" s="1"/>
  <c r="S43" i="2"/>
  <c r="V42" i="2"/>
  <c r="K46" i="2"/>
  <c r="F47" i="2"/>
  <c r="I44" i="2"/>
  <c r="Q44" i="2"/>
  <c r="G44" i="2"/>
  <c r="H45" i="2"/>
  <c r="AC43" i="2"/>
  <c r="AD43" i="2" s="1"/>
  <c r="L43" i="2"/>
  <c r="AA43" i="2" s="1"/>
  <c r="P43" i="2"/>
  <c r="J43" i="2"/>
  <c r="W41" i="2"/>
  <c r="X41" i="2" s="1"/>
  <c r="Y41" i="2" s="1"/>
  <c r="W42" i="2" l="1"/>
  <c r="X42" i="2" s="1"/>
  <c r="Y42" i="2" s="1"/>
  <c r="W213" i="4"/>
  <c r="X213" i="4" s="1"/>
  <c r="Y213" i="4" s="1"/>
  <c r="Q271" i="13"/>
  <c r="S271" i="13" s="1"/>
  <c r="H272" i="13"/>
  <c r="AC269" i="13"/>
  <c r="AD269" i="13" s="1"/>
  <c r="L269" i="13"/>
  <c r="AA269" i="13" s="1"/>
  <c r="W269" i="13"/>
  <c r="X269" i="13" s="1"/>
  <c r="T270" i="13"/>
  <c r="V270" i="13"/>
  <c r="K270" i="13"/>
  <c r="I270" i="13" s="1"/>
  <c r="U270" i="13"/>
  <c r="Z270" i="13" s="1"/>
  <c r="F271" i="13"/>
  <c r="G270" i="13"/>
  <c r="J269" i="13"/>
  <c r="P269" i="13"/>
  <c r="Y268" i="13"/>
  <c r="Q216" i="4"/>
  <c r="I216" i="4"/>
  <c r="H217" i="4"/>
  <c r="G216" i="4"/>
  <c r="L215" i="4"/>
  <c r="AC215" i="4"/>
  <c r="AD215" i="4" s="1"/>
  <c r="J215" i="4"/>
  <c r="P215" i="4"/>
  <c r="T214" i="4"/>
  <c r="U214" i="4" s="1"/>
  <c r="Z214" i="4" s="1"/>
  <c r="S215" i="4"/>
  <c r="V214" i="4"/>
  <c r="G45" i="2"/>
  <c r="Q45" i="2"/>
  <c r="H46" i="2"/>
  <c r="I45" i="2"/>
  <c r="L44" i="2"/>
  <c r="AA44" i="2" s="1"/>
  <c r="AC44" i="2"/>
  <c r="AD44" i="2" s="1"/>
  <c r="J44" i="2"/>
  <c r="P44" i="2"/>
  <c r="F48" i="2"/>
  <c r="K47" i="2"/>
  <c r="S44" i="2"/>
  <c r="T43" i="2"/>
  <c r="U43" i="2" s="1"/>
  <c r="Z43" i="2" s="1"/>
  <c r="V43" i="2"/>
  <c r="W43" i="2" s="1"/>
  <c r="X43" i="2" s="1"/>
  <c r="Y43" i="2" s="1"/>
  <c r="W214" i="4" l="1"/>
  <c r="X214" i="4" s="1"/>
  <c r="Y214" i="4" s="1"/>
  <c r="Q272" i="13"/>
  <c r="H273" i="13"/>
  <c r="J270" i="13"/>
  <c r="P270" i="13"/>
  <c r="AC270" i="13"/>
  <c r="AD270" i="13" s="1"/>
  <c r="L270" i="13"/>
  <c r="AA270" i="13" s="1"/>
  <c r="Y269" i="13"/>
  <c r="F272" i="13"/>
  <c r="K271" i="13"/>
  <c r="I271" i="13" s="1"/>
  <c r="G271" i="13"/>
  <c r="W270" i="13"/>
  <c r="X270" i="13" s="1"/>
  <c r="T271" i="13"/>
  <c r="U271" i="13" s="1"/>
  <c r="Z271" i="13" s="1"/>
  <c r="S272" i="13"/>
  <c r="V271" i="13"/>
  <c r="I217" i="4"/>
  <c r="G217" i="4"/>
  <c r="H218" i="4"/>
  <c r="Q217" i="4"/>
  <c r="T215" i="4"/>
  <c r="U215" i="4" s="1"/>
  <c r="Z215" i="4" s="1"/>
  <c r="S216" i="4"/>
  <c r="V215" i="4"/>
  <c r="L216" i="4"/>
  <c r="AC216" i="4"/>
  <c r="AD216" i="4" s="1"/>
  <c r="J216" i="4"/>
  <c r="P216" i="4"/>
  <c r="I46" i="2"/>
  <c r="H47" i="2"/>
  <c r="Q46" i="2"/>
  <c r="G46" i="2"/>
  <c r="S45" i="2"/>
  <c r="T44" i="2"/>
  <c r="U44" i="2" s="1"/>
  <c r="Z44" i="2" s="1"/>
  <c r="V44" i="2"/>
  <c r="F49" i="2"/>
  <c r="K48" i="2"/>
  <c r="AC45" i="2"/>
  <c r="AD45" i="2" s="1"/>
  <c r="L45" i="2"/>
  <c r="AA45" i="2" s="1"/>
  <c r="P45" i="2"/>
  <c r="J45" i="2"/>
  <c r="W215" i="4" l="1"/>
  <c r="X215" i="4" s="1"/>
  <c r="Y215" i="4" s="1"/>
  <c r="H274" i="13"/>
  <c r="Q273" i="13"/>
  <c r="S273" i="13" s="1"/>
  <c r="Y270" i="13"/>
  <c r="W271" i="13"/>
  <c r="X271" i="13" s="1"/>
  <c r="J271" i="13"/>
  <c r="P271" i="13"/>
  <c r="T272" i="13"/>
  <c r="V272" i="13"/>
  <c r="L271" i="13"/>
  <c r="AA271" i="13" s="1"/>
  <c r="AC271" i="13"/>
  <c r="AD271" i="13" s="1"/>
  <c r="K272" i="13"/>
  <c r="I272" i="13" s="1"/>
  <c r="U272" i="13"/>
  <c r="Z272" i="13" s="1"/>
  <c r="F273" i="13"/>
  <c r="G272" i="13"/>
  <c r="J217" i="4"/>
  <c r="P217" i="4"/>
  <c r="I218" i="4"/>
  <c r="H219" i="4"/>
  <c r="G218" i="4"/>
  <c r="Q218" i="4"/>
  <c r="S217" i="4"/>
  <c r="T216" i="4"/>
  <c r="U216" i="4" s="1"/>
  <c r="Z216" i="4" s="1"/>
  <c r="V216" i="4"/>
  <c r="L217" i="4"/>
  <c r="AC217" i="4"/>
  <c r="AD217" i="4" s="1"/>
  <c r="W44" i="2"/>
  <c r="X44" i="2" s="1"/>
  <c r="Y44" i="2" s="1"/>
  <c r="G47" i="2"/>
  <c r="Q47" i="2"/>
  <c r="H48" i="2"/>
  <c r="I47" i="2"/>
  <c r="F50" i="2"/>
  <c r="K49" i="2"/>
  <c r="S46" i="2"/>
  <c r="T45" i="2"/>
  <c r="U45" i="2" s="1"/>
  <c r="Z45" i="2" s="1"/>
  <c r="V45" i="2"/>
  <c r="W45" i="2" s="1"/>
  <c r="X45" i="2" s="1"/>
  <c r="Y45" i="2" s="1"/>
  <c r="L46" i="2"/>
  <c r="AA46" i="2" s="1"/>
  <c r="AC46" i="2"/>
  <c r="AD46" i="2" s="1"/>
  <c r="J46" i="2"/>
  <c r="P46" i="2"/>
  <c r="Q274" i="13" l="1"/>
  <c r="H275" i="13"/>
  <c r="W272" i="13"/>
  <c r="X272" i="13" s="1"/>
  <c r="AC272" i="13"/>
  <c r="AD272" i="13" s="1"/>
  <c r="L272" i="13"/>
  <c r="AA272" i="13" s="1"/>
  <c r="T273" i="13"/>
  <c r="S274" i="13"/>
  <c r="V273" i="13"/>
  <c r="J272" i="13"/>
  <c r="P272" i="13"/>
  <c r="U273" i="13"/>
  <c r="Z273" i="13" s="1"/>
  <c r="K273" i="13"/>
  <c r="I273" i="13" s="1"/>
  <c r="F274" i="13"/>
  <c r="G273" i="13"/>
  <c r="Y271" i="13"/>
  <c r="W216" i="4"/>
  <c r="X216" i="4" s="1"/>
  <c r="Y216" i="4" s="1"/>
  <c r="H220" i="4"/>
  <c r="Q219" i="4"/>
  <c r="G219" i="4"/>
  <c r="I219" i="4"/>
  <c r="L218" i="4"/>
  <c r="AC218" i="4"/>
  <c r="AD218" i="4" s="1"/>
  <c r="S218" i="4"/>
  <c r="T217" i="4"/>
  <c r="U217" i="4" s="1"/>
  <c r="Z217" i="4" s="1"/>
  <c r="V217" i="4"/>
  <c r="P218" i="4"/>
  <c r="J218" i="4"/>
  <c r="S47" i="2"/>
  <c r="T46" i="2"/>
  <c r="U46" i="2" s="1"/>
  <c r="Z46" i="2" s="1"/>
  <c r="V46" i="2"/>
  <c r="W46" i="2" s="1"/>
  <c r="X46" i="2" s="1"/>
  <c r="Y46" i="2" s="1"/>
  <c r="F51" i="2"/>
  <c r="K50" i="2"/>
  <c r="AC47" i="2"/>
  <c r="AD47" i="2" s="1"/>
  <c r="L47" i="2"/>
  <c r="AA47" i="2" s="1"/>
  <c r="P47" i="2"/>
  <c r="J47" i="2"/>
  <c r="G48" i="2"/>
  <c r="I48" i="2"/>
  <c r="H49" i="2"/>
  <c r="Q48" i="2"/>
  <c r="Q275" i="13" l="1"/>
  <c r="H276" i="13"/>
  <c r="AC273" i="13"/>
  <c r="AD273" i="13" s="1"/>
  <c r="L273" i="13"/>
  <c r="AA273" i="13" s="1"/>
  <c r="J273" i="13"/>
  <c r="P273" i="13"/>
  <c r="W273" i="13"/>
  <c r="X273" i="13" s="1"/>
  <c r="K274" i="13"/>
  <c r="I274" i="13" s="1"/>
  <c r="F275" i="13"/>
  <c r="G274" i="13"/>
  <c r="T274" i="13"/>
  <c r="U274" i="13" s="1"/>
  <c r="Z274" i="13" s="1"/>
  <c r="S275" i="13"/>
  <c r="V274" i="13"/>
  <c r="Y272" i="13"/>
  <c r="S219" i="4"/>
  <c r="T218" i="4"/>
  <c r="U218" i="4" s="1"/>
  <c r="Z218" i="4" s="1"/>
  <c r="V218" i="4"/>
  <c r="P219" i="4"/>
  <c r="J219" i="4"/>
  <c r="W217" i="4"/>
  <c r="X217" i="4" s="1"/>
  <c r="Y217" i="4" s="1"/>
  <c r="L219" i="4"/>
  <c r="AC219" i="4"/>
  <c r="AD219" i="4" s="1"/>
  <c r="I220" i="4"/>
  <c r="G220" i="4"/>
  <c r="H221" i="4"/>
  <c r="Q220" i="4"/>
  <c r="P48" i="2"/>
  <c r="J48" i="2"/>
  <c r="Q49" i="2"/>
  <c r="H50" i="2"/>
  <c r="I49" i="2"/>
  <c r="G49" i="2"/>
  <c r="F52" i="2"/>
  <c r="K51" i="2"/>
  <c r="AC48" i="2"/>
  <c r="AD48" i="2" s="1"/>
  <c r="L48" i="2"/>
  <c r="AA48" i="2" s="1"/>
  <c r="T47" i="2"/>
  <c r="U47" i="2" s="1"/>
  <c r="Z47" i="2" s="1"/>
  <c r="S48" i="2"/>
  <c r="V47" i="2"/>
  <c r="W47" i="2" l="1"/>
  <c r="X47" i="2" s="1"/>
  <c r="Y47" i="2" s="1"/>
  <c r="H277" i="13"/>
  <c r="Q276" i="13"/>
  <c r="S276" i="13" s="1"/>
  <c r="K275" i="13"/>
  <c r="I275" i="13" s="1"/>
  <c r="F276" i="13"/>
  <c r="G275" i="13"/>
  <c r="W274" i="13"/>
  <c r="X274" i="13" s="1"/>
  <c r="P274" i="13"/>
  <c r="J274" i="13"/>
  <c r="AC274" i="13"/>
  <c r="AD274" i="13" s="1"/>
  <c r="L274" i="13"/>
  <c r="AA274" i="13" s="1"/>
  <c r="T275" i="13"/>
  <c r="U275" i="13" s="1"/>
  <c r="Z275" i="13" s="1"/>
  <c r="V275" i="13"/>
  <c r="Y273" i="13"/>
  <c r="W218" i="4"/>
  <c r="X218" i="4" s="1"/>
  <c r="Y218" i="4" s="1"/>
  <c r="G221" i="4"/>
  <c r="I221" i="4"/>
  <c r="Q221" i="4"/>
  <c r="H222" i="4"/>
  <c r="P220" i="4"/>
  <c r="J220" i="4"/>
  <c r="AC220" i="4"/>
  <c r="AD220" i="4" s="1"/>
  <c r="L220" i="4"/>
  <c r="S220" i="4"/>
  <c r="T219" i="4"/>
  <c r="U219" i="4" s="1"/>
  <c r="Z219" i="4" s="1"/>
  <c r="V219" i="4"/>
  <c r="H51" i="2"/>
  <c r="I50" i="2"/>
  <c r="Q50" i="2"/>
  <c r="G50" i="2"/>
  <c r="T48" i="2"/>
  <c r="U48" i="2" s="1"/>
  <c r="Z48" i="2" s="1"/>
  <c r="S49" i="2"/>
  <c r="V48" i="2"/>
  <c r="P49" i="2"/>
  <c r="J49" i="2"/>
  <c r="K52" i="2"/>
  <c r="F53" i="2"/>
  <c r="L49" i="2"/>
  <c r="AA49" i="2" s="1"/>
  <c r="AC49" i="2"/>
  <c r="AD49" i="2" s="1"/>
  <c r="W48" i="2" l="1"/>
  <c r="X48" i="2" s="1"/>
  <c r="Y48" i="2" s="1"/>
  <c r="W219" i="4"/>
  <c r="X219" i="4" s="1"/>
  <c r="Y219" i="4" s="1"/>
  <c r="Q277" i="13"/>
  <c r="H278" i="13"/>
  <c r="T276" i="13"/>
  <c r="U276" i="13" s="1"/>
  <c r="Z276" i="13" s="1"/>
  <c r="S277" i="13"/>
  <c r="V276" i="13"/>
  <c r="Y274" i="13"/>
  <c r="W275" i="13"/>
  <c r="X275" i="13" s="1"/>
  <c r="J275" i="13"/>
  <c r="P275" i="13"/>
  <c r="L275" i="13"/>
  <c r="AA275" i="13" s="1"/>
  <c r="AC275" i="13"/>
  <c r="AD275" i="13" s="1"/>
  <c r="K276" i="13"/>
  <c r="I276" i="13" s="1"/>
  <c r="F277" i="13"/>
  <c r="G276" i="13"/>
  <c r="L221" i="4"/>
  <c r="AC221" i="4"/>
  <c r="AD221" i="4" s="1"/>
  <c r="T220" i="4"/>
  <c r="U220" i="4" s="1"/>
  <c r="Z220" i="4" s="1"/>
  <c r="S221" i="4"/>
  <c r="V220" i="4"/>
  <c r="Q222" i="4"/>
  <c r="I222" i="4"/>
  <c r="H223" i="4"/>
  <c r="G222" i="4"/>
  <c r="J221" i="4"/>
  <c r="P221" i="4"/>
  <c r="T49" i="2"/>
  <c r="U49" i="2" s="1"/>
  <c r="Z49" i="2" s="1"/>
  <c r="S50" i="2"/>
  <c r="V49" i="2"/>
  <c r="L50" i="2"/>
  <c r="AA50" i="2" s="1"/>
  <c r="AC50" i="2"/>
  <c r="AD50" i="2" s="1"/>
  <c r="F54" i="2"/>
  <c r="K53" i="2"/>
  <c r="J50" i="2"/>
  <c r="P50" i="2"/>
  <c r="Q51" i="2"/>
  <c r="G51" i="2"/>
  <c r="I51" i="2"/>
  <c r="H52" i="2"/>
  <c r="W49" i="2" l="1"/>
  <c r="X49" i="2" s="1"/>
  <c r="Y49" i="2" s="1"/>
  <c r="H279" i="13"/>
  <c r="Q278" i="13"/>
  <c r="S278" i="13" s="1"/>
  <c r="AC276" i="13"/>
  <c r="AD276" i="13" s="1"/>
  <c r="L276" i="13"/>
  <c r="AA276" i="13" s="1"/>
  <c r="T277" i="13"/>
  <c r="U277" i="13" s="1"/>
  <c r="Z277" i="13" s="1"/>
  <c r="V277" i="13"/>
  <c r="W276" i="13"/>
  <c r="X276" i="13" s="1"/>
  <c r="J276" i="13"/>
  <c r="P276" i="13"/>
  <c r="F278" i="13"/>
  <c r="K277" i="13"/>
  <c r="I277" i="13" s="1"/>
  <c r="G277" i="13"/>
  <c r="Y275" i="13"/>
  <c r="S222" i="4"/>
  <c r="T221" i="4"/>
  <c r="U221" i="4" s="1"/>
  <c r="Z221" i="4" s="1"/>
  <c r="V221" i="4"/>
  <c r="W221" i="4" s="1"/>
  <c r="X221" i="4" s="1"/>
  <c r="Y221" i="4" s="1"/>
  <c r="AC222" i="4"/>
  <c r="AD222" i="4" s="1"/>
  <c r="L222" i="4"/>
  <c r="J222" i="4"/>
  <c r="P222" i="4"/>
  <c r="Q223" i="4"/>
  <c r="G223" i="4"/>
  <c r="I223" i="4"/>
  <c r="H224" i="4"/>
  <c r="W220" i="4"/>
  <c r="X220" i="4" s="1"/>
  <c r="Y220" i="4" s="1"/>
  <c r="I52" i="2"/>
  <c r="G52" i="2"/>
  <c r="H53" i="2"/>
  <c r="Q52" i="2"/>
  <c r="F55" i="2"/>
  <c r="K54" i="2"/>
  <c r="S51" i="2"/>
  <c r="T50" i="2"/>
  <c r="U50" i="2" s="1"/>
  <c r="Z50" i="2" s="1"/>
  <c r="V50" i="2"/>
  <c r="W50" i="2" s="1"/>
  <c r="X50" i="2" s="1"/>
  <c r="Y50" i="2" s="1"/>
  <c r="AC51" i="2"/>
  <c r="AD51" i="2" s="1"/>
  <c r="L51" i="2"/>
  <c r="AA51" i="2" s="1"/>
  <c r="P51" i="2"/>
  <c r="J51" i="2"/>
  <c r="Y276" i="13" l="1"/>
  <c r="Q279" i="13"/>
  <c r="H280" i="13"/>
  <c r="S279" i="13"/>
  <c r="T278" i="13"/>
  <c r="U278" i="13" s="1"/>
  <c r="Z278" i="13" s="1"/>
  <c r="V278" i="13"/>
  <c r="P277" i="13"/>
  <c r="J277" i="13"/>
  <c r="F279" i="13"/>
  <c r="K278" i="13"/>
  <c r="I278" i="13" s="1"/>
  <c r="G278" i="13"/>
  <c r="AC277" i="13"/>
  <c r="AD277" i="13" s="1"/>
  <c r="L277" i="13"/>
  <c r="AA277" i="13" s="1"/>
  <c r="W277" i="13"/>
  <c r="X277" i="13" s="1"/>
  <c r="L223" i="4"/>
  <c r="AC223" i="4"/>
  <c r="AD223" i="4" s="1"/>
  <c r="Q224" i="4"/>
  <c r="I224" i="4"/>
  <c r="G224" i="4"/>
  <c r="H225" i="4"/>
  <c r="J223" i="4"/>
  <c r="P223" i="4"/>
  <c r="S223" i="4"/>
  <c r="T222" i="4"/>
  <c r="U222" i="4" s="1"/>
  <c r="Z222" i="4" s="1"/>
  <c r="V222" i="4"/>
  <c r="G53" i="2"/>
  <c r="I53" i="2"/>
  <c r="Q53" i="2"/>
  <c r="H54" i="2"/>
  <c r="J52" i="2"/>
  <c r="P52" i="2"/>
  <c r="S52" i="2"/>
  <c r="T51" i="2"/>
  <c r="U51" i="2" s="1"/>
  <c r="Z51" i="2" s="1"/>
  <c r="V51" i="2"/>
  <c r="F56" i="2"/>
  <c r="K55" i="2"/>
  <c r="AC52" i="2"/>
  <c r="AD52" i="2" s="1"/>
  <c r="L52" i="2"/>
  <c r="AA52" i="2" s="1"/>
  <c r="W222" i="4" l="1"/>
  <c r="X222" i="4" s="1"/>
  <c r="Y222" i="4" s="1"/>
  <c r="Y277" i="13"/>
  <c r="H281" i="13"/>
  <c r="Q280" i="13"/>
  <c r="W278" i="13"/>
  <c r="X278" i="13" s="1"/>
  <c r="F280" i="13"/>
  <c r="K279" i="13"/>
  <c r="I279" i="13" s="1"/>
  <c r="G279" i="13"/>
  <c r="J278" i="13"/>
  <c r="P278" i="13"/>
  <c r="AC278" i="13"/>
  <c r="AD278" i="13" s="1"/>
  <c r="L278" i="13"/>
  <c r="AA278" i="13" s="1"/>
  <c r="T279" i="13"/>
  <c r="U279" i="13" s="1"/>
  <c r="Z279" i="13" s="1"/>
  <c r="S280" i="13"/>
  <c r="V279" i="13"/>
  <c r="S224" i="4"/>
  <c r="T223" i="4"/>
  <c r="U223" i="4" s="1"/>
  <c r="Z223" i="4" s="1"/>
  <c r="V223" i="4"/>
  <c r="AC224" i="4"/>
  <c r="AD224" i="4" s="1"/>
  <c r="L224" i="4"/>
  <c r="I225" i="4"/>
  <c r="G225" i="4"/>
  <c r="H226" i="4"/>
  <c r="Q225" i="4"/>
  <c r="P224" i="4"/>
  <c r="J224" i="4"/>
  <c r="F57" i="2"/>
  <c r="K56" i="2"/>
  <c r="S53" i="2"/>
  <c r="T52" i="2"/>
  <c r="U52" i="2" s="1"/>
  <c r="Z52" i="2" s="1"/>
  <c r="V52" i="2"/>
  <c r="W52" i="2" s="1"/>
  <c r="X52" i="2" s="1"/>
  <c r="Y52" i="2" s="1"/>
  <c r="AC53" i="2"/>
  <c r="AD53" i="2" s="1"/>
  <c r="L53" i="2"/>
  <c r="AA53" i="2" s="1"/>
  <c r="W51" i="2"/>
  <c r="X51" i="2" s="1"/>
  <c r="Y51" i="2" s="1"/>
  <c r="J53" i="2"/>
  <c r="P53" i="2"/>
  <c r="H55" i="2"/>
  <c r="Q54" i="2"/>
  <c r="I54" i="2"/>
  <c r="G54" i="2"/>
  <c r="Y278" i="13" l="1"/>
  <c r="Q281" i="13"/>
  <c r="H282" i="13"/>
  <c r="T280" i="13"/>
  <c r="U280" i="13" s="1"/>
  <c r="Z280" i="13" s="1"/>
  <c r="S281" i="13"/>
  <c r="V280" i="13"/>
  <c r="L279" i="13"/>
  <c r="AA279" i="13" s="1"/>
  <c r="AC279" i="13"/>
  <c r="AD279" i="13" s="1"/>
  <c r="F281" i="13"/>
  <c r="K280" i="13"/>
  <c r="I280" i="13" s="1"/>
  <c r="G280" i="13"/>
  <c r="W279" i="13"/>
  <c r="X279" i="13" s="1"/>
  <c r="P279" i="13"/>
  <c r="J279" i="13"/>
  <c r="J225" i="4"/>
  <c r="P225" i="4"/>
  <c r="W223" i="4"/>
  <c r="X223" i="4" s="1"/>
  <c r="Y223" i="4" s="1"/>
  <c r="H227" i="4"/>
  <c r="G226" i="4"/>
  <c r="Q226" i="4"/>
  <c r="I226" i="4"/>
  <c r="L225" i="4"/>
  <c r="AC225" i="4"/>
  <c r="AD225" i="4" s="1"/>
  <c r="T224" i="4"/>
  <c r="U224" i="4" s="1"/>
  <c r="Z224" i="4" s="1"/>
  <c r="S225" i="4"/>
  <c r="V224" i="4"/>
  <c r="L54" i="2"/>
  <c r="AA54" i="2" s="1"/>
  <c r="AC54" i="2"/>
  <c r="AD54" i="2" s="1"/>
  <c r="P54" i="2"/>
  <c r="J54" i="2"/>
  <c r="G55" i="2"/>
  <c r="H56" i="2"/>
  <c r="I55" i="2"/>
  <c r="Q55" i="2"/>
  <c r="T53" i="2"/>
  <c r="U53" i="2" s="1"/>
  <c r="Z53" i="2" s="1"/>
  <c r="S54" i="2"/>
  <c r="V53" i="2"/>
  <c r="F58" i="2"/>
  <c r="K57" i="2"/>
  <c r="W53" i="2" l="1"/>
  <c r="X53" i="2" s="1"/>
  <c r="Y53" i="2" s="1"/>
  <c r="H283" i="13"/>
  <c r="Q282" i="13"/>
  <c r="S282" i="13" s="1"/>
  <c r="Y279" i="13"/>
  <c r="P280" i="13"/>
  <c r="J280" i="13"/>
  <c r="K281" i="13"/>
  <c r="I281" i="13" s="1"/>
  <c r="F282" i="13"/>
  <c r="G281" i="13"/>
  <c r="W280" i="13"/>
  <c r="X280" i="13" s="1"/>
  <c r="T281" i="13"/>
  <c r="U281" i="13" s="1"/>
  <c r="Z281" i="13" s="1"/>
  <c r="V281" i="13"/>
  <c r="AC280" i="13"/>
  <c r="AD280" i="13" s="1"/>
  <c r="L280" i="13"/>
  <c r="AA280" i="13" s="1"/>
  <c r="S226" i="4"/>
  <c r="T225" i="4"/>
  <c r="U225" i="4" s="1"/>
  <c r="Z225" i="4" s="1"/>
  <c r="V225" i="4"/>
  <c r="W225" i="4" s="1"/>
  <c r="X225" i="4" s="1"/>
  <c r="Y225" i="4" s="1"/>
  <c r="L226" i="4"/>
  <c r="AC226" i="4"/>
  <c r="AD226" i="4" s="1"/>
  <c r="H228" i="4"/>
  <c r="Q227" i="4"/>
  <c r="G227" i="4"/>
  <c r="I227" i="4"/>
  <c r="W224" i="4"/>
  <c r="X224" i="4" s="1"/>
  <c r="Y224" i="4" s="1"/>
  <c r="J226" i="4"/>
  <c r="P226" i="4"/>
  <c r="AC55" i="2"/>
  <c r="AD55" i="2" s="1"/>
  <c r="L55" i="2"/>
  <c r="AA55" i="2" s="1"/>
  <c r="S55" i="2"/>
  <c r="T54" i="2"/>
  <c r="U54" i="2" s="1"/>
  <c r="Z54" i="2" s="1"/>
  <c r="V54" i="2"/>
  <c r="F59" i="2"/>
  <c r="K58" i="2"/>
  <c r="H57" i="2"/>
  <c r="Q56" i="2"/>
  <c r="G56" i="2"/>
  <c r="I56" i="2"/>
  <c r="J55" i="2"/>
  <c r="P55" i="2"/>
  <c r="Y280" i="13" l="1"/>
  <c r="H284" i="13"/>
  <c r="Q283" i="13"/>
  <c r="S283" i="13" s="1"/>
  <c r="W281" i="13"/>
  <c r="X281" i="13" s="1"/>
  <c r="Y281" i="13" s="1"/>
  <c r="P281" i="13"/>
  <c r="J281" i="13"/>
  <c r="L281" i="13"/>
  <c r="AA281" i="13" s="1"/>
  <c r="AC281" i="13"/>
  <c r="AD281" i="13" s="1"/>
  <c r="T282" i="13"/>
  <c r="V282" i="13"/>
  <c r="K282" i="13"/>
  <c r="I282" i="13" s="1"/>
  <c r="F283" i="13"/>
  <c r="U282" i="13"/>
  <c r="Z282" i="13" s="1"/>
  <c r="G282" i="13"/>
  <c r="J227" i="4"/>
  <c r="P227" i="4"/>
  <c r="L227" i="4"/>
  <c r="AC227" i="4"/>
  <c r="AD227" i="4" s="1"/>
  <c r="I228" i="4"/>
  <c r="G228" i="4"/>
  <c r="H229" i="4"/>
  <c r="Q228" i="4"/>
  <c r="T226" i="4"/>
  <c r="U226" i="4" s="1"/>
  <c r="Z226" i="4" s="1"/>
  <c r="S227" i="4"/>
  <c r="V226" i="4"/>
  <c r="F60" i="2"/>
  <c r="K59" i="2"/>
  <c r="J56" i="2"/>
  <c r="P56" i="2"/>
  <c r="S56" i="2"/>
  <c r="T55" i="2"/>
  <c r="U55" i="2" s="1"/>
  <c r="Z55" i="2" s="1"/>
  <c r="V55" i="2"/>
  <c r="G57" i="2"/>
  <c r="I57" i="2"/>
  <c r="H58" i="2"/>
  <c r="Q57" i="2"/>
  <c r="AC56" i="2"/>
  <c r="AD56" i="2" s="1"/>
  <c r="L56" i="2"/>
  <c r="AA56" i="2" s="1"/>
  <c r="W54" i="2"/>
  <c r="X54" i="2" s="1"/>
  <c r="Y54" i="2" s="1"/>
  <c r="W226" i="4" l="1"/>
  <c r="X226" i="4" s="1"/>
  <c r="Y226" i="4" s="1"/>
  <c r="Q284" i="13"/>
  <c r="H285" i="13"/>
  <c r="F284" i="13"/>
  <c r="K283" i="13"/>
  <c r="I283" i="13" s="1"/>
  <c r="G283" i="13"/>
  <c r="T283" i="13"/>
  <c r="U283" i="13" s="1"/>
  <c r="Z283" i="13" s="1"/>
  <c r="S284" i="13"/>
  <c r="V283" i="13"/>
  <c r="J282" i="13"/>
  <c r="P282" i="13"/>
  <c r="AC282" i="13"/>
  <c r="AD282" i="13" s="1"/>
  <c r="L282" i="13"/>
  <c r="AA282" i="13" s="1"/>
  <c r="W282" i="13"/>
  <c r="X282" i="13" s="1"/>
  <c r="T227" i="4"/>
  <c r="U227" i="4" s="1"/>
  <c r="Z227" i="4" s="1"/>
  <c r="S228" i="4"/>
  <c r="V227" i="4"/>
  <c r="P228" i="4"/>
  <c r="J228" i="4"/>
  <c r="H230" i="4"/>
  <c r="G229" i="4"/>
  <c r="I229" i="4"/>
  <c r="Q229" i="4"/>
  <c r="AC228" i="4"/>
  <c r="AD228" i="4" s="1"/>
  <c r="L228" i="4"/>
  <c r="L57" i="2"/>
  <c r="AA57" i="2" s="1"/>
  <c r="AC57" i="2"/>
  <c r="AD57" i="2" s="1"/>
  <c r="T56" i="2"/>
  <c r="U56" i="2" s="1"/>
  <c r="Z56" i="2" s="1"/>
  <c r="S57" i="2"/>
  <c r="V56" i="2"/>
  <c r="W56" i="2" s="1"/>
  <c r="X56" i="2" s="1"/>
  <c r="Y56" i="2" s="1"/>
  <c r="H59" i="2"/>
  <c r="I58" i="2"/>
  <c r="Q58" i="2"/>
  <c r="G58" i="2"/>
  <c r="J57" i="2"/>
  <c r="P57" i="2"/>
  <c r="W55" i="2"/>
  <c r="X55" i="2" s="1"/>
  <c r="Y55" i="2" s="1"/>
  <c r="K60" i="2"/>
  <c r="F61" i="2"/>
  <c r="W227" i="4" l="1"/>
  <c r="X227" i="4" s="1"/>
  <c r="Y227" i="4" s="1"/>
  <c r="Q285" i="13"/>
  <c r="H286" i="13"/>
  <c r="W283" i="13"/>
  <c r="X283" i="13" s="1"/>
  <c r="S285" i="13"/>
  <c r="T284" i="13"/>
  <c r="V284" i="13"/>
  <c r="L283" i="13"/>
  <c r="AA283" i="13" s="1"/>
  <c r="AC283" i="13"/>
  <c r="AD283" i="13" s="1"/>
  <c r="K284" i="13"/>
  <c r="I284" i="13" s="1"/>
  <c r="F285" i="13"/>
  <c r="U284" i="13"/>
  <c r="Z284" i="13" s="1"/>
  <c r="G284" i="13"/>
  <c r="Y282" i="13"/>
  <c r="J283" i="13"/>
  <c r="P283" i="13"/>
  <c r="G230" i="4"/>
  <c r="Q230" i="4"/>
  <c r="I230" i="4"/>
  <c r="H231" i="4"/>
  <c r="S229" i="4"/>
  <c r="T228" i="4"/>
  <c r="U228" i="4" s="1"/>
  <c r="Z228" i="4" s="1"/>
  <c r="V228" i="4"/>
  <c r="L229" i="4"/>
  <c r="AC229" i="4"/>
  <c r="AD229" i="4" s="1"/>
  <c r="J229" i="4"/>
  <c r="P229" i="4"/>
  <c r="T57" i="2"/>
  <c r="U57" i="2" s="1"/>
  <c r="Z57" i="2" s="1"/>
  <c r="S58" i="2"/>
  <c r="V57" i="2"/>
  <c r="L58" i="2"/>
  <c r="AA58" i="2" s="1"/>
  <c r="AC58" i="2"/>
  <c r="AD58" i="2" s="1"/>
  <c r="G59" i="2"/>
  <c r="H60" i="2"/>
  <c r="I59" i="2"/>
  <c r="Q59" i="2"/>
  <c r="F62" i="2"/>
  <c r="K61" i="2"/>
  <c r="J58" i="2"/>
  <c r="P58" i="2"/>
  <c r="W57" i="2" l="1"/>
  <c r="X57" i="2" s="1"/>
  <c r="Y57" i="2" s="1"/>
  <c r="H287" i="13"/>
  <c r="Q286" i="13"/>
  <c r="AC284" i="13"/>
  <c r="AD284" i="13" s="1"/>
  <c r="L284" i="13"/>
  <c r="AA284" i="13" s="1"/>
  <c r="W284" i="13"/>
  <c r="X284" i="13" s="1"/>
  <c r="K285" i="13"/>
  <c r="I285" i="13" s="1"/>
  <c r="F286" i="13"/>
  <c r="G285" i="13"/>
  <c r="J284" i="13"/>
  <c r="P284" i="13"/>
  <c r="T285" i="13"/>
  <c r="U285" i="13" s="1"/>
  <c r="Z285" i="13" s="1"/>
  <c r="S286" i="13"/>
  <c r="V285" i="13"/>
  <c r="Y283" i="13"/>
  <c r="W228" i="4"/>
  <c r="X228" i="4" s="1"/>
  <c r="Y228" i="4" s="1"/>
  <c r="AC230" i="4"/>
  <c r="AD230" i="4" s="1"/>
  <c r="L230" i="4"/>
  <c r="T229" i="4"/>
  <c r="U229" i="4" s="1"/>
  <c r="Z229" i="4" s="1"/>
  <c r="S230" i="4"/>
  <c r="V229" i="4"/>
  <c r="H232" i="4"/>
  <c r="Q231" i="4"/>
  <c r="G231" i="4"/>
  <c r="I231" i="4"/>
  <c r="P230" i="4"/>
  <c r="J230" i="4"/>
  <c r="AC59" i="2"/>
  <c r="AD59" i="2" s="1"/>
  <c r="L59" i="2"/>
  <c r="AA59" i="2" s="1"/>
  <c r="I60" i="2"/>
  <c r="G60" i="2"/>
  <c r="H61" i="2"/>
  <c r="Q60" i="2"/>
  <c r="P59" i="2"/>
  <c r="J59" i="2"/>
  <c r="S59" i="2"/>
  <c r="T58" i="2"/>
  <c r="U58" i="2" s="1"/>
  <c r="Z58" i="2" s="1"/>
  <c r="V58" i="2"/>
  <c r="F63" i="2"/>
  <c r="K62" i="2"/>
  <c r="W58" i="2" l="1"/>
  <c r="X58" i="2" s="1"/>
  <c r="Y58" i="2" s="1"/>
  <c r="W285" i="13"/>
  <c r="X285" i="13" s="1"/>
  <c r="Q287" i="13"/>
  <c r="H288" i="13"/>
  <c r="Y284" i="13"/>
  <c r="F287" i="13"/>
  <c r="K286" i="13"/>
  <c r="I286" i="13" s="1"/>
  <c r="G286" i="13"/>
  <c r="S287" i="13"/>
  <c r="T286" i="13"/>
  <c r="U286" i="13" s="1"/>
  <c r="Z286" i="13" s="1"/>
  <c r="V286" i="13"/>
  <c r="J285" i="13"/>
  <c r="P285" i="13"/>
  <c r="Y285" i="13" s="1"/>
  <c r="L285" i="13"/>
  <c r="AA285" i="13" s="1"/>
  <c r="AC285" i="13"/>
  <c r="AD285" i="13" s="1"/>
  <c r="T230" i="4"/>
  <c r="U230" i="4" s="1"/>
  <c r="Z230" i="4" s="1"/>
  <c r="S231" i="4"/>
  <c r="V230" i="4"/>
  <c r="AC231" i="4"/>
  <c r="AD231" i="4" s="1"/>
  <c r="L231" i="4"/>
  <c r="I232" i="4"/>
  <c r="G232" i="4"/>
  <c r="H233" i="4"/>
  <c r="Q232" i="4"/>
  <c r="J231" i="4"/>
  <c r="P231" i="4"/>
  <c r="W229" i="4"/>
  <c r="X229" i="4" s="1"/>
  <c r="Y229" i="4" s="1"/>
  <c r="P60" i="2"/>
  <c r="J60" i="2"/>
  <c r="F64" i="2"/>
  <c r="K63" i="2"/>
  <c r="L60" i="2"/>
  <c r="AA60" i="2" s="1"/>
  <c r="AC60" i="2"/>
  <c r="AD60" i="2" s="1"/>
  <c r="S60" i="2"/>
  <c r="T59" i="2"/>
  <c r="U59" i="2" s="1"/>
  <c r="Z59" i="2" s="1"/>
  <c r="V59" i="2"/>
  <c r="W59" i="2" s="1"/>
  <c r="X59" i="2" s="1"/>
  <c r="Y59" i="2" s="1"/>
  <c r="Q61" i="2"/>
  <c r="G61" i="2"/>
  <c r="I61" i="2"/>
  <c r="H62" i="2"/>
  <c r="W230" i="4" l="1"/>
  <c r="X230" i="4" s="1"/>
  <c r="Y230" i="4" s="1"/>
  <c r="H289" i="13"/>
  <c r="Q288" i="13"/>
  <c r="P286" i="13"/>
  <c r="J286" i="13"/>
  <c r="F288" i="13"/>
  <c r="K287" i="13"/>
  <c r="I287" i="13" s="1"/>
  <c r="G287" i="13"/>
  <c r="W286" i="13"/>
  <c r="X286" i="13" s="1"/>
  <c r="T287" i="13"/>
  <c r="U287" i="13" s="1"/>
  <c r="Z287" i="13" s="1"/>
  <c r="S288" i="13"/>
  <c r="V287" i="13"/>
  <c r="L286" i="13"/>
  <c r="AA286" i="13" s="1"/>
  <c r="AC286" i="13"/>
  <c r="AD286" i="13" s="1"/>
  <c r="G233" i="4"/>
  <c r="H234" i="4"/>
  <c r="Q233" i="4"/>
  <c r="I233" i="4"/>
  <c r="J232" i="4"/>
  <c r="P232" i="4"/>
  <c r="L232" i="4"/>
  <c r="AC232" i="4"/>
  <c r="AD232" i="4" s="1"/>
  <c r="S232" i="4"/>
  <c r="T231" i="4"/>
  <c r="U231" i="4" s="1"/>
  <c r="Z231" i="4" s="1"/>
  <c r="V231" i="4"/>
  <c r="Q62" i="2"/>
  <c r="G62" i="2"/>
  <c r="H63" i="2"/>
  <c r="I62" i="2"/>
  <c r="AC61" i="2"/>
  <c r="AD61" i="2" s="1"/>
  <c r="L61" i="2"/>
  <c r="AA61" i="2" s="1"/>
  <c r="K64" i="2"/>
  <c r="F65" i="2"/>
  <c r="J61" i="2"/>
  <c r="P61" i="2"/>
  <c r="S61" i="2"/>
  <c r="T60" i="2"/>
  <c r="U60" i="2" s="1"/>
  <c r="Z60" i="2" s="1"/>
  <c r="V60" i="2"/>
  <c r="W287" i="13" l="1"/>
  <c r="X287" i="13" s="1"/>
  <c r="Q289" i="13"/>
  <c r="H290" i="13"/>
  <c r="P287" i="13"/>
  <c r="Y287" i="13" s="1"/>
  <c r="J287" i="13"/>
  <c r="F289" i="13"/>
  <c r="K288" i="13"/>
  <c r="I288" i="13" s="1"/>
  <c r="U288" i="13"/>
  <c r="Z288" i="13" s="1"/>
  <c r="G288" i="13"/>
  <c r="T288" i="13"/>
  <c r="S289" i="13"/>
  <c r="V288" i="13"/>
  <c r="AC287" i="13"/>
  <c r="AD287" i="13" s="1"/>
  <c r="L287" i="13"/>
  <c r="AA287" i="13" s="1"/>
  <c r="Y286" i="13"/>
  <c r="W231" i="4"/>
  <c r="X231" i="4" s="1"/>
  <c r="Y231" i="4" s="1"/>
  <c r="G234" i="4"/>
  <c r="H235" i="4"/>
  <c r="Q234" i="4"/>
  <c r="I234" i="4"/>
  <c r="S233" i="4"/>
  <c r="T232" i="4"/>
  <c r="U232" i="4" s="1"/>
  <c r="Z232" i="4" s="1"/>
  <c r="V232" i="4"/>
  <c r="W232" i="4" s="1"/>
  <c r="X232" i="4" s="1"/>
  <c r="Y232" i="4" s="1"/>
  <c r="L233" i="4"/>
  <c r="AC233" i="4"/>
  <c r="AD233" i="4" s="1"/>
  <c r="J233" i="4"/>
  <c r="P233" i="4"/>
  <c r="W60" i="2"/>
  <c r="X60" i="2" s="1"/>
  <c r="Y60" i="2" s="1"/>
  <c r="H64" i="2"/>
  <c r="Q63" i="2"/>
  <c r="G63" i="2"/>
  <c r="I63" i="2"/>
  <c r="S62" i="2"/>
  <c r="T61" i="2"/>
  <c r="U61" i="2" s="1"/>
  <c r="Z61" i="2" s="1"/>
  <c r="V61" i="2"/>
  <c r="F66" i="2"/>
  <c r="K65" i="2"/>
  <c r="J62" i="2"/>
  <c r="P62" i="2"/>
  <c r="L62" i="2"/>
  <c r="AA62" i="2" s="1"/>
  <c r="AC62" i="2"/>
  <c r="AD62" i="2" s="1"/>
  <c r="Q290" i="13" l="1"/>
  <c r="H291" i="13"/>
  <c r="W288" i="13"/>
  <c r="X288" i="13" s="1"/>
  <c r="Y288" i="13" s="1"/>
  <c r="J288" i="13"/>
  <c r="P288" i="13"/>
  <c r="F290" i="13"/>
  <c r="K289" i="13"/>
  <c r="I289" i="13" s="1"/>
  <c r="G289" i="13"/>
  <c r="S290" i="13"/>
  <c r="T289" i="13"/>
  <c r="U289" i="13" s="1"/>
  <c r="Z289" i="13" s="1"/>
  <c r="V289" i="13"/>
  <c r="L288" i="13"/>
  <c r="AA288" i="13" s="1"/>
  <c r="AC288" i="13"/>
  <c r="AD288" i="13" s="1"/>
  <c r="I235" i="4"/>
  <c r="G235" i="4"/>
  <c r="H236" i="4"/>
  <c r="Q235" i="4"/>
  <c r="T233" i="4"/>
  <c r="U233" i="4" s="1"/>
  <c r="Z233" i="4" s="1"/>
  <c r="S234" i="4"/>
  <c r="V233" i="4"/>
  <c r="W233" i="4" s="1"/>
  <c r="X233" i="4" s="1"/>
  <c r="Y233" i="4" s="1"/>
  <c r="AC234" i="4"/>
  <c r="AD234" i="4" s="1"/>
  <c r="L234" i="4"/>
  <c r="J234" i="4"/>
  <c r="P234" i="4"/>
  <c r="P63" i="2"/>
  <c r="J63" i="2"/>
  <c r="K66" i="2"/>
  <c r="F67" i="2"/>
  <c r="T62" i="2"/>
  <c r="U62" i="2" s="1"/>
  <c r="Z62" i="2" s="1"/>
  <c r="S63" i="2"/>
  <c r="V62" i="2"/>
  <c r="Q64" i="2"/>
  <c r="I64" i="2"/>
  <c r="G64" i="2"/>
  <c r="H65" i="2"/>
  <c r="W61" i="2"/>
  <c r="X61" i="2" s="1"/>
  <c r="Y61" i="2" s="1"/>
  <c r="L63" i="2"/>
  <c r="AA63" i="2" s="1"/>
  <c r="AC63" i="2"/>
  <c r="AD63" i="2" s="1"/>
  <c r="W62" i="2" l="1"/>
  <c r="X62" i="2" s="1"/>
  <c r="Y62" i="2" s="1"/>
  <c r="Q291" i="13"/>
  <c r="H292" i="13"/>
  <c r="AC289" i="13"/>
  <c r="AD289" i="13" s="1"/>
  <c r="L289" i="13"/>
  <c r="AA289" i="13" s="1"/>
  <c r="W289" i="13"/>
  <c r="X289" i="13" s="1"/>
  <c r="J289" i="13"/>
  <c r="P289" i="13"/>
  <c r="F291" i="13"/>
  <c r="K290" i="13"/>
  <c r="I290" i="13" s="1"/>
  <c r="G290" i="13"/>
  <c r="T290" i="13"/>
  <c r="U290" i="13" s="1"/>
  <c r="Z290" i="13" s="1"/>
  <c r="S291" i="13"/>
  <c r="V290" i="13"/>
  <c r="H237" i="4"/>
  <c r="G236" i="4"/>
  <c r="I236" i="4"/>
  <c r="Q236" i="4"/>
  <c r="S235" i="4"/>
  <c r="T234" i="4"/>
  <c r="U234" i="4" s="1"/>
  <c r="Z234" i="4" s="1"/>
  <c r="V234" i="4"/>
  <c r="P235" i="4"/>
  <c r="J235" i="4"/>
  <c r="L235" i="4"/>
  <c r="AC235" i="4"/>
  <c r="AD235" i="4" s="1"/>
  <c r="T63" i="2"/>
  <c r="U63" i="2" s="1"/>
  <c r="Z63" i="2" s="1"/>
  <c r="S64" i="2"/>
  <c r="V63" i="2"/>
  <c r="L64" i="2"/>
  <c r="AA64" i="2" s="1"/>
  <c r="AC64" i="2"/>
  <c r="AD64" i="2" s="1"/>
  <c r="I65" i="2"/>
  <c r="G65" i="2"/>
  <c r="H66" i="2"/>
  <c r="Q65" i="2"/>
  <c r="J64" i="2"/>
  <c r="P64" i="2"/>
  <c r="K67" i="2"/>
  <c r="F68" i="2"/>
  <c r="W63" i="2" l="1"/>
  <c r="X63" i="2" s="1"/>
  <c r="Y63" i="2" s="1"/>
  <c r="Q292" i="13"/>
  <c r="H293" i="13"/>
  <c r="K291" i="13"/>
  <c r="I291" i="13" s="1"/>
  <c r="F292" i="13"/>
  <c r="G291" i="13"/>
  <c r="W290" i="13"/>
  <c r="X290" i="13" s="1"/>
  <c r="P290" i="13"/>
  <c r="J290" i="13"/>
  <c r="Y289" i="13"/>
  <c r="S292" i="13"/>
  <c r="T291" i="13"/>
  <c r="U291" i="13" s="1"/>
  <c r="Z291" i="13" s="1"/>
  <c r="V291" i="13"/>
  <c r="L290" i="13"/>
  <c r="AA290" i="13" s="1"/>
  <c r="AC290" i="13"/>
  <c r="AD290" i="13" s="1"/>
  <c r="W234" i="4"/>
  <c r="X234" i="4" s="1"/>
  <c r="Y234" i="4" s="1"/>
  <c r="AC236" i="4"/>
  <c r="AD236" i="4" s="1"/>
  <c r="L236" i="4"/>
  <c r="T235" i="4"/>
  <c r="U235" i="4" s="1"/>
  <c r="Z235" i="4" s="1"/>
  <c r="S236" i="4"/>
  <c r="V235" i="4"/>
  <c r="J236" i="4"/>
  <c r="P236" i="4"/>
  <c r="G237" i="4"/>
  <c r="Q237" i="4"/>
  <c r="I237" i="4"/>
  <c r="H238" i="4"/>
  <c r="F69" i="2"/>
  <c r="K68" i="2"/>
  <c r="P65" i="2"/>
  <c r="J65" i="2"/>
  <c r="AC65" i="2"/>
  <c r="AD65" i="2" s="1"/>
  <c r="L65" i="2"/>
  <c r="AA65" i="2" s="1"/>
  <c r="S65" i="2"/>
  <c r="T64" i="2"/>
  <c r="U64" i="2" s="1"/>
  <c r="Z64" i="2" s="1"/>
  <c r="V64" i="2"/>
  <c r="W64" i="2" s="1"/>
  <c r="X64" i="2" s="1"/>
  <c r="Y64" i="2" s="1"/>
  <c r="I66" i="2"/>
  <c r="G66" i="2"/>
  <c r="H67" i="2"/>
  <c r="Q66" i="2"/>
  <c r="Y290" i="13" l="1"/>
  <c r="H294" i="13"/>
  <c r="Q293" i="13"/>
  <c r="S293" i="13" s="1"/>
  <c r="W291" i="13"/>
  <c r="X291" i="13" s="1"/>
  <c r="F293" i="13"/>
  <c r="K292" i="13"/>
  <c r="I292" i="13" s="1"/>
  <c r="G292" i="13"/>
  <c r="T292" i="13"/>
  <c r="U292" i="13" s="1"/>
  <c r="Z292" i="13" s="1"/>
  <c r="V292" i="13"/>
  <c r="AC291" i="13"/>
  <c r="AD291" i="13" s="1"/>
  <c r="L291" i="13"/>
  <c r="AA291" i="13" s="1"/>
  <c r="P291" i="13"/>
  <c r="J291" i="13"/>
  <c r="AC237" i="4"/>
  <c r="AD237" i="4" s="1"/>
  <c r="L237" i="4"/>
  <c r="W235" i="4"/>
  <c r="X235" i="4" s="1"/>
  <c r="Y235" i="4" s="1"/>
  <c r="I238" i="4"/>
  <c r="H239" i="4"/>
  <c r="Q238" i="4"/>
  <c r="G238" i="4"/>
  <c r="J237" i="4"/>
  <c r="P237" i="4"/>
  <c r="T236" i="4"/>
  <c r="U236" i="4" s="1"/>
  <c r="Z236" i="4" s="1"/>
  <c r="S237" i="4"/>
  <c r="V236" i="4"/>
  <c r="G67" i="2"/>
  <c r="I67" i="2"/>
  <c r="H68" i="2"/>
  <c r="Q67" i="2"/>
  <c r="K69" i="2"/>
  <c r="F70" i="2"/>
  <c r="L66" i="2"/>
  <c r="AA66" i="2" s="1"/>
  <c r="AC66" i="2"/>
  <c r="AD66" i="2" s="1"/>
  <c r="J66" i="2"/>
  <c r="P66" i="2"/>
  <c r="S66" i="2"/>
  <c r="T65" i="2"/>
  <c r="U65" i="2" s="1"/>
  <c r="Z65" i="2" s="1"/>
  <c r="V65" i="2"/>
  <c r="W236" i="4" l="1"/>
  <c r="X236" i="4" s="1"/>
  <c r="Y236" i="4" s="1"/>
  <c r="Q294" i="13"/>
  <c r="H295" i="13"/>
  <c r="K293" i="13"/>
  <c r="I293" i="13" s="1"/>
  <c r="F294" i="13"/>
  <c r="G293" i="13"/>
  <c r="J292" i="13"/>
  <c r="P292" i="13"/>
  <c r="W292" i="13"/>
  <c r="X292" i="13" s="1"/>
  <c r="Y292" i="13" s="1"/>
  <c r="T293" i="13"/>
  <c r="U293" i="13" s="1"/>
  <c r="Z293" i="13" s="1"/>
  <c r="S294" i="13"/>
  <c r="V293" i="13"/>
  <c r="AC292" i="13"/>
  <c r="AD292" i="13" s="1"/>
  <c r="L292" i="13"/>
  <c r="AA292" i="13" s="1"/>
  <c r="Y291" i="13"/>
  <c r="T237" i="4"/>
  <c r="U237" i="4" s="1"/>
  <c r="Z237" i="4" s="1"/>
  <c r="S238" i="4"/>
  <c r="V237" i="4"/>
  <c r="L238" i="4"/>
  <c r="AC238" i="4"/>
  <c r="AD238" i="4" s="1"/>
  <c r="J238" i="4"/>
  <c r="P238" i="4"/>
  <c r="Q239" i="4"/>
  <c r="I239" i="4"/>
  <c r="H240" i="4"/>
  <c r="G239" i="4"/>
  <c r="W65" i="2"/>
  <c r="X65" i="2" s="1"/>
  <c r="Y65" i="2" s="1"/>
  <c r="I68" i="2"/>
  <c r="G68" i="2"/>
  <c r="H69" i="2"/>
  <c r="Q68" i="2"/>
  <c r="T66" i="2"/>
  <c r="U66" i="2" s="1"/>
  <c r="Z66" i="2" s="1"/>
  <c r="S67" i="2"/>
  <c r="V66" i="2"/>
  <c r="W66" i="2" s="1"/>
  <c r="X66" i="2" s="1"/>
  <c r="Y66" i="2" s="1"/>
  <c r="AC67" i="2"/>
  <c r="AD67" i="2" s="1"/>
  <c r="L67" i="2"/>
  <c r="AA67" i="2" s="1"/>
  <c r="F71" i="2"/>
  <c r="K70" i="2"/>
  <c r="P67" i="2"/>
  <c r="J67" i="2"/>
  <c r="W237" i="4" l="1"/>
  <c r="X237" i="4" s="1"/>
  <c r="Y237" i="4" s="1"/>
  <c r="Q295" i="13"/>
  <c r="H296" i="13"/>
  <c r="K294" i="13"/>
  <c r="I294" i="13" s="1"/>
  <c r="F295" i="13"/>
  <c r="G294" i="13"/>
  <c r="W293" i="13"/>
  <c r="X293" i="13" s="1"/>
  <c r="S295" i="13"/>
  <c r="T294" i="13"/>
  <c r="U294" i="13" s="1"/>
  <c r="Z294" i="13" s="1"/>
  <c r="V294" i="13"/>
  <c r="P293" i="13"/>
  <c r="J293" i="13"/>
  <c r="L293" i="13"/>
  <c r="AA293" i="13" s="1"/>
  <c r="AC293" i="13"/>
  <c r="AD293" i="13" s="1"/>
  <c r="P239" i="4"/>
  <c r="J239" i="4"/>
  <c r="L239" i="4"/>
  <c r="AC239" i="4"/>
  <c r="AD239" i="4" s="1"/>
  <c r="T238" i="4"/>
  <c r="U238" i="4" s="1"/>
  <c r="Z238" i="4" s="1"/>
  <c r="S239" i="4"/>
  <c r="V238" i="4"/>
  <c r="Q240" i="4"/>
  <c r="H241" i="4"/>
  <c r="I240" i="4"/>
  <c r="G240" i="4"/>
  <c r="T67" i="2"/>
  <c r="U67" i="2" s="1"/>
  <c r="Z67" i="2" s="1"/>
  <c r="S68" i="2"/>
  <c r="V67" i="2"/>
  <c r="G69" i="2"/>
  <c r="Q69" i="2"/>
  <c r="H70" i="2"/>
  <c r="I69" i="2"/>
  <c r="J68" i="2"/>
  <c r="P68" i="2"/>
  <c r="K71" i="2"/>
  <c r="F72" i="2"/>
  <c r="L68" i="2"/>
  <c r="AA68" i="2" s="1"/>
  <c r="AC68" i="2"/>
  <c r="AD68" i="2" s="1"/>
  <c r="W67" i="2" l="1"/>
  <c r="X67" i="2" s="1"/>
  <c r="Y67" i="2" s="1"/>
  <c r="W238" i="4"/>
  <c r="X238" i="4" s="1"/>
  <c r="Y238" i="4" s="1"/>
  <c r="H297" i="13"/>
  <c r="Q296" i="13"/>
  <c r="S296" i="13" s="1"/>
  <c r="T295" i="13"/>
  <c r="V295" i="13"/>
  <c r="Y293" i="13"/>
  <c r="W294" i="13"/>
  <c r="X294" i="13" s="1"/>
  <c r="J294" i="13"/>
  <c r="P294" i="13"/>
  <c r="AC294" i="13"/>
  <c r="AD294" i="13" s="1"/>
  <c r="L294" i="13"/>
  <c r="AA294" i="13" s="1"/>
  <c r="U295" i="13"/>
  <c r="Z295" i="13" s="1"/>
  <c r="F296" i="13"/>
  <c r="K295" i="13"/>
  <c r="I295" i="13" s="1"/>
  <c r="G295" i="13"/>
  <c r="L240" i="4"/>
  <c r="AC240" i="4"/>
  <c r="AD240" i="4" s="1"/>
  <c r="H242" i="4"/>
  <c r="G241" i="4"/>
  <c r="Q241" i="4"/>
  <c r="I241" i="4"/>
  <c r="T239" i="4"/>
  <c r="U239" i="4" s="1"/>
  <c r="Z239" i="4" s="1"/>
  <c r="S240" i="4"/>
  <c r="V239" i="4"/>
  <c r="J240" i="4"/>
  <c r="P240" i="4"/>
  <c r="P69" i="2"/>
  <c r="J69" i="2"/>
  <c r="AC69" i="2"/>
  <c r="AD69" i="2" s="1"/>
  <c r="L69" i="2"/>
  <c r="AA69" i="2" s="1"/>
  <c r="I70" i="2"/>
  <c r="G70" i="2"/>
  <c r="H71" i="2"/>
  <c r="Q70" i="2"/>
  <c r="S69" i="2"/>
  <c r="T68" i="2"/>
  <c r="U68" i="2" s="1"/>
  <c r="Z68" i="2" s="1"/>
  <c r="V68" i="2"/>
  <c r="W68" i="2" s="1"/>
  <c r="X68" i="2" s="1"/>
  <c r="Y68" i="2" s="1"/>
  <c r="F73" i="2"/>
  <c r="K72" i="2"/>
  <c r="Q297" i="13" l="1"/>
  <c r="H298" i="13"/>
  <c r="F297" i="13"/>
  <c r="K296" i="13"/>
  <c r="I296" i="13" s="1"/>
  <c r="G296" i="13"/>
  <c r="W295" i="13"/>
  <c r="X295" i="13" s="1"/>
  <c r="Y295" i="13" s="1"/>
  <c r="L295" i="13"/>
  <c r="AA295" i="13" s="1"/>
  <c r="AC295" i="13"/>
  <c r="AD295" i="13" s="1"/>
  <c r="P295" i="13"/>
  <c r="J295" i="13"/>
  <c r="Y294" i="13"/>
  <c r="T296" i="13"/>
  <c r="U296" i="13" s="1"/>
  <c r="Z296" i="13" s="1"/>
  <c r="S297" i="13"/>
  <c r="V296" i="13"/>
  <c r="I242" i="4"/>
  <c r="H243" i="4"/>
  <c r="Q242" i="4"/>
  <c r="G242" i="4"/>
  <c r="J241" i="4"/>
  <c r="P241" i="4"/>
  <c r="L241" i="4"/>
  <c r="AC241" i="4"/>
  <c r="AD241" i="4" s="1"/>
  <c r="W239" i="4"/>
  <c r="X239" i="4" s="1"/>
  <c r="Y239" i="4" s="1"/>
  <c r="T240" i="4"/>
  <c r="U240" i="4" s="1"/>
  <c r="Z240" i="4" s="1"/>
  <c r="S241" i="4"/>
  <c r="V240" i="4"/>
  <c r="G71" i="2"/>
  <c r="I71" i="2"/>
  <c r="H72" i="2"/>
  <c r="Q71" i="2"/>
  <c r="S70" i="2"/>
  <c r="T69" i="2"/>
  <c r="U69" i="2" s="1"/>
  <c r="Z69" i="2" s="1"/>
  <c r="V69" i="2"/>
  <c r="J70" i="2"/>
  <c r="P70" i="2"/>
  <c r="F74" i="2"/>
  <c r="K73" i="2"/>
  <c r="L70" i="2"/>
  <c r="AA70" i="2" s="1"/>
  <c r="AC70" i="2"/>
  <c r="AD70" i="2" s="1"/>
  <c r="Q298" i="13" l="1"/>
  <c r="H299" i="13"/>
  <c r="AC296" i="13"/>
  <c r="AD296" i="13" s="1"/>
  <c r="L296" i="13"/>
  <c r="AA296" i="13" s="1"/>
  <c r="W296" i="13"/>
  <c r="X296" i="13" s="1"/>
  <c r="S298" i="13"/>
  <c r="T297" i="13"/>
  <c r="U297" i="13" s="1"/>
  <c r="Z297" i="13" s="1"/>
  <c r="V297" i="13"/>
  <c r="J296" i="13"/>
  <c r="P296" i="13"/>
  <c r="F298" i="13"/>
  <c r="K297" i="13"/>
  <c r="I297" i="13" s="1"/>
  <c r="G297" i="13"/>
  <c r="I243" i="4"/>
  <c r="G243" i="4"/>
  <c r="H244" i="4"/>
  <c r="Q243" i="4"/>
  <c r="T241" i="4"/>
  <c r="U241" i="4" s="1"/>
  <c r="Z241" i="4" s="1"/>
  <c r="S242" i="4"/>
  <c r="V241" i="4"/>
  <c r="W241" i="4" s="1"/>
  <c r="X241" i="4" s="1"/>
  <c r="Y241" i="4" s="1"/>
  <c r="W240" i="4"/>
  <c r="X240" i="4" s="1"/>
  <c r="Y240" i="4" s="1"/>
  <c r="P242" i="4"/>
  <c r="J242" i="4"/>
  <c r="L242" i="4"/>
  <c r="AC242" i="4"/>
  <c r="AD242" i="4" s="1"/>
  <c r="F75" i="2"/>
  <c r="K74" i="2"/>
  <c r="W69" i="2"/>
  <c r="X69" i="2" s="1"/>
  <c r="Y69" i="2" s="1"/>
  <c r="Q72" i="2"/>
  <c r="H73" i="2"/>
  <c r="G72" i="2"/>
  <c r="I72" i="2"/>
  <c r="S71" i="2"/>
  <c r="T70" i="2"/>
  <c r="U70" i="2" s="1"/>
  <c r="Z70" i="2" s="1"/>
  <c r="V70" i="2"/>
  <c r="AC71" i="2"/>
  <c r="AD71" i="2" s="1"/>
  <c r="L71" i="2"/>
  <c r="AA71" i="2" s="1"/>
  <c r="P71" i="2"/>
  <c r="J71" i="2"/>
  <c r="W70" i="2" l="1"/>
  <c r="X70" i="2" s="1"/>
  <c r="Y70" i="2" s="1"/>
  <c r="Y296" i="13"/>
  <c r="Q299" i="13"/>
  <c r="H300" i="13"/>
  <c r="W297" i="13"/>
  <c r="X297" i="13" s="1"/>
  <c r="AC297" i="13"/>
  <c r="AD297" i="13" s="1"/>
  <c r="L297" i="13"/>
  <c r="AA297" i="13" s="1"/>
  <c r="J297" i="13"/>
  <c r="P297" i="13"/>
  <c r="K298" i="13"/>
  <c r="I298" i="13" s="1"/>
  <c r="F299" i="13"/>
  <c r="G298" i="13"/>
  <c r="T298" i="13"/>
  <c r="U298" i="13" s="1"/>
  <c r="Z298" i="13" s="1"/>
  <c r="S299" i="13"/>
  <c r="V298" i="13"/>
  <c r="Q244" i="4"/>
  <c r="H245" i="4"/>
  <c r="I244" i="4"/>
  <c r="G244" i="4"/>
  <c r="S243" i="4"/>
  <c r="T242" i="4"/>
  <c r="U242" i="4" s="1"/>
  <c r="Z242" i="4" s="1"/>
  <c r="V242" i="4"/>
  <c r="P243" i="4"/>
  <c r="J243" i="4"/>
  <c r="L243" i="4"/>
  <c r="AC243" i="4"/>
  <c r="AD243" i="4" s="1"/>
  <c r="I73" i="2"/>
  <c r="G73" i="2"/>
  <c r="H74" i="2"/>
  <c r="Q73" i="2"/>
  <c r="S72" i="2"/>
  <c r="T71" i="2"/>
  <c r="U71" i="2" s="1"/>
  <c r="Z71" i="2" s="1"/>
  <c r="V71" i="2"/>
  <c r="W71" i="2" s="1"/>
  <c r="X71" i="2" s="1"/>
  <c r="Y71" i="2" s="1"/>
  <c r="L72" i="2"/>
  <c r="AA72" i="2" s="1"/>
  <c r="AC72" i="2"/>
  <c r="AD72" i="2" s="1"/>
  <c r="J72" i="2"/>
  <c r="P72" i="2"/>
  <c r="K75" i="2"/>
  <c r="F76" i="2"/>
  <c r="Y297" i="13" l="1"/>
  <c r="H301" i="13"/>
  <c r="Q300" i="13"/>
  <c r="S300" i="13" s="1"/>
  <c r="T299" i="13"/>
  <c r="V299" i="13"/>
  <c r="U299" i="13"/>
  <c r="Z299" i="13" s="1"/>
  <c r="K299" i="13"/>
  <c r="I299" i="13" s="1"/>
  <c r="F300" i="13"/>
  <c r="G299" i="13"/>
  <c r="W298" i="13"/>
  <c r="X298" i="13" s="1"/>
  <c r="J298" i="13"/>
  <c r="P298" i="13"/>
  <c r="L298" i="13"/>
  <c r="AA298" i="13" s="1"/>
  <c r="AC298" i="13"/>
  <c r="AD298" i="13" s="1"/>
  <c r="W242" i="4"/>
  <c r="X242" i="4" s="1"/>
  <c r="Y242" i="4" s="1"/>
  <c r="L244" i="4"/>
  <c r="AC244" i="4"/>
  <c r="AD244" i="4" s="1"/>
  <c r="S244" i="4"/>
  <c r="T243" i="4"/>
  <c r="U243" i="4" s="1"/>
  <c r="Z243" i="4" s="1"/>
  <c r="V243" i="4"/>
  <c r="H246" i="4"/>
  <c r="G245" i="4"/>
  <c r="Q245" i="4"/>
  <c r="I245" i="4"/>
  <c r="J244" i="4"/>
  <c r="P244" i="4"/>
  <c r="G74" i="2"/>
  <c r="H75" i="2"/>
  <c r="I74" i="2"/>
  <c r="Q74" i="2"/>
  <c r="F77" i="2"/>
  <c r="K76" i="2"/>
  <c r="S73" i="2"/>
  <c r="T72" i="2"/>
  <c r="U72" i="2" s="1"/>
  <c r="Z72" i="2" s="1"/>
  <c r="V72" i="2"/>
  <c r="P73" i="2"/>
  <c r="J73" i="2"/>
  <c r="AC73" i="2"/>
  <c r="AD73" i="2" s="1"/>
  <c r="L73" i="2"/>
  <c r="AA73" i="2" s="1"/>
  <c r="H302" i="13" l="1"/>
  <c r="Q301" i="13"/>
  <c r="S301" i="13" s="1"/>
  <c r="F301" i="13"/>
  <c r="K300" i="13"/>
  <c r="I300" i="13" s="1"/>
  <c r="G300" i="13"/>
  <c r="W299" i="13"/>
  <c r="X299" i="13" s="1"/>
  <c r="Y298" i="13"/>
  <c r="L299" i="13"/>
  <c r="AA299" i="13" s="1"/>
  <c r="AC299" i="13"/>
  <c r="AD299" i="13" s="1"/>
  <c r="T300" i="13"/>
  <c r="U300" i="13" s="1"/>
  <c r="Z300" i="13" s="1"/>
  <c r="V300" i="13"/>
  <c r="J299" i="13"/>
  <c r="P299" i="13"/>
  <c r="W243" i="4"/>
  <c r="X243" i="4" s="1"/>
  <c r="Y243" i="4" s="1"/>
  <c r="L245" i="4"/>
  <c r="AC245" i="4"/>
  <c r="AD245" i="4" s="1"/>
  <c r="H247" i="4"/>
  <c r="Q246" i="4"/>
  <c r="G246" i="4"/>
  <c r="I246" i="4"/>
  <c r="P245" i="4"/>
  <c r="J245" i="4"/>
  <c r="T244" i="4"/>
  <c r="U244" i="4" s="1"/>
  <c r="Z244" i="4" s="1"/>
  <c r="S245" i="4"/>
  <c r="V244" i="4"/>
  <c r="W72" i="2"/>
  <c r="X72" i="2" s="1"/>
  <c r="Y72" i="2" s="1"/>
  <c r="AC74" i="2"/>
  <c r="AD74" i="2" s="1"/>
  <c r="L74" i="2"/>
  <c r="AA74" i="2" s="1"/>
  <c r="G75" i="2"/>
  <c r="I75" i="2"/>
  <c r="H76" i="2"/>
  <c r="Q75" i="2"/>
  <c r="S74" i="2"/>
  <c r="T73" i="2"/>
  <c r="U73" i="2" s="1"/>
  <c r="Z73" i="2" s="1"/>
  <c r="V73" i="2"/>
  <c r="W73" i="2" s="1"/>
  <c r="X73" i="2" s="1"/>
  <c r="Y73" i="2" s="1"/>
  <c r="F78" i="2"/>
  <c r="K77" i="2"/>
  <c r="J74" i="2"/>
  <c r="P74" i="2"/>
  <c r="H303" i="13" l="1"/>
  <c r="Q302" i="13"/>
  <c r="T301" i="13"/>
  <c r="U301" i="13" s="1"/>
  <c r="Z301" i="13" s="1"/>
  <c r="S302" i="13"/>
  <c r="V301" i="13"/>
  <c r="Y299" i="13"/>
  <c r="AC300" i="13"/>
  <c r="AD300" i="13" s="1"/>
  <c r="L300" i="13"/>
  <c r="AA300" i="13" s="1"/>
  <c r="W300" i="13"/>
  <c r="X300" i="13" s="1"/>
  <c r="P300" i="13"/>
  <c r="J300" i="13"/>
  <c r="K301" i="13"/>
  <c r="I301" i="13" s="1"/>
  <c r="F302" i="13"/>
  <c r="G301" i="13"/>
  <c r="W244" i="4"/>
  <c r="X244" i="4" s="1"/>
  <c r="Y244" i="4" s="1"/>
  <c r="S246" i="4"/>
  <c r="T245" i="4"/>
  <c r="U245" i="4" s="1"/>
  <c r="Z245" i="4" s="1"/>
  <c r="V245" i="4"/>
  <c r="W245" i="4" s="1"/>
  <c r="X245" i="4" s="1"/>
  <c r="Y245" i="4" s="1"/>
  <c r="L246" i="4"/>
  <c r="AC246" i="4"/>
  <c r="AD246" i="4" s="1"/>
  <c r="G247" i="4"/>
  <c r="H248" i="4"/>
  <c r="Q247" i="4"/>
  <c r="I247" i="4"/>
  <c r="J246" i="4"/>
  <c r="P246" i="4"/>
  <c r="K78" i="2"/>
  <c r="F79" i="2"/>
  <c r="P75" i="2"/>
  <c r="J75" i="2"/>
  <c r="G76" i="2"/>
  <c r="H77" i="2"/>
  <c r="I76" i="2"/>
  <c r="Q76" i="2"/>
  <c r="S75" i="2"/>
  <c r="T74" i="2"/>
  <c r="U74" i="2" s="1"/>
  <c r="Z74" i="2" s="1"/>
  <c r="V74" i="2"/>
  <c r="AC75" i="2"/>
  <c r="AD75" i="2" s="1"/>
  <c r="L75" i="2"/>
  <c r="AA75" i="2" s="1"/>
  <c r="Y300" i="13" l="1"/>
  <c r="Q303" i="13"/>
  <c r="H304" i="13"/>
  <c r="W301" i="13"/>
  <c r="X301" i="13" s="1"/>
  <c r="T302" i="13"/>
  <c r="U302" i="13" s="1"/>
  <c r="Z302" i="13" s="1"/>
  <c r="S303" i="13"/>
  <c r="V302" i="13"/>
  <c r="K302" i="13"/>
  <c r="I302" i="13" s="1"/>
  <c r="F303" i="13"/>
  <c r="G302" i="13"/>
  <c r="P301" i="13"/>
  <c r="J301" i="13"/>
  <c r="AC301" i="13"/>
  <c r="AD301" i="13" s="1"/>
  <c r="L301" i="13"/>
  <c r="AA301" i="13" s="1"/>
  <c r="AC247" i="4"/>
  <c r="AD247" i="4" s="1"/>
  <c r="L247" i="4"/>
  <c r="P247" i="4"/>
  <c r="J247" i="4"/>
  <c r="T246" i="4"/>
  <c r="U246" i="4" s="1"/>
  <c r="Z246" i="4" s="1"/>
  <c r="S247" i="4"/>
  <c r="V246" i="4"/>
  <c r="H249" i="4"/>
  <c r="G248" i="4"/>
  <c r="I248" i="4"/>
  <c r="Q248" i="4"/>
  <c r="F80" i="2"/>
  <c r="K79" i="2"/>
  <c r="S76" i="2"/>
  <c r="T75" i="2"/>
  <c r="U75" i="2" s="1"/>
  <c r="Z75" i="2" s="1"/>
  <c r="V75" i="2"/>
  <c r="W75" i="2" s="1"/>
  <c r="X75" i="2" s="1"/>
  <c r="Y75" i="2" s="1"/>
  <c r="P76" i="2"/>
  <c r="J76" i="2"/>
  <c r="H78" i="2"/>
  <c r="Q77" i="2"/>
  <c r="G77" i="2"/>
  <c r="I77" i="2"/>
  <c r="W74" i="2"/>
  <c r="X74" i="2" s="1"/>
  <c r="Y74" i="2" s="1"/>
  <c r="AC76" i="2"/>
  <c r="AD76" i="2" s="1"/>
  <c r="L76" i="2"/>
  <c r="AA76" i="2" s="1"/>
  <c r="W246" i="4" l="1"/>
  <c r="X246" i="4" s="1"/>
  <c r="Y246" i="4" s="1"/>
  <c r="H305" i="13"/>
  <c r="Q304" i="13"/>
  <c r="S304" i="13" s="1"/>
  <c r="T303" i="13"/>
  <c r="V303" i="13"/>
  <c r="L302" i="13"/>
  <c r="AA302" i="13" s="1"/>
  <c r="AC302" i="13"/>
  <c r="AD302" i="13" s="1"/>
  <c r="P302" i="13"/>
  <c r="J302" i="13"/>
  <c r="F304" i="13"/>
  <c r="K303" i="13"/>
  <c r="I303" i="13" s="1"/>
  <c r="U303" i="13"/>
  <c r="Z303" i="13"/>
  <c r="G303" i="13"/>
  <c r="W302" i="13"/>
  <c r="X302" i="13" s="1"/>
  <c r="Y301" i="13"/>
  <c r="AC248" i="4"/>
  <c r="AD248" i="4" s="1"/>
  <c r="L248" i="4"/>
  <c r="J248" i="4"/>
  <c r="P248" i="4"/>
  <c r="S248" i="4"/>
  <c r="T247" i="4"/>
  <c r="U247" i="4" s="1"/>
  <c r="Z247" i="4" s="1"/>
  <c r="V247" i="4"/>
  <c r="I249" i="4"/>
  <c r="H250" i="4"/>
  <c r="G249" i="4"/>
  <c r="Q249" i="4"/>
  <c r="L77" i="2"/>
  <c r="AA77" i="2" s="1"/>
  <c r="AC77" i="2"/>
  <c r="AD77" i="2" s="1"/>
  <c r="G78" i="2"/>
  <c r="H79" i="2"/>
  <c r="I78" i="2"/>
  <c r="Q78" i="2"/>
  <c r="P77" i="2"/>
  <c r="J77" i="2"/>
  <c r="T76" i="2"/>
  <c r="U76" i="2" s="1"/>
  <c r="Z76" i="2" s="1"/>
  <c r="S77" i="2"/>
  <c r="V76" i="2"/>
  <c r="K80" i="2"/>
  <c r="F81" i="2"/>
  <c r="W76" i="2" l="1"/>
  <c r="X76" i="2" s="1"/>
  <c r="Y76" i="2" s="1"/>
  <c r="W247" i="4"/>
  <c r="X247" i="4" s="1"/>
  <c r="Y247" i="4" s="1"/>
  <c r="Y302" i="13"/>
  <c r="Q305" i="13"/>
  <c r="H306" i="13"/>
  <c r="W303" i="13"/>
  <c r="X303" i="13" s="1"/>
  <c r="L303" i="13"/>
  <c r="AA303" i="13" s="1"/>
  <c r="AC303" i="13"/>
  <c r="AD303" i="13" s="1"/>
  <c r="T304" i="13"/>
  <c r="S305" i="13"/>
  <c r="V304" i="13"/>
  <c r="W304" i="13" s="1"/>
  <c r="X304" i="13" s="1"/>
  <c r="P303" i="13"/>
  <c r="J303" i="13"/>
  <c r="U304" i="13"/>
  <c r="Z304" i="13"/>
  <c r="K304" i="13"/>
  <c r="I304" i="13" s="1"/>
  <c r="F305" i="13"/>
  <c r="G304" i="13"/>
  <c r="L249" i="4"/>
  <c r="AC249" i="4"/>
  <c r="AD249" i="4" s="1"/>
  <c r="J249" i="4"/>
  <c r="P249" i="4"/>
  <c r="H251" i="4"/>
  <c r="Q250" i="4"/>
  <c r="G250" i="4"/>
  <c r="I250" i="4"/>
  <c r="S249" i="4"/>
  <c r="T248" i="4"/>
  <c r="U248" i="4" s="1"/>
  <c r="Z248" i="4" s="1"/>
  <c r="V248" i="4"/>
  <c r="H80" i="2"/>
  <c r="Q79" i="2"/>
  <c r="I79" i="2"/>
  <c r="G79" i="2"/>
  <c r="T77" i="2"/>
  <c r="U77" i="2" s="1"/>
  <c r="Z77" i="2" s="1"/>
  <c r="S78" i="2"/>
  <c r="V77" i="2"/>
  <c r="P78" i="2"/>
  <c r="J78" i="2"/>
  <c r="F82" i="2"/>
  <c r="K81" i="2"/>
  <c r="AC78" i="2"/>
  <c r="AD78" i="2" s="1"/>
  <c r="L78" i="2"/>
  <c r="AA78" i="2" s="1"/>
  <c r="W77" i="2" l="1"/>
  <c r="X77" i="2" s="1"/>
  <c r="Y77" i="2" s="1"/>
  <c r="W248" i="4"/>
  <c r="X248" i="4" s="1"/>
  <c r="Y248" i="4" s="1"/>
  <c r="Q306" i="13"/>
  <c r="H307" i="13"/>
  <c r="Y303" i="13"/>
  <c r="L304" i="13"/>
  <c r="AA304" i="13" s="1"/>
  <c r="AC304" i="13"/>
  <c r="AD304" i="13" s="1"/>
  <c r="J304" i="13"/>
  <c r="P304" i="13"/>
  <c r="Y304" i="13" s="1"/>
  <c r="T305" i="13"/>
  <c r="U305" i="13" s="1"/>
  <c r="Z305" i="13" s="1"/>
  <c r="S306" i="13"/>
  <c r="V305" i="13"/>
  <c r="F306" i="13"/>
  <c r="K305" i="13"/>
  <c r="I305" i="13" s="1"/>
  <c r="G305" i="13"/>
  <c r="J250" i="4"/>
  <c r="P250" i="4"/>
  <c r="S250" i="4"/>
  <c r="T249" i="4"/>
  <c r="U249" i="4" s="1"/>
  <c r="Z249" i="4" s="1"/>
  <c r="V249" i="4"/>
  <c r="L250" i="4"/>
  <c r="AC250" i="4"/>
  <c r="AD250" i="4" s="1"/>
  <c r="I251" i="4"/>
  <c r="G251" i="4"/>
  <c r="H252" i="4"/>
  <c r="Q251" i="4"/>
  <c r="L79" i="2"/>
  <c r="AA79" i="2" s="1"/>
  <c r="AC79" i="2"/>
  <c r="AD79" i="2" s="1"/>
  <c r="F83" i="2"/>
  <c r="K82" i="2"/>
  <c r="T78" i="2"/>
  <c r="U78" i="2" s="1"/>
  <c r="Z78" i="2" s="1"/>
  <c r="S79" i="2"/>
  <c r="V78" i="2"/>
  <c r="P79" i="2"/>
  <c r="J79" i="2"/>
  <c r="H81" i="2"/>
  <c r="G80" i="2"/>
  <c r="I80" i="2"/>
  <c r="Q80" i="2"/>
  <c r="Q307" i="13" l="1"/>
  <c r="H308" i="13"/>
  <c r="L305" i="13"/>
  <c r="AA305" i="13" s="1"/>
  <c r="AC305" i="13"/>
  <c r="AD305" i="13" s="1"/>
  <c r="S307" i="13"/>
  <c r="T306" i="13"/>
  <c r="V306" i="13"/>
  <c r="J305" i="13"/>
  <c r="P305" i="13"/>
  <c r="F307" i="13"/>
  <c r="U306" i="13"/>
  <c r="Z306" i="13" s="1"/>
  <c r="K306" i="13"/>
  <c r="I306" i="13" s="1"/>
  <c r="G306" i="13"/>
  <c r="W305" i="13"/>
  <c r="X305" i="13" s="1"/>
  <c r="Y305" i="13" s="1"/>
  <c r="L251" i="4"/>
  <c r="AC251" i="4"/>
  <c r="AD251" i="4" s="1"/>
  <c r="H253" i="4"/>
  <c r="G252" i="4"/>
  <c r="I252" i="4"/>
  <c r="Q252" i="4"/>
  <c r="T250" i="4"/>
  <c r="U250" i="4" s="1"/>
  <c r="Z250" i="4" s="1"/>
  <c r="S251" i="4"/>
  <c r="V250" i="4"/>
  <c r="P251" i="4"/>
  <c r="J251" i="4"/>
  <c r="W249" i="4"/>
  <c r="X249" i="4" s="1"/>
  <c r="Y249" i="4" s="1"/>
  <c r="Q81" i="2"/>
  <c r="G81" i="2"/>
  <c r="I81" i="2"/>
  <c r="H82" i="2"/>
  <c r="S80" i="2"/>
  <c r="T79" i="2"/>
  <c r="U79" i="2" s="1"/>
  <c r="Z79" i="2" s="1"/>
  <c r="V79" i="2"/>
  <c r="F84" i="2"/>
  <c r="K83" i="2"/>
  <c r="L80" i="2"/>
  <c r="AA80" i="2" s="1"/>
  <c r="AC80" i="2"/>
  <c r="AD80" i="2" s="1"/>
  <c r="P80" i="2"/>
  <c r="J80" i="2"/>
  <c r="W78" i="2"/>
  <c r="X78" i="2" s="1"/>
  <c r="Y78" i="2" s="1"/>
  <c r="W79" i="2" l="1"/>
  <c r="X79" i="2" s="1"/>
  <c r="Y79" i="2" s="1"/>
  <c r="H309" i="13"/>
  <c r="Q308" i="13"/>
  <c r="J306" i="13"/>
  <c r="P306" i="13"/>
  <c r="F308" i="13"/>
  <c r="K307" i="13"/>
  <c r="I307" i="13" s="1"/>
  <c r="G307" i="13"/>
  <c r="W306" i="13"/>
  <c r="X306" i="13" s="1"/>
  <c r="S308" i="13"/>
  <c r="T307" i="13"/>
  <c r="U307" i="13" s="1"/>
  <c r="Z307" i="13" s="1"/>
  <c r="V307" i="13"/>
  <c r="L306" i="13"/>
  <c r="AA306" i="13" s="1"/>
  <c r="AC306" i="13"/>
  <c r="AD306" i="13" s="1"/>
  <c r="I253" i="4"/>
  <c r="H254" i="4"/>
  <c r="G253" i="4"/>
  <c r="Q253" i="4"/>
  <c r="W250" i="4"/>
  <c r="X250" i="4" s="1"/>
  <c r="Y250" i="4" s="1"/>
  <c r="AC252" i="4"/>
  <c r="AD252" i="4" s="1"/>
  <c r="L252" i="4"/>
  <c r="T251" i="4"/>
  <c r="U251" i="4" s="1"/>
  <c r="Z251" i="4" s="1"/>
  <c r="S252" i="4"/>
  <c r="V251" i="4"/>
  <c r="J252" i="4"/>
  <c r="P252" i="4"/>
  <c r="L81" i="2"/>
  <c r="AA81" i="2" s="1"/>
  <c r="AC81" i="2"/>
  <c r="AD81" i="2" s="1"/>
  <c r="P81" i="2"/>
  <c r="J81" i="2"/>
  <c r="K84" i="2"/>
  <c r="F85" i="2"/>
  <c r="T80" i="2"/>
  <c r="U80" i="2" s="1"/>
  <c r="Z80" i="2" s="1"/>
  <c r="S81" i="2"/>
  <c r="V80" i="2"/>
  <c r="G82" i="2"/>
  <c r="H83" i="2"/>
  <c r="Q82" i="2"/>
  <c r="I82" i="2"/>
  <c r="Y306" i="13" l="1"/>
  <c r="Q309" i="13"/>
  <c r="H310" i="13"/>
  <c r="W307" i="13"/>
  <c r="X307" i="13" s="1"/>
  <c r="P307" i="13"/>
  <c r="J307" i="13"/>
  <c r="F309" i="13"/>
  <c r="K308" i="13"/>
  <c r="I308" i="13" s="1"/>
  <c r="G308" i="13"/>
  <c r="T308" i="13"/>
  <c r="U308" i="13" s="1"/>
  <c r="Z308" i="13" s="1"/>
  <c r="S309" i="13"/>
  <c r="V308" i="13"/>
  <c r="L307" i="13"/>
  <c r="AA307" i="13" s="1"/>
  <c r="AC307" i="13"/>
  <c r="AD307" i="13" s="1"/>
  <c r="W251" i="4"/>
  <c r="X251" i="4" s="1"/>
  <c r="Y251" i="4" s="1"/>
  <c r="I254" i="4"/>
  <c r="G254" i="4"/>
  <c r="H255" i="4"/>
  <c r="Q254" i="4"/>
  <c r="S253" i="4"/>
  <c r="T252" i="4"/>
  <c r="U252" i="4" s="1"/>
  <c r="Z252" i="4" s="1"/>
  <c r="V252" i="4"/>
  <c r="W252" i="4" s="1"/>
  <c r="X252" i="4" s="1"/>
  <c r="Y252" i="4" s="1"/>
  <c r="J253" i="4"/>
  <c r="P253" i="4"/>
  <c r="AC253" i="4"/>
  <c r="AD253" i="4" s="1"/>
  <c r="L253" i="4"/>
  <c r="AC82" i="2"/>
  <c r="AD82" i="2" s="1"/>
  <c r="L82" i="2"/>
  <c r="AA82" i="2" s="1"/>
  <c r="F86" i="2"/>
  <c r="K85" i="2"/>
  <c r="J82" i="2"/>
  <c r="P82" i="2"/>
  <c r="W80" i="2"/>
  <c r="X80" i="2" s="1"/>
  <c r="Y80" i="2" s="1"/>
  <c r="G83" i="2"/>
  <c r="H84" i="2"/>
  <c r="Q83" i="2"/>
  <c r="I83" i="2"/>
  <c r="T81" i="2"/>
  <c r="U81" i="2" s="1"/>
  <c r="Z81" i="2" s="1"/>
  <c r="S82" i="2"/>
  <c r="V81" i="2"/>
  <c r="H311" i="13" l="1"/>
  <c r="Q310" i="13"/>
  <c r="P308" i="13"/>
  <c r="J308" i="13"/>
  <c r="F310" i="13"/>
  <c r="K309" i="13"/>
  <c r="I309" i="13" s="1"/>
  <c r="G309" i="13"/>
  <c r="W308" i="13"/>
  <c r="X308" i="13" s="1"/>
  <c r="Y308" i="13" s="1"/>
  <c r="L308" i="13"/>
  <c r="AA308" i="13" s="1"/>
  <c r="AC308" i="13"/>
  <c r="AD308" i="13" s="1"/>
  <c r="T309" i="13"/>
  <c r="U309" i="13" s="1"/>
  <c r="Z309" i="13" s="1"/>
  <c r="S310" i="13"/>
  <c r="V309" i="13"/>
  <c r="Y307" i="13"/>
  <c r="J254" i="4"/>
  <c r="P254" i="4"/>
  <c r="Q255" i="4"/>
  <c r="G255" i="4"/>
  <c r="I255" i="4"/>
  <c r="H256" i="4"/>
  <c r="S254" i="4"/>
  <c r="T253" i="4"/>
  <c r="U253" i="4" s="1"/>
  <c r="Z253" i="4" s="1"/>
  <c r="V253" i="4"/>
  <c r="L254" i="4"/>
  <c r="AC254" i="4"/>
  <c r="AD254" i="4" s="1"/>
  <c r="F87" i="2"/>
  <c r="K86" i="2"/>
  <c r="I84" i="2"/>
  <c r="G84" i="2"/>
  <c r="H85" i="2"/>
  <c r="Q84" i="2"/>
  <c r="L83" i="2"/>
  <c r="AA83" i="2" s="1"/>
  <c r="AC83" i="2"/>
  <c r="AD83" i="2" s="1"/>
  <c r="P83" i="2"/>
  <c r="J83" i="2"/>
  <c r="T82" i="2"/>
  <c r="U82" i="2" s="1"/>
  <c r="Z82" i="2" s="1"/>
  <c r="S83" i="2"/>
  <c r="V82" i="2"/>
  <c r="W82" i="2" s="1"/>
  <c r="X82" i="2" s="1"/>
  <c r="Y82" i="2" s="1"/>
  <c r="W81" i="2"/>
  <c r="X81" i="2" s="1"/>
  <c r="Y81" i="2" s="1"/>
  <c r="H312" i="13" l="1"/>
  <c r="Q311" i="13"/>
  <c r="J309" i="13"/>
  <c r="P309" i="13"/>
  <c r="K310" i="13"/>
  <c r="I310" i="13" s="1"/>
  <c r="F311" i="13"/>
  <c r="G310" i="13"/>
  <c r="W309" i="13"/>
  <c r="X309" i="13" s="1"/>
  <c r="Y309" i="13" s="1"/>
  <c r="S311" i="13"/>
  <c r="T310" i="13"/>
  <c r="U310" i="13" s="1"/>
  <c r="Z310" i="13" s="1"/>
  <c r="V310" i="13"/>
  <c r="L309" i="13"/>
  <c r="AA309" i="13" s="1"/>
  <c r="AC309" i="13"/>
  <c r="AD309" i="13" s="1"/>
  <c r="W253" i="4"/>
  <c r="X253" i="4" s="1"/>
  <c r="Y253" i="4" s="1"/>
  <c r="H257" i="4"/>
  <c r="Q256" i="4"/>
  <c r="G256" i="4"/>
  <c r="I256" i="4"/>
  <c r="L255" i="4"/>
  <c r="AC255" i="4"/>
  <c r="AD255" i="4" s="1"/>
  <c r="S255" i="4"/>
  <c r="T254" i="4"/>
  <c r="U254" i="4" s="1"/>
  <c r="Z254" i="4" s="1"/>
  <c r="V254" i="4"/>
  <c r="J255" i="4"/>
  <c r="P255" i="4"/>
  <c r="I85" i="2"/>
  <c r="G85" i="2"/>
  <c r="Q85" i="2"/>
  <c r="H86" i="2"/>
  <c r="S84" i="2"/>
  <c r="T83" i="2"/>
  <c r="U83" i="2" s="1"/>
  <c r="Z83" i="2" s="1"/>
  <c r="V83" i="2"/>
  <c r="J84" i="2"/>
  <c r="P84" i="2"/>
  <c r="F88" i="2"/>
  <c r="K87" i="2"/>
  <c r="L84" i="2"/>
  <c r="AA84" i="2" s="1"/>
  <c r="AC84" i="2"/>
  <c r="AD84" i="2" s="1"/>
  <c r="W83" i="2" l="1"/>
  <c r="X83" i="2" s="1"/>
  <c r="Y83" i="2" s="1"/>
  <c r="W254" i="4"/>
  <c r="X254" i="4" s="1"/>
  <c r="Y254" i="4" s="1"/>
  <c r="Q312" i="13"/>
  <c r="H313" i="13"/>
  <c r="W310" i="13"/>
  <c r="X310" i="13" s="1"/>
  <c r="J310" i="13"/>
  <c r="P310" i="13"/>
  <c r="AC310" i="13"/>
  <c r="AD310" i="13" s="1"/>
  <c r="L310" i="13"/>
  <c r="AA310" i="13" s="1"/>
  <c r="F312" i="13"/>
  <c r="K311" i="13"/>
  <c r="I311" i="13" s="1"/>
  <c r="G311" i="13"/>
  <c r="S312" i="13"/>
  <c r="T311" i="13"/>
  <c r="U311" i="13" s="1"/>
  <c r="Z311" i="13" s="1"/>
  <c r="V311" i="13"/>
  <c r="T255" i="4"/>
  <c r="U255" i="4" s="1"/>
  <c r="Z255" i="4" s="1"/>
  <c r="S256" i="4"/>
  <c r="V255" i="4"/>
  <c r="P256" i="4"/>
  <c r="J256" i="4"/>
  <c r="AC256" i="4"/>
  <c r="AD256" i="4" s="1"/>
  <c r="L256" i="4"/>
  <c r="H258" i="4"/>
  <c r="G257" i="4"/>
  <c r="Q257" i="4"/>
  <c r="I257" i="4"/>
  <c r="J85" i="2"/>
  <c r="P85" i="2"/>
  <c r="F89" i="2"/>
  <c r="K88" i="2"/>
  <c r="S85" i="2"/>
  <c r="T84" i="2"/>
  <c r="U84" i="2" s="1"/>
  <c r="Z84" i="2" s="1"/>
  <c r="V84" i="2"/>
  <c r="W84" i="2" s="1"/>
  <c r="X84" i="2" s="1"/>
  <c r="Y84" i="2" s="1"/>
  <c r="G86" i="2"/>
  <c r="H87" i="2"/>
  <c r="Q86" i="2"/>
  <c r="I86" i="2"/>
  <c r="L85" i="2"/>
  <c r="AA85" i="2" s="1"/>
  <c r="AC85" i="2"/>
  <c r="AD85" i="2" s="1"/>
  <c r="W255" i="4" l="1"/>
  <c r="X255" i="4" s="1"/>
  <c r="Y255" i="4" s="1"/>
  <c r="H314" i="13"/>
  <c r="Q313" i="13"/>
  <c r="S313" i="13" s="1"/>
  <c r="T312" i="13"/>
  <c r="V312" i="13"/>
  <c r="J311" i="13"/>
  <c r="P311" i="13"/>
  <c r="F313" i="13"/>
  <c r="U312" i="13"/>
  <c r="Z312" i="13" s="1"/>
  <c r="K312" i="13"/>
  <c r="I312" i="13" s="1"/>
  <c r="G312" i="13"/>
  <c r="AC311" i="13"/>
  <c r="AD311" i="13" s="1"/>
  <c r="L311" i="13"/>
  <c r="AA311" i="13" s="1"/>
  <c r="W311" i="13"/>
  <c r="X311" i="13" s="1"/>
  <c r="Y311" i="13" s="1"/>
  <c r="Y310" i="13"/>
  <c r="T256" i="4"/>
  <c r="U256" i="4" s="1"/>
  <c r="Z256" i="4" s="1"/>
  <c r="S257" i="4"/>
  <c r="V256" i="4"/>
  <c r="H259" i="4"/>
  <c r="Q258" i="4"/>
  <c r="G258" i="4"/>
  <c r="I258" i="4"/>
  <c r="AC257" i="4"/>
  <c r="AD257" i="4" s="1"/>
  <c r="L257" i="4"/>
  <c r="P257" i="4"/>
  <c r="J257" i="4"/>
  <c r="I87" i="2"/>
  <c r="G87" i="2"/>
  <c r="H88" i="2"/>
  <c r="Q87" i="2"/>
  <c r="F90" i="2"/>
  <c r="K89" i="2"/>
  <c r="T85" i="2"/>
  <c r="U85" i="2" s="1"/>
  <c r="Z85" i="2" s="1"/>
  <c r="S86" i="2"/>
  <c r="V85" i="2"/>
  <c r="W85" i="2" s="1"/>
  <c r="X85" i="2" s="1"/>
  <c r="Y85" i="2" s="1"/>
  <c r="L86" i="2"/>
  <c r="AA86" i="2" s="1"/>
  <c r="AC86" i="2"/>
  <c r="AD86" i="2" s="1"/>
  <c r="J86" i="2"/>
  <c r="P86" i="2"/>
  <c r="W256" i="4" l="1"/>
  <c r="X256" i="4" s="1"/>
  <c r="Y256" i="4" s="1"/>
  <c r="Q314" i="13"/>
  <c r="H315" i="13"/>
  <c r="W312" i="13"/>
  <c r="X312" i="13" s="1"/>
  <c r="J312" i="13"/>
  <c r="P312" i="13"/>
  <c r="K313" i="13"/>
  <c r="I313" i="13" s="1"/>
  <c r="F314" i="13"/>
  <c r="G313" i="13"/>
  <c r="T313" i="13"/>
  <c r="U313" i="13" s="1"/>
  <c r="Z313" i="13" s="1"/>
  <c r="S314" i="13"/>
  <c r="V313" i="13"/>
  <c r="L312" i="13"/>
  <c r="AA312" i="13" s="1"/>
  <c r="AC312" i="13"/>
  <c r="AD312" i="13" s="1"/>
  <c r="G259" i="4"/>
  <c r="I259" i="4"/>
  <c r="Q259" i="4"/>
  <c r="H260" i="4"/>
  <c r="L258" i="4"/>
  <c r="AC258" i="4"/>
  <c r="AD258" i="4" s="1"/>
  <c r="J258" i="4"/>
  <c r="P258" i="4"/>
  <c r="T257" i="4"/>
  <c r="U257" i="4" s="1"/>
  <c r="Z257" i="4" s="1"/>
  <c r="S258" i="4"/>
  <c r="V257" i="4"/>
  <c r="T86" i="2"/>
  <c r="U86" i="2" s="1"/>
  <c r="Z86" i="2" s="1"/>
  <c r="S87" i="2"/>
  <c r="V86" i="2"/>
  <c r="W86" i="2" s="1"/>
  <c r="X86" i="2" s="1"/>
  <c r="Y86" i="2" s="1"/>
  <c r="H89" i="2"/>
  <c r="Q88" i="2"/>
  <c r="I88" i="2"/>
  <c r="G88" i="2"/>
  <c r="F91" i="2"/>
  <c r="K90" i="2"/>
  <c r="P87" i="2"/>
  <c r="J87" i="2"/>
  <c r="AC87" i="2"/>
  <c r="AD87" i="2" s="1"/>
  <c r="L87" i="2"/>
  <c r="AA87" i="2" s="1"/>
  <c r="W257" i="4" l="1"/>
  <c r="X257" i="4" s="1"/>
  <c r="Y257" i="4" s="1"/>
  <c r="Q315" i="13"/>
  <c r="H316" i="13"/>
  <c r="F315" i="13"/>
  <c r="K314" i="13"/>
  <c r="I314" i="13" s="1"/>
  <c r="G314" i="13"/>
  <c r="L313" i="13"/>
  <c r="AA313" i="13" s="1"/>
  <c r="AC313" i="13"/>
  <c r="AD313" i="13" s="1"/>
  <c r="W313" i="13"/>
  <c r="X313" i="13" s="1"/>
  <c r="T314" i="13"/>
  <c r="U314" i="13" s="1"/>
  <c r="Z314" i="13" s="1"/>
  <c r="S315" i="13"/>
  <c r="V314" i="13"/>
  <c r="J313" i="13"/>
  <c r="P313" i="13"/>
  <c r="Y312" i="13"/>
  <c r="T258" i="4"/>
  <c r="U258" i="4" s="1"/>
  <c r="Z258" i="4" s="1"/>
  <c r="S259" i="4"/>
  <c r="V258" i="4"/>
  <c r="AC259" i="4"/>
  <c r="AD259" i="4" s="1"/>
  <c r="L259" i="4"/>
  <c r="I260" i="4"/>
  <c r="H261" i="4"/>
  <c r="G260" i="4"/>
  <c r="Q260" i="4"/>
  <c r="J259" i="4"/>
  <c r="P259" i="4"/>
  <c r="J88" i="2"/>
  <c r="P88" i="2"/>
  <c r="G89" i="2"/>
  <c r="H90" i="2"/>
  <c r="Q89" i="2"/>
  <c r="I89" i="2"/>
  <c r="AC88" i="2"/>
  <c r="AD88" i="2" s="1"/>
  <c r="L88" i="2"/>
  <c r="AA88" i="2" s="1"/>
  <c r="T87" i="2"/>
  <c r="U87" i="2" s="1"/>
  <c r="Z87" i="2" s="1"/>
  <c r="S88" i="2"/>
  <c r="V87" i="2"/>
  <c r="W87" i="2" s="1"/>
  <c r="X87" i="2" s="1"/>
  <c r="Y87" i="2" s="1"/>
  <c r="F92" i="2"/>
  <c r="K91" i="2"/>
  <c r="W258" i="4" l="1"/>
  <c r="X258" i="4" s="1"/>
  <c r="Y258" i="4" s="1"/>
  <c r="W314" i="13"/>
  <c r="X314" i="13" s="1"/>
  <c r="H317" i="13"/>
  <c r="Q316" i="13"/>
  <c r="L314" i="13"/>
  <c r="AA314" i="13" s="1"/>
  <c r="AC314" i="13"/>
  <c r="AD314" i="13" s="1"/>
  <c r="P314" i="13"/>
  <c r="J314" i="13"/>
  <c r="U315" i="13"/>
  <c r="Z315" i="13" s="1"/>
  <c r="F316" i="13"/>
  <c r="K315" i="13"/>
  <c r="I315" i="13" s="1"/>
  <c r="G315" i="13"/>
  <c r="Y314" i="13"/>
  <c r="T315" i="13"/>
  <c r="S316" i="13"/>
  <c r="V315" i="13"/>
  <c r="Y313" i="13"/>
  <c r="L260" i="4"/>
  <c r="AC260" i="4"/>
  <c r="AD260" i="4" s="1"/>
  <c r="T259" i="4"/>
  <c r="U259" i="4" s="1"/>
  <c r="Z259" i="4" s="1"/>
  <c r="S260" i="4"/>
  <c r="V259" i="4"/>
  <c r="G261" i="4"/>
  <c r="Q261" i="4"/>
  <c r="H262" i="4"/>
  <c r="I261" i="4"/>
  <c r="P260" i="4"/>
  <c r="J260" i="4"/>
  <c r="H91" i="2"/>
  <c r="I90" i="2"/>
  <c r="Q90" i="2"/>
  <c r="G90" i="2"/>
  <c r="T88" i="2"/>
  <c r="U88" i="2" s="1"/>
  <c r="Z88" i="2" s="1"/>
  <c r="S89" i="2"/>
  <c r="V88" i="2"/>
  <c r="L89" i="2"/>
  <c r="AA89" i="2" s="1"/>
  <c r="AC89" i="2"/>
  <c r="AD89" i="2" s="1"/>
  <c r="P89" i="2"/>
  <c r="J89" i="2"/>
  <c r="K92" i="2"/>
  <c r="F93" i="2"/>
  <c r="W88" i="2" l="1"/>
  <c r="X88" i="2" s="1"/>
  <c r="Y88" i="2" s="1"/>
  <c r="Q317" i="13"/>
  <c r="H318" i="13"/>
  <c r="J315" i="13"/>
  <c r="P315" i="13"/>
  <c r="T316" i="13"/>
  <c r="S317" i="13"/>
  <c r="V316" i="13"/>
  <c r="AC315" i="13"/>
  <c r="AD315" i="13" s="1"/>
  <c r="L315" i="13"/>
  <c r="AA315" i="13" s="1"/>
  <c r="W315" i="13"/>
  <c r="X315" i="13" s="1"/>
  <c r="U316" i="13"/>
  <c r="Z316" i="13" s="1"/>
  <c r="K316" i="13"/>
  <c r="I316" i="13" s="1"/>
  <c r="F317" i="13"/>
  <c r="G316" i="13"/>
  <c r="L261" i="4"/>
  <c r="AC261" i="4"/>
  <c r="AD261" i="4" s="1"/>
  <c r="T260" i="4"/>
  <c r="U260" i="4" s="1"/>
  <c r="Z260" i="4" s="1"/>
  <c r="S261" i="4"/>
  <c r="V260" i="4"/>
  <c r="J261" i="4"/>
  <c r="P261" i="4"/>
  <c r="I262" i="4"/>
  <c r="G262" i="4"/>
  <c r="Q262" i="4"/>
  <c r="H263" i="4"/>
  <c r="W259" i="4"/>
  <c r="X259" i="4" s="1"/>
  <c r="Y259" i="4" s="1"/>
  <c r="F94" i="2"/>
  <c r="K93" i="2"/>
  <c r="T89" i="2"/>
  <c r="U89" i="2" s="1"/>
  <c r="Z89" i="2" s="1"/>
  <c r="S90" i="2"/>
  <c r="V89" i="2"/>
  <c r="AC90" i="2"/>
  <c r="AD90" i="2" s="1"/>
  <c r="L90" i="2"/>
  <c r="AA90" i="2" s="1"/>
  <c r="J90" i="2"/>
  <c r="P90" i="2"/>
  <c r="I91" i="2"/>
  <c r="G91" i="2"/>
  <c r="H92" i="2"/>
  <c r="Q91" i="2"/>
  <c r="Y315" i="13" l="1"/>
  <c r="H319" i="13"/>
  <c r="Q318" i="13"/>
  <c r="S318" i="13" s="1"/>
  <c r="T317" i="13"/>
  <c r="U317" i="13" s="1"/>
  <c r="Z317" i="13" s="1"/>
  <c r="V317" i="13"/>
  <c r="J316" i="13"/>
  <c r="P316" i="13"/>
  <c r="L316" i="13"/>
  <c r="AA316" i="13" s="1"/>
  <c r="AC316" i="13"/>
  <c r="AD316" i="13" s="1"/>
  <c r="F318" i="13"/>
  <c r="K317" i="13"/>
  <c r="I317" i="13" s="1"/>
  <c r="G317" i="13"/>
  <c r="W316" i="13"/>
  <c r="X316" i="13" s="1"/>
  <c r="L262" i="4"/>
  <c r="AC262" i="4"/>
  <c r="AD262" i="4" s="1"/>
  <c r="G263" i="4"/>
  <c r="H264" i="4"/>
  <c r="Q263" i="4"/>
  <c r="I263" i="4"/>
  <c r="S262" i="4"/>
  <c r="T261" i="4"/>
  <c r="U261" i="4" s="1"/>
  <c r="Z261" i="4" s="1"/>
  <c r="V261" i="4"/>
  <c r="J262" i="4"/>
  <c r="P262" i="4"/>
  <c r="W260" i="4"/>
  <c r="X260" i="4" s="1"/>
  <c r="Y260" i="4" s="1"/>
  <c r="AC91" i="2"/>
  <c r="AD91" i="2" s="1"/>
  <c r="L91" i="2"/>
  <c r="AA91" i="2" s="1"/>
  <c r="G92" i="2"/>
  <c r="H93" i="2"/>
  <c r="I92" i="2"/>
  <c r="Q92" i="2"/>
  <c r="W89" i="2"/>
  <c r="X89" i="2" s="1"/>
  <c r="Y89" i="2" s="1"/>
  <c r="P91" i="2"/>
  <c r="J91" i="2"/>
  <c r="S91" i="2"/>
  <c r="T90" i="2"/>
  <c r="U90" i="2" s="1"/>
  <c r="Z90" i="2" s="1"/>
  <c r="V90" i="2"/>
  <c r="F95" i="2"/>
  <c r="K94" i="2"/>
  <c r="H320" i="13" l="1"/>
  <c r="Q319" i="13"/>
  <c r="Y316" i="13"/>
  <c r="L317" i="13"/>
  <c r="AA317" i="13" s="1"/>
  <c r="AC317" i="13"/>
  <c r="AD317" i="13" s="1"/>
  <c r="S319" i="13"/>
  <c r="T318" i="13"/>
  <c r="U318" i="13" s="1"/>
  <c r="Z318" i="13" s="1"/>
  <c r="V318" i="13"/>
  <c r="W317" i="13"/>
  <c r="X317" i="13" s="1"/>
  <c r="P317" i="13"/>
  <c r="J317" i="13"/>
  <c r="F319" i="13"/>
  <c r="K318" i="13"/>
  <c r="I318" i="13" s="1"/>
  <c r="G318" i="13"/>
  <c r="W261" i="4"/>
  <c r="X261" i="4" s="1"/>
  <c r="Y261" i="4" s="1"/>
  <c r="AC263" i="4"/>
  <c r="AD263" i="4" s="1"/>
  <c r="L263" i="4"/>
  <c r="J263" i="4"/>
  <c r="P263" i="4"/>
  <c r="I264" i="4"/>
  <c r="G264" i="4"/>
  <c r="H265" i="4"/>
  <c r="Q264" i="4"/>
  <c r="T262" i="4"/>
  <c r="U262" i="4" s="1"/>
  <c r="Z262" i="4" s="1"/>
  <c r="S263" i="4"/>
  <c r="V262" i="4"/>
  <c r="Q93" i="2"/>
  <c r="G93" i="2"/>
  <c r="I93" i="2"/>
  <c r="H94" i="2"/>
  <c r="T91" i="2"/>
  <c r="U91" i="2" s="1"/>
  <c r="Z91" i="2" s="1"/>
  <c r="S92" i="2"/>
  <c r="V91" i="2"/>
  <c r="J92" i="2"/>
  <c r="P92" i="2"/>
  <c r="F96" i="2"/>
  <c r="K95" i="2"/>
  <c r="W90" i="2"/>
  <c r="X90" i="2" s="1"/>
  <c r="Y90" i="2" s="1"/>
  <c r="L92" i="2"/>
  <c r="AA92" i="2" s="1"/>
  <c r="AC92" i="2"/>
  <c r="AD92" i="2" s="1"/>
  <c r="W91" i="2" l="1"/>
  <c r="X91" i="2" s="1"/>
  <c r="Y91" i="2" s="1"/>
  <c r="W262" i="4"/>
  <c r="X262" i="4" s="1"/>
  <c r="Y262" i="4" s="1"/>
  <c r="H321" i="13"/>
  <c r="Q320" i="13"/>
  <c r="S320" i="13" s="1"/>
  <c r="Y317" i="13"/>
  <c r="T319" i="13"/>
  <c r="U319" i="13" s="1"/>
  <c r="Z319" i="13" s="1"/>
  <c r="V319" i="13"/>
  <c r="P318" i="13"/>
  <c r="J318" i="13"/>
  <c r="F320" i="13"/>
  <c r="K319" i="13"/>
  <c r="I319" i="13" s="1"/>
  <c r="G319" i="13"/>
  <c r="W318" i="13"/>
  <c r="X318" i="13" s="1"/>
  <c r="Y318" i="13" s="1"/>
  <c r="L318" i="13"/>
  <c r="AA318" i="13" s="1"/>
  <c r="AC318" i="13"/>
  <c r="AD318" i="13" s="1"/>
  <c r="H266" i="4"/>
  <c r="I265" i="4"/>
  <c r="Q265" i="4"/>
  <c r="G265" i="4"/>
  <c r="S264" i="4"/>
  <c r="T263" i="4"/>
  <c r="U263" i="4" s="1"/>
  <c r="Z263" i="4" s="1"/>
  <c r="V263" i="4"/>
  <c r="J264" i="4"/>
  <c r="P264" i="4"/>
  <c r="L264" i="4"/>
  <c r="AC264" i="4"/>
  <c r="AD264" i="4" s="1"/>
  <c r="AC93" i="2"/>
  <c r="AD93" i="2" s="1"/>
  <c r="L93" i="2"/>
  <c r="AA93" i="2" s="1"/>
  <c r="S93" i="2"/>
  <c r="T92" i="2"/>
  <c r="U92" i="2" s="1"/>
  <c r="Z92" i="2" s="1"/>
  <c r="V92" i="2"/>
  <c r="P93" i="2"/>
  <c r="J93" i="2"/>
  <c r="F97" i="2"/>
  <c r="K96" i="2"/>
  <c r="G94" i="2"/>
  <c r="H95" i="2"/>
  <c r="I94" i="2"/>
  <c r="Q94" i="2"/>
  <c r="W263" i="4" l="1"/>
  <c r="X263" i="4" s="1"/>
  <c r="Y263" i="4" s="1"/>
  <c r="Q321" i="13"/>
  <c r="S321" i="13" s="1"/>
  <c r="H322" i="13"/>
  <c r="K320" i="13"/>
  <c r="I320" i="13" s="1"/>
  <c r="F321" i="13"/>
  <c r="G320" i="13"/>
  <c r="T320" i="13"/>
  <c r="U320" i="13" s="1"/>
  <c r="Z320" i="13" s="1"/>
  <c r="V320" i="13"/>
  <c r="AC319" i="13"/>
  <c r="AD319" i="13" s="1"/>
  <c r="L319" i="13"/>
  <c r="AA319" i="13" s="1"/>
  <c r="J319" i="13"/>
  <c r="P319" i="13"/>
  <c r="W319" i="13"/>
  <c r="X319" i="13" s="1"/>
  <c r="Y319" i="13" s="1"/>
  <c r="L265" i="4"/>
  <c r="AC265" i="4"/>
  <c r="AD265" i="4" s="1"/>
  <c r="S265" i="4"/>
  <c r="T264" i="4"/>
  <c r="U264" i="4" s="1"/>
  <c r="Z264" i="4" s="1"/>
  <c r="V264" i="4"/>
  <c r="J265" i="4"/>
  <c r="P265" i="4"/>
  <c r="G266" i="4"/>
  <c r="Q266" i="4"/>
  <c r="H267" i="4"/>
  <c r="I266" i="4"/>
  <c r="F98" i="2"/>
  <c r="K97" i="2"/>
  <c r="AC94" i="2"/>
  <c r="AD94" i="2" s="1"/>
  <c r="L94" i="2"/>
  <c r="AA94" i="2" s="1"/>
  <c r="S94" i="2"/>
  <c r="T93" i="2"/>
  <c r="U93" i="2" s="1"/>
  <c r="Z93" i="2" s="1"/>
  <c r="V93" i="2"/>
  <c r="I95" i="2"/>
  <c r="G95" i="2"/>
  <c r="H96" i="2"/>
  <c r="Q95" i="2"/>
  <c r="J94" i="2"/>
  <c r="P94" i="2"/>
  <c r="W92" i="2"/>
  <c r="X92" i="2" s="1"/>
  <c r="Y92" i="2" s="1"/>
  <c r="H323" i="13" l="1"/>
  <c r="Q322" i="13"/>
  <c r="W320" i="13"/>
  <c r="X320" i="13" s="1"/>
  <c r="K321" i="13"/>
  <c r="I321" i="13" s="1"/>
  <c r="F322" i="13"/>
  <c r="G321" i="13"/>
  <c r="T321" i="13"/>
  <c r="U321" i="13" s="1"/>
  <c r="Z321" i="13" s="1"/>
  <c r="S322" i="13"/>
  <c r="V321" i="13"/>
  <c r="J320" i="13"/>
  <c r="P320" i="13"/>
  <c r="L320" i="13"/>
  <c r="AA320" i="13" s="1"/>
  <c r="AC320" i="13"/>
  <c r="AD320" i="13" s="1"/>
  <c r="T265" i="4"/>
  <c r="U265" i="4" s="1"/>
  <c r="Z265" i="4" s="1"/>
  <c r="S266" i="4"/>
  <c r="V265" i="4"/>
  <c r="W265" i="4" s="1"/>
  <c r="X265" i="4" s="1"/>
  <c r="Y265" i="4" s="1"/>
  <c r="P266" i="4"/>
  <c r="J266" i="4"/>
  <c r="L266" i="4"/>
  <c r="AC266" i="4"/>
  <c r="AD266" i="4" s="1"/>
  <c r="Q267" i="4"/>
  <c r="G267" i="4"/>
  <c r="I267" i="4"/>
  <c r="H268" i="4"/>
  <c r="W264" i="4"/>
  <c r="X264" i="4" s="1"/>
  <c r="Y264" i="4" s="1"/>
  <c r="Q96" i="2"/>
  <c r="H97" i="2"/>
  <c r="I96" i="2"/>
  <c r="G96" i="2"/>
  <c r="J95" i="2"/>
  <c r="P95" i="2"/>
  <c r="S95" i="2"/>
  <c r="T94" i="2"/>
  <c r="U94" i="2" s="1"/>
  <c r="Z94" i="2" s="1"/>
  <c r="V94" i="2"/>
  <c r="W94" i="2" s="1"/>
  <c r="X94" i="2" s="1"/>
  <c r="Y94" i="2" s="1"/>
  <c r="L95" i="2"/>
  <c r="AA95" i="2" s="1"/>
  <c r="AC95" i="2"/>
  <c r="AD95" i="2" s="1"/>
  <c r="W93" i="2"/>
  <c r="X93" i="2" s="1"/>
  <c r="Y93" i="2" s="1"/>
  <c r="F99" i="2"/>
  <c r="K98" i="2"/>
  <c r="Y320" i="13" l="1"/>
  <c r="H324" i="13"/>
  <c r="Q323" i="13"/>
  <c r="AC321" i="13"/>
  <c r="AD321" i="13" s="1"/>
  <c r="L321" i="13"/>
  <c r="AA321" i="13" s="1"/>
  <c r="T322" i="13"/>
  <c r="S323" i="13"/>
  <c r="V322" i="13"/>
  <c r="J321" i="13"/>
  <c r="P321" i="13"/>
  <c r="W321" i="13"/>
  <c r="X321" i="13" s="1"/>
  <c r="U322" i="13"/>
  <c r="Z322" i="13" s="1"/>
  <c r="K322" i="13"/>
  <c r="I322" i="13" s="1"/>
  <c r="F323" i="13"/>
  <c r="G322" i="13"/>
  <c r="L267" i="4"/>
  <c r="AC267" i="4"/>
  <c r="AD267" i="4" s="1"/>
  <c r="S267" i="4"/>
  <c r="T266" i="4"/>
  <c r="U266" i="4" s="1"/>
  <c r="Z266" i="4" s="1"/>
  <c r="V266" i="4"/>
  <c r="G268" i="4"/>
  <c r="H269" i="4"/>
  <c r="Q268" i="4"/>
  <c r="I268" i="4"/>
  <c r="J267" i="4"/>
  <c r="P267" i="4"/>
  <c r="S96" i="2"/>
  <c r="T95" i="2"/>
  <c r="U95" i="2" s="1"/>
  <c r="Z95" i="2" s="1"/>
  <c r="V95" i="2"/>
  <c r="L96" i="2"/>
  <c r="AA96" i="2" s="1"/>
  <c r="AC96" i="2"/>
  <c r="AD96" i="2" s="1"/>
  <c r="F100" i="2"/>
  <c r="K99" i="2"/>
  <c r="G97" i="2"/>
  <c r="H98" i="2"/>
  <c r="I97" i="2"/>
  <c r="Q97" i="2"/>
  <c r="P96" i="2"/>
  <c r="J96" i="2"/>
  <c r="W95" i="2" l="1"/>
  <c r="X95" i="2" s="1"/>
  <c r="Y95" i="2" s="1"/>
  <c r="H325" i="13"/>
  <c r="Q324" i="13"/>
  <c r="AC322" i="13"/>
  <c r="AD322" i="13" s="1"/>
  <c r="L322" i="13"/>
  <c r="AA322" i="13" s="1"/>
  <c r="T323" i="13"/>
  <c r="U323" i="13" s="1"/>
  <c r="Z323" i="13" s="1"/>
  <c r="S324" i="13"/>
  <c r="V323" i="13"/>
  <c r="P322" i="13"/>
  <c r="J322" i="13"/>
  <c r="K323" i="13"/>
  <c r="I323" i="13" s="1"/>
  <c r="F324" i="13"/>
  <c r="G323" i="13"/>
  <c r="Y321" i="13"/>
  <c r="W322" i="13"/>
  <c r="X322" i="13" s="1"/>
  <c r="H270" i="4"/>
  <c r="G269" i="4"/>
  <c r="I269" i="4"/>
  <c r="Q269" i="4"/>
  <c r="T267" i="4"/>
  <c r="U267" i="4" s="1"/>
  <c r="Z267" i="4" s="1"/>
  <c r="S268" i="4"/>
  <c r="V267" i="4"/>
  <c r="L268" i="4"/>
  <c r="AC268" i="4"/>
  <c r="AD268" i="4" s="1"/>
  <c r="J268" i="4"/>
  <c r="P268" i="4"/>
  <c r="W266" i="4"/>
  <c r="X266" i="4" s="1"/>
  <c r="Y266" i="4" s="1"/>
  <c r="Q98" i="2"/>
  <c r="I98" i="2"/>
  <c r="G98" i="2"/>
  <c r="H99" i="2"/>
  <c r="F101" i="2"/>
  <c r="K100" i="2"/>
  <c r="P97" i="2"/>
  <c r="J97" i="2"/>
  <c r="L97" i="2"/>
  <c r="AA97" i="2" s="1"/>
  <c r="AC97" i="2"/>
  <c r="AD97" i="2" s="1"/>
  <c r="S97" i="2"/>
  <c r="T96" i="2"/>
  <c r="U96" i="2" s="1"/>
  <c r="Z96" i="2" s="1"/>
  <c r="V96" i="2"/>
  <c r="W96" i="2" s="1"/>
  <c r="X96" i="2" s="1"/>
  <c r="Y96" i="2" s="1"/>
  <c r="W267" i="4" l="1"/>
  <c r="X267" i="4" s="1"/>
  <c r="Y267" i="4" s="1"/>
  <c r="Y322" i="13"/>
  <c r="H326" i="13"/>
  <c r="Q325" i="13"/>
  <c r="S325" i="13" s="1"/>
  <c r="K324" i="13"/>
  <c r="I324" i="13" s="1"/>
  <c r="F325" i="13"/>
  <c r="G324" i="13"/>
  <c r="W323" i="13"/>
  <c r="X323" i="13" s="1"/>
  <c r="J323" i="13"/>
  <c r="P323" i="13"/>
  <c r="L323" i="13"/>
  <c r="AA323" i="13" s="1"/>
  <c r="AC323" i="13"/>
  <c r="AD323" i="13" s="1"/>
  <c r="T324" i="13"/>
  <c r="U324" i="13" s="1"/>
  <c r="Z324" i="13" s="1"/>
  <c r="V324" i="13"/>
  <c r="T268" i="4"/>
  <c r="U268" i="4" s="1"/>
  <c r="Z268" i="4" s="1"/>
  <c r="S269" i="4"/>
  <c r="V268" i="4"/>
  <c r="J269" i="4"/>
  <c r="P269" i="4"/>
  <c r="AC269" i="4"/>
  <c r="AD269" i="4" s="1"/>
  <c r="L269" i="4"/>
  <c r="I270" i="4"/>
  <c r="H271" i="4"/>
  <c r="Q270" i="4"/>
  <c r="G270" i="4"/>
  <c r="P98" i="2"/>
  <c r="J98" i="2"/>
  <c r="T97" i="2"/>
  <c r="U97" i="2" s="1"/>
  <c r="Z97" i="2" s="1"/>
  <c r="S98" i="2"/>
  <c r="V97" i="2"/>
  <c r="F102" i="2"/>
  <c r="K101" i="2"/>
  <c r="L98" i="2"/>
  <c r="AA98" i="2" s="1"/>
  <c r="AC98" i="2"/>
  <c r="AD98" i="2" s="1"/>
  <c r="H100" i="2"/>
  <c r="Q99" i="2"/>
  <c r="G99" i="2"/>
  <c r="I99" i="2"/>
  <c r="H327" i="13" l="1"/>
  <c r="Q326" i="13"/>
  <c r="Y323" i="13"/>
  <c r="F326" i="13"/>
  <c r="K325" i="13"/>
  <c r="I325" i="13" s="1"/>
  <c r="G325" i="13"/>
  <c r="W324" i="13"/>
  <c r="X324" i="13" s="1"/>
  <c r="S326" i="13"/>
  <c r="T325" i="13"/>
  <c r="U325" i="13" s="1"/>
  <c r="Z325" i="13" s="1"/>
  <c r="V325" i="13"/>
  <c r="J324" i="13"/>
  <c r="P324" i="13"/>
  <c r="AC324" i="13"/>
  <c r="AD324" i="13" s="1"/>
  <c r="L324" i="13"/>
  <c r="AA324" i="13" s="1"/>
  <c r="W268" i="4"/>
  <c r="X268" i="4" s="1"/>
  <c r="Y268" i="4" s="1"/>
  <c r="S270" i="4"/>
  <c r="T269" i="4"/>
  <c r="U269" i="4" s="1"/>
  <c r="Z269" i="4" s="1"/>
  <c r="V269" i="4"/>
  <c r="J270" i="4"/>
  <c r="P270" i="4"/>
  <c r="L270" i="4"/>
  <c r="AC270" i="4"/>
  <c r="AD270" i="4" s="1"/>
  <c r="I271" i="4"/>
  <c r="H272" i="4"/>
  <c r="Q271" i="4"/>
  <c r="G271" i="4"/>
  <c r="G100" i="2"/>
  <c r="H101" i="2"/>
  <c r="I100" i="2"/>
  <c r="Q100" i="2"/>
  <c r="S99" i="2"/>
  <c r="T98" i="2"/>
  <c r="U98" i="2" s="1"/>
  <c r="Z98" i="2" s="1"/>
  <c r="V98" i="2"/>
  <c r="F103" i="2"/>
  <c r="K102" i="2"/>
  <c r="AC99" i="2"/>
  <c r="AD99" i="2" s="1"/>
  <c r="L99" i="2"/>
  <c r="AA99" i="2" s="1"/>
  <c r="P99" i="2"/>
  <c r="J99" i="2"/>
  <c r="W97" i="2"/>
  <c r="X97" i="2" s="1"/>
  <c r="Y97" i="2" s="1"/>
  <c r="Y324" i="13" l="1"/>
  <c r="H328" i="13"/>
  <c r="Q327" i="13"/>
  <c r="F327" i="13"/>
  <c r="K326" i="13"/>
  <c r="I326" i="13" s="1"/>
  <c r="G326" i="13"/>
  <c r="J325" i="13"/>
  <c r="P325" i="13"/>
  <c r="W325" i="13"/>
  <c r="X325" i="13" s="1"/>
  <c r="T326" i="13"/>
  <c r="U326" i="13" s="1"/>
  <c r="Z326" i="13" s="1"/>
  <c r="S327" i="13"/>
  <c r="V326" i="13"/>
  <c r="AC325" i="13"/>
  <c r="AD325" i="13" s="1"/>
  <c r="L325" i="13"/>
  <c r="AA325" i="13" s="1"/>
  <c r="W269" i="4"/>
  <c r="X269" i="4" s="1"/>
  <c r="Y269" i="4" s="1"/>
  <c r="P271" i="4"/>
  <c r="J271" i="4"/>
  <c r="L271" i="4"/>
  <c r="AC271" i="4"/>
  <c r="AD271" i="4" s="1"/>
  <c r="Q272" i="4"/>
  <c r="H273" i="4"/>
  <c r="G272" i="4"/>
  <c r="I272" i="4"/>
  <c r="S271" i="4"/>
  <c r="T270" i="4"/>
  <c r="U270" i="4" s="1"/>
  <c r="Z270" i="4" s="1"/>
  <c r="V270" i="4"/>
  <c r="W98" i="2"/>
  <c r="X98" i="2" s="1"/>
  <c r="Y98" i="2" s="1"/>
  <c r="L100" i="2"/>
  <c r="AA100" i="2" s="1"/>
  <c r="AC100" i="2"/>
  <c r="AD100" i="2" s="1"/>
  <c r="I101" i="2"/>
  <c r="G101" i="2"/>
  <c r="Q101" i="2"/>
  <c r="H102" i="2"/>
  <c r="F104" i="2"/>
  <c r="K103" i="2"/>
  <c r="S100" i="2"/>
  <c r="T99" i="2"/>
  <c r="U99" i="2" s="1"/>
  <c r="Z99" i="2" s="1"/>
  <c r="V99" i="2"/>
  <c r="J100" i="2"/>
  <c r="P100" i="2"/>
  <c r="Q328" i="13" l="1"/>
  <c r="H329" i="13"/>
  <c r="Y325" i="13"/>
  <c r="W326" i="13"/>
  <c r="X326" i="13" s="1"/>
  <c r="T327" i="13"/>
  <c r="S328" i="13"/>
  <c r="V327" i="13"/>
  <c r="AC326" i="13"/>
  <c r="AD326" i="13" s="1"/>
  <c r="L326" i="13"/>
  <c r="AA326" i="13" s="1"/>
  <c r="J326" i="13"/>
  <c r="P326" i="13"/>
  <c r="F328" i="13"/>
  <c r="U327" i="13"/>
  <c r="Z327" i="13" s="1"/>
  <c r="K327" i="13"/>
  <c r="I327" i="13" s="1"/>
  <c r="G327" i="13"/>
  <c r="W270" i="4"/>
  <c r="X270" i="4" s="1"/>
  <c r="Y270" i="4" s="1"/>
  <c r="J272" i="4"/>
  <c r="P272" i="4"/>
  <c r="Q273" i="4"/>
  <c r="I273" i="4"/>
  <c r="H274" i="4"/>
  <c r="G273" i="4"/>
  <c r="S272" i="4"/>
  <c r="T271" i="4"/>
  <c r="U271" i="4" s="1"/>
  <c r="Z271" i="4" s="1"/>
  <c r="V271" i="4"/>
  <c r="AC272" i="4"/>
  <c r="AD272" i="4" s="1"/>
  <c r="L272" i="4"/>
  <c r="G102" i="2"/>
  <c r="H103" i="2"/>
  <c r="Q102" i="2"/>
  <c r="I102" i="2"/>
  <c r="AC101" i="2"/>
  <c r="AD101" i="2" s="1"/>
  <c r="L101" i="2"/>
  <c r="AA101" i="2" s="1"/>
  <c r="W99" i="2"/>
  <c r="X99" i="2" s="1"/>
  <c r="Y99" i="2" s="1"/>
  <c r="F105" i="2"/>
  <c r="K104" i="2"/>
  <c r="P101" i="2"/>
  <c r="J101" i="2"/>
  <c r="S101" i="2"/>
  <c r="T100" i="2"/>
  <c r="U100" i="2" s="1"/>
  <c r="Z100" i="2" s="1"/>
  <c r="V100" i="2"/>
  <c r="W100" i="2" s="1"/>
  <c r="X100" i="2" s="1"/>
  <c r="Y100" i="2" s="1"/>
  <c r="H330" i="13" l="1"/>
  <c r="Q329" i="13"/>
  <c r="S329" i="13" s="1"/>
  <c r="AC327" i="13"/>
  <c r="AD327" i="13" s="1"/>
  <c r="L327" i="13"/>
  <c r="AA327" i="13" s="1"/>
  <c r="T328" i="13"/>
  <c r="U328" i="13" s="1"/>
  <c r="Z328" i="13" s="1"/>
  <c r="V328" i="13"/>
  <c r="J327" i="13"/>
  <c r="P327" i="13"/>
  <c r="F329" i="13"/>
  <c r="K328" i="13"/>
  <c r="I328" i="13" s="1"/>
  <c r="G328" i="13"/>
  <c r="W327" i="13"/>
  <c r="X327" i="13" s="1"/>
  <c r="Y327" i="13" s="1"/>
  <c r="Y326" i="13"/>
  <c r="W271" i="4"/>
  <c r="X271" i="4" s="1"/>
  <c r="Y271" i="4" s="1"/>
  <c r="T272" i="4"/>
  <c r="U272" i="4" s="1"/>
  <c r="Z272" i="4" s="1"/>
  <c r="S273" i="4"/>
  <c r="V272" i="4"/>
  <c r="J273" i="4"/>
  <c r="P273" i="4"/>
  <c r="H275" i="4"/>
  <c r="G274" i="4"/>
  <c r="Q274" i="4"/>
  <c r="I274" i="4"/>
  <c r="AC273" i="4"/>
  <c r="AD273" i="4" s="1"/>
  <c r="L273" i="4"/>
  <c r="T101" i="2"/>
  <c r="U101" i="2" s="1"/>
  <c r="Z101" i="2" s="1"/>
  <c r="S102" i="2"/>
  <c r="V101" i="2"/>
  <c r="H104" i="2"/>
  <c r="Q103" i="2"/>
  <c r="I103" i="2"/>
  <c r="G103" i="2"/>
  <c r="F106" i="2"/>
  <c r="K105" i="2"/>
  <c r="L102" i="2"/>
  <c r="AA102" i="2" s="1"/>
  <c r="AC102" i="2"/>
  <c r="AD102" i="2" s="1"/>
  <c r="P102" i="2"/>
  <c r="J102" i="2"/>
  <c r="W101" i="2" l="1"/>
  <c r="X101" i="2" s="1"/>
  <c r="Y101" i="2" s="1"/>
  <c r="H331" i="13"/>
  <c r="Q330" i="13"/>
  <c r="L328" i="13"/>
  <c r="AA328" i="13" s="1"/>
  <c r="AC328" i="13"/>
  <c r="AD328" i="13" s="1"/>
  <c r="K329" i="13"/>
  <c r="I329" i="13" s="1"/>
  <c r="F330" i="13"/>
  <c r="U329" i="13"/>
  <c r="Z329" i="13" s="1"/>
  <c r="G329" i="13"/>
  <c r="T329" i="13"/>
  <c r="S330" i="13"/>
  <c r="V329" i="13"/>
  <c r="P328" i="13"/>
  <c r="J328" i="13"/>
  <c r="W328" i="13"/>
  <c r="X328" i="13" s="1"/>
  <c r="W272" i="4"/>
  <c r="X272" i="4" s="1"/>
  <c r="Y272" i="4" s="1"/>
  <c r="J274" i="4"/>
  <c r="P274" i="4"/>
  <c r="I275" i="4"/>
  <c r="H276" i="4"/>
  <c r="G275" i="4"/>
  <c r="Q275" i="4"/>
  <c r="T273" i="4"/>
  <c r="U273" i="4" s="1"/>
  <c r="Z273" i="4" s="1"/>
  <c r="S274" i="4"/>
  <c r="V273" i="4"/>
  <c r="AC274" i="4"/>
  <c r="AD274" i="4" s="1"/>
  <c r="L274" i="4"/>
  <c r="Q104" i="2"/>
  <c r="G104" i="2"/>
  <c r="H105" i="2"/>
  <c r="I104" i="2"/>
  <c r="J103" i="2"/>
  <c r="P103" i="2"/>
  <c r="AC103" i="2"/>
  <c r="AD103" i="2" s="1"/>
  <c r="L103" i="2"/>
  <c r="AA103" i="2" s="1"/>
  <c r="F107" i="2"/>
  <c r="K106" i="2"/>
  <c r="S103" i="2"/>
  <c r="T102" i="2"/>
  <c r="U102" i="2" s="1"/>
  <c r="Z102" i="2" s="1"/>
  <c r="V102" i="2"/>
  <c r="W102" i="2" s="1"/>
  <c r="X102" i="2" s="1"/>
  <c r="Y102" i="2" s="1"/>
  <c r="H332" i="13" l="1"/>
  <c r="Q331" i="13"/>
  <c r="T330" i="13"/>
  <c r="S331" i="13"/>
  <c r="V330" i="13"/>
  <c r="K330" i="13"/>
  <c r="I330" i="13" s="1"/>
  <c r="U330" i="13"/>
  <c r="Z330" i="13" s="1"/>
  <c r="F331" i="13"/>
  <c r="G330" i="13"/>
  <c r="P329" i="13"/>
  <c r="J329" i="13"/>
  <c r="L329" i="13"/>
  <c r="AA329" i="13" s="1"/>
  <c r="AC329" i="13"/>
  <c r="AD329" i="13" s="1"/>
  <c r="Y328" i="13"/>
  <c r="W329" i="13"/>
  <c r="X329" i="13" s="1"/>
  <c r="Y329" i="13" s="1"/>
  <c r="I276" i="4"/>
  <c r="G276" i="4"/>
  <c r="H277" i="4"/>
  <c r="Q276" i="4"/>
  <c r="W273" i="4"/>
  <c r="X273" i="4" s="1"/>
  <c r="Y273" i="4" s="1"/>
  <c r="AC275" i="4"/>
  <c r="AD275" i="4" s="1"/>
  <c r="L275" i="4"/>
  <c r="T274" i="4"/>
  <c r="U274" i="4" s="1"/>
  <c r="Z274" i="4" s="1"/>
  <c r="S275" i="4"/>
  <c r="V274" i="4"/>
  <c r="P275" i="4"/>
  <c r="J275" i="4"/>
  <c r="G105" i="2"/>
  <c r="H106" i="2"/>
  <c r="Q105" i="2"/>
  <c r="I105" i="2"/>
  <c r="F108" i="2"/>
  <c r="K107" i="2"/>
  <c r="J104" i="2"/>
  <c r="P104" i="2"/>
  <c r="S104" i="2"/>
  <c r="T103" i="2"/>
  <c r="U103" i="2" s="1"/>
  <c r="Z103" i="2" s="1"/>
  <c r="V103" i="2"/>
  <c r="AC104" i="2"/>
  <c r="AD104" i="2" s="1"/>
  <c r="L104" i="2"/>
  <c r="AA104" i="2" s="1"/>
  <c r="W103" i="2" l="1"/>
  <c r="X103" i="2" s="1"/>
  <c r="Y103" i="2" s="1"/>
  <c r="H333" i="13"/>
  <c r="Q332" i="13"/>
  <c r="P330" i="13"/>
  <c r="J330" i="13"/>
  <c r="L330" i="13"/>
  <c r="AA330" i="13" s="1"/>
  <c r="AC330" i="13"/>
  <c r="AD330" i="13" s="1"/>
  <c r="W330" i="13"/>
  <c r="X330" i="13" s="1"/>
  <c r="Y330" i="13" s="1"/>
  <c r="F332" i="13"/>
  <c r="K331" i="13"/>
  <c r="I331" i="13" s="1"/>
  <c r="G331" i="13"/>
  <c r="T331" i="13"/>
  <c r="U331" i="13" s="1"/>
  <c r="Z331" i="13" s="1"/>
  <c r="S332" i="13"/>
  <c r="V331" i="13"/>
  <c r="W274" i="4"/>
  <c r="X274" i="4" s="1"/>
  <c r="Y274" i="4" s="1"/>
  <c r="G277" i="4"/>
  <c r="I277" i="4"/>
  <c r="Q277" i="4"/>
  <c r="H278" i="4"/>
  <c r="S276" i="4"/>
  <c r="T275" i="4"/>
  <c r="U275" i="4" s="1"/>
  <c r="Z275" i="4" s="1"/>
  <c r="V275" i="4"/>
  <c r="P276" i="4"/>
  <c r="J276" i="4"/>
  <c r="AC276" i="4"/>
  <c r="AD276" i="4" s="1"/>
  <c r="L276" i="4"/>
  <c r="T104" i="2"/>
  <c r="U104" i="2" s="1"/>
  <c r="Z104" i="2" s="1"/>
  <c r="S105" i="2"/>
  <c r="V104" i="2"/>
  <c r="K108" i="2"/>
  <c r="F109" i="2"/>
  <c r="Q106" i="2"/>
  <c r="I106" i="2"/>
  <c r="G106" i="2"/>
  <c r="H107" i="2"/>
  <c r="AC105" i="2"/>
  <c r="AD105" i="2" s="1"/>
  <c r="L105" i="2"/>
  <c r="AA105" i="2" s="1"/>
  <c r="P105" i="2"/>
  <c r="J105" i="2"/>
  <c r="Q333" i="13" l="1"/>
  <c r="H334" i="13"/>
  <c r="F333" i="13"/>
  <c r="K332" i="13"/>
  <c r="I332" i="13" s="1"/>
  <c r="G332" i="13"/>
  <c r="W331" i="13"/>
  <c r="X331" i="13" s="1"/>
  <c r="AC331" i="13"/>
  <c r="AD331" i="13" s="1"/>
  <c r="L331" i="13"/>
  <c r="AA331" i="13" s="1"/>
  <c r="J331" i="13"/>
  <c r="P331" i="13"/>
  <c r="S333" i="13"/>
  <c r="T332" i="13"/>
  <c r="U332" i="13" s="1"/>
  <c r="Z332" i="13" s="1"/>
  <c r="V332" i="13"/>
  <c r="W275" i="4"/>
  <c r="X275" i="4" s="1"/>
  <c r="Y275" i="4" s="1"/>
  <c r="T276" i="4"/>
  <c r="U276" i="4" s="1"/>
  <c r="Z276" i="4" s="1"/>
  <c r="S277" i="4"/>
  <c r="V276" i="4"/>
  <c r="L277" i="4"/>
  <c r="AC277" i="4"/>
  <c r="AD277" i="4" s="1"/>
  <c r="Q278" i="4"/>
  <c r="I278" i="4"/>
  <c r="G278" i="4"/>
  <c r="H279" i="4"/>
  <c r="P277" i="4"/>
  <c r="J277" i="4"/>
  <c r="I107" i="2"/>
  <c r="H108" i="2"/>
  <c r="Q107" i="2"/>
  <c r="G107" i="2"/>
  <c r="J106" i="2"/>
  <c r="P106" i="2"/>
  <c r="F110" i="2"/>
  <c r="K109" i="2"/>
  <c r="W104" i="2"/>
  <c r="X104" i="2" s="1"/>
  <c r="Y104" i="2" s="1"/>
  <c r="S106" i="2"/>
  <c r="T105" i="2"/>
  <c r="U105" i="2" s="1"/>
  <c r="Z105" i="2" s="1"/>
  <c r="V105" i="2"/>
  <c r="L106" i="2"/>
  <c r="AA106" i="2" s="1"/>
  <c r="AC106" i="2"/>
  <c r="AD106" i="2" s="1"/>
  <c r="W276" i="4" l="1"/>
  <c r="X276" i="4" s="1"/>
  <c r="Y276" i="4" s="1"/>
  <c r="Q334" i="13"/>
  <c r="H335" i="13"/>
  <c r="L332" i="13"/>
  <c r="AA332" i="13" s="1"/>
  <c r="AC332" i="13"/>
  <c r="AD332" i="13" s="1"/>
  <c r="S334" i="13"/>
  <c r="T333" i="13"/>
  <c r="V333" i="13"/>
  <c r="W332" i="13"/>
  <c r="X332" i="13" s="1"/>
  <c r="Y331" i="13"/>
  <c r="U333" i="13"/>
  <c r="Z333" i="13" s="1"/>
  <c r="F334" i="13"/>
  <c r="K333" i="13"/>
  <c r="I333" i="13" s="1"/>
  <c r="G333" i="13"/>
  <c r="P332" i="13"/>
  <c r="J332" i="13"/>
  <c r="L278" i="4"/>
  <c r="AC278" i="4"/>
  <c r="AD278" i="4" s="1"/>
  <c r="Q279" i="4"/>
  <c r="G279" i="4"/>
  <c r="H280" i="4"/>
  <c r="I279" i="4"/>
  <c r="S278" i="4"/>
  <c r="T277" i="4"/>
  <c r="U277" i="4" s="1"/>
  <c r="Z277" i="4" s="1"/>
  <c r="V277" i="4"/>
  <c r="J278" i="4"/>
  <c r="P278" i="4"/>
  <c r="F111" i="2"/>
  <c r="K110" i="2"/>
  <c r="W105" i="2"/>
  <c r="X105" i="2" s="1"/>
  <c r="Y105" i="2" s="1"/>
  <c r="H109" i="2"/>
  <c r="I108" i="2"/>
  <c r="G108" i="2"/>
  <c r="Q108" i="2"/>
  <c r="T106" i="2"/>
  <c r="U106" i="2" s="1"/>
  <c r="Z106" i="2" s="1"/>
  <c r="S107" i="2"/>
  <c r="V106" i="2"/>
  <c r="P107" i="2"/>
  <c r="J107" i="2"/>
  <c r="L107" i="2"/>
  <c r="AA107" i="2" s="1"/>
  <c r="AC107" i="2"/>
  <c r="AD107" i="2" s="1"/>
  <c r="W106" i="2" l="1"/>
  <c r="X106" i="2" s="1"/>
  <c r="Y106" i="2" s="1"/>
  <c r="Q335" i="13"/>
  <c r="H336" i="13"/>
  <c r="Y332" i="13"/>
  <c r="J333" i="13"/>
  <c r="P333" i="13"/>
  <c r="W333" i="13"/>
  <c r="X333" i="13" s="1"/>
  <c r="Y333" i="13" s="1"/>
  <c r="AC333" i="13"/>
  <c r="AD333" i="13" s="1"/>
  <c r="L333" i="13"/>
  <c r="AA333" i="13" s="1"/>
  <c r="T334" i="13"/>
  <c r="S335" i="13"/>
  <c r="V334" i="13"/>
  <c r="F335" i="13"/>
  <c r="K334" i="13"/>
  <c r="I334" i="13" s="1"/>
  <c r="U334" i="13"/>
  <c r="Z334" i="13" s="1"/>
  <c r="G334" i="13"/>
  <c r="W277" i="4"/>
  <c r="X277" i="4" s="1"/>
  <c r="Y277" i="4" s="1"/>
  <c r="L279" i="4"/>
  <c r="AC279" i="4"/>
  <c r="AD279" i="4" s="1"/>
  <c r="P279" i="4"/>
  <c r="J279" i="4"/>
  <c r="Q280" i="4"/>
  <c r="H281" i="4"/>
  <c r="I280" i="4"/>
  <c r="G280" i="4"/>
  <c r="S279" i="4"/>
  <c r="T278" i="4"/>
  <c r="U278" i="4" s="1"/>
  <c r="Z278" i="4" s="1"/>
  <c r="V278" i="4"/>
  <c r="W278" i="4" s="1"/>
  <c r="X278" i="4" s="1"/>
  <c r="Y278" i="4" s="1"/>
  <c r="T107" i="2"/>
  <c r="U107" i="2" s="1"/>
  <c r="Z107" i="2" s="1"/>
  <c r="S108" i="2"/>
  <c r="V107" i="2"/>
  <c r="W107" i="2" s="1"/>
  <c r="X107" i="2" s="1"/>
  <c r="Y107" i="2" s="1"/>
  <c r="P108" i="2"/>
  <c r="J108" i="2"/>
  <c r="L108" i="2"/>
  <c r="AA108" i="2" s="1"/>
  <c r="AC108" i="2"/>
  <c r="AD108" i="2" s="1"/>
  <c r="G109" i="2"/>
  <c r="H110" i="2"/>
  <c r="Q109" i="2"/>
  <c r="I109" i="2"/>
  <c r="F112" i="2"/>
  <c r="K111" i="2"/>
  <c r="Q336" i="13" l="1"/>
  <c r="S336" i="13" s="1"/>
  <c r="H337" i="13"/>
  <c r="W334" i="13"/>
  <c r="X334" i="13" s="1"/>
  <c r="T335" i="13"/>
  <c r="V335" i="13"/>
  <c r="AC334" i="13"/>
  <c r="AD334" i="13" s="1"/>
  <c r="L334" i="13"/>
  <c r="AA334" i="13" s="1"/>
  <c r="J334" i="13"/>
  <c r="P334" i="13"/>
  <c r="F336" i="13"/>
  <c r="K335" i="13"/>
  <c r="I335" i="13" s="1"/>
  <c r="U335" i="13"/>
  <c r="Z335" i="13" s="1"/>
  <c r="G335" i="13"/>
  <c r="AC280" i="4"/>
  <c r="AD280" i="4" s="1"/>
  <c r="L280" i="4"/>
  <c r="H282" i="4"/>
  <c r="G281" i="4"/>
  <c r="Q281" i="4"/>
  <c r="I281" i="4"/>
  <c r="S280" i="4"/>
  <c r="T279" i="4"/>
  <c r="U279" i="4" s="1"/>
  <c r="Z279" i="4" s="1"/>
  <c r="V279" i="4"/>
  <c r="J280" i="4"/>
  <c r="P280" i="4"/>
  <c r="AC109" i="2"/>
  <c r="AD109" i="2" s="1"/>
  <c r="L109" i="2"/>
  <c r="AA109" i="2" s="1"/>
  <c r="P109" i="2"/>
  <c r="J109" i="2"/>
  <c r="T108" i="2"/>
  <c r="U108" i="2" s="1"/>
  <c r="Z108" i="2" s="1"/>
  <c r="S109" i="2"/>
  <c r="V108" i="2"/>
  <c r="W108" i="2" s="1"/>
  <c r="X108" i="2" s="1"/>
  <c r="Y108" i="2" s="1"/>
  <c r="K112" i="2"/>
  <c r="F113" i="2"/>
  <c r="H111" i="2"/>
  <c r="I110" i="2"/>
  <c r="G110" i="2"/>
  <c r="Q110" i="2"/>
  <c r="Y334" i="13" l="1"/>
  <c r="Q337" i="13"/>
  <c r="H338" i="13"/>
  <c r="AC335" i="13"/>
  <c r="AD335" i="13" s="1"/>
  <c r="L335" i="13"/>
  <c r="AA335" i="13" s="1"/>
  <c r="W335" i="13"/>
  <c r="X335" i="13" s="1"/>
  <c r="F337" i="13"/>
  <c r="K336" i="13"/>
  <c r="I336" i="13" s="1"/>
  <c r="G336" i="13"/>
  <c r="P335" i="13"/>
  <c r="J335" i="13"/>
  <c r="T336" i="13"/>
  <c r="U336" i="13" s="1"/>
  <c r="Z336" i="13" s="1"/>
  <c r="S337" i="13"/>
  <c r="V336" i="13"/>
  <c r="L281" i="4"/>
  <c r="AC281" i="4"/>
  <c r="AD281" i="4" s="1"/>
  <c r="S281" i="4"/>
  <c r="T280" i="4"/>
  <c r="U280" i="4" s="1"/>
  <c r="Z280" i="4" s="1"/>
  <c r="V280" i="4"/>
  <c r="G282" i="4"/>
  <c r="Q282" i="4"/>
  <c r="H283" i="4"/>
  <c r="I282" i="4"/>
  <c r="W279" i="4"/>
  <c r="X279" i="4" s="1"/>
  <c r="Y279" i="4" s="1"/>
  <c r="J281" i="4"/>
  <c r="P281" i="4"/>
  <c r="K113" i="2"/>
  <c r="F114" i="2"/>
  <c r="G111" i="2"/>
  <c r="H112" i="2"/>
  <c r="I111" i="2"/>
  <c r="Q111" i="2"/>
  <c r="T109" i="2"/>
  <c r="U109" i="2" s="1"/>
  <c r="Z109" i="2" s="1"/>
  <c r="S110" i="2"/>
  <c r="V109" i="2"/>
  <c r="W109" i="2" s="1"/>
  <c r="X109" i="2" s="1"/>
  <c r="Y109" i="2" s="1"/>
  <c r="P110" i="2"/>
  <c r="J110" i="2"/>
  <c r="AC110" i="2"/>
  <c r="AD110" i="2" s="1"/>
  <c r="L110" i="2"/>
  <c r="AA110" i="2" s="1"/>
  <c r="H339" i="13" l="1"/>
  <c r="Q338" i="13"/>
  <c r="P336" i="13"/>
  <c r="J336" i="13"/>
  <c r="K337" i="13"/>
  <c r="I337" i="13" s="1"/>
  <c r="F338" i="13"/>
  <c r="G337" i="13"/>
  <c r="Y335" i="13"/>
  <c r="W336" i="13"/>
  <c r="X336" i="13" s="1"/>
  <c r="Y336" i="13" s="1"/>
  <c r="AC336" i="13"/>
  <c r="AD336" i="13" s="1"/>
  <c r="L336" i="13"/>
  <c r="AA336" i="13" s="1"/>
  <c r="T337" i="13"/>
  <c r="U337" i="13" s="1"/>
  <c r="Z337" i="13" s="1"/>
  <c r="S338" i="13"/>
  <c r="V337" i="13"/>
  <c r="T281" i="4"/>
  <c r="U281" i="4" s="1"/>
  <c r="Z281" i="4" s="1"/>
  <c r="S282" i="4"/>
  <c r="V281" i="4"/>
  <c r="AC282" i="4"/>
  <c r="AD282" i="4" s="1"/>
  <c r="L282" i="4"/>
  <c r="P282" i="4"/>
  <c r="J282" i="4"/>
  <c r="I283" i="4"/>
  <c r="H284" i="4"/>
  <c r="Q283" i="4"/>
  <c r="G283" i="4"/>
  <c r="W280" i="4"/>
  <c r="X280" i="4" s="1"/>
  <c r="Y280" i="4" s="1"/>
  <c r="T110" i="2"/>
  <c r="U110" i="2" s="1"/>
  <c r="Z110" i="2" s="1"/>
  <c r="S111" i="2"/>
  <c r="V110" i="2"/>
  <c r="AC111" i="2"/>
  <c r="AD111" i="2" s="1"/>
  <c r="L111" i="2"/>
  <c r="AA111" i="2" s="1"/>
  <c r="F115" i="2"/>
  <c r="K114" i="2"/>
  <c r="G112" i="2"/>
  <c r="I112" i="2"/>
  <c r="H113" i="2"/>
  <c r="Q112" i="2"/>
  <c r="P111" i="2"/>
  <c r="J111" i="2"/>
  <c r="W110" i="2" l="1"/>
  <c r="X110" i="2" s="1"/>
  <c r="Y110" i="2" s="1"/>
  <c r="W281" i="4"/>
  <c r="X281" i="4" s="1"/>
  <c r="Y281" i="4" s="1"/>
  <c r="H340" i="13"/>
  <c r="Q339" i="13"/>
  <c r="W337" i="13"/>
  <c r="X337" i="13" s="1"/>
  <c r="J337" i="13"/>
  <c r="P337" i="13"/>
  <c r="AC337" i="13"/>
  <c r="AD337" i="13" s="1"/>
  <c r="L337" i="13"/>
  <c r="AA337" i="13" s="1"/>
  <c r="T338" i="13"/>
  <c r="U338" i="13" s="1"/>
  <c r="Z338" i="13" s="1"/>
  <c r="S339" i="13"/>
  <c r="V338" i="13"/>
  <c r="K338" i="13"/>
  <c r="I338" i="13" s="1"/>
  <c r="F339" i="13"/>
  <c r="G338" i="13"/>
  <c r="P283" i="4"/>
  <c r="J283" i="4"/>
  <c r="L283" i="4"/>
  <c r="AC283" i="4"/>
  <c r="AD283" i="4" s="1"/>
  <c r="T282" i="4"/>
  <c r="U282" i="4" s="1"/>
  <c r="Z282" i="4" s="1"/>
  <c r="S283" i="4"/>
  <c r="V282" i="4"/>
  <c r="Q284" i="4"/>
  <c r="H285" i="4"/>
  <c r="G284" i="4"/>
  <c r="I284" i="4"/>
  <c r="H114" i="2"/>
  <c r="I113" i="2"/>
  <c r="Q113" i="2"/>
  <c r="G113" i="2"/>
  <c r="L112" i="2"/>
  <c r="AA112" i="2" s="1"/>
  <c r="AC112" i="2"/>
  <c r="AD112" i="2" s="1"/>
  <c r="J112" i="2"/>
  <c r="P112" i="2"/>
  <c r="F116" i="2"/>
  <c r="K115" i="2"/>
  <c r="T111" i="2"/>
  <c r="U111" i="2" s="1"/>
  <c r="Z111" i="2" s="1"/>
  <c r="S112" i="2"/>
  <c r="V111" i="2"/>
  <c r="W282" i="4" l="1"/>
  <c r="X282" i="4" s="1"/>
  <c r="Y282" i="4" s="1"/>
  <c r="H341" i="13"/>
  <c r="Q340" i="13"/>
  <c r="T339" i="13"/>
  <c r="U339" i="13" s="1"/>
  <c r="Z339" i="13" s="1"/>
  <c r="S340" i="13"/>
  <c r="V339" i="13"/>
  <c r="P338" i="13"/>
  <c r="J338" i="13"/>
  <c r="F340" i="13"/>
  <c r="K339" i="13"/>
  <c r="I339" i="13" s="1"/>
  <c r="G339" i="13"/>
  <c r="Y337" i="13"/>
  <c r="L338" i="13"/>
  <c r="AA338" i="13" s="1"/>
  <c r="AC338" i="13"/>
  <c r="AD338" i="13" s="1"/>
  <c r="W338" i="13"/>
  <c r="X338" i="13" s="1"/>
  <c r="Y338" i="13" s="1"/>
  <c r="J284" i="4"/>
  <c r="P284" i="4"/>
  <c r="S284" i="4"/>
  <c r="T283" i="4"/>
  <c r="U283" i="4" s="1"/>
  <c r="Z283" i="4" s="1"/>
  <c r="V283" i="4"/>
  <c r="AC284" i="4"/>
  <c r="AD284" i="4" s="1"/>
  <c r="L284" i="4"/>
  <c r="H286" i="4"/>
  <c r="Q285" i="4"/>
  <c r="I285" i="4"/>
  <c r="G285" i="4"/>
  <c r="W111" i="2"/>
  <c r="X111" i="2" s="1"/>
  <c r="Y111" i="2" s="1"/>
  <c r="J113" i="2"/>
  <c r="P113" i="2"/>
  <c r="T112" i="2"/>
  <c r="U112" i="2" s="1"/>
  <c r="Z112" i="2" s="1"/>
  <c r="S113" i="2"/>
  <c r="V112" i="2"/>
  <c r="K116" i="2"/>
  <c r="F117" i="2"/>
  <c r="AC113" i="2"/>
  <c r="AD113" i="2" s="1"/>
  <c r="L113" i="2"/>
  <c r="AA113" i="2" s="1"/>
  <c r="G114" i="2"/>
  <c r="I114" i="2"/>
  <c r="H115" i="2"/>
  <c r="Q114" i="2"/>
  <c r="H342" i="13" l="1"/>
  <c r="Q341" i="13"/>
  <c r="W339" i="13"/>
  <c r="X339" i="13" s="1"/>
  <c r="P339" i="13"/>
  <c r="J339" i="13"/>
  <c r="K340" i="13"/>
  <c r="I340" i="13" s="1"/>
  <c r="F341" i="13"/>
  <c r="G340" i="13"/>
  <c r="S341" i="13"/>
  <c r="T340" i="13"/>
  <c r="U340" i="13" s="1"/>
  <c r="Z340" i="13" s="1"/>
  <c r="V340" i="13"/>
  <c r="L339" i="13"/>
  <c r="AA339" i="13" s="1"/>
  <c r="AC339" i="13"/>
  <c r="AD339" i="13" s="1"/>
  <c r="P285" i="4"/>
  <c r="J285" i="4"/>
  <c r="T284" i="4"/>
  <c r="U284" i="4" s="1"/>
  <c r="Z284" i="4" s="1"/>
  <c r="S285" i="4"/>
  <c r="V284" i="4"/>
  <c r="I286" i="4"/>
  <c r="G286" i="4"/>
  <c r="Q286" i="4"/>
  <c r="H287" i="4"/>
  <c r="L285" i="4"/>
  <c r="AC285" i="4"/>
  <c r="AD285" i="4" s="1"/>
  <c r="W283" i="4"/>
  <c r="X283" i="4" s="1"/>
  <c r="Y283" i="4" s="1"/>
  <c r="AC114" i="2"/>
  <c r="AD114" i="2" s="1"/>
  <c r="L114" i="2"/>
  <c r="AA114" i="2" s="1"/>
  <c r="K117" i="2"/>
  <c r="F118" i="2"/>
  <c r="W112" i="2"/>
  <c r="X112" i="2" s="1"/>
  <c r="Y112" i="2" s="1"/>
  <c r="Q115" i="2"/>
  <c r="G115" i="2"/>
  <c r="I115" i="2"/>
  <c r="H116" i="2"/>
  <c r="P114" i="2"/>
  <c r="J114" i="2"/>
  <c r="T113" i="2"/>
  <c r="U113" i="2" s="1"/>
  <c r="Z113" i="2" s="1"/>
  <c r="S114" i="2"/>
  <c r="V113" i="2"/>
  <c r="Y339" i="13" l="1"/>
  <c r="Q342" i="13"/>
  <c r="H343" i="13"/>
  <c r="F342" i="13"/>
  <c r="K341" i="13"/>
  <c r="I341" i="13" s="1"/>
  <c r="G341" i="13"/>
  <c r="W340" i="13"/>
  <c r="X340" i="13" s="1"/>
  <c r="T341" i="13"/>
  <c r="U341" i="13" s="1"/>
  <c r="Z341" i="13" s="1"/>
  <c r="S342" i="13"/>
  <c r="V341" i="13"/>
  <c r="L340" i="13"/>
  <c r="AA340" i="13" s="1"/>
  <c r="AC340" i="13"/>
  <c r="AD340" i="13" s="1"/>
  <c r="J340" i="13"/>
  <c r="P340" i="13"/>
  <c r="S286" i="4"/>
  <c r="T285" i="4"/>
  <c r="U285" i="4" s="1"/>
  <c r="Z285" i="4" s="1"/>
  <c r="V285" i="4"/>
  <c r="G287" i="4"/>
  <c r="I287" i="4"/>
  <c r="Q287" i="4"/>
  <c r="H288" i="4"/>
  <c r="L286" i="4"/>
  <c r="AC286" i="4"/>
  <c r="AD286" i="4" s="1"/>
  <c r="P286" i="4"/>
  <c r="J286" i="4"/>
  <c r="W284" i="4"/>
  <c r="X284" i="4" s="1"/>
  <c r="Y284" i="4" s="1"/>
  <c r="H117" i="2"/>
  <c r="Q116" i="2"/>
  <c r="I116" i="2"/>
  <c r="G116" i="2"/>
  <c r="F119" i="2"/>
  <c r="K118" i="2"/>
  <c r="S115" i="2"/>
  <c r="T114" i="2"/>
  <c r="U114" i="2" s="1"/>
  <c r="Z114" i="2" s="1"/>
  <c r="V114" i="2"/>
  <c r="W114" i="2" s="1"/>
  <c r="X114" i="2" s="1"/>
  <c r="Y114" i="2" s="1"/>
  <c r="AC115" i="2"/>
  <c r="AD115" i="2" s="1"/>
  <c r="L115" i="2"/>
  <c r="AA115" i="2" s="1"/>
  <c r="P115" i="2"/>
  <c r="J115" i="2"/>
  <c r="W113" i="2"/>
  <c r="X113" i="2" s="1"/>
  <c r="Y113" i="2" s="1"/>
  <c r="W285" i="4" l="1"/>
  <c r="X285" i="4" s="1"/>
  <c r="Y285" i="4" s="1"/>
  <c r="Q343" i="13"/>
  <c r="S343" i="13" s="1"/>
  <c r="H344" i="13"/>
  <c r="AC341" i="13"/>
  <c r="AD341" i="13" s="1"/>
  <c r="L341" i="13"/>
  <c r="AA341" i="13" s="1"/>
  <c r="Y340" i="13"/>
  <c r="K342" i="13"/>
  <c r="I342" i="13" s="1"/>
  <c r="F343" i="13"/>
  <c r="G342" i="13"/>
  <c r="W341" i="13"/>
  <c r="X341" i="13" s="1"/>
  <c r="T342" i="13"/>
  <c r="U342" i="13" s="1"/>
  <c r="Z342" i="13" s="1"/>
  <c r="V342" i="13"/>
  <c r="J341" i="13"/>
  <c r="P341" i="13"/>
  <c r="I288" i="4"/>
  <c r="H289" i="4"/>
  <c r="G288" i="4"/>
  <c r="Q288" i="4"/>
  <c r="J287" i="4"/>
  <c r="P287" i="4"/>
  <c r="AC287" i="4"/>
  <c r="AD287" i="4" s="1"/>
  <c r="L287" i="4"/>
  <c r="S287" i="4"/>
  <c r="T286" i="4"/>
  <c r="U286" i="4" s="1"/>
  <c r="Z286" i="4" s="1"/>
  <c r="V286" i="4"/>
  <c r="F120" i="2"/>
  <c r="K119" i="2"/>
  <c r="AC116" i="2"/>
  <c r="AD116" i="2" s="1"/>
  <c r="L116" i="2"/>
  <c r="AA116" i="2" s="1"/>
  <c r="T115" i="2"/>
  <c r="U115" i="2" s="1"/>
  <c r="Z115" i="2" s="1"/>
  <c r="S116" i="2"/>
  <c r="V115" i="2"/>
  <c r="W115" i="2" s="1"/>
  <c r="X115" i="2" s="1"/>
  <c r="Y115" i="2" s="1"/>
  <c r="J116" i="2"/>
  <c r="P116" i="2"/>
  <c r="I117" i="2"/>
  <c r="Q117" i="2"/>
  <c r="G117" i="2"/>
  <c r="H118" i="2"/>
  <c r="W286" i="4" l="1"/>
  <c r="X286" i="4" s="1"/>
  <c r="Y286" i="4" s="1"/>
  <c r="Q344" i="13"/>
  <c r="H345" i="13"/>
  <c r="Y341" i="13"/>
  <c r="T343" i="13"/>
  <c r="U343" i="13" s="1"/>
  <c r="Z343" i="13" s="1"/>
  <c r="S344" i="13"/>
  <c r="V343" i="13"/>
  <c r="K343" i="13"/>
  <c r="I343" i="13" s="1"/>
  <c r="F344" i="13"/>
  <c r="G343" i="13"/>
  <c r="W342" i="13"/>
  <c r="X342" i="13" s="1"/>
  <c r="P342" i="13"/>
  <c r="J342" i="13"/>
  <c r="AC342" i="13"/>
  <c r="AD342" i="13" s="1"/>
  <c r="L342" i="13"/>
  <c r="AA342" i="13" s="1"/>
  <c r="J288" i="4"/>
  <c r="P288" i="4"/>
  <c r="T287" i="4"/>
  <c r="U287" i="4" s="1"/>
  <c r="Z287" i="4" s="1"/>
  <c r="S288" i="4"/>
  <c r="V287" i="4"/>
  <c r="I289" i="4"/>
  <c r="G289" i="4"/>
  <c r="H290" i="4"/>
  <c r="Q289" i="4"/>
  <c r="L288" i="4"/>
  <c r="AC288" i="4"/>
  <c r="AD288" i="4" s="1"/>
  <c r="Q118" i="2"/>
  <c r="I118" i="2"/>
  <c r="G118" i="2"/>
  <c r="H119" i="2"/>
  <c r="L117" i="2"/>
  <c r="AA117" i="2" s="1"/>
  <c r="AC117" i="2"/>
  <c r="AD117" i="2" s="1"/>
  <c r="S117" i="2"/>
  <c r="T116" i="2"/>
  <c r="U116" i="2" s="1"/>
  <c r="Z116" i="2" s="1"/>
  <c r="V116" i="2"/>
  <c r="W116" i="2" s="1"/>
  <c r="X116" i="2" s="1"/>
  <c r="Y116" i="2" s="1"/>
  <c r="P117" i="2"/>
  <c r="J117" i="2"/>
  <c r="F121" i="2"/>
  <c r="K120" i="2"/>
  <c r="W343" i="13" l="1"/>
  <c r="X343" i="13" s="1"/>
  <c r="Q345" i="13"/>
  <c r="H346" i="13"/>
  <c r="K344" i="13"/>
  <c r="I344" i="13" s="1"/>
  <c r="F345" i="13"/>
  <c r="G344" i="13"/>
  <c r="Y342" i="13"/>
  <c r="T344" i="13"/>
  <c r="U344" i="13" s="1"/>
  <c r="Z344" i="13" s="1"/>
  <c r="S345" i="13"/>
  <c r="V344" i="13"/>
  <c r="P343" i="13"/>
  <c r="J343" i="13"/>
  <c r="L343" i="13"/>
  <c r="AA343" i="13" s="1"/>
  <c r="AC343" i="13"/>
  <c r="AD343" i="13" s="1"/>
  <c r="I290" i="4"/>
  <c r="H291" i="4"/>
  <c r="G290" i="4"/>
  <c r="Q290" i="4"/>
  <c r="AC289" i="4"/>
  <c r="AD289" i="4" s="1"/>
  <c r="L289" i="4"/>
  <c r="S289" i="4"/>
  <c r="T288" i="4"/>
  <c r="U288" i="4" s="1"/>
  <c r="Z288" i="4" s="1"/>
  <c r="V288" i="4"/>
  <c r="J289" i="4"/>
  <c r="P289" i="4"/>
  <c r="W287" i="4"/>
  <c r="X287" i="4" s="1"/>
  <c r="Y287" i="4" s="1"/>
  <c r="T117" i="2"/>
  <c r="U117" i="2" s="1"/>
  <c r="Z117" i="2" s="1"/>
  <c r="S118" i="2"/>
  <c r="V117" i="2"/>
  <c r="H120" i="2"/>
  <c r="Q119" i="2"/>
  <c r="G119" i="2"/>
  <c r="I119" i="2"/>
  <c r="P118" i="2"/>
  <c r="J118" i="2"/>
  <c r="AC118" i="2"/>
  <c r="AD118" i="2" s="1"/>
  <c r="L118" i="2"/>
  <c r="AA118" i="2" s="1"/>
  <c r="F122" i="2"/>
  <c r="K121" i="2"/>
  <c r="W117" i="2" l="1"/>
  <c r="X117" i="2" s="1"/>
  <c r="Y117" i="2" s="1"/>
  <c r="Y343" i="13"/>
  <c r="H347" i="13"/>
  <c r="Q346" i="13"/>
  <c r="K345" i="13"/>
  <c r="I345" i="13" s="1"/>
  <c r="F346" i="13"/>
  <c r="G345" i="13"/>
  <c r="W344" i="13"/>
  <c r="X344" i="13" s="1"/>
  <c r="T345" i="13"/>
  <c r="U345" i="13" s="1"/>
  <c r="Z345" i="13" s="1"/>
  <c r="S346" i="13"/>
  <c r="V345" i="13"/>
  <c r="J344" i="13"/>
  <c r="P344" i="13"/>
  <c r="AC344" i="13"/>
  <c r="AD344" i="13" s="1"/>
  <c r="L344" i="13"/>
  <c r="AA344" i="13" s="1"/>
  <c r="W288" i="4"/>
  <c r="X288" i="4" s="1"/>
  <c r="Y288" i="4" s="1"/>
  <c r="T289" i="4"/>
  <c r="U289" i="4" s="1"/>
  <c r="Z289" i="4" s="1"/>
  <c r="S290" i="4"/>
  <c r="V289" i="4"/>
  <c r="P290" i="4"/>
  <c r="J290" i="4"/>
  <c r="Q291" i="4"/>
  <c r="G291" i="4"/>
  <c r="H292" i="4"/>
  <c r="I291" i="4"/>
  <c r="L290" i="4"/>
  <c r="AC290" i="4"/>
  <c r="AD290" i="4" s="1"/>
  <c r="Q120" i="2"/>
  <c r="G120" i="2"/>
  <c r="I120" i="2"/>
  <c r="H121" i="2"/>
  <c r="J119" i="2"/>
  <c r="P119" i="2"/>
  <c r="AC119" i="2"/>
  <c r="AD119" i="2" s="1"/>
  <c r="L119" i="2"/>
  <c r="AA119" i="2" s="1"/>
  <c r="S119" i="2"/>
  <c r="T118" i="2"/>
  <c r="U118" i="2" s="1"/>
  <c r="Z118" i="2" s="1"/>
  <c r="V118" i="2"/>
  <c r="W118" i="2" s="1"/>
  <c r="X118" i="2" s="1"/>
  <c r="Y118" i="2" s="1"/>
  <c r="F123" i="2"/>
  <c r="K122" i="2"/>
  <c r="W289" i="4" l="1"/>
  <c r="X289" i="4" s="1"/>
  <c r="Y289" i="4" s="1"/>
  <c r="Q347" i="13"/>
  <c r="H348" i="13"/>
  <c r="Y344" i="13"/>
  <c r="W345" i="13"/>
  <c r="X345" i="13" s="1"/>
  <c r="P345" i="13"/>
  <c r="J345" i="13"/>
  <c r="AC345" i="13"/>
  <c r="AD345" i="13" s="1"/>
  <c r="L345" i="13"/>
  <c r="AA345" i="13" s="1"/>
  <c r="T346" i="13"/>
  <c r="S347" i="13"/>
  <c r="V346" i="13"/>
  <c r="F347" i="13"/>
  <c r="U346" i="13"/>
  <c r="Z346" i="13"/>
  <c r="K346" i="13"/>
  <c r="I346" i="13" s="1"/>
  <c r="G346" i="13"/>
  <c r="J291" i="4"/>
  <c r="P291" i="4"/>
  <c r="L291" i="4"/>
  <c r="AC291" i="4"/>
  <c r="AD291" i="4" s="1"/>
  <c r="T290" i="4"/>
  <c r="U290" i="4" s="1"/>
  <c r="Z290" i="4" s="1"/>
  <c r="S291" i="4"/>
  <c r="V290" i="4"/>
  <c r="W290" i="4" s="1"/>
  <c r="X290" i="4" s="1"/>
  <c r="Y290" i="4" s="1"/>
  <c r="I292" i="4"/>
  <c r="H293" i="4"/>
  <c r="Q292" i="4"/>
  <c r="G292" i="4"/>
  <c r="L120" i="2"/>
  <c r="AA120" i="2" s="1"/>
  <c r="AC120" i="2"/>
  <c r="AD120" i="2" s="1"/>
  <c r="P120" i="2"/>
  <c r="J120" i="2"/>
  <c r="F124" i="2"/>
  <c r="K123" i="2"/>
  <c r="T119" i="2"/>
  <c r="U119" i="2" s="1"/>
  <c r="Z119" i="2" s="1"/>
  <c r="S120" i="2"/>
  <c r="V119" i="2"/>
  <c r="G121" i="2"/>
  <c r="H122" i="2"/>
  <c r="I121" i="2"/>
  <c r="Q121" i="2"/>
  <c r="Q348" i="13" l="1"/>
  <c r="H349" i="13"/>
  <c r="J346" i="13"/>
  <c r="P346" i="13"/>
  <c r="T347" i="13"/>
  <c r="S348" i="13"/>
  <c r="V347" i="13"/>
  <c r="Y345" i="13"/>
  <c r="K347" i="13"/>
  <c r="I347" i="13" s="1"/>
  <c r="F348" i="13"/>
  <c r="U347" i="13"/>
  <c r="Z347" i="13" s="1"/>
  <c r="G347" i="13"/>
  <c r="L346" i="13"/>
  <c r="AA346" i="13" s="1"/>
  <c r="AC346" i="13"/>
  <c r="AD346" i="13" s="1"/>
  <c r="W346" i="13"/>
  <c r="X346" i="13" s="1"/>
  <c r="J292" i="4"/>
  <c r="P292" i="4"/>
  <c r="L292" i="4"/>
  <c r="AC292" i="4"/>
  <c r="AD292" i="4" s="1"/>
  <c r="S292" i="4"/>
  <c r="T291" i="4"/>
  <c r="U291" i="4" s="1"/>
  <c r="Z291" i="4" s="1"/>
  <c r="V291" i="4"/>
  <c r="I293" i="4"/>
  <c r="H294" i="4"/>
  <c r="Q293" i="4"/>
  <c r="G293" i="4"/>
  <c r="Q122" i="2"/>
  <c r="I122" i="2"/>
  <c r="G122" i="2"/>
  <c r="H123" i="2"/>
  <c r="P121" i="2"/>
  <c r="J121" i="2"/>
  <c r="W119" i="2"/>
  <c r="X119" i="2" s="1"/>
  <c r="Y119" i="2" s="1"/>
  <c r="AC121" i="2"/>
  <c r="AD121" i="2" s="1"/>
  <c r="L121" i="2"/>
  <c r="AA121" i="2" s="1"/>
  <c r="S121" i="2"/>
  <c r="T120" i="2"/>
  <c r="U120" i="2" s="1"/>
  <c r="Z120" i="2" s="1"/>
  <c r="V120" i="2"/>
  <c r="K124" i="2"/>
  <c r="F125" i="2"/>
  <c r="W291" i="4" l="1"/>
  <c r="X291" i="4" s="1"/>
  <c r="Y291" i="4" s="1"/>
  <c r="Y346" i="13"/>
  <c r="H350" i="13"/>
  <c r="Q349" i="13"/>
  <c r="S349" i="13" s="1"/>
  <c r="T348" i="13"/>
  <c r="U348" i="13" s="1"/>
  <c r="Z348" i="13" s="1"/>
  <c r="V348" i="13"/>
  <c r="J347" i="13"/>
  <c r="P347" i="13"/>
  <c r="AC347" i="13"/>
  <c r="AD347" i="13" s="1"/>
  <c r="L347" i="13"/>
  <c r="AA347" i="13" s="1"/>
  <c r="K348" i="13"/>
  <c r="I348" i="13" s="1"/>
  <c r="F349" i="13"/>
  <c r="G348" i="13"/>
  <c r="W347" i="13"/>
  <c r="X347" i="13" s="1"/>
  <c r="P293" i="4"/>
  <c r="J293" i="4"/>
  <c r="L293" i="4"/>
  <c r="AC293" i="4"/>
  <c r="AD293" i="4" s="1"/>
  <c r="I294" i="4"/>
  <c r="G294" i="4"/>
  <c r="H295" i="4"/>
  <c r="Q294" i="4"/>
  <c r="T292" i="4"/>
  <c r="U292" i="4" s="1"/>
  <c r="Z292" i="4" s="1"/>
  <c r="S293" i="4"/>
  <c r="V292" i="4"/>
  <c r="P122" i="2"/>
  <c r="J122" i="2"/>
  <c r="T121" i="2"/>
  <c r="U121" i="2" s="1"/>
  <c r="Z121" i="2" s="1"/>
  <c r="S122" i="2"/>
  <c r="V121" i="2"/>
  <c r="AC122" i="2"/>
  <c r="AD122" i="2" s="1"/>
  <c r="L122" i="2"/>
  <c r="AA122" i="2" s="1"/>
  <c r="K125" i="2"/>
  <c r="F126" i="2"/>
  <c r="W120" i="2"/>
  <c r="X120" i="2" s="1"/>
  <c r="Y120" i="2" s="1"/>
  <c r="Q123" i="2"/>
  <c r="G123" i="2"/>
  <c r="H124" i="2"/>
  <c r="I123" i="2"/>
  <c r="H351" i="13" l="1"/>
  <c r="Q350" i="13"/>
  <c r="Y347" i="13"/>
  <c r="F350" i="13"/>
  <c r="K349" i="13"/>
  <c r="I349" i="13" s="1"/>
  <c r="G349" i="13"/>
  <c r="W348" i="13"/>
  <c r="X348" i="13" s="1"/>
  <c r="T349" i="13"/>
  <c r="U349" i="13" s="1"/>
  <c r="Z349" i="13" s="1"/>
  <c r="S350" i="13"/>
  <c r="V349" i="13"/>
  <c r="P348" i="13"/>
  <c r="J348" i="13"/>
  <c r="L348" i="13"/>
  <c r="AA348" i="13" s="1"/>
  <c r="AC348" i="13"/>
  <c r="AD348" i="13" s="1"/>
  <c r="W292" i="4"/>
  <c r="X292" i="4" s="1"/>
  <c r="Y292" i="4" s="1"/>
  <c r="P294" i="4"/>
  <c r="J294" i="4"/>
  <c r="I295" i="4"/>
  <c r="G295" i="4"/>
  <c r="H296" i="4"/>
  <c r="Q295" i="4"/>
  <c r="T293" i="4"/>
  <c r="U293" i="4" s="1"/>
  <c r="Z293" i="4" s="1"/>
  <c r="S294" i="4"/>
  <c r="V293" i="4"/>
  <c r="AC294" i="4"/>
  <c r="AD294" i="4" s="1"/>
  <c r="L294" i="4"/>
  <c r="Q124" i="2"/>
  <c r="G124" i="2"/>
  <c r="I124" i="2"/>
  <c r="H125" i="2"/>
  <c r="S123" i="2"/>
  <c r="T122" i="2"/>
  <c r="U122" i="2" s="1"/>
  <c r="Z122" i="2" s="1"/>
  <c r="V122" i="2"/>
  <c r="W122" i="2" s="1"/>
  <c r="X122" i="2" s="1"/>
  <c r="Y122" i="2" s="1"/>
  <c r="P123" i="2"/>
  <c r="J123" i="2"/>
  <c r="K126" i="2"/>
  <c r="F127" i="2"/>
  <c r="L123" i="2"/>
  <c r="AA123" i="2" s="1"/>
  <c r="AC123" i="2"/>
  <c r="AD123" i="2" s="1"/>
  <c r="W121" i="2"/>
  <c r="X121" i="2" s="1"/>
  <c r="Y121" i="2" s="1"/>
  <c r="H352" i="13" l="1"/>
  <c r="Q351" i="13"/>
  <c r="Y348" i="13"/>
  <c r="W349" i="13"/>
  <c r="X349" i="13" s="1"/>
  <c r="AC349" i="13"/>
  <c r="AD349" i="13" s="1"/>
  <c r="L349" i="13"/>
  <c r="AA349" i="13" s="1"/>
  <c r="T350" i="13"/>
  <c r="S351" i="13"/>
  <c r="V350" i="13"/>
  <c r="J349" i="13"/>
  <c r="P349" i="13"/>
  <c r="K350" i="13"/>
  <c r="I350" i="13" s="1"/>
  <c r="F351" i="13"/>
  <c r="U350" i="13"/>
  <c r="Z350" i="13" s="1"/>
  <c r="G350" i="13"/>
  <c r="P295" i="4"/>
  <c r="J295" i="4"/>
  <c r="AC295" i="4"/>
  <c r="AD295" i="4" s="1"/>
  <c r="L295" i="4"/>
  <c r="W293" i="4"/>
  <c r="X293" i="4" s="1"/>
  <c r="Y293" i="4" s="1"/>
  <c r="T294" i="4"/>
  <c r="U294" i="4" s="1"/>
  <c r="Z294" i="4" s="1"/>
  <c r="S295" i="4"/>
  <c r="V294" i="4"/>
  <c r="W294" i="4" s="1"/>
  <c r="X294" i="4" s="1"/>
  <c r="Y294" i="4" s="1"/>
  <c r="H297" i="4"/>
  <c r="G296" i="4"/>
  <c r="I296" i="4"/>
  <c r="Q296" i="4"/>
  <c r="L124" i="2"/>
  <c r="AA124" i="2" s="1"/>
  <c r="AC124" i="2"/>
  <c r="AD124" i="2" s="1"/>
  <c r="K127" i="2"/>
  <c r="F128" i="2"/>
  <c r="S124" i="2"/>
  <c r="T123" i="2"/>
  <c r="U123" i="2" s="1"/>
  <c r="Z123" i="2" s="1"/>
  <c r="V123" i="2"/>
  <c r="W123" i="2" s="1"/>
  <c r="X123" i="2" s="1"/>
  <c r="Y123" i="2" s="1"/>
  <c r="J124" i="2"/>
  <c r="P124" i="2"/>
  <c r="H126" i="2"/>
  <c r="I125" i="2"/>
  <c r="Q125" i="2"/>
  <c r="G125" i="2"/>
  <c r="H353" i="13" l="1"/>
  <c r="Q352" i="13"/>
  <c r="S352" i="13" s="1"/>
  <c r="K351" i="13"/>
  <c r="I351" i="13" s="1"/>
  <c r="F352" i="13"/>
  <c r="G351" i="13"/>
  <c r="L350" i="13"/>
  <c r="AA350" i="13" s="1"/>
  <c r="AC350" i="13"/>
  <c r="AD350" i="13" s="1"/>
  <c r="W350" i="13"/>
  <c r="X350" i="13" s="1"/>
  <c r="J350" i="13"/>
  <c r="P350" i="13"/>
  <c r="T351" i="13"/>
  <c r="U351" i="13" s="1"/>
  <c r="Z351" i="13" s="1"/>
  <c r="V351" i="13"/>
  <c r="Y349" i="13"/>
  <c r="L296" i="4"/>
  <c r="AC296" i="4"/>
  <c r="AD296" i="4" s="1"/>
  <c r="T295" i="4"/>
  <c r="U295" i="4" s="1"/>
  <c r="Z295" i="4" s="1"/>
  <c r="S296" i="4"/>
  <c r="V295" i="4"/>
  <c r="J296" i="4"/>
  <c r="P296" i="4"/>
  <c r="I297" i="4"/>
  <c r="G297" i="4"/>
  <c r="H298" i="4"/>
  <c r="Q297" i="4"/>
  <c r="G126" i="2"/>
  <c r="I126" i="2"/>
  <c r="H127" i="2"/>
  <c r="Q126" i="2"/>
  <c r="L125" i="2"/>
  <c r="AA125" i="2" s="1"/>
  <c r="AC125" i="2"/>
  <c r="AD125" i="2" s="1"/>
  <c r="P125" i="2"/>
  <c r="J125" i="2"/>
  <c r="S125" i="2"/>
  <c r="T124" i="2"/>
  <c r="U124" i="2" s="1"/>
  <c r="Z124" i="2" s="1"/>
  <c r="V124" i="2"/>
  <c r="F129" i="2"/>
  <c r="K128" i="2"/>
  <c r="H354" i="13" l="1"/>
  <c r="Q353" i="13"/>
  <c r="T352" i="13"/>
  <c r="U352" i="13" s="1"/>
  <c r="Z352" i="13" s="1"/>
  <c r="S353" i="13"/>
  <c r="V352" i="13"/>
  <c r="Y350" i="13"/>
  <c r="F353" i="13"/>
  <c r="K352" i="13"/>
  <c r="I352" i="13" s="1"/>
  <c r="G352" i="13"/>
  <c r="W351" i="13"/>
  <c r="X351" i="13" s="1"/>
  <c r="J351" i="13"/>
  <c r="P351" i="13"/>
  <c r="AC351" i="13"/>
  <c r="AD351" i="13" s="1"/>
  <c r="L351" i="13"/>
  <c r="AA351" i="13" s="1"/>
  <c r="S297" i="4"/>
  <c r="T296" i="4"/>
  <c r="U296" i="4" s="1"/>
  <c r="Z296" i="4" s="1"/>
  <c r="V296" i="4"/>
  <c r="L297" i="4"/>
  <c r="AC297" i="4"/>
  <c r="AD297" i="4" s="1"/>
  <c r="I298" i="4"/>
  <c r="G298" i="4"/>
  <c r="H299" i="4"/>
  <c r="Q298" i="4"/>
  <c r="P297" i="4"/>
  <c r="J297" i="4"/>
  <c r="W295" i="4"/>
  <c r="X295" i="4" s="1"/>
  <c r="Y295" i="4" s="1"/>
  <c r="W124" i="2"/>
  <c r="X124" i="2" s="1"/>
  <c r="Y124" i="2" s="1"/>
  <c r="Q127" i="2"/>
  <c r="G127" i="2"/>
  <c r="I127" i="2"/>
  <c r="H128" i="2"/>
  <c r="L126" i="2"/>
  <c r="AA126" i="2" s="1"/>
  <c r="AC126" i="2"/>
  <c r="AD126" i="2" s="1"/>
  <c r="S126" i="2"/>
  <c r="T125" i="2"/>
  <c r="U125" i="2" s="1"/>
  <c r="Z125" i="2" s="1"/>
  <c r="V125" i="2"/>
  <c r="W125" i="2" s="1"/>
  <c r="X125" i="2" s="1"/>
  <c r="Y125" i="2" s="1"/>
  <c r="F130" i="2"/>
  <c r="K129" i="2"/>
  <c r="P126" i="2"/>
  <c r="J126" i="2"/>
  <c r="W296" i="4" l="1"/>
  <c r="X296" i="4" s="1"/>
  <c r="Y296" i="4" s="1"/>
  <c r="Y351" i="13"/>
  <c r="Q354" i="13"/>
  <c r="H355" i="13"/>
  <c r="W352" i="13"/>
  <c r="X352" i="13" s="1"/>
  <c r="L352" i="13"/>
  <c r="AA352" i="13" s="1"/>
  <c r="AC352" i="13"/>
  <c r="AD352" i="13" s="1"/>
  <c r="T353" i="13"/>
  <c r="S354" i="13"/>
  <c r="V353" i="13"/>
  <c r="W353" i="13" s="1"/>
  <c r="X353" i="13" s="1"/>
  <c r="J352" i="13"/>
  <c r="P352" i="13"/>
  <c r="F354" i="13"/>
  <c r="Z353" i="13"/>
  <c r="K353" i="13"/>
  <c r="I353" i="13" s="1"/>
  <c r="U353" i="13"/>
  <c r="G353" i="13"/>
  <c r="P298" i="4"/>
  <c r="J298" i="4"/>
  <c r="L298" i="4"/>
  <c r="AC298" i="4"/>
  <c r="AD298" i="4" s="1"/>
  <c r="G299" i="4"/>
  <c r="I299" i="4"/>
  <c r="Q299" i="4"/>
  <c r="H300" i="4"/>
  <c r="T297" i="4"/>
  <c r="U297" i="4" s="1"/>
  <c r="Z297" i="4" s="1"/>
  <c r="S298" i="4"/>
  <c r="V297" i="4"/>
  <c r="F131" i="2"/>
  <c r="K130" i="2"/>
  <c r="L127" i="2"/>
  <c r="AA127" i="2" s="1"/>
  <c r="AC127" i="2"/>
  <c r="AD127" i="2" s="1"/>
  <c r="P127" i="2"/>
  <c r="J127" i="2"/>
  <c r="G128" i="2"/>
  <c r="H129" i="2"/>
  <c r="I128" i="2"/>
  <c r="Q128" i="2"/>
  <c r="T126" i="2"/>
  <c r="U126" i="2" s="1"/>
  <c r="Z126" i="2" s="1"/>
  <c r="S127" i="2"/>
  <c r="V126" i="2"/>
  <c r="W126" i="2" s="1"/>
  <c r="X126" i="2" s="1"/>
  <c r="Y126" i="2" s="1"/>
  <c r="H356" i="13" l="1"/>
  <c r="Q355" i="13"/>
  <c r="S355" i="13" s="1"/>
  <c r="AC353" i="13"/>
  <c r="AD353" i="13" s="1"/>
  <c r="L353" i="13"/>
  <c r="AA353" i="13" s="1"/>
  <c r="P353" i="13"/>
  <c r="J353" i="13"/>
  <c r="F355" i="13"/>
  <c r="K354" i="13"/>
  <c r="I354" i="13" s="1"/>
  <c r="G354" i="13"/>
  <c r="T354" i="13"/>
  <c r="U354" i="13" s="1"/>
  <c r="Z354" i="13" s="1"/>
  <c r="V354" i="13"/>
  <c r="Y353" i="13"/>
  <c r="Y352" i="13"/>
  <c r="W297" i="4"/>
  <c r="X297" i="4" s="1"/>
  <c r="Y297" i="4" s="1"/>
  <c r="T298" i="4"/>
  <c r="U298" i="4" s="1"/>
  <c r="Z298" i="4" s="1"/>
  <c r="S299" i="4"/>
  <c r="V298" i="4"/>
  <c r="L299" i="4"/>
  <c r="AC299" i="4"/>
  <c r="AD299" i="4" s="1"/>
  <c r="G300" i="4"/>
  <c r="Q300" i="4"/>
  <c r="I300" i="4"/>
  <c r="H301" i="4"/>
  <c r="J299" i="4"/>
  <c r="P299" i="4"/>
  <c r="S128" i="2"/>
  <c r="T127" i="2"/>
  <c r="U127" i="2" s="1"/>
  <c r="Z127" i="2" s="1"/>
  <c r="V127" i="2"/>
  <c r="W127" i="2" s="1"/>
  <c r="X127" i="2" s="1"/>
  <c r="Y127" i="2" s="1"/>
  <c r="AC128" i="2"/>
  <c r="AD128" i="2" s="1"/>
  <c r="L128" i="2"/>
  <c r="AA128" i="2" s="1"/>
  <c r="Q129" i="2"/>
  <c r="G129" i="2"/>
  <c r="H130" i="2"/>
  <c r="I129" i="2"/>
  <c r="P128" i="2"/>
  <c r="J128" i="2"/>
  <c r="F132" i="2"/>
  <c r="K131" i="2"/>
  <c r="H357" i="13" l="1"/>
  <c r="Q356" i="13"/>
  <c r="AC354" i="13"/>
  <c r="AD354" i="13" s="1"/>
  <c r="L354" i="13"/>
  <c r="AA354" i="13" s="1"/>
  <c r="S356" i="13"/>
  <c r="T355" i="13"/>
  <c r="U355" i="13" s="1"/>
  <c r="Z355" i="13" s="1"/>
  <c r="V355" i="13"/>
  <c r="W354" i="13"/>
  <c r="X354" i="13" s="1"/>
  <c r="Y354" i="13" s="1"/>
  <c r="P354" i="13"/>
  <c r="J354" i="13"/>
  <c r="F356" i="13"/>
  <c r="K355" i="13"/>
  <c r="I355" i="13" s="1"/>
  <c r="G355" i="13"/>
  <c r="W298" i="4"/>
  <c r="X298" i="4" s="1"/>
  <c r="Y298" i="4" s="1"/>
  <c r="I301" i="4"/>
  <c r="H302" i="4"/>
  <c r="G301" i="4"/>
  <c r="Q301" i="4"/>
  <c r="P300" i="4"/>
  <c r="J300" i="4"/>
  <c r="T299" i="4"/>
  <c r="U299" i="4" s="1"/>
  <c r="Z299" i="4" s="1"/>
  <c r="S300" i="4"/>
  <c r="V299" i="4"/>
  <c r="AC300" i="4"/>
  <c r="AD300" i="4" s="1"/>
  <c r="L300" i="4"/>
  <c r="G130" i="2"/>
  <c r="H131" i="2"/>
  <c r="Q130" i="2"/>
  <c r="I130" i="2"/>
  <c r="P129" i="2"/>
  <c r="J129" i="2"/>
  <c r="F133" i="2"/>
  <c r="K132" i="2"/>
  <c r="L129" i="2"/>
  <c r="AA129" i="2" s="1"/>
  <c r="AC129" i="2"/>
  <c r="AD129" i="2" s="1"/>
  <c r="S129" i="2"/>
  <c r="T128" i="2"/>
  <c r="U128" i="2" s="1"/>
  <c r="Z128" i="2" s="1"/>
  <c r="V128" i="2"/>
  <c r="W128" i="2" s="1"/>
  <c r="X128" i="2" s="1"/>
  <c r="Y128" i="2" s="1"/>
  <c r="Q357" i="13" l="1"/>
  <c r="H358" i="13"/>
  <c r="F357" i="13"/>
  <c r="K356" i="13"/>
  <c r="I356" i="13" s="1"/>
  <c r="G356" i="13"/>
  <c r="T356" i="13"/>
  <c r="U356" i="13" s="1"/>
  <c r="Z356" i="13" s="1"/>
  <c r="S357" i="13"/>
  <c r="V356" i="13"/>
  <c r="J355" i="13"/>
  <c r="P355" i="13"/>
  <c r="AC355" i="13"/>
  <c r="AD355" i="13" s="1"/>
  <c r="L355" i="13"/>
  <c r="AA355" i="13" s="1"/>
  <c r="W355" i="13"/>
  <c r="X355" i="13" s="1"/>
  <c r="P301" i="4"/>
  <c r="J301" i="4"/>
  <c r="W299" i="4"/>
  <c r="X299" i="4" s="1"/>
  <c r="Y299" i="4" s="1"/>
  <c r="I302" i="4"/>
  <c r="G302" i="4"/>
  <c r="H303" i="4"/>
  <c r="Q302" i="4"/>
  <c r="S301" i="4"/>
  <c r="T300" i="4"/>
  <c r="U300" i="4" s="1"/>
  <c r="Z300" i="4" s="1"/>
  <c r="V300" i="4"/>
  <c r="W300" i="4" s="1"/>
  <c r="X300" i="4" s="1"/>
  <c r="Y300" i="4" s="1"/>
  <c r="AC301" i="4"/>
  <c r="AD301" i="4" s="1"/>
  <c r="L301" i="4"/>
  <c r="T129" i="2"/>
  <c r="U129" i="2" s="1"/>
  <c r="Z129" i="2" s="1"/>
  <c r="S130" i="2"/>
  <c r="V129" i="2"/>
  <c r="G131" i="2"/>
  <c r="H132" i="2"/>
  <c r="Q131" i="2"/>
  <c r="I131" i="2"/>
  <c r="F134" i="2"/>
  <c r="K133" i="2"/>
  <c r="L130" i="2"/>
  <c r="AA130" i="2" s="1"/>
  <c r="AC130" i="2"/>
  <c r="AD130" i="2" s="1"/>
  <c r="P130" i="2"/>
  <c r="J130" i="2"/>
  <c r="Y355" i="13" l="1"/>
  <c r="Q358" i="13"/>
  <c r="H359" i="13"/>
  <c r="S358" i="13"/>
  <c r="T357" i="13"/>
  <c r="V357" i="13"/>
  <c r="L356" i="13"/>
  <c r="AA356" i="13" s="1"/>
  <c r="AC356" i="13"/>
  <c r="AD356" i="13" s="1"/>
  <c r="W356" i="13"/>
  <c r="X356" i="13" s="1"/>
  <c r="J356" i="13"/>
  <c r="P356" i="13"/>
  <c r="F358" i="13"/>
  <c r="K357" i="13"/>
  <c r="I357" i="13" s="1"/>
  <c r="U357" i="13"/>
  <c r="Z357" i="13" s="1"/>
  <c r="G357" i="13"/>
  <c r="AC302" i="4"/>
  <c r="AD302" i="4" s="1"/>
  <c r="L302" i="4"/>
  <c r="I303" i="4"/>
  <c r="G303" i="4"/>
  <c r="H304" i="4"/>
  <c r="Q303" i="4"/>
  <c r="T301" i="4"/>
  <c r="U301" i="4" s="1"/>
  <c r="Z301" i="4" s="1"/>
  <c r="S302" i="4"/>
  <c r="V301" i="4"/>
  <c r="J302" i="4"/>
  <c r="P302" i="4"/>
  <c r="AC131" i="2"/>
  <c r="AD131" i="2" s="1"/>
  <c r="L131" i="2"/>
  <c r="AA131" i="2" s="1"/>
  <c r="J131" i="2"/>
  <c r="P131" i="2"/>
  <c r="F135" i="2"/>
  <c r="K134" i="2"/>
  <c r="W129" i="2"/>
  <c r="X129" i="2" s="1"/>
  <c r="Y129" i="2" s="1"/>
  <c r="T130" i="2"/>
  <c r="U130" i="2" s="1"/>
  <c r="Z130" i="2" s="1"/>
  <c r="S131" i="2"/>
  <c r="V130" i="2"/>
  <c r="Q132" i="2"/>
  <c r="G132" i="2"/>
  <c r="H133" i="2"/>
  <c r="I132" i="2"/>
  <c r="H360" i="13" l="1"/>
  <c r="Q359" i="13"/>
  <c r="Y356" i="13"/>
  <c r="L357" i="13"/>
  <c r="AA357" i="13" s="1"/>
  <c r="AC357" i="13"/>
  <c r="AD357" i="13" s="1"/>
  <c r="W357" i="13"/>
  <c r="X357" i="13" s="1"/>
  <c r="J357" i="13"/>
  <c r="P357" i="13"/>
  <c r="K358" i="13"/>
  <c r="I358" i="13" s="1"/>
  <c r="F359" i="13"/>
  <c r="G358" i="13"/>
  <c r="S359" i="13"/>
  <c r="T358" i="13"/>
  <c r="U358" i="13" s="1"/>
  <c r="Z358" i="13" s="1"/>
  <c r="V358" i="13"/>
  <c r="L303" i="4"/>
  <c r="AC303" i="4"/>
  <c r="AD303" i="4" s="1"/>
  <c r="I304" i="4"/>
  <c r="H305" i="4"/>
  <c r="G304" i="4"/>
  <c r="Q304" i="4"/>
  <c r="W301" i="4"/>
  <c r="X301" i="4" s="1"/>
  <c r="Y301" i="4" s="1"/>
  <c r="S303" i="4"/>
  <c r="T302" i="4"/>
  <c r="U302" i="4" s="1"/>
  <c r="Z302" i="4" s="1"/>
  <c r="V302" i="4"/>
  <c r="W302" i="4" s="1"/>
  <c r="X302" i="4" s="1"/>
  <c r="Y302" i="4" s="1"/>
  <c r="J303" i="4"/>
  <c r="P303" i="4"/>
  <c r="G133" i="2"/>
  <c r="H134" i="2"/>
  <c r="I133" i="2"/>
  <c r="Q133" i="2"/>
  <c r="W130" i="2"/>
  <c r="X130" i="2" s="1"/>
  <c r="Y130" i="2" s="1"/>
  <c r="P132" i="2"/>
  <c r="J132" i="2"/>
  <c r="S132" i="2"/>
  <c r="T131" i="2"/>
  <c r="U131" i="2" s="1"/>
  <c r="Z131" i="2" s="1"/>
  <c r="V131" i="2"/>
  <c r="W131" i="2" s="1"/>
  <c r="X131" i="2" s="1"/>
  <c r="Y131" i="2" s="1"/>
  <c r="L132" i="2"/>
  <c r="AA132" i="2" s="1"/>
  <c r="AC132" i="2"/>
  <c r="AD132" i="2" s="1"/>
  <c r="F136" i="2"/>
  <c r="K135" i="2"/>
  <c r="Y357" i="13" l="1"/>
  <c r="Q360" i="13"/>
  <c r="H361" i="13"/>
  <c r="S360" i="13"/>
  <c r="T359" i="13"/>
  <c r="U359" i="13" s="1"/>
  <c r="Z359" i="13" s="1"/>
  <c r="V359" i="13"/>
  <c r="P358" i="13"/>
  <c r="J358" i="13"/>
  <c r="L358" i="13"/>
  <c r="AA358" i="13" s="1"/>
  <c r="AC358" i="13"/>
  <c r="AD358" i="13" s="1"/>
  <c r="W358" i="13"/>
  <c r="X358" i="13" s="1"/>
  <c r="Y358" i="13" s="1"/>
  <c r="K359" i="13"/>
  <c r="I359" i="13" s="1"/>
  <c r="F360" i="13"/>
  <c r="G359" i="13"/>
  <c r="I305" i="4"/>
  <c r="H306" i="4"/>
  <c r="Q305" i="4"/>
  <c r="G305" i="4"/>
  <c r="AC304" i="4"/>
  <c r="AD304" i="4" s="1"/>
  <c r="L304" i="4"/>
  <c r="P304" i="4"/>
  <c r="J304" i="4"/>
  <c r="S304" i="4"/>
  <c r="T303" i="4"/>
  <c r="U303" i="4" s="1"/>
  <c r="Z303" i="4" s="1"/>
  <c r="V303" i="4"/>
  <c r="L133" i="2"/>
  <c r="AA133" i="2" s="1"/>
  <c r="AC133" i="2"/>
  <c r="AD133" i="2" s="1"/>
  <c r="F137" i="2"/>
  <c r="K136" i="2"/>
  <c r="G134" i="2"/>
  <c r="I134" i="2"/>
  <c r="H135" i="2"/>
  <c r="Q134" i="2"/>
  <c r="S133" i="2"/>
  <c r="T132" i="2"/>
  <c r="U132" i="2" s="1"/>
  <c r="Z132" i="2" s="1"/>
  <c r="V132" i="2"/>
  <c r="J133" i="2"/>
  <c r="P133" i="2"/>
  <c r="W303" i="4" l="1"/>
  <c r="X303" i="4" s="1"/>
  <c r="Y303" i="4" s="1"/>
  <c r="Q361" i="13"/>
  <c r="H362" i="13"/>
  <c r="W359" i="13"/>
  <c r="X359" i="13" s="1"/>
  <c r="J359" i="13"/>
  <c r="P359" i="13"/>
  <c r="L359" i="13"/>
  <c r="AA359" i="13" s="1"/>
  <c r="AC359" i="13"/>
  <c r="AD359" i="13" s="1"/>
  <c r="K360" i="13"/>
  <c r="I360" i="13" s="1"/>
  <c r="F361" i="13"/>
  <c r="G360" i="13"/>
  <c r="T360" i="13"/>
  <c r="U360" i="13" s="1"/>
  <c r="Z360" i="13" s="1"/>
  <c r="S361" i="13"/>
  <c r="V360" i="13"/>
  <c r="J305" i="4"/>
  <c r="P305" i="4"/>
  <c r="T304" i="4"/>
  <c r="U304" i="4" s="1"/>
  <c r="Z304" i="4" s="1"/>
  <c r="S305" i="4"/>
  <c r="V304" i="4"/>
  <c r="G306" i="4"/>
  <c r="H307" i="4"/>
  <c r="Q306" i="4"/>
  <c r="I306" i="4"/>
  <c r="L305" i="4"/>
  <c r="AC305" i="4"/>
  <c r="AD305" i="4" s="1"/>
  <c r="Q135" i="2"/>
  <c r="G135" i="2"/>
  <c r="H136" i="2"/>
  <c r="I135" i="2"/>
  <c r="K137" i="2"/>
  <c r="F138" i="2"/>
  <c r="L134" i="2"/>
  <c r="AA134" i="2" s="1"/>
  <c r="AC134" i="2"/>
  <c r="AD134" i="2" s="1"/>
  <c r="P134" i="2"/>
  <c r="J134" i="2"/>
  <c r="T133" i="2"/>
  <c r="U133" i="2" s="1"/>
  <c r="Z133" i="2" s="1"/>
  <c r="S134" i="2"/>
  <c r="V133" i="2"/>
  <c r="W132" i="2"/>
  <c r="X132" i="2" s="1"/>
  <c r="Y132" i="2" s="1"/>
  <c r="W133" i="2" l="1"/>
  <c r="X133" i="2" s="1"/>
  <c r="Y133" i="2" s="1"/>
  <c r="H363" i="13"/>
  <c r="Q362" i="13"/>
  <c r="T361" i="13"/>
  <c r="S362" i="13"/>
  <c r="V361" i="13"/>
  <c r="J360" i="13"/>
  <c r="P360" i="13"/>
  <c r="AC360" i="13"/>
  <c r="AD360" i="13" s="1"/>
  <c r="L360" i="13"/>
  <c r="AA360" i="13" s="1"/>
  <c r="F362" i="13"/>
  <c r="U361" i="13"/>
  <c r="Z361" i="13"/>
  <c r="K361" i="13"/>
  <c r="I361" i="13" s="1"/>
  <c r="G361" i="13"/>
  <c r="W360" i="13"/>
  <c r="X360" i="13" s="1"/>
  <c r="Y360" i="13" s="1"/>
  <c r="Y359" i="13"/>
  <c r="T305" i="4"/>
  <c r="U305" i="4" s="1"/>
  <c r="Z305" i="4" s="1"/>
  <c r="S306" i="4"/>
  <c r="V305" i="4"/>
  <c r="P306" i="4"/>
  <c r="J306" i="4"/>
  <c r="H308" i="4"/>
  <c r="G307" i="4"/>
  <c r="I307" i="4"/>
  <c r="Q307" i="4"/>
  <c r="L306" i="4"/>
  <c r="AC306" i="4"/>
  <c r="AD306" i="4" s="1"/>
  <c r="W304" i="4"/>
  <c r="X304" i="4" s="1"/>
  <c r="Y304" i="4" s="1"/>
  <c r="I136" i="2"/>
  <c r="H137" i="2"/>
  <c r="Q136" i="2"/>
  <c r="G136" i="2"/>
  <c r="F139" i="2"/>
  <c r="K138" i="2"/>
  <c r="T134" i="2"/>
  <c r="U134" i="2" s="1"/>
  <c r="Z134" i="2" s="1"/>
  <c r="S135" i="2"/>
  <c r="V134" i="2"/>
  <c r="P135" i="2"/>
  <c r="J135" i="2"/>
  <c r="AC135" i="2"/>
  <c r="AD135" i="2" s="1"/>
  <c r="L135" i="2"/>
  <c r="AA135" i="2" s="1"/>
  <c r="W361" i="13" l="1"/>
  <c r="Q363" i="13"/>
  <c r="H364" i="13"/>
  <c r="P361" i="13"/>
  <c r="J361" i="13"/>
  <c r="F363" i="13"/>
  <c r="K362" i="13"/>
  <c r="I362" i="13" s="1"/>
  <c r="G362" i="13"/>
  <c r="L361" i="13"/>
  <c r="AA361" i="13" s="1"/>
  <c r="AC361" i="13"/>
  <c r="AD361" i="13" s="1"/>
  <c r="X361" i="13"/>
  <c r="S363" i="13"/>
  <c r="T362" i="13"/>
  <c r="U362" i="13" s="1"/>
  <c r="Z362" i="13" s="1"/>
  <c r="V362" i="13"/>
  <c r="W305" i="4"/>
  <c r="X305" i="4" s="1"/>
  <c r="Y305" i="4" s="1"/>
  <c r="L307" i="4"/>
  <c r="AC307" i="4"/>
  <c r="AD307" i="4" s="1"/>
  <c r="I308" i="4"/>
  <c r="H309" i="4"/>
  <c r="G308" i="4"/>
  <c r="Q308" i="4"/>
  <c r="S307" i="4"/>
  <c r="T306" i="4"/>
  <c r="U306" i="4" s="1"/>
  <c r="Z306" i="4" s="1"/>
  <c r="V306" i="4"/>
  <c r="J307" i="4"/>
  <c r="P307" i="4"/>
  <c r="W134" i="2"/>
  <c r="X134" i="2" s="1"/>
  <c r="Y134" i="2" s="1"/>
  <c r="T135" i="2"/>
  <c r="U135" i="2" s="1"/>
  <c r="Z135" i="2" s="1"/>
  <c r="S136" i="2"/>
  <c r="V135" i="2"/>
  <c r="K139" i="2"/>
  <c r="F140" i="2"/>
  <c r="H138" i="2"/>
  <c r="I137" i="2"/>
  <c r="Q137" i="2"/>
  <c r="G137" i="2"/>
  <c r="J136" i="2"/>
  <c r="P136" i="2"/>
  <c r="L136" i="2"/>
  <c r="AA136" i="2" s="1"/>
  <c r="AC136" i="2"/>
  <c r="AD136" i="2" s="1"/>
  <c r="W135" i="2" l="1"/>
  <c r="X135" i="2" s="1"/>
  <c r="Y135" i="2" s="1"/>
  <c r="Q364" i="13"/>
  <c r="H365" i="13"/>
  <c r="Y361" i="13"/>
  <c r="S364" i="13"/>
  <c r="T363" i="13"/>
  <c r="V363" i="13"/>
  <c r="P362" i="13"/>
  <c r="J362" i="13"/>
  <c r="F364" i="13"/>
  <c r="U363" i="13"/>
  <c r="Z363" i="13" s="1"/>
  <c r="K363" i="13"/>
  <c r="I363" i="13" s="1"/>
  <c r="G363" i="13"/>
  <c r="W362" i="13"/>
  <c r="X362" i="13" s="1"/>
  <c r="L362" i="13"/>
  <c r="AA362" i="13" s="1"/>
  <c r="AC362" i="13"/>
  <c r="AD362" i="13" s="1"/>
  <c r="W306" i="4"/>
  <c r="X306" i="4" s="1"/>
  <c r="Y306" i="4" s="1"/>
  <c r="S308" i="4"/>
  <c r="T307" i="4"/>
  <c r="U307" i="4" s="1"/>
  <c r="Z307" i="4" s="1"/>
  <c r="V307" i="4"/>
  <c r="I309" i="4"/>
  <c r="H310" i="4"/>
  <c r="G309" i="4"/>
  <c r="Q309" i="4"/>
  <c r="AC308" i="4"/>
  <c r="AD308" i="4" s="1"/>
  <c r="L308" i="4"/>
  <c r="P308" i="4"/>
  <c r="J308" i="4"/>
  <c r="F141" i="2"/>
  <c r="K140" i="2"/>
  <c r="T136" i="2"/>
  <c r="U136" i="2" s="1"/>
  <c r="Z136" i="2" s="1"/>
  <c r="S137" i="2"/>
  <c r="V136" i="2"/>
  <c r="W136" i="2" s="1"/>
  <c r="X136" i="2" s="1"/>
  <c r="Y136" i="2" s="1"/>
  <c r="L137" i="2"/>
  <c r="AA137" i="2" s="1"/>
  <c r="AC137" i="2"/>
  <c r="AD137" i="2" s="1"/>
  <c r="P137" i="2"/>
  <c r="J137" i="2"/>
  <c r="Q138" i="2"/>
  <c r="G138" i="2"/>
  <c r="I138" i="2"/>
  <c r="H139" i="2"/>
  <c r="Q365" i="13" l="1"/>
  <c r="H366" i="13"/>
  <c r="Y362" i="13"/>
  <c r="AC363" i="13"/>
  <c r="AD363" i="13" s="1"/>
  <c r="L363" i="13"/>
  <c r="AA363" i="13" s="1"/>
  <c r="W363" i="13"/>
  <c r="X363" i="13" s="1"/>
  <c r="J363" i="13"/>
  <c r="P363" i="13"/>
  <c r="F365" i="13"/>
  <c r="K364" i="13"/>
  <c r="I364" i="13" s="1"/>
  <c r="U364" i="13"/>
  <c r="Z364" i="13" s="1"/>
  <c r="G364" i="13"/>
  <c r="S365" i="13"/>
  <c r="T364" i="13"/>
  <c r="V364" i="13"/>
  <c r="L309" i="4"/>
  <c r="AC309" i="4"/>
  <c r="AD309" i="4" s="1"/>
  <c r="W307" i="4"/>
  <c r="X307" i="4" s="1"/>
  <c r="Y307" i="4" s="1"/>
  <c r="P309" i="4"/>
  <c r="J309" i="4"/>
  <c r="Q310" i="4"/>
  <c r="G310" i="4"/>
  <c r="I310" i="4"/>
  <c r="H311" i="4"/>
  <c r="S309" i="4"/>
  <c r="T308" i="4"/>
  <c r="U308" i="4" s="1"/>
  <c r="Z308" i="4" s="1"/>
  <c r="V308" i="4"/>
  <c r="Q139" i="2"/>
  <c r="I139" i="2"/>
  <c r="G139" i="2"/>
  <c r="H140" i="2"/>
  <c r="K141" i="2"/>
  <c r="F142" i="2"/>
  <c r="P138" i="2"/>
  <c r="J138" i="2"/>
  <c r="S138" i="2"/>
  <c r="T137" i="2"/>
  <c r="U137" i="2" s="1"/>
  <c r="Z137" i="2" s="1"/>
  <c r="V137" i="2"/>
  <c r="AC138" i="2"/>
  <c r="AD138" i="2" s="1"/>
  <c r="L138" i="2"/>
  <c r="AA138" i="2" s="1"/>
  <c r="W364" i="13" l="1"/>
  <c r="Y363" i="13"/>
  <c r="H367" i="13"/>
  <c r="Q366" i="13"/>
  <c r="S366" i="13" s="1"/>
  <c r="T365" i="13"/>
  <c r="V365" i="13"/>
  <c r="J364" i="13"/>
  <c r="P364" i="13"/>
  <c r="X364" i="13"/>
  <c r="K365" i="13"/>
  <c r="I365" i="13" s="1"/>
  <c r="F366" i="13"/>
  <c r="U365" i="13"/>
  <c r="Z365" i="13" s="1"/>
  <c r="G365" i="13"/>
  <c r="AC364" i="13"/>
  <c r="AD364" i="13" s="1"/>
  <c r="L364" i="13"/>
  <c r="AA364" i="13" s="1"/>
  <c r="P310" i="4"/>
  <c r="J310" i="4"/>
  <c r="S310" i="4"/>
  <c r="T309" i="4"/>
  <c r="U309" i="4" s="1"/>
  <c r="Z309" i="4" s="1"/>
  <c r="V309" i="4"/>
  <c r="I311" i="4"/>
  <c r="H312" i="4"/>
  <c r="Q311" i="4"/>
  <c r="G311" i="4"/>
  <c r="W308" i="4"/>
  <c r="X308" i="4" s="1"/>
  <c r="Y308" i="4" s="1"/>
  <c r="AC310" i="4"/>
  <c r="AD310" i="4" s="1"/>
  <c r="L310" i="4"/>
  <c r="F143" i="2"/>
  <c r="K142" i="2"/>
  <c r="P139" i="2"/>
  <c r="J139" i="2"/>
  <c r="S139" i="2"/>
  <c r="T138" i="2"/>
  <c r="U138" i="2" s="1"/>
  <c r="Z138" i="2" s="1"/>
  <c r="V138" i="2"/>
  <c r="W137" i="2"/>
  <c r="X137" i="2" s="1"/>
  <c r="Y137" i="2" s="1"/>
  <c r="L139" i="2"/>
  <c r="AA139" i="2" s="1"/>
  <c r="AC139" i="2"/>
  <c r="AD139" i="2" s="1"/>
  <c r="Q140" i="2"/>
  <c r="I140" i="2"/>
  <c r="G140" i="2"/>
  <c r="H141" i="2"/>
  <c r="Q367" i="13" l="1"/>
  <c r="H368" i="13"/>
  <c r="P365" i="13"/>
  <c r="J365" i="13"/>
  <c r="AC365" i="13"/>
  <c r="AD365" i="13" s="1"/>
  <c r="L365" i="13"/>
  <c r="AA365" i="13" s="1"/>
  <c r="Y364" i="13"/>
  <c r="W365" i="13"/>
  <c r="X365" i="13" s="1"/>
  <c r="Y365" i="13" s="1"/>
  <c r="T366" i="13"/>
  <c r="U366" i="13" s="1"/>
  <c r="Z366" i="13" s="1"/>
  <c r="S367" i="13"/>
  <c r="V366" i="13"/>
  <c r="K366" i="13"/>
  <c r="I366" i="13" s="1"/>
  <c r="F367" i="13"/>
  <c r="G366" i="13"/>
  <c r="Q312" i="4"/>
  <c r="I312" i="4"/>
  <c r="G312" i="4"/>
  <c r="H313" i="4"/>
  <c r="L311" i="4"/>
  <c r="AC311" i="4"/>
  <c r="AD311" i="4" s="1"/>
  <c r="S311" i="4"/>
  <c r="T310" i="4"/>
  <c r="U310" i="4" s="1"/>
  <c r="Z310" i="4" s="1"/>
  <c r="V310" i="4"/>
  <c r="J311" i="4"/>
  <c r="P311" i="4"/>
  <c r="W309" i="4"/>
  <c r="X309" i="4" s="1"/>
  <c r="Y309" i="4" s="1"/>
  <c r="T139" i="2"/>
  <c r="U139" i="2" s="1"/>
  <c r="Z139" i="2" s="1"/>
  <c r="S140" i="2"/>
  <c r="V139" i="2"/>
  <c r="J140" i="2"/>
  <c r="P140" i="2"/>
  <c r="AC140" i="2"/>
  <c r="AD140" i="2" s="1"/>
  <c r="L140" i="2"/>
  <c r="AA140" i="2" s="1"/>
  <c r="G141" i="2"/>
  <c r="H142" i="2"/>
  <c r="I141" i="2"/>
  <c r="Q141" i="2"/>
  <c r="W138" i="2"/>
  <c r="X138" i="2" s="1"/>
  <c r="Y138" i="2" s="1"/>
  <c r="F144" i="2"/>
  <c r="K143" i="2"/>
  <c r="W139" i="2" l="1"/>
  <c r="X139" i="2" s="1"/>
  <c r="Y139" i="2" s="1"/>
  <c r="Q368" i="13"/>
  <c r="H369" i="13"/>
  <c r="L366" i="13"/>
  <c r="AA366" i="13" s="1"/>
  <c r="AC366" i="13"/>
  <c r="AD366" i="13" s="1"/>
  <c r="J366" i="13"/>
  <c r="P366" i="13"/>
  <c r="W366" i="13"/>
  <c r="X366" i="13" s="1"/>
  <c r="Y366" i="13" s="1"/>
  <c r="K367" i="13"/>
  <c r="I367" i="13" s="1"/>
  <c r="F368" i="13"/>
  <c r="G367" i="13"/>
  <c r="T367" i="13"/>
  <c r="U367" i="13" s="1"/>
  <c r="Z367" i="13" s="1"/>
  <c r="S368" i="13"/>
  <c r="V367" i="13"/>
  <c r="W310" i="4"/>
  <c r="X310" i="4" s="1"/>
  <c r="Y310" i="4" s="1"/>
  <c r="T311" i="4"/>
  <c r="U311" i="4" s="1"/>
  <c r="Z311" i="4" s="1"/>
  <c r="S312" i="4"/>
  <c r="V311" i="4"/>
  <c r="J312" i="4"/>
  <c r="P312" i="4"/>
  <c r="AC312" i="4"/>
  <c r="AD312" i="4" s="1"/>
  <c r="L312" i="4"/>
  <c r="Q313" i="4"/>
  <c r="G313" i="4"/>
  <c r="H314" i="4"/>
  <c r="I313" i="4"/>
  <c r="P141" i="2"/>
  <c r="J141" i="2"/>
  <c r="F145" i="2"/>
  <c r="K144" i="2"/>
  <c r="G142" i="2"/>
  <c r="I142" i="2"/>
  <c r="H143" i="2"/>
  <c r="Q142" i="2"/>
  <c r="S141" i="2"/>
  <c r="T140" i="2"/>
  <c r="U140" i="2" s="1"/>
  <c r="Z140" i="2" s="1"/>
  <c r="V140" i="2"/>
  <c r="L141" i="2"/>
  <c r="AA141" i="2" s="1"/>
  <c r="AC141" i="2"/>
  <c r="AD141" i="2" s="1"/>
  <c r="H370" i="13" l="1"/>
  <c r="Q369" i="13"/>
  <c r="T368" i="13"/>
  <c r="U368" i="13" s="1"/>
  <c r="Z368" i="13" s="1"/>
  <c r="S369" i="13"/>
  <c r="V368" i="13"/>
  <c r="F369" i="13"/>
  <c r="K368" i="13"/>
  <c r="I368" i="13" s="1"/>
  <c r="G368" i="13"/>
  <c r="W367" i="13"/>
  <c r="X367" i="13" s="1"/>
  <c r="P367" i="13"/>
  <c r="J367" i="13"/>
  <c r="AC367" i="13"/>
  <c r="AD367" i="13" s="1"/>
  <c r="L367" i="13"/>
  <c r="AA367" i="13" s="1"/>
  <c r="W311" i="4"/>
  <c r="X311" i="4" s="1"/>
  <c r="Y311" i="4" s="1"/>
  <c r="Q314" i="4"/>
  <c r="G314" i="4"/>
  <c r="I314" i="4"/>
  <c r="H315" i="4"/>
  <c r="L313" i="4"/>
  <c r="AC313" i="4"/>
  <c r="AD313" i="4" s="1"/>
  <c r="S313" i="4"/>
  <c r="T312" i="4"/>
  <c r="U312" i="4" s="1"/>
  <c r="Z312" i="4" s="1"/>
  <c r="V312" i="4"/>
  <c r="J313" i="4"/>
  <c r="P313" i="4"/>
  <c r="S142" i="2"/>
  <c r="T141" i="2"/>
  <c r="U141" i="2" s="1"/>
  <c r="Z141" i="2" s="1"/>
  <c r="V141" i="2"/>
  <c r="W141" i="2" s="1"/>
  <c r="X141" i="2" s="1"/>
  <c r="Y141" i="2" s="1"/>
  <c r="L142" i="2"/>
  <c r="AA142" i="2" s="1"/>
  <c r="AC142" i="2"/>
  <c r="AD142" i="2" s="1"/>
  <c r="P142" i="2"/>
  <c r="J142" i="2"/>
  <c r="W140" i="2"/>
  <c r="X140" i="2" s="1"/>
  <c r="Y140" i="2" s="1"/>
  <c r="I143" i="2"/>
  <c r="G143" i="2"/>
  <c r="H144" i="2"/>
  <c r="Q143" i="2"/>
  <c r="K145" i="2"/>
  <c r="F146" i="2"/>
  <c r="W368" i="13" l="1"/>
  <c r="X368" i="13" s="1"/>
  <c r="H371" i="13"/>
  <c r="Q370" i="13"/>
  <c r="S370" i="13" s="1"/>
  <c r="Y367" i="13"/>
  <c r="K369" i="13"/>
  <c r="I369" i="13" s="1"/>
  <c r="F370" i="13"/>
  <c r="G369" i="13"/>
  <c r="T369" i="13"/>
  <c r="U369" i="13" s="1"/>
  <c r="Z369" i="13" s="1"/>
  <c r="V369" i="13"/>
  <c r="L368" i="13"/>
  <c r="AA368" i="13" s="1"/>
  <c r="AC368" i="13"/>
  <c r="AD368" i="13" s="1"/>
  <c r="J368" i="13"/>
  <c r="P368" i="13"/>
  <c r="Y368" i="13" s="1"/>
  <c r="W312" i="4"/>
  <c r="X312" i="4" s="1"/>
  <c r="Y312" i="4" s="1"/>
  <c r="S314" i="4"/>
  <c r="T313" i="4"/>
  <c r="U313" i="4" s="1"/>
  <c r="Z313" i="4" s="1"/>
  <c r="V313" i="4"/>
  <c r="L314" i="4"/>
  <c r="AC314" i="4"/>
  <c r="AD314" i="4" s="1"/>
  <c r="J314" i="4"/>
  <c r="P314" i="4"/>
  <c r="Q315" i="4"/>
  <c r="I315" i="4"/>
  <c r="H316" i="4"/>
  <c r="G315" i="4"/>
  <c r="Q144" i="2"/>
  <c r="I144" i="2"/>
  <c r="G144" i="2"/>
  <c r="H145" i="2"/>
  <c r="F147" i="2"/>
  <c r="K146" i="2"/>
  <c r="P143" i="2"/>
  <c r="J143" i="2"/>
  <c r="AC143" i="2"/>
  <c r="AD143" i="2" s="1"/>
  <c r="L143" i="2"/>
  <c r="AA143" i="2" s="1"/>
  <c r="S143" i="2"/>
  <c r="T142" i="2"/>
  <c r="U142" i="2" s="1"/>
  <c r="Z142" i="2" s="1"/>
  <c r="V142" i="2"/>
  <c r="W142" i="2" s="1"/>
  <c r="X142" i="2" s="1"/>
  <c r="Y142" i="2" s="1"/>
  <c r="Q371" i="13" l="1"/>
  <c r="S371" i="13" s="1"/>
  <c r="H372" i="13"/>
  <c r="J369" i="13"/>
  <c r="P369" i="13"/>
  <c r="L369" i="13"/>
  <c r="AA369" i="13" s="1"/>
  <c r="AC369" i="13"/>
  <c r="AD369" i="13" s="1"/>
  <c r="W369" i="13"/>
  <c r="X369" i="13" s="1"/>
  <c r="K370" i="13"/>
  <c r="I370" i="13" s="1"/>
  <c r="F371" i="13"/>
  <c r="G370" i="13"/>
  <c r="T370" i="13"/>
  <c r="U370" i="13" s="1"/>
  <c r="Z370" i="13" s="1"/>
  <c r="V370" i="13"/>
  <c r="J315" i="4"/>
  <c r="P315" i="4"/>
  <c r="W313" i="4"/>
  <c r="X313" i="4" s="1"/>
  <c r="Y313" i="4" s="1"/>
  <c r="H317" i="4"/>
  <c r="G316" i="4"/>
  <c r="Q316" i="4"/>
  <c r="I316" i="4"/>
  <c r="L315" i="4"/>
  <c r="AC315" i="4"/>
  <c r="AD315" i="4" s="1"/>
  <c r="S315" i="4"/>
  <c r="T314" i="4"/>
  <c r="U314" i="4" s="1"/>
  <c r="Z314" i="4" s="1"/>
  <c r="V314" i="4"/>
  <c r="J144" i="2"/>
  <c r="P144" i="2"/>
  <c r="T143" i="2"/>
  <c r="U143" i="2" s="1"/>
  <c r="Z143" i="2" s="1"/>
  <c r="S144" i="2"/>
  <c r="V143" i="2"/>
  <c r="K147" i="2"/>
  <c r="F148" i="2"/>
  <c r="L144" i="2"/>
  <c r="AA144" i="2" s="1"/>
  <c r="AC144" i="2"/>
  <c r="AD144" i="2" s="1"/>
  <c r="H146" i="2"/>
  <c r="Q145" i="2"/>
  <c r="I145" i="2"/>
  <c r="G145" i="2"/>
  <c r="W143" i="2" l="1"/>
  <c r="X143" i="2" s="1"/>
  <c r="Y143" i="2" s="1"/>
  <c r="Y369" i="13"/>
  <c r="H373" i="13"/>
  <c r="Q372" i="13"/>
  <c r="S372" i="13" s="1"/>
  <c r="T371" i="13"/>
  <c r="U371" i="13" s="1"/>
  <c r="Z371" i="13" s="1"/>
  <c r="V371" i="13"/>
  <c r="K371" i="13"/>
  <c r="I371" i="13" s="1"/>
  <c r="F372" i="13"/>
  <c r="G371" i="13"/>
  <c r="W370" i="13"/>
  <c r="X370" i="13" s="1"/>
  <c r="P370" i="13"/>
  <c r="J370" i="13"/>
  <c r="L370" i="13"/>
  <c r="AA370" i="13" s="1"/>
  <c r="AC370" i="13"/>
  <c r="AD370" i="13" s="1"/>
  <c r="H318" i="4"/>
  <c r="Q317" i="4"/>
  <c r="G317" i="4"/>
  <c r="I317" i="4"/>
  <c r="T315" i="4"/>
  <c r="U315" i="4" s="1"/>
  <c r="Z315" i="4" s="1"/>
  <c r="S316" i="4"/>
  <c r="V315" i="4"/>
  <c r="AC316" i="4"/>
  <c r="AD316" i="4" s="1"/>
  <c r="L316" i="4"/>
  <c r="W314" i="4"/>
  <c r="X314" i="4" s="1"/>
  <c r="Y314" i="4" s="1"/>
  <c r="P316" i="4"/>
  <c r="J316" i="4"/>
  <c r="P145" i="2"/>
  <c r="J145" i="2"/>
  <c r="G146" i="2"/>
  <c r="I146" i="2"/>
  <c r="H147" i="2"/>
  <c r="Q146" i="2"/>
  <c r="S145" i="2"/>
  <c r="T144" i="2"/>
  <c r="U144" i="2" s="1"/>
  <c r="Z144" i="2" s="1"/>
  <c r="V144" i="2"/>
  <c r="L145" i="2"/>
  <c r="AA145" i="2" s="1"/>
  <c r="AC145" i="2"/>
  <c r="AD145" i="2" s="1"/>
  <c r="F149" i="2"/>
  <c r="K148" i="2"/>
  <c r="Y370" i="13" l="1"/>
  <c r="Q373" i="13"/>
  <c r="S373" i="13" s="1"/>
  <c r="H374" i="13"/>
  <c r="J371" i="13"/>
  <c r="P371" i="13"/>
  <c r="AC371" i="13"/>
  <c r="AD371" i="13" s="1"/>
  <c r="L371" i="13"/>
  <c r="AA371" i="13" s="1"/>
  <c r="K372" i="13"/>
  <c r="I372" i="13" s="1"/>
  <c r="F373" i="13"/>
  <c r="G372" i="13"/>
  <c r="W371" i="13"/>
  <c r="X371" i="13" s="1"/>
  <c r="Y371" i="13" s="1"/>
  <c r="T372" i="13"/>
  <c r="U372" i="13" s="1"/>
  <c r="Z372" i="13" s="1"/>
  <c r="V372" i="13"/>
  <c r="W315" i="4"/>
  <c r="X315" i="4" s="1"/>
  <c r="Y315" i="4" s="1"/>
  <c r="L317" i="4"/>
  <c r="AC317" i="4"/>
  <c r="AD317" i="4" s="1"/>
  <c r="T316" i="4"/>
  <c r="U316" i="4" s="1"/>
  <c r="Z316" i="4" s="1"/>
  <c r="S317" i="4"/>
  <c r="V316" i="4"/>
  <c r="P317" i="4"/>
  <c r="J317" i="4"/>
  <c r="Q318" i="4"/>
  <c r="G318" i="4"/>
  <c r="I318" i="4"/>
  <c r="H319" i="4"/>
  <c r="S146" i="2"/>
  <c r="T145" i="2"/>
  <c r="U145" i="2" s="1"/>
  <c r="Z145" i="2" s="1"/>
  <c r="V145" i="2"/>
  <c r="W145" i="2" s="1"/>
  <c r="X145" i="2" s="1"/>
  <c r="Y145" i="2" s="1"/>
  <c r="AC146" i="2"/>
  <c r="AD146" i="2" s="1"/>
  <c r="L146" i="2"/>
  <c r="AA146" i="2" s="1"/>
  <c r="J146" i="2"/>
  <c r="P146" i="2"/>
  <c r="W144" i="2"/>
  <c r="X144" i="2" s="1"/>
  <c r="Y144" i="2" s="1"/>
  <c r="K149" i="2"/>
  <c r="F150" i="2"/>
  <c r="G147" i="2"/>
  <c r="H148" i="2"/>
  <c r="I147" i="2"/>
  <c r="Q147" i="2"/>
  <c r="Q374" i="13" l="1"/>
  <c r="H375" i="13"/>
  <c r="K373" i="13"/>
  <c r="I373" i="13" s="1"/>
  <c r="F374" i="13"/>
  <c r="G373" i="13"/>
  <c r="W372" i="13"/>
  <c r="X372" i="13" s="1"/>
  <c r="AC372" i="13"/>
  <c r="AD372" i="13" s="1"/>
  <c r="L372" i="13"/>
  <c r="AA372" i="13" s="1"/>
  <c r="T373" i="13"/>
  <c r="U373" i="13" s="1"/>
  <c r="Z373" i="13" s="1"/>
  <c r="S374" i="13"/>
  <c r="V373" i="13"/>
  <c r="P372" i="13"/>
  <c r="J372" i="13"/>
  <c r="AC318" i="4"/>
  <c r="AD318" i="4" s="1"/>
  <c r="L318" i="4"/>
  <c r="P318" i="4"/>
  <c r="J318" i="4"/>
  <c r="W316" i="4"/>
  <c r="X316" i="4" s="1"/>
  <c r="Y316" i="4" s="1"/>
  <c r="I319" i="4"/>
  <c r="G319" i="4"/>
  <c r="H320" i="4"/>
  <c r="Q319" i="4"/>
  <c r="S318" i="4"/>
  <c r="T317" i="4"/>
  <c r="U317" i="4" s="1"/>
  <c r="Z317" i="4" s="1"/>
  <c r="V317" i="4"/>
  <c r="K150" i="2"/>
  <c r="F151" i="2"/>
  <c r="G148" i="2"/>
  <c r="H149" i="2"/>
  <c r="Q148" i="2"/>
  <c r="I148" i="2"/>
  <c r="AC147" i="2"/>
  <c r="AD147" i="2" s="1"/>
  <c r="L147" i="2"/>
  <c r="AA147" i="2" s="1"/>
  <c r="P147" i="2"/>
  <c r="J147" i="2"/>
  <c r="S147" i="2"/>
  <c r="T146" i="2"/>
  <c r="U146" i="2" s="1"/>
  <c r="Z146" i="2" s="1"/>
  <c r="V146" i="2"/>
  <c r="W146" i="2" l="1"/>
  <c r="X146" i="2" s="1"/>
  <c r="Y146" i="2" s="1"/>
  <c r="Y372" i="13"/>
  <c r="W373" i="13"/>
  <c r="X373" i="13" s="1"/>
  <c r="Q375" i="13"/>
  <c r="S375" i="13" s="1"/>
  <c r="H376" i="13"/>
  <c r="T374" i="13"/>
  <c r="V374" i="13"/>
  <c r="F375" i="13"/>
  <c r="U374" i="13"/>
  <c r="Z374" i="13" s="1"/>
  <c r="K374" i="13"/>
  <c r="I374" i="13" s="1"/>
  <c r="G374" i="13"/>
  <c r="AC373" i="13"/>
  <c r="AD373" i="13" s="1"/>
  <c r="L373" i="13"/>
  <c r="AA373" i="13" s="1"/>
  <c r="J373" i="13"/>
  <c r="P373" i="13"/>
  <c r="Y373" i="13" s="1"/>
  <c r="T318" i="4"/>
  <c r="U318" i="4" s="1"/>
  <c r="Z318" i="4" s="1"/>
  <c r="S319" i="4"/>
  <c r="V318" i="4"/>
  <c r="I320" i="4"/>
  <c r="H321" i="4"/>
  <c r="Q320" i="4"/>
  <c r="G320" i="4"/>
  <c r="J319" i="4"/>
  <c r="P319" i="4"/>
  <c r="L319" i="4"/>
  <c r="AC319" i="4"/>
  <c r="AD319" i="4" s="1"/>
  <c r="W317" i="4"/>
  <c r="X317" i="4" s="1"/>
  <c r="Y317" i="4" s="1"/>
  <c r="K151" i="2"/>
  <c r="F152" i="2"/>
  <c r="H150" i="2"/>
  <c r="Q149" i="2"/>
  <c r="I149" i="2"/>
  <c r="G149" i="2"/>
  <c r="T147" i="2"/>
  <c r="U147" i="2" s="1"/>
  <c r="Z147" i="2" s="1"/>
  <c r="S148" i="2"/>
  <c r="V147" i="2"/>
  <c r="AC148" i="2"/>
  <c r="AD148" i="2" s="1"/>
  <c r="L148" i="2"/>
  <c r="AA148" i="2" s="1"/>
  <c r="J148" i="2"/>
  <c r="P148" i="2"/>
  <c r="W147" i="2" l="1"/>
  <c r="X147" i="2" s="1"/>
  <c r="Y147" i="2" s="1"/>
  <c r="W374" i="13"/>
  <c r="H377" i="13"/>
  <c r="Q376" i="13"/>
  <c r="K375" i="13"/>
  <c r="I375" i="13" s="1"/>
  <c r="F376" i="13"/>
  <c r="G375" i="13"/>
  <c r="L374" i="13"/>
  <c r="AA374" i="13" s="1"/>
  <c r="AC374" i="13"/>
  <c r="AD374" i="13" s="1"/>
  <c r="X374" i="13"/>
  <c r="J374" i="13"/>
  <c r="P374" i="13"/>
  <c r="S376" i="13"/>
  <c r="T375" i="13"/>
  <c r="U375" i="13" s="1"/>
  <c r="Z375" i="13" s="1"/>
  <c r="V375" i="13"/>
  <c r="W318" i="4"/>
  <c r="X318" i="4" s="1"/>
  <c r="Y318" i="4" s="1"/>
  <c r="P320" i="4"/>
  <c r="J320" i="4"/>
  <c r="AC320" i="4"/>
  <c r="AD320" i="4" s="1"/>
  <c r="L320" i="4"/>
  <c r="T319" i="4"/>
  <c r="U319" i="4" s="1"/>
  <c r="Z319" i="4" s="1"/>
  <c r="S320" i="4"/>
  <c r="V319" i="4"/>
  <c r="I321" i="4"/>
  <c r="G321" i="4"/>
  <c r="Q321" i="4"/>
  <c r="H322" i="4"/>
  <c r="T148" i="2"/>
  <c r="U148" i="2" s="1"/>
  <c r="Z148" i="2" s="1"/>
  <c r="S149" i="2"/>
  <c r="V148" i="2"/>
  <c r="L149" i="2"/>
  <c r="AA149" i="2" s="1"/>
  <c r="AC149" i="2"/>
  <c r="AD149" i="2" s="1"/>
  <c r="F153" i="2"/>
  <c r="K152" i="2"/>
  <c r="P149" i="2"/>
  <c r="J149" i="2"/>
  <c r="I150" i="2"/>
  <c r="H151" i="2"/>
  <c r="Q150" i="2"/>
  <c r="G150" i="2"/>
  <c r="W148" i="2" l="1"/>
  <c r="X148" i="2" s="1"/>
  <c r="Y148" i="2" s="1"/>
  <c r="Y374" i="13"/>
  <c r="H378" i="13"/>
  <c r="Q377" i="13"/>
  <c r="S377" i="13" s="1"/>
  <c r="T376" i="13"/>
  <c r="U376" i="13" s="1"/>
  <c r="Z376" i="13" s="1"/>
  <c r="V376" i="13"/>
  <c r="W375" i="13"/>
  <c r="X375" i="13" s="1"/>
  <c r="F377" i="13"/>
  <c r="K376" i="13"/>
  <c r="I376" i="13" s="1"/>
  <c r="G376" i="13"/>
  <c r="P375" i="13"/>
  <c r="J375" i="13"/>
  <c r="L375" i="13"/>
  <c r="AA375" i="13" s="1"/>
  <c r="AC375" i="13"/>
  <c r="AD375" i="13" s="1"/>
  <c r="W319" i="4"/>
  <c r="X319" i="4" s="1"/>
  <c r="Y319" i="4" s="1"/>
  <c r="I322" i="4"/>
  <c r="G322" i="4"/>
  <c r="H323" i="4"/>
  <c r="Q322" i="4"/>
  <c r="J321" i="4"/>
  <c r="P321" i="4"/>
  <c r="S321" i="4"/>
  <c r="T320" i="4"/>
  <c r="U320" i="4" s="1"/>
  <c r="Z320" i="4" s="1"/>
  <c r="V320" i="4"/>
  <c r="L321" i="4"/>
  <c r="AC321" i="4"/>
  <c r="AD321" i="4" s="1"/>
  <c r="J150" i="2"/>
  <c r="P150" i="2"/>
  <c r="L150" i="2"/>
  <c r="AA150" i="2" s="1"/>
  <c r="AC150" i="2"/>
  <c r="AD150" i="2" s="1"/>
  <c r="K153" i="2"/>
  <c r="F154" i="2"/>
  <c r="S150" i="2"/>
  <c r="T149" i="2"/>
  <c r="U149" i="2" s="1"/>
  <c r="Z149" i="2" s="1"/>
  <c r="V149" i="2"/>
  <c r="W149" i="2" s="1"/>
  <c r="X149" i="2" s="1"/>
  <c r="Y149" i="2" s="1"/>
  <c r="H152" i="2"/>
  <c r="I151" i="2"/>
  <c r="Q151" i="2"/>
  <c r="G151" i="2"/>
  <c r="H379" i="13" l="1"/>
  <c r="Q378" i="13"/>
  <c r="AC376" i="13"/>
  <c r="AD376" i="13" s="1"/>
  <c r="L376" i="13"/>
  <c r="AA376" i="13" s="1"/>
  <c r="W376" i="13"/>
  <c r="X376" i="13" s="1"/>
  <c r="P376" i="13"/>
  <c r="J376" i="13"/>
  <c r="K377" i="13"/>
  <c r="I377" i="13" s="1"/>
  <c r="F378" i="13"/>
  <c r="G377" i="13"/>
  <c r="T377" i="13"/>
  <c r="U377" i="13" s="1"/>
  <c r="Z377" i="13" s="1"/>
  <c r="S378" i="13"/>
  <c r="V377" i="13"/>
  <c r="Y375" i="13"/>
  <c r="W320" i="4"/>
  <c r="X320" i="4" s="1"/>
  <c r="Y320" i="4" s="1"/>
  <c r="T321" i="4"/>
  <c r="U321" i="4" s="1"/>
  <c r="Z321" i="4" s="1"/>
  <c r="S322" i="4"/>
  <c r="V321" i="4"/>
  <c r="H324" i="4"/>
  <c r="G323" i="4"/>
  <c r="I323" i="4"/>
  <c r="Q323" i="4"/>
  <c r="P322" i="4"/>
  <c r="J322" i="4"/>
  <c r="L322" i="4"/>
  <c r="AC322" i="4"/>
  <c r="AD322" i="4" s="1"/>
  <c r="P151" i="2"/>
  <c r="J151" i="2"/>
  <c r="H153" i="2"/>
  <c r="Q152" i="2"/>
  <c r="I152" i="2"/>
  <c r="G152" i="2"/>
  <c r="AC151" i="2"/>
  <c r="AD151" i="2" s="1"/>
  <c r="L151" i="2"/>
  <c r="AA151" i="2" s="1"/>
  <c r="F155" i="2"/>
  <c r="K154" i="2"/>
  <c r="S151" i="2"/>
  <c r="T150" i="2"/>
  <c r="U150" i="2" s="1"/>
  <c r="Z150" i="2" s="1"/>
  <c r="V150" i="2"/>
  <c r="H380" i="13" l="1"/>
  <c r="Q379" i="13"/>
  <c r="S379" i="13" s="1"/>
  <c r="K378" i="13"/>
  <c r="I378" i="13" s="1"/>
  <c r="F379" i="13"/>
  <c r="G378" i="13"/>
  <c r="W377" i="13"/>
  <c r="X377" i="13" s="1"/>
  <c r="P377" i="13"/>
  <c r="J377" i="13"/>
  <c r="Y376" i="13"/>
  <c r="AC377" i="13"/>
  <c r="AD377" i="13" s="1"/>
  <c r="L377" i="13"/>
  <c r="AA377" i="13" s="1"/>
  <c r="T378" i="13"/>
  <c r="U378" i="13" s="1"/>
  <c r="Z378" i="13" s="1"/>
  <c r="V378" i="13"/>
  <c r="W321" i="4"/>
  <c r="X321" i="4" s="1"/>
  <c r="Y321" i="4" s="1"/>
  <c r="Q324" i="4"/>
  <c r="I324" i="4"/>
  <c r="G324" i="4"/>
  <c r="H325" i="4"/>
  <c r="AC323" i="4"/>
  <c r="AD323" i="4" s="1"/>
  <c r="L323" i="4"/>
  <c r="T322" i="4"/>
  <c r="U322" i="4" s="1"/>
  <c r="Z322" i="4" s="1"/>
  <c r="S323" i="4"/>
  <c r="V322" i="4"/>
  <c r="P323" i="4"/>
  <c r="J323" i="4"/>
  <c r="W150" i="2"/>
  <c r="X150" i="2" s="1"/>
  <c r="Y150" i="2" s="1"/>
  <c r="P152" i="2"/>
  <c r="J152" i="2"/>
  <c r="H154" i="2"/>
  <c r="I153" i="2"/>
  <c r="Q153" i="2"/>
  <c r="G153" i="2"/>
  <c r="T151" i="2"/>
  <c r="U151" i="2" s="1"/>
  <c r="Z151" i="2" s="1"/>
  <c r="S152" i="2"/>
  <c r="V151" i="2"/>
  <c r="K155" i="2"/>
  <c r="F156" i="2"/>
  <c r="L152" i="2"/>
  <c r="AA152" i="2" s="1"/>
  <c r="AC152" i="2"/>
  <c r="AD152" i="2" s="1"/>
  <c r="W151" i="2" l="1"/>
  <c r="X151" i="2" s="1"/>
  <c r="Y151" i="2" s="1"/>
  <c r="H381" i="13"/>
  <c r="Q380" i="13"/>
  <c r="W378" i="13"/>
  <c r="X378" i="13" s="1"/>
  <c r="F380" i="13"/>
  <c r="K379" i="13"/>
  <c r="I379" i="13" s="1"/>
  <c r="G379" i="13"/>
  <c r="T379" i="13"/>
  <c r="U379" i="13" s="1"/>
  <c r="Z379" i="13" s="1"/>
  <c r="S380" i="13"/>
  <c r="V379" i="13"/>
  <c r="Y377" i="13"/>
  <c r="L378" i="13"/>
  <c r="AA378" i="13" s="1"/>
  <c r="AC378" i="13"/>
  <c r="AD378" i="13" s="1"/>
  <c r="P378" i="13"/>
  <c r="J378" i="13"/>
  <c r="H326" i="4"/>
  <c r="Q325" i="4"/>
  <c r="G325" i="4"/>
  <c r="I325" i="4"/>
  <c r="P324" i="4"/>
  <c r="J324" i="4"/>
  <c r="AC324" i="4"/>
  <c r="AD324" i="4" s="1"/>
  <c r="L324" i="4"/>
  <c r="W322" i="4"/>
  <c r="X322" i="4" s="1"/>
  <c r="Y322" i="4" s="1"/>
  <c r="T323" i="4"/>
  <c r="U323" i="4" s="1"/>
  <c r="Z323" i="4" s="1"/>
  <c r="S324" i="4"/>
  <c r="V323" i="4"/>
  <c r="H155" i="2"/>
  <c r="Q154" i="2"/>
  <c r="G154" i="2"/>
  <c r="I154" i="2"/>
  <c r="F157" i="2"/>
  <c r="K156" i="2"/>
  <c r="J153" i="2"/>
  <c r="P153" i="2"/>
  <c r="T152" i="2"/>
  <c r="U152" i="2" s="1"/>
  <c r="Z152" i="2" s="1"/>
  <c r="S153" i="2"/>
  <c r="V152" i="2"/>
  <c r="AC153" i="2"/>
  <c r="AD153" i="2" s="1"/>
  <c r="L153" i="2"/>
  <c r="AA153" i="2" s="1"/>
  <c r="H382" i="13" l="1"/>
  <c r="Q381" i="13"/>
  <c r="J379" i="13"/>
  <c r="P379" i="13"/>
  <c r="K380" i="13"/>
  <c r="I380" i="13" s="1"/>
  <c r="F381" i="13"/>
  <c r="G380" i="13"/>
  <c r="S381" i="13"/>
  <c r="T380" i="13"/>
  <c r="U380" i="13" s="1"/>
  <c r="Z380" i="13" s="1"/>
  <c r="V380" i="13"/>
  <c r="L379" i="13"/>
  <c r="AA379" i="13" s="1"/>
  <c r="AC379" i="13"/>
  <c r="AD379" i="13" s="1"/>
  <c r="W379" i="13"/>
  <c r="X379" i="13" s="1"/>
  <c r="Y378" i="13"/>
  <c r="AC325" i="4"/>
  <c r="AD325" i="4" s="1"/>
  <c r="L325" i="4"/>
  <c r="J325" i="4"/>
  <c r="P325" i="4"/>
  <c r="T324" i="4"/>
  <c r="U324" i="4" s="1"/>
  <c r="Z324" i="4" s="1"/>
  <c r="S325" i="4"/>
  <c r="V324" i="4"/>
  <c r="W323" i="4"/>
  <c r="X323" i="4" s="1"/>
  <c r="Y323" i="4" s="1"/>
  <c r="I326" i="4"/>
  <c r="Q326" i="4"/>
  <c r="H327" i="4"/>
  <c r="G326" i="4"/>
  <c r="K157" i="2"/>
  <c r="F158" i="2"/>
  <c r="P154" i="2"/>
  <c r="J154" i="2"/>
  <c r="W152" i="2"/>
  <c r="X152" i="2" s="1"/>
  <c r="Y152" i="2" s="1"/>
  <c r="T153" i="2"/>
  <c r="U153" i="2" s="1"/>
  <c r="Z153" i="2" s="1"/>
  <c r="S154" i="2"/>
  <c r="V153" i="2"/>
  <c r="L154" i="2"/>
  <c r="AA154" i="2" s="1"/>
  <c r="AC154" i="2"/>
  <c r="AD154" i="2" s="1"/>
  <c r="G155" i="2"/>
  <c r="H156" i="2"/>
  <c r="I155" i="2"/>
  <c r="Q155" i="2"/>
  <c r="Y379" i="13" l="1"/>
  <c r="H383" i="13"/>
  <c r="Q382" i="13"/>
  <c r="S382" i="13" s="1"/>
  <c r="T381" i="13"/>
  <c r="U381" i="13" s="1"/>
  <c r="Z381" i="13" s="1"/>
  <c r="V381" i="13"/>
  <c r="P380" i="13"/>
  <c r="J380" i="13"/>
  <c r="W380" i="13"/>
  <c r="X380" i="13" s="1"/>
  <c r="K381" i="13"/>
  <c r="I381" i="13" s="1"/>
  <c r="F382" i="13"/>
  <c r="G381" i="13"/>
  <c r="AC380" i="13"/>
  <c r="AD380" i="13" s="1"/>
  <c r="L380" i="13"/>
  <c r="AA380" i="13" s="1"/>
  <c r="W324" i="4"/>
  <c r="X324" i="4" s="1"/>
  <c r="Y324" i="4" s="1"/>
  <c r="T325" i="4"/>
  <c r="U325" i="4" s="1"/>
  <c r="Z325" i="4" s="1"/>
  <c r="S326" i="4"/>
  <c r="V325" i="4"/>
  <c r="G327" i="4"/>
  <c r="H328" i="4"/>
  <c r="Q327" i="4"/>
  <c r="I327" i="4"/>
  <c r="P326" i="4"/>
  <c r="J326" i="4"/>
  <c r="L326" i="4"/>
  <c r="AC326" i="4"/>
  <c r="AD326" i="4" s="1"/>
  <c r="F159" i="2"/>
  <c r="K158" i="2"/>
  <c r="G156" i="2"/>
  <c r="I156" i="2"/>
  <c r="H157" i="2"/>
  <c r="Q156" i="2"/>
  <c r="W153" i="2"/>
  <c r="X153" i="2" s="1"/>
  <c r="Y153" i="2" s="1"/>
  <c r="AC155" i="2"/>
  <c r="AD155" i="2" s="1"/>
  <c r="L155" i="2"/>
  <c r="AA155" i="2" s="1"/>
  <c r="P155" i="2"/>
  <c r="J155" i="2"/>
  <c r="T154" i="2"/>
  <c r="U154" i="2" s="1"/>
  <c r="Z154" i="2" s="1"/>
  <c r="S155" i="2"/>
  <c r="V154" i="2"/>
  <c r="H384" i="13" l="1"/>
  <c r="Q383" i="13"/>
  <c r="Y380" i="13"/>
  <c r="P381" i="13"/>
  <c r="J381" i="13"/>
  <c r="AC381" i="13"/>
  <c r="AD381" i="13" s="1"/>
  <c r="L381" i="13"/>
  <c r="AA381" i="13" s="1"/>
  <c r="W381" i="13"/>
  <c r="X381" i="13" s="1"/>
  <c r="Y381" i="13" s="1"/>
  <c r="T382" i="13"/>
  <c r="S383" i="13"/>
  <c r="V382" i="13"/>
  <c r="F383" i="13"/>
  <c r="U382" i="13"/>
  <c r="Z382" i="13" s="1"/>
  <c r="K382" i="13"/>
  <c r="I382" i="13" s="1"/>
  <c r="G382" i="13"/>
  <c r="L327" i="4"/>
  <c r="AC327" i="4"/>
  <c r="AD327" i="4" s="1"/>
  <c r="J327" i="4"/>
  <c r="P327" i="4"/>
  <c r="W325" i="4"/>
  <c r="X325" i="4" s="1"/>
  <c r="Y325" i="4" s="1"/>
  <c r="T326" i="4"/>
  <c r="U326" i="4" s="1"/>
  <c r="Z326" i="4" s="1"/>
  <c r="S327" i="4"/>
  <c r="V326" i="4"/>
  <c r="Q328" i="4"/>
  <c r="I328" i="4"/>
  <c r="G328" i="4"/>
  <c r="H329" i="4"/>
  <c r="G157" i="2"/>
  <c r="H158" i="2"/>
  <c r="I157" i="2"/>
  <c r="Q157" i="2"/>
  <c r="T155" i="2"/>
  <c r="U155" i="2" s="1"/>
  <c r="Z155" i="2" s="1"/>
  <c r="S156" i="2"/>
  <c r="V155" i="2"/>
  <c r="AC156" i="2"/>
  <c r="AD156" i="2" s="1"/>
  <c r="L156" i="2"/>
  <c r="AA156" i="2" s="1"/>
  <c r="W154" i="2"/>
  <c r="X154" i="2" s="1"/>
  <c r="Y154" i="2" s="1"/>
  <c r="P156" i="2"/>
  <c r="J156" i="2"/>
  <c r="F160" i="2"/>
  <c r="K159" i="2"/>
  <c r="Q384" i="13" l="1"/>
  <c r="H385" i="13"/>
  <c r="T383" i="13"/>
  <c r="U383" i="13" s="1"/>
  <c r="Z383" i="13" s="1"/>
  <c r="S384" i="13"/>
  <c r="V383" i="13"/>
  <c r="P382" i="13"/>
  <c r="J382" i="13"/>
  <c r="F384" i="13"/>
  <c r="K383" i="13"/>
  <c r="I383" i="13" s="1"/>
  <c r="G383" i="13"/>
  <c r="AC382" i="13"/>
  <c r="AD382" i="13" s="1"/>
  <c r="L382" i="13"/>
  <c r="AA382" i="13" s="1"/>
  <c r="W382" i="13"/>
  <c r="X382" i="13" s="1"/>
  <c r="J328" i="4"/>
  <c r="P328" i="4"/>
  <c r="W326" i="4"/>
  <c r="X326" i="4" s="1"/>
  <c r="Y326" i="4" s="1"/>
  <c r="I329" i="4"/>
  <c r="G329" i="4"/>
  <c r="Q329" i="4"/>
  <c r="H330" i="4"/>
  <c r="AC328" i="4"/>
  <c r="AD328" i="4" s="1"/>
  <c r="L328" i="4"/>
  <c r="T327" i="4"/>
  <c r="U327" i="4" s="1"/>
  <c r="Z327" i="4" s="1"/>
  <c r="S328" i="4"/>
  <c r="V327" i="4"/>
  <c r="W155" i="2"/>
  <c r="X155" i="2" s="1"/>
  <c r="Y155" i="2" s="1"/>
  <c r="T156" i="2"/>
  <c r="U156" i="2" s="1"/>
  <c r="Z156" i="2" s="1"/>
  <c r="S157" i="2"/>
  <c r="V156" i="2"/>
  <c r="L157" i="2"/>
  <c r="AA157" i="2" s="1"/>
  <c r="AC157" i="2"/>
  <c r="AD157" i="2" s="1"/>
  <c r="Q158" i="2"/>
  <c r="G158" i="2"/>
  <c r="I158" i="2"/>
  <c r="H159" i="2"/>
  <c r="F161" i="2"/>
  <c r="K160" i="2"/>
  <c r="J157" i="2"/>
  <c r="P157" i="2"/>
  <c r="W156" i="2" l="1"/>
  <c r="X156" i="2" s="1"/>
  <c r="Y156" i="2" s="1"/>
  <c r="Y382" i="13"/>
  <c r="Q385" i="13"/>
  <c r="H386" i="13"/>
  <c r="L383" i="13"/>
  <c r="AA383" i="13" s="1"/>
  <c r="AC383" i="13"/>
  <c r="AD383" i="13" s="1"/>
  <c r="W383" i="13"/>
  <c r="X383" i="13" s="1"/>
  <c r="J383" i="13"/>
  <c r="P383" i="13"/>
  <c r="K384" i="13"/>
  <c r="I384" i="13" s="1"/>
  <c r="F385" i="13"/>
  <c r="G384" i="13"/>
  <c r="T384" i="13"/>
  <c r="U384" i="13" s="1"/>
  <c r="Z384" i="13" s="1"/>
  <c r="S385" i="13"/>
  <c r="V384" i="13"/>
  <c r="S329" i="4"/>
  <c r="T328" i="4"/>
  <c r="U328" i="4" s="1"/>
  <c r="Z328" i="4" s="1"/>
  <c r="V328" i="4"/>
  <c r="Q330" i="4"/>
  <c r="H331" i="4"/>
  <c r="I330" i="4"/>
  <c r="G330" i="4"/>
  <c r="J329" i="4"/>
  <c r="P329" i="4"/>
  <c r="W327" i="4"/>
  <c r="X327" i="4" s="1"/>
  <c r="Y327" i="4" s="1"/>
  <c r="L329" i="4"/>
  <c r="AC329" i="4"/>
  <c r="AD329" i="4" s="1"/>
  <c r="F162" i="2"/>
  <c r="K161" i="2"/>
  <c r="P158" i="2"/>
  <c r="J158" i="2"/>
  <c r="G159" i="2"/>
  <c r="H160" i="2"/>
  <c r="I159" i="2"/>
  <c r="Q159" i="2"/>
  <c r="S158" i="2"/>
  <c r="T157" i="2"/>
  <c r="U157" i="2" s="1"/>
  <c r="Z157" i="2" s="1"/>
  <c r="V157" i="2"/>
  <c r="L158" i="2"/>
  <c r="AA158" i="2" s="1"/>
  <c r="AC158" i="2"/>
  <c r="AD158" i="2" s="1"/>
  <c r="Q386" i="13" l="1"/>
  <c r="H387" i="13"/>
  <c r="P384" i="13"/>
  <c r="J384" i="13"/>
  <c r="AC384" i="13"/>
  <c r="AD384" i="13" s="1"/>
  <c r="L384" i="13"/>
  <c r="AA384" i="13" s="1"/>
  <c r="W384" i="13"/>
  <c r="X384" i="13" s="1"/>
  <c r="Y384" i="13" s="1"/>
  <c r="Y383" i="13"/>
  <c r="S386" i="13"/>
  <c r="T385" i="13"/>
  <c r="U385" i="13" s="1"/>
  <c r="Z385" i="13" s="1"/>
  <c r="V385" i="13"/>
  <c r="F386" i="13"/>
  <c r="K385" i="13"/>
  <c r="I385" i="13" s="1"/>
  <c r="G385" i="13"/>
  <c r="W328" i="4"/>
  <c r="X328" i="4" s="1"/>
  <c r="Y328" i="4" s="1"/>
  <c r="J330" i="4"/>
  <c r="P330" i="4"/>
  <c r="L330" i="4"/>
  <c r="AC330" i="4"/>
  <c r="AD330" i="4" s="1"/>
  <c r="Q331" i="4"/>
  <c r="G331" i="4"/>
  <c r="H332" i="4"/>
  <c r="I331" i="4"/>
  <c r="T329" i="4"/>
  <c r="U329" i="4" s="1"/>
  <c r="Z329" i="4" s="1"/>
  <c r="S330" i="4"/>
  <c r="V329" i="4"/>
  <c r="T158" i="2"/>
  <c r="U158" i="2" s="1"/>
  <c r="Z158" i="2" s="1"/>
  <c r="S159" i="2"/>
  <c r="V158" i="2"/>
  <c r="P159" i="2"/>
  <c r="J159" i="2"/>
  <c r="W157" i="2"/>
  <c r="X157" i="2" s="1"/>
  <c r="Y157" i="2" s="1"/>
  <c r="AC159" i="2"/>
  <c r="AD159" i="2" s="1"/>
  <c r="L159" i="2"/>
  <c r="AA159" i="2" s="1"/>
  <c r="G160" i="2"/>
  <c r="H161" i="2"/>
  <c r="Q160" i="2"/>
  <c r="I160" i="2"/>
  <c r="F163" i="2"/>
  <c r="K162" i="2"/>
  <c r="W158" i="2" l="1"/>
  <c r="X158" i="2" s="1"/>
  <c r="Y158" i="2" s="1"/>
  <c r="W329" i="4"/>
  <c r="X329" i="4" s="1"/>
  <c r="Y329" i="4" s="1"/>
  <c r="Q387" i="13"/>
  <c r="H388" i="13"/>
  <c r="F387" i="13"/>
  <c r="K386" i="13"/>
  <c r="I386" i="13" s="1"/>
  <c r="G386" i="13"/>
  <c r="AC385" i="13"/>
  <c r="AD385" i="13" s="1"/>
  <c r="L385" i="13"/>
  <c r="AA385" i="13" s="1"/>
  <c r="W385" i="13"/>
  <c r="X385" i="13" s="1"/>
  <c r="T386" i="13"/>
  <c r="U386" i="13" s="1"/>
  <c r="Z386" i="13" s="1"/>
  <c r="S387" i="13"/>
  <c r="V386" i="13"/>
  <c r="J385" i="13"/>
  <c r="P385" i="13"/>
  <c r="Q332" i="4"/>
  <c r="I332" i="4"/>
  <c r="H333" i="4"/>
  <c r="G332" i="4"/>
  <c r="T330" i="4"/>
  <c r="U330" i="4" s="1"/>
  <c r="Z330" i="4" s="1"/>
  <c r="S331" i="4"/>
  <c r="V330" i="4"/>
  <c r="J331" i="4"/>
  <c r="P331" i="4"/>
  <c r="L331" i="4"/>
  <c r="AC331" i="4"/>
  <c r="AD331" i="4" s="1"/>
  <c r="I161" i="2"/>
  <c r="H162" i="2"/>
  <c r="Q161" i="2"/>
  <c r="G161" i="2"/>
  <c r="K163" i="2"/>
  <c r="F164" i="2"/>
  <c r="T159" i="2"/>
  <c r="U159" i="2" s="1"/>
  <c r="Z159" i="2" s="1"/>
  <c r="S160" i="2"/>
  <c r="V159" i="2"/>
  <c r="L160" i="2"/>
  <c r="AA160" i="2" s="1"/>
  <c r="AC160" i="2"/>
  <c r="AD160" i="2" s="1"/>
  <c r="P160" i="2"/>
  <c r="J160" i="2"/>
  <c r="W159" i="2" l="1"/>
  <c r="X159" i="2" s="1"/>
  <c r="Y159" i="2" s="1"/>
  <c r="W386" i="13"/>
  <c r="X386" i="13" s="1"/>
  <c r="Y385" i="13"/>
  <c r="Q388" i="13"/>
  <c r="S388" i="13" s="1"/>
  <c r="H389" i="13"/>
  <c r="T387" i="13"/>
  <c r="V387" i="13"/>
  <c r="L386" i="13"/>
  <c r="AA386" i="13" s="1"/>
  <c r="AC386" i="13"/>
  <c r="AD386" i="13" s="1"/>
  <c r="J386" i="13"/>
  <c r="P386" i="13"/>
  <c r="Y386" i="13" s="1"/>
  <c r="F388" i="13"/>
  <c r="U387" i="13"/>
  <c r="Z387" i="13" s="1"/>
  <c r="K387" i="13"/>
  <c r="I387" i="13" s="1"/>
  <c r="G387" i="13"/>
  <c r="W330" i="4"/>
  <c r="X330" i="4" s="1"/>
  <c r="Y330" i="4" s="1"/>
  <c r="Q333" i="4"/>
  <c r="G333" i="4"/>
  <c r="I333" i="4"/>
  <c r="H334" i="4"/>
  <c r="S332" i="4"/>
  <c r="T331" i="4"/>
  <c r="U331" i="4" s="1"/>
  <c r="Z331" i="4" s="1"/>
  <c r="V331" i="4"/>
  <c r="AC332" i="4"/>
  <c r="AD332" i="4" s="1"/>
  <c r="L332" i="4"/>
  <c r="P332" i="4"/>
  <c r="J332" i="4"/>
  <c r="T160" i="2"/>
  <c r="U160" i="2" s="1"/>
  <c r="Z160" i="2" s="1"/>
  <c r="S161" i="2"/>
  <c r="V160" i="2"/>
  <c r="F165" i="2"/>
  <c r="K164" i="2"/>
  <c r="H163" i="2"/>
  <c r="Q162" i="2"/>
  <c r="G162" i="2"/>
  <c r="I162" i="2"/>
  <c r="P161" i="2"/>
  <c r="J161" i="2"/>
  <c r="AC161" i="2"/>
  <c r="AD161" i="2" s="1"/>
  <c r="L161" i="2"/>
  <c r="AA161" i="2" s="1"/>
  <c r="W160" i="2" l="1"/>
  <c r="X160" i="2" s="1"/>
  <c r="Y160" i="2" s="1"/>
  <c r="Q389" i="13"/>
  <c r="H390" i="13"/>
  <c r="W387" i="13"/>
  <c r="X387" i="13" s="1"/>
  <c r="J387" i="13"/>
  <c r="P387" i="13"/>
  <c r="F389" i="13"/>
  <c r="K388" i="13"/>
  <c r="I388" i="13" s="1"/>
  <c r="G388" i="13"/>
  <c r="T388" i="13"/>
  <c r="U388" i="13" s="1"/>
  <c r="Z388" i="13" s="1"/>
  <c r="S389" i="13"/>
  <c r="V388" i="13"/>
  <c r="AC387" i="13"/>
  <c r="AD387" i="13" s="1"/>
  <c r="L387" i="13"/>
  <c r="AA387" i="13" s="1"/>
  <c r="T332" i="4"/>
  <c r="U332" i="4" s="1"/>
  <c r="Z332" i="4" s="1"/>
  <c r="S333" i="4"/>
  <c r="V332" i="4"/>
  <c r="P333" i="4"/>
  <c r="J333" i="4"/>
  <c r="Q334" i="4"/>
  <c r="G334" i="4"/>
  <c r="H335" i="4"/>
  <c r="I334" i="4"/>
  <c r="W331" i="4"/>
  <c r="X331" i="4" s="1"/>
  <c r="Y331" i="4" s="1"/>
  <c r="L333" i="4"/>
  <c r="AC333" i="4"/>
  <c r="AD333" i="4" s="1"/>
  <c r="K165" i="2"/>
  <c r="F166" i="2"/>
  <c r="L162" i="2"/>
  <c r="AA162" i="2" s="1"/>
  <c r="AC162" i="2"/>
  <c r="AD162" i="2" s="1"/>
  <c r="I163" i="2"/>
  <c r="Q163" i="2"/>
  <c r="G163" i="2"/>
  <c r="H164" i="2"/>
  <c r="J162" i="2"/>
  <c r="P162" i="2"/>
  <c r="T161" i="2"/>
  <c r="U161" i="2" s="1"/>
  <c r="Z161" i="2" s="1"/>
  <c r="S162" i="2"/>
  <c r="V161" i="2"/>
  <c r="W161" i="2" l="1"/>
  <c r="X161" i="2" s="1"/>
  <c r="Y161" i="2" s="1"/>
  <c r="H391" i="13"/>
  <c r="Q390" i="13"/>
  <c r="Y387" i="13"/>
  <c r="W388" i="13"/>
  <c r="X388" i="13" s="1"/>
  <c r="L388" i="13"/>
  <c r="AA388" i="13" s="1"/>
  <c r="AC388" i="13"/>
  <c r="AD388" i="13" s="1"/>
  <c r="T389" i="13"/>
  <c r="S390" i="13"/>
  <c r="V389" i="13"/>
  <c r="K389" i="13"/>
  <c r="I389" i="13" s="1"/>
  <c r="F390" i="13"/>
  <c r="U389" i="13"/>
  <c r="Z389" i="13" s="1"/>
  <c r="G389" i="13"/>
  <c r="P388" i="13"/>
  <c r="J388" i="13"/>
  <c r="W332" i="4"/>
  <c r="X332" i="4" s="1"/>
  <c r="Y332" i="4" s="1"/>
  <c r="J334" i="4"/>
  <c r="P334" i="4"/>
  <c r="T333" i="4"/>
  <c r="U333" i="4" s="1"/>
  <c r="Z333" i="4" s="1"/>
  <c r="S334" i="4"/>
  <c r="V333" i="4"/>
  <c r="G335" i="4"/>
  <c r="H336" i="4"/>
  <c r="Q335" i="4"/>
  <c r="I335" i="4"/>
  <c r="AC334" i="4"/>
  <c r="AD334" i="4" s="1"/>
  <c r="L334" i="4"/>
  <c r="F167" i="2"/>
  <c r="K166" i="2"/>
  <c r="G164" i="2"/>
  <c r="H165" i="2"/>
  <c r="Q164" i="2"/>
  <c r="I164" i="2"/>
  <c r="L163" i="2"/>
  <c r="AA163" i="2" s="1"/>
  <c r="AC163" i="2"/>
  <c r="AD163" i="2" s="1"/>
  <c r="T162" i="2"/>
  <c r="U162" i="2" s="1"/>
  <c r="Z162" i="2" s="1"/>
  <c r="S163" i="2"/>
  <c r="V162" i="2"/>
  <c r="P163" i="2"/>
  <c r="J163" i="2"/>
  <c r="W162" i="2" l="1"/>
  <c r="X162" i="2" s="1"/>
  <c r="Y162" i="2" s="1"/>
  <c r="Q391" i="13"/>
  <c r="H392" i="13"/>
  <c r="J389" i="13"/>
  <c r="P389" i="13"/>
  <c r="AC389" i="13"/>
  <c r="AD389" i="13" s="1"/>
  <c r="L389" i="13"/>
  <c r="AA389" i="13" s="1"/>
  <c r="K390" i="13"/>
  <c r="I390" i="13" s="1"/>
  <c r="F391" i="13"/>
  <c r="G390" i="13"/>
  <c r="T390" i="13"/>
  <c r="U390" i="13" s="1"/>
  <c r="Z390" i="13" s="1"/>
  <c r="S391" i="13"/>
  <c r="V390" i="13"/>
  <c r="Y388" i="13"/>
  <c r="W389" i="13"/>
  <c r="X389" i="13" s="1"/>
  <c r="Y389" i="13" s="1"/>
  <c r="T334" i="4"/>
  <c r="U334" i="4" s="1"/>
  <c r="Z334" i="4" s="1"/>
  <c r="S335" i="4"/>
  <c r="V334" i="4"/>
  <c r="I336" i="4"/>
  <c r="G336" i="4"/>
  <c r="H337" i="4"/>
  <c r="Q336" i="4"/>
  <c r="J335" i="4"/>
  <c r="P335" i="4"/>
  <c r="AC335" i="4"/>
  <c r="AD335" i="4" s="1"/>
  <c r="L335" i="4"/>
  <c r="W333" i="4"/>
  <c r="X333" i="4" s="1"/>
  <c r="Y333" i="4" s="1"/>
  <c r="G165" i="2"/>
  <c r="I165" i="2"/>
  <c r="H166" i="2"/>
  <c r="Q165" i="2"/>
  <c r="F168" i="2"/>
  <c r="K167" i="2"/>
  <c r="T163" i="2"/>
  <c r="U163" i="2" s="1"/>
  <c r="Z163" i="2" s="1"/>
  <c r="S164" i="2"/>
  <c r="V163" i="2"/>
  <c r="L164" i="2"/>
  <c r="AA164" i="2" s="1"/>
  <c r="AC164" i="2"/>
  <c r="AD164" i="2" s="1"/>
  <c r="P164" i="2"/>
  <c r="J164" i="2"/>
  <c r="W163" i="2" l="1"/>
  <c r="X163" i="2" s="1"/>
  <c r="Y163" i="2" s="1"/>
  <c r="W334" i="4"/>
  <c r="X334" i="4" s="1"/>
  <c r="Y334" i="4" s="1"/>
  <c r="H393" i="13"/>
  <c r="Q392" i="13"/>
  <c r="S392" i="13" s="1"/>
  <c r="W390" i="13"/>
  <c r="X390" i="13" s="1"/>
  <c r="T391" i="13"/>
  <c r="U391" i="13" s="1"/>
  <c r="Z391" i="13" s="1"/>
  <c r="V391" i="13"/>
  <c r="K391" i="13"/>
  <c r="I391" i="13" s="1"/>
  <c r="F392" i="13"/>
  <c r="G391" i="13"/>
  <c r="J390" i="13"/>
  <c r="P390" i="13"/>
  <c r="L390" i="13"/>
  <c r="AA390" i="13" s="1"/>
  <c r="AC390" i="13"/>
  <c r="AD390" i="13" s="1"/>
  <c r="L336" i="4"/>
  <c r="AC336" i="4"/>
  <c r="AD336" i="4" s="1"/>
  <c r="Q337" i="4"/>
  <c r="G337" i="4"/>
  <c r="H338" i="4"/>
  <c r="I337" i="4"/>
  <c r="T335" i="4"/>
  <c r="U335" i="4" s="1"/>
  <c r="Z335" i="4" s="1"/>
  <c r="S336" i="4"/>
  <c r="V335" i="4"/>
  <c r="P336" i="4"/>
  <c r="J336" i="4"/>
  <c r="H167" i="2"/>
  <c r="Q166" i="2"/>
  <c r="G166" i="2"/>
  <c r="I166" i="2"/>
  <c r="S165" i="2"/>
  <c r="T164" i="2"/>
  <c r="U164" i="2" s="1"/>
  <c r="Z164" i="2" s="1"/>
  <c r="V164" i="2"/>
  <c r="AC165" i="2"/>
  <c r="AD165" i="2" s="1"/>
  <c r="L165" i="2"/>
  <c r="AA165" i="2" s="1"/>
  <c r="F169" i="2"/>
  <c r="K168" i="2"/>
  <c r="P165" i="2"/>
  <c r="J165" i="2"/>
  <c r="W164" i="2" l="1"/>
  <c r="X164" i="2" s="1"/>
  <c r="Y164" i="2" s="1"/>
  <c r="W391" i="13"/>
  <c r="X391" i="13" s="1"/>
  <c r="Q393" i="13"/>
  <c r="H394" i="13"/>
  <c r="F393" i="13"/>
  <c r="K392" i="13"/>
  <c r="I392" i="13" s="1"/>
  <c r="G392" i="13"/>
  <c r="T392" i="13"/>
  <c r="U392" i="13" s="1"/>
  <c r="Z392" i="13" s="1"/>
  <c r="S393" i="13"/>
  <c r="V392" i="13"/>
  <c r="P391" i="13"/>
  <c r="Y391" i="13" s="1"/>
  <c r="J391" i="13"/>
  <c r="L391" i="13"/>
  <c r="AA391" i="13" s="1"/>
  <c r="AC391" i="13"/>
  <c r="AD391" i="13" s="1"/>
  <c r="Y390" i="13"/>
  <c r="J337" i="4"/>
  <c r="P337" i="4"/>
  <c r="L337" i="4"/>
  <c r="AC337" i="4"/>
  <c r="AD337" i="4" s="1"/>
  <c r="W335" i="4"/>
  <c r="X335" i="4" s="1"/>
  <c r="Y335" i="4" s="1"/>
  <c r="T336" i="4"/>
  <c r="U336" i="4" s="1"/>
  <c r="Z336" i="4" s="1"/>
  <c r="S337" i="4"/>
  <c r="V336" i="4"/>
  <c r="I338" i="4"/>
  <c r="Q338" i="4"/>
  <c r="H339" i="4"/>
  <c r="G338" i="4"/>
  <c r="K169" i="2"/>
  <c r="F170" i="2"/>
  <c r="P166" i="2"/>
  <c r="J166" i="2"/>
  <c r="T165" i="2"/>
  <c r="U165" i="2" s="1"/>
  <c r="Z165" i="2" s="1"/>
  <c r="S166" i="2"/>
  <c r="V165" i="2"/>
  <c r="AC166" i="2"/>
  <c r="AD166" i="2" s="1"/>
  <c r="L166" i="2"/>
  <c r="AA166" i="2" s="1"/>
  <c r="Q167" i="2"/>
  <c r="G167" i="2"/>
  <c r="H168" i="2"/>
  <c r="I167" i="2"/>
  <c r="W336" i="4" l="1"/>
  <c r="X336" i="4" s="1"/>
  <c r="Y336" i="4" s="1"/>
  <c r="Q394" i="13"/>
  <c r="H395" i="13"/>
  <c r="P392" i="13"/>
  <c r="J392" i="13"/>
  <c r="K393" i="13"/>
  <c r="I393" i="13" s="1"/>
  <c r="F394" i="13"/>
  <c r="G393" i="13"/>
  <c r="L392" i="13"/>
  <c r="AA392" i="13" s="1"/>
  <c r="AC392" i="13"/>
  <c r="AD392" i="13" s="1"/>
  <c r="W392" i="13"/>
  <c r="X392" i="13" s="1"/>
  <c r="Y392" i="13" s="1"/>
  <c r="T393" i="13"/>
  <c r="U393" i="13" s="1"/>
  <c r="Z393" i="13" s="1"/>
  <c r="S394" i="13"/>
  <c r="V393" i="13"/>
  <c r="H340" i="4"/>
  <c r="Q339" i="4"/>
  <c r="I339" i="4"/>
  <c r="G339" i="4"/>
  <c r="S338" i="4"/>
  <c r="T337" i="4"/>
  <c r="U337" i="4" s="1"/>
  <c r="Z337" i="4" s="1"/>
  <c r="V337" i="4"/>
  <c r="L338" i="4"/>
  <c r="AC338" i="4"/>
  <c r="AD338" i="4" s="1"/>
  <c r="P338" i="4"/>
  <c r="J338" i="4"/>
  <c r="L167" i="2"/>
  <c r="AA167" i="2" s="1"/>
  <c r="AC167" i="2"/>
  <c r="AD167" i="2" s="1"/>
  <c r="S167" i="2"/>
  <c r="T166" i="2"/>
  <c r="U166" i="2" s="1"/>
  <c r="Z166" i="2" s="1"/>
  <c r="V166" i="2"/>
  <c r="W166" i="2" s="1"/>
  <c r="X166" i="2" s="1"/>
  <c r="Y166" i="2" s="1"/>
  <c r="F171" i="2"/>
  <c r="K170" i="2"/>
  <c r="I168" i="2"/>
  <c r="G168" i="2"/>
  <c r="H169" i="2"/>
  <c r="Q168" i="2"/>
  <c r="P167" i="2"/>
  <c r="J167" i="2"/>
  <c r="W165" i="2"/>
  <c r="X165" i="2" s="1"/>
  <c r="Y165" i="2" s="1"/>
  <c r="H396" i="13" l="1"/>
  <c r="Q395" i="13"/>
  <c r="AC393" i="13"/>
  <c r="AD393" i="13" s="1"/>
  <c r="L393" i="13"/>
  <c r="AA393" i="13" s="1"/>
  <c r="P393" i="13"/>
  <c r="J393" i="13"/>
  <c r="S395" i="13"/>
  <c r="T394" i="13"/>
  <c r="U394" i="13" s="1"/>
  <c r="Z394" i="13" s="1"/>
  <c r="V394" i="13"/>
  <c r="K394" i="13"/>
  <c r="I394" i="13" s="1"/>
  <c r="F395" i="13"/>
  <c r="G394" i="13"/>
  <c r="W393" i="13"/>
  <c r="X393" i="13" s="1"/>
  <c r="Y393" i="13" s="1"/>
  <c r="W337" i="4"/>
  <c r="X337" i="4" s="1"/>
  <c r="Y337" i="4" s="1"/>
  <c r="AC339" i="4"/>
  <c r="AD339" i="4" s="1"/>
  <c r="L339" i="4"/>
  <c r="S339" i="4"/>
  <c r="T338" i="4"/>
  <c r="U338" i="4" s="1"/>
  <c r="Z338" i="4" s="1"/>
  <c r="V338" i="4"/>
  <c r="J339" i="4"/>
  <c r="P339" i="4"/>
  <c r="H341" i="4"/>
  <c r="I340" i="4"/>
  <c r="G340" i="4"/>
  <c r="Q340" i="4"/>
  <c r="F172" i="2"/>
  <c r="K171" i="2"/>
  <c r="P168" i="2"/>
  <c r="J168" i="2"/>
  <c r="T167" i="2"/>
  <c r="U167" i="2" s="1"/>
  <c r="Z167" i="2" s="1"/>
  <c r="S168" i="2"/>
  <c r="V167" i="2"/>
  <c r="W167" i="2" s="1"/>
  <c r="X167" i="2" s="1"/>
  <c r="Y167" i="2" s="1"/>
  <c r="I169" i="2"/>
  <c r="Q169" i="2"/>
  <c r="G169" i="2"/>
  <c r="H170" i="2"/>
  <c r="L168" i="2"/>
  <c r="AA168" i="2" s="1"/>
  <c r="AC168" i="2"/>
  <c r="AD168" i="2" s="1"/>
  <c r="H397" i="13" l="1"/>
  <c r="Q396" i="13"/>
  <c r="S396" i="13" s="1"/>
  <c r="K395" i="13"/>
  <c r="I395" i="13" s="1"/>
  <c r="F396" i="13"/>
  <c r="G395" i="13"/>
  <c r="W394" i="13"/>
  <c r="X394" i="13" s="1"/>
  <c r="L394" i="13"/>
  <c r="AA394" i="13" s="1"/>
  <c r="AC394" i="13"/>
  <c r="AD394" i="13" s="1"/>
  <c r="T395" i="13"/>
  <c r="U395" i="13" s="1"/>
  <c r="Z395" i="13" s="1"/>
  <c r="V395" i="13"/>
  <c r="J394" i="13"/>
  <c r="P394" i="13"/>
  <c r="S340" i="4"/>
  <c r="T339" i="4"/>
  <c r="U339" i="4" s="1"/>
  <c r="Z339" i="4" s="1"/>
  <c r="V339" i="4"/>
  <c r="I341" i="4"/>
  <c r="H342" i="4"/>
  <c r="G341" i="4"/>
  <c r="Q341" i="4"/>
  <c r="AC340" i="4"/>
  <c r="AD340" i="4" s="1"/>
  <c r="L340" i="4"/>
  <c r="P340" i="4"/>
  <c r="J340" i="4"/>
  <c r="W338" i="4"/>
  <c r="X338" i="4" s="1"/>
  <c r="Y338" i="4" s="1"/>
  <c r="T168" i="2"/>
  <c r="U168" i="2" s="1"/>
  <c r="Z168" i="2" s="1"/>
  <c r="S169" i="2"/>
  <c r="V168" i="2"/>
  <c r="W168" i="2" s="1"/>
  <c r="X168" i="2" s="1"/>
  <c r="Y168" i="2" s="1"/>
  <c r="G170" i="2"/>
  <c r="I170" i="2"/>
  <c r="H171" i="2"/>
  <c r="Q170" i="2"/>
  <c r="L169" i="2"/>
  <c r="AA169" i="2" s="1"/>
  <c r="AC169" i="2"/>
  <c r="AD169" i="2" s="1"/>
  <c r="F173" i="2"/>
  <c r="K172" i="2"/>
  <c r="P169" i="2"/>
  <c r="J169" i="2"/>
  <c r="Q397" i="13" l="1"/>
  <c r="H398" i="13"/>
  <c r="F397" i="13"/>
  <c r="K396" i="13"/>
  <c r="I396" i="13" s="1"/>
  <c r="G396" i="13"/>
  <c r="W395" i="13"/>
  <c r="X395" i="13" s="1"/>
  <c r="T396" i="13"/>
  <c r="U396" i="13" s="1"/>
  <c r="Z396" i="13" s="1"/>
  <c r="S397" i="13"/>
  <c r="V396" i="13"/>
  <c r="Y394" i="13"/>
  <c r="J395" i="13"/>
  <c r="P395" i="13"/>
  <c r="AC395" i="13"/>
  <c r="AD395" i="13" s="1"/>
  <c r="L395" i="13"/>
  <c r="AA395" i="13" s="1"/>
  <c r="W339" i="4"/>
  <c r="X339" i="4" s="1"/>
  <c r="Y339" i="4" s="1"/>
  <c r="AC341" i="4"/>
  <c r="AD341" i="4" s="1"/>
  <c r="L341" i="4"/>
  <c r="J341" i="4"/>
  <c r="P341" i="4"/>
  <c r="I342" i="4"/>
  <c r="H343" i="4"/>
  <c r="G342" i="4"/>
  <c r="Q342" i="4"/>
  <c r="T340" i="4"/>
  <c r="U340" i="4" s="1"/>
  <c r="Z340" i="4" s="1"/>
  <c r="S341" i="4"/>
  <c r="V340" i="4"/>
  <c r="K173" i="2"/>
  <c r="F174" i="2"/>
  <c r="P170" i="2"/>
  <c r="J170" i="2"/>
  <c r="I171" i="2"/>
  <c r="Q171" i="2"/>
  <c r="G171" i="2"/>
  <c r="H172" i="2"/>
  <c r="T169" i="2"/>
  <c r="U169" i="2" s="1"/>
  <c r="Z169" i="2" s="1"/>
  <c r="S170" i="2"/>
  <c r="V169" i="2"/>
  <c r="AC170" i="2"/>
  <c r="AD170" i="2" s="1"/>
  <c r="L170" i="2"/>
  <c r="AA170" i="2" s="1"/>
  <c r="Q398" i="13" l="1"/>
  <c r="H399" i="13"/>
  <c r="L396" i="13"/>
  <c r="AA396" i="13" s="1"/>
  <c r="AC396" i="13"/>
  <c r="AD396" i="13" s="1"/>
  <c r="W396" i="13"/>
  <c r="X396" i="13" s="1"/>
  <c r="Y395" i="13"/>
  <c r="T397" i="13"/>
  <c r="U397" i="13" s="1"/>
  <c r="Z397" i="13" s="1"/>
  <c r="S398" i="13"/>
  <c r="V397" i="13"/>
  <c r="J396" i="13"/>
  <c r="P396" i="13"/>
  <c r="F398" i="13"/>
  <c r="K397" i="13"/>
  <c r="I397" i="13" s="1"/>
  <c r="G397" i="13"/>
  <c r="W340" i="4"/>
  <c r="X340" i="4" s="1"/>
  <c r="Y340" i="4" s="1"/>
  <c r="J342" i="4"/>
  <c r="P342" i="4"/>
  <c r="G343" i="4"/>
  <c r="Q343" i="4"/>
  <c r="I343" i="4"/>
  <c r="H344" i="4"/>
  <c r="T341" i="4"/>
  <c r="U341" i="4" s="1"/>
  <c r="Z341" i="4" s="1"/>
  <c r="S342" i="4"/>
  <c r="V341" i="4"/>
  <c r="L342" i="4"/>
  <c r="AC342" i="4"/>
  <c r="AD342" i="4" s="1"/>
  <c r="I172" i="2"/>
  <c r="G172" i="2"/>
  <c r="H173" i="2"/>
  <c r="Q172" i="2"/>
  <c r="L171" i="2"/>
  <c r="AA171" i="2" s="1"/>
  <c r="AC171" i="2"/>
  <c r="AD171" i="2" s="1"/>
  <c r="K174" i="2"/>
  <c r="F175" i="2"/>
  <c r="W169" i="2"/>
  <c r="X169" i="2" s="1"/>
  <c r="Y169" i="2" s="1"/>
  <c r="P171" i="2"/>
  <c r="J171" i="2"/>
  <c r="S171" i="2"/>
  <c r="T170" i="2"/>
  <c r="U170" i="2" s="1"/>
  <c r="Z170" i="2" s="1"/>
  <c r="V170" i="2"/>
  <c r="H400" i="13" l="1"/>
  <c r="Q399" i="13"/>
  <c r="W397" i="13"/>
  <c r="X397" i="13" s="1"/>
  <c r="Y396" i="13"/>
  <c r="J397" i="13"/>
  <c r="P397" i="13"/>
  <c r="F399" i="13"/>
  <c r="K398" i="13"/>
  <c r="I398" i="13" s="1"/>
  <c r="G398" i="13"/>
  <c r="T398" i="13"/>
  <c r="U398" i="13" s="1"/>
  <c r="Z398" i="13" s="1"/>
  <c r="S399" i="13"/>
  <c r="V398" i="13"/>
  <c r="AC397" i="13"/>
  <c r="AD397" i="13" s="1"/>
  <c r="L397" i="13"/>
  <c r="AA397" i="13" s="1"/>
  <c r="I344" i="4"/>
  <c r="H345" i="4"/>
  <c r="G344" i="4"/>
  <c r="Q344" i="4"/>
  <c r="J343" i="4"/>
  <c r="P343" i="4"/>
  <c r="W341" i="4"/>
  <c r="X341" i="4" s="1"/>
  <c r="Y341" i="4" s="1"/>
  <c r="L343" i="4"/>
  <c r="AC343" i="4"/>
  <c r="AD343" i="4" s="1"/>
  <c r="S343" i="4"/>
  <c r="T342" i="4"/>
  <c r="U342" i="4" s="1"/>
  <c r="Z342" i="4" s="1"/>
  <c r="V342" i="4"/>
  <c r="S172" i="2"/>
  <c r="T171" i="2"/>
  <c r="U171" i="2" s="1"/>
  <c r="Z171" i="2" s="1"/>
  <c r="V171" i="2"/>
  <c r="F176" i="2"/>
  <c r="K175" i="2"/>
  <c r="G173" i="2"/>
  <c r="H174" i="2"/>
  <c r="I173" i="2"/>
  <c r="Q173" i="2"/>
  <c r="P172" i="2"/>
  <c r="J172" i="2"/>
  <c r="W170" i="2"/>
  <c r="X170" i="2" s="1"/>
  <c r="Y170" i="2" s="1"/>
  <c r="L172" i="2"/>
  <c r="AA172" i="2" s="1"/>
  <c r="AC172" i="2"/>
  <c r="AD172" i="2" s="1"/>
  <c r="W171" i="2" l="1"/>
  <c r="X171" i="2" s="1"/>
  <c r="Y171" i="2" s="1"/>
  <c r="Q400" i="13"/>
  <c r="H401" i="13"/>
  <c r="W398" i="13"/>
  <c r="X398" i="13" s="1"/>
  <c r="AC398" i="13"/>
  <c r="AD398" i="13" s="1"/>
  <c r="L398" i="13"/>
  <c r="AA398" i="13" s="1"/>
  <c r="S400" i="13"/>
  <c r="T399" i="13"/>
  <c r="V399" i="13"/>
  <c r="P398" i="13"/>
  <c r="J398" i="13"/>
  <c r="K399" i="13"/>
  <c r="I399" i="13" s="1"/>
  <c r="F400" i="13"/>
  <c r="U399" i="13"/>
  <c r="Z399" i="13" s="1"/>
  <c r="G399" i="13"/>
  <c r="Y397" i="13"/>
  <c r="T343" i="4"/>
  <c r="U343" i="4" s="1"/>
  <c r="Z343" i="4" s="1"/>
  <c r="S344" i="4"/>
  <c r="V343" i="4"/>
  <c r="J344" i="4"/>
  <c r="P344" i="4"/>
  <c r="I345" i="4"/>
  <c r="G345" i="4"/>
  <c r="Q345" i="4"/>
  <c r="H346" i="4"/>
  <c r="W342" i="4"/>
  <c r="X342" i="4" s="1"/>
  <c r="Y342" i="4" s="1"/>
  <c r="AC344" i="4"/>
  <c r="AD344" i="4" s="1"/>
  <c r="L344" i="4"/>
  <c r="P173" i="2"/>
  <c r="J173" i="2"/>
  <c r="F177" i="2"/>
  <c r="K176" i="2"/>
  <c r="L173" i="2"/>
  <c r="AA173" i="2" s="1"/>
  <c r="AC173" i="2"/>
  <c r="AD173" i="2" s="1"/>
  <c r="Q174" i="2"/>
  <c r="I174" i="2"/>
  <c r="G174" i="2"/>
  <c r="H175" i="2"/>
  <c r="T172" i="2"/>
  <c r="U172" i="2" s="1"/>
  <c r="Z172" i="2" s="1"/>
  <c r="S173" i="2"/>
  <c r="V172" i="2"/>
  <c r="W172" i="2" s="1"/>
  <c r="X172" i="2" s="1"/>
  <c r="Y172" i="2" s="1"/>
  <c r="Q401" i="13" l="1"/>
  <c r="H402" i="13"/>
  <c r="L399" i="13"/>
  <c r="AA399" i="13" s="1"/>
  <c r="AC399" i="13"/>
  <c r="AD399" i="13" s="1"/>
  <c r="W399" i="13"/>
  <c r="X399" i="13" s="1"/>
  <c r="P399" i="13"/>
  <c r="J399" i="13"/>
  <c r="Y398" i="13"/>
  <c r="F401" i="13"/>
  <c r="K400" i="13"/>
  <c r="I400" i="13" s="1"/>
  <c r="G400" i="13"/>
  <c r="T400" i="13"/>
  <c r="U400" i="13" s="1"/>
  <c r="Z400" i="13" s="1"/>
  <c r="S401" i="13"/>
  <c r="V400" i="13"/>
  <c r="P345" i="4"/>
  <c r="J345" i="4"/>
  <c r="W343" i="4"/>
  <c r="X343" i="4" s="1"/>
  <c r="Y343" i="4" s="1"/>
  <c r="I346" i="4"/>
  <c r="Q346" i="4"/>
  <c r="H347" i="4"/>
  <c r="G346" i="4"/>
  <c r="AC345" i="4"/>
  <c r="AD345" i="4" s="1"/>
  <c r="L345" i="4"/>
  <c r="T344" i="4"/>
  <c r="U344" i="4" s="1"/>
  <c r="Z344" i="4" s="1"/>
  <c r="S345" i="4"/>
  <c r="V344" i="4"/>
  <c r="P174" i="2"/>
  <c r="J174" i="2"/>
  <c r="F178" i="2"/>
  <c r="K177" i="2"/>
  <c r="T173" i="2"/>
  <c r="U173" i="2" s="1"/>
  <c r="Z173" i="2" s="1"/>
  <c r="S174" i="2"/>
  <c r="V173" i="2"/>
  <c r="AC174" i="2"/>
  <c r="AD174" i="2" s="1"/>
  <c r="L174" i="2"/>
  <c r="AA174" i="2" s="1"/>
  <c r="H176" i="2"/>
  <c r="Q175" i="2"/>
  <c r="I175" i="2"/>
  <c r="G175" i="2"/>
  <c r="Y399" i="13" l="1"/>
  <c r="Q402" i="13"/>
  <c r="H403" i="13"/>
  <c r="S402" i="13"/>
  <c r="T401" i="13"/>
  <c r="U401" i="13" s="1"/>
  <c r="Z401" i="13" s="1"/>
  <c r="V401" i="13"/>
  <c r="F402" i="13"/>
  <c r="K401" i="13"/>
  <c r="I401" i="13" s="1"/>
  <c r="G401" i="13"/>
  <c r="P400" i="13"/>
  <c r="J400" i="13"/>
  <c r="L400" i="13"/>
  <c r="AA400" i="13" s="1"/>
  <c r="AC400" i="13"/>
  <c r="AD400" i="13" s="1"/>
  <c r="W400" i="13"/>
  <c r="X400" i="13" s="1"/>
  <c r="Y400" i="13" s="1"/>
  <c r="W344" i="4"/>
  <c r="X344" i="4" s="1"/>
  <c r="Y344" i="4" s="1"/>
  <c r="S346" i="4"/>
  <c r="T345" i="4"/>
  <c r="U345" i="4" s="1"/>
  <c r="Z345" i="4" s="1"/>
  <c r="V345" i="4"/>
  <c r="J346" i="4"/>
  <c r="P346" i="4"/>
  <c r="L346" i="4"/>
  <c r="AC346" i="4"/>
  <c r="AD346" i="4" s="1"/>
  <c r="H348" i="4"/>
  <c r="Q347" i="4"/>
  <c r="I347" i="4"/>
  <c r="G347" i="4"/>
  <c r="Q176" i="2"/>
  <c r="I176" i="2"/>
  <c r="G176" i="2"/>
  <c r="H177" i="2"/>
  <c r="T174" i="2"/>
  <c r="U174" i="2" s="1"/>
  <c r="Z174" i="2" s="1"/>
  <c r="S175" i="2"/>
  <c r="V174" i="2"/>
  <c r="P175" i="2"/>
  <c r="J175" i="2"/>
  <c r="F179" i="2"/>
  <c r="K178" i="2"/>
  <c r="AC175" i="2"/>
  <c r="AD175" i="2" s="1"/>
  <c r="L175" i="2"/>
  <c r="AA175" i="2" s="1"/>
  <c r="W173" i="2"/>
  <c r="X173" i="2" s="1"/>
  <c r="Y173" i="2" s="1"/>
  <c r="W174" i="2" l="1"/>
  <c r="X174" i="2" s="1"/>
  <c r="Y174" i="2" s="1"/>
  <c r="H404" i="13"/>
  <c r="Q403" i="13"/>
  <c r="J401" i="13"/>
  <c r="P401" i="13"/>
  <c r="AC401" i="13"/>
  <c r="AD401" i="13" s="1"/>
  <c r="L401" i="13"/>
  <c r="AA401" i="13" s="1"/>
  <c r="W401" i="13"/>
  <c r="X401" i="13" s="1"/>
  <c r="F403" i="13"/>
  <c r="K402" i="13"/>
  <c r="I402" i="13" s="1"/>
  <c r="G402" i="13"/>
  <c r="S403" i="13"/>
  <c r="T402" i="13"/>
  <c r="U402" i="13" s="1"/>
  <c r="Z402" i="13" s="1"/>
  <c r="V402" i="13"/>
  <c r="H349" i="4"/>
  <c r="I348" i="4"/>
  <c r="G348" i="4"/>
  <c r="Q348" i="4"/>
  <c r="J347" i="4"/>
  <c r="P347" i="4"/>
  <c r="AC347" i="4"/>
  <c r="AD347" i="4" s="1"/>
  <c r="L347" i="4"/>
  <c r="W345" i="4"/>
  <c r="X345" i="4" s="1"/>
  <c r="Y345" i="4" s="1"/>
  <c r="T346" i="4"/>
  <c r="U346" i="4" s="1"/>
  <c r="Z346" i="4" s="1"/>
  <c r="S347" i="4"/>
  <c r="V346" i="4"/>
  <c r="P176" i="2"/>
  <c r="J176" i="2"/>
  <c r="K179" i="2"/>
  <c r="F180" i="2"/>
  <c r="T175" i="2"/>
  <c r="U175" i="2" s="1"/>
  <c r="Z175" i="2" s="1"/>
  <c r="S176" i="2"/>
  <c r="V175" i="2"/>
  <c r="L176" i="2"/>
  <c r="AA176" i="2" s="1"/>
  <c r="AC176" i="2"/>
  <c r="AD176" i="2" s="1"/>
  <c r="Q177" i="2"/>
  <c r="G177" i="2"/>
  <c r="I177" i="2"/>
  <c r="H178" i="2"/>
  <c r="Y401" i="13" l="1"/>
  <c r="H405" i="13"/>
  <c r="Q404" i="13"/>
  <c r="S404" i="13"/>
  <c r="T403" i="13"/>
  <c r="V403" i="13"/>
  <c r="F404" i="13"/>
  <c r="K403" i="13"/>
  <c r="I403" i="13" s="1"/>
  <c r="U403" i="13"/>
  <c r="Z403" i="13" s="1"/>
  <c r="G403" i="13"/>
  <c r="J402" i="13"/>
  <c r="P402" i="13"/>
  <c r="W402" i="13"/>
  <c r="X402" i="13" s="1"/>
  <c r="AC402" i="13"/>
  <c r="AD402" i="13" s="1"/>
  <c r="L402" i="13"/>
  <c r="AA402" i="13" s="1"/>
  <c r="S348" i="4"/>
  <c r="T347" i="4"/>
  <c r="U347" i="4" s="1"/>
  <c r="Z347" i="4" s="1"/>
  <c r="V347" i="4"/>
  <c r="P348" i="4"/>
  <c r="J348" i="4"/>
  <c r="L348" i="4"/>
  <c r="AC348" i="4"/>
  <c r="AD348" i="4" s="1"/>
  <c r="W346" i="4"/>
  <c r="X346" i="4" s="1"/>
  <c r="Y346" i="4" s="1"/>
  <c r="I349" i="4"/>
  <c r="H350" i="4"/>
  <c r="G349" i="4"/>
  <c r="Q349" i="4"/>
  <c r="H179" i="2"/>
  <c r="Q178" i="2"/>
  <c r="G178" i="2"/>
  <c r="I178" i="2"/>
  <c r="F181" i="2"/>
  <c r="K180" i="2"/>
  <c r="T176" i="2"/>
  <c r="U176" i="2" s="1"/>
  <c r="Z176" i="2" s="1"/>
  <c r="S177" i="2"/>
  <c r="V176" i="2"/>
  <c r="W176" i="2" s="1"/>
  <c r="X176" i="2" s="1"/>
  <c r="Y176" i="2" s="1"/>
  <c r="L177" i="2"/>
  <c r="AA177" i="2" s="1"/>
  <c r="AC177" i="2"/>
  <c r="AD177" i="2" s="1"/>
  <c r="J177" i="2"/>
  <c r="P177" i="2"/>
  <c r="W175" i="2"/>
  <c r="X175" i="2" s="1"/>
  <c r="Y175" i="2" s="1"/>
  <c r="Y402" i="13" l="1"/>
  <c r="H406" i="13"/>
  <c r="Q405" i="13"/>
  <c r="S405" i="13" s="1"/>
  <c r="P403" i="13"/>
  <c r="J403" i="13"/>
  <c r="F405" i="13"/>
  <c r="K404" i="13"/>
  <c r="I404" i="13" s="1"/>
  <c r="G404" i="13"/>
  <c r="W403" i="13"/>
  <c r="X403" i="13" s="1"/>
  <c r="AC403" i="13"/>
  <c r="AD403" i="13" s="1"/>
  <c r="L403" i="13"/>
  <c r="AA403" i="13" s="1"/>
  <c r="T404" i="13"/>
  <c r="U404" i="13" s="1"/>
  <c r="Z404" i="13" s="1"/>
  <c r="V404" i="13"/>
  <c r="W347" i="4"/>
  <c r="X347" i="4" s="1"/>
  <c r="Y347" i="4" s="1"/>
  <c r="J349" i="4"/>
  <c r="P349" i="4"/>
  <c r="Q350" i="4"/>
  <c r="G350" i="4"/>
  <c r="I350" i="4"/>
  <c r="H351" i="4"/>
  <c r="L349" i="4"/>
  <c r="AC349" i="4"/>
  <c r="AD349" i="4" s="1"/>
  <c r="S349" i="4"/>
  <c r="T348" i="4"/>
  <c r="U348" i="4" s="1"/>
  <c r="Z348" i="4" s="1"/>
  <c r="V348" i="4"/>
  <c r="J178" i="2"/>
  <c r="P178" i="2"/>
  <c r="S178" i="2"/>
  <c r="T177" i="2"/>
  <c r="U177" i="2" s="1"/>
  <c r="Z177" i="2" s="1"/>
  <c r="V177" i="2"/>
  <c r="F182" i="2"/>
  <c r="K181" i="2"/>
  <c r="AC178" i="2"/>
  <c r="AD178" i="2" s="1"/>
  <c r="L178" i="2"/>
  <c r="AA178" i="2" s="1"/>
  <c r="Q179" i="2"/>
  <c r="I179" i="2"/>
  <c r="H180" i="2"/>
  <c r="G179" i="2"/>
  <c r="Y403" i="13" l="1"/>
  <c r="Q406" i="13"/>
  <c r="S406" i="13" s="1"/>
  <c r="H407" i="13"/>
  <c r="P404" i="13"/>
  <c r="J404" i="13"/>
  <c r="F406" i="13"/>
  <c r="K405" i="13"/>
  <c r="I405" i="13" s="1"/>
  <c r="G405" i="13"/>
  <c r="W404" i="13"/>
  <c r="X404" i="13" s="1"/>
  <c r="L404" i="13"/>
  <c r="AA404" i="13" s="1"/>
  <c r="AC404" i="13"/>
  <c r="AD404" i="13" s="1"/>
  <c r="T405" i="13"/>
  <c r="U405" i="13" s="1"/>
  <c r="Z405" i="13" s="1"/>
  <c r="V405" i="13"/>
  <c r="W348" i="4"/>
  <c r="X348" i="4" s="1"/>
  <c r="Y348" i="4" s="1"/>
  <c r="J350" i="4"/>
  <c r="P350" i="4"/>
  <c r="T349" i="4"/>
  <c r="U349" i="4" s="1"/>
  <c r="Z349" i="4" s="1"/>
  <c r="S350" i="4"/>
  <c r="V349" i="4"/>
  <c r="G351" i="4"/>
  <c r="Q351" i="4"/>
  <c r="I351" i="4"/>
  <c r="H352" i="4"/>
  <c r="L350" i="4"/>
  <c r="AC350" i="4"/>
  <c r="AD350" i="4" s="1"/>
  <c r="S179" i="2"/>
  <c r="T178" i="2"/>
  <c r="U178" i="2" s="1"/>
  <c r="Z178" i="2" s="1"/>
  <c r="V178" i="2"/>
  <c r="W178" i="2" s="1"/>
  <c r="X178" i="2" s="1"/>
  <c r="Y178" i="2" s="1"/>
  <c r="J179" i="2"/>
  <c r="P179" i="2"/>
  <c r="Q180" i="2"/>
  <c r="G180" i="2"/>
  <c r="I180" i="2"/>
  <c r="H181" i="2"/>
  <c r="F183" i="2"/>
  <c r="K182" i="2"/>
  <c r="AC179" i="2"/>
  <c r="AD179" i="2" s="1"/>
  <c r="L179" i="2"/>
  <c r="AA179" i="2" s="1"/>
  <c r="W177" i="2"/>
  <c r="X177" i="2" s="1"/>
  <c r="Y177" i="2" s="1"/>
  <c r="Y404" i="13" l="1"/>
  <c r="Q407" i="13"/>
  <c r="H408" i="13"/>
  <c r="W405" i="13"/>
  <c r="X405" i="13" s="1"/>
  <c r="T406" i="13"/>
  <c r="U406" i="13" s="1"/>
  <c r="Z406" i="13" s="1"/>
  <c r="S407" i="13"/>
  <c r="V406" i="13"/>
  <c r="P405" i="13"/>
  <c r="J405" i="13"/>
  <c r="AC405" i="13"/>
  <c r="AD405" i="13" s="1"/>
  <c r="L405" i="13"/>
  <c r="AA405" i="13" s="1"/>
  <c r="F407" i="13"/>
  <c r="K406" i="13"/>
  <c r="I406" i="13" s="1"/>
  <c r="G406" i="13"/>
  <c r="J351" i="4"/>
  <c r="P351" i="4"/>
  <c r="H353" i="4"/>
  <c r="I352" i="4"/>
  <c r="G352" i="4"/>
  <c r="Q352" i="4"/>
  <c r="W349" i="4"/>
  <c r="X349" i="4" s="1"/>
  <c r="Y349" i="4" s="1"/>
  <c r="L351" i="4"/>
  <c r="AC351" i="4"/>
  <c r="AD351" i="4" s="1"/>
  <c r="S351" i="4"/>
  <c r="T350" i="4"/>
  <c r="U350" i="4" s="1"/>
  <c r="Z350" i="4" s="1"/>
  <c r="V350" i="4"/>
  <c r="AC180" i="2"/>
  <c r="AD180" i="2" s="1"/>
  <c r="L180" i="2"/>
  <c r="AA180" i="2" s="1"/>
  <c r="K183" i="2"/>
  <c r="F184" i="2"/>
  <c r="P180" i="2"/>
  <c r="J180" i="2"/>
  <c r="Q181" i="2"/>
  <c r="I181" i="2"/>
  <c r="G181" i="2"/>
  <c r="H182" i="2"/>
  <c r="T179" i="2"/>
  <c r="U179" i="2" s="1"/>
  <c r="Z179" i="2" s="1"/>
  <c r="S180" i="2"/>
  <c r="V179" i="2"/>
  <c r="W179" i="2" s="1"/>
  <c r="X179" i="2" s="1"/>
  <c r="Y179" i="2" s="1"/>
  <c r="H409" i="13" l="1"/>
  <c r="Q408" i="13"/>
  <c r="W406" i="13"/>
  <c r="X406" i="13" s="1"/>
  <c r="L406" i="13"/>
  <c r="AA406" i="13" s="1"/>
  <c r="AC406" i="13"/>
  <c r="AD406" i="13" s="1"/>
  <c r="S408" i="13"/>
  <c r="T407" i="13"/>
  <c r="U407" i="13" s="1"/>
  <c r="Z407" i="13" s="1"/>
  <c r="V407" i="13"/>
  <c r="P406" i="13"/>
  <c r="J406" i="13"/>
  <c r="F408" i="13"/>
  <c r="K407" i="13"/>
  <c r="I407" i="13" s="1"/>
  <c r="G407" i="13"/>
  <c r="Y405" i="13"/>
  <c r="AC352" i="4"/>
  <c r="AD352" i="4" s="1"/>
  <c r="L352" i="4"/>
  <c r="T351" i="4"/>
  <c r="U351" i="4" s="1"/>
  <c r="Z351" i="4" s="1"/>
  <c r="S352" i="4"/>
  <c r="V351" i="4"/>
  <c r="I353" i="4"/>
  <c r="G353" i="4"/>
  <c r="H354" i="4"/>
  <c r="Q353" i="4"/>
  <c r="W350" i="4"/>
  <c r="X350" i="4" s="1"/>
  <c r="Y350" i="4" s="1"/>
  <c r="P352" i="4"/>
  <c r="J352" i="4"/>
  <c r="S181" i="2"/>
  <c r="T180" i="2"/>
  <c r="U180" i="2" s="1"/>
  <c r="Z180" i="2" s="1"/>
  <c r="V180" i="2"/>
  <c r="P181" i="2"/>
  <c r="J181" i="2"/>
  <c r="K184" i="2"/>
  <c r="F185" i="2"/>
  <c r="AC181" i="2"/>
  <c r="AD181" i="2" s="1"/>
  <c r="L181" i="2"/>
  <c r="AA181" i="2" s="1"/>
  <c r="Q182" i="2"/>
  <c r="G182" i="2"/>
  <c r="I182" i="2"/>
  <c r="H183" i="2"/>
  <c r="W180" i="2" l="1"/>
  <c r="X180" i="2" s="1"/>
  <c r="Y180" i="2" s="1"/>
  <c r="Q409" i="13"/>
  <c r="H410" i="13"/>
  <c r="S409" i="13"/>
  <c r="T408" i="13"/>
  <c r="U408" i="13" s="1"/>
  <c r="Z408" i="13" s="1"/>
  <c r="V408" i="13"/>
  <c r="L407" i="13"/>
  <c r="AA407" i="13" s="1"/>
  <c r="AC407" i="13"/>
  <c r="AD407" i="13" s="1"/>
  <c r="W407" i="13"/>
  <c r="X407" i="13" s="1"/>
  <c r="P407" i="13"/>
  <c r="J407" i="13"/>
  <c r="K408" i="13"/>
  <c r="I408" i="13" s="1"/>
  <c r="F409" i="13"/>
  <c r="G408" i="13"/>
  <c r="Y406" i="13"/>
  <c r="T352" i="4"/>
  <c r="U352" i="4" s="1"/>
  <c r="Z352" i="4" s="1"/>
  <c r="S353" i="4"/>
  <c r="V352" i="4"/>
  <c r="P353" i="4"/>
  <c r="J353" i="4"/>
  <c r="L353" i="4"/>
  <c r="AC353" i="4"/>
  <c r="AD353" i="4" s="1"/>
  <c r="Q354" i="4"/>
  <c r="I354" i="4"/>
  <c r="H355" i="4"/>
  <c r="G354" i="4"/>
  <c r="W351" i="4"/>
  <c r="X351" i="4" s="1"/>
  <c r="Y351" i="4" s="1"/>
  <c r="G183" i="2"/>
  <c r="H184" i="2"/>
  <c r="Q183" i="2"/>
  <c r="I183" i="2"/>
  <c r="F186" i="2"/>
  <c r="K185" i="2"/>
  <c r="L182" i="2"/>
  <c r="AA182" i="2" s="1"/>
  <c r="AC182" i="2"/>
  <c r="AD182" i="2" s="1"/>
  <c r="P182" i="2"/>
  <c r="J182" i="2"/>
  <c r="S182" i="2"/>
  <c r="T181" i="2"/>
  <c r="U181" i="2" s="1"/>
  <c r="Z181" i="2" s="1"/>
  <c r="V181" i="2"/>
  <c r="W181" i="2" l="1"/>
  <c r="X181" i="2" s="1"/>
  <c r="Y181" i="2" s="1"/>
  <c r="W352" i="4"/>
  <c r="X352" i="4" s="1"/>
  <c r="Y352" i="4" s="1"/>
  <c r="Q410" i="13"/>
  <c r="H411" i="13"/>
  <c r="Y407" i="13"/>
  <c r="W408" i="13"/>
  <c r="X408" i="13" s="1"/>
  <c r="J408" i="13"/>
  <c r="P408" i="13"/>
  <c r="L408" i="13"/>
  <c r="AA408" i="13" s="1"/>
  <c r="AC408" i="13"/>
  <c r="AD408" i="13" s="1"/>
  <c r="K409" i="13"/>
  <c r="I409" i="13" s="1"/>
  <c r="F410" i="13"/>
  <c r="G409" i="13"/>
  <c r="T409" i="13"/>
  <c r="U409" i="13" s="1"/>
  <c r="Z409" i="13" s="1"/>
  <c r="S410" i="13"/>
  <c r="V409" i="13"/>
  <c r="P354" i="4"/>
  <c r="J354" i="4"/>
  <c r="G355" i="4"/>
  <c r="H356" i="4"/>
  <c r="Q355" i="4"/>
  <c r="I355" i="4"/>
  <c r="T353" i="4"/>
  <c r="U353" i="4" s="1"/>
  <c r="Z353" i="4" s="1"/>
  <c r="S354" i="4"/>
  <c r="V353" i="4"/>
  <c r="L354" i="4"/>
  <c r="AC354" i="4"/>
  <c r="AD354" i="4" s="1"/>
  <c r="L183" i="2"/>
  <c r="AA183" i="2" s="1"/>
  <c r="AC183" i="2"/>
  <c r="AD183" i="2" s="1"/>
  <c r="T182" i="2"/>
  <c r="U182" i="2" s="1"/>
  <c r="Z182" i="2" s="1"/>
  <c r="S183" i="2"/>
  <c r="V182" i="2"/>
  <c r="W182" i="2" s="1"/>
  <c r="X182" i="2" s="1"/>
  <c r="Y182" i="2" s="1"/>
  <c r="K186" i="2"/>
  <c r="F187" i="2"/>
  <c r="G184" i="2"/>
  <c r="I184" i="2"/>
  <c r="H185" i="2"/>
  <c r="Q184" i="2"/>
  <c r="P183" i="2"/>
  <c r="J183" i="2"/>
  <c r="H412" i="13" l="1"/>
  <c r="Q411" i="13"/>
  <c r="F411" i="13"/>
  <c r="U410" i="13"/>
  <c r="Z410" i="13" s="1"/>
  <c r="K410" i="13"/>
  <c r="I410" i="13" s="1"/>
  <c r="G410" i="13"/>
  <c r="J409" i="13"/>
  <c r="P409" i="13"/>
  <c r="AC409" i="13"/>
  <c r="AD409" i="13" s="1"/>
  <c r="L409" i="13"/>
  <c r="AA409" i="13" s="1"/>
  <c r="W409" i="13"/>
  <c r="X409" i="13" s="1"/>
  <c r="Y408" i="13"/>
  <c r="T410" i="13"/>
  <c r="S411" i="13"/>
  <c r="V410" i="13"/>
  <c r="J355" i="4"/>
  <c r="P355" i="4"/>
  <c r="L355" i="4"/>
  <c r="AC355" i="4"/>
  <c r="AD355" i="4" s="1"/>
  <c r="W353" i="4"/>
  <c r="X353" i="4" s="1"/>
  <c r="Y353" i="4" s="1"/>
  <c r="S355" i="4"/>
  <c r="T354" i="4"/>
  <c r="U354" i="4" s="1"/>
  <c r="Z354" i="4" s="1"/>
  <c r="V354" i="4"/>
  <c r="W354" i="4" s="1"/>
  <c r="X354" i="4" s="1"/>
  <c r="Y354" i="4" s="1"/>
  <c r="Q356" i="4"/>
  <c r="I356" i="4"/>
  <c r="H357" i="4"/>
  <c r="G356" i="4"/>
  <c r="F188" i="2"/>
  <c r="K187" i="2"/>
  <c r="H186" i="2"/>
  <c r="I185" i="2"/>
  <c r="Q185" i="2"/>
  <c r="G185" i="2"/>
  <c r="T183" i="2"/>
  <c r="U183" i="2" s="1"/>
  <c r="Z183" i="2" s="1"/>
  <c r="S184" i="2"/>
  <c r="V183" i="2"/>
  <c r="AC184" i="2"/>
  <c r="AD184" i="2" s="1"/>
  <c r="L184" i="2"/>
  <c r="AA184" i="2" s="1"/>
  <c r="P184" i="2"/>
  <c r="J184" i="2"/>
  <c r="W410" i="13" l="1"/>
  <c r="X410" i="13" s="1"/>
  <c r="Y409" i="13"/>
  <c r="H413" i="13"/>
  <c r="Q412" i="13"/>
  <c r="K411" i="13"/>
  <c r="I411" i="13" s="1"/>
  <c r="F412" i="13"/>
  <c r="G411" i="13"/>
  <c r="S412" i="13"/>
  <c r="T411" i="13"/>
  <c r="U411" i="13" s="1"/>
  <c r="Z411" i="13" s="1"/>
  <c r="V411" i="13"/>
  <c r="J410" i="13"/>
  <c r="P410" i="13"/>
  <c r="Y410" i="13" s="1"/>
  <c r="AC410" i="13"/>
  <c r="AD410" i="13" s="1"/>
  <c r="L410" i="13"/>
  <c r="AA410" i="13" s="1"/>
  <c r="G357" i="4"/>
  <c r="Q357" i="4"/>
  <c r="I357" i="4"/>
  <c r="H358" i="4"/>
  <c r="AC356" i="4"/>
  <c r="AD356" i="4" s="1"/>
  <c r="L356" i="4"/>
  <c r="T355" i="4"/>
  <c r="U355" i="4" s="1"/>
  <c r="Z355" i="4" s="1"/>
  <c r="S356" i="4"/>
  <c r="V355" i="4"/>
  <c r="J356" i="4"/>
  <c r="P356" i="4"/>
  <c r="AC185" i="2"/>
  <c r="AD185" i="2" s="1"/>
  <c r="L185" i="2"/>
  <c r="AA185" i="2" s="1"/>
  <c r="W183" i="2"/>
  <c r="X183" i="2" s="1"/>
  <c r="Y183" i="2" s="1"/>
  <c r="P185" i="2"/>
  <c r="J185" i="2"/>
  <c r="T184" i="2"/>
  <c r="U184" i="2" s="1"/>
  <c r="Z184" i="2" s="1"/>
  <c r="S185" i="2"/>
  <c r="V184" i="2"/>
  <c r="F189" i="2"/>
  <c r="K188" i="2"/>
  <c r="G186" i="2"/>
  <c r="I186" i="2"/>
  <c r="H187" i="2"/>
  <c r="Q186" i="2"/>
  <c r="Q413" i="13" l="1"/>
  <c r="H414" i="13"/>
  <c r="W411" i="13"/>
  <c r="X411" i="13" s="1"/>
  <c r="F413" i="13"/>
  <c r="K412" i="13"/>
  <c r="I412" i="13" s="1"/>
  <c r="G412" i="13"/>
  <c r="T412" i="13"/>
  <c r="U412" i="13" s="1"/>
  <c r="Z412" i="13" s="1"/>
  <c r="S413" i="13"/>
  <c r="V412" i="13"/>
  <c r="J411" i="13"/>
  <c r="P411" i="13"/>
  <c r="L411" i="13"/>
  <c r="AA411" i="13" s="1"/>
  <c r="AC411" i="13"/>
  <c r="AD411" i="13" s="1"/>
  <c r="L357" i="4"/>
  <c r="AC357" i="4"/>
  <c r="AD357" i="4" s="1"/>
  <c r="W355" i="4"/>
  <c r="X355" i="4" s="1"/>
  <c r="Y355" i="4" s="1"/>
  <c r="S357" i="4"/>
  <c r="T356" i="4"/>
  <c r="U356" i="4" s="1"/>
  <c r="Z356" i="4" s="1"/>
  <c r="V356" i="4"/>
  <c r="W356" i="4" s="1"/>
  <c r="X356" i="4" s="1"/>
  <c r="Y356" i="4" s="1"/>
  <c r="G358" i="4"/>
  <c r="I358" i="4"/>
  <c r="Q358" i="4"/>
  <c r="H359" i="4"/>
  <c r="P357" i="4"/>
  <c r="J357" i="4"/>
  <c r="AC186" i="2"/>
  <c r="AD186" i="2" s="1"/>
  <c r="L186" i="2"/>
  <c r="AA186" i="2" s="1"/>
  <c r="W184" i="2"/>
  <c r="X184" i="2" s="1"/>
  <c r="Y184" i="2" s="1"/>
  <c r="I187" i="2"/>
  <c r="Q187" i="2"/>
  <c r="G187" i="2"/>
  <c r="H188" i="2"/>
  <c r="T185" i="2"/>
  <c r="U185" i="2" s="1"/>
  <c r="Z185" i="2" s="1"/>
  <c r="S186" i="2"/>
  <c r="V185" i="2"/>
  <c r="W185" i="2" s="1"/>
  <c r="X185" i="2" s="1"/>
  <c r="Y185" i="2" s="1"/>
  <c r="K189" i="2"/>
  <c r="F190" i="2"/>
  <c r="P186" i="2"/>
  <c r="J186" i="2"/>
  <c r="Q414" i="13" l="1"/>
  <c r="H415" i="13"/>
  <c r="S414" i="13"/>
  <c r="T413" i="13"/>
  <c r="U413" i="13" s="1"/>
  <c r="Z413" i="13" s="1"/>
  <c r="V413" i="13"/>
  <c r="L412" i="13"/>
  <c r="AA412" i="13" s="1"/>
  <c r="AC412" i="13"/>
  <c r="AD412" i="13" s="1"/>
  <c r="J412" i="13"/>
  <c r="P412" i="13"/>
  <c r="F414" i="13"/>
  <c r="K413" i="13"/>
  <c r="I413" i="13" s="1"/>
  <c r="G413" i="13"/>
  <c r="W412" i="13"/>
  <c r="X412" i="13" s="1"/>
  <c r="Y412" i="13" s="1"/>
  <c r="Y411" i="13"/>
  <c r="L358" i="4"/>
  <c r="AC358" i="4"/>
  <c r="AD358" i="4" s="1"/>
  <c r="T357" i="4"/>
  <c r="U357" i="4" s="1"/>
  <c r="Z357" i="4" s="1"/>
  <c r="S358" i="4"/>
  <c r="V357" i="4"/>
  <c r="H360" i="4"/>
  <c r="Q359" i="4"/>
  <c r="I359" i="4"/>
  <c r="G359" i="4"/>
  <c r="P358" i="4"/>
  <c r="J358" i="4"/>
  <c r="I188" i="2"/>
  <c r="H189" i="2"/>
  <c r="Q188" i="2"/>
  <c r="G188" i="2"/>
  <c r="L187" i="2"/>
  <c r="AA187" i="2" s="1"/>
  <c r="AC187" i="2"/>
  <c r="AD187" i="2" s="1"/>
  <c r="F191" i="2"/>
  <c r="K190" i="2"/>
  <c r="P187" i="2"/>
  <c r="J187" i="2"/>
  <c r="S187" i="2"/>
  <c r="T186" i="2"/>
  <c r="U186" i="2" s="1"/>
  <c r="Z186" i="2" s="1"/>
  <c r="V186" i="2"/>
  <c r="Q415" i="13" l="1"/>
  <c r="H416" i="13"/>
  <c r="J413" i="13"/>
  <c r="P413" i="13"/>
  <c r="AC413" i="13"/>
  <c r="AD413" i="13" s="1"/>
  <c r="L413" i="13"/>
  <c r="AA413" i="13" s="1"/>
  <c r="K414" i="13"/>
  <c r="I414" i="13" s="1"/>
  <c r="F415" i="13"/>
  <c r="G414" i="13"/>
  <c r="W413" i="13"/>
  <c r="X413" i="13" s="1"/>
  <c r="Y413" i="13" s="1"/>
  <c r="S415" i="13"/>
  <c r="T414" i="13"/>
  <c r="U414" i="13" s="1"/>
  <c r="Z414" i="13" s="1"/>
  <c r="V414" i="13"/>
  <c r="AC359" i="4"/>
  <c r="AD359" i="4" s="1"/>
  <c r="L359" i="4"/>
  <c r="S359" i="4"/>
  <c r="T358" i="4"/>
  <c r="U358" i="4" s="1"/>
  <c r="Z358" i="4" s="1"/>
  <c r="V358" i="4"/>
  <c r="P359" i="4"/>
  <c r="J359" i="4"/>
  <c r="H361" i="4"/>
  <c r="I360" i="4"/>
  <c r="Q360" i="4"/>
  <c r="G360" i="4"/>
  <c r="W357" i="4"/>
  <c r="X357" i="4" s="1"/>
  <c r="Y357" i="4" s="1"/>
  <c r="T187" i="2"/>
  <c r="U187" i="2" s="1"/>
  <c r="Z187" i="2" s="1"/>
  <c r="S188" i="2"/>
  <c r="V187" i="2"/>
  <c r="W186" i="2"/>
  <c r="X186" i="2" s="1"/>
  <c r="Y186" i="2" s="1"/>
  <c r="G189" i="2"/>
  <c r="H190" i="2"/>
  <c r="Q189" i="2"/>
  <c r="I189" i="2"/>
  <c r="F192" i="2"/>
  <c r="K191" i="2"/>
  <c r="P188" i="2"/>
  <c r="J188" i="2"/>
  <c r="L188" i="2"/>
  <c r="AA188" i="2" s="1"/>
  <c r="AC188" i="2"/>
  <c r="AD188" i="2" s="1"/>
  <c r="W187" i="2" l="1"/>
  <c r="X187" i="2" s="1"/>
  <c r="Y187" i="2" s="1"/>
  <c r="H417" i="13"/>
  <c r="Q416" i="13"/>
  <c r="T415" i="13"/>
  <c r="S416" i="13"/>
  <c r="V415" i="13"/>
  <c r="W414" i="13"/>
  <c r="X414" i="13" s="1"/>
  <c r="P414" i="13"/>
  <c r="J414" i="13"/>
  <c r="L414" i="13"/>
  <c r="AA414" i="13" s="1"/>
  <c r="AC414" i="13"/>
  <c r="AD414" i="13" s="1"/>
  <c r="U415" i="13"/>
  <c r="Z415" i="13" s="1"/>
  <c r="K415" i="13"/>
  <c r="I415" i="13" s="1"/>
  <c r="F416" i="13"/>
  <c r="G415" i="13"/>
  <c r="J360" i="4"/>
  <c r="P360" i="4"/>
  <c r="T359" i="4"/>
  <c r="U359" i="4" s="1"/>
  <c r="Z359" i="4" s="1"/>
  <c r="S360" i="4"/>
  <c r="V359" i="4"/>
  <c r="I361" i="4"/>
  <c r="H362" i="4"/>
  <c r="G361" i="4"/>
  <c r="Q361" i="4"/>
  <c r="AC360" i="4"/>
  <c r="AD360" i="4" s="1"/>
  <c r="L360" i="4"/>
  <c r="W358" i="4"/>
  <c r="X358" i="4" s="1"/>
  <c r="Y358" i="4" s="1"/>
  <c r="L189" i="2"/>
  <c r="AA189" i="2" s="1"/>
  <c r="AC189" i="2"/>
  <c r="AD189" i="2" s="1"/>
  <c r="F193" i="2"/>
  <c r="K192" i="2"/>
  <c r="Q190" i="2"/>
  <c r="G190" i="2"/>
  <c r="I190" i="2"/>
  <c r="H191" i="2"/>
  <c r="T188" i="2"/>
  <c r="U188" i="2" s="1"/>
  <c r="Z188" i="2" s="1"/>
  <c r="S189" i="2"/>
  <c r="V188" i="2"/>
  <c r="P189" i="2"/>
  <c r="J189" i="2"/>
  <c r="Y414" i="13" l="1"/>
  <c r="W415" i="13"/>
  <c r="X415" i="13" s="1"/>
  <c r="Q417" i="13"/>
  <c r="H418" i="13"/>
  <c r="F417" i="13"/>
  <c r="K416" i="13"/>
  <c r="I416" i="13" s="1"/>
  <c r="G416" i="13"/>
  <c r="AC415" i="13"/>
  <c r="AD415" i="13" s="1"/>
  <c r="L415" i="13"/>
  <c r="AA415" i="13" s="1"/>
  <c r="T416" i="13"/>
  <c r="U416" i="13" s="1"/>
  <c r="Z416" i="13" s="1"/>
  <c r="S417" i="13"/>
  <c r="V416" i="13"/>
  <c r="J415" i="13"/>
  <c r="P415" i="13"/>
  <c r="Y415" i="13" s="1"/>
  <c r="P361" i="4"/>
  <c r="J361" i="4"/>
  <c r="T360" i="4"/>
  <c r="U360" i="4" s="1"/>
  <c r="Z360" i="4" s="1"/>
  <c r="S361" i="4"/>
  <c r="V360" i="4"/>
  <c r="H363" i="4"/>
  <c r="G362" i="4"/>
  <c r="Q362" i="4"/>
  <c r="I362" i="4"/>
  <c r="AC361" i="4"/>
  <c r="AD361" i="4" s="1"/>
  <c r="L361" i="4"/>
  <c r="W359" i="4"/>
  <c r="X359" i="4" s="1"/>
  <c r="Y359" i="4" s="1"/>
  <c r="H192" i="2"/>
  <c r="Q191" i="2"/>
  <c r="G191" i="2"/>
  <c r="I191" i="2"/>
  <c r="K193" i="2"/>
  <c r="F194" i="2"/>
  <c r="W188" i="2"/>
  <c r="X188" i="2" s="1"/>
  <c r="Y188" i="2" s="1"/>
  <c r="AC190" i="2"/>
  <c r="AD190" i="2" s="1"/>
  <c r="L190" i="2"/>
  <c r="AA190" i="2" s="1"/>
  <c r="T189" i="2"/>
  <c r="U189" i="2" s="1"/>
  <c r="Z189" i="2" s="1"/>
  <c r="S190" i="2"/>
  <c r="V189" i="2"/>
  <c r="P190" i="2"/>
  <c r="J190" i="2"/>
  <c r="W416" i="13" l="1"/>
  <c r="X416" i="13" s="1"/>
  <c r="Q418" i="13"/>
  <c r="H419" i="13"/>
  <c r="K417" i="13"/>
  <c r="I417" i="13" s="1"/>
  <c r="F418" i="13"/>
  <c r="G417" i="13"/>
  <c r="T417" i="13"/>
  <c r="U417" i="13" s="1"/>
  <c r="Z417" i="13" s="1"/>
  <c r="S418" i="13"/>
  <c r="V417" i="13"/>
  <c r="J416" i="13"/>
  <c r="P416" i="13"/>
  <c r="Y416" i="13" s="1"/>
  <c r="L416" i="13"/>
  <c r="AA416" i="13" s="1"/>
  <c r="AC416" i="13"/>
  <c r="AD416" i="13" s="1"/>
  <c r="J362" i="4"/>
  <c r="P362" i="4"/>
  <c r="T361" i="4"/>
  <c r="U361" i="4" s="1"/>
  <c r="Z361" i="4" s="1"/>
  <c r="S362" i="4"/>
  <c r="V361" i="4"/>
  <c r="L362" i="4"/>
  <c r="AC362" i="4"/>
  <c r="AD362" i="4" s="1"/>
  <c r="H364" i="4"/>
  <c r="G363" i="4"/>
  <c r="Q363" i="4"/>
  <c r="I363" i="4"/>
  <c r="W360" i="4"/>
  <c r="X360" i="4" s="1"/>
  <c r="Y360" i="4" s="1"/>
  <c r="J191" i="2"/>
  <c r="P191" i="2"/>
  <c r="W189" i="2"/>
  <c r="X189" i="2" s="1"/>
  <c r="Y189" i="2" s="1"/>
  <c r="T190" i="2"/>
  <c r="U190" i="2" s="1"/>
  <c r="Z190" i="2" s="1"/>
  <c r="S191" i="2"/>
  <c r="V190" i="2"/>
  <c r="F195" i="2"/>
  <c r="K194" i="2"/>
  <c r="L191" i="2"/>
  <c r="AA191" i="2" s="1"/>
  <c r="AC191" i="2"/>
  <c r="AD191" i="2" s="1"/>
  <c r="G192" i="2"/>
  <c r="H193" i="2"/>
  <c r="Q192" i="2"/>
  <c r="I192" i="2"/>
  <c r="Q419" i="13" l="1"/>
  <c r="H420" i="13"/>
  <c r="K418" i="13"/>
  <c r="I418" i="13" s="1"/>
  <c r="F419" i="13"/>
  <c r="G418" i="13"/>
  <c r="W417" i="13"/>
  <c r="X417" i="13" s="1"/>
  <c r="Y417" i="13" s="1"/>
  <c r="J417" i="13"/>
  <c r="P417" i="13"/>
  <c r="L417" i="13"/>
  <c r="AA417" i="13" s="1"/>
  <c r="AC417" i="13"/>
  <c r="AD417" i="13" s="1"/>
  <c r="S419" i="13"/>
  <c r="T418" i="13"/>
  <c r="U418" i="13" s="1"/>
  <c r="Z418" i="13" s="1"/>
  <c r="V418" i="13"/>
  <c r="G364" i="4"/>
  <c r="I364" i="4"/>
  <c r="H365" i="4"/>
  <c r="Q364" i="4"/>
  <c r="S363" i="4"/>
  <c r="T362" i="4"/>
  <c r="U362" i="4" s="1"/>
  <c r="Z362" i="4" s="1"/>
  <c r="V362" i="4"/>
  <c r="W362" i="4" s="1"/>
  <c r="X362" i="4" s="1"/>
  <c r="Y362" i="4" s="1"/>
  <c r="AC363" i="4"/>
  <c r="AD363" i="4" s="1"/>
  <c r="L363" i="4"/>
  <c r="P363" i="4"/>
  <c r="J363" i="4"/>
  <c r="W361" i="4"/>
  <c r="X361" i="4" s="1"/>
  <c r="Y361" i="4" s="1"/>
  <c r="F196" i="2"/>
  <c r="K195" i="2"/>
  <c r="G193" i="2"/>
  <c r="H194" i="2"/>
  <c r="I193" i="2"/>
  <c r="Q193" i="2"/>
  <c r="P192" i="2"/>
  <c r="J192" i="2"/>
  <c r="W190" i="2"/>
  <c r="X190" i="2" s="1"/>
  <c r="Y190" i="2" s="1"/>
  <c r="L192" i="2"/>
  <c r="AA192" i="2" s="1"/>
  <c r="AC192" i="2"/>
  <c r="AD192" i="2" s="1"/>
  <c r="S192" i="2"/>
  <c r="T191" i="2"/>
  <c r="U191" i="2" s="1"/>
  <c r="Z191" i="2" s="1"/>
  <c r="V191" i="2"/>
  <c r="W191" i="2" l="1"/>
  <c r="X191" i="2" s="1"/>
  <c r="Y191" i="2" s="1"/>
  <c r="Q420" i="13"/>
  <c r="H421" i="13"/>
  <c r="W418" i="13"/>
  <c r="X418" i="13" s="1"/>
  <c r="S420" i="13"/>
  <c r="T419" i="13"/>
  <c r="V419" i="13"/>
  <c r="F420" i="13"/>
  <c r="K419" i="13"/>
  <c r="I419" i="13" s="1"/>
  <c r="U419" i="13"/>
  <c r="Z419" i="13" s="1"/>
  <c r="G419" i="13"/>
  <c r="J418" i="13"/>
  <c r="P418" i="13"/>
  <c r="L418" i="13"/>
  <c r="AA418" i="13" s="1"/>
  <c r="AC418" i="13"/>
  <c r="AD418" i="13" s="1"/>
  <c r="Q365" i="4"/>
  <c r="G365" i="4"/>
  <c r="H366" i="4"/>
  <c r="I365" i="4"/>
  <c r="L364" i="4"/>
  <c r="AC364" i="4"/>
  <c r="AD364" i="4" s="1"/>
  <c r="S364" i="4"/>
  <c r="T363" i="4"/>
  <c r="U363" i="4" s="1"/>
  <c r="Z363" i="4" s="1"/>
  <c r="V363" i="4"/>
  <c r="J364" i="4"/>
  <c r="P364" i="4"/>
  <c r="S193" i="2"/>
  <c r="T192" i="2"/>
  <c r="U192" i="2" s="1"/>
  <c r="Z192" i="2" s="1"/>
  <c r="V192" i="2"/>
  <c r="W192" i="2" s="1"/>
  <c r="X192" i="2" s="1"/>
  <c r="Y192" i="2" s="1"/>
  <c r="AC193" i="2"/>
  <c r="AD193" i="2" s="1"/>
  <c r="L193" i="2"/>
  <c r="AA193" i="2" s="1"/>
  <c r="Q194" i="2"/>
  <c r="G194" i="2"/>
  <c r="I194" i="2"/>
  <c r="H195" i="2"/>
  <c r="J193" i="2"/>
  <c r="P193" i="2"/>
  <c r="K196" i="2"/>
  <c r="F197" i="2"/>
  <c r="Q421" i="13" l="1"/>
  <c r="H422" i="13"/>
  <c r="AC419" i="13"/>
  <c r="AD419" i="13" s="1"/>
  <c r="L419" i="13"/>
  <c r="AA419" i="13" s="1"/>
  <c r="T420" i="13"/>
  <c r="S421" i="13"/>
  <c r="V420" i="13"/>
  <c r="P419" i="13"/>
  <c r="J419" i="13"/>
  <c r="F421" i="13"/>
  <c r="U420" i="13"/>
  <c r="Z420" i="13" s="1"/>
  <c r="K420" i="13"/>
  <c r="I420" i="13" s="1"/>
  <c r="G420" i="13"/>
  <c r="W419" i="13"/>
  <c r="X419" i="13" s="1"/>
  <c r="Y418" i="13"/>
  <c r="W363" i="4"/>
  <c r="X363" i="4" s="1"/>
  <c r="Y363" i="4" s="1"/>
  <c r="T364" i="4"/>
  <c r="U364" i="4" s="1"/>
  <c r="Z364" i="4" s="1"/>
  <c r="S365" i="4"/>
  <c r="V364" i="4"/>
  <c r="G366" i="4"/>
  <c r="Q366" i="4"/>
  <c r="I366" i="4"/>
  <c r="H367" i="4"/>
  <c r="P365" i="4"/>
  <c r="J365" i="4"/>
  <c r="AC365" i="4"/>
  <c r="AD365" i="4" s="1"/>
  <c r="L365" i="4"/>
  <c r="F198" i="2"/>
  <c r="K197" i="2"/>
  <c r="P194" i="2"/>
  <c r="J194" i="2"/>
  <c r="Q195" i="2"/>
  <c r="G195" i="2"/>
  <c r="I195" i="2"/>
  <c r="H196" i="2"/>
  <c r="L194" i="2"/>
  <c r="AA194" i="2" s="1"/>
  <c r="AC194" i="2"/>
  <c r="AD194" i="2" s="1"/>
  <c r="T193" i="2"/>
  <c r="U193" i="2" s="1"/>
  <c r="Z193" i="2" s="1"/>
  <c r="S194" i="2"/>
  <c r="V193" i="2"/>
  <c r="W193" i="2" s="1"/>
  <c r="X193" i="2" s="1"/>
  <c r="Y193" i="2" s="1"/>
  <c r="Y419" i="13" l="1"/>
  <c r="Q422" i="13"/>
  <c r="S422" i="13" s="1"/>
  <c r="H423" i="13"/>
  <c r="T421" i="13"/>
  <c r="U421" i="13" s="1"/>
  <c r="Z421" i="13" s="1"/>
  <c r="V421" i="13"/>
  <c r="L420" i="13"/>
  <c r="AA420" i="13" s="1"/>
  <c r="AC420" i="13"/>
  <c r="AD420" i="13" s="1"/>
  <c r="P420" i="13"/>
  <c r="J420" i="13"/>
  <c r="K421" i="13"/>
  <c r="I421" i="13" s="1"/>
  <c r="F422" i="13"/>
  <c r="G421" i="13"/>
  <c r="W420" i="13"/>
  <c r="X420" i="13" s="1"/>
  <c r="Y420" i="13" s="1"/>
  <c r="W364" i="4"/>
  <c r="X364" i="4" s="1"/>
  <c r="Y364" i="4" s="1"/>
  <c r="Q367" i="4"/>
  <c r="I367" i="4"/>
  <c r="G367" i="4"/>
  <c r="H368" i="4"/>
  <c r="J366" i="4"/>
  <c r="P366" i="4"/>
  <c r="T365" i="4"/>
  <c r="U365" i="4" s="1"/>
  <c r="Z365" i="4" s="1"/>
  <c r="S366" i="4"/>
  <c r="V365" i="4"/>
  <c r="L366" i="4"/>
  <c r="AC366" i="4"/>
  <c r="AD366" i="4" s="1"/>
  <c r="G196" i="2"/>
  <c r="Q196" i="2"/>
  <c r="I196" i="2"/>
  <c r="H197" i="2"/>
  <c r="J195" i="2"/>
  <c r="P195" i="2"/>
  <c r="S195" i="2"/>
  <c r="T194" i="2"/>
  <c r="U194" i="2" s="1"/>
  <c r="Z194" i="2" s="1"/>
  <c r="V194" i="2"/>
  <c r="L195" i="2"/>
  <c r="AA195" i="2" s="1"/>
  <c r="AC195" i="2"/>
  <c r="AD195" i="2" s="1"/>
  <c r="K198" i="2"/>
  <c r="F199" i="2"/>
  <c r="W194" i="2" l="1"/>
  <c r="X194" i="2" s="1"/>
  <c r="Y194" i="2" s="1"/>
  <c r="H424" i="13"/>
  <c r="Q423" i="13"/>
  <c r="AC421" i="13"/>
  <c r="AD421" i="13" s="1"/>
  <c r="L421" i="13"/>
  <c r="AA421" i="13" s="1"/>
  <c r="W421" i="13"/>
  <c r="X421" i="13" s="1"/>
  <c r="J421" i="13"/>
  <c r="P421" i="13"/>
  <c r="T422" i="13"/>
  <c r="U422" i="13" s="1"/>
  <c r="Z422" i="13" s="1"/>
  <c r="S423" i="13"/>
  <c r="V422" i="13"/>
  <c r="F423" i="13"/>
  <c r="K422" i="13"/>
  <c r="I422" i="13" s="1"/>
  <c r="G422" i="13"/>
  <c r="P367" i="4"/>
  <c r="J367" i="4"/>
  <c r="W365" i="4"/>
  <c r="X365" i="4" s="1"/>
  <c r="Y365" i="4" s="1"/>
  <c r="AC367" i="4"/>
  <c r="AD367" i="4" s="1"/>
  <c r="L367" i="4"/>
  <c r="S367" i="4"/>
  <c r="T366" i="4"/>
  <c r="U366" i="4" s="1"/>
  <c r="Z366" i="4" s="1"/>
  <c r="V366" i="4"/>
  <c r="H369" i="4"/>
  <c r="I368" i="4"/>
  <c r="Q368" i="4"/>
  <c r="G368" i="4"/>
  <c r="S196" i="2"/>
  <c r="T195" i="2"/>
  <c r="U195" i="2" s="1"/>
  <c r="Z195" i="2" s="1"/>
  <c r="V195" i="2"/>
  <c r="W195" i="2" s="1"/>
  <c r="X195" i="2" s="1"/>
  <c r="Y195" i="2" s="1"/>
  <c r="Q197" i="2"/>
  <c r="I197" i="2"/>
  <c r="H198" i="2"/>
  <c r="G197" i="2"/>
  <c r="AC196" i="2"/>
  <c r="AD196" i="2" s="1"/>
  <c r="L196" i="2"/>
  <c r="AA196" i="2" s="1"/>
  <c r="F200" i="2"/>
  <c r="K199" i="2"/>
  <c r="P196" i="2"/>
  <c r="J196" i="2"/>
  <c r="Y421" i="13" l="1"/>
  <c r="Q424" i="13"/>
  <c r="H425" i="13"/>
  <c r="W422" i="13"/>
  <c r="X422" i="13" s="1"/>
  <c r="AC422" i="13"/>
  <c r="AD422" i="13" s="1"/>
  <c r="L422" i="13"/>
  <c r="AA422" i="13" s="1"/>
  <c r="T423" i="13"/>
  <c r="U423" i="13" s="1"/>
  <c r="Z423" i="13" s="1"/>
  <c r="S424" i="13"/>
  <c r="V423" i="13"/>
  <c r="J422" i="13"/>
  <c r="P422" i="13"/>
  <c r="K423" i="13"/>
  <c r="I423" i="13" s="1"/>
  <c r="F424" i="13"/>
  <c r="G423" i="13"/>
  <c r="W366" i="4"/>
  <c r="X366" i="4" s="1"/>
  <c r="Y366" i="4" s="1"/>
  <c r="AC368" i="4"/>
  <c r="AD368" i="4" s="1"/>
  <c r="L368" i="4"/>
  <c r="T367" i="4"/>
  <c r="U367" i="4" s="1"/>
  <c r="Z367" i="4" s="1"/>
  <c r="S368" i="4"/>
  <c r="V367" i="4"/>
  <c r="J368" i="4"/>
  <c r="P368" i="4"/>
  <c r="I369" i="4"/>
  <c r="G369" i="4"/>
  <c r="Q369" i="4"/>
  <c r="H370" i="4"/>
  <c r="F201" i="2"/>
  <c r="K200" i="2"/>
  <c r="J197" i="2"/>
  <c r="P197" i="2"/>
  <c r="Q198" i="2"/>
  <c r="I198" i="2"/>
  <c r="G198" i="2"/>
  <c r="H199" i="2"/>
  <c r="L197" i="2"/>
  <c r="AA197" i="2" s="1"/>
  <c r="AC197" i="2"/>
  <c r="AD197" i="2" s="1"/>
  <c r="T196" i="2"/>
  <c r="U196" i="2" s="1"/>
  <c r="Z196" i="2" s="1"/>
  <c r="S197" i="2"/>
  <c r="V196" i="2"/>
  <c r="W196" i="2" s="1"/>
  <c r="X196" i="2" s="1"/>
  <c r="Y196" i="2" s="1"/>
  <c r="Q425" i="13" l="1"/>
  <c r="H426" i="13"/>
  <c r="W423" i="13"/>
  <c r="X423" i="13" s="1"/>
  <c r="K424" i="13"/>
  <c r="I424" i="13" s="1"/>
  <c r="F425" i="13"/>
  <c r="G424" i="13"/>
  <c r="P423" i="13"/>
  <c r="J423" i="13"/>
  <c r="L423" i="13"/>
  <c r="AA423" i="13" s="1"/>
  <c r="AC423" i="13"/>
  <c r="AD423" i="13" s="1"/>
  <c r="S425" i="13"/>
  <c r="T424" i="13"/>
  <c r="U424" i="13" s="1"/>
  <c r="Z424" i="13" s="1"/>
  <c r="V424" i="13"/>
  <c r="Y422" i="13"/>
  <c r="L369" i="4"/>
  <c r="AC369" i="4"/>
  <c r="AD369" i="4" s="1"/>
  <c r="T368" i="4"/>
  <c r="U368" i="4" s="1"/>
  <c r="Z368" i="4" s="1"/>
  <c r="S369" i="4"/>
  <c r="V368" i="4"/>
  <c r="I370" i="4"/>
  <c r="H371" i="4"/>
  <c r="G370" i="4"/>
  <c r="Q370" i="4"/>
  <c r="P369" i="4"/>
  <c r="J369" i="4"/>
  <c r="W367" i="4"/>
  <c r="X367" i="4" s="1"/>
  <c r="Y367" i="4" s="1"/>
  <c r="L198" i="2"/>
  <c r="AA198" i="2" s="1"/>
  <c r="AC198" i="2"/>
  <c r="AD198" i="2" s="1"/>
  <c r="H200" i="2"/>
  <c r="I199" i="2"/>
  <c r="G199" i="2"/>
  <c r="Q199" i="2"/>
  <c r="F202" i="2"/>
  <c r="K201" i="2"/>
  <c r="T197" i="2"/>
  <c r="U197" i="2" s="1"/>
  <c r="Z197" i="2" s="1"/>
  <c r="S198" i="2"/>
  <c r="V197" i="2"/>
  <c r="J198" i="2"/>
  <c r="P198" i="2"/>
  <c r="Q426" i="13" l="1"/>
  <c r="H427" i="13"/>
  <c r="W424" i="13"/>
  <c r="X424" i="13" s="1"/>
  <c r="T425" i="13"/>
  <c r="U425" i="13" s="1"/>
  <c r="Z425" i="13" s="1"/>
  <c r="S426" i="13"/>
  <c r="V425" i="13"/>
  <c r="F426" i="13"/>
  <c r="K425" i="13"/>
  <c r="I425" i="13" s="1"/>
  <c r="G425" i="13"/>
  <c r="J424" i="13"/>
  <c r="P424" i="13"/>
  <c r="AC424" i="13"/>
  <c r="AD424" i="13" s="1"/>
  <c r="L424" i="13"/>
  <c r="AA424" i="13" s="1"/>
  <c r="Y423" i="13"/>
  <c r="T369" i="4"/>
  <c r="U369" i="4" s="1"/>
  <c r="Z369" i="4" s="1"/>
  <c r="S370" i="4"/>
  <c r="V369" i="4"/>
  <c r="G371" i="4"/>
  <c r="H372" i="4"/>
  <c r="I371" i="4"/>
  <c r="Q371" i="4"/>
  <c r="L370" i="4"/>
  <c r="AC370" i="4"/>
  <c r="AD370" i="4" s="1"/>
  <c r="P370" i="4"/>
  <c r="J370" i="4"/>
  <c r="W368" i="4"/>
  <c r="X368" i="4" s="1"/>
  <c r="Y368" i="4" s="1"/>
  <c r="I200" i="2"/>
  <c r="Q200" i="2"/>
  <c r="G200" i="2"/>
  <c r="H201" i="2"/>
  <c r="K202" i="2"/>
  <c r="F203" i="2"/>
  <c r="W197" i="2"/>
  <c r="X197" i="2" s="1"/>
  <c r="Y197" i="2" s="1"/>
  <c r="J199" i="2"/>
  <c r="P199" i="2"/>
  <c r="T198" i="2"/>
  <c r="U198" i="2" s="1"/>
  <c r="Z198" i="2" s="1"/>
  <c r="S199" i="2"/>
  <c r="V198" i="2"/>
  <c r="AC199" i="2"/>
  <c r="AD199" i="2" s="1"/>
  <c r="L199" i="2"/>
  <c r="AA199" i="2" s="1"/>
  <c r="W198" i="2" l="1"/>
  <c r="X198" i="2" s="1"/>
  <c r="Y198" i="2" s="1"/>
  <c r="H428" i="13"/>
  <c r="Q427" i="13"/>
  <c r="F427" i="13"/>
  <c r="K426" i="13"/>
  <c r="I426" i="13" s="1"/>
  <c r="G426" i="13"/>
  <c r="S427" i="13"/>
  <c r="T426" i="13"/>
  <c r="U426" i="13" s="1"/>
  <c r="Z426" i="13" s="1"/>
  <c r="V426" i="13"/>
  <c r="P425" i="13"/>
  <c r="J425" i="13"/>
  <c r="W425" i="13"/>
  <c r="X425" i="13" s="1"/>
  <c r="Y425" i="13" s="1"/>
  <c r="AC425" i="13"/>
  <c r="AD425" i="13" s="1"/>
  <c r="L425" i="13"/>
  <c r="AA425" i="13" s="1"/>
  <c r="Y424" i="13"/>
  <c r="W369" i="4"/>
  <c r="X369" i="4" s="1"/>
  <c r="Y369" i="4" s="1"/>
  <c r="J371" i="4"/>
  <c r="P371" i="4"/>
  <c r="AC371" i="4"/>
  <c r="AD371" i="4" s="1"/>
  <c r="L371" i="4"/>
  <c r="T370" i="4"/>
  <c r="U370" i="4" s="1"/>
  <c r="Z370" i="4" s="1"/>
  <c r="S371" i="4"/>
  <c r="V370" i="4"/>
  <c r="I372" i="4"/>
  <c r="G372" i="4"/>
  <c r="Q372" i="4"/>
  <c r="F204" i="2"/>
  <c r="K203" i="2"/>
  <c r="P200" i="2"/>
  <c r="J200" i="2"/>
  <c r="T199" i="2"/>
  <c r="U199" i="2" s="1"/>
  <c r="Z199" i="2" s="1"/>
  <c r="S200" i="2"/>
  <c r="V199" i="2"/>
  <c r="H202" i="2"/>
  <c r="G201" i="2"/>
  <c r="I201" i="2"/>
  <c r="Q201" i="2"/>
  <c r="L200" i="2"/>
  <c r="AA200" i="2" s="1"/>
  <c r="AC200" i="2"/>
  <c r="AD200" i="2" s="1"/>
  <c r="W370" i="4" l="1"/>
  <c r="X370" i="4" s="1"/>
  <c r="Y370" i="4" s="1"/>
  <c r="H429" i="13"/>
  <c r="Q428" i="13"/>
  <c r="W426" i="13"/>
  <c r="X426" i="13" s="1"/>
  <c r="L426" i="13"/>
  <c r="AA426" i="13" s="1"/>
  <c r="AC426" i="13"/>
  <c r="AD426" i="13" s="1"/>
  <c r="S428" i="13"/>
  <c r="T427" i="13"/>
  <c r="U427" i="13" s="1"/>
  <c r="Z427" i="13" s="1"/>
  <c r="V427" i="13"/>
  <c r="K427" i="13"/>
  <c r="I427" i="13" s="1"/>
  <c r="F428" i="13"/>
  <c r="G427" i="13"/>
  <c r="P426" i="13"/>
  <c r="J426" i="13"/>
  <c r="AC372" i="4"/>
  <c r="AD372" i="4" s="1"/>
  <c r="L372" i="4"/>
  <c r="T371" i="4"/>
  <c r="U371" i="4" s="1"/>
  <c r="Z371" i="4" s="1"/>
  <c r="S372" i="4"/>
  <c r="V371" i="4"/>
  <c r="J372" i="4"/>
  <c r="P372" i="4"/>
  <c r="P201" i="2"/>
  <c r="J201" i="2"/>
  <c r="T200" i="2"/>
  <c r="U200" i="2" s="1"/>
  <c r="Z200" i="2" s="1"/>
  <c r="S201" i="2"/>
  <c r="V200" i="2"/>
  <c r="G202" i="2"/>
  <c r="I202" i="2"/>
  <c r="H203" i="2"/>
  <c r="Q202" i="2"/>
  <c r="L201" i="2"/>
  <c r="AA201" i="2" s="1"/>
  <c r="AC201" i="2"/>
  <c r="AD201" i="2" s="1"/>
  <c r="W199" i="2"/>
  <c r="X199" i="2" s="1"/>
  <c r="Y199" i="2" s="1"/>
  <c r="K204" i="2"/>
  <c r="F205" i="2"/>
  <c r="H430" i="13" l="1"/>
  <c r="Q429" i="13"/>
  <c r="W427" i="13"/>
  <c r="X427" i="13" s="1"/>
  <c r="F429" i="13"/>
  <c r="K428" i="13"/>
  <c r="I428" i="13" s="1"/>
  <c r="G428" i="13"/>
  <c r="P427" i="13"/>
  <c r="J427" i="13"/>
  <c r="L427" i="13"/>
  <c r="AA427" i="13" s="1"/>
  <c r="AC427" i="13"/>
  <c r="AD427" i="13" s="1"/>
  <c r="T428" i="13"/>
  <c r="U428" i="13" s="1"/>
  <c r="Z428" i="13" s="1"/>
  <c r="S429" i="13"/>
  <c r="V428" i="13"/>
  <c r="Y426" i="13"/>
  <c r="T372" i="4"/>
  <c r="U372" i="4" s="1"/>
  <c r="Z372" i="4" s="1"/>
  <c r="V372" i="4"/>
  <c r="W372" i="4" s="1"/>
  <c r="X372" i="4" s="1"/>
  <c r="Y372" i="4" s="1"/>
  <c r="AA257" i="4"/>
  <c r="AA263" i="4"/>
  <c r="AA194" i="4"/>
  <c r="AA367" i="4"/>
  <c r="AA175" i="4"/>
  <c r="AA195" i="4"/>
  <c r="AA250" i="4"/>
  <c r="AA331" i="4"/>
  <c r="AA158" i="4"/>
  <c r="AA287" i="4"/>
  <c r="AA320" i="4"/>
  <c r="AA285" i="4"/>
  <c r="AA69" i="4"/>
  <c r="AA351" i="4"/>
  <c r="AA279" i="4"/>
  <c r="AA293" i="4"/>
  <c r="AA319" i="4"/>
  <c r="AA247" i="4"/>
  <c r="AA213" i="4"/>
  <c r="AA215" i="4"/>
  <c r="AA296" i="4"/>
  <c r="AA253" i="4"/>
  <c r="AA171" i="4"/>
  <c r="AA191" i="4"/>
  <c r="AA360" i="4"/>
  <c r="AA167" i="4"/>
  <c r="AA343" i="4"/>
  <c r="AA233" i="4"/>
  <c r="AA200" i="4"/>
  <c r="AA259" i="4"/>
  <c r="AA265" i="4"/>
  <c r="AA365" i="4"/>
  <c r="AA318" i="4"/>
  <c r="AA268" i="4"/>
  <c r="AA305" i="4"/>
  <c r="AA262" i="4"/>
  <c r="AA270" i="4"/>
  <c r="AA260" i="4"/>
  <c r="AA356" i="4"/>
  <c r="AA311" i="4"/>
  <c r="AA108" i="4"/>
  <c r="AA355" i="4"/>
  <c r="AA352" i="4"/>
  <c r="AA201" i="4"/>
  <c r="AA366" i="4"/>
  <c r="AA266" i="4"/>
  <c r="AA203" i="4"/>
  <c r="AA76" i="4"/>
  <c r="AA243" i="4"/>
  <c r="AA303" i="4"/>
  <c r="AA363" i="4"/>
  <c r="AA273" i="4"/>
  <c r="AA198" i="4"/>
  <c r="AA332" i="4"/>
  <c r="AA326" i="4"/>
  <c r="AA292" i="4"/>
  <c r="AA323" i="4"/>
  <c r="AA300" i="4"/>
  <c r="AA335" i="4"/>
  <c r="AA369" i="4"/>
  <c r="AA173" i="4"/>
  <c r="AA317" i="4"/>
  <c r="AA309" i="4"/>
  <c r="AA210" i="4"/>
  <c r="AA308" i="4"/>
  <c r="AA222" i="4"/>
  <c r="AA256" i="4"/>
  <c r="AA229" i="4"/>
  <c r="AA237" i="4"/>
  <c r="AA187" i="4"/>
  <c r="AA181" i="4"/>
  <c r="AA361" i="4"/>
  <c r="AA227" i="4"/>
  <c r="AA290" i="4"/>
  <c r="AA206" i="4"/>
  <c r="AA254" i="4"/>
  <c r="AA246" i="4"/>
  <c r="AA275" i="4"/>
  <c r="AA188" i="4"/>
  <c r="AA302" i="4"/>
  <c r="AA197" i="4"/>
  <c r="AA258" i="4"/>
  <c r="AA325" i="4"/>
  <c r="AA228" i="4"/>
  <c r="AA239" i="4"/>
  <c r="AA281" i="4"/>
  <c r="AA226" i="4"/>
  <c r="AA280" i="4"/>
  <c r="AA234" i="4"/>
  <c r="AA348" i="4"/>
  <c r="AA364" i="4"/>
  <c r="AA216" i="4"/>
  <c r="AA241" i="4"/>
  <c r="AA217" i="4"/>
  <c r="AA339" i="4"/>
  <c r="AA244" i="4"/>
  <c r="AA307" i="4"/>
  <c r="AA342" i="4"/>
  <c r="AA182" i="4"/>
  <c r="AA264" i="4"/>
  <c r="AA328" i="4"/>
  <c r="AA199" i="4"/>
  <c r="AA362" i="4"/>
  <c r="AA190" i="4"/>
  <c r="AA185" i="4"/>
  <c r="AA337" i="4"/>
  <c r="AA372" i="4"/>
  <c r="AA180" i="4"/>
  <c r="AA249" i="4"/>
  <c r="AA269" i="4"/>
  <c r="AA314" i="4"/>
  <c r="AA346" i="4"/>
  <c r="AA316" i="4"/>
  <c r="AA251" i="4"/>
  <c r="AA232" i="4"/>
  <c r="AA282" i="4"/>
  <c r="AA219" i="4"/>
  <c r="AA214" i="4"/>
  <c r="AA168" i="4"/>
  <c r="AA313" i="4"/>
  <c r="AA310" i="4"/>
  <c r="AA223" i="4"/>
  <c r="AA261" i="4"/>
  <c r="AA299" i="4"/>
  <c r="AA196" i="4"/>
  <c r="AA179" i="4"/>
  <c r="AA340" i="4"/>
  <c r="AA208" i="4"/>
  <c r="AA242" i="4"/>
  <c r="AA322" i="4"/>
  <c r="AA368" i="4"/>
  <c r="AA205" i="4"/>
  <c r="AA350" i="4"/>
  <c r="AA220" i="4"/>
  <c r="AA353" i="4"/>
  <c r="AA170" i="4"/>
  <c r="AA230" i="4"/>
  <c r="AA315" i="4"/>
  <c r="AA286" i="4"/>
  <c r="AA157" i="4"/>
  <c r="AA297" i="4"/>
  <c r="AA283" i="4"/>
  <c r="AA204" i="4"/>
  <c r="AA212" i="4"/>
  <c r="AA357" i="4"/>
  <c r="AA225" i="4"/>
  <c r="AA333" i="4"/>
  <c r="AA370" i="4"/>
  <c r="AA172" i="4"/>
  <c r="AA177" i="4"/>
  <c r="AA271" i="4"/>
  <c r="AA324" i="4"/>
  <c r="AA235" i="4"/>
  <c r="AA329" i="4"/>
  <c r="AA301" i="4"/>
  <c r="AA334" i="4"/>
  <c r="AA276" i="4"/>
  <c r="AA238" i="4"/>
  <c r="AA267" i="4"/>
  <c r="AA349" i="4"/>
  <c r="AA240" i="4"/>
  <c r="AA288" i="4"/>
  <c r="AA209" i="4"/>
  <c r="AA277" i="4"/>
  <c r="AA278" i="4"/>
  <c r="AA202" i="4"/>
  <c r="AA248" i="4"/>
  <c r="AA207" i="4"/>
  <c r="AA236" i="4"/>
  <c r="AA298" i="4"/>
  <c r="AA330" i="4"/>
  <c r="AA341" i="4"/>
  <c r="AA338" i="4"/>
  <c r="AA359" i="4"/>
  <c r="AA336" i="4"/>
  <c r="AA371" i="4"/>
  <c r="AA174" i="4"/>
  <c r="AA255" i="4"/>
  <c r="AA321" i="4"/>
  <c r="AA184" i="4"/>
  <c r="AA291" i="4"/>
  <c r="AA178" i="4"/>
  <c r="AA284" i="4"/>
  <c r="AA224" i="4"/>
  <c r="AA218" i="4"/>
  <c r="AA231" i="4"/>
  <c r="AA211" i="4"/>
  <c r="AA192" i="4"/>
  <c r="AA221" i="4"/>
  <c r="AA252" i="4"/>
  <c r="AA358" i="4"/>
  <c r="AA176" i="4"/>
  <c r="AA272" i="4"/>
  <c r="AA183" i="4"/>
  <c r="AA354" i="4"/>
  <c r="AA193" i="4"/>
  <c r="AA189" i="4"/>
  <c r="AA103" i="4"/>
  <c r="AA347" i="4"/>
  <c r="AA186" i="4"/>
  <c r="AA118" i="4"/>
  <c r="AA312" i="4"/>
  <c r="AA306" i="4"/>
  <c r="AA169" i="4"/>
  <c r="AA274" i="4"/>
  <c r="AA156" i="4"/>
  <c r="AA304" i="4"/>
  <c r="AA327" i="4"/>
  <c r="AA295" i="4"/>
  <c r="AA344" i="4"/>
  <c r="AA345" i="4"/>
  <c r="AA289" i="4"/>
  <c r="AA245" i="4"/>
  <c r="AA294" i="4"/>
  <c r="W371" i="4"/>
  <c r="X371" i="4" s="1"/>
  <c r="Y371" i="4" s="1"/>
  <c r="I203" i="2"/>
  <c r="G203" i="2"/>
  <c r="Q203" i="2"/>
  <c r="H204" i="2"/>
  <c r="S202" i="2"/>
  <c r="T201" i="2"/>
  <c r="U201" i="2" s="1"/>
  <c r="Z201" i="2" s="1"/>
  <c r="V201" i="2"/>
  <c r="W201" i="2" s="1"/>
  <c r="X201" i="2" s="1"/>
  <c r="Y201" i="2" s="1"/>
  <c r="AC202" i="2"/>
  <c r="AD202" i="2" s="1"/>
  <c r="L202" i="2"/>
  <c r="AA202" i="2" s="1"/>
  <c r="P202" i="2"/>
  <c r="J202" i="2"/>
  <c r="F206" i="2"/>
  <c r="K205" i="2"/>
  <c r="W200" i="2"/>
  <c r="X200" i="2" s="1"/>
  <c r="Y200" i="2" s="1"/>
  <c r="H431" i="13" l="1"/>
  <c r="Q430" i="13"/>
  <c r="L428" i="13"/>
  <c r="AA428" i="13" s="1"/>
  <c r="AC428" i="13"/>
  <c r="AD428" i="13" s="1"/>
  <c r="P428" i="13"/>
  <c r="J428" i="13"/>
  <c r="K429" i="13"/>
  <c r="I429" i="13" s="1"/>
  <c r="F430" i="13"/>
  <c r="G429" i="13"/>
  <c r="T429" i="13"/>
  <c r="U429" i="13" s="1"/>
  <c r="Z429" i="13" s="1"/>
  <c r="S430" i="13"/>
  <c r="V429" i="13"/>
  <c r="W428" i="13"/>
  <c r="X428" i="13" s="1"/>
  <c r="Y428" i="13" s="1"/>
  <c r="Y427" i="13"/>
  <c r="T202" i="2"/>
  <c r="U202" i="2" s="1"/>
  <c r="Z202" i="2" s="1"/>
  <c r="S203" i="2"/>
  <c r="V202" i="2"/>
  <c r="P203" i="2"/>
  <c r="J203" i="2"/>
  <c r="F207" i="2"/>
  <c r="K206" i="2"/>
  <c r="G204" i="2"/>
  <c r="H205" i="2"/>
  <c r="I204" i="2"/>
  <c r="Q204" i="2"/>
  <c r="L203" i="2"/>
  <c r="AA203" i="2" s="1"/>
  <c r="AC203" i="2"/>
  <c r="AD203" i="2" s="1"/>
  <c r="W202" i="2" l="1"/>
  <c r="X202" i="2" s="1"/>
  <c r="Y202" i="2" s="1"/>
  <c r="Q431" i="13"/>
  <c r="H432" i="13"/>
  <c r="L429" i="13"/>
  <c r="AA429" i="13" s="1"/>
  <c r="AC429" i="13"/>
  <c r="AD429" i="13" s="1"/>
  <c r="F431" i="13"/>
  <c r="K430" i="13"/>
  <c r="I430" i="13" s="1"/>
  <c r="G430" i="13"/>
  <c r="T430" i="13"/>
  <c r="U430" i="13" s="1"/>
  <c r="Z430" i="13" s="1"/>
  <c r="S431" i="13"/>
  <c r="V430" i="13"/>
  <c r="P429" i="13"/>
  <c r="J429" i="13"/>
  <c r="W429" i="13"/>
  <c r="X429" i="13" s="1"/>
  <c r="AC204" i="2"/>
  <c r="AD204" i="2" s="1"/>
  <c r="L204" i="2"/>
  <c r="AA204" i="2" s="1"/>
  <c r="I205" i="2"/>
  <c r="G205" i="2"/>
  <c r="Q205" i="2"/>
  <c r="H206" i="2"/>
  <c r="K207" i="2"/>
  <c r="F208" i="2"/>
  <c r="S204" i="2"/>
  <c r="T203" i="2"/>
  <c r="U203" i="2" s="1"/>
  <c r="Z203" i="2" s="1"/>
  <c r="V203" i="2"/>
  <c r="P204" i="2"/>
  <c r="J204" i="2"/>
  <c r="W203" i="2" l="1"/>
  <c r="X203" i="2" s="1"/>
  <c r="Y203" i="2" s="1"/>
  <c r="H433" i="13"/>
  <c r="Q432" i="13"/>
  <c r="S432" i="13" s="1"/>
  <c r="Y429" i="13"/>
  <c r="J430" i="13"/>
  <c r="P430" i="13"/>
  <c r="W430" i="13"/>
  <c r="X430" i="13" s="1"/>
  <c r="Y430" i="13" s="1"/>
  <c r="L430" i="13"/>
  <c r="AA430" i="13" s="1"/>
  <c r="AC430" i="13"/>
  <c r="AD430" i="13" s="1"/>
  <c r="T431" i="13"/>
  <c r="U431" i="13" s="1"/>
  <c r="Z431" i="13" s="1"/>
  <c r="V431" i="13"/>
  <c r="F432" i="13"/>
  <c r="K431" i="13"/>
  <c r="I431" i="13" s="1"/>
  <c r="G431" i="13"/>
  <c r="J205" i="2"/>
  <c r="P205" i="2"/>
  <c r="F209" i="2"/>
  <c r="K208" i="2"/>
  <c r="T204" i="2"/>
  <c r="U204" i="2" s="1"/>
  <c r="Z204" i="2" s="1"/>
  <c r="S205" i="2"/>
  <c r="V204" i="2"/>
  <c r="L205" i="2"/>
  <c r="AA205" i="2" s="1"/>
  <c r="AC205" i="2"/>
  <c r="AD205" i="2" s="1"/>
  <c r="G206" i="2"/>
  <c r="H207" i="2"/>
  <c r="Q206" i="2"/>
  <c r="I206" i="2"/>
  <c r="Q433" i="13" l="1"/>
  <c r="H434" i="13"/>
  <c r="T432" i="13"/>
  <c r="U432" i="13" s="1"/>
  <c r="Z432" i="13" s="1"/>
  <c r="S433" i="13"/>
  <c r="V432" i="13"/>
  <c r="L431" i="13"/>
  <c r="AA431" i="13" s="1"/>
  <c r="AC431" i="13"/>
  <c r="AD431" i="13" s="1"/>
  <c r="W431" i="13"/>
  <c r="X431" i="13" s="1"/>
  <c r="F433" i="13"/>
  <c r="K432" i="13"/>
  <c r="I432" i="13" s="1"/>
  <c r="G432" i="13"/>
  <c r="P431" i="13"/>
  <c r="J431" i="13"/>
  <c r="F210" i="2"/>
  <c r="K209" i="2"/>
  <c r="L206" i="2"/>
  <c r="AA206" i="2" s="1"/>
  <c r="AC206" i="2"/>
  <c r="AD206" i="2" s="1"/>
  <c r="T205" i="2"/>
  <c r="U205" i="2" s="1"/>
  <c r="Z205" i="2" s="1"/>
  <c r="S206" i="2"/>
  <c r="V205" i="2"/>
  <c r="P206" i="2"/>
  <c r="J206" i="2"/>
  <c r="H208" i="2"/>
  <c r="I207" i="2"/>
  <c r="G207" i="2"/>
  <c r="Q207" i="2"/>
  <c r="W204" i="2"/>
  <c r="X204" i="2" s="1"/>
  <c r="Y204" i="2" s="1"/>
  <c r="W205" i="2" l="1"/>
  <c r="X205" i="2" s="1"/>
  <c r="Y205" i="2" s="1"/>
  <c r="H435" i="13"/>
  <c r="Q434" i="13"/>
  <c r="P432" i="13"/>
  <c r="J432" i="13"/>
  <c r="K433" i="13"/>
  <c r="I433" i="13" s="1"/>
  <c r="F434" i="13"/>
  <c r="G433" i="13"/>
  <c r="W432" i="13"/>
  <c r="X432" i="13" s="1"/>
  <c r="Y432" i="13" s="1"/>
  <c r="L432" i="13"/>
  <c r="AA432" i="13" s="1"/>
  <c r="AC432" i="13"/>
  <c r="AD432" i="13" s="1"/>
  <c r="Y431" i="13"/>
  <c r="T433" i="13"/>
  <c r="U433" i="13" s="1"/>
  <c r="Z433" i="13" s="1"/>
  <c r="S434" i="13"/>
  <c r="V433" i="13"/>
  <c r="G208" i="2"/>
  <c r="H209" i="2"/>
  <c r="I208" i="2"/>
  <c r="Q208" i="2"/>
  <c r="S207" i="2"/>
  <c r="T206" i="2"/>
  <c r="U206" i="2" s="1"/>
  <c r="Z206" i="2" s="1"/>
  <c r="V206" i="2"/>
  <c r="J207" i="2"/>
  <c r="P207" i="2"/>
  <c r="L207" i="2"/>
  <c r="AA207" i="2" s="1"/>
  <c r="AC207" i="2"/>
  <c r="AD207" i="2" s="1"/>
  <c r="K210" i="2"/>
  <c r="F211" i="2"/>
  <c r="W206" i="2" l="1"/>
  <c r="X206" i="2" s="1"/>
  <c r="Y206" i="2" s="1"/>
  <c r="H436" i="13"/>
  <c r="Q435" i="13"/>
  <c r="J433" i="13"/>
  <c r="P433" i="13"/>
  <c r="L433" i="13"/>
  <c r="AA433" i="13" s="1"/>
  <c r="AC433" i="13"/>
  <c r="AD433" i="13" s="1"/>
  <c r="W433" i="13"/>
  <c r="X433" i="13" s="1"/>
  <c r="T434" i="13"/>
  <c r="U434" i="13" s="1"/>
  <c r="Z434" i="13" s="1"/>
  <c r="S435" i="13"/>
  <c r="V434" i="13"/>
  <c r="F435" i="13"/>
  <c r="K434" i="13"/>
  <c r="I434" i="13" s="1"/>
  <c r="G434" i="13"/>
  <c r="AC208" i="2"/>
  <c r="AD208" i="2" s="1"/>
  <c r="L208" i="2"/>
  <c r="AA208" i="2" s="1"/>
  <c r="Q209" i="2"/>
  <c r="I209" i="2"/>
  <c r="H210" i="2"/>
  <c r="G209" i="2"/>
  <c r="K211" i="2"/>
  <c r="F212" i="2"/>
  <c r="S208" i="2"/>
  <c r="T207" i="2"/>
  <c r="U207" i="2" s="1"/>
  <c r="Z207" i="2" s="1"/>
  <c r="V207" i="2"/>
  <c r="W207" i="2" s="1"/>
  <c r="X207" i="2" s="1"/>
  <c r="Y207" i="2" s="1"/>
  <c r="P208" i="2"/>
  <c r="J208" i="2"/>
  <c r="Y433" i="13" l="1"/>
  <c r="H437" i="13"/>
  <c r="Q436" i="13"/>
  <c r="S436" i="13"/>
  <c r="T435" i="13"/>
  <c r="V435" i="13"/>
  <c r="F436" i="13"/>
  <c r="K435" i="13"/>
  <c r="I435" i="13" s="1"/>
  <c r="U435" i="13"/>
  <c r="Z435" i="13" s="1"/>
  <c r="G435" i="13"/>
  <c r="P434" i="13"/>
  <c r="J434" i="13"/>
  <c r="AC434" i="13"/>
  <c r="AD434" i="13" s="1"/>
  <c r="L434" i="13"/>
  <c r="AA434" i="13" s="1"/>
  <c r="W434" i="13"/>
  <c r="X434" i="13" s="1"/>
  <c r="Y434" i="13" s="1"/>
  <c r="T208" i="2"/>
  <c r="U208" i="2" s="1"/>
  <c r="Z208" i="2" s="1"/>
  <c r="S209" i="2"/>
  <c r="V208" i="2"/>
  <c r="L209" i="2"/>
  <c r="AA209" i="2" s="1"/>
  <c r="AC209" i="2"/>
  <c r="AD209" i="2" s="1"/>
  <c r="K212" i="2"/>
  <c r="F213" i="2"/>
  <c r="P209" i="2"/>
  <c r="J209" i="2"/>
  <c r="G210" i="2"/>
  <c r="I210" i="2"/>
  <c r="H211" i="2"/>
  <c r="Q210" i="2"/>
  <c r="W208" i="2" l="1"/>
  <c r="X208" i="2" s="1"/>
  <c r="Y208" i="2" s="1"/>
  <c r="H438" i="13"/>
  <c r="Q437" i="13"/>
  <c r="J435" i="13"/>
  <c r="P435" i="13"/>
  <c r="F437" i="13"/>
  <c r="K436" i="13"/>
  <c r="I436" i="13" s="1"/>
  <c r="G436" i="13"/>
  <c r="W435" i="13"/>
  <c r="X435" i="13" s="1"/>
  <c r="L435" i="13"/>
  <c r="AA435" i="13" s="1"/>
  <c r="AC435" i="13"/>
  <c r="AD435" i="13" s="1"/>
  <c r="T436" i="13"/>
  <c r="U436" i="13" s="1"/>
  <c r="Z436" i="13" s="1"/>
  <c r="S437" i="13"/>
  <c r="V436" i="13"/>
  <c r="H212" i="2"/>
  <c r="I211" i="2"/>
  <c r="G211" i="2"/>
  <c r="Q211" i="2"/>
  <c r="S210" i="2"/>
  <c r="T209" i="2"/>
  <c r="U209" i="2" s="1"/>
  <c r="Z209" i="2" s="1"/>
  <c r="V209" i="2"/>
  <c r="P210" i="2"/>
  <c r="J210" i="2"/>
  <c r="L210" i="2"/>
  <c r="AA210" i="2" s="1"/>
  <c r="AC210" i="2"/>
  <c r="AD210" i="2" s="1"/>
  <c r="K213" i="2"/>
  <c r="F214" i="2"/>
  <c r="W209" i="2" l="1"/>
  <c r="X209" i="2" s="1"/>
  <c r="Y209" i="2" s="1"/>
  <c r="Y435" i="13"/>
  <c r="H439" i="13"/>
  <c r="Q438" i="13"/>
  <c r="W436" i="13"/>
  <c r="X436" i="13" s="1"/>
  <c r="J436" i="13"/>
  <c r="P436" i="13"/>
  <c r="K437" i="13"/>
  <c r="I437" i="13" s="1"/>
  <c r="F438" i="13"/>
  <c r="G437" i="13"/>
  <c r="AC436" i="13"/>
  <c r="AD436" i="13" s="1"/>
  <c r="L436" i="13"/>
  <c r="AA436" i="13" s="1"/>
  <c r="S438" i="13"/>
  <c r="T437" i="13"/>
  <c r="U437" i="13" s="1"/>
  <c r="Z437" i="13" s="1"/>
  <c r="V437" i="13"/>
  <c r="K214" i="2"/>
  <c r="F215" i="2"/>
  <c r="P211" i="2"/>
  <c r="J211" i="2"/>
  <c r="T210" i="2"/>
  <c r="U210" i="2" s="1"/>
  <c r="Z210" i="2" s="1"/>
  <c r="S211" i="2"/>
  <c r="V210" i="2"/>
  <c r="L211" i="2"/>
  <c r="AA211" i="2" s="1"/>
  <c r="AC211" i="2"/>
  <c r="AD211" i="2" s="1"/>
  <c r="G212" i="2"/>
  <c r="H213" i="2"/>
  <c r="I212" i="2"/>
  <c r="Q212" i="2"/>
  <c r="H440" i="13" l="1"/>
  <c r="Q439" i="13"/>
  <c r="T438" i="13"/>
  <c r="S439" i="13"/>
  <c r="V438" i="13"/>
  <c r="F439" i="13"/>
  <c r="U438" i="13"/>
  <c r="Z438" i="13" s="1"/>
  <c r="K438" i="13"/>
  <c r="I438" i="13" s="1"/>
  <c r="G438" i="13"/>
  <c r="W437" i="13"/>
  <c r="X437" i="13" s="1"/>
  <c r="Y436" i="13"/>
  <c r="P437" i="13"/>
  <c r="J437" i="13"/>
  <c r="L437" i="13"/>
  <c r="AA437" i="13" s="1"/>
  <c r="AC437" i="13"/>
  <c r="AD437" i="13" s="1"/>
  <c r="P212" i="2"/>
  <c r="J212" i="2"/>
  <c r="T211" i="2"/>
  <c r="U211" i="2" s="1"/>
  <c r="Z211" i="2" s="1"/>
  <c r="S212" i="2"/>
  <c r="V211" i="2"/>
  <c r="F216" i="2"/>
  <c r="K215" i="2"/>
  <c r="L212" i="2"/>
  <c r="AA212" i="2" s="1"/>
  <c r="AC212" i="2"/>
  <c r="AD212" i="2" s="1"/>
  <c r="Q213" i="2"/>
  <c r="I213" i="2"/>
  <c r="H214" i="2"/>
  <c r="G213" i="2"/>
  <c r="W210" i="2"/>
  <c r="X210" i="2" s="1"/>
  <c r="Y210" i="2" s="1"/>
  <c r="Y437" i="13" l="1"/>
  <c r="Q440" i="13"/>
  <c r="S440" i="13" s="1"/>
  <c r="H441" i="13"/>
  <c r="J438" i="13"/>
  <c r="P438" i="13"/>
  <c r="F440" i="13"/>
  <c r="K439" i="13"/>
  <c r="I439" i="13" s="1"/>
  <c r="G439" i="13"/>
  <c r="AC438" i="13"/>
  <c r="AD438" i="13" s="1"/>
  <c r="L438" i="13"/>
  <c r="AA438" i="13" s="1"/>
  <c r="W438" i="13"/>
  <c r="X438" i="13" s="1"/>
  <c r="Y438" i="13" s="1"/>
  <c r="T439" i="13"/>
  <c r="U439" i="13" s="1"/>
  <c r="Z439" i="13" s="1"/>
  <c r="V439" i="13"/>
  <c r="G214" i="2"/>
  <c r="H215" i="2"/>
  <c r="I214" i="2"/>
  <c r="Q214" i="2"/>
  <c r="J213" i="2"/>
  <c r="P213" i="2"/>
  <c r="S213" i="2"/>
  <c r="T212" i="2"/>
  <c r="U212" i="2" s="1"/>
  <c r="Z212" i="2" s="1"/>
  <c r="V212" i="2"/>
  <c r="W212" i="2" s="1"/>
  <c r="X212" i="2" s="1"/>
  <c r="Y212" i="2" s="1"/>
  <c r="K216" i="2"/>
  <c r="F217" i="2"/>
  <c r="L213" i="2"/>
  <c r="AA213" i="2" s="1"/>
  <c r="AC213" i="2"/>
  <c r="AD213" i="2" s="1"/>
  <c r="W211" i="2"/>
  <c r="X211" i="2" s="1"/>
  <c r="Y211" i="2" s="1"/>
  <c r="Q441" i="13" l="1"/>
  <c r="H442" i="13"/>
  <c r="F441" i="13"/>
  <c r="K440" i="13"/>
  <c r="I440" i="13" s="1"/>
  <c r="G440" i="13"/>
  <c r="P439" i="13"/>
  <c r="J439" i="13"/>
  <c r="W439" i="13"/>
  <c r="X439" i="13" s="1"/>
  <c r="T440" i="13"/>
  <c r="U440" i="13" s="1"/>
  <c r="Z440" i="13" s="1"/>
  <c r="S441" i="13"/>
  <c r="V440" i="13"/>
  <c r="L439" i="13"/>
  <c r="AA439" i="13" s="1"/>
  <c r="AC439" i="13"/>
  <c r="AD439" i="13" s="1"/>
  <c r="T213" i="2"/>
  <c r="U213" i="2" s="1"/>
  <c r="Z213" i="2" s="1"/>
  <c r="S214" i="2"/>
  <c r="V213" i="2"/>
  <c r="W213" i="2" s="1"/>
  <c r="X213" i="2" s="1"/>
  <c r="Y213" i="2" s="1"/>
  <c r="L214" i="2"/>
  <c r="AA214" i="2" s="1"/>
  <c r="AC214" i="2"/>
  <c r="AD214" i="2" s="1"/>
  <c r="H216" i="2"/>
  <c r="G215" i="2"/>
  <c r="I215" i="2"/>
  <c r="Q215" i="2"/>
  <c r="F218" i="2"/>
  <c r="K217" i="2"/>
  <c r="J214" i="2"/>
  <c r="P214" i="2"/>
  <c r="Q442" i="13" l="1"/>
  <c r="H443" i="13"/>
  <c r="L440" i="13"/>
  <c r="AA440" i="13" s="1"/>
  <c r="AC440" i="13"/>
  <c r="AD440" i="13" s="1"/>
  <c r="W440" i="13"/>
  <c r="X440" i="13" s="1"/>
  <c r="T441" i="13"/>
  <c r="U441" i="13" s="1"/>
  <c r="Z441" i="13" s="1"/>
  <c r="S442" i="13"/>
  <c r="V441" i="13"/>
  <c r="J440" i="13"/>
  <c r="P440" i="13"/>
  <c r="F442" i="13"/>
  <c r="K441" i="13"/>
  <c r="I441" i="13" s="1"/>
  <c r="G441" i="13"/>
  <c r="Y439" i="13"/>
  <c r="P215" i="2"/>
  <c r="J215" i="2"/>
  <c r="AC215" i="2"/>
  <c r="AD215" i="2" s="1"/>
  <c r="L215" i="2"/>
  <c r="AA215" i="2" s="1"/>
  <c r="H217" i="2"/>
  <c r="Q216" i="2"/>
  <c r="I216" i="2"/>
  <c r="G216" i="2"/>
  <c r="S215" i="2"/>
  <c r="T214" i="2"/>
  <c r="U214" i="2" s="1"/>
  <c r="Z214" i="2" s="1"/>
  <c r="V214" i="2"/>
  <c r="F219" i="2"/>
  <c r="K218" i="2"/>
  <c r="W214" i="2" l="1"/>
  <c r="X214" i="2" s="1"/>
  <c r="Y214" i="2" s="1"/>
  <c r="Q443" i="13"/>
  <c r="H444" i="13"/>
  <c r="Y440" i="13"/>
  <c r="L441" i="13"/>
  <c r="AA441" i="13" s="1"/>
  <c r="AC441" i="13"/>
  <c r="AD441" i="13" s="1"/>
  <c r="W441" i="13"/>
  <c r="X441" i="13" s="1"/>
  <c r="J441" i="13"/>
  <c r="P441" i="13"/>
  <c r="K442" i="13"/>
  <c r="I442" i="13" s="1"/>
  <c r="F443" i="13"/>
  <c r="G442" i="13"/>
  <c r="T442" i="13"/>
  <c r="U442" i="13" s="1"/>
  <c r="Z442" i="13" s="1"/>
  <c r="S443" i="13"/>
  <c r="V442" i="13"/>
  <c r="L216" i="2"/>
  <c r="AA216" i="2" s="1"/>
  <c r="AC216" i="2"/>
  <c r="AD216" i="2" s="1"/>
  <c r="S216" i="2"/>
  <c r="T215" i="2"/>
  <c r="U215" i="2" s="1"/>
  <c r="Z215" i="2" s="1"/>
  <c r="V215" i="2"/>
  <c r="W215" i="2" s="1"/>
  <c r="X215" i="2" s="1"/>
  <c r="Y215" i="2" s="1"/>
  <c r="F220" i="2"/>
  <c r="K219" i="2"/>
  <c r="P216" i="2"/>
  <c r="J216" i="2"/>
  <c r="I217" i="2"/>
  <c r="G217" i="2"/>
  <c r="Q217" i="2"/>
  <c r="H218" i="2"/>
  <c r="Q444" i="13" l="1"/>
  <c r="H445" i="13"/>
  <c r="Y441" i="13"/>
  <c r="W442" i="13"/>
  <c r="X442" i="13" s="1"/>
  <c r="Y442" i="13" s="1"/>
  <c r="J442" i="13"/>
  <c r="P442" i="13"/>
  <c r="AC442" i="13"/>
  <c r="AD442" i="13" s="1"/>
  <c r="L442" i="13"/>
  <c r="AA442" i="13" s="1"/>
  <c r="K443" i="13"/>
  <c r="I443" i="13" s="1"/>
  <c r="F444" i="13"/>
  <c r="G443" i="13"/>
  <c r="T443" i="13"/>
  <c r="U443" i="13" s="1"/>
  <c r="Z443" i="13" s="1"/>
  <c r="S444" i="13"/>
  <c r="V443" i="13"/>
  <c r="J217" i="2"/>
  <c r="P217" i="2"/>
  <c r="Q218" i="2"/>
  <c r="G218" i="2"/>
  <c r="H219" i="2"/>
  <c r="I218" i="2"/>
  <c r="AC217" i="2"/>
  <c r="AD217" i="2" s="1"/>
  <c r="L217" i="2"/>
  <c r="AA217" i="2" s="1"/>
  <c r="T216" i="2"/>
  <c r="U216" i="2" s="1"/>
  <c r="Z216" i="2" s="1"/>
  <c r="S217" i="2"/>
  <c r="V216" i="2"/>
  <c r="K220" i="2"/>
  <c r="F221" i="2"/>
  <c r="W216" i="2" l="1"/>
  <c r="X216" i="2" s="1"/>
  <c r="Y216" i="2" s="1"/>
  <c r="Q445" i="13"/>
  <c r="H446" i="13"/>
  <c r="S445" i="13"/>
  <c r="T444" i="13"/>
  <c r="U444" i="13" s="1"/>
  <c r="Z444" i="13" s="1"/>
  <c r="V444" i="13"/>
  <c r="K444" i="13"/>
  <c r="I444" i="13" s="1"/>
  <c r="F445" i="13"/>
  <c r="G444" i="13"/>
  <c r="W443" i="13"/>
  <c r="X443" i="13" s="1"/>
  <c r="J443" i="13"/>
  <c r="P443" i="13"/>
  <c r="L443" i="13"/>
  <c r="AA443" i="13" s="1"/>
  <c r="AC443" i="13"/>
  <c r="AD443" i="13" s="1"/>
  <c r="F222" i="2"/>
  <c r="K221" i="2"/>
  <c r="S218" i="2"/>
  <c r="T217" i="2"/>
  <c r="U217" i="2" s="1"/>
  <c r="Z217" i="2" s="1"/>
  <c r="V217" i="2"/>
  <c r="W217" i="2" s="1"/>
  <c r="X217" i="2" s="1"/>
  <c r="Y217" i="2" s="1"/>
  <c r="L218" i="2"/>
  <c r="AA218" i="2" s="1"/>
  <c r="AC218" i="2"/>
  <c r="AD218" i="2" s="1"/>
  <c r="H220" i="2"/>
  <c r="I219" i="2"/>
  <c r="G219" i="2"/>
  <c r="Q219" i="2"/>
  <c r="P218" i="2"/>
  <c r="J218" i="2"/>
  <c r="H447" i="13" l="1"/>
  <c r="Q446" i="13"/>
  <c r="P444" i="13"/>
  <c r="J444" i="13"/>
  <c r="K445" i="13"/>
  <c r="I445" i="13" s="1"/>
  <c r="F446" i="13"/>
  <c r="G445" i="13"/>
  <c r="W444" i="13"/>
  <c r="X444" i="13" s="1"/>
  <c r="Y444" i="13" s="1"/>
  <c r="L444" i="13"/>
  <c r="AA444" i="13" s="1"/>
  <c r="AC444" i="13"/>
  <c r="AD444" i="13" s="1"/>
  <c r="Y443" i="13"/>
  <c r="T445" i="13"/>
  <c r="U445" i="13" s="1"/>
  <c r="Z445" i="13" s="1"/>
  <c r="S446" i="13"/>
  <c r="V445" i="13"/>
  <c r="P219" i="2"/>
  <c r="J219" i="2"/>
  <c r="L219" i="2"/>
  <c r="AA219" i="2" s="1"/>
  <c r="AC219" i="2"/>
  <c r="AD219" i="2" s="1"/>
  <c r="G220" i="2"/>
  <c r="H221" i="2"/>
  <c r="I220" i="2"/>
  <c r="Q220" i="2"/>
  <c r="S219" i="2"/>
  <c r="T218" i="2"/>
  <c r="U218" i="2" s="1"/>
  <c r="Z218" i="2" s="1"/>
  <c r="V218" i="2"/>
  <c r="K222" i="2"/>
  <c r="F223" i="2"/>
  <c r="H448" i="13" l="1"/>
  <c r="Q447" i="13"/>
  <c r="J445" i="13"/>
  <c r="P445" i="13"/>
  <c r="W445" i="13"/>
  <c r="X445" i="13" s="1"/>
  <c r="F447" i="13"/>
  <c r="K446" i="13"/>
  <c r="I446" i="13" s="1"/>
  <c r="G446" i="13"/>
  <c r="T446" i="13"/>
  <c r="U446" i="13" s="1"/>
  <c r="Z446" i="13" s="1"/>
  <c r="S447" i="13"/>
  <c r="V446" i="13"/>
  <c r="AC445" i="13"/>
  <c r="AD445" i="13" s="1"/>
  <c r="L445" i="13"/>
  <c r="AA445" i="13" s="1"/>
  <c r="W218" i="2"/>
  <c r="X218" i="2" s="1"/>
  <c r="Y218" i="2" s="1"/>
  <c r="F224" i="2"/>
  <c r="K223" i="2"/>
  <c r="H222" i="2"/>
  <c r="G221" i="2"/>
  <c r="I221" i="2"/>
  <c r="Q221" i="2"/>
  <c r="L220" i="2"/>
  <c r="AA220" i="2" s="1"/>
  <c r="AC220" i="2"/>
  <c r="AD220" i="2" s="1"/>
  <c r="T219" i="2"/>
  <c r="U219" i="2" s="1"/>
  <c r="Z219" i="2" s="1"/>
  <c r="S220" i="2"/>
  <c r="V219" i="2"/>
  <c r="J220" i="2"/>
  <c r="P220" i="2"/>
  <c r="W219" i="2" l="1"/>
  <c r="X219" i="2" s="1"/>
  <c r="Y219" i="2" s="1"/>
  <c r="Y445" i="13"/>
  <c r="H449" i="13"/>
  <c r="Q448" i="13"/>
  <c r="S448" i="13" s="1"/>
  <c r="W446" i="13"/>
  <c r="X446" i="13" s="1"/>
  <c r="Y446" i="13" s="1"/>
  <c r="L446" i="13"/>
  <c r="AA446" i="13" s="1"/>
  <c r="AC446" i="13"/>
  <c r="AD446" i="13" s="1"/>
  <c r="T447" i="13"/>
  <c r="V447" i="13"/>
  <c r="J446" i="13"/>
  <c r="P446" i="13"/>
  <c r="K447" i="13"/>
  <c r="I447" i="13" s="1"/>
  <c r="F448" i="13"/>
  <c r="U447" i="13"/>
  <c r="Z447" i="13" s="1"/>
  <c r="G447" i="13"/>
  <c r="P221" i="2"/>
  <c r="J221" i="2"/>
  <c r="H223" i="2"/>
  <c r="Q222" i="2"/>
  <c r="G222" i="2"/>
  <c r="I222" i="2"/>
  <c r="K224" i="2"/>
  <c r="F225" i="2"/>
  <c r="S221" i="2"/>
  <c r="T220" i="2"/>
  <c r="U220" i="2" s="1"/>
  <c r="Z220" i="2" s="1"/>
  <c r="V220" i="2"/>
  <c r="W220" i="2" s="1"/>
  <c r="X220" i="2" s="1"/>
  <c r="Y220" i="2" s="1"/>
  <c r="L221" i="2"/>
  <c r="AA221" i="2" s="1"/>
  <c r="AC221" i="2"/>
  <c r="AD221" i="2" s="1"/>
  <c r="H450" i="13" l="1"/>
  <c r="Q449" i="13"/>
  <c r="K448" i="13"/>
  <c r="I448" i="13" s="1"/>
  <c r="U448" i="13"/>
  <c r="Z448" i="13" s="1"/>
  <c r="F449" i="13"/>
  <c r="G448" i="13"/>
  <c r="P447" i="13"/>
  <c r="J447" i="13"/>
  <c r="S449" i="13"/>
  <c r="T448" i="13"/>
  <c r="V448" i="13"/>
  <c r="W447" i="13"/>
  <c r="X447" i="13" s="1"/>
  <c r="AC447" i="13"/>
  <c r="AD447" i="13" s="1"/>
  <c r="L447" i="13"/>
  <c r="AA447" i="13" s="1"/>
  <c r="T221" i="2"/>
  <c r="U221" i="2" s="1"/>
  <c r="Z221" i="2" s="1"/>
  <c r="S222" i="2"/>
  <c r="V221" i="2"/>
  <c r="L222" i="2"/>
  <c r="AA222" i="2" s="1"/>
  <c r="AC222" i="2"/>
  <c r="AD222" i="2" s="1"/>
  <c r="Q223" i="2"/>
  <c r="G223" i="2"/>
  <c r="I223" i="2"/>
  <c r="H224" i="2"/>
  <c r="F226" i="2"/>
  <c r="K225" i="2"/>
  <c r="J222" i="2"/>
  <c r="P222" i="2"/>
  <c r="W221" i="2" l="1"/>
  <c r="X221" i="2" s="1"/>
  <c r="Y221" i="2" s="1"/>
  <c r="W448" i="13"/>
  <c r="X448" i="13" s="1"/>
  <c r="Y447" i="13"/>
  <c r="Q450" i="13"/>
  <c r="S450" i="13" s="1"/>
  <c r="H451" i="13"/>
  <c r="T449" i="13"/>
  <c r="V449" i="13"/>
  <c r="F450" i="13"/>
  <c r="K449" i="13"/>
  <c r="I449" i="13" s="1"/>
  <c r="U449" i="13"/>
  <c r="Z449" i="13" s="1"/>
  <c r="G449" i="13"/>
  <c r="J448" i="13"/>
  <c r="P448" i="13"/>
  <c r="Y448" i="13" s="1"/>
  <c r="L448" i="13"/>
  <c r="AA448" i="13" s="1"/>
  <c r="AC448" i="13"/>
  <c r="AD448" i="13" s="1"/>
  <c r="J223" i="2"/>
  <c r="P223" i="2"/>
  <c r="H225" i="2"/>
  <c r="Q224" i="2"/>
  <c r="I224" i="2"/>
  <c r="G224" i="2"/>
  <c r="T222" i="2"/>
  <c r="U222" i="2" s="1"/>
  <c r="Z222" i="2" s="1"/>
  <c r="S223" i="2"/>
  <c r="V222" i="2"/>
  <c r="K226" i="2"/>
  <c r="F227" i="2"/>
  <c r="AC223" i="2"/>
  <c r="AD223" i="2" s="1"/>
  <c r="L223" i="2"/>
  <c r="AA223" i="2" s="1"/>
  <c r="Q451" i="13" l="1"/>
  <c r="H452" i="13"/>
  <c r="P449" i="13"/>
  <c r="J449" i="13"/>
  <c r="K450" i="13"/>
  <c r="I450" i="13" s="1"/>
  <c r="F451" i="13"/>
  <c r="G450" i="13"/>
  <c r="W449" i="13"/>
  <c r="X449" i="13" s="1"/>
  <c r="Y449" i="13" s="1"/>
  <c r="AC449" i="13"/>
  <c r="AD449" i="13" s="1"/>
  <c r="L449" i="13"/>
  <c r="AA449" i="13" s="1"/>
  <c r="T450" i="13"/>
  <c r="U450" i="13" s="1"/>
  <c r="Z450" i="13" s="1"/>
  <c r="S451" i="13"/>
  <c r="V450" i="13"/>
  <c r="Q225" i="2"/>
  <c r="I225" i="2"/>
  <c r="G225" i="2"/>
  <c r="H226" i="2"/>
  <c r="W222" i="2"/>
  <c r="X222" i="2" s="1"/>
  <c r="Y222" i="2" s="1"/>
  <c r="J224" i="2"/>
  <c r="P224" i="2"/>
  <c r="F228" i="2"/>
  <c r="K227" i="2"/>
  <c r="S224" i="2"/>
  <c r="T223" i="2"/>
  <c r="U223" i="2" s="1"/>
  <c r="Z223" i="2" s="1"/>
  <c r="V223" i="2"/>
  <c r="AC224" i="2"/>
  <c r="AD224" i="2" s="1"/>
  <c r="L224" i="2"/>
  <c r="AA224" i="2" s="1"/>
  <c r="Q452" i="13" l="1"/>
  <c r="H453" i="13"/>
  <c r="J450" i="13"/>
  <c r="P450" i="13"/>
  <c r="L450" i="13"/>
  <c r="AA450" i="13" s="1"/>
  <c r="AC450" i="13"/>
  <c r="AD450" i="13" s="1"/>
  <c r="T451" i="13"/>
  <c r="U451" i="13" s="1"/>
  <c r="Z451" i="13" s="1"/>
  <c r="S452" i="13"/>
  <c r="V451" i="13"/>
  <c r="W450" i="13"/>
  <c r="X450" i="13" s="1"/>
  <c r="F452" i="13"/>
  <c r="K451" i="13"/>
  <c r="I451" i="13" s="1"/>
  <c r="G451" i="13"/>
  <c r="G226" i="2"/>
  <c r="H227" i="2"/>
  <c r="I226" i="2"/>
  <c r="Q226" i="2"/>
  <c r="W223" i="2"/>
  <c r="X223" i="2" s="1"/>
  <c r="Y223" i="2" s="1"/>
  <c r="P225" i="2"/>
  <c r="J225" i="2"/>
  <c r="F229" i="2"/>
  <c r="K228" i="2"/>
  <c r="L225" i="2"/>
  <c r="AA225" i="2" s="1"/>
  <c r="AC225" i="2"/>
  <c r="AD225" i="2" s="1"/>
  <c r="T224" i="2"/>
  <c r="U224" i="2" s="1"/>
  <c r="Z224" i="2" s="1"/>
  <c r="S225" i="2"/>
  <c r="V224" i="2"/>
  <c r="W224" i="2" s="1"/>
  <c r="X224" i="2" s="1"/>
  <c r="Y224" i="2" s="1"/>
  <c r="Y450" i="13" l="1"/>
  <c r="Q453" i="13"/>
  <c r="H454" i="13"/>
  <c r="W451" i="13"/>
  <c r="X451" i="13" s="1"/>
  <c r="J451" i="13"/>
  <c r="P451" i="13"/>
  <c r="K452" i="13"/>
  <c r="I452" i="13" s="1"/>
  <c r="F453" i="13"/>
  <c r="G452" i="13"/>
  <c r="T452" i="13"/>
  <c r="U452" i="13" s="1"/>
  <c r="Z452" i="13" s="1"/>
  <c r="S453" i="13"/>
  <c r="V452" i="13"/>
  <c r="L451" i="13"/>
  <c r="AA451" i="13" s="1"/>
  <c r="AC451" i="13"/>
  <c r="AD451" i="13" s="1"/>
  <c r="T225" i="2"/>
  <c r="U225" i="2" s="1"/>
  <c r="Z225" i="2" s="1"/>
  <c r="S226" i="2"/>
  <c r="V225" i="2"/>
  <c r="L226" i="2"/>
  <c r="AA226" i="2" s="1"/>
  <c r="AC226" i="2"/>
  <c r="AD226" i="2" s="1"/>
  <c r="I227" i="2"/>
  <c r="H228" i="2"/>
  <c r="Q227" i="2"/>
  <c r="G227" i="2"/>
  <c r="F230" i="2"/>
  <c r="K229" i="2"/>
  <c r="P226" i="2"/>
  <c r="J226" i="2"/>
  <c r="W225" i="2" l="1"/>
  <c r="X225" i="2" s="1"/>
  <c r="Y225" i="2" s="1"/>
  <c r="W452" i="13"/>
  <c r="H455" i="13"/>
  <c r="Q454" i="13"/>
  <c r="S454" i="13" s="1"/>
  <c r="X452" i="13"/>
  <c r="T453" i="13"/>
  <c r="U453" i="13" s="1"/>
  <c r="Z453" i="13" s="1"/>
  <c r="V453" i="13"/>
  <c r="F454" i="13"/>
  <c r="K453" i="13"/>
  <c r="I453" i="13" s="1"/>
  <c r="G453" i="13"/>
  <c r="L452" i="13"/>
  <c r="AA452" i="13" s="1"/>
  <c r="AC452" i="13"/>
  <c r="AD452" i="13" s="1"/>
  <c r="Y451" i="13"/>
  <c r="P452" i="13"/>
  <c r="J452" i="13"/>
  <c r="Q228" i="2"/>
  <c r="I228" i="2"/>
  <c r="G228" i="2"/>
  <c r="H229" i="2"/>
  <c r="P227" i="2"/>
  <c r="J227" i="2"/>
  <c r="L227" i="2"/>
  <c r="AA227" i="2" s="1"/>
  <c r="AC227" i="2"/>
  <c r="AD227" i="2" s="1"/>
  <c r="S227" i="2"/>
  <c r="T226" i="2"/>
  <c r="U226" i="2" s="1"/>
  <c r="Z226" i="2" s="1"/>
  <c r="V226" i="2"/>
  <c r="W226" i="2" s="1"/>
  <c r="X226" i="2" s="1"/>
  <c r="Y226" i="2" s="1"/>
  <c r="K230" i="2"/>
  <c r="F231" i="2"/>
  <c r="Y452" i="13" l="1"/>
  <c r="W453" i="13"/>
  <c r="Q455" i="13"/>
  <c r="H456" i="13"/>
  <c r="J453" i="13"/>
  <c r="P453" i="13"/>
  <c r="X453" i="13"/>
  <c r="Y453" i="13" s="1"/>
  <c r="AC453" i="13"/>
  <c r="AD453" i="13" s="1"/>
  <c r="L453" i="13"/>
  <c r="AA453" i="13" s="1"/>
  <c r="T454" i="13"/>
  <c r="S455" i="13"/>
  <c r="V454" i="13"/>
  <c r="W454" i="13" s="1"/>
  <c r="F455" i="13"/>
  <c r="U454" i="13"/>
  <c r="K454" i="13"/>
  <c r="I454" i="13" s="1"/>
  <c r="Z454" i="13"/>
  <c r="G454" i="13"/>
  <c r="G229" i="2"/>
  <c r="I229" i="2"/>
  <c r="H230" i="2"/>
  <c r="Q229" i="2"/>
  <c r="P228" i="2"/>
  <c r="J228" i="2"/>
  <c r="F232" i="2"/>
  <c r="K231" i="2"/>
  <c r="T227" i="2"/>
  <c r="U227" i="2" s="1"/>
  <c r="Z227" i="2" s="1"/>
  <c r="S228" i="2"/>
  <c r="V227" i="2"/>
  <c r="L228" i="2"/>
  <c r="AA228" i="2" s="1"/>
  <c r="AC228" i="2"/>
  <c r="AD228" i="2" s="1"/>
  <c r="H457" i="13" l="1"/>
  <c r="Q456" i="13"/>
  <c r="J454" i="13"/>
  <c r="P454" i="13"/>
  <c r="X454" i="13"/>
  <c r="T455" i="13"/>
  <c r="U455" i="13" s="1"/>
  <c r="Z455" i="13" s="1"/>
  <c r="S456" i="13"/>
  <c r="V455" i="13"/>
  <c r="F456" i="13"/>
  <c r="K455" i="13"/>
  <c r="I455" i="13" s="1"/>
  <c r="G455" i="13"/>
  <c r="AC454" i="13"/>
  <c r="AD454" i="13" s="1"/>
  <c r="L454" i="13"/>
  <c r="AA454" i="13" s="1"/>
  <c r="K232" i="2"/>
  <c r="F233" i="2"/>
  <c r="G230" i="2"/>
  <c r="H231" i="2"/>
  <c r="I230" i="2"/>
  <c r="Q230" i="2"/>
  <c r="L229" i="2"/>
  <c r="AA229" i="2" s="1"/>
  <c r="AC229" i="2"/>
  <c r="AD229" i="2" s="1"/>
  <c r="W227" i="2"/>
  <c r="X227" i="2" s="1"/>
  <c r="Y227" i="2" s="1"/>
  <c r="T228" i="2"/>
  <c r="U228" i="2" s="1"/>
  <c r="Z228" i="2" s="1"/>
  <c r="S229" i="2"/>
  <c r="V228" i="2"/>
  <c r="W228" i="2" s="1"/>
  <c r="X228" i="2" s="1"/>
  <c r="Y228" i="2" s="1"/>
  <c r="P229" i="2"/>
  <c r="J229" i="2"/>
  <c r="Y454" i="13" l="1"/>
  <c r="Q457" i="13"/>
  <c r="H458" i="13"/>
  <c r="P455" i="13"/>
  <c r="J455" i="13"/>
  <c r="AC455" i="13"/>
  <c r="AD455" i="13" s="1"/>
  <c r="L455" i="13"/>
  <c r="AA455" i="13" s="1"/>
  <c r="W455" i="13"/>
  <c r="X455" i="13" s="1"/>
  <c r="Y455" i="13" s="1"/>
  <c r="T456" i="13"/>
  <c r="S457" i="13"/>
  <c r="V456" i="13"/>
  <c r="K456" i="13"/>
  <c r="I456" i="13" s="1"/>
  <c r="U456" i="13"/>
  <c r="Z456" i="13"/>
  <c r="F457" i="13"/>
  <c r="G456" i="13"/>
  <c r="AC230" i="2"/>
  <c r="AD230" i="2" s="1"/>
  <c r="L230" i="2"/>
  <c r="AA230" i="2" s="1"/>
  <c r="F234" i="2"/>
  <c r="K233" i="2"/>
  <c r="T229" i="2"/>
  <c r="U229" i="2" s="1"/>
  <c r="Z229" i="2" s="1"/>
  <c r="S230" i="2"/>
  <c r="V229" i="2"/>
  <c r="Q231" i="2"/>
  <c r="G231" i="2"/>
  <c r="I231" i="2"/>
  <c r="H232" i="2"/>
  <c r="J230" i="2"/>
  <c r="P230" i="2"/>
  <c r="Q458" i="13" l="1"/>
  <c r="H459" i="13"/>
  <c r="W456" i="13"/>
  <c r="X456" i="13" s="1"/>
  <c r="S458" i="13"/>
  <c r="T457" i="13"/>
  <c r="V457" i="13"/>
  <c r="J456" i="13"/>
  <c r="P456" i="13"/>
  <c r="AC456" i="13"/>
  <c r="AD456" i="13" s="1"/>
  <c r="L456" i="13"/>
  <c r="AA456" i="13" s="1"/>
  <c r="F458" i="13"/>
  <c r="K457" i="13"/>
  <c r="I457" i="13" s="1"/>
  <c r="U457" i="13"/>
  <c r="Z457" i="13" s="1"/>
  <c r="G457" i="13"/>
  <c r="T230" i="2"/>
  <c r="U230" i="2" s="1"/>
  <c r="Z230" i="2" s="1"/>
  <c r="S231" i="2"/>
  <c r="V230" i="2"/>
  <c r="W230" i="2" s="1"/>
  <c r="X230" i="2" s="1"/>
  <c r="Y230" i="2" s="1"/>
  <c r="K234" i="2"/>
  <c r="F235" i="2"/>
  <c r="P231" i="2"/>
  <c r="J231" i="2"/>
  <c r="G232" i="2"/>
  <c r="H233" i="2"/>
  <c r="I232" i="2"/>
  <c r="Q232" i="2"/>
  <c r="L231" i="2"/>
  <c r="AA231" i="2" s="1"/>
  <c r="AC231" i="2"/>
  <c r="AD231" i="2" s="1"/>
  <c r="W229" i="2"/>
  <c r="X229" i="2" s="1"/>
  <c r="Y229" i="2" s="1"/>
  <c r="Y456" i="13" l="1"/>
  <c r="Q459" i="13"/>
  <c r="H460" i="13"/>
  <c r="W457" i="13"/>
  <c r="X457" i="13" s="1"/>
  <c r="L457" i="13"/>
  <c r="AA457" i="13" s="1"/>
  <c r="AC457" i="13"/>
  <c r="AD457" i="13" s="1"/>
  <c r="J457" i="13"/>
  <c r="P457" i="13"/>
  <c r="F459" i="13"/>
  <c r="K458" i="13"/>
  <c r="I458" i="13" s="1"/>
  <c r="G458" i="13"/>
  <c r="S459" i="13"/>
  <c r="T458" i="13"/>
  <c r="U458" i="13" s="1"/>
  <c r="Z458" i="13" s="1"/>
  <c r="V458" i="13"/>
  <c r="I233" i="2"/>
  <c r="H234" i="2"/>
  <c r="Q233" i="2"/>
  <c r="G233" i="2"/>
  <c r="P232" i="2"/>
  <c r="J232" i="2"/>
  <c r="T231" i="2"/>
  <c r="U231" i="2" s="1"/>
  <c r="Z231" i="2" s="1"/>
  <c r="S232" i="2"/>
  <c r="V231" i="2"/>
  <c r="W231" i="2" s="1"/>
  <c r="X231" i="2" s="1"/>
  <c r="Y231" i="2" s="1"/>
  <c r="F236" i="2"/>
  <c r="K235" i="2"/>
  <c r="AC232" i="2"/>
  <c r="AD232" i="2" s="1"/>
  <c r="L232" i="2"/>
  <c r="AA232" i="2" s="1"/>
  <c r="H461" i="13" l="1"/>
  <c r="Q460" i="13"/>
  <c r="W458" i="13"/>
  <c r="X458" i="13" s="1"/>
  <c r="Y458" i="13" s="1"/>
  <c r="S460" i="13"/>
  <c r="T459" i="13"/>
  <c r="U459" i="13" s="1"/>
  <c r="Z459" i="13" s="1"/>
  <c r="V459" i="13"/>
  <c r="F460" i="13"/>
  <c r="K459" i="13"/>
  <c r="I459" i="13" s="1"/>
  <c r="G459" i="13"/>
  <c r="Y457" i="13"/>
  <c r="J458" i="13"/>
  <c r="P458" i="13"/>
  <c r="L458" i="13"/>
  <c r="AA458" i="13" s="1"/>
  <c r="AC458" i="13"/>
  <c r="AD458" i="13" s="1"/>
  <c r="K236" i="2"/>
  <c r="F237" i="2"/>
  <c r="G234" i="2"/>
  <c r="H235" i="2"/>
  <c r="I234" i="2"/>
  <c r="Q234" i="2"/>
  <c r="T232" i="2"/>
  <c r="U232" i="2" s="1"/>
  <c r="Z232" i="2" s="1"/>
  <c r="S233" i="2"/>
  <c r="V232" i="2"/>
  <c r="P233" i="2"/>
  <c r="J233" i="2"/>
  <c r="AC233" i="2"/>
  <c r="AD233" i="2" s="1"/>
  <c r="L233" i="2"/>
  <c r="AA233" i="2" s="1"/>
  <c r="H462" i="13" l="1"/>
  <c r="Q461" i="13"/>
  <c r="AC459" i="13"/>
  <c r="AD459" i="13" s="1"/>
  <c r="L459" i="13"/>
  <c r="AA459" i="13" s="1"/>
  <c r="W459" i="13"/>
  <c r="X459" i="13" s="1"/>
  <c r="K460" i="13"/>
  <c r="I460" i="13" s="1"/>
  <c r="F461" i="13"/>
  <c r="G460" i="13"/>
  <c r="P459" i="13"/>
  <c r="J459" i="13"/>
  <c r="T460" i="13"/>
  <c r="U460" i="13" s="1"/>
  <c r="Z460" i="13" s="1"/>
  <c r="S461" i="13"/>
  <c r="V460" i="13"/>
  <c r="W232" i="2"/>
  <c r="X232" i="2" s="1"/>
  <c r="Y232" i="2" s="1"/>
  <c r="S234" i="2"/>
  <c r="T233" i="2"/>
  <c r="U233" i="2" s="1"/>
  <c r="Z233" i="2" s="1"/>
  <c r="V233" i="2"/>
  <c r="AC234" i="2"/>
  <c r="AD234" i="2" s="1"/>
  <c r="L234" i="2"/>
  <c r="AA234" i="2" s="1"/>
  <c r="G235" i="2"/>
  <c r="I235" i="2"/>
  <c r="H236" i="2"/>
  <c r="Q235" i="2"/>
  <c r="F238" i="2"/>
  <c r="K237" i="2"/>
  <c r="J234" i="2"/>
  <c r="P234" i="2"/>
  <c r="Q462" i="13" l="1"/>
  <c r="H463" i="13"/>
  <c r="AC460" i="13"/>
  <c r="AD460" i="13" s="1"/>
  <c r="L460" i="13"/>
  <c r="AA460" i="13" s="1"/>
  <c r="Y459" i="13"/>
  <c r="J460" i="13"/>
  <c r="P460" i="13"/>
  <c r="W460" i="13"/>
  <c r="X460" i="13" s="1"/>
  <c r="Y460" i="13" s="1"/>
  <c r="T461" i="13"/>
  <c r="U461" i="13" s="1"/>
  <c r="Z461" i="13" s="1"/>
  <c r="S462" i="13"/>
  <c r="V461" i="13"/>
  <c r="F462" i="13"/>
  <c r="K461" i="13"/>
  <c r="I461" i="13" s="1"/>
  <c r="G461" i="13"/>
  <c r="P235" i="2"/>
  <c r="J235" i="2"/>
  <c r="W233" i="2"/>
  <c r="X233" i="2" s="1"/>
  <c r="Y233" i="2" s="1"/>
  <c r="T234" i="2"/>
  <c r="U234" i="2" s="1"/>
  <c r="Z234" i="2" s="1"/>
  <c r="S235" i="2"/>
  <c r="V234" i="2"/>
  <c r="H237" i="2"/>
  <c r="I236" i="2"/>
  <c r="Q236" i="2"/>
  <c r="G236" i="2"/>
  <c r="K238" i="2"/>
  <c r="F239" i="2"/>
  <c r="L235" i="2"/>
  <c r="AA235" i="2" s="1"/>
  <c r="AC235" i="2"/>
  <c r="AD235" i="2" s="1"/>
  <c r="H464" i="13" l="1"/>
  <c r="Q463" i="13"/>
  <c r="K462" i="13"/>
  <c r="I462" i="13" s="1"/>
  <c r="F463" i="13"/>
  <c r="G462" i="13"/>
  <c r="J461" i="13"/>
  <c r="P461" i="13"/>
  <c r="W461" i="13"/>
  <c r="X461" i="13" s="1"/>
  <c r="Y461" i="13" s="1"/>
  <c r="L461" i="13"/>
  <c r="AA461" i="13" s="1"/>
  <c r="AC461" i="13"/>
  <c r="AD461" i="13" s="1"/>
  <c r="S463" i="13"/>
  <c r="T462" i="13"/>
  <c r="U462" i="13" s="1"/>
  <c r="Z462" i="13" s="1"/>
  <c r="V462" i="13"/>
  <c r="Q237" i="2"/>
  <c r="G237" i="2"/>
  <c r="H238" i="2"/>
  <c r="I237" i="2"/>
  <c r="W234" i="2"/>
  <c r="X234" i="2" s="1"/>
  <c r="Y234" i="2" s="1"/>
  <c r="F240" i="2"/>
  <c r="K239" i="2"/>
  <c r="J236" i="2"/>
  <c r="P236" i="2"/>
  <c r="AC236" i="2"/>
  <c r="AD236" i="2" s="1"/>
  <c r="L236" i="2"/>
  <c r="AA236" i="2" s="1"/>
  <c r="T235" i="2"/>
  <c r="U235" i="2" s="1"/>
  <c r="Z235" i="2" s="1"/>
  <c r="S236" i="2"/>
  <c r="V235" i="2"/>
  <c r="Q464" i="13" l="1"/>
  <c r="H465" i="13"/>
  <c r="S464" i="13"/>
  <c r="T463" i="13"/>
  <c r="V463" i="13"/>
  <c r="K463" i="13"/>
  <c r="I463" i="13" s="1"/>
  <c r="F464" i="13"/>
  <c r="U463" i="13"/>
  <c r="Z463" i="13" s="1"/>
  <c r="G463" i="13"/>
  <c r="W462" i="13"/>
  <c r="X462" i="13" s="1"/>
  <c r="L462" i="13"/>
  <c r="AA462" i="13" s="1"/>
  <c r="AC462" i="13"/>
  <c r="AD462" i="13" s="1"/>
  <c r="J462" i="13"/>
  <c r="P462" i="13"/>
  <c r="T236" i="2"/>
  <c r="U236" i="2" s="1"/>
  <c r="Z236" i="2" s="1"/>
  <c r="S237" i="2"/>
  <c r="V236" i="2"/>
  <c r="G238" i="2"/>
  <c r="H239" i="2"/>
  <c r="I238" i="2"/>
  <c r="Q238" i="2"/>
  <c r="F241" i="2"/>
  <c r="K240" i="2"/>
  <c r="P237" i="2"/>
  <c r="J237" i="2"/>
  <c r="W235" i="2"/>
  <c r="X235" i="2" s="1"/>
  <c r="Y235" i="2" s="1"/>
  <c r="AC237" i="2"/>
  <c r="AD237" i="2" s="1"/>
  <c r="L237" i="2"/>
  <c r="AA237" i="2" s="1"/>
  <c r="W236" i="2" l="1"/>
  <c r="X236" i="2" s="1"/>
  <c r="Y236" i="2" s="1"/>
  <c r="H466" i="13"/>
  <c r="Q465" i="13"/>
  <c r="W463" i="13"/>
  <c r="X463" i="13" s="1"/>
  <c r="P463" i="13"/>
  <c r="J463" i="13"/>
  <c r="AC463" i="13"/>
  <c r="AD463" i="13" s="1"/>
  <c r="L463" i="13"/>
  <c r="AA463" i="13" s="1"/>
  <c r="Y462" i="13"/>
  <c r="F465" i="13"/>
  <c r="K464" i="13"/>
  <c r="I464" i="13" s="1"/>
  <c r="G464" i="13"/>
  <c r="S465" i="13"/>
  <c r="T464" i="13"/>
  <c r="U464" i="13" s="1"/>
  <c r="Z464" i="13" s="1"/>
  <c r="V464" i="13"/>
  <c r="AC238" i="2"/>
  <c r="AD238" i="2" s="1"/>
  <c r="L238" i="2"/>
  <c r="AA238" i="2" s="1"/>
  <c r="F242" i="2"/>
  <c r="K241" i="2"/>
  <c r="G239" i="2"/>
  <c r="H240" i="2"/>
  <c r="I239" i="2"/>
  <c r="Q239" i="2"/>
  <c r="S238" i="2"/>
  <c r="T237" i="2"/>
  <c r="U237" i="2" s="1"/>
  <c r="Z237" i="2" s="1"/>
  <c r="V237" i="2"/>
  <c r="J238" i="2"/>
  <c r="P238" i="2"/>
  <c r="W237" i="2" l="1"/>
  <c r="X237" i="2" s="1"/>
  <c r="Y237" i="2" s="1"/>
  <c r="Y463" i="13"/>
  <c r="H467" i="13"/>
  <c r="Q466" i="13"/>
  <c r="J464" i="13"/>
  <c r="P464" i="13"/>
  <c r="F466" i="13"/>
  <c r="K465" i="13"/>
  <c r="I465" i="13" s="1"/>
  <c r="G465" i="13"/>
  <c r="W464" i="13"/>
  <c r="X464" i="13" s="1"/>
  <c r="Y464" i="13" s="1"/>
  <c r="L464" i="13"/>
  <c r="AA464" i="13" s="1"/>
  <c r="AC464" i="13"/>
  <c r="AD464" i="13" s="1"/>
  <c r="S466" i="13"/>
  <c r="T465" i="13"/>
  <c r="U465" i="13" s="1"/>
  <c r="Z465" i="13" s="1"/>
  <c r="V465" i="13"/>
  <c r="S239" i="2"/>
  <c r="T238" i="2"/>
  <c r="U238" i="2" s="1"/>
  <c r="Z238" i="2" s="1"/>
  <c r="V238" i="2"/>
  <c r="W238" i="2" s="1"/>
  <c r="X238" i="2" s="1"/>
  <c r="Y238" i="2" s="1"/>
  <c r="P239" i="2"/>
  <c r="J239" i="2"/>
  <c r="AC239" i="2"/>
  <c r="AD239" i="2" s="1"/>
  <c r="L239" i="2"/>
  <c r="AA239" i="2" s="1"/>
  <c r="H241" i="2"/>
  <c r="I240" i="2"/>
  <c r="Q240" i="2"/>
  <c r="G240" i="2"/>
  <c r="K242" i="2"/>
  <c r="F243" i="2"/>
  <c r="H468" i="13" l="1"/>
  <c r="Q467" i="13"/>
  <c r="S467" i="13" s="1"/>
  <c r="W465" i="13"/>
  <c r="X465" i="13" s="1"/>
  <c r="T466" i="13"/>
  <c r="U466" i="13" s="1"/>
  <c r="Z466" i="13" s="1"/>
  <c r="V466" i="13"/>
  <c r="J465" i="13"/>
  <c r="P465" i="13"/>
  <c r="F467" i="13"/>
  <c r="K466" i="13"/>
  <c r="I466" i="13" s="1"/>
  <c r="G466" i="13"/>
  <c r="AC465" i="13"/>
  <c r="AD465" i="13" s="1"/>
  <c r="L465" i="13"/>
  <c r="AA465" i="13" s="1"/>
  <c r="I241" i="2"/>
  <c r="G241" i="2"/>
  <c r="H242" i="2"/>
  <c r="Q241" i="2"/>
  <c r="F244" i="2"/>
  <c r="K243" i="2"/>
  <c r="P240" i="2"/>
  <c r="J240" i="2"/>
  <c r="L240" i="2"/>
  <c r="AA240" i="2" s="1"/>
  <c r="AC240" i="2"/>
  <c r="AD240" i="2" s="1"/>
  <c r="T239" i="2"/>
  <c r="U239" i="2" s="1"/>
  <c r="Z239" i="2" s="1"/>
  <c r="S240" i="2"/>
  <c r="V239" i="2"/>
  <c r="W239" i="2" s="1"/>
  <c r="X239" i="2" s="1"/>
  <c r="Y239" i="2" s="1"/>
  <c r="H469" i="13" l="1"/>
  <c r="Q468" i="13"/>
  <c r="W466" i="13"/>
  <c r="X466" i="13" s="1"/>
  <c r="P466" i="13"/>
  <c r="J466" i="13"/>
  <c r="F468" i="13"/>
  <c r="K467" i="13"/>
  <c r="I467" i="13" s="1"/>
  <c r="G467" i="13"/>
  <c r="T467" i="13"/>
  <c r="U467" i="13" s="1"/>
  <c r="Z467" i="13" s="1"/>
  <c r="S468" i="13"/>
  <c r="V467" i="13"/>
  <c r="AC466" i="13"/>
  <c r="AD466" i="13" s="1"/>
  <c r="L466" i="13"/>
  <c r="AA466" i="13" s="1"/>
  <c r="Y465" i="13"/>
  <c r="H243" i="2"/>
  <c r="Q242" i="2"/>
  <c r="I242" i="2"/>
  <c r="G242" i="2"/>
  <c r="F245" i="2"/>
  <c r="K244" i="2"/>
  <c r="J241" i="2"/>
  <c r="P241" i="2"/>
  <c r="S241" i="2"/>
  <c r="T240" i="2"/>
  <c r="U240" i="2" s="1"/>
  <c r="Z240" i="2" s="1"/>
  <c r="V240" i="2"/>
  <c r="W240" i="2" s="1"/>
  <c r="X240" i="2" s="1"/>
  <c r="Y240" i="2" s="1"/>
  <c r="AC241" i="2"/>
  <c r="AD241" i="2" s="1"/>
  <c r="L241" i="2"/>
  <c r="AA241" i="2" s="1"/>
  <c r="Q469" i="13" l="1"/>
  <c r="H470" i="13"/>
  <c r="T468" i="13"/>
  <c r="U468" i="13" s="1"/>
  <c r="Z468" i="13" s="1"/>
  <c r="S469" i="13"/>
  <c r="V468" i="13"/>
  <c r="P467" i="13"/>
  <c r="J467" i="13"/>
  <c r="K468" i="13"/>
  <c r="I468" i="13" s="1"/>
  <c r="F469" i="13"/>
  <c r="G468" i="13"/>
  <c r="W467" i="13"/>
  <c r="X467" i="13" s="1"/>
  <c r="AC467" i="13"/>
  <c r="AD467" i="13" s="1"/>
  <c r="L467" i="13"/>
  <c r="AA467" i="13" s="1"/>
  <c r="Y466" i="13"/>
  <c r="S242" i="2"/>
  <c r="T241" i="2"/>
  <c r="U241" i="2" s="1"/>
  <c r="Z241" i="2" s="1"/>
  <c r="V241" i="2"/>
  <c r="J242" i="2"/>
  <c r="P242" i="2"/>
  <c r="AC242" i="2"/>
  <c r="AD242" i="2" s="1"/>
  <c r="L242" i="2"/>
  <c r="AA242" i="2" s="1"/>
  <c r="F246" i="2"/>
  <c r="K245" i="2"/>
  <c r="H244" i="2"/>
  <c r="I243" i="2"/>
  <c r="G243" i="2"/>
  <c r="Q243" i="2"/>
  <c r="Y467" i="13" l="1"/>
  <c r="H471" i="13"/>
  <c r="Q470" i="13"/>
  <c r="AC468" i="13"/>
  <c r="AD468" i="13" s="1"/>
  <c r="L468" i="13"/>
  <c r="AA468" i="13" s="1"/>
  <c r="W468" i="13"/>
  <c r="X468" i="13" s="1"/>
  <c r="P468" i="13"/>
  <c r="J468" i="13"/>
  <c r="T469" i="13"/>
  <c r="U469" i="13" s="1"/>
  <c r="Z469" i="13" s="1"/>
  <c r="S470" i="13"/>
  <c r="V469" i="13"/>
  <c r="F470" i="13"/>
  <c r="K469" i="13"/>
  <c r="I469" i="13" s="1"/>
  <c r="G469" i="13"/>
  <c r="Q244" i="2"/>
  <c r="I244" i="2"/>
  <c r="G244" i="2"/>
  <c r="H245" i="2"/>
  <c r="W241" i="2"/>
  <c r="X241" i="2" s="1"/>
  <c r="Y241" i="2" s="1"/>
  <c r="P243" i="2"/>
  <c r="J243" i="2"/>
  <c r="L243" i="2"/>
  <c r="AA243" i="2" s="1"/>
  <c r="AC243" i="2"/>
  <c r="AD243" i="2" s="1"/>
  <c r="F247" i="2"/>
  <c r="K246" i="2"/>
  <c r="T242" i="2"/>
  <c r="U242" i="2" s="1"/>
  <c r="Z242" i="2" s="1"/>
  <c r="S243" i="2"/>
  <c r="V242" i="2"/>
  <c r="W242" i="2" s="1"/>
  <c r="X242" i="2" s="1"/>
  <c r="Y242" i="2" s="1"/>
  <c r="Y468" i="13" l="1"/>
  <c r="H472" i="13"/>
  <c r="Q471" i="13"/>
  <c r="F471" i="13"/>
  <c r="K470" i="13"/>
  <c r="I470" i="13" s="1"/>
  <c r="G470" i="13"/>
  <c r="S471" i="13"/>
  <c r="T470" i="13"/>
  <c r="U470" i="13" s="1"/>
  <c r="Z470" i="13" s="1"/>
  <c r="V470" i="13"/>
  <c r="P469" i="13"/>
  <c r="J469" i="13"/>
  <c r="L469" i="13"/>
  <c r="AA469" i="13" s="1"/>
  <c r="AC469" i="13"/>
  <c r="AD469" i="13" s="1"/>
  <c r="W469" i="13"/>
  <c r="X469" i="13" s="1"/>
  <c r="Y469" i="13" s="1"/>
  <c r="S244" i="2"/>
  <c r="T243" i="2"/>
  <c r="U243" i="2" s="1"/>
  <c r="Z243" i="2" s="1"/>
  <c r="V243" i="2"/>
  <c r="I245" i="2"/>
  <c r="H246" i="2"/>
  <c r="Q245" i="2"/>
  <c r="G245" i="2"/>
  <c r="F248" i="2"/>
  <c r="K247" i="2"/>
  <c r="J244" i="2"/>
  <c r="P244" i="2"/>
  <c r="AC244" i="2"/>
  <c r="AD244" i="2" s="1"/>
  <c r="L244" i="2"/>
  <c r="AA244" i="2" s="1"/>
  <c r="W243" i="2" l="1"/>
  <c r="X243" i="2" s="1"/>
  <c r="Y243" i="2" s="1"/>
  <c r="Q472" i="13"/>
  <c r="H473" i="13"/>
  <c r="W470" i="13"/>
  <c r="X470" i="13" s="1"/>
  <c r="AC470" i="13"/>
  <c r="AD470" i="13" s="1"/>
  <c r="L470" i="13"/>
  <c r="AA470" i="13" s="1"/>
  <c r="T471" i="13"/>
  <c r="S472" i="13"/>
  <c r="V471" i="13"/>
  <c r="F472" i="13"/>
  <c r="K471" i="13"/>
  <c r="I471" i="13" s="1"/>
  <c r="U471" i="13"/>
  <c r="Z471" i="13" s="1"/>
  <c r="G471" i="13"/>
  <c r="J470" i="13"/>
  <c r="P470" i="13"/>
  <c r="P245" i="2"/>
  <c r="J245" i="2"/>
  <c r="AC245" i="2"/>
  <c r="AD245" i="2" s="1"/>
  <c r="L245" i="2"/>
  <c r="AA245" i="2" s="1"/>
  <c r="F249" i="2"/>
  <c r="K248" i="2"/>
  <c r="I246" i="2"/>
  <c r="G246" i="2"/>
  <c r="H247" i="2"/>
  <c r="Q246" i="2"/>
  <c r="T244" i="2"/>
  <c r="U244" i="2" s="1"/>
  <c r="Z244" i="2" s="1"/>
  <c r="S245" i="2"/>
  <c r="V244" i="2"/>
  <c r="W244" i="2" s="1"/>
  <c r="X244" i="2" s="1"/>
  <c r="Y244" i="2" s="1"/>
  <c r="W471" i="13" l="1"/>
  <c r="Q473" i="13"/>
  <c r="H474" i="13"/>
  <c r="P471" i="13"/>
  <c r="J471" i="13"/>
  <c r="T472" i="13"/>
  <c r="U472" i="13" s="1"/>
  <c r="Z472" i="13" s="1"/>
  <c r="S473" i="13"/>
  <c r="V472" i="13"/>
  <c r="F473" i="13"/>
  <c r="K472" i="13"/>
  <c r="I472" i="13" s="1"/>
  <c r="G472" i="13"/>
  <c r="X471" i="13"/>
  <c r="L471" i="13"/>
  <c r="AA471" i="13" s="1"/>
  <c r="AC471" i="13"/>
  <c r="AD471" i="13" s="1"/>
  <c r="Y470" i="13"/>
  <c r="H248" i="2"/>
  <c r="Q247" i="2"/>
  <c r="G247" i="2"/>
  <c r="I247" i="2"/>
  <c r="J246" i="2"/>
  <c r="P246" i="2"/>
  <c r="T245" i="2"/>
  <c r="U245" i="2" s="1"/>
  <c r="Z245" i="2" s="1"/>
  <c r="S246" i="2"/>
  <c r="V245" i="2"/>
  <c r="L246" i="2"/>
  <c r="AA246" i="2" s="1"/>
  <c r="AC246" i="2"/>
  <c r="AD246" i="2" s="1"/>
  <c r="F250" i="2"/>
  <c r="K249" i="2"/>
  <c r="Q474" i="13" l="1"/>
  <c r="H475" i="13"/>
  <c r="Y471" i="13"/>
  <c r="T473" i="13"/>
  <c r="U473" i="13" s="1"/>
  <c r="Z473" i="13" s="1"/>
  <c r="S474" i="13"/>
  <c r="V473" i="13"/>
  <c r="P472" i="13"/>
  <c r="J472" i="13"/>
  <c r="F474" i="13"/>
  <c r="K473" i="13"/>
  <c r="I473" i="13" s="1"/>
  <c r="G473" i="13"/>
  <c r="L472" i="13"/>
  <c r="AA472" i="13" s="1"/>
  <c r="AC472" i="13"/>
  <c r="AD472" i="13" s="1"/>
  <c r="W472" i="13"/>
  <c r="X472" i="13" s="1"/>
  <c r="P247" i="2"/>
  <c r="J247" i="2"/>
  <c r="K250" i="2"/>
  <c r="F251" i="2"/>
  <c r="W245" i="2"/>
  <c r="X245" i="2" s="1"/>
  <c r="Y245" i="2" s="1"/>
  <c r="T246" i="2"/>
  <c r="U246" i="2" s="1"/>
  <c r="Z246" i="2" s="1"/>
  <c r="S247" i="2"/>
  <c r="V246" i="2"/>
  <c r="L247" i="2"/>
  <c r="AA247" i="2" s="1"/>
  <c r="AC247" i="2"/>
  <c r="AD247" i="2" s="1"/>
  <c r="Q248" i="2"/>
  <c r="G248" i="2"/>
  <c r="I248" i="2"/>
  <c r="H249" i="2"/>
  <c r="W473" i="13" l="1"/>
  <c r="X473" i="13" s="1"/>
  <c r="H476" i="13"/>
  <c r="Q475" i="13"/>
  <c r="S475" i="13" s="1"/>
  <c r="Y472" i="13"/>
  <c r="P473" i="13"/>
  <c r="Y473" i="13" s="1"/>
  <c r="J473" i="13"/>
  <c r="T474" i="13"/>
  <c r="V474" i="13"/>
  <c r="K474" i="13"/>
  <c r="I474" i="13" s="1"/>
  <c r="F475" i="13"/>
  <c r="U474" i="13"/>
  <c r="Z474" i="13" s="1"/>
  <c r="G474" i="13"/>
  <c r="AC473" i="13"/>
  <c r="AD473" i="13" s="1"/>
  <c r="L473" i="13"/>
  <c r="AA473" i="13" s="1"/>
  <c r="Q249" i="2"/>
  <c r="I249" i="2"/>
  <c r="G249" i="2"/>
  <c r="H250" i="2"/>
  <c r="W246" i="2"/>
  <c r="X246" i="2" s="1"/>
  <c r="Y246" i="2" s="1"/>
  <c r="F252" i="2"/>
  <c r="K251" i="2"/>
  <c r="L248" i="2"/>
  <c r="AA248" i="2" s="1"/>
  <c r="AC248" i="2"/>
  <c r="AD248" i="2" s="1"/>
  <c r="J248" i="2"/>
  <c r="P248" i="2"/>
  <c r="T247" i="2"/>
  <c r="U247" i="2" s="1"/>
  <c r="Z247" i="2" s="1"/>
  <c r="S248" i="2"/>
  <c r="V247" i="2"/>
  <c r="H477" i="13" l="1"/>
  <c r="Q476" i="13"/>
  <c r="T475" i="13"/>
  <c r="S476" i="13"/>
  <c r="V475" i="13"/>
  <c r="W474" i="13"/>
  <c r="X474" i="13" s="1"/>
  <c r="U475" i="13"/>
  <c r="Z475" i="13" s="1"/>
  <c r="F476" i="13"/>
  <c r="K475" i="13"/>
  <c r="I475" i="13" s="1"/>
  <c r="G475" i="13"/>
  <c r="P474" i="13"/>
  <c r="J474" i="13"/>
  <c r="AC474" i="13"/>
  <c r="AD474" i="13" s="1"/>
  <c r="L474" i="13"/>
  <c r="AA474" i="13" s="1"/>
  <c r="F253" i="2"/>
  <c r="K252" i="2"/>
  <c r="P249" i="2"/>
  <c r="J249" i="2"/>
  <c r="T248" i="2"/>
  <c r="U248" i="2" s="1"/>
  <c r="Z248" i="2" s="1"/>
  <c r="S249" i="2"/>
  <c r="V248" i="2"/>
  <c r="AC249" i="2"/>
  <c r="AD249" i="2" s="1"/>
  <c r="L249" i="2"/>
  <c r="AA249" i="2" s="1"/>
  <c r="W247" i="2"/>
  <c r="X247" i="2" s="1"/>
  <c r="Y247" i="2" s="1"/>
  <c r="G250" i="2"/>
  <c r="I250" i="2"/>
  <c r="H251" i="2"/>
  <c r="Q250" i="2"/>
  <c r="W475" i="13" l="1"/>
  <c r="X475" i="13" s="1"/>
  <c r="H478" i="13"/>
  <c r="Q477" i="13"/>
  <c r="S477" i="13"/>
  <c r="T476" i="13"/>
  <c r="V476" i="13"/>
  <c r="P475" i="13"/>
  <c r="Y475" i="13" s="1"/>
  <c r="J475" i="13"/>
  <c r="U476" i="13"/>
  <c r="Z476" i="13" s="1"/>
  <c r="F477" i="13"/>
  <c r="K476" i="13"/>
  <c r="I476" i="13" s="1"/>
  <c r="G476" i="13"/>
  <c r="L475" i="13"/>
  <c r="AA475" i="13" s="1"/>
  <c r="AC475" i="13"/>
  <c r="AD475" i="13" s="1"/>
  <c r="Y474" i="13"/>
  <c r="G251" i="2"/>
  <c r="H252" i="2"/>
  <c r="Q251" i="2"/>
  <c r="I251" i="2"/>
  <c r="S250" i="2"/>
  <c r="T249" i="2"/>
  <c r="U249" i="2" s="1"/>
  <c r="Z249" i="2" s="1"/>
  <c r="V249" i="2"/>
  <c r="AC250" i="2"/>
  <c r="AD250" i="2" s="1"/>
  <c r="L250" i="2"/>
  <c r="AA250" i="2" s="1"/>
  <c r="J250" i="2"/>
  <c r="P250" i="2"/>
  <c r="W248" i="2"/>
  <c r="X248" i="2" s="1"/>
  <c r="Y248" i="2" s="1"/>
  <c r="F254" i="2"/>
  <c r="K253" i="2"/>
  <c r="W249" i="2" l="1"/>
  <c r="X249" i="2" s="1"/>
  <c r="Y249" i="2" s="1"/>
  <c r="W476" i="13"/>
  <c r="X476" i="13" s="1"/>
  <c r="Q478" i="13"/>
  <c r="S478" i="13" s="1"/>
  <c r="H479" i="13"/>
  <c r="AC476" i="13"/>
  <c r="AD476" i="13" s="1"/>
  <c r="L476" i="13"/>
  <c r="AA476" i="13" s="1"/>
  <c r="T477" i="13"/>
  <c r="V477" i="13"/>
  <c r="P476" i="13"/>
  <c r="Y476" i="13" s="1"/>
  <c r="J476" i="13"/>
  <c r="F478" i="13"/>
  <c r="K477" i="13"/>
  <c r="I477" i="13" s="1"/>
  <c r="U477" i="13"/>
  <c r="Z477" i="13" s="1"/>
  <c r="G477" i="13"/>
  <c r="K254" i="2"/>
  <c r="F255" i="2"/>
  <c r="T250" i="2"/>
  <c r="U250" i="2" s="1"/>
  <c r="Z250" i="2" s="1"/>
  <c r="S251" i="2"/>
  <c r="V250" i="2"/>
  <c r="W250" i="2" s="1"/>
  <c r="X250" i="2" s="1"/>
  <c r="Y250" i="2" s="1"/>
  <c r="Q252" i="2"/>
  <c r="G252" i="2"/>
  <c r="H253" i="2"/>
  <c r="I252" i="2"/>
  <c r="AC251" i="2"/>
  <c r="AD251" i="2" s="1"/>
  <c r="L251" i="2"/>
  <c r="AA251" i="2" s="1"/>
  <c r="J251" i="2"/>
  <c r="P251" i="2"/>
  <c r="Q479" i="13" l="1"/>
  <c r="H480" i="13"/>
  <c r="W477" i="13"/>
  <c r="X477" i="13" s="1"/>
  <c r="Y477" i="13" s="1"/>
  <c r="F479" i="13"/>
  <c r="K478" i="13"/>
  <c r="I478" i="13" s="1"/>
  <c r="G478" i="13"/>
  <c r="S479" i="13"/>
  <c r="T478" i="13"/>
  <c r="U478" i="13" s="1"/>
  <c r="Z478" i="13" s="1"/>
  <c r="V478" i="13"/>
  <c r="L477" i="13"/>
  <c r="AA477" i="13" s="1"/>
  <c r="AC477" i="13"/>
  <c r="AD477" i="13" s="1"/>
  <c r="J477" i="13"/>
  <c r="P477" i="13"/>
  <c r="AC252" i="2"/>
  <c r="AD252" i="2" s="1"/>
  <c r="L252" i="2"/>
  <c r="AA252" i="2" s="1"/>
  <c r="F256" i="2"/>
  <c r="K255" i="2"/>
  <c r="J252" i="2"/>
  <c r="P252" i="2"/>
  <c r="S252" i="2"/>
  <c r="T251" i="2"/>
  <c r="U251" i="2" s="1"/>
  <c r="Z251" i="2" s="1"/>
  <c r="V251" i="2"/>
  <c r="Q253" i="2"/>
  <c r="I253" i="2"/>
  <c r="G253" i="2"/>
  <c r="H254" i="2"/>
  <c r="Q480" i="13" l="1"/>
  <c r="H481" i="13"/>
  <c r="W478" i="13"/>
  <c r="X478" i="13" s="1"/>
  <c r="T479" i="13"/>
  <c r="S480" i="13"/>
  <c r="V479" i="13"/>
  <c r="F480" i="13"/>
  <c r="U479" i="13"/>
  <c r="Z479" i="13" s="1"/>
  <c r="K479" i="13"/>
  <c r="I479" i="13" s="1"/>
  <c r="G479" i="13"/>
  <c r="AC478" i="13"/>
  <c r="AD478" i="13" s="1"/>
  <c r="L478" i="13"/>
  <c r="AA478" i="13" s="1"/>
  <c r="P478" i="13"/>
  <c r="J478" i="13"/>
  <c r="F257" i="2"/>
  <c r="K256" i="2"/>
  <c r="I254" i="2"/>
  <c r="H255" i="2"/>
  <c r="G254" i="2"/>
  <c r="Q254" i="2"/>
  <c r="W251" i="2"/>
  <c r="X251" i="2" s="1"/>
  <c r="Y251" i="2" s="1"/>
  <c r="P253" i="2"/>
  <c r="J253" i="2"/>
  <c r="L253" i="2"/>
  <c r="AA253" i="2" s="1"/>
  <c r="AC253" i="2"/>
  <c r="AD253" i="2" s="1"/>
  <c r="T252" i="2"/>
  <c r="U252" i="2" s="1"/>
  <c r="Z252" i="2" s="1"/>
  <c r="S253" i="2"/>
  <c r="V252" i="2"/>
  <c r="W252" i="2" s="1"/>
  <c r="X252" i="2" s="1"/>
  <c r="Y252" i="2" s="1"/>
  <c r="H482" i="13" l="1"/>
  <c r="Q481" i="13"/>
  <c r="AC479" i="13"/>
  <c r="AD479" i="13" s="1"/>
  <c r="L479" i="13"/>
  <c r="AA479" i="13" s="1"/>
  <c r="W479" i="13"/>
  <c r="X479" i="13" s="1"/>
  <c r="T480" i="13"/>
  <c r="S481" i="13"/>
  <c r="V480" i="13"/>
  <c r="J479" i="13"/>
  <c r="P479" i="13"/>
  <c r="K480" i="13"/>
  <c r="I480" i="13" s="1"/>
  <c r="U480" i="13"/>
  <c r="Z480" i="13" s="1"/>
  <c r="F481" i="13"/>
  <c r="G480" i="13"/>
  <c r="Y478" i="13"/>
  <c r="T253" i="2"/>
  <c r="U253" i="2" s="1"/>
  <c r="Z253" i="2" s="1"/>
  <c r="S254" i="2"/>
  <c r="V253" i="2"/>
  <c r="W253" i="2" s="1"/>
  <c r="X253" i="2" s="1"/>
  <c r="Y253" i="2" s="1"/>
  <c r="P254" i="2"/>
  <c r="J254" i="2"/>
  <c r="G255" i="2"/>
  <c r="H256" i="2"/>
  <c r="Q255" i="2"/>
  <c r="I255" i="2"/>
  <c r="L254" i="2"/>
  <c r="AA254" i="2" s="1"/>
  <c r="AC254" i="2"/>
  <c r="AD254" i="2" s="1"/>
  <c r="K257" i="2"/>
  <c r="F258" i="2"/>
  <c r="Y479" i="13" l="1"/>
  <c r="H483" i="13"/>
  <c r="Q482" i="13"/>
  <c r="S482" i="13" s="1"/>
  <c r="K481" i="13"/>
  <c r="I481" i="13" s="1"/>
  <c r="F482" i="13"/>
  <c r="G481" i="13"/>
  <c r="L480" i="13"/>
  <c r="AA480" i="13" s="1"/>
  <c r="AC480" i="13"/>
  <c r="AD480" i="13" s="1"/>
  <c r="W480" i="13"/>
  <c r="X480" i="13" s="1"/>
  <c r="J480" i="13"/>
  <c r="P480" i="13"/>
  <c r="T481" i="13"/>
  <c r="U481" i="13" s="1"/>
  <c r="Z481" i="13" s="1"/>
  <c r="V481" i="13"/>
  <c r="F259" i="2"/>
  <c r="K258" i="2"/>
  <c r="Q256" i="2"/>
  <c r="I256" i="2"/>
  <c r="G256" i="2"/>
  <c r="H257" i="2"/>
  <c r="J255" i="2"/>
  <c r="P255" i="2"/>
  <c r="T254" i="2"/>
  <c r="U254" i="2" s="1"/>
  <c r="Z254" i="2" s="1"/>
  <c r="S255" i="2"/>
  <c r="V254" i="2"/>
  <c r="AC255" i="2"/>
  <c r="AD255" i="2" s="1"/>
  <c r="L255" i="2"/>
  <c r="AA255" i="2" s="1"/>
  <c r="H484" i="13" l="1"/>
  <c r="Q483" i="13"/>
  <c r="Y480" i="13"/>
  <c r="F483" i="13"/>
  <c r="K482" i="13"/>
  <c r="I482" i="13" s="1"/>
  <c r="G482" i="13"/>
  <c r="T482" i="13"/>
  <c r="U482" i="13" s="1"/>
  <c r="Z482" i="13" s="1"/>
  <c r="S483" i="13"/>
  <c r="V482" i="13"/>
  <c r="W481" i="13"/>
  <c r="X481" i="13" s="1"/>
  <c r="J481" i="13"/>
  <c r="P481" i="13"/>
  <c r="L481" i="13"/>
  <c r="AA481" i="13" s="1"/>
  <c r="AC481" i="13"/>
  <c r="AD481" i="13" s="1"/>
  <c r="J256" i="2"/>
  <c r="P256" i="2"/>
  <c r="L256" i="2"/>
  <c r="AA256" i="2" s="1"/>
  <c r="AC256" i="2"/>
  <c r="AD256" i="2" s="1"/>
  <c r="W254" i="2"/>
  <c r="X254" i="2" s="1"/>
  <c r="Y254" i="2" s="1"/>
  <c r="F260" i="2"/>
  <c r="K259" i="2"/>
  <c r="S256" i="2"/>
  <c r="T255" i="2"/>
  <c r="U255" i="2" s="1"/>
  <c r="Z255" i="2" s="1"/>
  <c r="V255" i="2"/>
  <c r="G257" i="2"/>
  <c r="H258" i="2"/>
  <c r="I257" i="2"/>
  <c r="Q257" i="2"/>
  <c r="Y481" i="13" l="1"/>
  <c r="Q484" i="13"/>
  <c r="S484" i="13" s="1"/>
  <c r="H485" i="13"/>
  <c r="T483" i="13"/>
  <c r="U483" i="13" s="1"/>
  <c r="Z483" i="13" s="1"/>
  <c r="V483" i="13"/>
  <c r="L482" i="13"/>
  <c r="AA482" i="13" s="1"/>
  <c r="AC482" i="13"/>
  <c r="AD482" i="13" s="1"/>
  <c r="J482" i="13"/>
  <c r="P482" i="13"/>
  <c r="K483" i="13"/>
  <c r="I483" i="13" s="1"/>
  <c r="F484" i="13"/>
  <c r="G483" i="13"/>
  <c r="W482" i="13"/>
  <c r="X482" i="13" s="1"/>
  <c r="L257" i="2"/>
  <c r="AA257" i="2" s="1"/>
  <c r="AC257" i="2"/>
  <c r="AD257" i="2" s="1"/>
  <c r="W255" i="2"/>
  <c r="X255" i="2" s="1"/>
  <c r="Y255" i="2" s="1"/>
  <c r="T256" i="2"/>
  <c r="U256" i="2" s="1"/>
  <c r="Z256" i="2" s="1"/>
  <c r="S257" i="2"/>
  <c r="V256" i="2"/>
  <c r="F261" i="2"/>
  <c r="K260" i="2"/>
  <c r="Q258" i="2"/>
  <c r="G258" i="2"/>
  <c r="I258" i="2"/>
  <c r="H259" i="2"/>
  <c r="J257" i="2"/>
  <c r="P257" i="2"/>
  <c r="H486" i="13" l="1"/>
  <c r="Q485" i="13"/>
  <c r="S485" i="13" s="1"/>
  <c r="W483" i="13"/>
  <c r="X483" i="13" s="1"/>
  <c r="Y482" i="13"/>
  <c r="K484" i="13"/>
  <c r="I484" i="13" s="1"/>
  <c r="F485" i="13"/>
  <c r="G484" i="13"/>
  <c r="T484" i="13"/>
  <c r="U484" i="13" s="1"/>
  <c r="Z484" i="13" s="1"/>
  <c r="V484" i="13"/>
  <c r="P483" i="13"/>
  <c r="J483" i="13"/>
  <c r="AC483" i="13"/>
  <c r="AD483" i="13" s="1"/>
  <c r="L483" i="13"/>
  <c r="AA483" i="13" s="1"/>
  <c r="T257" i="2"/>
  <c r="U257" i="2" s="1"/>
  <c r="Z257" i="2" s="1"/>
  <c r="S258" i="2"/>
  <c r="V257" i="2"/>
  <c r="P258" i="2"/>
  <c r="J258" i="2"/>
  <c r="F262" i="2"/>
  <c r="K261" i="2"/>
  <c r="H260" i="2"/>
  <c r="Q259" i="2"/>
  <c r="I259" i="2"/>
  <c r="G259" i="2"/>
  <c r="L258" i="2"/>
  <c r="AA258" i="2" s="1"/>
  <c r="AC258" i="2"/>
  <c r="AD258" i="2" s="1"/>
  <c r="W256" i="2"/>
  <c r="X256" i="2" s="1"/>
  <c r="Y256" i="2" s="1"/>
  <c r="W257" i="2" l="1"/>
  <c r="X257" i="2" s="1"/>
  <c r="Y257" i="2" s="1"/>
  <c r="Q486" i="13"/>
  <c r="H487" i="13"/>
  <c r="J484" i="13"/>
  <c r="P484" i="13"/>
  <c r="L484" i="13"/>
  <c r="AA484" i="13" s="1"/>
  <c r="AC484" i="13"/>
  <c r="AD484" i="13" s="1"/>
  <c r="W484" i="13"/>
  <c r="X484" i="13" s="1"/>
  <c r="T485" i="13"/>
  <c r="S486" i="13"/>
  <c r="V485" i="13"/>
  <c r="K485" i="13"/>
  <c r="I485" i="13" s="1"/>
  <c r="U485" i="13"/>
  <c r="Z485" i="13" s="1"/>
  <c r="F486" i="13"/>
  <c r="G485" i="13"/>
  <c r="Y483" i="13"/>
  <c r="L259" i="2"/>
  <c r="AA259" i="2" s="1"/>
  <c r="AC259" i="2"/>
  <c r="AD259" i="2" s="1"/>
  <c r="K262" i="2"/>
  <c r="F263" i="2"/>
  <c r="S259" i="2"/>
  <c r="T258" i="2"/>
  <c r="U258" i="2" s="1"/>
  <c r="Z258" i="2" s="1"/>
  <c r="V258" i="2"/>
  <c r="I260" i="2"/>
  <c r="G260" i="2"/>
  <c r="H261" i="2"/>
  <c r="Q260" i="2"/>
  <c r="P259" i="2"/>
  <c r="J259" i="2"/>
  <c r="W258" i="2" l="1"/>
  <c r="X258" i="2" s="1"/>
  <c r="Y258" i="2" s="1"/>
  <c r="Y484" i="13"/>
  <c r="Q487" i="13"/>
  <c r="H488" i="13"/>
  <c r="F487" i="13"/>
  <c r="K486" i="13"/>
  <c r="I486" i="13" s="1"/>
  <c r="G486" i="13"/>
  <c r="T486" i="13"/>
  <c r="U486" i="13" s="1"/>
  <c r="Z486" i="13" s="1"/>
  <c r="S487" i="13"/>
  <c r="V486" i="13"/>
  <c r="P485" i="13"/>
  <c r="J485" i="13"/>
  <c r="AC485" i="13"/>
  <c r="AD485" i="13" s="1"/>
  <c r="L485" i="13"/>
  <c r="AA485" i="13" s="1"/>
  <c r="W485" i="13"/>
  <c r="X485" i="13" s="1"/>
  <c r="Y485" i="13" s="1"/>
  <c r="G261" i="2"/>
  <c r="H262" i="2"/>
  <c r="Q261" i="2"/>
  <c r="I261" i="2"/>
  <c r="J260" i="2"/>
  <c r="P260" i="2"/>
  <c r="T259" i="2"/>
  <c r="U259" i="2" s="1"/>
  <c r="Z259" i="2" s="1"/>
  <c r="S260" i="2"/>
  <c r="V259" i="2"/>
  <c r="AC260" i="2"/>
  <c r="AD260" i="2" s="1"/>
  <c r="L260" i="2"/>
  <c r="AA260" i="2" s="1"/>
  <c r="K263" i="2"/>
  <c r="F264" i="2"/>
  <c r="Q488" i="13" l="1"/>
  <c r="H489" i="13"/>
  <c r="W486" i="13"/>
  <c r="X486" i="13" s="1"/>
  <c r="T487" i="13"/>
  <c r="U487" i="13" s="1"/>
  <c r="Z487" i="13" s="1"/>
  <c r="S488" i="13"/>
  <c r="V487" i="13"/>
  <c r="AC486" i="13"/>
  <c r="AD486" i="13" s="1"/>
  <c r="L486" i="13"/>
  <c r="AA486" i="13" s="1"/>
  <c r="J486" i="13"/>
  <c r="P486" i="13"/>
  <c r="K487" i="13"/>
  <c r="I487" i="13" s="1"/>
  <c r="F488" i="13"/>
  <c r="G487" i="13"/>
  <c r="G262" i="2"/>
  <c r="H263" i="2"/>
  <c r="I262" i="2"/>
  <c r="Q262" i="2"/>
  <c r="W259" i="2"/>
  <c r="X259" i="2" s="1"/>
  <c r="Y259" i="2" s="1"/>
  <c r="K264" i="2"/>
  <c r="F265" i="2"/>
  <c r="T260" i="2"/>
  <c r="U260" i="2" s="1"/>
  <c r="Z260" i="2" s="1"/>
  <c r="S261" i="2"/>
  <c r="V260" i="2"/>
  <c r="L261" i="2"/>
  <c r="AA261" i="2" s="1"/>
  <c r="AC261" i="2"/>
  <c r="AD261" i="2" s="1"/>
  <c r="P261" i="2"/>
  <c r="J261" i="2"/>
  <c r="H490" i="13" l="1"/>
  <c r="Q489" i="13"/>
  <c r="W487" i="13"/>
  <c r="X487" i="13" s="1"/>
  <c r="L487" i="13"/>
  <c r="AA487" i="13" s="1"/>
  <c r="AC487" i="13"/>
  <c r="AD487" i="13" s="1"/>
  <c r="T488" i="13"/>
  <c r="S489" i="13"/>
  <c r="V488" i="13"/>
  <c r="J487" i="13"/>
  <c r="P487" i="13"/>
  <c r="K488" i="13"/>
  <c r="I488" i="13" s="1"/>
  <c r="F489" i="13"/>
  <c r="U488" i="13"/>
  <c r="Z488" i="13" s="1"/>
  <c r="G488" i="13"/>
  <c r="Y486" i="13"/>
  <c r="T261" i="2"/>
  <c r="U261" i="2" s="1"/>
  <c r="Z261" i="2" s="1"/>
  <c r="S262" i="2"/>
  <c r="V261" i="2"/>
  <c r="AC262" i="2"/>
  <c r="AD262" i="2" s="1"/>
  <c r="L262" i="2"/>
  <c r="AA262" i="2" s="1"/>
  <c r="Q263" i="2"/>
  <c r="I263" i="2"/>
  <c r="G263" i="2"/>
  <c r="H264" i="2"/>
  <c r="F266" i="2"/>
  <c r="K265" i="2"/>
  <c r="W260" i="2"/>
  <c r="X260" i="2" s="1"/>
  <c r="Y260" i="2" s="1"/>
  <c r="J262" i="2"/>
  <c r="P262" i="2"/>
  <c r="W261" i="2" l="1"/>
  <c r="X261" i="2" s="1"/>
  <c r="Y261" i="2" s="1"/>
  <c r="Q490" i="13"/>
  <c r="H491" i="13"/>
  <c r="K489" i="13"/>
  <c r="I489" i="13" s="1"/>
  <c r="F490" i="13"/>
  <c r="G489" i="13"/>
  <c r="P488" i="13"/>
  <c r="J488" i="13"/>
  <c r="AC488" i="13"/>
  <c r="AD488" i="13" s="1"/>
  <c r="L488" i="13"/>
  <c r="AA488" i="13" s="1"/>
  <c r="W488" i="13"/>
  <c r="X488" i="13" s="1"/>
  <c r="Y488" i="13" s="1"/>
  <c r="T489" i="13"/>
  <c r="U489" i="13" s="1"/>
  <c r="Z489" i="13" s="1"/>
  <c r="S490" i="13"/>
  <c r="V489" i="13"/>
  <c r="Y487" i="13"/>
  <c r="J263" i="2"/>
  <c r="P263" i="2"/>
  <c r="F267" i="2"/>
  <c r="K266" i="2"/>
  <c r="AC263" i="2"/>
  <c r="AD263" i="2" s="1"/>
  <c r="L263" i="2"/>
  <c r="AA263" i="2" s="1"/>
  <c r="Q264" i="2"/>
  <c r="I264" i="2"/>
  <c r="G264" i="2"/>
  <c r="H265" i="2"/>
  <c r="T262" i="2"/>
  <c r="U262" i="2" s="1"/>
  <c r="Z262" i="2" s="1"/>
  <c r="S263" i="2"/>
  <c r="V262" i="2"/>
  <c r="W262" i="2" l="1"/>
  <c r="X262" i="2" s="1"/>
  <c r="Y262" i="2" s="1"/>
  <c r="Q491" i="13"/>
  <c r="S491" i="13" s="1"/>
  <c r="H492" i="13"/>
  <c r="T490" i="13"/>
  <c r="U490" i="13" s="1"/>
  <c r="Z490" i="13" s="1"/>
  <c r="V490" i="13"/>
  <c r="W489" i="13"/>
  <c r="X489" i="13" s="1"/>
  <c r="F491" i="13"/>
  <c r="K490" i="13"/>
  <c r="I490" i="13" s="1"/>
  <c r="G490" i="13"/>
  <c r="J489" i="13"/>
  <c r="P489" i="13"/>
  <c r="L489" i="13"/>
  <c r="AA489" i="13" s="1"/>
  <c r="AC489" i="13"/>
  <c r="AD489" i="13" s="1"/>
  <c r="S264" i="2"/>
  <c r="T263" i="2"/>
  <c r="U263" i="2" s="1"/>
  <c r="Z263" i="2" s="1"/>
  <c r="V263" i="2"/>
  <c r="W263" i="2" s="1"/>
  <c r="X263" i="2" s="1"/>
  <c r="Y263" i="2" s="1"/>
  <c r="P264" i="2"/>
  <c r="J264" i="2"/>
  <c r="L264" i="2"/>
  <c r="AA264" i="2" s="1"/>
  <c r="AC264" i="2"/>
  <c r="AD264" i="2" s="1"/>
  <c r="Q265" i="2"/>
  <c r="G265" i="2"/>
  <c r="H266" i="2"/>
  <c r="I265" i="2"/>
  <c r="F268" i="2"/>
  <c r="K267" i="2"/>
  <c r="H493" i="13" l="1"/>
  <c r="Q492" i="13"/>
  <c r="AC490" i="13"/>
  <c r="AD490" i="13" s="1"/>
  <c r="L490" i="13"/>
  <c r="AA490" i="13" s="1"/>
  <c r="W490" i="13"/>
  <c r="X490" i="13" s="1"/>
  <c r="J490" i="13"/>
  <c r="P490" i="13"/>
  <c r="K491" i="13"/>
  <c r="I491" i="13" s="1"/>
  <c r="F492" i="13"/>
  <c r="G491" i="13"/>
  <c r="Y489" i="13"/>
  <c r="S492" i="13"/>
  <c r="T491" i="13"/>
  <c r="U491" i="13" s="1"/>
  <c r="Z491" i="13" s="1"/>
  <c r="V491" i="13"/>
  <c r="L265" i="2"/>
  <c r="AA265" i="2" s="1"/>
  <c r="AC265" i="2"/>
  <c r="AD265" i="2" s="1"/>
  <c r="G266" i="2"/>
  <c r="I266" i="2"/>
  <c r="H267" i="2"/>
  <c r="Q266" i="2"/>
  <c r="P265" i="2"/>
  <c r="J265" i="2"/>
  <c r="F269" i="2"/>
  <c r="K268" i="2"/>
  <c r="S265" i="2"/>
  <c r="T264" i="2"/>
  <c r="U264" i="2" s="1"/>
  <c r="Z264" i="2" s="1"/>
  <c r="V264" i="2"/>
  <c r="W264" i="2" s="1"/>
  <c r="X264" i="2" s="1"/>
  <c r="Y264" i="2" s="1"/>
  <c r="W491" i="13" l="1"/>
  <c r="X491" i="13" s="1"/>
  <c r="Y490" i="13"/>
  <c r="H494" i="13"/>
  <c r="Q493" i="13"/>
  <c r="S493" i="13" s="1"/>
  <c r="J491" i="13"/>
  <c r="P491" i="13"/>
  <c r="L491" i="13"/>
  <c r="AA491" i="13" s="1"/>
  <c r="AC491" i="13"/>
  <c r="AD491" i="13" s="1"/>
  <c r="T492" i="13"/>
  <c r="V492" i="13"/>
  <c r="F493" i="13"/>
  <c r="U492" i="13"/>
  <c r="Z492" i="13" s="1"/>
  <c r="K492" i="13"/>
  <c r="I492" i="13" s="1"/>
  <c r="G492" i="13"/>
  <c r="AC266" i="2"/>
  <c r="AD266" i="2" s="1"/>
  <c r="L266" i="2"/>
  <c r="AA266" i="2" s="1"/>
  <c r="H268" i="2"/>
  <c r="Q267" i="2"/>
  <c r="I267" i="2"/>
  <c r="G267" i="2"/>
  <c r="J266" i="2"/>
  <c r="P266" i="2"/>
  <c r="T265" i="2"/>
  <c r="U265" i="2" s="1"/>
  <c r="Z265" i="2" s="1"/>
  <c r="S266" i="2"/>
  <c r="V265" i="2"/>
  <c r="F270" i="2"/>
  <c r="K269" i="2"/>
  <c r="Q494" i="13" l="1"/>
  <c r="S494" i="13" s="1"/>
  <c r="H495" i="13"/>
  <c r="W492" i="13"/>
  <c r="X492" i="13" s="1"/>
  <c r="Y492" i="13" s="1"/>
  <c r="Y491" i="13"/>
  <c r="T493" i="13"/>
  <c r="U493" i="13" s="1"/>
  <c r="Z493" i="13" s="1"/>
  <c r="V493" i="13"/>
  <c r="J492" i="13"/>
  <c r="P492" i="13"/>
  <c r="F494" i="13"/>
  <c r="K493" i="13"/>
  <c r="I493" i="13" s="1"/>
  <c r="G493" i="13"/>
  <c r="L492" i="13"/>
  <c r="AA492" i="13" s="1"/>
  <c r="AC492" i="13"/>
  <c r="AD492" i="13" s="1"/>
  <c r="W265" i="2"/>
  <c r="X265" i="2" s="1"/>
  <c r="Y265" i="2" s="1"/>
  <c r="S267" i="2"/>
  <c r="T266" i="2"/>
  <c r="U266" i="2" s="1"/>
  <c r="Z266" i="2" s="1"/>
  <c r="V266" i="2"/>
  <c r="J267" i="2"/>
  <c r="P267" i="2"/>
  <c r="Q268" i="2"/>
  <c r="I268" i="2"/>
  <c r="G268" i="2"/>
  <c r="H269" i="2"/>
  <c r="K270" i="2"/>
  <c r="F271" i="2"/>
  <c r="L267" i="2"/>
  <c r="AA267" i="2" s="1"/>
  <c r="AC267" i="2"/>
  <c r="AD267" i="2" s="1"/>
  <c r="H496" i="13" l="1"/>
  <c r="Q495" i="13"/>
  <c r="W493" i="13"/>
  <c r="X493" i="13" s="1"/>
  <c r="J493" i="13"/>
  <c r="P493" i="13"/>
  <c r="K494" i="13"/>
  <c r="I494" i="13" s="1"/>
  <c r="F495" i="13"/>
  <c r="G494" i="13"/>
  <c r="S495" i="13"/>
  <c r="T494" i="13"/>
  <c r="U494" i="13" s="1"/>
  <c r="Z494" i="13" s="1"/>
  <c r="V494" i="13"/>
  <c r="AC493" i="13"/>
  <c r="AD493" i="13" s="1"/>
  <c r="L493" i="13"/>
  <c r="AA493" i="13" s="1"/>
  <c r="AC268" i="2"/>
  <c r="AD268" i="2" s="1"/>
  <c r="L268" i="2"/>
  <c r="AA268" i="2" s="1"/>
  <c r="W266" i="2"/>
  <c r="X266" i="2" s="1"/>
  <c r="Y266" i="2" s="1"/>
  <c r="Q269" i="2"/>
  <c r="I269" i="2"/>
  <c r="G269" i="2"/>
  <c r="H270" i="2"/>
  <c r="T267" i="2"/>
  <c r="U267" i="2" s="1"/>
  <c r="Z267" i="2" s="1"/>
  <c r="S268" i="2"/>
  <c r="V267" i="2"/>
  <c r="W267" i="2" s="1"/>
  <c r="X267" i="2" s="1"/>
  <c r="Y267" i="2" s="1"/>
  <c r="K271" i="2"/>
  <c r="F272" i="2"/>
  <c r="J268" i="2"/>
  <c r="P268" i="2"/>
  <c r="W494" i="13" l="1"/>
  <c r="X494" i="13" s="1"/>
  <c r="Q496" i="13"/>
  <c r="H497" i="13"/>
  <c r="K495" i="13"/>
  <c r="I495" i="13" s="1"/>
  <c r="F496" i="13"/>
  <c r="G495" i="13"/>
  <c r="T495" i="13"/>
  <c r="U495" i="13" s="1"/>
  <c r="Z495" i="13" s="1"/>
  <c r="S496" i="13"/>
  <c r="V495" i="13"/>
  <c r="J494" i="13"/>
  <c r="P494" i="13"/>
  <c r="Y494" i="13" s="1"/>
  <c r="L494" i="13"/>
  <c r="AA494" i="13" s="1"/>
  <c r="AC494" i="13"/>
  <c r="AD494" i="13" s="1"/>
  <c r="Y493" i="13"/>
  <c r="G270" i="2"/>
  <c r="H271" i="2"/>
  <c r="I270" i="2"/>
  <c r="Q270" i="2"/>
  <c r="P269" i="2"/>
  <c r="J269" i="2"/>
  <c r="F273" i="2"/>
  <c r="K272" i="2"/>
  <c r="T268" i="2"/>
  <c r="U268" i="2" s="1"/>
  <c r="Z268" i="2" s="1"/>
  <c r="S269" i="2"/>
  <c r="V268" i="2"/>
  <c r="AC269" i="2"/>
  <c r="AD269" i="2" s="1"/>
  <c r="L269" i="2"/>
  <c r="AA269" i="2" s="1"/>
  <c r="H498" i="13" l="1"/>
  <c r="Q497" i="13"/>
  <c r="L495" i="13"/>
  <c r="AA495" i="13" s="1"/>
  <c r="AC495" i="13"/>
  <c r="AD495" i="13" s="1"/>
  <c r="F497" i="13"/>
  <c r="K496" i="13"/>
  <c r="I496" i="13" s="1"/>
  <c r="G496" i="13"/>
  <c r="W495" i="13"/>
  <c r="X495" i="13" s="1"/>
  <c r="P495" i="13"/>
  <c r="J495" i="13"/>
  <c r="T496" i="13"/>
  <c r="U496" i="13" s="1"/>
  <c r="Z496" i="13" s="1"/>
  <c r="S497" i="13"/>
  <c r="V496" i="13"/>
  <c r="F274" i="2"/>
  <c r="K273" i="2"/>
  <c r="L270" i="2"/>
  <c r="AA270" i="2" s="1"/>
  <c r="AC270" i="2"/>
  <c r="AD270" i="2" s="1"/>
  <c r="G271" i="2"/>
  <c r="I271" i="2"/>
  <c r="H272" i="2"/>
  <c r="Q271" i="2"/>
  <c r="W268" i="2"/>
  <c r="X268" i="2" s="1"/>
  <c r="Y268" i="2" s="1"/>
  <c r="T269" i="2"/>
  <c r="U269" i="2" s="1"/>
  <c r="Z269" i="2" s="1"/>
  <c r="S270" i="2"/>
  <c r="V269" i="2"/>
  <c r="J270" i="2"/>
  <c r="P270" i="2"/>
  <c r="Q498" i="13" l="1"/>
  <c r="H499" i="13"/>
  <c r="P496" i="13"/>
  <c r="J496" i="13"/>
  <c r="L496" i="13"/>
  <c r="AA496" i="13" s="1"/>
  <c r="AC496" i="13"/>
  <c r="AD496" i="13" s="1"/>
  <c r="W496" i="13"/>
  <c r="X496" i="13" s="1"/>
  <c r="Y496" i="13" s="1"/>
  <c r="T497" i="13"/>
  <c r="U497" i="13" s="1"/>
  <c r="Z497" i="13" s="1"/>
  <c r="S498" i="13"/>
  <c r="V497" i="13"/>
  <c r="Y495" i="13"/>
  <c r="K497" i="13"/>
  <c r="I497" i="13" s="1"/>
  <c r="F498" i="13"/>
  <c r="G497" i="13"/>
  <c r="AC271" i="2"/>
  <c r="AD271" i="2" s="1"/>
  <c r="L271" i="2"/>
  <c r="AA271" i="2" s="1"/>
  <c r="W269" i="2"/>
  <c r="X269" i="2" s="1"/>
  <c r="Y269" i="2" s="1"/>
  <c r="P271" i="2"/>
  <c r="J271" i="2"/>
  <c r="S271" i="2"/>
  <c r="T270" i="2"/>
  <c r="U270" i="2" s="1"/>
  <c r="Z270" i="2" s="1"/>
  <c r="V270" i="2"/>
  <c r="W270" i="2" s="1"/>
  <c r="X270" i="2" s="1"/>
  <c r="Y270" i="2" s="1"/>
  <c r="Q272" i="2"/>
  <c r="I272" i="2"/>
  <c r="G272" i="2"/>
  <c r="H273" i="2"/>
  <c r="F275" i="2"/>
  <c r="K274" i="2"/>
  <c r="Q499" i="13" l="1"/>
  <c r="H500" i="13"/>
  <c r="W497" i="13"/>
  <c r="X497" i="13" s="1"/>
  <c r="J497" i="13"/>
  <c r="P497" i="13"/>
  <c r="AC497" i="13"/>
  <c r="AD497" i="13" s="1"/>
  <c r="L497" i="13"/>
  <c r="AA497" i="13" s="1"/>
  <c r="T498" i="13"/>
  <c r="S499" i="13"/>
  <c r="V498" i="13"/>
  <c r="K498" i="13"/>
  <c r="I498" i="13" s="1"/>
  <c r="U498" i="13"/>
  <c r="Z498" i="13" s="1"/>
  <c r="F499" i="13"/>
  <c r="G498" i="13"/>
  <c r="L272" i="2"/>
  <c r="AA272" i="2" s="1"/>
  <c r="AC272" i="2"/>
  <c r="AD272" i="2" s="1"/>
  <c r="P272" i="2"/>
  <c r="J272" i="2"/>
  <c r="F276" i="2"/>
  <c r="K275" i="2"/>
  <c r="S272" i="2"/>
  <c r="T271" i="2"/>
  <c r="U271" i="2" s="1"/>
  <c r="Z271" i="2" s="1"/>
  <c r="V271" i="2"/>
  <c r="W271" i="2" s="1"/>
  <c r="X271" i="2" s="1"/>
  <c r="Y271" i="2" s="1"/>
  <c r="G273" i="2"/>
  <c r="I273" i="2"/>
  <c r="H274" i="2"/>
  <c r="Q273" i="2"/>
  <c r="H501" i="13" l="1"/>
  <c r="Q500" i="13"/>
  <c r="P498" i="13"/>
  <c r="J498" i="13"/>
  <c r="K499" i="13"/>
  <c r="I499" i="13" s="1"/>
  <c r="F500" i="13"/>
  <c r="G499" i="13"/>
  <c r="T499" i="13"/>
  <c r="U499" i="13" s="1"/>
  <c r="Z499" i="13" s="1"/>
  <c r="S500" i="13"/>
  <c r="V499" i="13"/>
  <c r="L498" i="13"/>
  <c r="AA498" i="13" s="1"/>
  <c r="AC498" i="13"/>
  <c r="AD498" i="13" s="1"/>
  <c r="W498" i="13"/>
  <c r="X498" i="13" s="1"/>
  <c r="Y497" i="13"/>
  <c r="F277" i="2"/>
  <c r="K276" i="2"/>
  <c r="P273" i="2"/>
  <c r="J273" i="2"/>
  <c r="H275" i="2"/>
  <c r="Q274" i="2"/>
  <c r="I274" i="2"/>
  <c r="G274" i="2"/>
  <c r="T272" i="2"/>
  <c r="U272" i="2" s="1"/>
  <c r="Z272" i="2" s="1"/>
  <c r="S273" i="2"/>
  <c r="V272" i="2"/>
  <c r="AC273" i="2"/>
  <c r="AD273" i="2" s="1"/>
  <c r="L273" i="2"/>
  <c r="AA273" i="2" s="1"/>
  <c r="Q501" i="13" l="1"/>
  <c r="H502" i="13"/>
  <c r="F501" i="13"/>
  <c r="K500" i="13"/>
  <c r="I500" i="13" s="1"/>
  <c r="G500" i="13"/>
  <c r="J499" i="13"/>
  <c r="P499" i="13"/>
  <c r="AC499" i="13"/>
  <c r="AD499" i="13" s="1"/>
  <c r="L499" i="13"/>
  <c r="AA499" i="13" s="1"/>
  <c r="Y498" i="13"/>
  <c r="W499" i="13"/>
  <c r="X499" i="13" s="1"/>
  <c r="Y499" i="13" s="1"/>
  <c r="S501" i="13"/>
  <c r="T500" i="13"/>
  <c r="U500" i="13" s="1"/>
  <c r="Z500" i="13" s="1"/>
  <c r="V500" i="13"/>
  <c r="Q275" i="2"/>
  <c r="I275" i="2"/>
  <c r="G275" i="2"/>
  <c r="H276" i="2"/>
  <c r="J274" i="2"/>
  <c r="P274" i="2"/>
  <c r="F278" i="2"/>
  <c r="K277" i="2"/>
  <c r="W272" i="2"/>
  <c r="X272" i="2" s="1"/>
  <c r="Y272" i="2" s="1"/>
  <c r="T273" i="2"/>
  <c r="U273" i="2" s="1"/>
  <c r="Z273" i="2" s="1"/>
  <c r="S274" i="2"/>
  <c r="V273" i="2"/>
  <c r="AC274" i="2"/>
  <c r="AD274" i="2" s="1"/>
  <c r="L274" i="2"/>
  <c r="AA274" i="2" s="1"/>
  <c r="Q502" i="13" l="1"/>
  <c r="H503" i="13"/>
  <c r="AC500" i="13"/>
  <c r="AD500" i="13" s="1"/>
  <c r="L500" i="13"/>
  <c r="AA500" i="13" s="1"/>
  <c r="W500" i="13"/>
  <c r="X500" i="13" s="1"/>
  <c r="F502" i="13"/>
  <c r="K501" i="13"/>
  <c r="I501" i="13" s="1"/>
  <c r="G501" i="13"/>
  <c r="J500" i="13"/>
  <c r="P500" i="13"/>
  <c r="T501" i="13"/>
  <c r="U501" i="13" s="1"/>
  <c r="Z501" i="13" s="1"/>
  <c r="S502" i="13"/>
  <c r="V501" i="13"/>
  <c r="W273" i="2"/>
  <c r="X273" i="2" s="1"/>
  <c r="Y273" i="2" s="1"/>
  <c r="J275" i="2"/>
  <c r="P275" i="2"/>
  <c r="T274" i="2"/>
  <c r="U274" i="2" s="1"/>
  <c r="Z274" i="2" s="1"/>
  <c r="S275" i="2"/>
  <c r="V274" i="2"/>
  <c r="AC275" i="2"/>
  <c r="AD275" i="2" s="1"/>
  <c r="L275" i="2"/>
  <c r="AA275" i="2" s="1"/>
  <c r="F279" i="2"/>
  <c r="K278" i="2"/>
  <c r="Q276" i="2"/>
  <c r="I276" i="2"/>
  <c r="G276" i="2"/>
  <c r="H277" i="2"/>
  <c r="Q503" i="13" l="1"/>
  <c r="H504" i="13"/>
  <c r="W501" i="13"/>
  <c r="X501" i="13" s="1"/>
  <c r="L501" i="13"/>
  <c r="AA501" i="13" s="1"/>
  <c r="AC501" i="13"/>
  <c r="AD501" i="13" s="1"/>
  <c r="P501" i="13"/>
  <c r="J501" i="13"/>
  <c r="F503" i="13"/>
  <c r="K502" i="13"/>
  <c r="I502" i="13" s="1"/>
  <c r="G502" i="13"/>
  <c r="Y500" i="13"/>
  <c r="S503" i="13"/>
  <c r="T502" i="13"/>
  <c r="U502" i="13" s="1"/>
  <c r="Z502" i="13" s="1"/>
  <c r="V502" i="13"/>
  <c r="J276" i="2"/>
  <c r="P276" i="2"/>
  <c r="L276" i="2"/>
  <c r="AA276" i="2" s="1"/>
  <c r="AC276" i="2"/>
  <c r="AD276" i="2" s="1"/>
  <c r="W274" i="2"/>
  <c r="X274" i="2" s="1"/>
  <c r="Y274" i="2" s="1"/>
  <c r="G277" i="2"/>
  <c r="H278" i="2"/>
  <c r="Q277" i="2"/>
  <c r="I277" i="2"/>
  <c r="K279" i="2"/>
  <c r="F280" i="2"/>
  <c r="S276" i="2"/>
  <c r="T275" i="2"/>
  <c r="U275" i="2" s="1"/>
  <c r="Z275" i="2" s="1"/>
  <c r="V275" i="2"/>
  <c r="Y501" i="13" l="1"/>
  <c r="Q504" i="13"/>
  <c r="H505" i="13"/>
  <c r="S504" i="13"/>
  <c r="T503" i="13"/>
  <c r="U503" i="13" s="1"/>
  <c r="Z503" i="13" s="1"/>
  <c r="V503" i="13"/>
  <c r="K503" i="13"/>
  <c r="I503" i="13" s="1"/>
  <c r="F504" i="13"/>
  <c r="G503" i="13"/>
  <c r="L502" i="13"/>
  <c r="AA502" i="13" s="1"/>
  <c r="AC502" i="13"/>
  <c r="AD502" i="13" s="1"/>
  <c r="W502" i="13"/>
  <c r="X502" i="13" s="1"/>
  <c r="J502" i="13"/>
  <c r="P502" i="13"/>
  <c r="T276" i="2"/>
  <c r="U276" i="2" s="1"/>
  <c r="Z276" i="2" s="1"/>
  <c r="S277" i="2"/>
  <c r="V276" i="2"/>
  <c r="K280" i="2"/>
  <c r="F281" i="2"/>
  <c r="L277" i="2"/>
  <c r="AA277" i="2" s="1"/>
  <c r="AC277" i="2"/>
  <c r="AD277" i="2" s="1"/>
  <c r="P277" i="2"/>
  <c r="J277" i="2"/>
  <c r="H279" i="2"/>
  <c r="G278" i="2"/>
  <c r="Q278" i="2"/>
  <c r="I278" i="2"/>
  <c r="W275" i="2"/>
  <c r="X275" i="2" s="1"/>
  <c r="Y275" i="2" s="1"/>
  <c r="W276" i="2" l="1"/>
  <c r="X276" i="2" s="1"/>
  <c r="Y276" i="2" s="1"/>
  <c r="H506" i="13"/>
  <c r="Q505" i="13"/>
  <c r="W503" i="13"/>
  <c r="X503" i="13" s="1"/>
  <c r="Y502" i="13"/>
  <c r="J503" i="13"/>
  <c r="P503" i="13"/>
  <c r="F505" i="13"/>
  <c r="K504" i="13"/>
  <c r="I504" i="13" s="1"/>
  <c r="G504" i="13"/>
  <c r="L503" i="13"/>
  <c r="AA503" i="13" s="1"/>
  <c r="AC503" i="13"/>
  <c r="AD503" i="13" s="1"/>
  <c r="S505" i="13"/>
  <c r="T504" i="13"/>
  <c r="U504" i="13" s="1"/>
  <c r="Z504" i="13" s="1"/>
  <c r="V504" i="13"/>
  <c r="F282" i="2"/>
  <c r="K281" i="2"/>
  <c r="AC278" i="2"/>
  <c r="AD278" i="2" s="1"/>
  <c r="L278" i="2"/>
  <c r="AA278" i="2" s="1"/>
  <c r="T277" i="2"/>
  <c r="U277" i="2" s="1"/>
  <c r="Z277" i="2" s="1"/>
  <c r="S278" i="2"/>
  <c r="V277" i="2"/>
  <c r="Q279" i="2"/>
  <c r="I279" i="2"/>
  <c r="H280" i="2"/>
  <c r="G279" i="2"/>
  <c r="J278" i="2"/>
  <c r="P278" i="2"/>
  <c r="Y503" i="13" l="1"/>
  <c r="H507" i="13"/>
  <c r="Q506" i="13"/>
  <c r="J504" i="13"/>
  <c r="P504" i="13"/>
  <c r="K505" i="13"/>
  <c r="I505" i="13" s="1"/>
  <c r="F506" i="13"/>
  <c r="G505" i="13"/>
  <c r="W504" i="13"/>
  <c r="X504" i="13" s="1"/>
  <c r="Y504" i="13" s="1"/>
  <c r="AC504" i="13"/>
  <c r="AD504" i="13" s="1"/>
  <c r="L504" i="13"/>
  <c r="AA504" i="13" s="1"/>
  <c r="T505" i="13"/>
  <c r="U505" i="13" s="1"/>
  <c r="Z505" i="13" s="1"/>
  <c r="S506" i="13"/>
  <c r="V505" i="13"/>
  <c r="H281" i="2"/>
  <c r="Q280" i="2"/>
  <c r="I280" i="2"/>
  <c r="G280" i="2"/>
  <c r="S279" i="2"/>
  <c r="T278" i="2"/>
  <c r="U278" i="2" s="1"/>
  <c r="Z278" i="2" s="1"/>
  <c r="V278" i="2"/>
  <c r="W278" i="2" s="1"/>
  <c r="X278" i="2" s="1"/>
  <c r="Y278" i="2" s="1"/>
  <c r="L279" i="2"/>
  <c r="AA279" i="2" s="1"/>
  <c r="AC279" i="2"/>
  <c r="AD279" i="2" s="1"/>
  <c r="F283" i="2"/>
  <c r="K282" i="2"/>
  <c r="J279" i="2"/>
  <c r="P279" i="2"/>
  <c r="W277" i="2"/>
  <c r="X277" i="2" s="1"/>
  <c r="Y277" i="2" s="1"/>
  <c r="H508" i="13" l="1"/>
  <c r="Q507" i="13"/>
  <c r="T506" i="13"/>
  <c r="S507" i="13"/>
  <c r="V506" i="13"/>
  <c r="J505" i="13"/>
  <c r="P505" i="13"/>
  <c r="AC505" i="13"/>
  <c r="AD505" i="13" s="1"/>
  <c r="L505" i="13"/>
  <c r="AA505" i="13" s="1"/>
  <c r="W505" i="13"/>
  <c r="X505" i="13" s="1"/>
  <c r="U506" i="13"/>
  <c r="F507" i="13"/>
  <c r="Z506" i="13"/>
  <c r="K506" i="13"/>
  <c r="I506" i="13" s="1"/>
  <c r="G506" i="13"/>
  <c r="F284" i="2"/>
  <c r="K283" i="2"/>
  <c r="L280" i="2"/>
  <c r="AA280" i="2" s="1"/>
  <c r="AC280" i="2"/>
  <c r="AD280" i="2" s="1"/>
  <c r="S280" i="2"/>
  <c r="T279" i="2"/>
  <c r="U279" i="2" s="1"/>
  <c r="Z279" i="2" s="1"/>
  <c r="V279" i="2"/>
  <c r="W279" i="2" s="1"/>
  <c r="X279" i="2" s="1"/>
  <c r="Y279" i="2" s="1"/>
  <c r="P280" i="2"/>
  <c r="J280" i="2"/>
  <c r="H282" i="2"/>
  <c r="Q281" i="2"/>
  <c r="G281" i="2"/>
  <c r="I281" i="2"/>
  <c r="Y505" i="13" l="1"/>
  <c r="W506" i="13"/>
  <c r="X506" i="13" s="1"/>
  <c r="Q508" i="13"/>
  <c r="H509" i="13"/>
  <c r="L506" i="13"/>
  <c r="AA506" i="13" s="1"/>
  <c r="AC506" i="13"/>
  <c r="AD506" i="13" s="1"/>
  <c r="F508" i="13"/>
  <c r="K507" i="13"/>
  <c r="I507" i="13" s="1"/>
  <c r="G507" i="13"/>
  <c r="T507" i="13"/>
  <c r="U507" i="13" s="1"/>
  <c r="Z507" i="13" s="1"/>
  <c r="S508" i="13"/>
  <c r="V507" i="13"/>
  <c r="P506" i="13"/>
  <c r="Y506" i="13" s="1"/>
  <c r="J506" i="13"/>
  <c r="H283" i="2"/>
  <c r="I282" i="2"/>
  <c r="Q282" i="2"/>
  <c r="G282" i="2"/>
  <c r="L281" i="2"/>
  <c r="AA281" i="2" s="1"/>
  <c r="AC281" i="2"/>
  <c r="AD281" i="2" s="1"/>
  <c r="J281" i="2"/>
  <c r="P281" i="2"/>
  <c r="T280" i="2"/>
  <c r="U280" i="2" s="1"/>
  <c r="Z280" i="2" s="1"/>
  <c r="S281" i="2"/>
  <c r="V280" i="2"/>
  <c r="F285" i="2"/>
  <c r="K284" i="2"/>
  <c r="H510" i="13" l="1"/>
  <c r="Q509" i="13"/>
  <c r="P507" i="13"/>
  <c r="J507" i="13"/>
  <c r="K508" i="13"/>
  <c r="I508" i="13" s="1"/>
  <c r="F509" i="13"/>
  <c r="G508" i="13"/>
  <c r="W507" i="13"/>
  <c r="X507" i="13" s="1"/>
  <c r="L507" i="13"/>
  <c r="AA507" i="13" s="1"/>
  <c r="AC507" i="13"/>
  <c r="AD507" i="13" s="1"/>
  <c r="T508" i="13"/>
  <c r="U508" i="13" s="1"/>
  <c r="Z508" i="13" s="1"/>
  <c r="S509" i="13"/>
  <c r="V508" i="13"/>
  <c r="W280" i="2"/>
  <c r="X280" i="2" s="1"/>
  <c r="Y280" i="2" s="1"/>
  <c r="S282" i="2"/>
  <c r="T281" i="2"/>
  <c r="U281" i="2" s="1"/>
  <c r="Z281" i="2" s="1"/>
  <c r="V281" i="2"/>
  <c r="AC282" i="2"/>
  <c r="AD282" i="2" s="1"/>
  <c r="L282" i="2"/>
  <c r="AA282" i="2" s="1"/>
  <c r="F286" i="2"/>
  <c r="K285" i="2"/>
  <c r="P282" i="2"/>
  <c r="J282" i="2"/>
  <c r="I283" i="2"/>
  <c r="Q283" i="2"/>
  <c r="G283" i="2"/>
  <c r="H284" i="2"/>
  <c r="W281" i="2" l="1"/>
  <c r="X281" i="2" s="1"/>
  <c r="Y281" i="2" s="1"/>
  <c r="H511" i="13"/>
  <c r="Q510" i="13"/>
  <c r="J508" i="13"/>
  <c r="P508" i="13"/>
  <c r="AC508" i="13"/>
  <c r="AD508" i="13" s="1"/>
  <c r="L508" i="13"/>
  <c r="AA508" i="13" s="1"/>
  <c r="K509" i="13"/>
  <c r="I509" i="13" s="1"/>
  <c r="F510" i="13"/>
  <c r="G509" i="13"/>
  <c r="W508" i="13"/>
  <c r="X508" i="13" s="1"/>
  <c r="Y508" i="13" s="1"/>
  <c r="T509" i="13"/>
  <c r="U509" i="13" s="1"/>
  <c r="Z509" i="13" s="1"/>
  <c r="S510" i="13"/>
  <c r="V509" i="13"/>
  <c r="Y507" i="13"/>
  <c r="J283" i="2"/>
  <c r="P283" i="2"/>
  <c r="F287" i="2"/>
  <c r="K286" i="2"/>
  <c r="S283" i="2"/>
  <c r="T282" i="2"/>
  <c r="U282" i="2" s="1"/>
  <c r="Z282" i="2" s="1"/>
  <c r="V282" i="2"/>
  <c r="G284" i="2"/>
  <c r="H285" i="2"/>
  <c r="Q284" i="2"/>
  <c r="I284" i="2"/>
  <c r="L283" i="2"/>
  <c r="AA283" i="2" s="1"/>
  <c r="AC283" i="2"/>
  <c r="AD283" i="2" s="1"/>
  <c r="Q511" i="13" l="1"/>
  <c r="H512" i="13"/>
  <c r="P509" i="13"/>
  <c r="J509" i="13"/>
  <c r="L509" i="13"/>
  <c r="AA509" i="13" s="1"/>
  <c r="AC509" i="13"/>
  <c r="AD509" i="13" s="1"/>
  <c r="F511" i="13"/>
  <c r="K510" i="13"/>
  <c r="I510" i="13" s="1"/>
  <c r="G510" i="13"/>
  <c r="W509" i="13"/>
  <c r="X509" i="13" s="1"/>
  <c r="Y509" i="13" s="1"/>
  <c r="T510" i="13"/>
  <c r="U510" i="13" s="1"/>
  <c r="Z510" i="13" s="1"/>
  <c r="S511" i="13"/>
  <c r="V510" i="13"/>
  <c r="T283" i="2"/>
  <c r="U283" i="2" s="1"/>
  <c r="Z283" i="2" s="1"/>
  <c r="S284" i="2"/>
  <c r="V283" i="2"/>
  <c r="K287" i="2"/>
  <c r="F288" i="2"/>
  <c r="Q285" i="2"/>
  <c r="I285" i="2"/>
  <c r="G285" i="2"/>
  <c r="H286" i="2"/>
  <c r="J284" i="2"/>
  <c r="P284" i="2"/>
  <c r="L284" i="2"/>
  <c r="AA284" i="2" s="1"/>
  <c r="AC284" i="2"/>
  <c r="AD284" i="2" s="1"/>
  <c r="W282" i="2"/>
  <c r="X282" i="2" s="1"/>
  <c r="Y282" i="2" s="1"/>
  <c r="W283" i="2" l="1"/>
  <c r="X283" i="2" s="1"/>
  <c r="Y283" i="2" s="1"/>
  <c r="Q512" i="13"/>
  <c r="H513" i="13"/>
  <c r="S512" i="13"/>
  <c r="T511" i="13"/>
  <c r="U511" i="13" s="1"/>
  <c r="Z511" i="13" s="1"/>
  <c r="V511" i="13"/>
  <c r="AC510" i="13"/>
  <c r="AD510" i="13" s="1"/>
  <c r="L510" i="13"/>
  <c r="AA510" i="13" s="1"/>
  <c r="W510" i="13"/>
  <c r="X510" i="13" s="1"/>
  <c r="J510" i="13"/>
  <c r="P510" i="13"/>
  <c r="F512" i="13"/>
  <c r="K511" i="13"/>
  <c r="I511" i="13" s="1"/>
  <c r="G511" i="13"/>
  <c r="H287" i="2"/>
  <c r="Q286" i="2"/>
  <c r="G286" i="2"/>
  <c r="I286" i="2"/>
  <c r="F289" i="2"/>
  <c r="K288" i="2"/>
  <c r="P285" i="2"/>
  <c r="J285" i="2"/>
  <c r="S285" i="2"/>
  <c r="T284" i="2"/>
  <c r="U284" i="2" s="1"/>
  <c r="Z284" i="2" s="1"/>
  <c r="V284" i="2"/>
  <c r="L285" i="2"/>
  <c r="AA285" i="2" s="1"/>
  <c r="AC285" i="2"/>
  <c r="AD285" i="2" s="1"/>
  <c r="H514" i="13" l="1"/>
  <c r="Q513" i="13"/>
  <c r="L511" i="13"/>
  <c r="AA511" i="13" s="1"/>
  <c r="AC511" i="13"/>
  <c r="AD511" i="13" s="1"/>
  <c r="T512" i="13"/>
  <c r="S513" i="13"/>
  <c r="V512" i="13"/>
  <c r="W511" i="13"/>
  <c r="X511" i="13" s="1"/>
  <c r="Y510" i="13"/>
  <c r="J511" i="13"/>
  <c r="P511" i="13"/>
  <c r="U512" i="13"/>
  <c r="Z512" i="13" s="1"/>
  <c r="F513" i="13"/>
  <c r="K512" i="13"/>
  <c r="I512" i="13" s="1"/>
  <c r="G512" i="13"/>
  <c r="S286" i="2"/>
  <c r="T285" i="2"/>
  <c r="U285" i="2" s="1"/>
  <c r="Z285" i="2" s="1"/>
  <c r="V285" i="2"/>
  <c r="W285" i="2" s="1"/>
  <c r="X285" i="2" s="1"/>
  <c r="Y285" i="2" s="1"/>
  <c r="P286" i="2"/>
  <c r="J286" i="2"/>
  <c r="F290" i="2"/>
  <c r="K289" i="2"/>
  <c r="W284" i="2"/>
  <c r="X284" i="2" s="1"/>
  <c r="Y284" i="2" s="1"/>
  <c r="L286" i="2"/>
  <c r="AA286" i="2" s="1"/>
  <c r="AC286" i="2"/>
  <c r="AD286" i="2" s="1"/>
  <c r="Q287" i="2"/>
  <c r="I287" i="2"/>
  <c r="G287" i="2"/>
  <c r="H288" i="2"/>
  <c r="W512" i="13" l="1"/>
  <c r="X512" i="13" s="1"/>
  <c r="Y511" i="13"/>
  <c r="Q514" i="13"/>
  <c r="S514" i="13" s="1"/>
  <c r="H515" i="13"/>
  <c r="K513" i="13"/>
  <c r="I513" i="13" s="1"/>
  <c r="F514" i="13"/>
  <c r="G513" i="13"/>
  <c r="P512" i="13"/>
  <c r="Y512" i="13" s="1"/>
  <c r="J512" i="13"/>
  <c r="T513" i="13"/>
  <c r="U513" i="13" s="1"/>
  <c r="Z513" i="13" s="1"/>
  <c r="V513" i="13"/>
  <c r="AC512" i="13"/>
  <c r="AD512" i="13" s="1"/>
  <c r="L512" i="13"/>
  <c r="AA512" i="13" s="1"/>
  <c r="J287" i="2"/>
  <c r="P287" i="2"/>
  <c r="F291" i="2"/>
  <c r="K290" i="2"/>
  <c r="AC287" i="2"/>
  <c r="AD287" i="2" s="1"/>
  <c r="L287" i="2"/>
  <c r="AA287" i="2" s="1"/>
  <c r="I288" i="2"/>
  <c r="H289" i="2"/>
  <c r="Q288" i="2"/>
  <c r="G288" i="2"/>
  <c r="T286" i="2"/>
  <c r="U286" i="2" s="1"/>
  <c r="Z286" i="2" s="1"/>
  <c r="S287" i="2"/>
  <c r="V286" i="2"/>
  <c r="W286" i="2" l="1"/>
  <c r="X286" i="2" s="1"/>
  <c r="Y286" i="2" s="1"/>
  <c r="Q515" i="13"/>
  <c r="H516" i="13"/>
  <c r="W513" i="13"/>
  <c r="X513" i="13" s="1"/>
  <c r="K514" i="13"/>
  <c r="I514" i="13" s="1"/>
  <c r="F515" i="13"/>
  <c r="G514" i="13"/>
  <c r="L513" i="13"/>
  <c r="AA513" i="13" s="1"/>
  <c r="AC513" i="13"/>
  <c r="AD513" i="13" s="1"/>
  <c r="S515" i="13"/>
  <c r="T514" i="13"/>
  <c r="U514" i="13" s="1"/>
  <c r="Z514" i="13" s="1"/>
  <c r="V514" i="13"/>
  <c r="P513" i="13"/>
  <c r="J513" i="13"/>
  <c r="F292" i="2"/>
  <c r="K291" i="2"/>
  <c r="I289" i="2"/>
  <c r="G289" i="2"/>
  <c r="H290" i="2"/>
  <c r="Q289" i="2"/>
  <c r="T287" i="2"/>
  <c r="U287" i="2" s="1"/>
  <c r="Z287" i="2" s="1"/>
  <c r="S288" i="2"/>
  <c r="V287" i="2"/>
  <c r="W287" i="2" s="1"/>
  <c r="X287" i="2" s="1"/>
  <c r="Y287" i="2" s="1"/>
  <c r="P288" i="2"/>
  <c r="J288" i="2"/>
  <c r="AC288" i="2"/>
  <c r="AD288" i="2" s="1"/>
  <c r="L288" i="2"/>
  <c r="AA288" i="2" s="1"/>
  <c r="Q516" i="13" l="1"/>
  <c r="H517" i="13"/>
  <c r="K515" i="13"/>
  <c r="I515" i="13" s="1"/>
  <c r="F516" i="13"/>
  <c r="G515" i="13"/>
  <c r="T515" i="13"/>
  <c r="U515" i="13" s="1"/>
  <c r="Z515" i="13" s="1"/>
  <c r="S516" i="13"/>
  <c r="V515" i="13"/>
  <c r="P514" i="13"/>
  <c r="J514" i="13"/>
  <c r="AC514" i="13"/>
  <c r="AD514" i="13" s="1"/>
  <c r="L514" i="13"/>
  <c r="AA514" i="13" s="1"/>
  <c r="W514" i="13"/>
  <c r="X514" i="13" s="1"/>
  <c r="Y514" i="13" s="1"/>
  <c r="Y513" i="13"/>
  <c r="Q290" i="2"/>
  <c r="I290" i="2"/>
  <c r="G290" i="2"/>
  <c r="H291" i="2"/>
  <c r="T288" i="2"/>
  <c r="U288" i="2" s="1"/>
  <c r="Z288" i="2" s="1"/>
  <c r="S289" i="2"/>
  <c r="V288" i="2"/>
  <c r="K292" i="2"/>
  <c r="F293" i="2"/>
  <c r="J289" i="2"/>
  <c r="P289" i="2"/>
  <c r="L289" i="2"/>
  <c r="AA289" i="2" s="1"/>
  <c r="AC289" i="2"/>
  <c r="AD289" i="2" s="1"/>
  <c r="W288" i="2" l="1"/>
  <c r="X288" i="2" s="1"/>
  <c r="Y288" i="2" s="1"/>
  <c r="Q517" i="13"/>
  <c r="H518" i="13"/>
  <c r="W515" i="13"/>
  <c r="X515" i="13" s="1"/>
  <c r="S517" i="13"/>
  <c r="T516" i="13"/>
  <c r="U516" i="13" s="1"/>
  <c r="Z516" i="13" s="1"/>
  <c r="V516" i="13"/>
  <c r="K516" i="13"/>
  <c r="I516" i="13" s="1"/>
  <c r="F517" i="13"/>
  <c r="G516" i="13"/>
  <c r="P515" i="13"/>
  <c r="J515" i="13"/>
  <c r="L515" i="13"/>
  <c r="AA515" i="13" s="1"/>
  <c r="AC515" i="13"/>
  <c r="AD515" i="13" s="1"/>
  <c r="F294" i="2"/>
  <c r="K293" i="2"/>
  <c r="P290" i="2"/>
  <c r="J290" i="2"/>
  <c r="S290" i="2"/>
  <c r="T289" i="2"/>
  <c r="U289" i="2" s="1"/>
  <c r="Z289" i="2" s="1"/>
  <c r="V289" i="2"/>
  <c r="L290" i="2"/>
  <c r="AA290" i="2" s="1"/>
  <c r="AC290" i="2"/>
  <c r="AD290" i="2" s="1"/>
  <c r="G291" i="2"/>
  <c r="I291" i="2"/>
  <c r="H292" i="2"/>
  <c r="Q291" i="2"/>
  <c r="Q518" i="13" l="1"/>
  <c r="H519" i="13"/>
  <c r="K517" i="13"/>
  <c r="I517" i="13" s="1"/>
  <c r="F518" i="13"/>
  <c r="G517" i="13"/>
  <c r="W516" i="13"/>
  <c r="X516" i="13" s="1"/>
  <c r="L516" i="13"/>
  <c r="AA516" i="13" s="1"/>
  <c r="AC516" i="13"/>
  <c r="AD516" i="13" s="1"/>
  <c r="S518" i="13"/>
  <c r="T517" i="13"/>
  <c r="U517" i="13" s="1"/>
  <c r="Z517" i="13" s="1"/>
  <c r="V517" i="13"/>
  <c r="J516" i="13"/>
  <c r="P516" i="13"/>
  <c r="Y515" i="13"/>
  <c r="J291" i="2"/>
  <c r="P291" i="2"/>
  <c r="T290" i="2"/>
  <c r="U290" i="2" s="1"/>
  <c r="Z290" i="2" s="1"/>
  <c r="S291" i="2"/>
  <c r="V290" i="2"/>
  <c r="G292" i="2"/>
  <c r="I292" i="2"/>
  <c r="H293" i="2"/>
  <c r="Q292" i="2"/>
  <c r="L291" i="2"/>
  <c r="AA291" i="2" s="1"/>
  <c r="AC291" i="2"/>
  <c r="AD291" i="2" s="1"/>
  <c r="W289" i="2"/>
  <c r="X289" i="2" s="1"/>
  <c r="Y289" i="2" s="1"/>
  <c r="F295" i="2"/>
  <c r="K294" i="2"/>
  <c r="Q519" i="13" l="1"/>
  <c r="H520" i="13"/>
  <c r="F519" i="13"/>
  <c r="K518" i="13"/>
  <c r="I518" i="13" s="1"/>
  <c r="G518" i="13"/>
  <c r="W517" i="13"/>
  <c r="X517" i="13" s="1"/>
  <c r="S519" i="13"/>
  <c r="T518" i="13"/>
  <c r="U518" i="13" s="1"/>
  <c r="Z518" i="13" s="1"/>
  <c r="V518" i="13"/>
  <c r="Y516" i="13"/>
  <c r="J517" i="13"/>
  <c r="P517" i="13"/>
  <c r="L517" i="13"/>
  <c r="AA517" i="13" s="1"/>
  <c r="AC517" i="13"/>
  <c r="AD517" i="13" s="1"/>
  <c r="Q293" i="2"/>
  <c r="G293" i="2"/>
  <c r="I293" i="2"/>
  <c r="H294" i="2"/>
  <c r="S292" i="2"/>
  <c r="T291" i="2"/>
  <c r="U291" i="2" s="1"/>
  <c r="Z291" i="2" s="1"/>
  <c r="V291" i="2"/>
  <c r="AC292" i="2"/>
  <c r="AD292" i="2" s="1"/>
  <c r="L292" i="2"/>
  <c r="AA292" i="2" s="1"/>
  <c r="F296" i="2"/>
  <c r="K295" i="2"/>
  <c r="J292" i="2"/>
  <c r="P292" i="2"/>
  <c r="W290" i="2"/>
  <c r="X290" i="2" s="1"/>
  <c r="Y290" i="2" s="1"/>
  <c r="W291" i="2" l="1"/>
  <c r="X291" i="2" s="1"/>
  <c r="Y291" i="2" s="1"/>
  <c r="Y517" i="13"/>
  <c r="H521" i="13"/>
  <c r="Q520" i="13"/>
  <c r="S520" i="13"/>
  <c r="T519" i="13"/>
  <c r="V519" i="13"/>
  <c r="AC518" i="13"/>
  <c r="AD518" i="13" s="1"/>
  <c r="L518" i="13"/>
  <c r="AA518" i="13" s="1"/>
  <c r="W518" i="13"/>
  <c r="X518" i="13" s="1"/>
  <c r="J518" i="13"/>
  <c r="P518" i="13"/>
  <c r="F520" i="13"/>
  <c r="U519" i="13"/>
  <c r="Z519" i="13" s="1"/>
  <c r="K519" i="13"/>
  <c r="I519" i="13" s="1"/>
  <c r="G519" i="13"/>
  <c r="AC293" i="2"/>
  <c r="AD293" i="2" s="1"/>
  <c r="L293" i="2"/>
  <c r="AA293" i="2" s="1"/>
  <c r="K296" i="2"/>
  <c r="F297" i="2"/>
  <c r="J293" i="2"/>
  <c r="P293" i="2"/>
  <c r="S293" i="2"/>
  <c r="T292" i="2"/>
  <c r="U292" i="2" s="1"/>
  <c r="Z292" i="2" s="1"/>
  <c r="V292" i="2"/>
  <c r="G294" i="2"/>
  <c r="H295" i="2"/>
  <c r="Q294" i="2"/>
  <c r="I294" i="2"/>
  <c r="H522" i="13" l="1"/>
  <c r="Q521" i="13"/>
  <c r="J519" i="13"/>
  <c r="P519" i="13"/>
  <c r="L519" i="13"/>
  <c r="AA519" i="13" s="1"/>
  <c r="AC519" i="13"/>
  <c r="AD519" i="13" s="1"/>
  <c r="W519" i="13"/>
  <c r="X519" i="13" s="1"/>
  <c r="K520" i="13"/>
  <c r="I520" i="13" s="1"/>
  <c r="F521" i="13"/>
  <c r="G520" i="13"/>
  <c r="Y518" i="13"/>
  <c r="S521" i="13"/>
  <c r="T520" i="13"/>
  <c r="U520" i="13" s="1"/>
  <c r="Z520" i="13" s="1"/>
  <c r="V520" i="13"/>
  <c r="G295" i="2"/>
  <c r="H296" i="2"/>
  <c r="Q295" i="2"/>
  <c r="I295" i="2"/>
  <c r="L294" i="2"/>
  <c r="AA294" i="2" s="1"/>
  <c r="AC294" i="2"/>
  <c r="AD294" i="2" s="1"/>
  <c r="P294" i="2"/>
  <c r="J294" i="2"/>
  <c r="W292" i="2"/>
  <c r="X292" i="2" s="1"/>
  <c r="Y292" i="2" s="1"/>
  <c r="K297" i="2"/>
  <c r="F298" i="2"/>
  <c r="T293" i="2"/>
  <c r="U293" i="2" s="1"/>
  <c r="Z293" i="2" s="1"/>
  <c r="S294" i="2"/>
  <c r="V293" i="2"/>
  <c r="Y519" i="13" l="1"/>
  <c r="H523" i="13"/>
  <c r="Q522" i="13"/>
  <c r="K521" i="13"/>
  <c r="I521" i="13" s="1"/>
  <c r="F522" i="13"/>
  <c r="G521" i="13"/>
  <c r="P520" i="13"/>
  <c r="J520" i="13"/>
  <c r="L520" i="13"/>
  <c r="AA520" i="13" s="1"/>
  <c r="AC520" i="13"/>
  <c r="AD520" i="13" s="1"/>
  <c r="W520" i="13"/>
  <c r="X520" i="13" s="1"/>
  <c r="Y520" i="13" s="1"/>
  <c r="T521" i="13"/>
  <c r="U521" i="13" s="1"/>
  <c r="Z521" i="13" s="1"/>
  <c r="S522" i="13"/>
  <c r="V521" i="13"/>
  <c r="T294" i="2"/>
  <c r="U294" i="2" s="1"/>
  <c r="Z294" i="2" s="1"/>
  <c r="S295" i="2"/>
  <c r="V294" i="2"/>
  <c r="H297" i="2"/>
  <c r="Q296" i="2"/>
  <c r="I296" i="2"/>
  <c r="G296" i="2"/>
  <c r="F299" i="2"/>
  <c r="K298" i="2"/>
  <c r="W293" i="2"/>
  <c r="X293" i="2" s="1"/>
  <c r="Y293" i="2" s="1"/>
  <c r="AC295" i="2"/>
  <c r="AD295" i="2" s="1"/>
  <c r="L295" i="2"/>
  <c r="AA295" i="2" s="1"/>
  <c r="J295" i="2"/>
  <c r="P295" i="2"/>
  <c r="W294" i="2" l="1"/>
  <c r="X294" i="2" s="1"/>
  <c r="Y294" i="2" s="1"/>
  <c r="Q523" i="13"/>
  <c r="H524" i="13"/>
  <c r="S523" i="13"/>
  <c r="T522" i="13"/>
  <c r="U522" i="13" s="1"/>
  <c r="Z522" i="13" s="1"/>
  <c r="V522" i="13"/>
  <c r="W521" i="13"/>
  <c r="X521" i="13" s="1"/>
  <c r="Y521" i="13" s="1"/>
  <c r="P521" i="13"/>
  <c r="J521" i="13"/>
  <c r="AC521" i="13"/>
  <c r="AD521" i="13" s="1"/>
  <c r="L521" i="13"/>
  <c r="AA521" i="13" s="1"/>
  <c r="F523" i="13"/>
  <c r="K522" i="13"/>
  <c r="I522" i="13" s="1"/>
  <c r="G522" i="13"/>
  <c r="P296" i="2"/>
  <c r="J296" i="2"/>
  <c r="H298" i="2"/>
  <c r="G297" i="2"/>
  <c r="I297" i="2"/>
  <c r="Q297" i="2"/>
  <c r="L296" i="2"/>
  <c r="AA296" i="2" s="1"/>
  <c r="AC296" i="2"/>
  <c r="AD296" i="2" s="1"/>
  <c r="T295" i="2"/>
  <c r="U295" i="2" s="1"/>
  <c r="Z295" i="2" s="1"/>
  <c r="S296" i="2"/>
  <c r="V295" i="2"/>
  <c r="W295" i="2" s="1"/>
  <c r="X295" i="2" s="1"/>
  <c r="Y295" i="2" s="1"/>
  <c r="F300" i="2"/>
  <c r="K299" i="2"/>
  <c r="H525" i="13" l="1"/>
  <c r="Q524" i="13"/>
  <c r="F524" i="13"/>
  <c r="K523" i="13"/>
  <c r="I523" i="13" s="1"/>
  <c r="G523" i="13"/>
  <c r="W522" i="13"/>
  <c r="X522" i="13" s="1"/>
  <c r="P522" i="13"/>
  <c r="J522" i="13"/>
  <c r="L522" i="13"/>
  <c r="AA522" i="13" s="1"/>
  <c r="AC522" i="13"/>
  <c r="AD522" i="13" s="1"/>
  <c r="S524" i="13"/>
  <c r="T523" i="13"/>
  <c r="U523" i="13" s="1"/>
  <c r="Z523" i="13" s="1"/>
  <c r="V523" i="13"/>
  <c r="J297" i="2"/>
  <c r="P297" i="2"/>
  <c r="S297" i="2"/>
  <c r="T296" i="2"/>
  <c r="U296" i="2" s="1"/>
  <c r="Z296" i="2" s="1"/>
  <c r="V296" i="2"/>
  <c r="G298" i="2"/>
  <c r="H299" i="2"/>
  <c r="Q298" i="2"/>
  <c r="I298" i="2"/>
  <c r="F301" i="2"/>
  <c r="K300" i="2"/>
  <c r="AC297" i="2"/>
  <c r="AD297" i="2" s="1"/>
  <c r="L297" i="2"/>
  <c r="AA297" i="2" s="1"/>
  <c r="H526" i="13" l="1"/>
  <c r="Q525" i="13"/>
  <c r="S525" i="13"/>
  <c r="T524" i="13"/>
  <c r="U524" i="13" s="1"/>
  <c r="Z524" i="13" s="1"/>
  <c r="V524" i="13"/>
  <c r="Y522" i="13"/>
  <c r="AC523" i="13"/>
  <c r="AD523" i="13" s="1"/>
  <c r="L523" i="13"/>
  <c r="AA523" i="13" s="1"/>
  <c r="W523" i="13"/>
  <c r="X523" i="13" s="1"/>
  <c r="F525" i="13"/>
  <c r="K524" i="13"/>
  <c r="I524" i="13" s="1"/>
  <c r="G524" i="13"/>
  <c r="P523" i="13"/>
  <c r="J523" i="13"/>
  <c r="F302" i="2"/>
  <c r="K301" i="2"/>
  <c r="I299" i="2"/>
  <c r="G299" i="2"/>
  <c r="H300" i="2"/>
  <c r="Q299" i="2"/>
  <c r="T297" i="2"/>
  <c r="U297" i="2" s="1"/>
  <c r="Z297" i="2" s="1"/>
  <c r="S298" i="2"/>
  <c r="V297" i="2"/>
  <c r="AC298" i="2"/>
  <c r="AD298" i="2" s="1"/>
  <c r="L298" i="2"/>
  <c r="AA298" i="2" s="1"/>
  <c r="P298" i="2"/>
  <c r="J298" i="2"/>
  <c r="W296" i="2"/>
  <c r="X296" i="2" s="1"/>
  <c r="Y296" i="2" s="1"/>
  <c r="W297" i="2" l="1"/>
  <c r="X297" i="2" s="1"/>
  <c r="Y297" i="2" s="1"/>
  <c r="H527" i="13"/>
  <c r="Q526" i="13"/>
  <c r="Y523" i="13"/>
  <c r="W524" i="13"/>
  <c r="X524" i="13" s="1"/>
  <c r="AC524" i="13"/>
  <c r="AD524" i="13" s="1"/>
  <c r="L524" i="13"/>
  <c r="AA524" i="13" s="1"/>
  <c r="J524" i="13"/>
  <c r="P524" i="13"/>
  <c r="F526" i="13"/>
  <c r="K525" i="13"/>
  <c r="I525" i="13" s="1"/>
  <c r="G525" i="13"/>
  <c r="T525" i="13"/>
  <c r="U525" i="13" s="1"/>
  <c r="Z525" i="13" s="1"/>
  <c r="S526" i="13"/>
  <c r="V525" i="13"/>
  <c r="T298" i="2"/>
  <c r="U298" i="2" s="1"/>
  <c r="Z298" i="2" s="1"/>
  <c r="S299" i="2"/>
  <c r="V298" i="2"/>
  <c r="H301" i="2"/>
  <c r="Q300" i="2"/>
  <c r="I300" i="2"/>
  <c r="G300" i="2"/>
  <c r="J299" i="2"/>
  <c r="P299" i="2"/>
  <c r="AC299" i="2"/>
  <c r="AD299" i="2" s="1"/>
  <c r="L299" i="2"/>
  <c r="AA299" i="2" s="1"/>
  <c r="F303" i="2"/>
  <c r="K302" i="2"/>
  <c r="W298" i="2" l="1"/>
  <c r="X298" i="2" s="1"/>
  <c r="Y298" i="2" s="1"/>
  <c r="Q527" i="13"/>
  <c r="H528" i="13"/>
  <c r="P525" i="13"/>
  <c r="J525" i="13"/>
  <c r="F527" i="13"/>
  <c r="K526" i="13"/>
  <c r="I526" i="13" s="1"/>
  <c r="G526" i="13"/>
  <c r="W525" i="13"/>
  <c r="X525" i="13" s="1"/>
  <c r="Y524" i="13"/>
  <c r="T526" i="13"/>
  <c r="U526" i="13" s="1"/>
  <c r="Z526" i="13" s="1"/>
  <c r="S527" i="13"/>
  <c r="V526" i="13"/>
  <c r="L525" i="13"/>
  <c r="AA525" i="13" s="1"/>
  <c r="AC525" i="13"/>
  <c r="AD525" i="13" s="1"/>
  <c r="G301" i="2"/>
  <c r="H302" i="2"/>
  <c r="I301" i="2"/>
  <c r="Q301" i="2"/>
  <c r="P300" i="2"/>
  <c r="J300" i="2"/>
  <c r="AC300" i="2"/>
  <c r="AD300" i="2" s="1"/>
  <c r="L300" i="2"/>
  <c r="AA300" i="2" s="1"/>
  <c r="T299" i="2"/>
  <c r="U299" i="2" s="1"/>
  <c r="Z299" i="2" s="1"/>
  <c r="S300" i="2"/>
  <c r="V299" i="2"/>
  <c r="F304" i="2"/>
  <c r="K303" i="2"/>
  <c r="W299" i="2" l="1"/>
  <c r="X299" i="2" s="1"/>
  <c r="Y299" i="2" s="1"/>
  <c r="Q528" i="13"/>
  <c r="H529" i="13"/>
  <c r="Y525" i="13"/>
  <c r="K527" i="13"/>
  <c r="I527" i="13" s="1"/>
  <c r="F528" i="13"/>
  <c r="G527" i="13"/>
  <c r="S528" i="13"/>
  <c r="T527" i="13"/>
  <c r="U527" i="13" s="1"/>
  <c r="Z527" i="13" s="1"/>
  <c r="V527" i="13"/>
  <c r="P526" i="13"/>
  <c r="J526" i="13"/>
  <c r="W526" i="13"/>
  <c r="X526" i="13" s="1"/>
  <c r="Y526" i="13" s="1"/>
  <c r="AC526" i="13"/>
  <c r="AD526" i="13" s="1"/>
  <c r="L526" i="13"/>
  <c r="AA526" i="13" s="1"/>
  <c r="K304" i="2"/>
  <c r="F305" i="2"/>
  <c r="S301" i="2"/>
  <c r="T300" i="2"/>
  <c r="U300" i="2" s="1"/>
  <c r="Z300" i="2" s="1"/>
  <c r="V300" i="2"/>
  <c r="W300" i="2" s="1"/>
  <c r="X300" i="2" s="1"/>
  <c r="Y300" i="2" s="1"/>
  <c r="AC301" i="2"/>
  <c r="AD301" i="2" s="1"/>
  <c r="L301" i="2"/>
  <c r="AA301" i="2" s="1"/>
  <c r="G302" i="2"/>
  <c r="Q302" i="2"/>
  <c r="H303" i="2"/>
  <c r="I302" i="2"/>
  <c r="P301" i="2"/>
  <c r="J301" i="2"/>
  <c r="Q529" i="13" l="1"/>
  <c r="H530" i="13"/>
  <c r="K528" i="13"/>
  <c r="I528" i="13" s="1"/>
  <c r="F529" i="13"/>
  <c r="G528" i="13"/>
  <c r="W527" i="13"/>
  <c r="X527" i="13" s="1"/>
  <c r="S529" i="13"/>
  <c r="T528" i="13"/>
  <c r="U528" i="13" s="1"/>
  <c r="Z528" i="13" s="1"/>
  <c r="V528" i="13"/>
  <c r="J527" i="13"/>
  <c r="P527" i="13"/>
  <c r="L527" i="13"/>
  <c r="AA527" i="13" s="1"/>
  <c r="AC527" i="13"/>
  <c r="AD527" i="13" s="1"/>
  <c r="L302" i="2"/>
  <c r="AA302" i="2" s="1"/>
  <c r="AC302" i="2"/>
  <c r="AD302" i="2" s="1"/>
  <c r="F306" i="2"/>
  <c r="K305" i="2"/>
  <c r="H304" i="2"/>
  <c r="Q303" i="2"/>
  <c r="I303" i="2"/>
  <c r="G303" i="2"/>
  <c r="J302" i="2"/>
  <c r="P302" i="2"/>
  <c r="T301" i="2"/>
  <c r="U301" i="2" s="1"/>
  <c r="Z301" i="2" s="1"/>
  <c r="S302" i="2"/>
  <c r="V301" i="2"/>
  <c r="W301" i="2" l="1"/>
  <c r="X301" i="2" s="1"/>
  <c r="Y301" i="2" s="1"/>
  <c r="H531" i="13"/>
  <c r="Q530" i="13"/>
  <c r="K529" i="13"/>
  <c r="I529" i="13" s="1"/>
  <c r="F530" i="13"/>
  <c r="G529" i="13"/>
  <c r="T529" i="13"/>
  <c r="U529" i="13" s="1"/>
  <c r="Z529" i="13" s="1"/>
  <c r="S530" i="13"/>
  <c r="V529" i="13"/>
  <c r="W528" i="13"/>
  <c r="X528" i="13" s="1"/>
  <c r="Y527" i="13"/>
  <c r="P528" i="13"/>
  <c r="J528" i="13"/>
  <c r="L528" i="13"/>
  <c r="AA528" i="13" s="1"/>
  <c r="AC528" i="13"/>
  <c r="AD528" i="13" s="1"/>
  <c r="J303" i="2"/>
  <c r="P303" i="2"/>
  <c r="H305" i="2"/>
  <c r="Q304" i="2"/>
  <c r="I304" i="2"/>
  <c r="G304" i="2"/>
  <c r="K306" i="2"/>
  <c r="F307" i="2"/>
  <c r="T302" i="2"/>
  <c r="U302" i="2" s="1"/>
  <c r="Z302" i="2" s="1"/>
  <c r="S303" i="2"/>
  <c r="V302" i="2"/>
  <c r="AC303" i="2"/>
  <c r="AD303" i="2" s="1"/>
  <c r="L303" i="2"/>
  <c r="AA303" i="2" s="1"/>
  <c r="Y528" i="13" l="1"/>
  <c r="W529" i="13"/>
  <c r="Q531" i="13"/>
  <c r="S531" i="13" s="1"/>
  <c r="H532" i="13"/>
  <c r="X529" i="13"/>
  <c r="T530" i="13"/>
  <c r="U530" i="13" s="1"/>
  <c r="Z530" i="13" s="1"/>
  <c r="V530" i="13"/>
  <c r="F531" i="13"/>
  <c r="K530" i="13"/>
  <c r="I530" i="13" s="1"/>
  <c r="G530" i="13"/>
  <c r="J529" i="13"/>
  <c r="P529" i="13"/>
  <c r="AC529" i="13"/>
  <c r="AD529" i="13" s="1"/>
  <c r="L529" i="13"/>
  <c r="AA529" i="13" s="1"/>
  <c r="G305" i="2"/>
  <c r="H306" i="2"/>
  <c r="I305" i="2"/>
  <c r="Q305" i="2"/>
  <c r="P304" i="2"/>
  <c r="J304" i="2"/>
  <c r="W302" i="2"/>
  <c r="X302" i="2" s="1"/>
  <c r="Y302" i="2" s="1"/>
  <c r="F308" i="2"/>
  <c r="K307" i="2"/>
  <c r="T303" i="2"/>
  <c r="U303" i="2" s="1"/>
  <c r="Z303" i="2" s="1"/>
  <c r="S304" i="2"/>
  <c r="V303" i="2"/>
  <c r="L304" i="2"/>
  <c r="AA304" i="2" s="1"/>
  <c r="AC304" i="2"/>
  <c r="AD304" i="2" s="1"/>
  <c r="W303" i="2" l="1"/>
  <c r="X303" i="2" s="1"/>
  <c r="Y303" i="2" s="1"/>
  <c r="Q532" i="13"/>
  <c r="S532" i="13" s="1"/>
  <c r="H533" i="13"/>
  <c r="T531" i="13"/>
  <c r="U531" i="13" s="1"/>
  <c r="Z531" i="13" s="1"/>
  <c r="V531" i="13"/>
  <c r="P530" i="13"/>
  <c r="J530" i="13"/>
  <c r="K531" i="13"/>
  <c r="I531" i="13" s="1"/>
  <c r="F532" i="13"/>
  <c r="G531" i="13"/>
  <c r="Y529" i="13"/>
  <c r="L530" i="13"/>
  <c r="AA530" i="13" s="1"/>
  <c r="AC530" i="13"/>
  <c r="AD530" i="13" s="1"/>
  <c r="W530" i="13"/>
  <c r="X530" i="13" s="1"/>
  <c r="Y530" i="13" s="1"/>
  <c r="AC305" i="2"/>
  <c r="AD305" i="2" s="1"/>
  <c r="L305" i="2"/>
  <c r="AA305" i="2" s="1"/>
  <c r="T304" i="2"/>
  <c r="U304" i="2" s="1"/>
  <c r="Z304" i="2" s="1"/>
  <c r="S305" i="2"/>
  <c r="V304" i="2"/>
  <c r="F309" i="2"/>
  <c r="K308" i="2"/>
  <c r="Q306" i="2"/>
  <c r="I306" i="2"/>
  <c r="G306" i="2"/>
  <c r="H307" i="2"/>
  <c r="J305" i="2"/>
  <c r="P305" i="2"/>
  <c r="H534" i="13" l="1"/>
  <c r="Q533" i="13"/>
  <c r="AC531" i="13"/>
  <c r="AD531" i="13" s="1"/>
  <c r="L531" i="13"/>
  <c r="AA531" i="13" s="1"/>
  <c r="W531" i="13"/>
  <c r="X531" i="13" s="1"/>
  <c r="Y531" i="13" s="1"/>
  <c r="J531" i="13"/>
  <c r="P531" i="13"/>
  <c r="K532" i="13"/>
  <c r="I532" i="13" s="1"/>
  <c r="F533" i="13"/>
  <c r="G532" i="13"/>
  <c r="T532" i="13"/>
  <c r="U532" i="13" s="1"/>
  <c r="Z532" i="13" s="1"/>
  <c r="S533" i="13"/>
  <c r="V532" i="13"/>
  <c r="F310" i="2"/>
  <c r="K309" i="2"/>
  <c r="T305" i="2"/>
  <c r="U305" i="2" s="1"/>
  <c r="Z305" i="2" s="1"/>
  <c r="S306" i="2"/>
  <c r="V305" i="2"/>
  <c r="AC306" i="2"/>
  <c r="AD306" i="2" s="1"/>
  <c r="L306" i="2"/>
  <c r="AA306" i="2" s="1"/>
  <c r="I307" i="2"/>
  <c r="Q307" i="2"/>
  <c r="H308" i="2"/>
  <c r="G307" i="2"/>
  <c r="P306" i="2"/>
  <c r="J306" i="2"/>
  <c r="W304" i="2"/>
  <c r="X304" i="2" s="1"/>
  <c r="Y304" i="2" s="1"/>
  <c r="W305" i="2" l="1"/>
  <c r="X305" i="2" s="1"/>
  <c r="Y305" i="2" s="1"/>
  <c r="Q534" i="13"/>
  <c r="H535" i="13"/>
  <c r="F534" i="13"/>
  <c r="K533" i="13"/>
  <c r="I533" i="13" s="1"/>
  <c r="G533" i="13"/>
  <c r="P532" i="13"/>
  <c r="J532" i="13"/>
  <c r="L532" i="13"/>
  <c r="AA532" i="13" s="1"/>
  <c r="AC532" i="13"/>
  <c r="AD532" i="13" s="1"/>
  <c r="W532" i="13"/>
  <c r="X532" i="13" s="1"/>
  <c r="Y532" i="13" s="1"/>
  <c r="S534" i="13"/>
  <c r="T533" i="13"/>
  <c r="U533" i="13" s="1"/>
  <c r="Z533" i="13" s="1"/>
  <c r="V533" i="13"/>
  <c r="G308" i="2"/>
  <c r="I308" i="2"/>
  <c r="H309" i="2"/>
  <c r="Q308" i="2"/>
  <c r="J307" i="2"/>
  <c r="P307" i="2"/>
  <c r="AC307" i="2"/>
  <c r="AD307" i="2" s="1"/>
  <c r="L307" i="2"/>
  <c r="AA307" i="2" s="1"/>
  <c r="S307" i="2"/>
  <c r="T306" i="2"/>
  <c r="U306" i="2" s="1"/>
  <c r="Z306" i="2" s="1"/>
  <c r="V306" i="2"/>
  <c r="F311" i="2"/>
  <c r="K310" i="2"/>
  <c r="W306" i="2" l="1"/>
  <c r="X306" i="2" s="1"/>
  <c r="Y306" i="2" s="1"/>
  <c r="H536" i="13"/>
  <c r="Q535" i="13"/>
  <c r="AC533" i="13"/>
  <c r="AD533" i="13" s="1"/>
  <c r="L533" i="13"/>
  <c r="AA533" i="13" s="1"/>
  <c r="S535" i="13"/>
  <c r="T534" i="13"/>
  <c r="V534" i="13"/>
  <c r="W533" i="13"/>
  <c r="X533" i="13" s="1"/>
  <c r="J533" i="13"/>
  <c r="P533" i="13"/>
  <c r="K534" i="13"/>
  <c r="I534" i="13" s="1"/>
  <c r="F535" i="13"/>
  <c r="U534" i="13"/>
  <c r="Z534" i="13" s="1"/>
  <c r="G534" i="13"/>
  <c r="K311" i="2"/>
  <c r="F312" i="2"/>
  <c r="H310" i="2"/>
  <c r="G309" i="2"/>
  <c r="I309" i="2"/>
  <c r="Q309" i="2"/>
  <c r="T307" i="2"/>
  <c r="U307" i="2" s="1"/>
  <c r="Z307" i="2" s="1"/>
  <c r="S308" i="2"/>
  <c r="V307" i="2"/>
  <c r="W307" i="2" s="1"/>
  <c r="X307" i="2" s="1"/>
  <c r="Y307" i="2" s="1"/>
  <c r="AC308" i="2"/>
  <c r="AD308" i="2" s="1"/>
  <c r="L308" i="2"/>
  <c r="AA308" i="2" s="1"/>
  <c r="J308" i="2"/>
  <c r="P308" i="2"/>
  <c r="Y533" i="13" l="1"/>
  <c r="W534" i="13"/>
  <c r="H537" i="13"/>
  <c r="Q536" i="13"/>
  <c r="S536" i="13" s="1"/>
  <c r="K535" i="13"/>
  <c r="I535" i="13" s="1"/>
  <c r="F536" i="13"/>
  <c r="G535" i="13"/>
  <c r="T535" i="13"/>
  <c r="U535" i="13" s="1"/>
  <c r="Z535" i="13" s="1"/>
  <c r="V535" i="13"/>
  <c r="P534" i="13"/>
  <c r="J534" i="13"/>
  <c r="L534" i="13"/>
  <c r="AA534" i="13" s="1"/>
  <c r="AC534" i="13"/>
  <c r="AD534" i="13" s="1"/>
  <c r="X534" i="13"/>
  <c r="Y534" i="13" s="1"/>
  <c r="AC309" i="2"/>
  <c r="AD309" i="2" s="1"/>
  <c r="L309" i="2"/>
  <c r="AA309" i="2" s="1"/>
  <c r="S309" i="2"/>
  <c r="T308" i="2"/>
  <c r="U308" i="2" s="1"/>
  <c r="Z308" i="2" s="1"/>
  <c r="V308" i="2"/>
  <c r="P309" i="2"/>
  <c r="J309" i="2"/>
  <c r="F313" i="2"/>
  <c r="K312" i="2"/>
  <c r="H311" i="2"/>
  <c r="Q310" i="2"/>
  <c r="I310" i="2"/>
  <c r="G310" i="2"/>
  <c r="H538" i="13" l="1"/>
  <c r="Q537" i="13"/>
  <c r="T536" i="13"/>
  <c r="S537" i="13"/>
  <c r="V536" i="13"/>
  <c r="F537" i="13"/>
  <c r="U536" i="13"/>
  <c r="Z536" i="13"/>
  <c r="K536" i="13"/>
  <c r="I536" i="13" s="1"/>
  <c r="G536" i="13"/>
  <c r="P535" i="13"/>
  <c r="J535" i="13"/>
  <c r="L535" i="13"/>
  <c r="AA535" i="13" s="1"/>
  <c r="AC535" i="13"/>
  <c r="AD535" i="13" s="1"/>
  <c r="W535" i="13"/>
  <c r="X535" i="13" s="1"/>
  <c r="Y535" i="13" s="1"/>
  <c r="H312" i="2"/>
  <c r="Q311" i="2"/>
  <c r="I311" i="2"/>
  <c r="G311" i="2"/>
  <c r="F314" i="2"/>
  <c r="K313" i="2"/>
  <c r="P310" i="2"/>
  <c r="J310" i="2"/>
  <c r="T309" i="2"/>
  <c r="U309" i="2" s="1"/>
  <c r="Z309" i="2" s="1"/>
  <c r="S310" i="2"/>
  <c r="V309" i="2"/>
  <c r="L310" i="2"/>
  <c r="AA310" i="2" s="1"/>
  <c r="AC310" i="2"/>
  <c r="AD310" i="2" s="1"/>
  <c r="W308" i="2"/>
  <c r="X308" i="2" s="1"/>
  <c r="Y308" i="2" s="1"/>
  <c r="H539" i="13" l="1"/>
  <c r="Q538" i="13"/>
  <c r="P536" i="13"/>
  <c r="J536" i="13"/>
  <c r="K537" i="13"/>
  <c r="I537" i="13" s="1"/>
  <c r="F538" i="13"/>
  <c r="G537" i="13"/>
  <c r="AC536" i="13"/>
  <c r="AD536" i="13" s="1"/>
  <c r="L536" i="13"/>
  <c r="AA536" i="13" s="1"/>
  <c r="W536" i="13"/>
  <c r="X536" i="13" s="1"/>
  <c r="T537" i="13"/>
  <c r="U537" i="13" s="1"/>
  <c r="Z537" i="13" s="1"/>
  <c r="S538" i="13"/>
  <c r="V537" i="13"/>
  <c r="L311" i="2"/>
  <c r="AA311" i="2" s="1"/>
  <c r="AC311" i="2"/>
  <c r="AD311" i="2" s="1"/>
  <c r="K314" i="2"/>
  <c r="F315" i="2"/>
  <c r="W309" i="2"/>
  <c r="X309" i="2" s="1"/>
  <c r="Y309" i="2" s="1"/>
  <c r="T310" i="2"/>
  <c r="U310" i="2" s="1"/>
  <c r="Z310" i="2" s="1"/>
  <c r="S311" i="2"/>
  <c r="V310" i="2"/>
  <c r="P311" i="2"/>
  <c r="J311" i="2"/>
  <c r="H313" i="2"/>
  <c r="Q312" i="2"/>
  <c r="G312" i="2"/>
  <c r="I312" i="2"/>
  <c r="Y536" i="13" l="1"/>
  <c r="H540" i="13"/>
  <c r="Q539" i="13"/>
  <c r="S539" i="13" s="1"/>
  <c r="T538" i="13"/>
  <c r="U538" i="13" s="1"/>
  <c r="Z538" i="13" s="1"/>
  <c r="V538" i="13"/>
  <c r="K538" i="13"/>
  <c r="I538" i="13" s="1"/>
  <c r="F539" i="13"/>
  <c r="G538" i="13"/>
  <c r="W537" i="13"/>
  <c r="X537" i="13" s="1"/>
  <c r="P537" i="13"/>
  <c r="J537" i="13"/>
  <c r="AC537" i="13"/>
  <c r="AD537" i="13" s="1"/>
  <c r="L537" i="13"/>
  <c r="AA537" i="13" s="1"/>
  <c r="I313" i="2"/>
  <c r="H314" i="2"/>
  <c r="G313" i="2"/>
  <c r="Q313" i="2"/>
  <c r="L312" i="2"/>
  <c r="AA312" i="2" s="1"/>
  <c r="AC312" i="2"/>
  <c r="AD312" i="2" s="1"/>
  <c r="F316" i="2"/>
  <c r="K315" i="2"/>
  <c r="P312" i="2"/>
  <c r="J312" i="2"/>
  <c r="T311" i="2"/>
  <c r="U311" i="2" s="1"/>
  <c r="Z311" i="2" s="1"/>
  <c r="S312" i="2"/>
  <c r="V311" i="2"/>
  <c r="W310" i="2"/>
  <c r="X310" i="2" s="1"/>
  <c r="Y310" i="2" s="1"/>
  <c r="W311" i="2" l="1"/>
  <c r="X311" i="2" s="1"/>
  <c r="Y311" i="2" s="1"/>
  <c r="Y537" i="13"/>
  <c r="H541" i="13"/>
  <c r="Q540" i="13"/>
  <c r="J538" i="13"/>
  <c r="P538" i="13"/>
  <c r="L538" i="13"/>
  <c r="AA538" i="13" s="1"/>
  <c r="AC538" i="13"/>
  <c r="AD538" i="13" s="1"/>
  <c r="W538" i="13"/>
  <c r="X538" i="13" s="1"/>
  <c r="Y538" i="13" s="1"/>
  <c r="T539" i="13"/>
  <c r="S540" i="13"/>
  <c r="V539" i="13"/>
  <c r="K539" i="13"/>
  <c r="I539" i="13" s="1"/>
  <c r="U539" i="13"/>
  <c r="Z539" i="13" s="1"/>
  <c r="F540" i="13"/>
  <c r="G539" i="13"/>
  <c r="F317" i="2"/>
  <c r="K316" i="2"/>
  <c r="T312" i="2"/>
  <c r="U312" i="2" s="1"/>
  <c r="Z312" i="2" s="1"/>
  <c r="S313" i="2"/>
  <c r="V312" i="2"/>
  <c r="W312" i="2" s="1"/>
  <c r="X312" i="2" s="1"/>
  <c r="Y312" i="2" s="1"/>
  <c r="J313" i="2"/>
  <c r="P313" i="2"/>
  <c r="G314" i="2"/>
  <c r="I314" i="2"/>
  <c r="H315" i="2"/>
  <c r="Q314" i="2"/>
  <c r="L313" i="2"/>
  <c r="AA313" i="2" s="1"/>
  <c r="AC313" i="2"/>
  <c r="AD313" i="2" s="1"/>
  <c r="Q541" i="13" l="1"/>
  <c r="H542" i="13"/>
  <c r="T540" i="13"/>
  <c r="S541" i="13"/>
  <c r="V540" i="13"/>
  <c r="P539" i="13"/>
  <c r="J539" i="13"/>
  <c r="AC539" i="13"/>
  <c r="AD539" i="13" s="1"/>
  <c r="L539" i="13"/>
  <c r="AA539" i="13" s="1"/>
  <c r="F541" i="13"/>
  <c r="K540" i="13"/>
  <c r="I540" i="13" s="1"/>
  <c r="U540" i="13"/>
  <c r="Z540" i="13" s="1"/>
  <c r="G540" i="13"/>
  <c r="W539" i="13"/>
  <c r="X539" i="13" s="1"/>
  <c r="L314" i="2"/>
  <c r="AA314" i="2" s="1"/>
  <c r="AC314" i="2"/>
  <c r="AD314" i="2" s="1"/>
  <c r="P314" i="2"/>
  <c r="J314" i="2"/>
  <c r="S314" i="2"/>
  <c r="T313" i="2"/>
  <c r="U313" i="2" s="1"/>
  <c r="Z313" i="2" s="1"/>
  <c r="V313" i="2"/>
  <c r="H316" i="2"/>
  <c r="G315" i="2"/>
  <c r="I315" i="2"/>
  <c r="Q315" i="2"/>
  <c r="K317" i="2"/>
  <c r="F318" i="2"/>
  <c r="H543" i="13" l="1"/>
  <c r="Q542" i="13"/>
  <c r="Y539" i="13"/>
  <c r="W540" i="13"/>
  <c r="X540" i="13" s="1"/>
  <c r="AC540" i="13"/>
  <c r="AD540" i="13" s="1"/>
  <c r="L540" i="13"/>
  <c r="AA540" i="13" s="1"/>
  <c r="S542" i="13"/>
  <c r="T541" i="13"/>
  <c r="U541" i="13" s="1"/>
  <c r="Z541" i="13" s="1"/>
  <c r="V541" i="13"/>
  <c r="J540" i="13"/>
  <c r="P540" i="13"/>
  <c r="K541" i="13"/>
  <c r="I541" i="13" s="1"/>
  <c r="F542" i="13"/>
  <c r="G541" i="13"/>
  <c r="F319" i="2"/>
  <c r="K318" i="2"/>
  <c r="G316" i="2"/>
  <c r="Q316" i="2"/>
  <c r="H317" i="2"/>
  <c r="I316" i="2"/>
  <c r="AC315" i="2"/>
  <c r="AD315" i="2" s="1"/>
  <c r="L315" i="2"/>
  <c r="AA315" i="2" s="1"/>
  <c r="W313" i="2"/>
  <c r="X313" i="2" s="1"/>
  <c r="Y313" i="2" s="1"/>
  <c r="S315" i="2"/>
  <c r="T314" i="2"/>
  <c r="U314" i="2" s="1"/>
  <c r="Z314" i="2" s="1"/>
  <c r="V314" i="2"/>
  <c r="W314" i="2" s="1"/>
  <c r="X314" i="2" s="1"/>
  <c r="Y314" i="2" s="1"/>
  <c r="J315" i="2"/>
  <c r="P315" i="2"/>
  <c r="H544" i="13" l="1"/>
  <c r="Q543" i="13"/>
  <c r="W541" i="13"/>
  <c r="X541" i="13" s="1"/>
  <c r="Y541" i="13" s="1"/>
  <c r="J541" i="13"/>
  <c r="P541" i="13"/>
  <c r="L541" i="13"/>
  <c r="AA541" i="13" s="1"/>
  <c r="AC541" i="13"/>
  <c r="AD541" i="13" s="1"/>
  <c r="Y540" i="13"/>
  <c r="F543" i="13"/>
  <c r="K542" i="13"/>
  <c r="I542" i="13" s="1"/>
  <c r="G542" i="13"/>
  <c r="T542" i="13"/>
  <c r="U542" i="13" s="1"/>
  <c r="Z542" i="13" s="1"/>
  <c r="S543" i="13"/>
  <c r="V542" i="13"/>
  <c r="H318" i="2"/>
  <c r="G317" i="2"/>
  <c r="Q317" i="2"/>
  <c r="I317" i="2"/>
  <c r="J316" i="2"/>
  <c r="P316" i="2"/>
  <c r="T315" i="2"/>
  <c r="U315" i="2" s="1"/>
  <c r="Z315" i="2" s="1"/>
  <c r="S316" i="2"/>
  <c r="V315" i="2"/>
  <c r="AC316" i="2"/>
  <c r="AD316" i="2" s="1"/>
  <c r="L316" i="2"/>
  <c r="AA316" i="2" s="1"/>
  <c r="K319" i="2"/>
  <c r="F320" i="2"/>
  <c r="Q544" i="13" l="1"/>
  <c r="H545" i="13"/>
  <c r="P542" i="13"/>
  <c r="J542" i="13"/>
  <c r="K543" i="13"/>
  <c r="I543" i="13" s="1"/>
  <c r="F544" i="13"/>
  <c r="G543" i="13"/>
  <c r="T543" i="13"/>
  <c r="U543" i="13" s="1"/>
  <c r="Z543" i="13" s="1"/>
  <c r="S544" i="13"/>
  <c r="V543" i="13"/>
  <c r="L542" i="13"/>
  <c r="AA542" i="13" s="1"/>
  <c r="AC542" i="13"/>
  <c r="AD542" i="13" s="1"/>
  <c r="W542" i="13"/>
  <c r="X542" i="13" s="1"/>
  <c r="Y542" i="13" s="1"/>
  <c r="AC317" i="2"/>
  <c r="AD317" i="2" s="1"/>
  <c r="L317" i="2"/>
  <c r="AA317" i="2" s="1"/>
  <c r="K320" i="2"/>
  <c r="F321" i="2"/>
  <c r="W315" i="2"/>
  <c r="X315" i="2" s="1"/>
  <c r="Y315" i="2" s="1"/>
  <c r="J317" i="2"/>
  <c r="P317" i="2"/>
  <c r="T316" i="2"/>
  <c r="U316" i="2" s="1"/>
  <c r="Z316" i="2" s="1"/>
  <c r="S317" i="2"/>
  <c r="V316" i="2"/>
  <c r="G318" i="2"/>
  <c r="I318" i="2"/>
  <c r="Q318" i="2"/>
  <c r="H319" i="2"/>
  <c r="Q545" i="13" l="1"/>
  <c r="H546" i="13"/>
  <c r="L543" i="13"/>
  <c r="AA543" i="13" s="1"/>
  <c r="AC543" i="13"/>
  <c r="AD543" i="13" s="1"/>
  <c r="W543" i="13"/>
  <c r="X543" i="13" s="1"/>
  <c r="J543" i="13"/>
  <c r="P543" i="13"/>
  <c r="T544" i="13"/>
  <c r="U544" i="13" s="1"/>
  <c r="Z544" i="13" s="1"/>
  <c r="S545" i="13"/>
  <c r="V544" i="13"/>
  <c r="K544" i="13"/>
  <c r="I544" i="13" s="1"/>
  <c r="F545" i="13"/>
  <c r="G544" i="13"/>
  <c r="W316" i="2"/>
  <c r="X316" i="2" s="1"/>
  <c r="Y316" i="2" s="1"/>
  <c r="P318" i="2"/>
  <c r="J318" i="2"/>
  <c r="AC318" i="2"/>
  <c r="AD318" i="2" s="1"/>
  <c r="L318" i="2"/>
  <c r="AA318" i="2" s="1"/>
  <c r="T317" i="2"/>
  <c r="U317" i="2" s="1"/>
  <c r="Z317" i="2" s="1"/>
  <c r="S318" i="2"/>
  <c r="V317" i="2"/>
  <c r="K321" i="2"/>
  <c r="F322" i="2"/>
  <c r="Q319" i="2"/>
  <c r="I319" i="2"/>
  <c r="H320" i="2"/>
  <c r="G319" i="2"/>
  <c r="W317" i="2" l="1"/>
  <c r="X317" i="2" s="1"/>
  <c r="Y317" i="2" s="1"/>
  <c r="W544" i="13"/>
  <c r="X544" i="13" s="1"/>
  <c r="H547" i="13"/>
  <c r="Q546" i="13"/>
  <c r="K545" i="13"/>
  <c r="I545" i="13" s="1"/>
  <c r="F546" i="13"/>
  <c r="G545" i="13"/>
  <c r="T545" i="13"/>
  <c r="U545" i="13" s="1"/>
  <c r="Z545" i="13" s="1"/>
  <c r="S546" i="13"/>
  <c r="V545" i="13"/>
  <c r="Y543" i="13"/>
  <c r="J544" i="13"/>
  <c r="P544" i="13"/>
  <c r="Y544" i="13" s="1"/>
  <c r="L544" i="13"/>
  <c r="AA544" i="13" s="1"/>
  <c r="AC544" i="13"/>
  <c r="AD544" i="13" s="1"/>
  <c r="J319" i="2"/>
  <c r="P319" i="2"/>
  <c r="G320" i="2"/>
  <c r="I320" i="2"/>
  <c r="H321" i="2"/>
  <c r="Q320" i="2"/>
  <c r="T318" i="2"/>
  <c r="U318" i="2" s="1"/>
  <c r="Z318" i="2" s="1"/>
  <c r="S319" i="2"/>
  <c r="V318" i="2"/>
  <c r="L319" i="2"/>
  <c r="AA319" i="2" s="1"/>
  <c r="AC319" i="2"/>
  <c r="AD319" i="2" s="1"/>
  <c r="K322" i="2"/>
  <c r="F323" i="2"/>
  <c r="Q547" i="13" l="1"/>
  <c r="H548" i="13"/>
  <c r="T546" i="13"/>
  <c r="U546" i="13" s="1"/>
  <c r="Z546" i="13" s="1"/>
  <c r="S547" i="13"/>
  <c r="V546" i="13"/>
  <c r="K546" i="13"/>
  <c r="I546" i="13" s="1"/>
  <c r="F547" i="13"/>
  <c r="G546" i="13"/>
  <c r="L545" i="13"/>
  <c r="AA545" i="13" s="1"/>
  <c r="AC545" i="13"/>
  <c r="AD545" i="13" s="1"/>
  <c r="W545" i="13"/>
  <c r="X545" i="13" s="1"/>
  <c r="P545" i="13"/>
  <c r="J545" i="13"/>
  <c r="AC320" i="2"/>
  <c r="AD320" i="2" s="1"/>
  <c r="L320" i="2"/>
  <c r="AA320" i="2" s="1"/>
  <c r="F324" i="2"/>
  <c r="K323" i="2"/>
  <c r="J320" i="2"/>
  <c r="P320" i="2"/>
  <c r="W318" i="2"/>
  <c r="X318" i="2" s="1"/>
  <c r="Y318" i="2" s="1"/>
  <c r="S320" i="2"/>
  <c r="T319" i="2"/>
  <c r="U319" i="2" s="1"/>
  <c r="Z319" i="2" s="1"/>
  <c r="V319" i="2"/>
  <c r="W319" i="2" s="1"/>
  <c r="X319" i="2" s="1"/>
  <c r="Y319" i="2" s="1"/>
  <c r="G321" i="2"/>
  <c r="Q321" i="2"/>
  <c r="H322" i="2"/>
  <c r="I321" i="2"/>
  <c r="H549" i="13" l="1"/>
  <c r="Q548" i="13"/>
  <c r="W546" i="13"/>
  <c r="X546" i="13" s="1"/>
  <c r="Y545" i="13"/>
  <c r="P546" i="13"/>
  <c r="J546" i="13"/>
  <c r="K547" i="13"/>
  <c r="I547" i="13" s="1"/>
  <c r="F548" i="13"/>
  <c r="G547" i="13"/>
  <c r="S548" i="13"/>
  <c r="T547" i="13"/>
  <c r="U547" i="13" s="1"/>
  <c r="Z547" i="13" s="1"/>
  <c r="V547" i="13"/>
  <c r="L546" i="13"/>
  <c r="AA546" i="13" s="1"/>
  <c r="AC546" i="13"/>
  <c r="AD546" i="13" s="1"/>
  <c r="F325" i="2"/>
  <c r="K324" i="2"/>
  <c r="H323" i="2"/>
  <c r="I322" i="2"/>
  <c r="Q322" i="2"/>
  <c r="G322" i="2"/>
  <c r="S321" i="2"/>
  <c r="T320" i="2"/>
  <c r="U320" i="2" s="1"/>
  <c r="Z320" i="2" s="1"/>
  <c r="V320" i="2"/>
  <c r="W320" i="2" s="1"/>
  <c r="X320" i="2" s="1"/>
  <c r="Y320" i="2" s="1"/>
  <c r="AC321" i="2"/>
  <c r="AD321" i="2" s="1"/>
  <c r="L321" i="2"/>
  <c r="AA321" i="2" s="1"/>
  <c r="J321" i="2"/>
  <c r="P321" i="2"/>
  <c r="Y546" i="13" l="1"/>
  <c r="H550" i="13"/>
  <c r="Q549" i="13"/>
  <c r="J547" i="13"/>
  <c r="P547" i="13"/>
  <c r="L547" i="13"/>
  <c r="AA547" i="13" s="1"/>
  <c r="AC547" i="13"/>
  <c r="AD547" i="13" s="1"/>
  <c r="F549" i="13"/>
  <c r="K548" i="13"/>
  <c r="I548" i="13" s="1"/>
  <c r="U548" i="13"/>
  <c r="Z548" i="13" s="1"/>
  <c r="G548" i="13"/>
  <c r="T548" i="13"/>
  <c r="S549" i="13"/>
  <c r="V548" i="13"/>
  <c r="W548" i="13" s="1"/>
  <c r="W547" i="13"/>
  <c r="X547" i="13" s="1"/>
  <c r="Y547" i="13" s="1"/>
  <c r="L322" i="2"/>
  <c r="AA322" i="2" s="1"/>
  <c r="AC322" i="2"/>
  <c r="AD322" i="2" s="1"/>
  <c r="T321" i="2"/>
  <c r="U321" i="2" s="1"/>
  <c r="Z321" i="2" s="1"/>
  <c r="S322" i="2"/>
  <c r="V321" i="2"/>
  <c r="W321" i="2" s="1"/>
  <c r="X321" i="2" s="1"/>
  <c r="Y321" i="2" s="1"/>
  <c r="F326" i="2"/>
  <c r="K325" i="2"/>
  <c r="P322" i="2"/>
  <c r="J322" i="2"/>
  <c r="I323" i="2"/>
  <c r="Q323" i="2"/>
  <c r="H324" i="2"/>
  <c r="G323" i="2"/>
  <c r="Q550" i="13" l="1"/>
  <c r="H551" i="13"/>
  <c r="X548" i="13"/>
  <c r="S550" i="13"/>
  <c r="T549" i="13"/>
  <c r="V549" i="13"/>
  <c r="AC548" i="13"/>
  <c r="AD548" i="13" s="1"/>
  <c r="L548" i="13"/>
  <c r="AA548" i="13" s="1"/>
  <c r="J548" i="13"/>
  <c r="P548" i="13"/>
  <c r="U549" i="13"/>
  <c r="Z549" i="13" s="1"/>
  <c r="K549" i="13"/>
  <c r="I549" i="13" s="1"/>
  <c r="F550" i="13"/>
  <c r="G549" i="13"/>
  <c r="AC323" i="2"/>
  <c r="AD323" i="2" s="1"/>
  <c r="L323" i="2"/>
  <c r="AA323" i="2" s="1"/>
  <c r="T322" i="2"/>
  <c r="U322" i="2" s="1"/>
  <c r="Z322" i="2" s="1"/>
  <c r="S323" i="2"/>
  <c r="V322" i="2"/>
  <c r="J323" i="2"/>
  <c r="P323" i="2"/>
  <c r="Q324" i="2"/>
  <c r="I324" i="2"/>
  <c r="G324" i="2"/>
  <c r="H325" i="2"/>
  <c r="F327" i="2"/>
  <c r="K326" i="2"/>
  <c r="H552" i="13" l="1"/>
  <c r="Q551" i="13"/>
  <c r="J549" i="13"/>
  <c r="P549" i="13"/>
  <c r="L549" i="13"/>
  <c r="AA549" i="13" s="1"/>
  <c r="AC549" i="13"/>
  <c r="AD549" i="13" s="1"/>
  <c r="W549" i="13"/>
  <c r="X549" i="13" s="1"/>
  <c r="T550" i="13"/>
  <c r="S551" i="13"/>
  <c r="V550" i="13"/>
  <c r="F551" i="13"/>
  <c r="K550" i="13"/>
  <c r="I550" i="13" s="1"/>
  <c r="U550" i="13"/>
  <c r="Z550" i="13" s="1"/>
  <c r="G550" i="13"/>
  <c r="Y548" i="13"/>
  <c r="G325" i="2"/>
  <c r="Q325" i="2"/>
  <c r="I325" i="2"/>
  <c r="H326" i="2"/>
  <c r="T323" i="2"/>
  <c r="U323" i="2" s="1"/>
  <c r="Z323" i="2" s="1"/>
  <c r="S324" i="2"/>
  <c r="V323" i="2"/>
  <c r="P324" i="2"/>
  <c r="J324" i="2"/>
  <c r="F328" i="2"/>
  <c r="K327" i="2"/>
  <c r="AC324" i="2"/>
  <c r="AD324" i="2" s="1"/>
  <c r="L324" i="2"/>
  <c r="AA324" i="2" s="1"/>
  <c r="W322" i="2"/>
  <c r="X322" i="2" s="1"/>
  <c r="Y322" i="2" s="1"/>
  <c r="W323" i="2" l="1"/>
  <c r="X323" i="2" s="1"/>
  <c r="Y323" i="2" s="1"/>
  <c r="Y549" i="13"/>
  <c r="Q552" i="13"/>
  <c r="H553" i="13"/>
  <c r="L550" i="13"/>
  <c r="AA550" i="13" s="1"/>
  <c r="AC550" i="13"/>
  <c r="AD550" i="13" s="1"/>
  <c r="T551" i="13"/>
  <c r="U551" i="13" s="1"/>
  <c r="Z551" i="13" s="1"/>
  <c r="S552" i="13"/>
  <c r="V551" i="13"/>
  <c r="F552" i="13"/>
  <c r="K551" i="13"/>
  <c r="I551" i="13" s="1"/>
  <c r="G551" i="13"/>
  <c r="J550" i="13"/>
  <c r="P550" i="13"/>
  <c r="W550" i="13"/>
  <c r="X550" i="13" s="1"/>
  <c r="L325" i="2"/>
  <c r="AA325" i="2" s="1"/>
  <c r="AC325" i="2"/>
  <c r="AD325" i="2" s="1"/>
  <c r="F329" i="2"/>
  <c r="K328" i="2"/>
  <c r="T324" i="2"/>
  <c r="U324" i="2" s="1"/>
  <c r="Z324" i="2" s="1"/>
  <c r="S325" i="2"/>
  <c r="V324" i="2"/>
  <c r="G326" i="2"/>
  <c r="I326" i="2"/>
  <c r="Q326" i="2"/>
  <c r="H327" i="2"/>
  <c r="P325" i="2"/>
  <c r="J325" i="2"/>
  <c r="W324" i="2" l="1"/>
  <c r="X324" i="2" s="1"/>
  <c r="Y324" i="2" s="1"/>
  <c r="H554" i="13"/>
  <c r="Q553" i="13"/>
  <c r="J551" i="13"/>
  <c r="P551" i="13"/>
  <c r="K552" i="13"/>
  <c r="I552" i="13" s="1"/>
  <c r="F553" i="13"/>
  <c r="G552" i="13"/>
  <c r="T552" i="13"/>
  <c r="U552" i="13" s="1"/>
  <c r="Z552" i="13" s="1"/>
  <c r="S553" i="13"/>
  <c r="V552" i="13"/>
  <c r="Y550" i="13"/>
  <c r="AC551" i="13"/>
  <c r="AD551" i="13" s="1"/>
  <c r="L551" i="13"/>
  <c r="AA551" i="13" s="1"/>
  <c r="W551" i="13"/>
  <c r="X551" i="13" s="1"/>
  <c r="AC326" i="2"/>
  <c r="AD326" i="2" s="1"/>
  <c r="L326" i="2"/>
  <c r="S326" i="2"/>
  <c r="T325" i="2"/>
  <c r="U325" i="2" s="1"/>
  <c r="Z325" i="2" s="1"/>
  <c r="V325" i="2"/>
  <c r="K329" i="2"/>
  <c r="F330" i="2"/>
  <c r="H328" i="2"/>
  <c r="G327" i="2"/>
  <c r="I327" i="2"/>
  <c r="Q327" i="2"/>
  <c r="P326" i="2"/>
  <c r="J326" i="2"/>
  <c r="Y551" i="13" l="1"/>
  <c r="Q554" i="13"/>
  <c r="H555" i="13"/>
  <c r="L552" i="13"/>
  <c r="AA552" i="13" s="1"/>
  <c r="AC552" i="13"/>
  <c r="AD552" i="13" s="1"/>
  <c r="W552" i="13"/>
  <c r="X552" i="13" s="1"/>
  <c r="P552" i="13"/>
  <c r="J552" i="13"/>
  <c r="S554" i="13"/>
  <c r="T553" i="13"/>
  <c r="V553" i="13"/>
  <c r="U553" i="13"/>
  <c r="Z553" i="13" s="1"/>
  <c r="K553" i="13"/>
  <c r="I553" i="13" s="1"/>
  <c r="F554" i="13"/>
  <c r="G553" i="13"/>
  <c r="J327" i="2"/>
  <c r="P327" i="2"/>
  <c r="F331" i="2"/>
  <c r="K330" i="2"/>
  <c r="S327" i="2"/>
  <c r="T326" i="2"/>
  <c r="U326" i="2" s="1"/>
  <c r="Z326" i="2" s="1"/>
  <c r="V326" i="2"/>
  <c r="Q328" i="2"/>
  <c r="G328" i="2"/>
  <c r="I328" i="2"/>
  <c r="H329" i="2"/>
  <c r="AC327" i="2"/>
  <c r="AD327" i="2" s="1"/>
  <c r="L327" i="2"/>
  <c r="AA327" i="2" s="1"/>
  <c r="W325" i="2"/>
  <c r="X325" i="2" s="1"/>
  <c r="Y325" i="2" s="1"/>
  <c r="W553" i="13" l="1"/>
  <c r="X553" i="13" s="1"/>
  <c r="H556" i="13"/>
  <c r="Q555" i="13"/>
  <c r="L553" i="13"/>
  <c r="AA553" i="13" s="1"/>
  <c r="AC553" i="13"/>
  <c r="AD553" i="13" s="1"/>
  <c r="Y552" i="13"/>
  <c r="K554" i="13"/>
  <c r="I554" i="13" s="1"/>
  <c r="F555" i="13"/>
  <c r="G554" i="13"/>
  <c r="P553" i="13"/>
  <c r="J553" i="13"/>
  <c r="S555" i="13"/>
  <c r="T554" i="13"/>
  <c r="U554" i="13" s="1"/>
  <c r="Z554" i="13" s="1"/>
  <c r="V554" i="13"/>
  <c r="P328" i="2"/>
  <c r="J328" i="2"/>
  <c r="S328" i="2"/>
  <c r="T327" i="2"/>
  <c r="U327" i="2" s="1"/>
  <c r="Z327" i="2" s="1"/>
  <c r="V327" i="2"/>
  <c r="F332" i="2"/>
  <c r="K331" i="2"/>
  <c r="I329" i="2"/>
  <c r="G329" i="2"/>
  <c r="Q329" i="2"/>
  <c r="H330" i="2"/>
  <c r="AC328" i="2"/>
  <c r="AD328" i="2" s="1"/>
  <c r="L328" i="2"/>
  <c r="AA328" i="2" s="1"/>
  <c r="W326" i="2"/>
  <c r="X326" i="2" s="1"/>
  <c r="Y326" i="2" s="1"/>
  <c r="Y553" i="13" l="1"/>
  <c r="H557" i="13"/>
  <c r="Q556" i="13"/>
  <c r="W554" i="13"/>
  <c r="X554" i="13" s="1"/>
  <c r="K555" i="13"/>
  <c r="I555" i="13" s="1"/>
  <c r="F556" i="13"/>
  <c r="G555" i="13"/>
  <c r="S556" i="13"/>
  <c r="T555" i="13"/>
  <c r="U555" i="13" s="1"/>
  <c r="Z555" i="13" s="1"/>
  <c r="V555" i="13"/>
  <c r="J554" i="13"/>
  <c r="P554" i="13"/>
  <c r="L554" i="13"/>
  <c r="AA554" i="13" s="1"/>
  <c r="AC554" i="13"/>
  <c r="AD554" i="13" s="1"/>
  <c r="P329" i="2"/>
  <c r="J329" i="2"/>
  <c r="T328" i="2"/>
  <c r="U328" i="2" s="1"/>
  <c r="Z328" i="2" s="1"/>
  <c r="S329" i="2"/>
  <c r="V328" i="2"/>
  <c r="L329" i="2"/>
  <c r="AA329" i="2" s="1"/>
  <c r="AC329" i="2"/>
  <c r="AD329" i="2" s="1"/>
  <c r="F333" i="2"/>
  <c r="K332" i="2"/>
  <c r="G330" i="2"/>
  <c r="H331" i="2"/>
  <c r="Q330" i="2"/>
  <c r="I330" i="2"/>
  <c r="W327" i="2"/>
  <c r="X327" i="2" s="1"/>
  <c r="Y327" i="2" s="1"/>
  <c r="Q557" i="13" l="1"/>
  <c r="H558" i="13"/>
  <c r="T556" i="13"/>
  <c r="S557" i="13"/>
  <c r="V556" i="13"/>
  <c r="J555" i="13"/>
  <c r="P555" i="13"/>
  <c r="L555" i="13"/>
  <c r="AA555" i="13" s="1"/>
  <c r="AC555" i="13"/>
  <c r="AD555" i="13" s="1"/>
  <c r="W555" i="13"/>
  <c r="X555" i="13" s="1"/>
  <c r="K556" i="13"/>
  <c r="I556" i="13" s="1"/>
  <c r="U556" i="13"/>
  <c r="Z556" i="13" s="1"/>
  <c r="F557" i="13"/>
  <c r="G556" i="13"/>
  <c r="Y554" i="13"/>
  <c r="I331" i="2"/>
  <c r="Q331" i="2"/>
  <c r="H332" i="2"/>
  <c r="G331" i="2"/>
  <c r="L330" i="2"/>
  <c r="AA330" i="2" s="1"/>
  <c r="AC330" i="2"/>
  <c r="AD330" i="2" s="1"/>
  <c r="S330" i="2"/>
  <c r="T329" i="2"/>
  <c r="U329" i="2" s="1"/>
  <c r="Z329" i="2" s="1"/>
  <c r="V329" i="2"/>
  <c r="W329" i="2" s="1"/>
  <c r="X329" i="2" s="1"/>
  <c r="Y329" i="2" s="1"/>
  <c r="P330" i="2"/>
  <c r="J330" i="2"/>
  <c r="K333" i="2"/>
  <c r="F334" i="2"/>
  <c r="W328" i="2"/>
  <c r="X328" i="2" s="1"/>
  <c r="Y328" i="2" s="1"/>
  <c r="Y555" i="13" l="1"/>
  <c r="Q558" i="13"/>
  <c r="H559" i="13"/>
  <c r="W556" i="13"/>
  <c r="X556" i="13" s="1"/>
  <c r="T557" i="13"/>
  <c r="S558" i="13"/>
  <c r="V557" i="13"/>
  <c r="J556" i="13"/>
  <c r="P556" i="13"/>
  <c r="L556" i="13"/>
  <c r="AA556" i="13" s="1"/>
  <c r="AC556" i="13"/>
  <c r="AD556" i="13" s="1"/>
  <c r="K557" i="13"/>
  <c r="I557" i="13" s="1"/>
  <c r="U557" i="13"/>
  <c r="F558" i="13"/>
  <c r="Z557" i="13"/>
  <c r="G557" i="13"/>
  <c r="T330" i="2"/>
  <c r="U330" i="2" s="1"/>
  <c r="Z330" i="2" s="1"/>
  <c r="S331" i="2"/>
  <c r="V330" i="2"/>
  <c r="W330" i="2" s="1"/>
  <c r="X330" i="2" s="1"/>
  <c r="Y330" i="2" s="1"/>
  <c r="G332" i="2"/>
  <c r="H333" i="2"/>
  <c r="I332" i="2"/>
  <c r="Q332" i="2"/>
  <c r="F335" i="2"/>
  <c r="K334" i="2"/>
  <c r="P331" i="2"/>
  <c r="J331" i="2"/>
  <c r="AC331" i="2"/>
  <c r="AD331" i="2" s="1"/>
  <c r="L331" i="2"/>
  <c r="AA331" i="2" s="1"/>
  <c r="Q559" i="13" l="1"/>
  <c r="H560" i="13"/>
  <c r="K558" i="13"/>
  <c r="I558" i="13" s="1"/>
  <c r="F559" i="13"/>
  <c r="G558" i="13"/>
  <c r="J557" i="13"/>
  <c r="P557" i="13"/>
  <c r="L557" i="13"/>
  <c r="AA557" i="13" s="1"/>
  <c r="AC557" i="13"/>
  <c r="AD557" i="13" s="1"/>
  <c r="Y556" i="13"/>
  <c r="S559" i="13"/>
  <c r="T558" i="13"/>
  <c r="U558" i="13" s="1"/>
  <c r="Z558" i="13" s="1"/>
  <c r="V558" i="13"/>
  <c r="W557" i="13"/>
  <c r="X557" i="13" s="1"/>
  <c r="Y557" i="13" s="1"/>
  <c r="J332" i="2"/>
  <c r="P332" i="2"/>
  <c r="K335" i="2"/>
  <c r="F336" i="2"/>
  <c r="AC332" i="2"/>
  <c r="AD332" i="2" s="1"/>
  <c r="L332" i="2"/>
  <c r="AA332" i="2" s="1"/>
  <c r="S332" i="2"/>
  <c r="T331" i="2"/>
  <c r="U331" i="2" s="1"/>
  <c r="Z331" i="2" s="1"/>
  <c r="V331" i="2"/>
  <c r="W331" i="2" s="1"/>
  <c r="X331" i="2" s="1"/>
  <c r="Y331" i="2" s="1"/>
  <c r="H334" i="2"/>
  <c r="I333" i="2"/>
  <c r="G333" i="2"/>
  <c r="Q333" i="2"/>
  <c r="Q560" i="13" l="1"/>
  <c r="H561" i="13"/>
  <c r="T559" i="13"/>
  <c r="S560" i="13"/>
  <c r="V559" i="13"/>
  <c r="F560" i="13"/>
  <c r="K559" i="13"/>
  <c r="I559" i="13" s="1"/>
  <c r="U559" i="13"/>
  <c r="Z559" i="13" s="1"/>
  <c r="G559" i="13"/>
  <c r="AC558" i="13"/>
  <c r="AD558" i="13" s="1"/>
  <c r="L558" i="13"/>
  <c r="AA558" i="13" s="1"/>
  <c r="W558" i="13"/>
  <c r="X558" i="13" s="1"/>
  <c r="J558" i="13"/>
  <c r="P558" i="13"/>
  <c r="J333" i="2"/>
  <c r="P333" i="2"/>
  <c r="G334" i="2"/>
  <c r="I334" i="2"/>
  <c r="H335" i="2"/>
  <c r="Q334" i="2"/>
  <c r="AC333" i="2"/>
  <c r="AD333" i="2" s="1"/>
  <c r="L333" i="2"/>
  <c r="S333" i="2"/>
  <c r="T332" i="2"/>
  <c r="U332" i="2" s="1"/>
  <c r="Z332" i="2" s="1"/>
  <c r="V332" i="2"/>
  <c r="F337" i="2"/>
  <c r="K336" i="2"/>
  <c r="W332" i="2" l="1"/>
  <c r="X332" i="2" s="1"/>
  <c r="Y332" i="2" s="1"/>
  <c r="H562" i="13"/>
  <c r="Q561" i="13"/>
  <c r="Y558" i="13"/>
  <c r="J559" i="13"/>
  <c r="P559" i="13"/>
  <c r="F561" i="13"/>
  <c r="K560" i="13"/>
  <c r="I560" i="13" s="1"/>
  <c r="G560" i="13"/>
  <c r="W559" i="13"/>
  <c r="X559" i="13" s="1"/>
  <c r="Y559" i="13" s="1"/>
  <c r="L559" i="13"/>
  <c r="AA559" i="13" s="1"/>
  <c r="AC559" i="13"/>
  <c r="AD559" i="13" s="1"/>
  <c r="S561" i="13"/>
  <c r="T560" i="13"/>
  <c r="U560" i="13" s="1"/>
  <c r="Z560" i="13" s="1"/>
  <c r="V560" i="13"/>
  <c r="AC334" i="2"/>
  <c r="AD334" i="2" s="1"/>
  <c r="L334" i="2"/>
  <c r="AA334" i="2" s="1"/>
  <c r="P334" i="2"/>
  <c r="J334" i="2"/>
  <c r="T333" i="2"/>
  <c r="U333" i="2" s="1"/>
  <c r="Z333" i="2" s="1"/>
  <c r="S334" i="2"/>
  <c r="V333" i="2"/>
  <c r="F338" i="2"/>
  <c r="K337" i="2"/>
  <c r="G335" i="2"/>
  <c r="Q335" i="2"/>
  <c r="I335" i="2"/>
  <c r="H336" i="2"/>
  <c r="W333" i="2" l="1"/>
  <c r="X333" i="2" s="1"/>
  <c r="Y333" i="2" s="1"/>
  <c r="H563" i="13"/>
  <c r="Q562" i="13"/>
  <c r="S562" i="13" s="1"/>
  <c r="W560" i="13"/>
  <c r="X560" i="13" s="1"/>
  <c r="T561" i="13"/>
  <c r="U561" i="13" s="1"/>
  <c r="Z561" i="13" s="1"/>
  <c r="V561" i="13"/>
  <c r="P560" i="13"/>
  <c r="J560" i="13"/>
  <c r="K561" i="13"/>
  <c r="I561" i="13" s="1"/>
  <c r="F562" i="13"/>
  <c r="G561" i="13"/>
  <c r="AC560" i="13"/>
  <c r="AD560" i="13" s="1"/>
  <c r="L560" i="13"/>
  <c r="AA560" i="13" s="1"/>
  <c r="S335" i="2"/>
  <c r="T334" i="2"/>
  <c r="U334" i="2" s="1"/>
  <c r="Z334" i="2" s="1"/>
  <c r="V334" i="2"/>
  <c r="W334" i="2" s="1"/>
  <c r="X334" i="2" s="1"/>
  <c r="Y334" i="2" s="1"/>
  <c r="J335" i="2"/>
  <c r="P335" i="2"/>
  <c r="H337" i="2"/>
  <c r="Q336" i="2"/>
  <c r="G336" i="2"/>
  <c r="I336" i="2"/>
  <c r="AC335" i="2"/>
  <c r="AD335" i="2" s="1"/>
  <c r="L335" i="2"/>
  <c r="AA335" i="2" s="1"/>
  <c r="F339" i="2"/>
  <c r="K338" i="2"/>
  <c r="H564" i="13" l="1"/>
  <c r="Q563" i="13"/>
  <c r="S563" i="13" s="1"/>
  <c r="W561" i="13"/>
  <c r="X561" i="13" s="1"/>
  <c r="P561" i="13"/>
  <c r="J561" i="13"/>
  <c r="AC561" i="13"/>
  <c r="AD561" i="13" s="1"/>
  <c r="L561" i="13"/>
  <c r="AA561" i="13" s="1"/>
  <c r="T562" i="13"/>
  <c r="U562" i="13" s="1"/>
  <c r="Z562" i="13" s="1"/>
  <c r="V562" i="13"/>
  <c r="K562" i="13"/>
  <c r="I562" i="13" s="1"/>
  <c r="F563" i="13"/>
  <c r="G562" i="13"/>
  <c r="Y560" i="13"/>
  <c r="L336" i="2"/>
  <c r="AA336" i="2" s="1"/>
  <c r="AC336" i="2"/>
  <c r="AD336" i="2" s="1"/>
  <c r="I337" i="2"/>
  <c r="H338" i="2"/>
  <c r="G337" i="2"/>
  <c r="Q337" i="2"/>
  <c r="K339" i="2"/>
  <c r="F340" i="2"/>
  <c r="P336" i="2"/>
  <c r="J336" i="2"/>
  <c r="T335" i="2"/>
  <c r="U335" i="2" s="1"/>
  <c r="Z335" i="2" s="1"/>
  <c r="S336" i="2"/>
  <c r="V335" i="2"/>
  <c r="W335" i="2" l="1"/>
  <c r="X335" i="2" s="1"/>
  <c r="Y335" i="2" s="1"/>
  <c r="W562" i="13"/>
  <c r="X562" i="13" s="1"/>
  <c r="H565" i="13"/>
  <c r="Q564" i="13"/>
  <c r="S564" i="13" s="1"/>
  <c r="T563" i="13"/>
  <c r="U563" i="13" s="1"/>
  <c r="Z563" i="13" s="1"/>
  <c r="V563" i="13"/>
  <c r="K563" i="13"/>
  <c r="I563" i="13" s="1"/>
  <c r="F564" i="13"/>
  <c r="G563" i="13"/>
  <c r="P562" i="13"/>
  <c r="Y562" i="13" s="1"/>
  <c r="J562" i="13"/>
  <c r="AC562" i="13"/>
  <c r="AD562" i="13" s="1"/>
  <c r="L562" i="13"/>
  <c r="AA562" i="13" s="1"/>
  <c r="Y561" i="13"/>
  <c r="G338" i="2"/>
  <c r="I338" i="2"/>
  <c r="H339" i="2"/>
  <c r="Q338" i="2"/>
  <c r="S337" i="2"/>
  <c r="T336" i="2"/>
  <c r="U336" i="2" s="1"/>
  <c r="Z336" i="2" s="1"/>
  <c r="V336" i="2"/>
  <c r="L337" i="2"/>
  <c r="AA337" i="2" s="1"/>
  <c r="AC337" i="2"/>
  <c r="AD337" i="2" s="1"/>
  <c r="F341" i="2"/>
  <c r="K340" i="2"/>
  <c r="J337" i="2"/>
  <c r="P337" i="2"/>
  <c r="Q565" i="13" l="1"/>
  <c r="H566" i="13"/>
  <c r="W563" i="13"/>
  <c r="X563" i="13" s="1"/>
  <c r="S565" i="13"/>
  <c r="T564" i="13"/>
  <c r="V564" i="13"/>
  <c r="F565" i="13"/>
  <c r="U564" i="13"/>
  <c r="Z564" i="13" s="1"/>
  <c r="K564" i="13"/>
  <c r="I564" i="13" s="1"/>
  <c r="G564" i="13"/>
  <c r="J563" i="13"/>
  <c r="P563" i="13"/>
  <c r="L563" i="13"/>
  <c r="AA563" i="13" s="1"/>
  <c r="AC563" i="13"/>
  <c r="AD563" i="13" s="1"/>
  <c r="F342" i="2"/>
  <c r="K341" i="2"/>
  <c r="W336" i="2"/>
  <c r="X336" i="2" s="1"/>
  <c r="Y336" i="2" s="1"/>
  <c r="H340" i="2"/>
  <c r="G339" i="2"/>
  <c r="I339" i="2"/>
  <c r="Q339" i="2"/>
  <c r="S338" i="2"/>
  <c r="T337" i="2"/>
  <c r="U337" i="2" s="1"/>
  <c r="Z337" i="2" s="1"/>
  <c r="V337" i="2"/>
  <c r="L338" i="2"/>
  <c r="AA338" i="2" s="1"/>
  <c r="AC338" i="2"/>
  <c r="AD338" i="2" s="1"/>
  <c r="J338" i="2"/>
  <c r="P338" i="2"/>
  <c r="H567" i="13" l="1"/>
  <c r="Q566" i="13"/>
  <c r="S566" i="13"/>
  <c r="T565" i="13"/>
  <c r="U565" i="13" s="1"/>
  <c r="Z565" i="13" s="1"/>
  <c r="V565" i="13"/>
  <c r="P564" i="13"/>
  <c r="J564" i="13"/>
  <c r="K565" i="13"/>
  <c r="I565" i="13" s="1"/>
  <c r="F566" i="13"/>
  <c r="G565" i="13"/>
  <c r="AC564" i="13"/>
  <c r="AD564" i="13" s="1"/>
  <c r="L564" i="13"/>
  <c r="AA564" i="13" s="1"/>
  <c r="W564" i="13"/>
  <c r="X564" i="13" s="1"/>
  <c r="Y563" i="13"/>
  <c r="J339" i="2"/>
  <c r="P339" i="2"/>
  <c r="S339" i="2"/>
  <c r="T338" i="2"/>
  <c r="U338" i="2" s="1"/>
  <c r="Z338" i="2" s="1"/>
  <c r="V338" i="2"/>
  <c r="G340" i="2"/>
  <c r="I340" i="2"/>
  <c r="H341" i="2"/>
  <c r="Q340" i="2"/>
  <c r="W337" i="2"/>
  <c r="X337" i="2" s="1"/>
  <c r="Y337" i="2" s="1"/>
  <c r="AC339" i="2"/>
  <c r="AD339" i="2" s="1"/>
  <c r="L339" i="2"/>
  <c r="AA339" i="2" s="1"/>
  <c r="K342" i="2"/>
  <c r="F343" i="2"/>
  <c r="H568" i="13" l="1"/>
  <c r="Q567" i="13"/>
  <c r="F567" i="13"/>
  <c r="K566" i="13"/>
  <c r="I566" i="13" s="1"/>
  <c r="G566" i="13"/>
  <c r="AC565" i="13"/>
  <c r="AD565" i="13" s="1"/>
  <c r="L565" i="13"/>
  <c r="AA565" i="13" s="1"/>
  <c r="W565" i="13"/>
  <c r="X565" i="13" s="1"/>
  <c r="Y564" i="13"/>
  <c r="P565" i="13"/>
  <c r="J565" i="13"/>
  <c r="T566" i="13"/>
  <c r="U566" i="13" s="1"/>
  <c r="Z566" i="13" s="1"/>
  <c r="S567" i="13"/>
  <c r="V566" i="13"/>
  <c r="H342" i="2"/>
  <c r="G341" i="2"/>
  <c r="Q341" i="2"/>
  <c r="I341" i="2"/>
  <c r="F344" i="2"/>
  <c r="K343" i="2"/>
  <c r="L340" i="2"/>
  <c r="AA340" i="2" s="1"/>
  <c r="AC340" i="2"/>
  <c r="AD340" i="2" s="1"/>
  <c r="T339" i="2"/>
  <c r="U339" i="2" s="1"/>
  <c r="Z339" i="2" s="1"/>
  <c r="S340" i="2"/>
  <c r="V339" i="2"/>
  <c r="W339" i="2" s="1"/>
  <c r="X339" i="2" s="1"/>
  <c r="Y339" i="2" s="1"/>
  <c r="P340" i="2"/>
  <c r="J340" i="2"/>
  <c r="W338" i="2"/>
  <c r="X338" i="2" s="1"/>
  <c r="Y338" i="2" s="1"/>
  <c r="Y565" i="13" l="1"/>
  <c r="Q568" i="13"/>
  <c r="H569" i="13"/>
  <c r="W566" i="13"/>
  <c r="X566" i="13" s="1"/>
  <c r="AC566" i="13"/>
  <c r="AD566" i="13" s="1"/>
  <c r="L566" i="13"/>
  <c r="AA566" i="13" s="1"/>
  <c r="S568" i="13"/>
  <c r="T567" i="13"/>
  <c r="U567" i="13" s="1"/>
  <c r="Z567" i="13" s="1"/>
  <c r="V567" i="13"/>
  <c r="P566" i="13"/>
  <c r="J566" i="13"/>
  <c r="F568" i="13"/>
  <c r="K567" i="13"/>
  <c r="I567" i="13" s="1"/>
  <c r="G567" i="13"/>
  <c r="K344" i="2"/>
  <c r="F345" i="2"/>
  <c r="J341" i="2"/>
  <c r="P341" i="2"/>
  <c r="T340" i="2"/>
  <c r="U340" i="2" s="1"/>
  <c r="Z340" i="2" s="1"/>
  <c r="S341" i="2"/>
  <c r="V340" i="2"/>
  <c r="L341" i="2"/>
  <c r="AA341" i="2" s="1"/>
  <c r="AC341" i="2"/>
  <c r="AD341" i="2" s="1"/>
  <c r="Q342" i="2"/>
  <c r="I342" i="2"/>
  <c r="G342" i="2"/>
  <c r="H343" i="2"/>
  <c r="Q569" i="13" l="1"/>
  <c r="H570" i="13"/>
  <c r="P567" i="13"/>
  <c r="J567" i="13"/>
  <c r="F569" i="13"/>
  <c r="K568" i="13"/>
  <c r="I568" i="13" s="1"/>
  <c r="G568" i="13"/>
  <c r="W567" i="13"/>
  <c r="X567" i="13" s="1"/>
  <c r="Y567" i="13" s="1"/>
  <c r="AC567" i="13"/>
  <c r="AD567" i="13" s="1"/>
  <c r="L567" i="13"/>
  <c r="AA567" i="13" s="1"/>
  <c r="S569" i="13"/>
  <c r="T568" i="13"/>
  <c r="U568" i="13" s="1"/>
  <c r="Z568" i="13" s="1"/>
  <c r="V568" i="13"/>
  <c r="Y566" i="13"/>
  <c r="Q343" i="2"/>
  <c r="H344" i="2"/>
  <c r="G343" i="2"/>
  <c r="I343" i="2"/>
  <c r="F346" i="2"/>
  <c r="K345" i="2"/>
  <c r="S342" i="2"/>
  <c r="T341" i="2"/>
  <c r="U341" i="2" s="1"/>
  <c r="Z341" i="2" s="1"/>
  <c r="V341" i="2"/>
  <c r="P342" i="2"/>
  <c r="J342" i="2"/>
  <c r="AC342" i="2"/>
  <c r="AD342" i="2" s="1"/>
  <c r="L342" i="2"/>
  <c r="AA342" i="2" s="1"/>
  <c r="W340" i="2"/>
  <c r="X340" i="2" s="1"/>
  <c r="Y340" i="2" s="1"/>
  <c r="H571" i="13" l="1"/>
  <c r="Q570" i="13"/>
  <c r="J568" i="13"/>
  <c r="P568" i="13"/>
  <c r="W568" i="13"/>
  <c r="X568" i="13" s="1"/>
  <c r="AC568" i="13"/>
  <c r="AD568" i="13" s="1"/>
  <c r="L568" i="13"/>
  <c r="AA568" i="13" s="1"/>
  <c r="T569" i="13"/>
  <c r="S570" i="13"/>
  <c r="V569" i="13"/>
  <c r="F570" i="13"/>
  <c r="K569" i="13"/>
  <c r="I569" i="13" s="1"/>
  <c r="U569" i="13"/>
  <c r="Z569" i="13" s="1"/>
  <c r="G569" i="13"/>
  <c r="W341" i="2"/>
  <c r="X341" i="2" s="1"/>
  <c r="Y341" i="2" s="1"/>
  <c r="J343" i="2"/>
  <c r="P343" i="2"/>
  <c r="G344" i="2"/>
  <c r="I344" i="2"/>
  <c r="H345" i="2"/>
  <c r="Q344" i="2"/>
  <c r="S343" i="2"/>
  <c r="T342" i="2"/>
  <c r="U342" i="2" s="1"/>
  <c r="Z342" i="2" s="1"/>
  <c r="V342" i="2"/>
  <c r="W342" i="2" s="1"/>
  <c r="X342" i="2" s="1"/>
  <c r="Y342" i="2" s="1"/>
  <c r="K346" i="2"/>
  <c r="F347" i="2"/>
  <c r="AC343" i="2"/>
  <c r="AD343" i="2" s="1"/>
  <c r="L343" i="2"/>
  <c r="AA343" i="2" s="1"/>
  <c r="Y568" i="13" l="1"/>
  <c r="H572" i="13"/>
  <c r="Q571" i="13"/>
  <c r="W569" i="13"/>
  <c r="X569" i="13" s="1"/>
  <c r="AC569" i="13"/>
  <c r="AD569" i="13" s="1"/>
  <c r="L569" i="13"/>
  <c r="AA569" i="13" s="1"/>
  <c r="T570" i="13"/>
  <c r="U570" i="13" s="1"/>
  <c r="Z570" i="13" s="1"/>
  <c r="S571" i="13"/>
  <c r="V570" i="13"/>
  <c r="P569" i="13"/>
  <c r="J569" i="13"/>
  <c r="F571" i="13"/>
  <c r="K570" i="13"/>
  <c r="I570" i="13" s="1"/>
  <c r="G570" i="13"/>
  <c r="P344" i="2"/>
  <c r="J344" i="2"/>
  <c r="F348" i="2"/>
  <c r="K347" i="2"/>
  <c r="G345" i="2"/>
  <c r="Q345" i="2"/>
  <c r="I345" i="2"/>
  <c r="H346" i="2"/>
  <c r="T343" i="2"/>
  <c r="U343" i="2" s="1"/>
  <c r="Z343" i="2" s="1"/>
  <c r="S344" i="2"/>
  <c r="V343" i="2"/>
  <c r="L344" i="2"/>
  <c r="AA344" i="2" s="1"/>
  <c r="AC344" i="2"/>
  <c r="AD344" i="2" s="1"/>
  <c r="Q572" i="13" l="1"/>
  <c r="H573" i="13"/>
  <c r="L570" i="13"/>
  <c r="AA570" i="13" s="1"/>
  <c r="AC570" i="13"/>
  <c r="AD570" i="13" s="1"/>
  <c r="J570" i="13"/>
  <c r="P570" i="13"/>
  <c r="F572" i="13"/>
  <c r="K571" i="13"/>
  <c r="I571" i="13" s="1"/>
  <c r="G571" i="13"/>
  <c r="W570" i="13"/>
  <c r="X570" i="13" s="1"/>
  <c r="S572" i="13"/>
  <c r="T571" i="13"/>
  <c r="U571" i="13" s="1"/>
  <c r="Z571" i="13" s="1"/>
  <c r="V571" i="13"/>
  <c r="Y569" i="13"/>
  <c r="F349" i="2"/>
  <c r="K348" i="2"/>
  <c r="G346" i="2"/>
  <c r="I346" i="2"/>
  <c r="H347" i="2"/>
  <c r="Q346" i="2"/>
  <c r="J345" i="2"/>
  <c r="P345" i="2"/>
  <c r="W343" i="2"/>
  <c r="X343" i="2" s="1"/>
  <c r="Y343" i="2" s="1"/>
  <c r="T344" i="2"/>
  <c r="U344" i="2" s="1"/>
  <c r="Z344" i="2" s="1"/>
  <c r="S345" i="2"/>
  <c r="V344" i="2"/>
  <c r="L345" i="2"/>
  <c r="AA345" i="2" s="1"/>
  <c r="AC345" i="2"/>
  <c r="AD345" i="2" s="1"/>
  <c r="W344" i="2" l="1"/>
  <c r="X344" i="2" s="1"/>
  <c r="Y344" i="2" s="1"/>
  <c r="H574" i="13"/>
  <c r="Q573" i="13"/>
  <c r="AC571" i="13"/>
  <c r="AD571" i="13" s="1"/>
  <c r="L571" i="13"/>
  <c r="AA571" i="13" s="1"/>
  <c r="Y570" i="13"/>
  <c r="S573" i="13"/>
  <c r="T572" i="13"/>
  <c r="U572" i="13" s="1"/>
  <c r="Z572" i="13" s="1"/>
  <c r="V572" i="13"/>
  <c r="W571" i="13"/>
  <c r="X571" i="13" s="1"/>
  <c r="J571" i="13"/>
  <c r="P571" i="13"/>
  <c r="K572" i="13"/>
  <c r="I572" i="13" s="1"/>
  <c r="F573" i="13"/>
  <c r="G572" i="13"/>
  <c r="H348" i="2"/>
  <c r="I347" i="2"/>
  <c r="Q347" i="2"/>
  <c r="G347" i="2"/>
  <c r="S346" i="2"/>
  <c r="T345" i="2"/>
  <c r="U345" i="2" s="1"/>
  <c r="Z345" i="2" s="1"/>
  <c r="V345" i="2"/>
  <c r="W345" i="2" s="1"/>
  <c r="X345" i="2" s="1"/>
  <c r="Y345" i="2" s="1"/>
  <c r="AC346" i="2"/>
  <c r="AD346" i="2" s="1"/>
  <c r="L346" i="2"/>
  <c r="AA346" i="2" s="1"/>
  <c r="K349" i="2"/>
  <c r="F350" i="2"/>
  <c r="P346" i="2"/>
  <c r="J346" i="2"/>
  <c r="H575" i="13" l="1"/>
  <c r="Q574" i="13"/>
  <c r="AC572" i="13"/>
  <c r="AD572" i="13" s="1"/>
  <c r="L572" i="13"/>
  <c r="AA572" i="13" s="1"/>
  <c r="Y571" i="13"/>
  <c r="P572" i="13"/>
  <c r="J572" i="13"/>
  <c r="W572" i="13"/>
  <c r="X572" i="13" s="1"/>
  <c r="Y572" i="13" s="1"/>
  <c r="K573" i="13"/>
  <c r="I573" i="13" s="1"/>
  <c r="F574" i="13"/>
  <c r="G573" i="13"/>
  <c r="S574" i="13"/>
  <c r="T573" i="13"/>
  <c r="U573" i="13" s="1"/>
  <c r="Z573" i="13" s="1"/>
  <c r="V573" i="13"/>
  <c r="S347" i="2"/>
  <c r="T346" i="2"/>
  <c r="U346" i="2" s="1"/>
  <c r="Z346" i="2" s="1"/>
  <c r="V346" i="2"/>
  <c r="L347" i="2"/>
  <c r="AA347" i="2" s="1"/>
  <c r="AC347" i="2"/>
  <c r="AD347" i="2" s="1"/>
  <c r="F351" i="2"/>
  <c r="K350" i="2"/>
  <c r="J347" i="2"/>
  <c r="P347" i="2"/>
  <c r="G348" i="2"/>
  <c r="I348" i="2"/>
  <c r="H349" i="2"/>
  <c r="Q348" i="2"/>
  <c r="H576" i="13" l="1"/>
  <c r="Q575" i="13"/>
  <c r="P573" i="13"/>
  <c r="J573" i="13"/>
  <c r="AC573" i="13"/>
  <c r="AD573" i="13" s="1"/>
  <c r="L573" i="13"/>
  <c r="AA573" i="13" s="1"/>
  <c r="W573" i="13"/>
  <c r="X573" i="13" s="1"/>
  <c r="Y573" i="13" s="1"/>
  <c r="T574" i="13"/>
  <c r="S575" i="13"/>
  <c r="V574" i="13"/>
  <c r="W574" i="13" s="1"/>
  <c r="X574" i="13" s="1"/>
  <c r="K574" i="13"/>
  <c r="I574" i="13" s="1"/>
  <c r="U574" i="13"/>
  <c r="F575" i="13"/>
  <c r="Z574" i="13"/>
  <c r="G574" i="13"/>
  <c r="P348" i="2"/>
  <c r="J348" i="2"/>
  <c r="W346" i="2"/>
  <c r="X346" i="2" s="1"/>
  <c r="Y346" i="2" s="1"/>
  <c r="F352" i="2"/>
  <c r="K351" i="2"/>
  <c r="G349" i="2"/>
  <c r="I349" i="2"/>
  <c r="H350" i="2"/>
  <c r="Q349" i="2"/>
  <c r="AC348" i="2"/>
  <c r="AD348" i="2" s="1"/>
  <c r="L348" i="2"/>
  <c r="AA348" i="2" s="1"/>
  <c r="T347" i="2"/>
  <c r="U347" i="2" s="1"/>
  <c r="Z347" i="2" s="1"/>
  <c r="S348" i="2"/>
  <c r="V347" i="2"/>
  <c r="Q576" i="13" l="1"/>
  <c r="H577" i="13"/>
  <c r="K575" i="13"/>
  <c r="I575" i="13" s="1"/>
  <c r="F576" i="13"/>
  <c r="G575" i="13"/>
  <c r="S576" i="13"/>
  <c r="T575" i="13"/>
  <c r="U575" i="13" s="1"/>
  <c r="Z575" i="13" s="1"/>
  <c r="V575" i="13"/>
  <c r="P574" i="13"/>
  <c r="Y574" i="13" s="1"/>
  <c r="J574" i="13"/>
  <c r="L574" i="13"/>
  <c r="AA574" i="13" s="1"/>
  <c r="AC574" i="13"/>
  <c r="AD574" i="13" s="1"/>
  <c r="S349" i="2"/>
  <c r="T348" i="2"/>
  <c r="U348" i="2" s="1"/>
  <c r="Z348" i="2" s="1"/>
  <c r="V348" i="2"/>
  <c r="W348" i="2" s="1"/>
  <c r="X348" i="2" s="1"/>
  <c r="Y348" i="2" s="1"/>
  <c r="P349" i="2"/>
  <c r="J349" i="2"/>
  <c r="G350" i="2"/>
  <c r="Q350" i="2"/>
  <c r="H351" i="2"/>
  <c r="I350" i="2"/>
  <c r="W347" i="2"/>
  <c r="X347" i="2" s="1"/>
  <c r="Y347" i="2" s="1"/>
  <c r="AC349" i="2"/>
  <c r="AD349" i="2" s="1"/>
  <c r="L349" i="2"/>
  <c r="AA349" i="2" s="1"/>
  <c r="F353" i="2"/>
  <c r="K352" i="2"/>
  <c r="Q577" i="13" l="1"/>
  <c r="H578" i="13"/>
  <c r="W575" i="13"/>
  <c r="X575" i="13" s="1"/>
  <c r="F577" i="13"/>
  <c r="K576" i="13"/>
  <c r="I576" i="13" s="1"/>
  <c r="G576" i="13"/>
  <c r="S577" i="13"/>
  <c r="T576" i="13"/>
  <c r="U576" i="13" s="1"/>
  <c r="Z576" i="13" s="1"/>
  <c r="V576" i="13"/>
  <c r="J575" i="13"/>
  <c r="P575" i="13"/>
  <c r="Y575" i="13" s="1"/>
  <c r="AC575" i="13"/>
  <c r="AD575" i="13" s="1"/>
  <c r="L575" i="13"/>
  <c r="AA575" i="13" s="1"/>
  <c r="Q351" i="2"/>
  <c r="G351" i="2"/>
  <c r="I351" i="2"/>
  <c r="H352" i="2"/>
  <c r="F354" i="2"/>
  <c r="K353" i="2"/>
  <c r="J350" i="2"/>
  <c r="P350" i="2"/>
  <c r="L350" i="2"/>
  <c r="AA350" i="2" s="1"/>
  <c r="AC350" i="2"/>
  <c r="AD350" i="2" s="1"/>
  <c r="T349" i="2"/>
  <c r="U349" i="2" s="1"/>
  <c r="Z349" i="2" s="1"/>
  <c r="S350" i="2"/>
  <c r="V349" i="2"/>
  <c r="W349" i="2" l="1"/>
  <c r="X349" i="2" s="1"/>
  <c r="Y349" i="2" s="1"/>
  <c r="H579" i="13"/>
  <c r="Q578" i="13"/>
  <c r="T577" i="13"/>
  <c r="S578" i="13"/>
  <c r="V577" i="13"/>
  <c r="AC576" i="13"/>
  <c r="AD576" i="13" s="1"/>
  <c r="L576" i="13"/>
  <c r="AA576" i="13" s="1"/>
  <c r="W576" i="13"/>
  <c r="X576" i="13" s="1"/>
  <c r="J576" i="13"/>
  <c r="P576" i="13"/>
  <c r="K577" i="13"/>
  <c r="I577" i="13" s="1"/>
  <c r="F578" i="13"/>
  <c r="U577" i="13"/>
  <c r="Z577" i="13" s="1"/>
  <c r="G577" i="13"/>
  <c r="L351" i="2"/>
  <c r="AC351" i="2"/>
  <c r="AD351" i="2" s="1"/>
  <c r="T350" i="2"/>
  <c r="U350" i="2" s="1"/>
  <c r="Z350" i="2" s="1"/>
  <c r="S351" i="2"/>
  <c r="V350" i="2"/>
  <c r="P351" i="2"/>
  <c r="J351" i="2"/>
  <c r="F355" i="2"/>
  <c r="K354" i="2"/>
  <c r="H353" i="2"/>
  <c r="Q352" i="2"/>
  <c r="I352" i="2"/>
  <c r="G352" i="2"/>
  <c r="Y576" i="13" l="1"/>
  <c r="Q579" i="13"/>
  <c r="H580" i="13"/>
  <c r="S579" i="13"/>
  <c r="T578" i="13"/>
  <c r="U578" i="13" s="1"/>
  <c r="Z578" i="13" s="1"/>
  <c r="V578" i="13"/>
  <c r="F579" i="13"/>
  <c r="K578" i="13"/>
  <c r="I578" i="13" s="1"/>
  <c r="G578" i="13"/>
  <c r="W577" i="13"/>
  <c r="X577" i="13" s="1"/>
  <c r="P577" i="13"/>
  <c r="J577" i="13"/>
  <c r="L577" i="13"/>
  <c r="AA577" i="13" s="1"/>
  <c r="AC577" i="13"/>
  <c r="AD577" i="13" s="1"/>
  <c r="H354" i="2"/>
  <c r="Q353" i="2"/>
  <c r="I353" i="2"/>
  <c r="G353" i="2"/>
  <c r="T351" i="2"/>
  <c r="U351" i="2" s="1"/>
  <c r="Z351" i="2" s="1"/>
  <c r="S352" i="2"/>
  <c r="V351" i="2"/>
  <c r="L352" i="2"/>
  <c r="AA352" i="2" s="1"/>
  <c r="AC352" i="2"/>
  <c r="AD352" i="2" s="1"/>
  <c r="P352" i="2"/>
  <c r="J352" i="2"/>
  <c r="F356" i="2"/>
  <c r="K355" i="2"/>
  <c r="W350" i="2"/>
  <c r="X350" i="2" s="1"/>
  <c r="Y350" i="2" s="1"/>
  <c r="W351" i="2" l="1"/>
  <c r="X351" i="2" s="1"/>
  <c r="Y351" i="2" s="1"/>
  <c r="H581" i="13"/>
  <c r="Q580" i="13"/>
  <c r="K579" i="13"/>
  <c r="I579" i="13" s="1"/>
  <c r="F580" i="13"/>
  <c r="G579" i="13"/>
  <c r="L578" i="13"/>
  <c r="AA578" i="13" s="1"/>
  <c r="AC578" i="13"/>
  <c r="AD578" i="13" s="1"/>
  <c r="J578" i="13"/>
  <c r="P578" i="13"/>
  <c r="W578" i="13"/>
  <c r="X578" i="13" s="1"/>
  <c r="Y578" i="13" s="1"/>
  <c r="Y577" i="13"/>
  <c r="S580" i="13"/>
  <c r="T579" i="13"/>
  <c r="U579" i="13" s="1"/>
  <c r="Z579" i="13" s="1"/>
  <c r="V579" i="13"/>
  <c r="J353" i="2"/>
  <c r="P353" i="2"/>
  <c r="K356" i="2"/>
  <c r="F357" i="2"/>
  <c r="S353" i="2"/>
  <c r="T352" i="2"/>
  <c r="U352" i="2" s="1"/>
  <c r="Z352" i="2" s="1"/>
  <c r="V352" i="2"/>
  <c r="AC353" i="2"/>
  <c r="AD353" i="2" s="1"/>
  <c r="L353" i="2"/>
  <c r="AA353" i="2" s="1"/>
  <c r="G354" i="2"/>
  <c r="I354" i="2"/>
  <c r="H355" i="2"/>
  <c r="Q354" i="2"/>
  <c r="H582" i="13" l="1"/>
  <c r="Q581" i="13"/>
  <c r="F581" i="13"/>
  <c r="K580" i="13"/>
  <c r="I580" i="13" s="1"/>
  <c r="G580" i="13"/>
  <c r="W579" i="13"/>
  <c r="X579" i="13" s="1"/>
  <c r="S581" i="13"/>
  <c r="T580" i="13"/>
  <c r="U580" i="13" s="1"/>
  <c r="Z580" i="13" s="1"/>
  <c r="V580" i="13"/>
  <c r="J579" i="13"/>
  <c r="P579" i="13"/>
  <c r="AC579" i="13"/>
  <c r="AD579" i="13" s="1"/>
  <c r="L579" i="13"/>
  <c r="AA579" i="13" s="1"/>
  <c r="P354" i="2"/>
  <c r="J354" i="2"/>
  <c r="T353" i="2"/>
  <c r="U353" i="2" s="1"/>
  <c r="Z353" i="2" s="1"/>
  <c r="S354" i="2"/>
  <c r="V353" i="2"/>
  <c r="F358" i="2"/>
  <c r="K357" i="2"/>
  <c r="I355" i="2"/>
  <c r="G355" i="2"/>
  <c r="H356" i="2"/>
  <c r="Q355" i="2"/>
  <c r="L354" i="2"/>
  <c r="AA354" i="2" s="1"/>
  <c r="AC354" i="2"/>
  <c r="AD354" i="2" s="1"/>
  <c r="W352" i="2"/>
  <c r="X352" i="2" s="1"/>
  <c r="Y352" i="2" s="1"/>
  <c r="H583" i="13" l="1"/>
  <c r="Q582" i="13"/>
  <c r="W580" i="13"/>
  <c r="X580" i="13" s="1"/>
  <c r="T581" i="13"/>
  <c r="U581" i="13" s="1"/>
  <c r="Z581" i="13" s="1"/>
  <c r="S582" i="13"/>
  <c r="V581" i="13"/>
  <c r="Y579" i="13"/>
  <c r="AC580" i="13"/>
  <c r="AD580" i="13" s="1"/>
  <c r="L580" i="13"/>
  <c r="AA580" i="13" s="1"/>
  <c r="J580" i="13"/>
  <c r="P580" i="13"/>
  <c r="F582" i="13"/>
  <c r="K581" i="13"/>
  <c r="I581" i="13" s="1"/>
  <c r="G581" i="13"/>
  <c r="H357" i="2"/>
  <c r="Q356" i="2"/>
  <c r="I356" i="2"/>
  <c r="G356" i="2"/>
  <c r="T354" i="2"/>
  <c r="U354" i="2" s="1"/>
  <c r="Z354" i="2" s="1"/>
  <c r="S355" i="2"/>
  <c r="V354" i="2"/>
  <c r="P355" i="2"/>
  <c r="J355" i="2"/>
  <c r="F359" i="2"/>
  <c r="K358" i="2"/>
  <c r="L355" i="2"/>
  <c r="AA355" i="2" s="1"/>
  <c r="AC355" i="2"/>
  <c r="AD355" i="2" s="1"/>
  <c r="W353" i="2"/>
  <c r="X353" i="2" s="1"/>
  <c r="Y353" i="2" s="1"/>
  <c r="W354" i="2" l="1"/>
  <c r="X354" i="2" s="1"/>
  <c r="Y354" i="2" s="1"/>
  <c r="H584" i="13"/>
  <c r="Q583" i="13"/>
  <c r="S583" i="13" s="1"/>
  <c r="T582" i="13"/>
  <c r="U582" i="13" s="1"/>
  <c r="Z582" i="13" s="1"/>
  <c r="V582" i="13"/>
  <c r="P581" i="13"/>
  <c r="J581" i="13"/>
  <c r="F583" i="13"/>
  <c r="K582" i="13"/>
  <c r="I582" i="13" s="1"/>
  <c r="G582" i="13"/>
  <c r="AC581" i="13"/>
  <c r="AD581" i="13" s="1"/>
  <c r="L581" i="13"/>
  <c r="AA581" i="13" s="1"/>
  <c r="W581" i="13"/>
  <c r="X581" i="13" s="1"/>
  <c r="Y581" i="13" s="1"/>
  <c r="Y580" i="13"/>
  <c r="F360" i="2"/>
  <c r="K359" i="2"/>
  <c r="P356" i="2"/>
  <c r="J356" i="2"/>
  <c r="S356" i="2"/>
  <c r="T355" i="2"/>
  <c r="U355" i="2" s="1"/>
  <c r="Z355" i="2" s="1"/>
  <c r="V355" i="2"/>
  <c r="L356" i="2"/>
  <c r="AA356" i="2" s="1"/>
  <c r="AC356" i="2"/>
  <c r="AD356" i="2" s="1"/>
  <c r="Q357" i="2"/>
  <c r="I357" i="2"/>
  <c r="G357" i="2"/>
  <c r="H358" i="2"/>
  <c r="H585" i="13" l="1"/>
  <c r="Q584" i="13"/>
  <c r="F584" i="13"/>
  <c r="K583" i="13"/>
  <c r="I583" i="13" s="1"/>
  <c r="G583" i="13"/>
  <c r="J582" i="13"/>
  <c r="P582" i="13"/>
  <c r="W582" i="13"/>
  <c r="X582" i="13" s="1"/>
  <c r="AC582" i="13"/>
  <c r="AD582" i="13" s="1"/>
  <c r="L582" i="13"/>
  <c r="AA582" i="13" s="1"/>
  <c r="T583" i="13"/>
  <c r="U583" i="13" s="1"/>
  <c r="Z583" i="13" s="1"/>
  <c r="S584" i="13"/>
  <c r="V583" i="13"/>
  <c r="I358" i="2"/>
  <c r="G358" i="2"/>
  <c r="H359" i="2"/>
  <c r="Q358" i="2"/>
  <c r="T356" i="2"/>
  <c r="U356" i="2" s="1"/>
  <c r="Z356" i="2" s="1"/>
  <c r="S357" i="2"/>
  <c r="V356" i="2"/>
  <c r="W356" i="2" s="1"/>
  <c r="X356" i="2" s="1"/>
  <c r="Y356" i="2" s="1"/>
  <c r="J357" i="2"/>
  <c r="P357" i="2"/>
  <c r="L357" i="2"/>
  <c r="AA357" i="2" s="1"/>
  <c r="AC357" i="2"/>
  <c r="AD357" i="2" s="1"/>
  <c r="W355" i="2"/>
  <c r="X355" i="2" s="1"/>
  <c r="Y355" i="2" s="1"/>
  <c r="F361" i="2"/>
  <c r="K360" i="2"/>
  <c r="Q585" i="13" l="1"/>
  <c r="H586" i="13"/>
  <c r="W583" i="13"/>
  <c r="X583" i="13" s="1"/>
  <c r="L583" i="13"/>
  <c r="AA583" i="13" s="1"/>
  <c r="AC583" i="13"/>
  <c r="AD583" i="13" s="1"/>
  <c r="T584" i="13"/>
  <c r="S585" i="13"/>
  <c r="V584" i="13"/>
  <c r="Y582" i="13"/>
  <c r="P583" i="13"/>
  <c r="J583" i="13"/>
  <c r="F585" i="13"/>
  <c r="K584" i="13"/>
  <c r="I584" i="13" s="1"/>
  <c r="U584" i="13"/>
  <c r="Z584" i="13" s="1"/>
  <c r="G584" i="13"/>
  <c r="G359" i="2"/>
  <c r="H360" i="2"/>
  <c r="I359" i="2"/>
  <c r="Q359" i="2"/>
  <c r="S358" i="2"/>
  <c r="T357" i="2"/>
  <c r="U357" i="2" s="1"/>
  <c r="Z357" i="2" s="1"/>
  <c r="V357" i="2"/>
  <c r="K361" i="2"/>
  <c r="F362" i="2"/>
  <c r="J358" i="2"/>
  <c r="P358" i="2"/>
  <c r="L358" i="2"/>
  <c r="AA358" i="2" s="1"/>
  <c r="AC358" i="2"/>
  <c r="AD358" i="2" s="1"/>
  <c r="W357" i="2" l="1"/>
  <c r="X357" i="2" s="1"/>
  <c r="Y357" i="2" s="1"/>
  <c r="Q586" i="13"/>
  <c r="H587" i="13"/>
  <c r="AC584" i="13"/>
  <c r="AD584" i="13" s="1"/>
  <c r="L584" i="13"/>
  <c r="AA584" i="13" s="1"/>
  <c r="J584" i="13"/>
  <c r="P584" i="13"/>
  <c r="K585" i="13"/>
  <c r="I585" i="13" s="1"/>
  <c r="F586" i="13"/>
  <c r="G585" i="13"/>
  <c r="W584" i="13"/>
  <c r="X584" i="13" s="1"/>
  <c r="T585" i="13"/>
  <c r="U585" i="13" s="1"/>
  <c r="Z585" i="13" s="1"/>
  <c r="S586" i="13"/>
  <c r="V585" i="13"/>
  <c r="Y583" i="13"/>
  <c r="L359" i="2"/>
  <c r="AA359" i="2" s="1"/>
  <c r="AC359" i="2"/>
  <c r="AD359" i="2" s="1"/>
  <c r="F363" i="2"/>
  <c r="K362" i="2"/>
  <c r="Q360" i="2"/>
  <c r="G360" i="2"/>
  <c r="I360" i="2"/>
  <c r="H361" i="2"/>
  <c r="T358" i="2"/>
  <c r="U358" i="2" s="1"/>
  <c r="Z358" i="2" s="1"/>
  <c r="S359" i="2"/>
  <c r="V358" i="2"/>
  <c r="J359" i="2"/>
  <c r="P359" i="2"/>
  <c r="Q587" i="13" l="1"/>
  <c r="H588" i="13"/>
  <c r="F587" i="13"/>
  <c r="K586" i="13"/>
  <c r="I586" i="13" s="1"/>
  <c r="G586" i="13"/>
  <c r="Y584" i="13"/>
  <c r="W585" i="13"/>
  <c r="X585" i="13" s="1"/>
  <c r="AC585" i="13"/>
  <c r="AD585" i="13" s="1"/>
  <c r="L585" i="13"/>
  <c r="AA585" i="13" s="1"/>
  <c r="T586" i="13"/>
  <c r="U586" i="13" s="1"/>
  <c r="Z586" i="13" s="1"/>
  <c r="S587" i="13"/>
  <c r="V586" i="13"/>
  <c r="P585" i="13"/>
  <c r="J585" i="13"/>
  <c r="P360" i="2"/>
  <c r="J360" i="2"/>
  <c r="K363" i="2"/>
  <c r="F364" i="2"/>
  <c r="L360" i="2"/>
  <c r="AA360" i="2" s="1"/>
  <c r="AC360" i="2"/>
  <c r="AD360" i="2" s="1"/>
  <c r="G361" i="2"/>
  <c r="I361" i="2"/>
  <c r="H362" i="2"/>
  <c r="Q361" i="2"/>
  <c r="S360" i="2"/>
  <c r="T359" i="2"/>
  <c r="U359" i="2" s="1"/>
  <c r="Z359" i="2" s="1"/>
  <c r="V359" i="2"/>
  <c r="W358" i="2"/>
  <c r="X358" i="2" s="1"/>
  <c r="Y358" i="2" s="1"/>
  <c r="Y585" i="13" l="1"/>
  <c r="Q588" i="13"/>
  <c r="H589" i="13"/>
  <c r="W586" i="13"/>
  <c r="X586" i="13" s="1"/>
  <c r="AC586" i="13"/>
  <c r="AD586" i="13" s="1"/>
  <c r="L586" i="13"/>
  <c r="AA586" i="13" s="1"/>
  <c r="T587" i="13"/>
  <c r="U587" i="13" s="1"/>
  <c r="Z587" i="13" s="1"/>
  <c r="S588" i="13"/>
  <c r="V587" i="13"/>
  <c r="J586" i="13"/>
  <c r="P586" i="13"/>
  <c r="K587" i="13"/>
  <c r="I587" i="13" s="1"/>
  <c r="F588" i="13"/>
  <c r="G587" i="13"/>
  <c r="W359" i="2"/>
  <c r="X359" i="2" s="1"/>
  <c r="Y359" i="2" s="1"/>
  <c r="G362" i="2"/>
  <c r="H363" i="2"/>
  <c r="Q362" i="2"/>
  <c r="I362" i="2"/>
  <c r="F365" i="2"/>
  <c r="K364" i="2"/>
  <c r="AC361" i="2"/>
  <c r="AD361" i="2" s="1"/>
  <c r="L361" i="2"/>
  <c r="AA361" i="2" s="1"/>
  <c r="T360" i="2"/>
  <c r="U360" i="2" s="1"/>
  <c r="Z360" i="2" s="1"/>
  <c r="S361" i="2"/>
  <c r="V360" i="2"/>
  <c r="J361" i="2"/>
  <c r="P361" i="2"/>
  <c r="W360" i="2" l="1"/>
  <c r="X360" i="2" s="1"/>
  <c r="Y360" i="2" s="1"/>
  <c r="Q589" i="13"/>
  <c r="S589" i="13" s="1"/>
  <c r="H590" i="13"/>
  <c r="W587" i="13"/>
  <c r="X587" i="13" s="1"/>
  <c r="L587" i="13"/>
  <c r="AA587" i="13" s="1"/>
  <c r="AC587" i="13"/>
  <c r="AD587" i="13" s="1"/>
  <c r="T588" i="13"/>
  <c r="V588" i="13"/>
  <c r="P587" i="13"/>
  <c r="J587" i="13"/>
  <c r="K588" i="13"/>
  <c r="I588" i="13" s="1"/>
  <c r="U588" i="13"/>
  <c r="Z588" i="13" s="1"/>
  <c r="F589" i="13"/>
  <c r="G588" i="13"/>
  <c r="Y586" i="13"/>
  <c r="K365" i="2"/>
  <c r="F366" i="2"/>
  <c r="G363" i="2"/>
  <c r="I363" i="2"/>
  <c r="H364" i="2"/>
  <c r="Q363" i="2"/>
  <c r="T361" i="2"/>
  <c r="U361" i="2" s="1"/>
  <c r="Z361" i="2" s="1"/>
  <c r="S362" i="2"/>
  <c r="V361" i="2"/>
  <c r="W361" i="2" s="1"/>
  <c r="X361" i="2" s="1"/>
  <c r="Y361" i="2" s="1"/>
  <c r="AC362" i="2"/>
  <c r="AD362" i="2" s="1"/>
  <c r="L362" i="2"/>
  <c r="P362" i="2"/>
  <c r="J362" i="2"/>
  <c r="H591" i="13" l="1"/>
  <c r="Q590" i="13"/>
  <c r="S590" i="13"/>
  <c r="T589" i="13"/>
  <c r="V589" i="13"/>
  <c r="P588" i="13"/>
  <c r="J588" i="13"/>
  <c r="AC588" i="13"/>
  <c r="AD588" i="13" s="1"/>
  <c r="L588" i="13"/>
  <c r="AA588" i="13" s="1"/>
  <c r="W588" i="13"/>
  <c r="X588" i="13" s="1"/>
  <c r="Y588" i="13" s="1"/>
  <c r="K589" i="13"/>
  <c r="I589" i="13" s="1"/>
  <c r="F590" i="13"/>
  <c r="U589" i="13"/>
  <c r="Z589" i="13" s="1"/>
  <c r="G589" i="13"/>
  <c r="Y587" i="13"/>
  <c r="K366" i="2"/>
  <c r="F367" i="2"/>
  <c r="Q364" i="2"/>
  <c r="G364" i="2"/>
  <c r="I364" i="2"/>
  <c r="H365" i="2"/>
  <c r="L363" i="2"/>
  <c r="AA363" i="2" s="1"/>
  <c r="AC363" i="2"/>
  <c r="AD363" i="2" s="1"/>
  <c r="S363" i="2"/>
  <c r="T362" i="2"/>
  <c r="U362" i="2" s="1"/>
  <c r="Z362" i="2" s="1"/>
  <c r="V362" i="2"/>
  <c r="W362" i="2" s="1"/>
  <c r="X362" i="2" s="1"/>
  <c r="Y362" i="2" s="1"/>
  <c r="P363" i="2"/>
  <c r="J363" i="2"/>
  <c r="H592" i="13" l="1"/>
  <c r="Q591" i="13"/>
  <c r="W589" i="13"/>
  <c r="X589" i="13" s="1"/>
  <c r="F591" i="13"/>
  <c r="U590" i="13"/>
  <c r="Z590" i="13" s="1"/>
  <c r="K590" i="13"/>
  <c r="I590" i="13" s="1"/>
  <c r="G590" i="13"/>
  <c r="AC589" i="13"/>
  <c r="AD589" i="13" s="1"/>
  <c r="L589" i="13"/>
  <c r="AA589" i="13" s="1"/>
  <c r="T590" i="13"/>
  <c r="S591" i="13"/>
  <c r="V590" i="13"/>
  <c r="W590" i="13" s="1"/>
  <c r="X590" i="13" s="1"/>
  <c r="J589" i="13"/>
  <c r="P589" i="13"/>
  <c r="AC364" i="2"/>
  <c r="AD364" i="2" s="1"/>
  <c r="L364" i="2"/>
  <c r="AA364" i="2" s="1"/>
  <c r="F368" i="2"/>
  <c r="K367" i="2"/>
  <c r="S364" i="2"/>
  <c r="T363" i="2"/>
  <c r="U363" i="2" s="1"/>
  <c r="Z363" i="2" s="1"/>
  <c r="V363" i="2"/>
  <c r="P364" i="2"/>
  <c r="J364" i="2"/>
  <c r="I365" i="2"/>
  <c r="G365" i="2"/>
  <c r="H366" i="2"/>
  <c r="Q365" i="2"/>
  <c r="H593" i="13" l="1"/>
  <c r="Q592" i="13"/>
  <c r="L590" i="13"/>
  <c r="AA590" i="13" s="1"/>
  <c r="AC590" i="13"/>
  <c r="AD590" i="13" s="1"/>
  <c r="P590" i="13"/>
  <c r="Y590" i="13" s="1"/>
  <c r="J590" i="13"/>
  <c r="K591" i="13"/>
  <c r="I591" i="13" s="1"/>
  <c r="F592" i="13"/>
  <c r="G591" i="13"/>
  <c r="T591" i="13"/>
  <c r="U591" i="13" s="1"/>
  <c r="Z591" i="13" s="1"/>
  <c r="S592" i="13"/>
  <c r="V591" i="13"/>
  <c r="Y589" i="13"/>
  <c r="I366" i="2"/>
  <c r="G366" i="2"/>
  <c r="Q366" i="2"/>
  <c r="H367" i="2"/>
  <c r="S365" i="2"/>
  <c r="T364" i="2"/>
  <c r="U364" i="2" s="1"/>
  <c r="Z364" i="2" s="1"/>
  <c r="V364" i="2"/>
  <c r="W364" i="2" s="1"/>
  <c r="X364" i="2" s="1"/>
  <c r="Y364" i="2" s="1"/>
  <c r="K368" i="2"/>
  <c r="F369" i="2"/>
  <c r="J365" i="2"/>
  <c r="P365" i="2"/>
  <c r="AC365" i="2"/>
  <c r="AD365" i="2" s="1"/>
  <c r="L365" i="2"/>
  <c r="AA365" i="2" s="1"/>
  <c r="W363" i="2"/>
  <c r="X363" i="2" s="1"/>
  <c r="Y363" i="2" s="1"/>
  <c r="Q593" i="13" l="1"/>
  <c r="H594" i="13"/>
  <c r="T592" i="13"/>
  <c r="S593" i="13"/>
  <c r="V592" i="13"/>
  <c r="K592" i="13"/>
  <c r="I592" i="13" s="1"/>
  <c r="F593" i="13"/>
  <c r="U592" i="13"/>
  <c r="Z592" i="13" s="1"/>
  <c r="G592" i="13"/>
  <c r="W591" i="13"/>
  <c r="X591" i="13" s="1"/>
  <c r="J591" i="13"/>
  <c r="P591" i="13"/>
  <c r="AC591" i="13"/>
  <c r="AD591" i="13" s="1"/>
  <c r="L591" i="13"/>
  <c r="AA591" i="13" s="1"/>
  <c r="F370" i="2"/>
  <c r="K369" i="2"/>
  <c r="P366" i="2"/>
  <c r="J366" i="2"/>
  <c r="T365" i="2"/>
  <c r="U365" i="2" s="1"/>
  <c r="Z365" i="2" s="1"/>
  <c r="S366" i="2"/>
  <c r="V365" i="2"/>
  <c r="AC366" i="2"/>
  <c r="AD366" i="2" s="1"/>
  <c r="L366" i="2"/>
  <c r="AA366" i="2" s="1"/>
  <c r="G367" i="2"/>
  <c r="I367" i="2"/>
  <c r="H368" i="2"/>
  <c r="Q367" i="2"/>
  <c r="H595" i="13" l="1"/>
  <c r="Q594" i="13"/>
  <c r="W592" i="13"/>
  <c r="X592" i="13" s="1"/>
  <c r="AC592" i="13"/>
  <c r="AD592" i="13" s="1"/>
  <c r="L592" i="13"/>
  <c r="AA592" i="13" s="1"/>
  <c r="Y591" i="13"/>
  <c r="T593" i="13"/>
  <c r="U593" i="13" s="1"/>
  <c r="Z593" i="13" s="1"/>
  <c r="S594" i="13"/>
  <c r="V593" i="13"/>
  <c r="J592" i="13"/>
  <c r="P592" i="13"/>
  <c r="K593" i="13"/>
  <c r="I593" i="13" s="1"/>
  <c r="F594" i="13"/>
  <c r="G593" i="13"/>
  <c r="P367" i="2"/>
  <c r="J367" i="2"/>
  <c r="S367" i="2"/>
  <c r="T366" i="2"/>
  <c r="U366" i="2" s="1"/>
  <c r="Z366" i="2" s="1"/>
  <c r="V366" i="2"/>
  <c r="I368" i="2"/>
  <c r="Q368" i="2"/>
  <c r="G368" i="2"/>
  <c r="H369" i="2"/>
  <c r="AC367" i="2"/>
  <c r="AD367" i="2" s="1"/>
  <c r="L367" i="2"/>
  <c r="AA367" i="2" s="1"/>
  <c r="W365" i="2"/>
  <c r="X365" i="2" s="1"/>
  <c r="Y365" i="2" s="1"/>
  <c r="F371" i="2"/>
  <c r="K370" i="2"/>
  <c r="Q595" i="13" l="1"/>
  <c r="H596" i="13"/>
  <c r="F595" i="13"/>
  <c r="K594" i="13"/>
  <c r="I594" i="13" s="1"/>
  <c r="G594" i="13"/>
  <c r="T594" i="13"/>
  <c r="U594" i="13" s="1"/>
  <c r="Z594" i="13" s="1"/>
  <c r="S595" i="13"/>
  <c r="V594" i="13"/>
  <c r="AC593" i="13"/>
  <c r="AD593" i="13" s="1"/>
  <c r="L593" i="13"/>
  <c r="AA593" i="13" s="1"/>
  <c r="J593" i="13"/>
  <c r="P593" i="13"/>
  <c r="W593" i="13"/>
  <c r="X593" i="13" s="1"/>
  <c r="Y592" i="13"/>
  <c r="S368" i="2"/>
  <c r="T367" i="2"/>
  <c r="U367" i="2" s="1"/>
  <c r="Z367" i="2" s="1"/>
  <c r="V367" i="2"/>
  <c r="K371" i="2"/>
  <c r="F372" i="2"/>
  <c r="I369" i="2"/>
  <c r="Q369" i="2"/>
  <c r="H370" i="2"/>
  <c r="G369" i="2"/>
  <c r="L368" i="2"/>
  <c r="AA368" i="2" s="1"/>
  <c r="AC368" i="2"/>
  <c r="AD368" i="2" s="1"/>
  <c r="P368" i="2"/>
  <c r="J368" i="2"/>
  <c r="W366" i="2"/>
  <c r="X366" i="2" s="1"/>
  <c r="Y366" i="2" s="1"/>
  <c r="W367" i="2" l="1"/>
  <c r="X367" i="2" s="1"/>
  <c r="Y367" i="2" s="1"/>
  <c r="Y593" i="13"/>
  <c r="H597" i="13"/>
  <c r="Q596" i="13"/>
  <c r="S596" i="13"/>
  <c r="T595" i="13"/>
  <c r="V595" i="13"/>
  <c r="W594" i="13"/>
  <c r="X594" i="13" s="1"/>
  <c r="AC594" i="13"/>
  <c r="AD594" i="13" s="1"/>
  <c r="L594" i="13"/>
  <c r="AA594" i="13" s="1"/>
  <c r="P594" i="13"/>
  <c r="J594" i="13"/>
  <c r="U595" i="13"/>
  <c r="F596" i="13"/>
  <c r="Z595" i="13"/>
  <c r="K595" i="13"/>
  <c r="I595" i="13" s="1"/>
  <c r="G595" i="13"/>
  <c r="P369" i="2"/>
  <c r="J369" i="2"/>
  <c r="G370" i="2"/>
  <c r="Q370" i="2"/>
  <c r="H371" i="2"/>
  <c r="I370" i="2"/>
  <c r="L369" i="2"/>
  <c r="AC369" i="2"/>
  <c r="AD369" i="2" s="1"/>
  <c r="F373" i="2"/>
  <c r="K372" i="2"/>
  <c r="S369" i="2"/>
  <c r="T368" i="2"/>
  <c r="U368" i="2" s="1"/>
  <c r="Z368" i="2" s="1"/>
  <c r="V368" i="2"/>
  <c r="W368" i="2" s="1"/>
  <c r="X368" i="2" s="1"/>
  <c r="Y368" i="2" s="1"/>
  <c r="Q597" i="13" l="1"/>
  <c r="H598" i="13"/>
  <c r="W595" i="13"/>
  <c r="X595" i="13" s="1"/>
  <c r="F597" i="13"/>
  <c r="K596" i="13"/>
  <c r="I596" i="13" s="1"/>
  <c r="G596" i="13"/>
  <c r="J595" i="13"/>
  <c r="P595" i="13"/>
  <c r="L595" i="13"/>
  <c r="AA595" i="13" s="1"/>
  <c r="AC595" i="13"/>
  <c r="AD595" i="13" s="1"/>
  <c r="Y594" i="13"/>
  <c r="T596" i="13"/>
  <c r="U596" i="13" s="1"/>
  <c r="Z596" i="13" s="1"/>
  <c r="S597" i="13"/>
  <c r="V596" i="13"/>
  <c r="L370" i="2"/>
  <c r="AA370" i="2" s="1"/>
  <c r="AC370" i="2"/>
  <c r="AD370" i="2" s="1"/>
  <c r="P370" i="2"/>
  <c r="J370" i="2"/>
  <c r="T369" i="2"/>
  <c r="U369" i="2" s="1"/>
  <c r="Z369" i="2" s="1"/>
  <c r="S370" i="2"/>
  <c r="V369" i="2"/>
  <c r="K373" i="2"/>
  <c r="F374" i="2"/>
  <c r="G371" i="2"/>
  <c r="Q371" i="2"/>
  <c r="I371" i="2"/>
  <c r="H372" i="2"/>
  <c r="Q598" i="13" l="1"/>
  <c r="H599" i="13"/>
  <c r="Y595" i="13"/>
  <c r="W596" i="13"/>
  <c r="X596" i="13" s="1"/>
  <c r="J596" i="13"/>
  <c r="P596" i="13"/>
  <c r="K597" i="13"/>
  <c r="I597" i="13" s="1"/>
  <c r="F598" i="13"/>
  <c r="G597" i="13"/>
  <c r="T597" i="13"/>
  <c r="U597" i="13" s="1"/>
  <c r="Z597" i="13" s="1"/>
  <c r="S598" i="13"/>
  <c r="V597" i="13"/>
  <c r="L596" i="13"/>
  <c r="AA596" i="13" s="1"/>
  <c r="AC596" i="13"/>
  <c r="AD596" i="13" s="1"/>
  <c r="F375" i="2"/>
  <c r="K374" i="2"/>
  <c r="W369" i="2"/>
  <c r="X369" i="2" s="1"/>
  <c r="Y369" i="2" s="1"/>
  <c r="I372" i="2"/>
  <c r="H373" i="2"/>
  <c r="G372" i="2"/>
  <c r="Q372" i="2"/>
  <c r="P371" i="2"/>
  <c r="J371" i="2"/>
  <c r="L371" i="2"/>
  <c r="AA371" i="2" s="1"/>
  <c r="AC371" i="2"/>
  <c r="AD371" i="2" s="1"/>
  <c r="T370" i="2"/>
  <c r="U370" i="2" s="1"/>
  <c r="Z370" i="2" s="1"/>
  <c r="S371" i="2"/>
  <c r="V370" i="2"/>
  <c r="W370" i="2" s="1"/>
  <c r="X370" i="2" s="1"/>
  <c r="Y370" i="2" s="1"/>
  <c r="H600" i="13" l="1"/>
  <c r="Q599" i="13"/>
  <c r="W597" i="13"/>
  <c r="X597" i="13" s="1"/>
  <c r="S599" i="13"/>
  <c r="T598" i="13"/>
  <c r="U598" i="13" s="1"/>
  <c r="Z598" i="13" s="1"/>
  <c r="V598" i="13"/>
  <c r="F599" i="13"/>
  <c r="K598" i="13"/>
  <c r="I598" i="13" s="1"/>
  <c r="G598" i="13"/>
  <c r="Y596" i="13"/>
  <c r="J597" i="13"/>
  <c r="P597" i="13"/>
  <c r="AC597" i="13"/>
  <c r="AD597" i="13" s="1"/>
  <c r="L597" i="13"/>
  <c r="AA597" i="13" s="1"/>
  <c r="S372" i="2"/>
  <c r="T371" i="2"/>
  <c r="U371" i="2" s="1"/>
  <c r="Z371" i="2" s="1"/>
  <c r="V371" i="2"/>
  <c r="Q373" i="2"/>
  <c r="I373" i="2"/>
  <c r="H374" i="2"/>
  <c r="G373" i="2"/>
  <c r="L372" i="2"/>
  <c r="AA372" i="2" s="1"/>
  <c r="AC372" i="2"/>
  <c r="AD372" i="2" s="1"/>
  <c r="J372" i="2"/>
  <c r="P372" i="2"/>
  <c r="K375" i="2"/>
  <c r="F376" i="2"/>
  <c r="W371" i="2" l="1"/>
  <c r="X371" i="2" s="1"/>
  <c r="Y371" i="2" s="1"/>
  <c r="Q600" i="13"/>
  <c r="H601" i="13"/>
  <c r="L598" i="13"/>
  <c r="AA598" i="13" s="1"/>
  <c r="AC598" i="13"/>
  <c r="AD598" i="13" s="1"/>
  <c r="W598" i="13"/>
  <c r="X598" i="13" s="1"/>
  <c r="T599" i="13"/>
  <c r="U599" i="13" s="1"/>
  <c r="Z599" i="13" s="1"/>
  <c r="S600" i="13"/>
  <c r="V599" i="13"/>
  <c r="J598" i="13"/>
  <c r="P598" i="13"/>
  <c r="K599" i="13"/>
  <c r="I599" i="13" s="1"/>
  <c r="F600" i="13"/>
  <c r="G599" i="13"/>
  <c r="Y597" i="13"/>
  <c r="F377" i="2"/>
  <c r="K376" i="2"/>
  <c r="P373" i="2"/>
  <c r="J373" i="2"/>
  <c r="G374" i="2"/>
  <c r="H375" i="2"/>
  <c r="I374" i="2"/>
  <c r="Q374" i="2"/>
  <c r="L373" i="2"/>
  <c r="AA373" i="2" s="1"/>
  <c r="AC373" i="2"/>
  <c r="AD373" i="2" s="1"/>
  <c r="T372" i="2"/>
  <c r="U372" i="2" s="1"/>
  <c r="Z372" i="2" s="1"/>
  <c r="S373" i="2"/>
  <c r="V372" i="2"/>
  <c r="W372" i="2" s="1"/>
  <c r="X372" i="2" s="1"/>
  <c r="Y372" i="2" s="1"/>
  <c r="H602" i="13" l="1"/>
  <c r="Q601" i="13"/>
  <c r="Y598" i="13"/>
  <c r="F601" i="13"/>
  <c r="K600" i="13"/>
  <c r="I600" i="13" s="1"/>
  <c r="G600" i="13"/>
  <c r="W599" i="13"/>
  <c r="X599" i="13" s="1"/>
  <c r="P599" i="13"/>
  <c r="J599" i="13"/>
  <c r="L599" i="13"/>
  <c r="AA599" i="13" s="1"/>
  <c r="AC599" i="13"/>
  <c r="AD599" i="13" s="1"/>
  <c r="S601" i="13"/>
  <c r="T600" i="13"/>
  <c r="U600" i="13" s="1"/>
  <c r="Z600" i="13" s="1"/>
  <c r="V600" i="13"/>
  <c r="J374" i="2"/>
  <c r="P374" i="2"/>
  <c r="H376" i="2"/>
  <c r="G375" i="2"/>
  <c r="I375" i="2"/>
  <c r="Q375" i="2"/>
  <c r="T373" i="2"/>
  <c r="U373" i="2" s="1"/>
  <c r="Z373" i="2" s="1"/>
  <c r="S374" i="2"/>
  <c r="V373" i="2"/>
  <c r="AC374" i="2"/>
  <c r="AD374" i="2" s="1"/>
  <c r="L374" i="2"/>
  <c r="K377" i="2"/>
  <c r="F378" i="2"/>
  <c r="Y599" i="13" l="1"/>
  <c r="H603" i="13"/>
  <c r="Q602" i="13"/>
  <c r="P600" i="13"/>
  <c r="J600" i="13"/>
  <c r="W600" i="13"/>
  <c r="X600" i="13" s="1"/>
  <c r="F602" i="13"/>
  <c r="K601" i="13"/>
  <c r="I601" i="13" s="1"/>
  <c r="G601" i="13"/>
  <c r="S602" i="13"/>
  <c r="T601" i="13"/>
  <c r="U601" i="13" s="1"/>
  <c r="Z601" i="13" s="1"/>
  <c r="V601" i="13"/>
  <c r="L600" i="13"/>
  <c r="AA600" i="13" s="1"/>
  <c r="AC600" i="13"/>
  <c r="AD600" i="13" s="1"/>
  <c r="G376" i="2"/>
  <c r="I376" i="2"/>
  <c r="Q376" i="2"/>
  <c r="H377" i="2"/>
  <c r="K378" i="2"/>
  <c r="F379" i="2"/>
  <c r="P375" i="2"/>
  <c r="J375" i="2"/>
  <c r="W373" i="2"/>
  <c r="X373" i="2" s="1"/>
  <c r="Y373" i="2" s="1"/>
  <c r="S375" i="2"/>
  <c r="T374" i="2"/>
  <c r="U374" i="2" s="1"/>
  <c r="Z374" i="2" s="1"/>
  <c r="V374" i="2"/>
  <c r="W374" i="2" s="1"/>
  <c r="X374" i="2" s="1"/>
  <c r="Y374" i="2" s="1"/>
  <c r="AC375" i="2"/>
  <c r="AD375" i="2" s="1"/>
  <c r="L375" i="2"/>
  <c r="AA375" i="2" s="1"/>
  <c r="Y600" i="13" l="1"/>
  <c r="Q603" i="13"/>
  <c r="H604" i="13"/>
  <c r="J601" i="13"/>
  <c r="P601" i="13"/>
  <c r="F603" i="13"/>
  <c r="K602" i="13"/>
  <c r="I602" i="13" s="1"/>
  <c r="G602" i="13"/>
  <c r="AC601" i="13"/>
  <c r="AD601" i="13" s="1"/>
  <c r="L601" i="13"/>
  <c r="AA601" i="13" s="1"/>
  <c r="W601" i="13"/>
  <c r="X601" i="13" s="1"/>
  <c r="Y601" i="13" s="1"/>
  <c r="T602" i="13"/>
  <c r="U602" i="13" s="1"/>
  <c r="Z602" i="13" s="1"/>
  <c r="S603" i="13"/>
  <c r="V602" i="13"/>
  <c r="AC376" i="2"/>
  <c r="AD376" i="2" s="1"/>
  <c r="L376" i="2"/>
  <c r="AA376" i="2" s="1"/>
  <c r="T375" i="2"/>
  <c r="U375" i="2" s="1"/>
  <c r="Z375" i="2" s="1"/>
  <c r="S376" i="2"/>
  <c r="V375" i="2"/>
  <c r="F380" i="2"/>
  <c r="K379" i="2"/>
  <c r="I377" i="2"/>
  <c r="H378" i="2"/>
  <c r="G377" i="2"/>
  <c r="Q377" i="2"/>
  <c r="J376" i="2"/>
  <c r="P376" i="2"/>
  <c r="Q604" i="13" l="1"/>
  <c r="H605" i="13"/>
  <c r="L602" i="13"/>
  <c r="AA602" i="13" s="1"/>
  <c r="AC602" i="13"/>
  <c r="AD602" i="13" s="1"/>
  <c r="S604" i="13"/>
  <c r="T603" i="13"/>
  <c r="V603" i="13"/>
  <c r="J602" i="13"/>
  <c r="P602" i="13"/>
  <c r="K603" i="13"/>
  <c r="I603" i="13" s="1"/>
  <c r="F604" i="13"/>
  <c r="U603" i="13"/>
  <c r="Z603" i="13" s="1"/>
  <c r="G603" i="13"/>
  <c r="W602" i="13"/>
  <c r="X602" i="13" s="1"/>
  <c r="Y602" i="13" s="1"/>
  <c r="P377" i="2"/>
  <c r="J377" i="2"/>
  <c r="T376" i="2"/>
  <c r="U376" i="2" s="1"/>
  <c r="Z376" i="2" s="1"/>
  <c r="S377" i="2"/>
  <c r="V376" i="2"/>
  <c r="G378" i="2"/>
  <c r="I378" i="2"/>
  <c r="H379" i="2"/>
  <c r="Q378" i="2"/>
  <c r="AC377" i="2"/>
  <c r="AD377" i="2" s="1"/>
  <c r="L377" i="2"/>
  <c r="AA377" i="2" s="1"/>
  <c r="F381" i="2"/>
  <c r="K380" i="2"/>
  <c r="W375" i="2"/>
  <c r="X375" i="2" s="1"/>
  <c r="Y375" i="2" s="1"/>
  <c r="W603" i="13" l="1"/>
  <c r="H606" i="13"/>
  <c r="Q605" i="13"/>
  <c r="S605" i="13" s="1"/>
  <c r="P603" i="13"/>
  <c r="J603" i="13"/>
  <c r="X603" i="13"/>
  <c r="L603" i="13"/>
  <c r="AA603" i="13" s="1"/>
  <c r="AC603" i="13"/>
  <c r="AD603" i="13" s="1"/>
  <c r="F605" i="13"/>
  <c r="K604" i="13"/>
  <c r="I604" i="13" s="1"/>
  <c r="G604" i="13"/>
  <c r="T604" i="13"/>
  <c r="U604" i="13" s="1"/>
  <c r="Z604" i="13" s="1"/>
  <c r="V604" i="13"/>
  <c r="T377" i="2"/>
  <c r="U377" i="2" s="1"/>
  <c r="Z377" i="2" s="1"/>
  <c r="S378" i="2"/>
  <c r="V377" i="2"/>
  <c r="W377" i="2" s="1"/>
  <c r="X377" i="2" s="1"/>
  <c r="Y377" i="2" s="1"/>
  <c r="AC378" i="2"/>
  <c r="AD378" i="2" s="1"/>
  <c r="L378" i="2"/>
  <c r="AA378" i="2" s="1"/>
  <c r="K381" i="2"/>
  <c r="F382" i="2"/>
  <c r="P378" i="2"/>
  <c r="J378" i="2"/>
  <c r="G379" i="2"/>
  <c r="I379" i="2"/>
  <c r="Q379" i="2"/>
  <c r="H380" i="2"/>
  <c r="W376" i="2"/>
  <c r="X376" i="2" s="1"/>
  <c r="Y376" i="2" s="1"/>
  <c r="Y603" i="13" l="1"/>
  <c r="H607" i="13"/>
  <c r="Q606" i="13"/>
  <c r="S606" i="13" s="1"/>
  <c r="J604" i="13"/>
  <c r="P604" i="13"/>
  <c r="F606" i="13"/>
  <c r="K605" i="13"/>
  <c r="I605" i="13" s="1"/>
  <c r="G605" i="13"/>
  <c r="T605" i="13"/>
  <c r="U605" i="13" s="1"/>
  <c r="Z605" i="13" s="1"/>
  <c r="V605" i="13"/>
  <c r="W604" i="13"/>
  <c r="X604" i="13" s="1"/>
  <c r="Y604" i="13" s="1"/>
  <c r="AC604" i="13"/>
  <c r="AD604" i="13" s="1"/>
  <c r="L604" i="13"/>
  <c r="AA604" i="13" s="1"/>
  <c r="F383" i="2"/>
  <c r="K382" i="2"/>
  <c r="P379" i="2"/>
  <c r="J379" i="2"/>
  <c r="AC379" i="2"/>
  <c r="AD379" i="2" s="1"/>
  <c r="L379" i="2"/>
  <c r="AA379" i="2" s="1"/>
  <c r="Q380" i="2"/>
  <c r="H381" i="2"/>
  <c r="G380" i="2"/>
  <c r="I380" i="2"/>
  <c r="S379" i="2"/>
  <c r="T378" i="2"/>
  <c r="U378" i="2" s="1"/>
  <c r="Z378" i="2" s="1"/>
  <c r="V378" i="2"/>
  <c r="W378" i="2" s="1"/>
  <c r="X378" i="2" s="1"/>
  <c r="Y378" i="2" s="1"/>
  <c r="Q607" i="13" l="1"/>
  <c r="H608" i="13"/>
  <c r="J605" i="13"/>
  <c r="P605" i="13"/>
  <c r="AC605" i="13"/>
  <c r="AD605" i="13" s="1"/>
  <c r="L605" i="13"/>
  <c r="AA605" i="13" s="1"/>
  <c r="K606" i="13"/>
  <c r="I606" i="13" s="1"/>
  <c r="F607" i="13"/>
  <c r="G606" i="13"/>
  <c r="W605" i="13"/>
  <c r="X605" i="13" s="1"/>
  <c r="S607" i="13"/>
  <c r="T606" i="13"/>
  <c r="U606" i="13" s="1"/>
  <c r="Z606" i="13" s="1"/>
  <c r="V606" i="13"/>
  <c r="K383" i="2"/>
  <c r="F384" i="2"/>
  <c r="H382" i="2"/>
  <c r="G381" i="2"/>
  <c r="I381" i="2"/>
  <c r="Q381" i="2"/>
  <c r="P380" i="2"/>
  <c r="J380" i="2"/>
  <c r="T379" i="2"/>
  <c r="U379" i="2" s="1"/>
  <c r="Z379" i="2" s="1"/>
  <c r="S380" i="2"/>
  <c r="V379" i="2"/>
  <c r="L380" i="2"/>
  <c r="AA380" i="2" s="1"/>
  <c r="AC380" i="2"/>
  <c r="AD380" i="2" s="1"/>
  <c r="Y605" i="13" l="1"/>
  <c r="H609" i="13"/>
  <c r="Q608" i="13"/>
  <c r="AC606" i="13"/>
  <c r="AD606" i="13" s="1"/>
  <c r="L606" i="13"/>
  <c r="AA606" i="13" s="1"/>
  <c r="T607" i="13"/>
  <c r="S608" i="13"/>
  <c r="V607" i="13"/>
  <c r="F608" i="13"/>
  <c r="U607" i="13"/>
  <c r="Z607" i="13" s="1"/>
  <c r="K607" i="13"/>
  <c r="I607" i="13" s="1"/>
  <c r="G607" i="13"/>
  <c r="W606" i="13"/>
  <c r="X606" i="13" s="1"/>
  <c r="Y606" i="13" s="1"/>
  <c r="J606" i="13"/>
  <c r="P606" i="13"/>
  <c r="L381" i="2"/>
  <c r="AA381" i="2" s="1"/>
  <c r="AC381" i="2"/>
  <c r="AD381" i="2" s="1"/>
  <c r="J381" i="2"/>
  <c r="P381" i="2"/>
  <c r="W379" i="2"/>
  <c r="X379" i="2" s="1"/>
  <c r="Y379" i="2" s="1"/>
  <c r="F385" i="2"/>
  <c r="K384" i="2"/>
  <c r="S381" i="2"/>
  <c r="T380" i="2"/>
  <c r="U380" i="2" s="1"/>
  <c r="Z380" i="2" s="1"/>
  <c r="V380" i="2"/>
  <c r="W380" i="2" s="1"/>
  <c r="X380" i="2" s="1"/>
  <c r="Y380" i="2" s="1"/>
  <c r="G382" i="2"/>
  <c r="I382" i="2"/>
  <c r="H383" i="2"/>
  <c r="Q382" i="2"/>
  <c r="H610" i="13" l="1"/>
  <c r="Q609" i="13"/>
  <c r="AC607" i="13"/>
  <c r="AD607" i="13" s="1"/>
  <c r="L607" i="13"/>
  <c r="AA607" i="13" s="1"/>
  <c r="T608" i="13"/>
  <c r="U608" i="13" s="1"/>
  <c r="Z608" i="13" s="1"/>
  <c r="S609" i="13"/>
  <c r="V608" i="13"/>
  <c r="P607" i="13"/>
  <c r="J607" i="13"/>
  <c r="F609" i="13"/>
  <c r="K608" i="13"/>
  <c r="I608" i="13" s="1"/>
  <c r="G608" i="13"/>
  <c r="W607" i="13"/>
  <c r="X607" i="13" s="1"/>
  <c r="H384" i="2"/>
  <c r="I383" i="2"/>
  <c r="G383" i="2"/>
  <c r="Q383" i="2"/>
  <c r="AC382" i="2"/>
  <c r="AD382" i="2" s="1"/>
  <c r="L382" i="2"/>
  <c r="AA382" i="2" s="1"/>
  <c r="T381" i="2"/>
  <c r="U381" i="2" s="1"/>
  <c r="Z381" i="2" s="1"/>
  <c r="S382" i="2"/>
  <c r="V381" i="2"/>
  <c r="F386" i="2"/>
  <c r="K385" i="2"/>
  <c r="J382" i="2"/>
  <c r="P382" i="2"/>
  <c r="Y607" i="13" l="1"/>
  <c r="H611" i="13"/>
  <c r="Q610" i="13"/>
  <c r="AC608" i="13"/>
  <c r="AD608" i="13" s="1"/>
  <c r="L608" i="13"/>
  <c r="AA608" i="13" s="1"/>
  <c r="W608" i="13"/>
  <c r="X608" i="13" s="1"/>
  <c r="J608" i="13"/>
  <c r="P608" i="13"/>
  <c r="K609" i="13"/>
  <c r="I609" i="13" s="1"/>
  <c r="F610" i="13"/>
  <c r="G609" i="13"/>
  <c r="S610" i="13"/>
  <c r="T609" i="13"/>
  <c r="U609" i="13" s="1"/>
  <c r="Z609" i="13" s="1"/>
  <c r="V609" i="13"/>
  <c r="L383" i="2"/>
  <c r="AA383" i="2" s="1"/>
  <c r="AC383" i="2"/>
  <c r="AD383" i="2" s="1"/>
  <c r="J383" i="2"/>
  <c r="P383" i="2"/>
  <c r="W381" i="2"/>
  <c r="X381" i="2" s="1"/>
  <c r="Y381" i="2" s="1"/>
  <c r="K386" i="2"/>
  <c r="F387" i="2"/>
  <c r="S383" i="2"/>
  <c r="T382" i="2"/>
  <c r="U382" i="2" s="1"/>
  <c r="Z382" i="2" s="1"/>
  <c r="V382" i="2"/>
  <c r="W382" i="2" s="1"/>
  <c r="X382" i="2" s="1"/>
  <c r="Y382" i="2" s="1"/>
  <c r="I384" i="2"/>
  <c r="H385" i="2"/>
  <c r="Q384" i="2"/>
  <c r="G384" i="2"/>
  <c r="W609" i="13" l="1"/>
  <c r="X609" i="13" s="1"/>
  <c r="H612" i="13"/>
  <c r="Q611" i="13"/>
  <c r="AC609" i="13"/>
  <c r="AD609" i="13" s="1"/>
  <c r="L609" i="13"/>
  <c r="AA609" i="13" s="1"/>
  <c r="Y608" i="13"/>
  <c r="T610" i="13"/>
  <c r="S611" i="13"/>
  <c r="V610" i="13"/>
  <c r="W610" i="13" s="1"/>
  <c r="J609" i="13"/>
  <c r="P609" i="13"/>
  <c r="Y609" i="13" s="1"/>
  <c r="K610" i="13"/>
  <c r="I610" i="13" s="1"/>
  <c r="F611" i="13"/>
  <c r="U610" i="13"/>
  <c r="Z610" i="13" s="1"/>
  <c r="G610" i="13"/>
  <c r="L384" i="2"/>
  <c r="AC384" i="2"/>
  <c r="AD384" i="2" s="1"/>
  <c r="K387" i="2"/>
  <c r="F388" i="2"/>
  <c r="Q385" i="2"/>
  <c r="H386" i="2"/>
  <c r="G385" i="2"/>
  <c r="I385" i="2"/>
  <c r="T383" i="2"/>
  <c r="U383" i="2" s="1"/>
  <c r="Z383" i="2" s="1"/>
  <c r="S384" i="2"/>
  <c r="V383" i="2"/>
  <c r="P384" i="2"/>
  <c r="J384" i="2"/>
  <c r="Q612" i="13" l="1"/>
  <c r="H613" i="13"/>
  <c r="P610" i="13"/>
  <c r="J610" i="13"/>
  <c r="K611" i="13"/>
  <c r="I611" i="13" s="1"/>
  <c r="F612" i="13"/>
  <c r="G611" i="13"/>
  <c r="L610" i="13"/>
  <c r="AA610" i="13" s="1"/>
  <c r="AC610" i="13"/>
  <c r="AD610" i="13" s="1"/>
  <c r="X610" i="13"/>
  <c r="Y610" i="13" s="1"/>
  <c r="S612" i="13"/>
  <c r="T611" i="13"/>
  <c r="U611" i="13" s="1"/>
  <c r="Z611" i="13" s="1"/>
  <c r="V611" i="13"/>
  <c r="L385" i="2"/>
  <c r="AA385" i="2" s="1"/>
  <c r="AC385" i="2"/>
  <c r="AD385" i="2" s="1"/>
  <c r="W383" i="2"/>
  <c r="X383" i="2" s="1"/>
  <c r="Y383" i="2" s="1"/>
  <c r="J385" i="2"/>
  <c r="P385" i="2"/>
  <c r="T384" i="2"/>
  <c r="U384" i="2" s="1"/>
  <c r="Z384" i="2" s="1"/>
  <c r="S385" i="2"/>
  <c r="V384" i="2"/>
  <c r="G386" i="2"/>
  <c r="I386" i="2"/>
  <c r="Q386" i="2"/>
  <c r="H387" i="2"/>
  <c r="K388" i="2"/>
  <c r="F389" i="2"/>
  <c r="W384" i="2" l="1"/>
  <c r="X384" i="2" s="1"/>
  <c r="Y384" i="2" s="1"/>
  <c r="Q613" i="13"/>
  <c r="H614" i="13"/>
  <c r="T612" i="13"/>
  <c r="S613" i="13"/>
  <c r="V612" i="13"/>
  <c r="J611" i="13"/>
  <c r="P611" i="13"/>
  <c r="AC611" i="13"/>
  <c r="AD611" i="13" s="1"/>
  <c r="L611" i="13"/>
  <c r="AA611" i="13" s="1"/>
  <c r="W611" i="13"/>
  <c r="X611" i="13" s="1"/>
  <c r="Y611" i="13" s="1"/>
  <c r="F613" i="13"/>
  <c r="K612" i="13"/>
  <c r="I612" i="13" s="1"/>
  <c r="U612" i="13"/>
  <c r="Z612" i="13" s="1"/>
  <c r="G612" i="13"/>
  <c r="H388" i="2"/>
  <c r="G387" i="2"/>
  <c r="Q387" i="2"/>
  <c r="I387" i="2"/>
  <c r="L386" i="2"/>
  <c r="AA386" i="2" s="1"/>
  <c r="AC386" i="2"/>
  <c r="AD386" i="2" s="1"/>
  <c r="T385" i="2"/>
  <c r="U385" i="2" s="1"/>
  <c r="Z385" i="2" s="1"/>
  <c r="S386" i="2"/>
  <c r="V385" i="2"/>
  <c r="K389" i="2"/>
  <c r="F390" i="2"/>
  <c r="P386" i="2"/>
  <c r="J386" i="2"/>
  <c r="Q614" i="13" l="1"/>
  <c r="H615" i="13"/>
  <c r="L612" i="13"/>
  <c r="AA612" i="13" s="1"/>
  <c r="AC612" i="13"/>
  <c r="AD612" i="13" s="1"/>
  <c r="W612" i="13"/>
  <c r="X612" i="13" s="1"/>
  <c r="P612" i="13"/>
  <c r="J612" i="13"/>
  <c r="K613" i="13"/>
  <c r="I613" i="13" s="1"/>
  <c r="F614" i="13"/>
  <c r="G613" i="13"/>
  <c r="T613" i="13"/>
  <c r="U613" i="13" s="1"/>
  <c r="Z613" i="13" s="1"/>
  <c r="S614" i="13"/>
  <c r="V613" i="13"/>
  <c r="J387" i="2"/>
  <c r="P387" i="2"/>
  <c r="W385" i="2"/>
  <c r="X385" i="2" s="1"/>
  <c r="Y385" i="2" s="1"/>
  <c r="F391" i="2"/>
  <c r="K390" i="2"/>
  <c r="T386" i="2"/>
  <c r="U386" i="2" s="1"/>
  <c r="Z386" i="2" s="1"/>
  <c r="S387" i="2"/>
  <c r="V386" i="2"/>
  <c r="L387" i="2"/>
  <c r="AA387" i="2" s="1"/>
  <c r="AC387" i="2"/>
  <c r="AD387" i="2" s="1"/>
  <c r="G388" i="2"/>
  <c r="I388" i="2"/>
  <c r="H389" i="2"/>
  <c r="Q388" i="2"/>
  <c r="Q615" i="13" l="1"/>
  <c r="H616" i="13"/>
  <c r="Y612" i="13"/>
  <c r="P613" i="13"/>
  <c r="J613" i="13"/>
  <c r="L613" i="13"/>
  <c r="AA613" i="13" s="1"/>
  <c r="AC613" i="13"/>
  <c r="AD613" i="13" s="1"/>
  <c r="T614" i="13"/>
  <c r="U614" i="13" s="1"/>
  <c r="Z614" i="13" s="1"/>
  <c r="S615" i="13"/>
  <c r="V614" i="13"/>
  <c r="W613" i="13"/>
  <c r="X613" i="13" s="1"/>
  <c r="Y613" i="13" s="1"/>
  <c r="F615" i="13"/>
  <c r="K614" i="13"/>
  <c r="I614" i="13" s="1"/>
  <c r="G614" i="13"/>
  <c r="I389" i="2"/>
  <c r="H390" i="2"/>
  <c r="G389" i="2"/>
  <c r="Q389" i="2"/>
  <c r="L388" i="2"/>
  <c r="AA388" i="2" s="1"/>
  <c r="AC388" i="2"/>
  <c r="AD388" i="2" s="1"/>
  <c r="W386" i="2"/>
  <c r="X386" i="2" s="1"/>
  <c r="Y386" i="2" s="1"/>
  <c r="J388" i="2"/>
  <c r="P388" i="2"/>
  <c r="S388" i="2"/>
  <c r="T387" i="2"/>
  <c r="U387" i="2" s="1"/>
  <c r="Z387" i="2" s="1"/>
  <c r="V387" i="2"/>
  <c r="K391" i="2"/>
  <c r="F392" i="2"/>
  <c r="H617" i="13" l="1"/>
  <c r="Q616" i="13"/>
  <c r="S616" i="13" s="1"/>
  <c r="J614" i="13"/>
  <c r="P614" i="13"/>
  <c r="F616" i="13"/>
  <c r="K615" i="13"/>
  <c r="I615" i="13" s="1"/>
  <c r="G615" i="13"/>
  <c r="T615" i="13"/>
  <c r="U615" i="13" s="1"/>
  <c r="Z615" i="13" s="1"/>
  <c r="V615" i="13"/>
  <c r="AC614" i="13"/>
  <c r="AD614" i="13" s="1"/>
  <c r="L614" i="13"/>
  <c r="AA614" i="13" s="1"/>
  <c r="W614" i="13"/>
  <c r="X614" i="13" s="1"/>
  <c r="Y614" i="13" s="1"/>
  <c r="T388" i="2"/>
  <c r="U388" i="2" s="1"/>
  <c r="Z388" i="2" s="1"/>
  <c r="S389" i="2"/>
  <c r="V388" i="2"/>
  <c r="W388" i="2" s="1"/>
  <c r="X388" i="2" s="1"/>
  <c r="Y388" i="2" s="1"/>
  <c r="G390" i="2"/>
  <c r="Q390" i="2"/>
  <c r="I390" i="2"/>
  <c r="H391" i="2"/>
  <c r="P389" i="2"/>
  <c r="J389" i="2"/>
  <c r="F393" i="2"/>
  <c r="K392" i="2"/>
  <c r="W387" i="2"/>
  <c r="X387" i="2" s="1"/>
  <c r="Y387" i="2" s="1"/>
  <c r="L389" i="2"/>
  <c r="AA389" i="2" s="1"/>
  <c r="AC389" i="2"/>
  <c r="AD389" i="2" s="1"/>
  <c r="Q617" i="13" l="1"/>
  <c r="H618" i="13"/>
  <c r="K616" i="13"/>
  <c r="I616" i="13" s="1"/>
  <c r="F617" i="13"/>
  <c r="G616" i="13"/>
  <c r="P615" i="13"/>
  <c r="J615" i="13"/>
  <c r="W615" i="13"/>
  <c r="X615" i="13" s="1"/>
  <c r="AC615" i="13"/>
  <c r="AD615" i="13" s="1"/>
  <c r="L615" i="13"/>
  <c r="AA615" i="13" s="1"/>
  <c r="T616" i="13"/>
  <c r="U616" i="13" s="1"/>
  <c r="Z616" i="13" s="1"/>
  <c r="S617" i="13"/>
  <c r="V616" i="13"/>
  <c r="Q391" i="2"/>
  <c r="H392" i="2"/>
  <c r="I391" i="2"/>
  <c r="G391" i="2"/>
  <c r="K393" i="2"/>
  <c r="F394" i="2"/>
  <c r="L390" i="2"/>
  <c r="AA390" i="2" s="1"/>
  <c r="AC390" i="2"/>
  <c r="AD390" i="2" s="1"/>
  <c r="T389" i="2"/>
  <c r="U389" i="2" s="1"/>
  <c r="Z389" i="2" s="1"/>
  <c r="S390" i="2"/>
  <c r="V389" i="2"/>
  <c r="P390" i="2"/>
  <c r="J390" i="2"/>
  <c r="H619" i="13" l="1"/>
  <c r="Q618" i="13"/>
  <c r="F618" i="13"/>
  <c r="K617" i="13"/>
  <c r="I617" i="13" s="1"/>
  <c r="G617" i="13"/>
  <c r="L616" i="13"/>
  <c r="AA616" i="13" s="1"/>
  <c r="AC616" i="13"/>
  <c r="AD616" i="13" s="1"/>
  <c r="W616" i="13"/>
  <c r="X616" i="13" s="1"/>
  <c r="T617" i="13"/>
  <c r="U617" i="13" s="1"/>
  <c r="Z617" i="13" s="1"/>
  <c r="S618" i="13"/>
  <c r="V617" i="13"/>
  <c r="Y615" i="13"/>
  <c r="J616" i="13"/>
  <c r="P616" i="13"/>
  <c r="G392" i="2"/>
  <c r="H393" i="2"/>
  <c r="I392" i="2"/>
  <c r="Q392" i="2"/>
  <c r="AC391" i="2"/>
  <c r="AD391" i="2" s="1"/>
  <c r="L391" i="2"/>
  <c r="W389" i="2"/>
  <c r="X389" i="2" s="1"/>
  <c r="Y389" i="2" s="1"/>
  <c r="T390" i="2"/>
  <c r="U390" i="2" s="1"/>
  <c r="Z390" i="2" s="1"/>
  <c r="S391" i="2"/>
  <c r="V390" i="2"/>
  <c r="W390" i="2" s="1"/>
  <c r="X390" i="2" s="1"/>
  <c r="Y390" i="2" s="1"/>
  <c r="F395" i="2"/>
  <c r="K394" i="2"/>
  <c r="P391" i="2"/>
  <c r="J391" i="2"/>
  <c r="Q619" i="13" l="1"/>
  <c r="H620" i="13"/>
  <c r="W617" i="13"/>
  <c r="X617" i="13" s="1"/>
  <c r="AC617" i="13"/>
  <c r="AD617" i="13" s="1"/>
  <c r="L617" i="13"/>
  <c r="AA617" i="13" s="1"/>
  <c r="T618" i="13"/>
  <c r="U618" i="13" s="1"/>
  <c r="Z618" i="13" s="1"/>
  <c r="S619" i="13"/>
  <c r="V618" i="13"/>
  <c r="Y616" i="13"/>
  <c r="P617" i="13"/>
  <c r="J617" i="13"/>
  <c r="K618" i="13"/>
  <c r="I618" i="13" s="1"/>
  <c r="F619" i="13"/>
  <c r="G618" i="13"/>
  <c r="F396" i="2"/>
  <c r="K395" i="2"/>
  <c r="AC392" i="2"/>
  <c r="AD392" i="2" s="1"/>
  <c r="L392" i="2"/>
  <c r="AA392" i="2" s="1"/>
  <c r="G393" i="2"/>
  <c r="Q393" i="2"/>
  <c r="I393" i="2"/>
  <c r="H394" i="2"/>
  <c r="S392" i="2"/>
  <c r="T391" i="2"/>
  <c r="U391" i="2" s="1"/>
  <c r="Z391" i="2" s="1"/>
  <c r="V391" i="2"/>
  <c r="J392" i="2"/>
  <c r="P392" i="2"/>
  <c r="W391" i="2" l="1"/>
  <c r="X391" i="2" s="1"/>
  <c r="Y391" i="2" s="1"/>
  <c r="Q620" i="13"/>
  <c r="H621" i="13"/>
  <c r="L618" i="13"/>
  <c r="AA618" i="13" s="1"/>
  <c r="AC618" i="13"/>
  <c r="AD618" i="13" s="1"/>
  <c r="P618" i="13"/>
  <c r="J618" i="13"/>
  <c r="W618" i="13"/>
  <c r="X618" i="13" s="1"/>
  <c r="Y618" i="13" s="1"/>
  <c r="K619" i="13"/>
  <c r="I619" i="13" s="1"/>
  <c r="F620" i="13"/>
  <c r="G619" i="13"/>
  <c r="T619" i="13"/>
  <c r="U619" i="13" s="1"/>
  <c r="Z619" i="13" s="1"/>
  <c r="S620" i="13"/>
  <c r="V619" i="13"/>
  <c r="Y617" i="13"/>
  <c r="S393" i="2"/>
  <c r="T392" i="2"/>
  <c r="U392" i="2" s="1"/>
  <c r="Z392" i="2" s="1"/>
  <c r="V392" i="2"/>
  <c r="W392" i="2" s="1"/>
  <c r="X392" i="2" s="1"/>
  <c r="Y392" i="2" s="1"/>
  <c r="J393" i="2"/>
  <c r="P393" i="2"/>
  <c r="Q394" i="2"/>
  <c r="G394" i="2"/>
  <c r="I394" i="2"/>
  <c r="H395" i="2"/>
  <c r="AC393" i="2"/>
  <c r="AD393" i="2" s="1"/>
  <c r="L393" i="2"/>
  <c r="AA393" i="2" s="1"/>
  <c r="K396" i="2"/>
  <c r="F397" i="2"/>
  <c r="H622" i="13" l="1"/>
  <c r="Q621" i="13"/>
  <c r="W619" i="13"/>
  <c r="X619" i="13" s="1"/>
  <c r="K620" i="13"/>
  <c r="I620" i="13" s="1"/>
  <c r="F621" i="13"/>
  <c r="G620" i="13"/>
  <c r="T620" i="13"/>
  <c r="U620" i="13" s="1"/>
  <c r="Z620" i="13" s="1"/>
  <c r="S621" i="13"/>
  <c r="V620" i="13"/>
  <c r="J619" i="13"/>
  <c r="P619" i="13"/>
  <c r="L619" i="13"/>
  <c r="AA619" i="13" s="1"/>
  <c r="AC619" i="13"/>
  <c r="AD619" i="13" s="1"/>
  <c r="F398" i="2"/>
  <c r="K397" i="2"/>
  <c r="L394" i="2"/>
  <c r="AA394" i="2" s="1"/>
  <c r="AC394" i="2"/>
  <c r="AD394" i="2" s="1"/>
  <c r="P394" i="2"/>
  <c r="J394" i="2"/>
  <c r="H396" i="2"/>
  <c r="G395" i="2"/>
  <c r="Q395" i="2"/>
  <c r="I395" i="2"/>
  <c r="T393" i="2"/>
  <c r="U393" i="2" s="1"/>
  <c r="Z393" i="2" s="1"/>
  <c r="S394" i="2"/>
  <c r="V393" i="2"/>
  <c r="Q622" i="13" l="1"/>
  <c r="H623" i="13"/>
  <c r="S622" i="13"/>
  <c r="T621" i="13"/>
  <c r="U621" i="13" s="1"/>
  <c r="Z621" i="13" s="1"/>
  <c r="V621" i="13"/>
  <c r="K621" i="13"/>
  <c r="I621" i="13" s="1"/>
  <c r="F622" i="13"/>
  <c r="G621" i="13"/>
  <c r="AC620" i="13"/>
  <c r="AD620" i="13" s="1"/>
  <c r="L620" i="13"/>
  <c r="AA620" i="13" s="1"/>
  <c r="J620" i="13"/>
  <c r="P620" i="13"/>
  <c r="W620" i="13"/>
  <c r="X620" i="13" s="1"/>
  <c r="Y619" i="13"/>
  <c r="AC395" i="2"/>
  <c r="AD395" i="2" s="1"/>
  <c r="L395" i="2"/>
  <c r="AA395" i="2" s="1"/>
  <c r="W393" i="2"/>
  <c r="X393" i="2" s="1"/>
  <c r="Y393" i="2" s="1"/>
  <c r="G396" i="2"/>
  <c r="I396" i="2"/>
  <c r="H397" i="2"/>
  <c r="Q396" i="2"/>
  <c r="T394" i="2"/>
  <c r="U394" i="2" s="1"/>
  <c r="Z394" i="2" s="1"/>
  <c r="S395" i="2"/>
  <c r="V394" i="2"/>
  <c r="W394" i="2" s="1"/>
  <c r="X394" i="2" s="1"/>
  <c r="Y394" i="2" s="1"/>
  <c r="J395" i="2"/>
  <c r="P395" i="2"/>
  <c r="F399" i="2"/>
  <c r="K398" i="2"/>
  <c r="H624" i="13" l="1"/>
  <c r="Q623" i="13"/>
  <c r="F623" i="13"/>
  <c r="K622" i="13"/>
  <c r="I622" i="13" s="1"/>
  <c r="G622" i="13"/>
  <c r="W621" i="13"/>
  <c r="X621" i="13" s="1"/>
  <c r="P621" i="13"/>
  <c r="J621" i="13"/>
  <c r="Y620" i="13"/>
  <c r="L621" i="13"/>
  <c r="AA621" i="13" s="1"/>
  <c r="AC621" i="13"/>
  <c r="AD621" i="13" s="1"/>
  <c r="S623" i="13"/>
  <c r="T622" i="13"/>
  <c r="U622" i="13" s="1"/>
  <c r="Z622" i="13" s="1"/>
  <c r="V622" i="13"/>
  <c r="S396" i="2"/>
  <c r="T395" i="2"/>
  <c r="U395" i="2" s="1"/>
  <c r="Z395" i="2" s="1"/>
  <c r="V395" i="2"/>
  <c r="P396" i="2"/>
  <c r="J396" i="2"/>
  <c r="F400" i="2"/>
  <c r="K399" i="2"/>
  <c r="G397" i="2"/>
  <c r="Q397" i="2"/>
  <c r="I397" i="2"/>
  <c r="H398" i="2"/>
  <c r="AC396" i="2"/>
  <c r="AD396" i="2" s="1"/>
  <c r="L396" i="2"/>
  <c r="AA396" i="2" s="1"/>
  <c r="W395" i="2" l="1"/>
  <c r="X395" i="2" s="1"/>
  <c r="Y395" i="2" s="1"/>
  <c r="W622" i="13"/>
  <c r="X622" i="13" s="1"/>
  <c r="Q624" i="13"/>
  <c r="H625" i="13"/>
  <c r="Y621" i="13"/>
  <c r="J622" i="13"/>
  <c r="P622" i="13"/>
  <c r="F624" i="13"/>
  <c r="K623" i="13"/>
  <c r="I623" i="13" s="1"/>
  <c r="G623" i="13"/>
  <c r="S624" i="13"/>
  <c r="T623" i="13"/>
  <c r="U623" i="13" s="1"/>
  <c r="Z623" i="13" s="1"/>
  <c r="V623" i="13"/>
  <c r="L622" i="13"/>
  <c r="AA622" i="13" s="1"/>
  <c r="AC622" i="13"/>
  <c r="AD622" i="13" s="1"/>
  <c r="F401" i="2"/>
  <c r="K400" i="2"/>
  <c r="Q398" i="2"/>
  <c r="H399" i="2"/>
  <c r="G398" i="2"/>
  <c r="I398" i="2"/>
  <c r="J397" i="2"/>
  <c r="P397" i="2"/>
  <c r="L397" i="2"/>
  <c r="AA397" i="2" s="1"/>
  <c r="AC397" i="2"/>
  <c r="AD397" i="2" s="1"/>
  <c r="S397" i="2"/>
  <c r="T396" i="2"/>
  <c r="U396" i="2" s="1"/>
  <c r="Z396" i="2" s="1"/>
  <c r="V396" i="2"/>
  <c r="W396" i="2" s="1"/>
  <c r="X396" i="2" s="1"/>
  <c r="Y396" i="2" s="1"/>
  <c r="Y622" i="13" l="1"/>
  <c r="H626" i="13"/>
  <c r="Q625" i="13"/>
  <c r="S625" i="13" s="1"/>
  <c r="T624" i="13"/>
  <c r="U624" i="13" s="1"/>
  <c r="Z624" i="13" s="1"/>
  <c r="V624" i="13"/>
  <c r="AC623" i="13"/>
  <c r="AD623" i="13" s="1"/>
  <c r="L623" i="13"/>
  <c r="AA623" i="13" s="1"/>
  <c r="W623" i="13"/>
  <c r="X623" i="13" s="1"/>
  <c r="J623" i="13"/>
  <c r="P623" i="13"/>
  <c r="K624" i="13"/>
  <c r="I624" i="13" s="1"/>
  <c r="F625" i="13"/>
  <c r="G624" i="13"/>
  <c r="P398" i="2"/>
  <c r="J398" i="2"/>
  <c r="S398" i="2"/>
  <c r="T397" i="2"/>
  <c r="U397" i="2" s="1"/>
  <c r="Z397" i="2" s="1"/>
  <c r="V397" i="2"/>
  <c r="Q399" i="2"/>
  <c r="I399" i="2"/>
  <c r="H400" i="2"/>
  <c r="G399" i="2"/>
  <c r="L398" i="2"/>
  <c r="AC398" i="2"/>
  <c r="AD398" i="2" s="1"/>
  <c r="F402" i="2"/>
  <c r="K401" i="2"/>
  <c r="Y623" i="13" l="1"/>
  <c r="Q626" i="13"/>
  <c r="S626" i="13" s="1"/>
  <c r="H627" i="13"/>
  <c r="T625" i="13"/>
  <c r="U625" i="13" s="1"/>
  <c r="Z625" i="13" s="1"/>
  <c r="V625" i="13"/>
  <c r="W624" i="13"/>
  <c r="X624" i="13" s="1"/>
  <c r="P624" i="13"/>
  <c r="J624" i="13"/>
  <c r="AC624" i="13"/>
  <c r="AD624" i="13" s="1"/>
  <c r="L624" i="13"/>
  <c r="AA624" i="13" s="1"/>
  <c r="F626" i="13"/>
  <c r="K625" i="13"/>
  <c r="I625" i="13" s="1"/>
  <c r="G625" i="13"/>
  <c r="L399" i="2"/>
  <c r="AA399" i="2" s="1"/>
  <c r="AC399" i="2"/>
  <c r="AD399" i="2" s="1"/>
  <c r="S399" i="2"/>
  <c r="T398" i="2"/>
  <c r="U398" i="2" s="1"/>
  <c r="Z398" i="2" s="1"/>
  <c r="V398" i="2"/>
  <c r="W398" i="2" s="1"/>
  <c r="X398" i="2" s="1"/>
  <c r="Y398" i="2" s="1"/>
  <c r="J399" i="2"/>
  <c r="P399" i="2"/>
  <c r="K402" i="2"/>
  <c r="F403" i="2"/>
  <c r="G400" i="2"/>
  <c r="Q400" i="2"/>
  <c r="I400" i="2"/>
  <c r="H401" i="2"/>
  <c r="W397" i="2"/>
  <c r="X397" i="2" s="1"/>
  <c r="Y397" i="2" s="1"/>
  <c r="Y624" i="13" l="1"/>
  <c r="Q627" i="13"/>
  <c r="H628" i="13"/>
  <c r="W625" i="13"/>
  <c r="X625" i="13" s="1"/>
  <c r="AC625" i="13"/>
  <c r="AD625" i="13" s="1"/>
  <c r="L625" i="13"/>
  <c r="AA625" i="13" s="1"/>
  <c r="S627" i="13"/>
  <c r="T626" i="13"/>
  <c r="V626" i="13"/>
  <c r="J625" i="13"/>
  <c r="P625" i="13"/>
  <c r="F627" i="13"/>
  <c r="K626" i="13"/>
  <c r="I626" i="13" s="1"/>
  <c r="U626" i="13"/>
  <c r="Z626" i="13" s="1"/>
  <c r="G626" i="13"/>
  <c r="I401" i="2"/>
  <c r="H402" i="2"/>
  <c r="G401" i="2"/>
  <c r="Q401" i="2"/>
  <c r="P400" i="2"/>
  <c r="J400" i="2"/>
  <c r="K403" i="2"/>
  <c r="F404" i="2"/>
  <c r="T399" i="2"/>
  <c r="U399" i="2" s="1"/>
  <c r="Z399" i="2" s="1"/>
  <c r="S400" i="2"/>
  <c r="V399" i="2"/>
  <c r="L400" i="2"/>
  <c r="AA400" i="2" s="1"/>
  <c r="AC400" i="2"/>
  <c r="AD400" i="2" s="1"/>
  <c r="Q628" i="13" l="1"/>
  <c r="H629" i="13"/>
  <c r="Y625" i="13"/>
  <c r="W626" i="13"/>
  <c r="F628" i="13"/>
  <c r="K627" i="13"/>
  <c r="I627" i="13" s="1"/>
  <c r="G627" i="13"/>
  <c r="L626" i="13"/>
  <c r="AA626" i="13" s="1"/>
  <c r="AC626" i="13"/>
  <c r="AD626" i="13" s="1"/>
  <c r="S628" i="13"/>
  <c r="T627" i="13"/>
  <c r="U627" i="13" s="1"/>
  <c r="Z627" i="13" s="1"/>
  <c r="V627" i="13"/>
  <c r="J626" i="13"/>
  <c r="P626" i="13"/>
  <c r="X626" i="13"/>
  <c r="Y626" i="13" s="1"/>
  <c r="K404" i="2"/>
  <c r="F405" i="2"/>
  <c r="J401" i="2"/>
  <c r="P401" i="2"/>
  <c r="W399" i="2"/>
  <c r="X399" i="2" s="1"/>
  <c r="Y399" i="2" s="1"/>
  <c r="G402" i="2"/>
  <c r="Q402" i="2"/>
  <c r="I402" i="2"/>
  <c r="H403" i="2"/>
  <c r="T400" i="2"/>
  <c r="U400" i="2" s="1"/>
  <c r="Z400" i="2" s="1"/>
  <c r="S401" i="2"/>
  <c r="V400" i="2"/>
  <c r="W400" i="2" s="1"/>
  <c r="X400" i="2" s="1"/>
  <c r="Y400" i="2" s="1"/>
  <c r="AC401" i="2"/>
  <c r="AD401" i="2" s="1"/>
  <c r="L401" i="2"/>
  <c r="AA401" i="2" s="1"/>
  <c r="W627" i="13" l="1"/>
  <c r="X627" i="13" s="1"/>
  <c r="Q629" i="13"/>
  <c r="H630" i="13"/>
  <c r="S629" i="13"/>
  <c r="T628" i="13"/>
  <c r="U628" i="13" s="1"/>
  <c r="Z628" i="13" s="1"/>
  <c r="V628" i="13"/>
  <c r="AC627" i="13"/>
  <c r="AD627" i="13" s="1"/>
  <c r="L627" i="13"/>
  <c r="AA627" i="13" s="1"/>
  <c r="F629" i="13"/>
  <c r="K628" i="13"/>
  <c r="I628" i="13" s="1"/>
  <c r="G628" i="13"/>
  <c r="J627" i="13"/>
  <c r="P627" i="13"/>
  <c r="Y627" i="13" s="1"/>
  <c r="K405" i="2"/>
  <c r="F406" i="2"/>
  <c r="I403" i="2"/>
  <c r="H404" i="2"/>
  <c r="G403" i="2"/>
  <c r="Q403" i="2"/>
  <c r="L402" i="2"/>
  <c r="AA402" i="2" s="1"/>
  <c r="AC402" i="2"/>
  <c r="AD402" i="2" s="1"/>
  <c r="P402" i="2"/>
  <c r="J402" i="2"/>
  <c r="T401" i="2"/>
  <c r="U401" i="2" s="1"/>
  <c r="Z401" i="2" s="1"/>
  <c r="S402" i="2"/>
  <c r="V401" i="2"/>
  <c r="H631" i="13" l="1"/>
  <c r="Q630" i="13"/>
  <c r="L628" i="13"/>
  <c r="AA628" i="13" s="1"/>
  <c r="AC628" i="13"/>
  <c r="AD628" i="13" s="1"/>
  <c r="W628" i="13"/>
  <c r="X628" i="13" s="1"/>
  <c r="P628" i="13"/>
  <c r="J628" i="13"/>
  <c r="F630" i="13"/>
  <c r="U629" i="13"/>
  <c r="Z629" i="13" s="1"/>
  <c r="K629" i="13"/>
  <c r="I629" i="13" s="1"/>
  <c r="G629" i="13"/>
  <c r="T629" i="13"/>
  <c r="S630" i="13"/>
  <c r="V629" i="13"/>
  <c r="W401" i="2"/>
  <c r="X401" i="2" s="1"/>
  <c r="Y401" i="2" s="1"/>
  <c r="P403" i="2"/>
  <c r="J403" i="2"/>
  <c r="H405" i="2"/>
  <c r="I404" i="2"/>
  <c r="G404" i="2"/>
  <c r="Q404" i="2"/>
  <c r="F407" i="2"/>
  <c r="K406" i="2"/>
  <c r="AC403" i="2"/>
  <c r="AD403" i="2" s="1"/>
  <c r="L403" i="2"/>
  <c r="AA403" i="2" s="1"/>
  <c r="S403" i="2"/>
  <c r="T402" i="2"/>
  <c r="U402" i="2" s="1"/>
  <c r="Z402" i="2" s="1"/>
  <c r="V402" i="2"/>
  <c r="W402" i="2" l="1"/>
  <c r="X402" i="2" s="1"/>
  <c r="Y402" i="2" s="1"/>
  <c r="Q631" i="13"/>
  <c r="H632" i="13"/>
  <c r="S631" i="13"/>
  <c r="T630" i="13"/>
  <c r="U630" i="13" s="1"/>
  <c r="Z630" i="13" s="1"/>
  <c r="V630" i="13"/>
  <c r="P629" i="13"/>
  <c r="J629" i="13"/>
  <c r="F631" i="13"/>
  <c r="K630" i="13"/>
  <c r="I630" i="13" s="1"/>
  <c r="G630" i="13"/>
  <c r="Y628" i="13"/>
  <c r="W629" i="13"/>
  <c r="X629" i="13" s="1"/>
  <c r="Y629" i="13" s="1"/>
  <c r="AC629" i="13"/>
  <c r="AD629" i="13" s="1"/>
  <c r="L629" i="13"/>
  <c r="AA629" i="13" s="1"/>
  <c r="I405" i="2"/>
  <c r="G405" i="2"/>
  <c r="Q405" i="2"/>
  <c r="H406" i="2"/>
  <c r="S404" i="2"/>
  <c r="T403" i="2"/>
  <c r="U403" i="2" s="1"/>
  <c r="Z403" i="2" s="1"/>
  <c r="V403" i="2"/>
  <c r="J404" i="2"/>
  <c r="P404" i="2"/>
  <c r="K407" i="2"/>
  <c r="F408" i="2"/>
  <c r="L404" i="2"/>
  <c r="AA404" i="2" s="1"/>
  <c r="AC404" i="2"/>
  <c r="AD404" i="2" s="1"/>
  <c r="H633" i="13" l="1"/>
  <c r="Q632" i="13"/>
  <c r="S632" i="13" s="1"/>
  <c r="P630" i="13"/>
  <c r="J630" i="13"/>
  <c r="W630" i="13"/>
  <c r="X630" i="13" s="1"/>
  <c r="Y630" i="13" s="1"/>
  <c r="AC630" i="13"/>
  <c r="AD630" i="13" s="1"/>
  <c r="L630" i="13"/>
  <c r="AA630" i="13" s="1"/>
  <c r="K631" i="13"/>
  <c r="I631" i="13" s="1"/>
  <c r="F632" i="13"/>
  <c r="G631" i="13"/>
  <c r="T631" i="13"/>
  <c r="U631" i="13" s="1"/>
  <c r="Z631" i="13" s="1"/>
  <c r="V631" i="13"/>
  <c r="F409" i="2"/>
  <c r="K408" i="2"/>
  <c r="W403" i="2"/>
  <c r="X403" i="2" s="1"/>
  <c r="Y403" i="2" s="1"/>
  <c r="S405" i="2"/>
  <c r="T404" i="2"/>
  <c r="U404" i="2" s="1"/>
  <c r="Z404" i="2" s="1"/>
  <c r="V404" i="2"/>
  <c r="P405" i="2"/>
  <c r="J405" i="2"/>
  <c r="G406" i="2"/>
  <c r="Q406" i="2"/>
  <c r="H407" i="2"/>
  <c r="I406" i="2"/>
  <c r="L405" i="2"/>
  <c r="AA405" i="2" s="1"/>
  <c r="AC405" i="2"/>
  <c r="AD405" i="2" s="1"/>
  <c r="W404" i="2" l="1"/>
  <c r="X404" i="2" s="1"/>
  <c r="Y404" i="2" s="1"/>
  <c r="H634" i="13"/>
  <c r="Q633" i="13"/>
  <c r="AC631" i="13"/>
  <c r="AD631" i="13" s="1"/>
  <c r="L631" i="13"/>
  <c r="AA631" i="13" s="1"/>
  <c r="J631" i="13"/>
  <c r="P631" i="13"/>
  <c r="W631" i="13"/>
  <c r="X631" i="13" s="1"/>
  <c r="F633" i="13"/>
  <c r="K632" i="13"/>
  <c r="I632" i="13" s="1"/>
  <c r="G632" i="13"/>
  <c r="S633" i="13"/>
  <c r="T632" i="13"/>
  <c r="U632" i="13" s="1"/>
  <c r="Z632" i="13" s="1"/>
  <c r="V632" i="13"/>
  <c r="J406" i="2"/>
  <c r="P406" i="2"/>
  <c r="AC406" i="2"/>
  <c r="AD406" i="2" s="1"/>
  <c r="L406" i="2"/>
  <c r="AA406" i="2" s="1"/>
  <c r="S406" i="2"/>
  <c r="T405" i="2"/>
  <c r="U405" i="2" s="1"/>
  <c r="Z405" i="2" s="1"/>
  <c r="V405" i="2"/>
  <c r="G407" i="2"/>
  <c r="H408" i="2"/>
  <c r="I407" i="2"/>
  <c r="Q407" i="2"/>
  <c r="K409" i="2"/>
  <c r="F410" i="2"/>
  <c r="W405" i="2" l="1"/>
  <c r="X405" i="2" s="1"/>
  <c r="Y405" i="2" s="1"/>
  <c r="Q634" i="13"/>
  <c r="H635" i="13"/>
  <c r="K633" i="13"/>
  <c r="I633" i="13" s="1"/>
  <c r="F634" i="13"/>
  <c r="G633" i="13"/>
  <c r="J632" i="13"/>
  <c r="P632" i="13"/>
  <c r="S634" i="13"/>
  <c r="T633" i="13"/>
  <c r="U633" i="13" s="1"/>
  <c r="Z633" i="13" s="1"/>
  <c r="V633" i="13"/>
  <c r="W632" i="13"/>
  <c r="X632" i="13" s="1"/>
  <c r="AC632" i="13"/>
  <c r="AD632" i="13" s="1"/>
  <c r="L632" i="13"/>
  <c r="AA632" i="13" s="1"/>
  <c r="Y631" i="13"/>
  <c r="F411" i="2"/>
  <c r="K410" i="2"/>
  <c r="J407" i="2"/>
  <c r="P407" i="2"/>
  <c r="AC407" i="2"/>
  <c r="AD407" i="2" s="1"/>
  <c r="L407" i="2"/>
  <c r="G408" i="2"/>
  <c r="H409" i="2"/>
  <c r="Q408" i="2"/>
  <c r="I408" i="2"/>
  <c r="T406" i="2"/>
  <c r="U406" i="2" s="1"/>
  <c r="Z406" i="2" s="1"/>
  <c r="S407" i="2"/>
  <c r="V406" i="2"/>
  <c r="W406" i="2" s="1"/>
  <c r="X406" i="2" s="1"/>
  <c r="Y406" i="2" s="1"/>
  <c r="H636" i="13" l="1"/>
  <c r="Q635" i="13"/>
  <c r="Y632" i="13"/>
  <c r="T634" i="13"/>
  <c r="U634" i="13" s="1"/>
  <c r="Z634" i="13" s="1"/>
  <c r="S635" i="13"/>
  <c r="V634" i="13"/>
  <c r="K634" i="13"/>
  <c r="I634" i="13" s="1"/>
  <c r="F635" i="13"/>
  <c r="G634" i="13"/>
  <c r="AC633" i="13"/>
  <c r="AD633" i="13" s="1"/>
  <c r="L633" i="13"/>
  <c r="AA633" i="13" s="1"/>
  <c r="W633" i="13"/>
  <c r="X633" i="13" s="1"/>
  <c r="Y633" i="13" s="1"/>
  <c r="J633" i="13"/>
  <c r="P633" i="13"/>
  <c r="T407" i="2"/>
  <c r="U407" i="2" s="1"/>
  <c r="Z407" i="2" s="1"/>
  <c r="S408" i="2"/>
  <c r="V407" i="2"/>
  <c r="H410" i="2"/>
  <c r="Q409" i="2"/>
  <c r="I409" i="2"/>
  <c r="G409" i="2"/>
  <c r="L408" i="2"/>
  <c r="AA408" i="2" s="1"/>
  <c r="AC408" i="2"/>
  <c r="AD408" i="2" s="1"/>
  <c r="P408" i="2"/>
  <c r="J408" i="2"/>
  <c r="K411" i="2"/>
  <c r="F412" i="2"/>
  <c r="W407" i="2" l="1"/>
  <c r="X407" i="2" s="1"/>
  <c r="Y407" i="2" s="1"/>
  <c r="Q636" i="13"/>
  <c r="H637" i="13"/>
  <c r="W634" i="13"/>
  <c r="X634" i="13" s="1"/>
  <c r="T635" i="13"/>
  <c r="U635" i="13" s="1"/>
  <c r="Z635" i="13" s="1"/>
  <c r="S636" i="13"/>
  <c r="V635" i="13"/>
  <c r="K635" i="13"/>
  <c r="I635" i="13" s="1"/>
  <c r="F636" i="13"/>
  <c r="G635" i="13"/>
  <c r="P634" i="13"/>
  <c r="J634" i="13"/>
  <c r="AC634" i="13"/>
  <c r="AD634" i="13" s="1"/>
  <c r="L634" i="13"/>
  <c r="AA634" i="13" s="1"/>
  <c r="K412" i="2"/>
  <c r="F413" i="2"/>
  <c r="P409" i="2"/>
  <c r="J409" i="2"/>
  <c r="L409" i="2"/>
  <c r="AA409" i="2" s="1"/>
  <c r="AC409" i="2"/>
  <c r="AD409" i="2" s="1"/>
  <c r="H411" i="2"/>
  <c r="Q410" i="2"/>
  <c r="G410" i="2"/>
  <c r="I410" i="2"/>
  <c r="T408" i="2"/>
  <c r="U408" i="2" s="1"/>
  <c r="Z408" i="2" s="1"/>
  <c r="S409" i="2"/>
  <c r="V408" i="2"/>
  <c r="W408" i="2" l="1"/>
  <c r="X408" i="2" s="1"/>
  <c r="Y408" i="2" s="1"/>
  <c r="H638" i="13"/>
  <c r="Q637" i="13"/>
  <c r="L635" i="13"/>
  <c r="AA635" i="13" s="1"/>
  <c r="AC635" i="13"/>
  <c r="AD635" i="13" s="1"/>
  <c r="P635" i="13"/>
  <c r="J635" i="13"/>
  <c r="T636" i="13"/>
  <c r="S637" i="13"/>
  <c r="V636" i="13"/>
  <c r="F637" i="13"/>
  <c r="U636" i="13"/>
  <c r="Z636" i="13" s="1"/>
  <c r="K636" i="13"/>
  <c r="I636" i="13" s="1"/>
  <c r="G636" i="13"/>
  <c r="W635" i="13"/>
  <c r="X635" i="13" s="1"/>
  <c r="Y634" i="13"/>
  <c r="AC410" i="2"/>
  <c r="AD410" i="2" s="1"/>
  <c r="L410" i="2"/>
  <c r="AA410" i="2" s="1"/>
  <c r="K413" i="2"/>
  <c r="F414" i="2"/>
  <c r="T409" i="2"/>
  <c r="U409" i="2" s="1"/>
  <c r="Z409" i="2" s="1"/>
  <c r="S410" i="2"/>
  <c r="V409" i="2"/>
  <c r="W409" i="2" s="1"/>
  <c r="X409" i="2" s="1"/>
  <c r="Y409" i="2" s="1"/>
  <c r="J410" i="2"/>
  <c r="P410" i="2"/>
  <c r="G411" i="2"/>
  <c r="I411" i="2"/>
  <c r="H412" i="2"/>
  <c r="Q411" i="2"/>
  <c r="Y635" i="13" l="1"/>
  <c r="H639" i="13"/>
  <c r="Q638" i="13"/>
  <c r="J636" i="13"/>
  <c r="P636" i="13"/>
  <c r="K637" i="13"/>
  <c r="I637" i="13" s="1"/>
  <c r="F638" i="13"/>
  <c r="G637" i="13"/>
  <c r="W636" i="13"/>
  <c r="X636" i="13" s="1"/>
  <c r="Y636" i="13" s="1"/>
  <c r="L636" i="13"/>
  <c r="AA636" i="13" s="1"/>
  <c r="AC636" i="13"/>
  <c r="AD636" i="13" s="1"/>
  <c r="T637" i="13"/>
  <c r="U637" i="13" s="1"/>
  <c r="Z637" i="13" s="1"/>
  <c r="S638" i="13"/>
  <c r="V637" i="13"/>
  <c r="J411" i="2"/>
  <c r="P411" i="2"/>
  <c r="T410" i="2"/>
  <c r="U410" i="2" s="1"/>
  <c r="Z410" i="2" s="1"/>
  <c r="S411" i="2"/>
  <c r="V410" i="2"/>
  <c r="I412" i="2"/>
  <c r="Q412" i="2"/>
  <c r="H413" i="2"/>
  <c r="G412" i="2"/>
  <c r="L411" i="2"/>
  <c r="AC411" i="2"/>
  <c r="AD411" i="2" s="1"/>
  <c r="K414" i="2"/>
  <c r="F415" i="2"/>
  <c r="H640" i="13" l="1"/>
  <c r="Q639" i="13"/>
  <c r="AC637" i="13"/>
  <c r="AD637" i="13" s="1"/>
  <c r="L637" i="13"/>
  <c r="AA637" i="13" s="1"/>
  <c r="J637" i="13"/>
  <c r="P637" i="13"/>
  <c r="W637" i="13"/>
  <c r="X637" i="13" s="1"/>
  <c r="F639" i="13"/>
  <c r="K638" i="13"/>
  <c r="I638" i="13" s="1"/>
  <c r="G638" i="13"/>
  <c r="S639" i="13"/>
  <c r="T638" i="13"/>
  <c r="U638" i="13" s="1"/>
  <c r="Z638" i="13" s="1"/>
  <c r="V638" i="13"/>
  <c r="S412" i="2"/>
  <c r="T411" i="2"/>
  <c r="U411" i="2" s="1"/>
  <c r="Z411" i="2" s="1"/>
  <c r="V411" i="2"/>
  <c r="W411" i="2" s="1"/>
  <c r="X411" i="2" s="1"/>
  <c r="Y411" i="2" s="1"/>
  <c r="K415" i="2"/>
  <c r="F416" i="2"/>
  <c r="J412" i="2"/>
  <c r="P412" i="2"/>
  <c r="AC412" i="2"/>
  <c r="AD412" i="2" s="1"/>
  <c r="L412" i="2"/>
  <c r="AA412" i="2" s="1"/>
  <c r="Q413" i="2"/>
  <c r="H414" i="2"/>
  <c r="I413" i="2"/>
  <c r="G413" i="2"/>
  <c r="W410" i="2"/>
  <c r="X410" i="2" s="1"/>
  <c r="Y410" i="2" s="1"/>
  <c r="W638" i="13" l="1"/>
  <c r="X638" i="13" s="1"/>
  <c r="Y638" i="13" s="1"/>
  <c r="Y637" i="13"/>
  <c r="H641" i="13"/>
  <c r="Q640" i="13"/>
  <c r="S640" i="13" s="1"/>
  <c r="T639" i="13"/>
  <c r="V639" i="13"/>
  <c r="J638" i="13"/>
  <c r="P638" i="13"/>
  <c r="U639" i="13"/>
  <c r="F640" i="13"/>
  <c r="Z639" i="13"/>
  <c r="K639" i="13"/>
  <c r="I639" i="13" s="1"/>
  <c r="G639" i="13"/>
  <c r="AC638" i="13"/>
  <c r="AD638" i="13" s="1"/>
  <c r="L638" i="13"/>
  <c r="AA638" i="13" s="1"/>
  <c r="P413" i="2"/>
  <c r="J413" i="2"/>
  <c r="K416" i="2"/>
  <c r="F417" i="2"/>
  <c r="AC413" i="2"/>
  <c r="AD413" i="2" s="1"/>
  <c r="L413" i="2"/>
  <c r="AA413" i="2" s="1"/>
  <c r="G414" i="2"/>
  <c r="I414" i="2"/>
  <c r="H415" i="2"/>
  <c r="Q414" i="2"/>
  <c r="T412" i="2"/>
  <c r="U412" i="2" s="1"/>
  <c r="Z412" i="2" s="1"/>
  <c r="S413" i="2"/>
  <c r="V412" i="2"/>
  <c r="W412" i="2" s="1"/>
  <c r="X412" i="2" s="1"/>
  <c r="Y412" i="2" s="1"/>
  <c r="H642" i="13" l="1"/>
  <c r="Q641" i="13"/>
  <c r="K640" i="13"/>
  <c r="I640" i="13" s="1"/>
  <c r="F641" i="13"/>
  <c r="G640" i="13"/>
  <c r="W639" i="13"/>
  <c r="X639" i="13" s="1"/>
  <c r="P639" i="13"/>
  <c r="J639" i="13"/>
  <c r="S641" i="13"/>
  <c r="T640" i="13"/>
  <c r="U640" i="13" s="1"/>
  <c r="Z640" i="13" s="1"/>
  <c r="V640" i="13"/>
  <c r="L639" i="13"/>
  <c r="AA639" i="13" s="1"/>
  <c r="AC639" i="13"/>
  <c r="AD639" i="13" s="1"/>
  <c r="S414" i="2"/>
  <c r="T413" i="2"/>
  <c r="U413" i="2" s="1"/>
  <c r="Z413" i="2" s="1"/>
  <c r="V413" i="2"/>
  <c r="W413" i="2" s="1"/>
  <c r="X413" i="2" s="1"/>
  <c r="Y413" i="2" s="1"/>
  <c r="L414" i="2"/>
  <c r="AC414" i="2"/>
  <c r="AD414" i="2" s="1"/>
  <c r="H416" i="2"/>
  <c r="Q415" i="2"/>
  <c r="I415" i="2"/>
  <c r="G415" i="2"/>
  <c r="F418" i="2"/>
  <c r="K417" i="2"/>
  <c r="J414" i="2"/>
  <c r="P414" i="2"/>
  <c r="Q642" i="13" l="1"/>
  <c r="H643" i="13"/>
  <c r="Y639" i="13"/>
  <c r="W640" i="13"/>
  <c r="X640" i="13" s="1"/>
  <c r="F642" i="13"/>
  <c r="K641" i="13"/>
  <c r="I641" i="13" s="1"/>
  <c r="G641" i="13"/>
  <c r="T641" i="13"/>
  <c r="U641" i="13" s="1"/>
  <c r="Z641" i="13" s="1"/>
  <c r="S642" i="13"/>
  <c r="V641" i="13"/>
  <c r="J640" i="13"/>
  <c r="P640" i="13"/>
  <c r="AC640" i="13"/>
  <c r="AD640" i="13" s="1"/>
  <c r="L640" i="13"/>
  <c r="AA640" i="13" s="1"/>
  <c r="F419" i="2"/>
  <c r="K418" i="2"/>
  <c r="AC415" i="2"/>
  <c r="AD415" i="2" s="1"/>
  <c r="L415" i="2"/>
  <c r="AA415" i="2" s="1"/>
  <c r="I416" i="2"/>
  <c r="Q416" i="2"/>
  <c r="G416" i="2"/>
  <c r="H417" i="2"/>
  <c r="P415" i="2"/>
  <c r="J415" i="2"/>
  <c r="T414" i="2"/>
  <c r="U414" i="2" s="1"/>
  <c r="Z414" i="2" s="1"/>
  <c r="S415" i="2"/>
  <c r="V414" i="2"/>
  <c r="Q643" i="13" l="1"/>
  <c r="H644" i="13"/>
  <c r="J641" i="13"/>
  <c r="P641" i="13"/>
  <c r="F643" i="13"/>
  <c r="K642" i="13"/>
  <c r="I642" i="13" s="1"/>
  <c r="G642" i="13"/>
  <c r="W641" i="13"/>
  <c r="X641" i="13" s="1"/>
  <c r="Y641" i="13" s="1"/>
  <c r="Y640" i="13"/>
  <c r="S643" i="13"/>
  <c r="T642" i="13"/>
  <c r="U642" i="13" s="1"/>
  <c r="Z642" i="13" s="1"/>
  <c r="V642" i="13"/>
  <c r="L641" i="13"/>
  <c r="AA641" i="13" s="1"/>
  <c r="AC641" i="13"/>
  <c r="AD641" i="13" s="1"/>
  <c r="P416" i="2"/>
  <c r="J416" i="2"/>
  <c r="W414" i="2"/>
  <c r="X414" i="2" s="1"/>
  <c r="Y414" i="2" s="1"/>
  <c r="S416" i="2"/>
  <c r="T415" i="2"/>
  <c r="U415" i="2" s="1"/>
  <c r="Z415" i="2" s="1"/>
  <c r="V415" i="2"/>
  <c r="W415" i="2" s="1"/>
  <c r="X415" i="2" s="1"/>
  <c r="Y415" i="2" s="1"/>
  <c r="H418" i="2"/>
  <c r="Q417" i="2"/>
  <c r="I417" i="2"/>
  <c r="G417" i="2"/>
  <c r="AC416" i="2"/>
  <c r="AD416" i="2" s="1"/>
  <c r="L416" i="2"/>
  <c r="AA416" i="2" s="1"/>
  <c r="K419" i="2"/>
  <c r="F420" i="2"/>
  <c r="Q644" i="13" l="1"/>
  <c r="H645" i="13"/>
  <c r="K643" i="13"/>
  <c r="I643" i="13" s="1"/>
  <c r="F644" i="13"/>
  <c r="G643" i="13"/>
  <c r="W642" i="13"/>
  <c r="X642" i="13" s="1"/>
  <c r="S644" i="13"/>
  <c r="T643" i="13"/>
  <c r="U643" i="13" s="1"/>
  <c r="Z643" i="13" s="1"/>
  <c r="V643" i="13"/>
  <c r="J642" i="13"/>
  <c r="P642" i="13"/>
  <c r="L642" i="13"/>
  <c r="AA642" i="13" s="1"/>
  <c r="AC642" i="13"/>
  <c r="AD642" i="13" s="1"/>
  <c r="G418" i="2"/>
  <c r="H419" i="2"/>
  <c r="I418" i="2"/>
  <c r="Q418" i="2"/>
  <c r="F421" i="2"/>
  <c r="K420" i="2"/>
  <c r="T416" i="2"/>
  <c r="U416" i="2" s="1"/>
  <c r="Z416" i="2" s="1"/>
  <c r="S417" i="2"/>
  <c r="V416" i="2"/>
  <c r="W416" i="2" s="1"/>
  <c r="X416" i="2" s="1"/>
  <c r="Y416" i="2" s="1"/>
  <c r="P417" i="2"/>
  <c r="J417" i="2"/>
  <c r="AC417" i="2"/>
  <c r="AD417" i="2" s="1"/>
  <c r="L417" i="2"/>
  <c r="AA417" i="2" s="1"/>
  <c r="H646" i="13" l="1"/>
  <c r="Q645" i="13"/>
  <c r="T644" i="13"/>
  <c r="U644" i="13" s="1"/>
  <c r="Z644" i="13" s="1"/>
  <c r="S645" i="13"/>
  <c r="V644" i="13"/>
  <c r="K644" i="13"/>
  <c r="I644" i="13" s="1"/>
  <c r="F645" i="13"/>
  <c r="G644" i="13"/>
  <c r="Y642" i="13"/>
  <c r="L643" i="13"/>
  <c r="AA643" i="13" s="1"/>
  <c r="AC643" i="13"/>
  <c r="AD643" i="13" s="1"/>
  <c r="W643" i="13"/>
  <c r="X643" i="13" s="1"/>
  <c r="P643" i="13"/>
  <c r="J643" i="13"/>
  <c r="AC418" i="2"/>
  <c r="AD418" i="2" s="1"/>
  <c r="L418" i="2"/>
  <c r="F422" i="2"/>
  <c r="K421" i="2"/>
  <c r="Q419" i="2"/>
  <c r="H420" i="2"/>
  <c r="I419" i="2"/>
  <c r="G419" i="2"/>
  <c r="S418" i="2"/>
  <c r="T417" i="2"/>
  <c r="U417" i="2" s="1"/>
  <c r="Z417" i="2" s="1"/>
  <c r="V417" i="2"/>
  <c r="J418" i="2"/>
  <c r="P418" i="2"/>
  <c r="W644" i="13" l="1"/>
  <c r="Q646" i="13"/>
  <c r="H647" i="13"/>
  <c r="P644" i="13"/>
  <c r="J644" i="13"/>
  <c r="L644" i="13"/>
  <c r="AA644" i="13" s="1"/>
  <c r="AC644" i="13"/>
  <c r="AD644" i="13" s="1"/>
  <c r="X644" i="13"/>
  <c r="Y644" i="13" s="1"/>
  <c r="T645" i="13"/>
  <c r="U645" i="13" s="1"/>
  <c r="Z645" i="13" s="1"/>
  <c r="S646" i="13"/>
  <c r="V645" i="13"/>
  <c r="Y643" i="13"/>
  <c r="F646" i="13"/>
  <c r="K645" i="13"/>
  <c r="I645" i="13" s="1"/>
  <c r="G645" i="13"/>
  <c r="Q420" i="2"/>
  <c r="G420" i="2"/>
  <c r="H421" i="2"/>
  <c r="I420" i="2"/>
  <c r="K422" i="2"/>
  <c r="F423" i="2"/>
  <c r="P419" i="2"/>
  <c r="J419" i="2"/>
  <c r="W417" i="2"/>
  <c r="X417" i="2" s="1"/>
  <c r="Y417" i="2" s="1"/>
  <c r="S419" i="2"/>
  <c r="T418" i="2"/>
  <c r="U418" i="2" s="1"/>
  <c r="Z418" i="2" s="1"/>
  <c r="V418" i="2"/>
  <c r="W418" i="2" s="1"/>
  <c r="X418" i="2" s="1"/>
  <c r="Y418" i="2" s="1"/>
  <c r="AC419" i="2"/>
  <c r="AD419" i="2" s="1"/>
  <c r="L419" i="2"/>
  <c r="AA419" i="2" s="1"/>
  <c r="Q647" i="13" l="1"/>
  <c r="H648" i="13"/>
  <c r="J645" i="13"/>
  <c r="P645" i="13"/>
  <c r="K646" i="13"/>
  <c r="I646" i="13" s="1"/>
  <c r="F647" i="13"/>
  <c r="G646" i="13"/>
  <c r="S647" i="13"/>
  <c r="T646" i="13"/>
  <c r="U646" i="13" s="1"/>
  <c r="Z646" i="13" s="1"/>
  <c r="V646" i="13"/>
  <c r="L645" i="13"/>
  <c r="AA645" i="13" s="1"/>
  <c r="AC645" i="13"/>
  <c r="AD645" i="13" s="1"/>
  <c r="W645" i="13"/>
  <c r="X645" i="13" s="1"/>
  <c r="Q421" i="2"/>
  <c r="G421" i="2"/>
  <c r="H422" i="2"/>
  <c r="I421" i="2"/>
  <c r="J420" i="2"/>
  <c r="P420" i="2"/>
  <c r="F424" i="2"/>
  <c r="K423" i="2"/>
  <c r="T419" i="2"/>
  <c r="U419" i="2" s="1"/>
  <c r="Z419" i="2" s="1"/>
  <c r="S420" i="2"/>
  <c r="V419" i="2"/>
  <c r="L420" i="2"/>
  <c r="AA420" i="2" s="1"/>
  <c r="AC420" i="2"/>
  <c r="AD420" i="2" s="1"/>
  <c r="H649" i="13" l="1"/>
  <c r="Q648" i="13"/>
  <c r="Y645" i="13"/>
  <c r="P646" i="13"/>
  <c r="J646" i="13"/>
  <c r="L646" i="13"/>
  <c r="AA646" i="13" s="1"/>
  <c r="AC646" i="13"/>
  <c r="AD646" i="13" s="1"/>
  <c r="W646" i="13"/>
  <c r="X646" i="13" s="1"/>
  <c r="K647" i="13"/>
  <c r="I647" i="13" s="1"/>
  <c r="F648" i="13"/>
  <c r="G647" i="13"/>
  <c r="S648" i="13"/>
  <c r="T647" i="13"/>
  <c r="U647" i="13" s="1"/>
  <c r="Z647" i="13" s="1"/>
  <c r="V647" i="13"/>
  <c r="G422" i="2"/>
  <c r="I422" i="2"/>
  <c r="H423" i="2"/>
  <c r="Q422" i="2"/>
  <c r="P421" i="2"/>
  <c r="J421" i="2"/>
  <c r="F425" i="2"/>
  <c r="K424" i="2"/>
  <c r="W419" i="2"/>
  <c r="X419" i="2" s="1"/>
  <c r="Y419" i="2" s="1"/>
  <c r="S421" i="2"/>
  <c r="T420" i="2"/>
  <c r="U420" i="2" s="1"/>
  <c r="Z420" i="2" s="1"/>
  <c r="V420" i="2"/>
  <c r="AC421" i="2"/>
  <c r="AD421" i="2" s="1"/>
  <c r="L421" i="2"/>
  <c r="AA421" i="2" s="1"/>
  <c r="W420" i="2" l="1"/>
  <c r="X420" i="2" s="1"/>
  <c r="Y420" i="2" s="1"/>
  <c r="Y646" i="13"/>
  <c r="Q649" i="13"/>
  <c r="H650" i="13"/>
  <c r="S649" i="13"/>
  <c r="T648" i="13"/>
  <c r="U648" i="13" s="1"/>
  <c r="Z648" i="13" s="1"/>
  <c r="V648" i="13"/>
  <c r="L647" i="13"/>
  <c r="AA647" i="13" s="1"/>
  <c r="AC647" i="13"/>
  <c r="AD647" i="13" s="1"/>
  <c r="W647" i="13"/>
  <c r="X647" i="13" s="1"/>
  <c r="J647" i="13"/>
  <c r="P647" i="13"/>
  <c r="K648" i="13"/>
  <c r="I648" i="13" s="1"/>
  <c r="F649" i="13"/>
  <c r="G648" i="13"/>
  <c r="G423" i="2"/>
  <c r="H424" i="2"/>
  <c r="I423" i="2"/>
  <c r="Q423" i="2"/>
  <c r="AC422" i="2"/>
  <c r="AD422" i="2" s="1"/>
  <c r="L422" i="2"/>
  <c r="AA422" i="2" s="1"/>
  <c r="J422" i="2"/>
  <c r="P422" i="2"/>
  <c r="S422" i="2"/>
  <c r="T421" i="2"/>
  <c r="U421" i="2" s="1"/>
  <c r="Z421" i="2" s="1"/>
  <c r="V421" i="2"/>
  <c r="K425" i="2"/>
  <c r="F426" i="2"/>
  <c r="H651" i="13" l="1"/>
  <c r="Q650" i="13"/>
  <c r="W648" i="13"/>
  <c r="X648" i="13" s="1"/>
  <c r="K649" i="13"/>
  <c r="I649" i="13" s="1"/>
  <c r="F650" i="13"/>
  <c r="G649" i="13"/>
  <c r="AC648" i="13"/>
  <c r="AD648" i="13" s="1"/>
  <c r="L648" i="13"/>
  <c r="AA648" i="13" s="1"/>
  <c r="Y647" i="13"/>
  <c r="J648" i="13"/>
  <c r="P648" i="13"/>
  <c r="T649" i="13"/>
  <c r="U649" i="13" s="1"/>
  <c r="Z649" i="13" s="1"/>
  <c r="S650" i="13"/>
  <c r="V649" i="13"/>
  <c r="K426" i="2"/>
  <c r="F427" i="2"/>
  <c r="W421" i="2"/>
  <c r="X421" i="2" s="1"/>
  <c r="Y421" i="2" s="1"/>
  <c r="AC423" i="2"/>
  <c r="AD423" i="2" s="1"/>
  <c r="L423" i="2"/>
  <c r="AA423" i="2" s="1"/>
  <c r="Q424" i="2"/>
  <c r="G424" i="2"/>
  <c r="I424" i="2"/>
  <c r="H425" i="2"/>
  <c r="T422" i="2"/>
  <c r="U422" i="2" s="1"/>
  <c r="Z422" i="2" s="1"/>
  <c r="S423" i="2"/>
  <c r="V422" i="2"/>
  <c r="J423" i="2"/>
  <c r="P423" i="2"/>
  <c r="W422" i="2" l="1"/>
  <c r="X422" i="2" s="1"/>
  <c r="Y422" i="2" s="1"/>
  <c r="Q651" i="13"/>
  <c r="H652" i="13"/>
  <c r="W649" i="13"/>
  <c r="X649" i="13" s="1"/>
  <c r="J649" i="13"/>
  <c r="P649" i="13"/>
  <c r="L649" i="13"/>
  <c r="AA649" i="13" s="1"/>
  <c r="AC649" i="13"/>
  <c r="AD649" i="13" s="1"/>
  <c r="T650" i="13"/>
  <c r="U650" i="13" s="1"/>
  <c r="Z650" i="13" s="1"/>
  <c r="S651" i="13"/>
  <c r="V650" i="13"/>
  <c r="F651" i="13"/>
  <c r="K650" i="13"/>
  <c r="I650" i="13" s="1"/>
  <c r="G650" i="13"/>
  <c r="Y648" i="13"/>
  <c r="Q425" i="2"/>
  <c r="H426" i="2"/>
  <c r="I425" i="2"/>
  <c r="G425" i="2"/>
  <c r="K427" i="2"/>
  <c r="F428" i="2"/>
  <c r="T423" i="2"/>
  <c r="U423" i="2" s="1"/>
  <c r="Z423" i="2" s="1"/>
  <c r="S424" i="2"/>
  <c r="V423" i="2"/>
  <c r="W423" i="2" s="1"/>
  <c r="X423" i="2" s="1"/>
  <c r="Y423" i="2" s="1"/>
  <c r="J424" i="2"/>
  <c r="P424" i="2"/>
  <c r="L424" i="2"/>
  <c r="AA424" i="2" s="1"/>
  <c r="AC424" i="2"/>
  <c r="AD424" i="2" s="1"/>
  <c r="H653" i="13" l="1"/>
  <c r="Q652" i="13"/>
  <c r="T651" i="13"/>
  <c r="S652" i="13"/>
  <c r="V651" i="13"/>
  <c r="K651" i="13"/>
  <c r="I651" i="13" s="1"/>
  <c r="U651" i="13"/>
  <c r="Z651" i="13" s="1"/>
  <c r="F652" i="13"/>
  <c r="G651" i="13"/>
  <c r="L650" i="13"/>
  <c r="AA650" i="13" s="1"/>
  <c r="AC650" i="13"/>
  <c r="AD650" i="13" s="1"/>
  <c r="J650" i="13"/>
  <c r="P650" i="13"/>
  <c r="W650" i="13"/>
  <c r="X650" i="13" s="1"/>
  <c r="Y650" i="13" s="1"/>
  <c r="Y649" i="13"/>
  <c r="S425" i="2"/>
  <c r="T424" i="2"/>
  <c r="U424" i="2" s="1"/>
  <c r="Z424" i="2" s="1"/>
  <c r="V424" i="2"/>
  <c r="W424" i="2" s="1"/>
  <c r="X424" i="2" s="1"/>
  <c r="Y424" i="2" s="1"/>
  <c r="AC425" i="2"/>
  <c r="AD425" i="2" s="1"/>
  <c r="L425" i="2"/>
  <c r="AA425" i="2" s="1"/>
  <c r="Q426" i="2"/>
  <c r="I426" i="2"/>
  <c r="H427" i="2"/>
  <c r="G426" i="2"/>
  <c r="K428" i="2"/>
  <c r="F429" i="2"/>
  <c r="P425" i="2"/>
  <c r="J425" i="2"/>
  <c r="W651" i="13" l="1"/>
  <c r="H654" i="13"/>
  <c r="Q653" i="13"/>
  <c r="P651" i="13"/>
  <c r="J651" i="13"/>
  <c r="L651" i="13"/>
  <c r="AA651" i="13" s="1"/>
  <c r="AC651" i="13"/>
  <c r="AD651" i="13" s="1"/>
  <c r="X651" i="13"/>
  <c r="Y651" i="13" s="1"/>
  <c r="S653" i="13"/>
  <c r="T652" i="13"/>
  <c r="U652" i="13" s="1"/>
  <c r="Z652" i="13" s="1"/>
  <c r="V652" i="13"/>
  <c r="K652" i="13"/>
  <c r="I652" i="13" s="1"/>
  <c r="F653" i="13"/>
  <c r="G652" i="13"/>
  <c r="I427" i="2"/>
  <c r="G427" i="2"/>
  <c r="H428" i="2"/>
  <c r="Q427" i="2"/>
  <c r="L426" i="2"/>
  <c r="AC426" i="2"/>
  <c r="AD426" i="2" s="1"/>
  <c r="F430" i="2"/>
  <c r="K429" i="2"/>
  <c r="J426" i="2"/>
  <c r="P426" i="2"/>
  <c r="S426" i="2"/>
  <c r="T425" i="2"/>
  <c r="U425" i="2" s="1"/>
  <c r="Z425" i="2" s="1"/>
  <c r="V425" i="2"/>
  <c r="W425" i="2" s="1"/>
  <c r="X425" i="2" s="1"/>
  <c r="Y425" i="2" s="1"/>
  <c r="Q654" i="13" l="1"/>
  <c r="H655" i="13"/>
  <c r="J652" i="13"/>
  <c r="P652" i="13"/>
  <c r="K653" i="13"/>
  <c r="I653" i="13" s="1"/>
  <c r="F654" i="13"/>
  <c r="G653" i="13"/>
  <c r="T653" i="13"/>
  <c r="U653" i="13" s="1"/>
  <c r="Z653" i="13" s="1"/>
  <c r="S654" i="13"/>
  <c r="V653" i="13"/>
  <c r="L652" i="13"/>
  <c r="AA652" i="13" s="1"/>
  <c r="AC652" i="13"/>
  <c r="AD652" i="13" s="1"/>
  <c r="W652" i="13"/>
  <c r="X652" i="13" s="1"/>
  <c r="I428" i="2"/>
  <c r="G428" i="2"/>
  <c r="Q428" i="2"/>
  <c r="H429" i="2"/>
  <c r="P427" i="2"/>
  <c r="J427" i="2"/>
  <c r="F431" i="2"/>
  <c r="K430" i="2"/>
  <c r="S427" i="2"/>
  <c r="T426" i="2"/>
  <c r="U426" i="2" s="1"/>
  <c r="Z426" i="2" s="1"/>
  <c r="V426" i="2"/>
  <c r="W426" i="2" s="1"/>
  <c r="X426" i="2" s="1"/>
  <c r="Y426" i="2" s="1"/>
  <c r="AC427" i="2"/>
  <c r="AD427" i="2" s="1"/>
  <c r="L427" i="2"/>
  <c r="Y652" i="13" l="1"/>
  <c r="H656" i="13"/>
  <c r="Q655" i="13"/>
  <c r="J653" i="13"/>
  <c r="P653" i="13"/>
  <c r="AC653" i="13"/>
  <c r="AD653" i="13" s="1"/>
  <c r="L653" i="13"/>
  <c r="AA653" i="13" s="1"/>
  <c r="W653" i="13"/>
  <c r="X653" i="13" s="1"/>
  <c r="Y653" i="13" s="1"/>
  <c r="K654" i="13"/>
  <c r="I654" i="13" s="1"/>
  <c r="F655" i="13"/>
  <c r="G654" i="13"/>
  <c r="T654" i="13"/>
  <c r="U654" i="13" s="1"/>
  <c r="Z654" i="13" s="1"/>
  <c r="S655" i="13"/>
  <c r="V654" i="13"/>
  <c r="S428" i="2"/>
  <c r="T427" i="2"/>
  <c r="U427" i="2" s="1"/>
  <c r="Z427" i="2" s="1"/>
  <c r="V427" i="2"/>
  <c r="I429" i="2"/>
  <c r="H430" i="2"/>
  <c r="G429" i="2"/>
  <c r="Q429" i="2"/>
  <c r="F432" i="2"/>
  <c r="K431" i="2"/>
  <c r="P428" i="2"/>
  <c r="J428" i="2"/>
  <c r="AC428" i="2"/>
  <c r="AD428" i="2" s="1"/>
  <c r="L428" i="2"/>
  <c r="W427" i="2" l="1"/>
  <c r="X427" i="2" s="1"/>
  <c r="Y427" i="2" s="1"/>
  <c r="Q656" i="13"/>
  <c r="H657" i="13"/>
  <c r="L654" i="13"/>
  <c r="AA654" i="13" s="1"/>
  <c r="AC654" i="13"/>
  <c r="AD654" i="13" s="1"/>
  <c r="J654" i="13"/>
  <c r="P654" i="13"/>
  <c r="W654" i="13"/>
  <c r="X654" i="13" s="1"/>
  <c r="Y654" i="13" s="1"/>
  <c r="K655" i="13"/>
  <c r="I655" i="13" s="1"/>
  <c r="F656" i="13"/>
  <c r="G655" i="13"/>
  <c r="T655" i="13"/>
  <c r="U655" i="13" s="1"/>
  <c r="Z655" i="13" s="1"/>
  <c r="S656" i="13"/>
  <c r="V655" i="13"/>
  <c r="AC429" i="2"/>
  <c r="AD429" i="2" s="1"/>
  <c r="L429" i="2"/>
  <c r="AA429" i="2" s="1"/>
  <c r="P429" i="2"/>
  <c r="J429" i="2"/>
  <c r="I430" i="2"/>
  <c r="Q430" i="2"/>
  <c r="H431" i="2"/>
  <c r="G430" i="2"/>
  <c r="F433" i="2"/>
  <c r="K432" i="2"/>
  <c r="S429" i="2"/>
  <c r="T428" i="2"/>
  <c r="U428" i="2" s="1"/>
  <c r="Z428" i="2" s="1"/>
  <c r="V428" i="2"/>
  <c r="W428" i="2" s="1"/>
  <c r="X428" i="2" s="1"/>
  <c r="Y428" i="2" s="1"/>
  <c r="H658" i="13" l="1"/>
  <c r="Q657" i="13"/>
  <c r="T656" i="13"/>
  <c r="S657" i="13"/>
  <c r="V656" i="13"/>
  <c r="W655" i="13"/>
  <c r="X655" i="13" s="1"/>
  <c r="K656" i="13"/>
  <c r="I656" i="13" s="1"/>
  <c r="U656" i="13"/>
  <c r="Z656" i="13" s="1"/>
  <c r="F657" i="13"/>
  <c r="G656" i="13"/>
  <c r="P655" i="13"/>
  <c r="J655" i="13"/>
  <c r="L655" i="13"/>
  <c r="AA655" i="13" s="1"/>
  <c r="AC655" i="13"/>
  <c r="AD655" i="13" s="1"/>
  <c r="Q431" i="2"/>
  <c r="I431" i="2"/>
  <c r="G431" i="2"/>
  <c r="H432" i="2"/>
  <c r="T429" i="2"/>
  <c r="U429" i="2" s="1"/>
  <c r="Z429" i="2" s="1"/>
  <c r="S430" i="2"/>
  <c r="V429" i="2"/>
  <c r="K433" i="2"/>
  <c r="F434" i="2"/>
  <c r="J430" i="2"/>
  <c r="P430" i="2"/>
  <c r="L430" i="2"/>
  <c r="AC430" i="2"/>
  <c r="AD430" i="2" s="1"/>
  <c r="W429" i="2" l="1"/>
  <c r="X429" i="2" s="1"/>
  <c r="Y429" i="2" s="1"/>
  <c r="Y655" i="13"/>
  <c r="W656" i="13"/>
  <c r="X656" i="13" s="1"/>
  <c r="Q658" i="13"/>
  <c r="S658" i="13" s="1"/>
  <c r="H659" i="13"/>
  <c r="F658" i="13"/>
  <c r="K657" i="13"/>
  <c r="I657" i="13" s="1"/>
  <c r="G657" i="13"/>
  <c r="T657" i="13"/>
  <c r="U657" i="13" s="1"/>
  <c r="Z657" i="13" s="1"/>
  <c r="V657" i="13"/>
  <c r="J656" i="13"/>
  <c r="P656" i="13"/>
  <c r="Y656" i="13" s="1"/>
  <c r="AC656" i="13"/>
  <c r="AD656" i="13" s="1"/>
  <c r="L656" i="13"/>
  <c r="AA656" i="13" s="1"/>
  <c r="H433" i="2"/>
  <c r="I432" i="2"/>
  <c r="G432" i="2"/>
  <c r="Q432" i="2"/>
  <c r="F435" i="2"/>
  <c r="K434" i="2"/>
  <c r="S431" i="2"/>
  <c r="T430" i="2"/>
  <c r="U430" i="2" s="1"/>
  <c r="Z430" i="2" s="1"/>
  <c r="V430" i="2"/>
  <c r="W430" i="2" s="1"/>
  <c r="X430" i="2" s="1"/>
  <c r="Y430" i="2" s="1"/>
  <c r="AC431" i="2"/>
  <c r="AD431" i="2" s="1"/>
  <c r="L431" i="2"/>
  <c r="AA431" i="2" s="1"/>
  <c r="P431" i="2"/>
  <c r="J431" i="2"/>
  <c r="H660" i="13" l="1"/>
  <c r="Q659" i="13"/>
  <c r="AC657" i="13"/>
  <c r="AD657" i="13" s="1"/>
  <c r="L657" i="13"/>
  <c r="AA657" i="13" s="1"/>
  <c r="W657" i="13"/>
  <c r="X657" i="13" s="1"/>
  <c r="T658" i="13"/>
  <c r="U658" i="13" s="1"/>
  <c r="Z658" i="13" s="1"/>
  <c r="S659" i="13"/>
  <c r="V658" i="13"/>
  <c r="P657" i="13"/>
  <c r="J657" i="13"/>
  <c r="K658" i="13"/>
  <c r="I658" i="13" s="1"/>
  <c r="F659" i="13"/>
  <c r="G658" i="13"/>
  <c r="P432" i="2"/>
  <c r="J432" i="2"/>
  <c r="L432" i="2"/>
  <c r="AA432" i="2" s="1"/>
  <c r="AC432" i="2"/>
  <c r="AD432" i="2" s="1"/>
  <c r="T431" i="2"/>
  <c r="U431" i="2" s="1"/>
  <c r="Z431" i="2" s="1"/>
  <c r="S432" i="2"/>
  <c r="V431" i="2"/>
  <c r="W431" i="2" s="1"/>
  <c r="X431" i="2" s="1"/>
  <c r="Y431" i="2" s="1"/>
  <c r="K435" i="2"/>
  <c r="F436" i="2"/>
  <c r="Q433" i="2"/>
  <c r="I433" i="2"/>
  <c r="G433" i="2"/>
  <c r="H434" i="2"/>
  <c r="Q660" i="13" l="1"/>
  <c r="H661" i="13"/>
  <c r="W658" i="13"/>
  <c r="X658" i="13" s="1"/>
  <c r="Y657" i="13"/>
  <c r="J658" i="13"/>
  <c r="P658" i="13"/>
  <c r="L658" i="13"/>
  <c r="AA658" i="13" s="1"/>
  <c r="AC658" i="13"/>
  <c r="AD658" i="13" s="1"/>
  <c r="S660" i="13"/>
  <c r="T659" i="13"/>
  <c r="V659" i="13"/>
  <c r="K659" i="13"/>
  <c r="I659" i="13" s="1"/>
  <c r="F660" i="13"/>
  <c r="U659" i="13"/>
  <c r="Z659" i="13" s="1"/>
  <c r="G659" i="13"/>
  <c r="H435" i="2"/>
  <c r="G434" i="2"/>
  <c r="I434" i="2"/>
  <c r="Q434" i="2"/>
  <c r="F437" i="2"/>
  <c r="K436" i="2"/>
  <c r="S433" i="2"/>
  <c r="T432" i="2"/>
  <c r="U432" i="2" s="1"/>
  <c r="Z432" i="2" s="1"/>
  <c r="V432" i="2"/>
  <c r="W432" i="2" s="1"/>
  <c r="X432" i="2" s="1"/>
  <c r="Y432" i="2" s="1"/>
  <c r="P433" i="2"/>
  <c r="J433" i="2"/>
  <c r="L433" i="2"/>
  <c r="AA433" i="2" s="1"/>
  <c r="AC433" i="2"/>
  <c r="AD433" i="2" s="1"/>
  <c r="Q661" i="13" l="1"/>
  <c r="H662" i="13"/>
  <c r="Y658" i="13"/>
  <c r="AC659" i="13"/>
  <c r="AD659" i="13" s="1"/>
  <c r="L659" i="13"/>
  <c r="AA659" i="13" s="1"/>
  <c r="T660" i="13"/>
  <c r="S661" i="13"/>
  <c r="V660" i="13"/>
  <c r="J659" i="13"/>
  <c r="P659" i="13"/>
  <c r="W659" i="13"/>
  <c r="X659" i="13" s="1"/>
  <c r="K660" i="13"/>
  <c r="I660" i="13" s="1"/>
  <c r="F661" i="13"/>
  <c r="U660" i="13"/>
  <c r="Z660" i="13" s="1"/>
  <c r="G660" i="13"/>
  <c r="AC434" i="2"/>
  <c r="AD434" i="2" s="1"/>
  <c r="L434" i="2"/>
  <c r="AA434" i="2" s="1"/>
  <c r="P434" i="2"/>
  <c r="J434" i="2"/>
  <c r="T433" i="2"/>
  <c r="U433" i="2" s="1"/>
  <c r="Z433" i="2" s="1"/>
  <c r="S434" i="2"/>
  <c r="V433" i="2"/>
  <c r="K437" i="2"/>
  <c r="F438" i="2"/>
  <c r="H436" i="2"/>
  <c r="G435" i="2"/>
  <c r="Q435" i="2"/>
  <c r="I435" i="2"/>
  <c r="W433" i="2" l="1"/>
  <c r="X433" i="2" s="1"/>
  <c r="Y433" i="2" s="1"/>
  <c r="H663" i="13"/>
  <c r="Q662" i="13"/>
  <c r="K661" i="13"/>
  <c r="I661" i="13" s="1"/>
  <c r="F662" i="13"/>
  <c r="G661" i="13"/>
  <c r="J660" i="13"/>
  <c r="P660" i="13"/>
  <c r="L660" i="13"/>
  <c r="AA660" i="13" s="1"/>
  <c r="AC660" i="13"/>
  <c r="AD660" i="13" s="1"/>
  <c r="W660" i="13"/>
  <c r="X660" i="13" s="1"/>
  <c r="Y659" i="13"/>
  <c r="T661" i="13"/>
  <c r="U661" i="13" s="1"/>
  <c r="Z661" i="13" s="1"/>
  <c r="S662" i="13"/>
  <c r="V661" i="13"/>
  <c r="S435" i="2"/>
  <c r="T434" i="2"/>
  <c r="U434" i="2" s="1"/>
  <c r="Z434" i="2" s="1"/>
  <c r="V434" i="2"/>
  <c r="W434" i="2" s="1"/>
  <c r="X434" i="2" s="1"/>
  <c r="Y434" i="2" s="1"/>
  <c r="L435" i="2"/>
  <c r="AA435" i="2" s="1"/>
  <c r="AC435" i="2"/>
  <c r="AD435" i="2" s="1"/>
  <c r="I436" i="2"/>
  <c r="H437" i="2"/>
  <c r="G436" i="2"/>
  <c r="Q436" i="2"/>
  <c r="J435" i="2"/>
  <c r="P435" i="2"/>
  <c r="F439" i="2"/>
  <c r="K438" i="2"/>
  <c r="Q663" i="13" l="1"/>
  <c r="H664" i="13"/>
  <c r="W661" i="13"/>
  <c r="X661" i="13" s="1"/>
  <c r="Y660" i="13"/>
  <c r="F663" i="13"/>
  <c r="K662" i="13"/>
  <c r="I662" i="13" s="1"/>
  <c r="G662" i="13"/>
  <c r="T662" i="13"/>
  <c r="U662" i="13" s="1"/>
  <c r="Z662" i="13" s="1"/>
  <c r="S663" i="13"/>
  <c r="V662" i="13"/>
  <c r="J661" i="13"/>
  <c r="P661" i="13"/>
  <c r="AC661" i="13"/>
  <c r="AD661" i="13" s="1"/>
  <c r="L661" i="13"/>
  <c r="AA661" i="13" s="1"/>
  <c r="AC436" i="2"/>
  <c r="AD436" i="2" s="1"/>
  <c r="L436" i="2"/>
  <c r="AA436" i="2" s="1"/>
  <c r="Q437" i="2"/>
  <c r="I437" i="2"/>
  <c r="H438" i="2"/>
  <c r="G437" i="2"/>
  <c r="F440" i="2"/>
  <c r="K439" i="2"/>
  <c r="P436" i="2"/>
  <c r="J436" i="2"/>
  <c r="S436" i="2"/>
  <c r="T435" i="2"/>
  <c r="U435" i="2" s="1"/>
  <c r="Z435" i="2" s="1"/>
  <c r="V435" i="2"/>
  <c r="W435" i="2" s="1"/>
  <c r="X435" i="2" s="1"/>
  <c r="Y435" i="2" s="1"/>
  <c r="H665" i="13" l="1"/>
  <c r="Q664" i="13"/>
  <c r="P662" i="13"/>
  <c r="J662" i="13"/>
  <c r="F664" i="13"/>
  <c r="K663" i="13"/>
  <c r="I663" i="13" s="1"/>
  <c r="G663" i="13"/>
  <c r="W662" i="13"/>
  <c r="X662" i="13" s="1"/>
  <c r="Y662" i="13" s="1"/>
  <c r="S664" i="13"/>
  <c r="T663" i="13"/>
  <c r="U663" i="13" s="1"/>
  <c r="Z663" i="13" s="1"/>
  <c r="V663" i="13"/>
  <c r="L662" i="13"/>
  <c r="AA662" i="13" s="1"/>
  <c r="AC662" i="13"/>
  <c r="AD662" i="13" s="1"/>
  <c r="Y661" i="13"/>
  <c r="T436" i="2"/>
  <c r="U436" i="2" s="1"/>
  <c r="Z436" i="2" s="1"/>
  <c r="S437" i="2"/>
  <c r="V436" i="2"/>
  <c r="P437" i="2"/>
  <c r="J437" i="2"/>
  <c r="I438" i="2"/>
  <c r="H439" i="2"/>
  <c r="Q438" i="2"/>
  <c r="G438" i="2"/>
  <c r="K440" i="2"/>
  <c r="F441" i="2"/>
  <c r="AC437" i="2"/>
  <c r="AD437" i="2" s="1"/>
  <c r="L437" i="2"/>
  <c r="AA437" i="2" s="1"/>
  <c r="W436" i="2" l="1"/>
  <c r="X436" i="2" s="1"/>
  <c r="Y436" i="2" s="1"/>
  <c r="Q665" i="13"/>
  <c r="H666" i="13"/>
  <c r="W663" i="13"/>
  <c r="X663" i="13" s="1"/>
  <c r="P663" i="13"/>
  <c r="J663" i="13"/>
  <c r="K664" i="13"/>
  <c r="I664" i="13" s="1"/>
  <c r="F665" i="13"/>
  <c r="G664" i="13"/>
  <c r="S665" i="13"/>
  <c r="T664" i="13"/>
  <c r="U664" i="13" s="1"/>
  <c r="Z664" i="13" s="1"/>
  <c r="V664" i="13"/>
  <c r="AC663" i="13"/>
  <c r="AD663" i="13" s="1"/>
  <c r="L663" i="13"/>
  <c r="AA663" i="13" s="1"/>
  <c r="Q439" i="2"/>
  <c r="I439" i="2"/>
  <c r="G439" i="2"/>
  <c r="H440" i="2"/>
  <c r="F442" i="2"/>
  <c r="K441" i="2"/>
  <c r="P438" i="2"/>
  <c r="J438" i="2"/>
  <c r="AC438" i="2"/>
  <c r="AD438" i="2" s="1"/>
  <c r="L438" i="2"/>
  <c r="AA438" i="2" s="1"/>
  <c r="S438" i="2"/>
  <c r="T437" i="2"/>
  <c r="U437" i="2" s="1"/>
  <c r="Z437" i="2" s="1"/>
  <c r="V437" i="2"/>
  <c r="W437" i="2" s="1"/>
  <c r="X437" i="2" s="1"/>
  <c r="Y437" i="2" s="1"/>
  <c r="Q666" i="13" l="1"/>
  <c r="H667" i="13"/>
  <c r="J664" i="13"/>
  <c r="P664" i="13"/>
  <c r="L664" i="13"/>
  <c r="AA664" i="13" s="1"/>
  <c r="AC664" i="13"/>
  <c r="AD664" i="13" s="1"/>
  <c r="W664" i="13"/>
  <c r="X664" i="13" s="1"/>
  <c r="K665" i="13"/>
  <c r="I665" i="13" s="1"/>
  <c r="F666" i="13"/>
  <c r="G665" i="13"/>
  <c r="T665" i="13"/>
  <c r="U665" i="13" s="1"/>
  <c r="Z665" i="13" s="1"/>
  <c r="S666" i="13"/>
  <c r="V665" i="13"/>
  <c r="Y663" i="13"/>
  <c r="Q440" i="2"/>
  <c r="G440" i="2"/>
  <c r="I440" i="2"/>
  <c r="H441" i="2"/>
  <c r="J439" i="2"/>
  <c r="P439" i="2"/>
  <c r="T438" i="2"/>
  <c r="U438" i="2" s="1"/>
  <c r="Z438" i="2" s="1"/>
  <c r="S439" i="2"/>
  <c r="V438" i="2"/>
  <c r="K442" i="2"/>
  <c r="F443" i="2"/>
  <c r="L439" i="2"/>
  <c r="AA439" i="2" s="1"/>
  <c r="AC439" i="2"/>
  <c r="AD439" i="2" s="1"/>
  <c r="Y664" i="13" l="1"/>
  <c r="H668" i="13"/>
  <c r="Q667" i="13"/>
  <c r="AC665" i="13"/>
  <c r="AD665" i="13" s="1"/>
  <c r="L665" i="13"/>
  <c r="AA665" i="13" s="1"/>
  <c r="P665" i="13"/>
  <c r="J665" i="13"/>
  <c r="W665" i="13"/>
  <c r="X665" i="13" s="1"/>
  <c r="F667" i="13"/>
  <c r="K666" i="13"/>
  <c r="I666" i="13" s="1"/>
  <c r="G666" i="13"/>
  <c r="T666" i="13"/>
  <c r="U666" i="13" s="1"/>
  <c r="Z666" i="13" s="1"/>
  <c r="S667" i="13"/>
  <c r="V666" i="13"/>
  <c r="L440" i="2"/>
  <c r="AA440" i="2" s="1"/>
  <c r="AC440" i="2"/>
  <c r="AD440" i="2" s="1"/>
  <c r="W438" i="2"/>
  <c r="X438" i="2" s="1"/>
  <c r="Y438" i="2" s="1"/>
  <c r="J440" i="2"/>
  <c r="P440" i="2"/>
  <c r="F444" i="2"/>
  <c r="K443" i="2"/>
  <c r="S440" i="2"/>
  <c r="T439" i="2"/>
  <c r="U439" i="2" s="1"/>
  <c r="Z439" i="2" s="1"/>
  <c r="V439" i="2"/>
  <c r="I441" i="2"/>
  <c r="H442" i="2"/>
  <c r="G441" i="2"/>
  <c r="Q441" i="2"/>
  <c r="W439" i="2" l="1"/>
  <c r="X439" i="2" s="1"/>
  <c r="Y439" i="2" s="1"/>
  <c r="H669" i="13"/>
  <c r="Q668" i="13"/>
  <c r="S668" i="13" s="1"/>
  <c r="T667" i="13"/>
  <c r="V667" i="13"/>
  <c r="P666" i="13"/>
  <c r="J666" i="13"/>
  <c r="F668" i="13"/>
  <c r="U667" i="13"/>
  <c r="Z667" i="13" s="1"/>
  <c r="K667" i="13"/>
  <c r="I667" i="13" s="1"/>
  <c r="G667" i="13"/>
  <c r="W666" i="13"/>
  <c r="X666" i="13" s="1"/>
  <c r="L666" i="13"/>
  <c r="AA666" i="13" s="1"/>
  <c r="AC666" i="13"/>
  <c r="AD666" i="13" s="1"/>
  <c r="Y665" i="13"/>
  <c r="L441" i="2"/>
  <c r="AA441" i="2" s="1"/>
  <c r="AC441" i="2"/>
  <c r="AD441" i="2" s="1"/>
  <c r="J441" i="2"/>
  <c r="P441" i="2"/>
  <c r="Q442" i="2"/>
  <c r="I442" i="2"/>
  <c r="H443" i="2"/>
  <c r="G442" i="2"/>
  <c r="S441" i="2"/>
  <c r="T440" i="2"/>
  <c r="U440" i="2" s="1"/>
  <c r="Z440" i="2" s="1"/>
  <c r="V440" i="2"/>
  <c r="F445" i="2"/>
  <c r="K444" i="2"/>
  <c r="Y666" i="13" l="1"/>
  <c r="H670" i="13"/>
  <c r="Q669" i="13"/>
  <c r="W667" i="13"/>
  <c r="X667" i="13" s="1"/>
  <c r="Y667" i="13" s="1"/>
  <c r="P667" i="13"/>
  <c r="J667" i="13"/>
  <c r="K668" i="13"/>
  <c r="I668" i="13" s="1"/>
  <c r="F669" i="13"/>
  <c r="G668" i="13"/>
  <c r="T668" i="13"/>
  <c r="U668" i="13" s="1"/>
  <c r="Z668" i="13" s="1"/>
  <c r="S669" i="13"/>
  <c r="V668" i="13"/>
  <c r="L667" i="13"/>
  <c r="AA667" i="13" s="1"/>
  <c r="AC667" i="13"/>
  <c r="AD667" i="13" s="1"/>
  <c r="W440" i="2"/>
  <c r="X440" i="2" s="1"/>
  <c r="Y440" i="2" s="1"/>
  <c r="J442" i="2"/>
  <c r="P442" i="2"/>
  <c r="Q443" i="2"/>
  <c r="G443" i="2"/>
  <c r="H444" i="2"/>
  <c r="I443" i="2"/>
  <c r="F446" i="2"/>
  <c r="K445" i="2"/>
  <c r="T441" i="2"/>
  <c r="U441" i="2" s="1"/>
  <c r="Z441" i="2" s="1"/>
  <c r="S442" i="2"/>
  <c r="V441" i="2"/>
  <c r="L442" i="2"/>
  <c r="AA442" i="2" s="1"/>
  <c r="AC442" i="2"/>
  <c r="AD442" i="2" s="1"/>
  <c r="W441" i="2" l="1"/>
  <c r="X441" i="2" s="1"/>
  <c r="Y441" i="2" s="1"/>
  <c r="H671" i="13"/>
  <c r="Q670" i="13"/>
  <c r="J668" i="13"/>
  <c r="P668" i="13"/>
  <c r="W668" i="13"/>
  <c r="X668" i="13" s="1"/>
  <c r="L668" i="13"/>
  <c r="AA668" i="13" s="1"/>
  <c r="AC668" i="13"/>
  <c r="AD668" i="13" s="1"/>
  <c r="T669" i="13"/>
  <c r="S670" i="13"/>
  <c r="V669" i="13"/>
  <c r="W669" i="13" s="1"/>
  <c r="X669" i="13" s="1"/>
  <c r="F670" i="13"/>
  <c r="U669" i="13"/>
  <c r="Z669" i="13" s="1"/>
  <c r="K669" i="13"/>
  <c r="I669" i="13" s="1"/>
  <c r="G669" i="13"/>
  <c r="L443" i="2"/>
  <c r="AA443" i="2" s="1"/>
  <c r="AC443" i="2"/>
  <c r="AD443" i="2" s="1"/>
  <c r="I444" i="2"/>
  <c r="H445" i="2"/>
  <c r="Q444" i="2"/>
  <c r="G444" i="2"/>
  <c r="F447" i="2"/>
  <c r="K446" i="2"/>
  <c r="P443" i="2"/>
  <c r="J443" i="2"/>
  <c r="S443" i="2"/>
  <c r="T442" i="2"/>
  <c r="U442" i="2" s="1"/>
  <c r="Z442" i="2" s="1"/>
  <c r="V442" i="2"/>
  <c r="W442" i="2" s="1"/>
  <c r="X442" i="2" s="1"/>
  <c r="Y442" i="2" s="1"/>
  <c r="Y668" i="13" l="1"/>
  <c r="H672" i="13"/>
  <c r="Q671" i="13"/>
  <c r="L669" i="13"/>
  <c r="AA669" i="13" s="1"/>
  <c r="AC669" i="13"/>
  <c r="AD669" i="13" s="1"/>
  <c r="T670" i="13"/>
  <c r="U670" i="13" s="1"/>
  <c r="Z670" i="13" s="1"/>
  <c r="S671" i="13"/>
  <c r="V670" i="13"/>
  <c r="J669" i="13"/>
  <c r="P669" i="13"/>
  <c r="Y669" i="13" s="1"/>
  <c r="K670" i="13"/>
  <c r="I670" i="13" s="1"/>
  <c r="F671" i="13"/>
  <c r="G670" i="13"/>
  <c r="G445" i="2"/>
  <c r="I445" i="2"/>
  <c r="H446" i="2"/>
  <c r="Q445" i="2"/>
  <c r="L444" i="2"/>
  <c r="AA444" i="2" s="1"/>
  <c r="AC444" i="2"/>
  <c r="AD444" i="2" s="1"/>
  <c r="T443" i="2"/>
  <c r="U443" i="2" s="1"/>
  <c r="Z443" i="2" s="1"/>
  <c r="S444" i="2"/>
  <c r="V443" i="2"/>
  <c r="K447" i="2"/>
  <c r="F448" i="2"/>
  <c r="P444" i="2"/>
  <c r="J444" i="2"/>
  <c r="W443" i="2" l="1"/>
  <c r="X443" i="2" s="1"/>
  <c r="Y443" i="2" s="1"/>
  <c r="H673" i="13"/>
  <c r="Q672" i="13"/>
  <c r="S672" i="13" s="1"/>
  <c r="T671" i="13"/>
  <c r="V671" i="13"/>
  <c r="K671" i="13"/>
  <c r="I671" i="13" s="1"/>
  <c r="F672" i="13"/>
  <c r="U671" i="13"/>
  <c r="Z671" i="13" s="1"/>
  <c r="G671" i="13"/>
  <c r="P670" i="13"/>
  <c r="J670" i="13"/>
  <c r="L670" i="13"/>
  <c r="AA670" i="13" s="1"/>
  <c r="AC670" i="13"/>
  <c r="AD670" i="13" s="1"/>
  <c r="W670" i="13"/>
  <c r="X670" i="13" s="1"/>
  <c r="G446" i="2"/>
  <c r="I446" i="2"/>
  <c r="H447" i="2"/>
  <c r="Q446" i="2"/>
  <c r="AC445" i="2"/>
  <c r="AD445" i="2" s="1"/>
  <c r="L445" i="2"/>
  <c r="F449" i="2"/>
  <c r="K448" i="2"/>
  <c r="T444" i="2"/>
  <c r="U444" i="2" s="1"/>
  <c r="Z444" i="2" s="1"/>
  <c r="S445" i="2"/>
  <c r="V444" i="2"/>
  <c r="P445" i="2"/>
  <c r="J445" i="2"/>
  <c r="Y670" i="13" l="1"/>
  <c r="W671" i="13"/>
  <c r="X671" i="13" s="1"/>
  <c r="Q673" i="13"/>
  <c r="H674" i="13"/>
  <c r="AC671" i="13"/>
  <c r="AD671" i="13" s="1"/>
  <c r="L671" i="13"/>
  <c r="AA671" i="13" s="1"/>
  <c r="J671" i="13"/>
  <c r="P671" i="13"/>
  <c r="F673" i="13"/>
  <c r="K672" i="13"/>
  <c r="I672" i="13" s="1"/>
  <c r="G672" i="13"/>
  <c r="T672" i="13"/>
  <c r="U672" i="13" s="1"/>
  <c r="Z672" i="13" s="1"/>
  <c r="S673" i="13"/>
  <c r="V672" i="13"/>
  <c r="F450" i="2"/>
  <c r="K449" i="2"/>
  <c r="H448" i="2"/>
  <c r="Q447" i="2"/>
  <c r="I447" i="2"/>
  <c r="G447" i="2"/>
  <c r="W444" i="2"/>
  <c r="X444" i="2" s="1"/>
  <c r="Y444" i="2" s="1"/>
  <c r="L446" i="2"/>
  <c r="AC446" i="2"/>
  <c r="AD446" i="2" s="1"/>
  <c r="S446" i="2"/>
  <c r="T445" i="2"/>
  <c r="U445" i="2" s="1"/>
  <c r="Z445" i="2" s="1"/>
  <c r="V445" i="2"/>
  <c r="J446" i="2"/>
  <c r="P446" i="2"/>
  <c r="Q674" i="13" l="1"/>
  <c r="H675" i="13"/>
  <c r="F674" i="13"/>
  <c r="K673" i="13"/>
  <c r="I673" i="13" s="1"/>
  <c r="G673" i="13"/>
  <c r="L672" i="13"/>
  <c r="AA672" i="13" s="1"/>
  <c r="AC672" i="13"/>
  <c r="AD672" i="13" s="1"/>
  <c r="W672" i="13"/>
  <c r="X672" i="13" s="1"/>
  <c r="Y671" i="13"/>
  <c r="P672" i="13"/>
  <c r="J672" i="13"/>
  <c r="T673" i="13"/>
  <c r="U673" i="13" s="1"/>
  <c r="Z673" i="13" s="1"/>
  <c r="S674" i="13"/>
  <c r="V673" i="13"/>
  <c r="L447" i="2"/>
  <c r="AA447" i="2" s="1"/>
  <c r="AC447" i="2"/>
  <c r="AD447" i="2" s="1"/>
  <c r="W445" i="2"/>
  <c r="X445" i="2" s="1"/>
  <c r="Y445" i="2" s="1"/>
  <c r="K450" i="2"/>
  <c r="F451" i="2"/>
  <c r="T446" i="2"/>
  <c r="U446" i="2" s="1"/>
  <c r="Z446" i="2" s="1"/>
  <c r="S447" i="2"/>
  <c r="V446" i="2"/>
  <c r="P447" i="2"/>
  <c r="J447" i="2"/>
  <c r="Q448" i="2"/>
  <c r="I448" i="2"/>
  <c r="H449" i="2"/>
  <c r="G448" i="2"/>
  <c r="W446" i="2" l="1"/>
  <c r="X446" i="2" s="1"/>
  <c r="Y446" i="2" s="1"/>
  <c r="H676" i="13"/>
  <c r="Q675" i="13"/>
  <c r="Y672" i="13"/>
  <c r="L673" i="13"/>
  <c r="AA673" i="13" s="1"/>
  <c r="AC673" i="13"/>
  <c r="AD673" i="13" s="1"/>
  <c r="W673" i="13"/>
  <c r="X673" i="13" s="1"/>
  <c r="T674" i="13"/>
  <c r="S675" i="13"/>
  <c r="V674" i="13"/>
  <c r="P673" i="13"/>
  <c r="J673" i="13"/>
  <c r="U674" i="13"/>
  <c r="Z674" i="13" s="1"/>
  <c r="K674" i="13"/>
  <c r="I674" i="13" s="1"/>
  <c r="F675" i="13"/>
  <c r="G674" i="13"/>
  <c r="P448" i="2"/>
  <c r="J448" i="2"/>
  <c r="I449" i="2"/>
  <c r="Q449" i="2"/>
  <c r="H450" i="2"/>
  <c r="G449" i="2"/>
  <c r="S448" i="2"/>
  <c r="T447" i="2"/>
  <c r="U447" i="2" s="1"/>
  <c r="Z447" i="2" s="1"/>
  <c r="V447" i="2"/>
  <c r="AC448" i="2"/>
  <c r="AD448" i="2" s="1"/>
  <c r="L448" i="2"/>
  <c r="AA448" i="2" s="1"/>
  <c r="F452" i="2"/>
  <c r="K451" i="2"/>
  <c r="W674" i="13" l="1"/>
  <c r="X674" i="13" s="1"/>
  <c r="Q676" i="13"/>
  <c r="H677" i="13"/>
  <c r="AC674" i="13"/>
  <c r="AD674" i="13" s="1"/>
  <c r="L674" i="13"/>
  <c r="AA674" i="13" s="1"/>
  <c r="F676" i="13"/>
  <c r="K675" i="13"/>
  <c r="I675" i="13" s="1"/>
  <c r="G675" i="13"/>
  <c r="P674" i="13"/>
  <c r="Y674" i="13" s="1"/>
  <c r="J674" i="13"/>
  <c r="T675" i="13"/>
  <c r="U675" i="13" s="1"/>
  <c r="Z675" i="13" s="1"/>
  <c r="S676" i="13"/>
  <c r="V675" i="13"/>
  <c r="Y673" i="13"/>
  <c r="S449" i="2"/>
  <c r="T448" i="2"/>
  <c r="U448" i="2" s="1"/>
  <c r="Z448" i="2" s="1"/>
  <c r="V448" i="2"/>
  <c r="W448" i="2" s="1"/>
  <c r="X448" i="2" s="1"/>
  <c r="Y448" i="2" s="1"/>
  <c r="J449" i="2"/>
  <c r="P449" i="2"/>
  <c r="L449" i="2"/>
  <c r="AA449" i="2" s="1"/>
  <c r="AC449" i="2"/>
  <c r="AD449" i="2" s="1"/>
  <c r="W447" i="2"/>
  <c r="X447" i="2" s="1"/>
  <c r="Y447" i="2" s="1"/>
  <c r="F453" i="2"/>
  <c r="K452" i="2"/>
  <c r="G450" i="2"/>
  <c r="I450" i="2"/>
  <c r="H451" i="2"/>
  <c r="Q450" i="2"/>
  <c r="Q677" i="13" l="1"/>
  <c r="H678" i="13"/>
  <c r="T676" i="13"/>
  <c r="U676" i="13" s="1"/>
  <c r="Z676" i="13" s="1"/>
  <c r="S677" i="13"/>
  <c r="V676" i="13"/>
  <c r="P675" i="13"/>
  <c r="J675" i="13"/>
  <c r="K676" i="13"/>
  <c r="I676" i="13" s="1"/>
  <c r="F677" i="13"/>
  <c r="G676" i="13"/>
  <c r="L675" i="13"/>
  <c r="AA675" i="13" s="1"/>
  <c r="AC675" i="13"/>
  <c r="AD675" i="13" s="1"/>
  <c r="W675" i="13"/>
  <c r="X675" i="13" s="1"/>
  <c r="Y675" i="13" s="1"/>
  <c r="AC450" i="2"/>
  <c r="AD450" i="2" s="1"/>
  <c r="L450" i="2"/>
  <c r="AA450" i="2" s="1"/>
  <c r="H452" i="2"/>
  <c r="Q451" i="2"/>
  <c r="I451" i="2"/>
  <c r="G451" i="2"/>
  <c r="P450" i="2"/>
  <c r="J450" i="2"/>
  <c r="F454" i="2"/>
  <c r="K453" i="2"/>
  <c r="T449" i="2"/>
  <c r="U449" i="2" s="1"/>
  <c r="Z449" i="2" s="1"/>
  <c r="S450" i="2"/>
  <c r="V449" i="2"/>
  <c r="W449" i="2" l="1"/>
  <c r="X449" i="2" s="1"/>
  <c r="Y449" i="2" s="1"/>
  <c r="H679" i="13"/>
  <c r="Q678" i="13"/>
  <c r="W676" i="13"/>
  <c r="X676" i="13" s="1"/>
  <c r="K677" i="13"/>
  <c r="I677" i="13" s="1"/>
  <c r="F678" i="13"/>
  <c r="G677" i="13"/>
  <c r="AC676" i="13"/>
  <c r="AD676" i="13" s="1"/>
  <c r="L676" i="13"/>
  <c r="AA676" i="13" s="1"/>
  <c r="J676" i="13"/>
  <c r="P676" i="13"/>
  <c r="S678" i="13"/>
  <c r="T677" i="13"/>
  <c r="U677" i="13" s="1"/>
  <c r="Z677" i="13" s="1"/>
  <c r="V677" i="13"/>
  <c r="S451" i="2"/>
  <c r="T450" i="2"/>
  <c r="U450" i="2" s="1"/>
  <c r="Z450" i="2" s="1"/>
  <c r="V450" i="2"/>
  <c r="P451" i="2"/>
  <c r="J451" i="2"/>
  <c r="Q452" i="2"/>
  <c r="I452" i="2"/>
  <c r="G452" i="2"/>
  <c r="H453" i="2"/>
  <c r="K454" i="2"/>
  <c r="F455" i="2"/>
  <c r="AC451" i="2"/>
  <c r="AD451" i="2" s="1"/>
  <c r="L451" i="2"/>
  <c r="AA451" i="2" s="1"/>
  <c r="W450" i="2" l="1"/>
  <c r="X450" i="2" s="1"/>
  <c r="Y450" i="2" s="1"/>
  <c r="Y676" i="13"/>
  <c r="H680" i="13"/>
  <c r="Q679" i="13"/>
  <c r="K678" i="13"/>
  <c r="I678" i="13" s="1"/>
  <c r="F679" i="13"/>
  <c r="G678" i="13"/>
  <c r="T678" i="13"/>
  <c r="U678" i="13" s="1"/>
  <c r="Z678" i="13" s="1"/>
  <c r="S679" i="13"/>
  <c r="V678" i="13"/>
  <c r="AC677" i="13"/>
  <c r="AD677" i="13" s="1"/>
  <c r="L677" i="13"/>
  <c r="AA677" i="13" s="1"/>
  <c r="W677" i="13"/>
  <c r="X677" i="13" s="1"/>
  <c r="P677" i="13"/>
  <c r="J677" i="13"/>
  <c r="AC452" i="2"/>
  <c r="AD452" i="2" s="1"/>
  <c r="L452" i="2"/>
  <c r="AA452" i="2" s="1"/>
  <c r="G453" i="2"/>
  <c r="I453" i="2"/>
  <c r="Q453" i="2"/>
  <c r="H454" i="2"/>
  <c r="K455" i="2"/>
  <c r="F456" i="2"/>
  <c r="P452" i="2"/>
  <c r="J452" i="2"/>
  <c r="T451" i="2"/>
  <c r="U451" i="2" s="1"/>
  <c r="Z451" i="2" s="1"/>
  <c r="S452" i="2"/>
  <c r="V451" i="2"/>
  <c r="Q680" i="13" l="1"/>
  <c r="H681" i="13"/>
  <c r="Y677" i="13"/>
  <c r="W678" i="13"/>
  <c r="X678" i="13" s="1"/>
  <c r="J678" i="13"/>
  <c r="P678" i="13"/>
  <c r="L678" i="13"/>
  <c r="AA678" i="13" s="1"/>
  <c r="AC678" i="13"/>
  <c r="AD678" i="13" s="1"/>
  <c r="S680" i="13"/>
  <c r="T679" i="13"/>
  <c r="U679" i="13" s="1"/>
  <c r="Z679" i="13" s="1"/>
  <c r="V679" i="13"/>
  <c r="F680" i="13"/>
  <c r="K679" i="13"/>
  <c r="I679" i="13" s="1"/>
  <c r="G679" i="13"/>
  <c r="W451" i="2"/>
  <c r="X451" i="2" s="1"/>
  <c r="Y451" i="2" s="1"/>
  <c r="AC453" i="2"/>
  <c r="AD453" i="2" s="1"/>
  <c r="L453" i="2"/>
  <c r="AA453" i="2" s="1"/>
  <c r="T452" i="2"/>
  <c r="U452" i="2" s="1"/>
  <c r="Z452" i="2" s="1"/>
  <c r="S453" i="2"/>
  <c r="V452" i="2"/>
  <c r="K456" i="2"/>
  <c r="F457" i="2"/>
  <c r="H455" i="2"/>
  <c r="G454" i="2"/>
  <c r="Q454" i="2"/>
  <c r="I454" i="2"/>
  <c r="J453" i="2"/>
  <c r="P453" i="2"/>
  <c r="Y678" i="13" l="1"/>
  <c r="Q681" i="13"/>
  <c r="H682" i="13"/>
  <c r="P679" i="13"/>
  <c r="J679" i="13"/>
  <c r="K680" i="13"/>
  <c r="I680" i="13" s="1"/>
  <c r="F681" i="13"/>
  <c r="G680" i="13"/>
  <c r="T680" i="13"/>
  <c r="U680" i="13" s="1"/>
  <c r="Z680" i="13" s="1"/>
  <c r="S681" i="13"/>
  <c r="V680" i="13"/>
  <c r="AC679" i="13"/>
  <c r="AD679" i="13" s="1"/>
  <c r="L679" i="13"/>
  <c r="AA679" i="13" s="1"/>
  <c r="W679" i="13"/>
  <c r="X679" i="13" s="1"/>
  <c r="AC454" i="2"/>
  <c r="AD454" i="2" s="1"/>
  <c r="L454" i="2"/>
  <c r="Q455" i="2"/>
  <c r="I455" i="2"/>
  <c r="G455" i="2"/>
  <c r="H456" i="2"/>
  <c r="W452" i="2"/>
  <c r="X452" i="2" s="1"/>
  <c r="Y452" i="2" s="1"/>
  <c r="J454" i="2"/>
  <c r="P454" i="2"/>
  <c r="F458" i="2"/>
  <c r="K457" i="2"/>
  <c r="S454" i="2"/>
  <c r="T453" i="2"/>
  <c r="U453" i="2" s="1"/>
  <c r="Z453" i="2" s="1"/>
  <c r="V453" i="2"/>
  <c r="Y679" i="13" l="1"/>
  <c r="Q682" i="13"/>
  <c r="H683" i="13"/>
  <c r="L680" i="13"/>
  <c r="AA680" i="13" s="1"/>
  <c r="AC680" i="13"/>
  <c r="AD680" i="13" s="1"/>
  <c r="P680" i="13"/>
  <c r="J680" i="13"/>
  <c r="W680" i="13"/>
  <c r="X680" i="13" s="1"/>
  <c r="Y680" i="13" s="1"/>
  <c r="K681" i="13"/>
  <c r="I681" i="13" s="1"/>
  <c r="F682" i="13"/>
  <c r="G681" i="13"/>
  <c r="T681" i="13"/>
  <c r="U681" i="13" s="1"/>
  <c r="Z681" i="13" s="1"/>
  <c r="S682" i="13"/>
  <c r="V681" i="13"/>
  <c r="K458" i="2"/>
  <c r="F459" i="2"/>
  <c r="H457" i="2"/>
  <c r="G456" i="2"/>
  <c r="I456" i="2"/>
  <c r="Q456" i="2"/>
  <c r="T454" i="2"/>
  <c r="U454" i="2" s="1"/>
  <c r="Z454" i="2" s="1"/>
  <c r="S455" i="2"/>
  <c r="V454" i="2"/>
  <c r="P455" i="2"/>
  <c r="J455" i="2"/>
  <c r="W453" i="2"/>
  <c r="X453" i="2" s="1"/>
  <c r="Y453" i="2" s="1"/>
  <c r="AC455" i="2"/>
  <c r="AD455" i="2" s="1"/>
  <c r="L455" i="2"/>
  <c r="AA455" i="2" s="1"/>
  <c r="W454" i="2" l="1"/>
  <c r="X454" i="2" s="1"/>
  <c r="Y454" i="2" s="1"/>
  <c r="H684" i="13"/>
  <c r="Q683" i="13"/>
  <c r="W681" i="13"/>
  <c r="X681" i="13" s="1"/>
  <c r="AC681" i="13"/>
  <c r="AD681" i="13" s="1"/>
  <c r="L681" i="13"/>
  <c r="AA681" i="13" s="1"/>
  <c r="T682" i="13"/>
  <c r="S683" i="13"/>
  <c r="V682" i="13"/>
  <c r="J681" i="13"/>
  <c r="P681" i="13"/>
  <c r="K682" i="13"/>
  <c r="I682" i="13" s="1"/>
  <c r="U682" i="13"/>
  <c r="Z682" i="13"/>
  <c r="F683" i="13"/>
  <c r="G682" i="13"/>
  <c r="F460" i="2"/>
  <c r="K459" i="2"/>
  <c r="T455" i="2"/>
  <c r="U455" i="2" s="1"/>
  <c r="Z455" i="2" s="1"/>
  <c r="S456" i="2"/>
  <c r="V455" i="2"/>
  <c r="W455" i="2" s="1"/>
  <c r="X455" i="2" s="1"/>
  <c r="Y455" i="2" s="1"/>
  <c r="AC456" i="2"/>
  <c r="AD456" i="2" s="1"/>
  <c r="L456" i="2"/>
  <c r="AA456" i="2" s="1"/>
  <c r="P456" i="2"/>
  <c r="J456" i="2"/>
  <c r="H458" i="2"/>
  <c r="Q457" i="2"/>
  <c r="G457" i="2"/>
  <c r="I457" i="2"/>
  <c r="Y681" i="13" l="1"/>
  <c r="H685" i="13"/>
  <c r="Q684" i="13"/>
  <c r="S684" i="13"/>
  <c r="T683" i="13"/>
  <c r="V683" i="13"/>
  <c r="J682" i="13"/>
  <c r="P682" i="13"/>
  <c r="AC682" i="13"/>
  <c r="AD682" i="13" s="1"/>
  <c r="L682" i="13"/>
  <c r="AA682" i="13" s="1"/>
  <c r="F684" i="13"/>
  <c r="U683" i="13"/>
  <c r="Z683" i="13" s="1"/>
  <c r="K683" i="13"/>
  <c r="I683" i="13" s="1"/>
  <c r="G683" i="13"/>
  <c r="W682" i="13"/>
  <c r="X682" i="13" s="1"/>
  <c r="Y682" i="13" s="1"/>
  <c r="H459" i="2"/>
  <c r="G458" i="2"/>
  <c r="Q458" i="2"/>
  <c r="I458" i="2"/>
  <c r="F461" i="2"/>
  <c r="K460" i="2"/>
  <c r="AC457" i="2"/>
  <c r="AD457" i="2" s="1"/>
  <c r="L457" i="2"/>
  <c r="AA457" i="2" s="1"/>
  <c r="J457" i="2"/>
  <c r="P457" i="2"/>
  <c r="S457" i="2"/>
  <c r="T456" i="2"/>
  <c r="U456" i="2" s="1"/>
  <c r="Z456" i="2" s="1"/>
  <c r="V456" i="2"/>
  <c r="H686" i="13" l="1"/>
  <c r="Q685" i="13"/>
  <c r="W683" i="13"/>
  <c r="X683" i="13" s="1"/>
  <c r="K684" i="13"/>
  <c r="I684" i="13" s="1"/>
  <c r="F685" i="13"/>
  <c r="G684" i="13"/>
  <c r="L683" i="13"/>
  <c r="AA683" i="13" s="1"/>
  <c r="AC683" i="13"/>
  <c r="AD683" i="13" s="1"/>
  <c r="J683" i="13"/>
  <c r="P683" i="13"/>
  <c r="T684" i="13"/>
  <c r="U684" i="13" s="1"/>
  <c r="Z684" i="13" s="1"/>
  <c r="S685" i="13"/>
  <c r="V684" i="13"/>
  <c r="W456" i="2"/>
  <c r="X456" i="2" s="1"/>
  <c r="Y456" i="2" s="1"/>
  <c r="T457" i="2"/>
  <c r="U457" i="2" s="1"/>
  <c r="Z457" i="2" s="1"/>
  <c r="S458" i="2"/>
  <c r="V457" i="2"/>
  <c r="K461" i="2"/>
  <c r="F462" i="2"/>
  <c r="J458" i="2"/>
  <c r="P458" i="2"/>
  <c r="L458" i="2"/>
  <c r="AA458" i="2" s="1"/>
  <c r="AC458" i="2"/>
  <c r="AD458" i="2" s="1"/>
  <c r="I459" i="2"/>
  <c r="G459" i="2"/>
  <c r="Q459" i="2"/>
  <c r="H460" i="2"/>
  <c r="W457" i="2" l="1"/>
  <c r="X457" i="2" s="1"/>
  <c r="Y457" i="2" s="1"/>
  <c r="H687" i="13"/>
  <c r="Q686" i="13"/>
  <c r="P684" i="13"/>
  <c r="J684" i="13"/>
  <c r="AC684" i="13"/>
  <c r="AD684" i="13" s="1"/>
  <c r="L684" i="13"/>
  <c r="AA684" i="13" s="1"/>
  <c r="F686" i="13"/>
  <c r="K685" i="13"/>
  <c r="I685" i="13" s="1"/>
  <c r="G685" i="13"/>
  <c r="Y683" i="13"/>
  <c r="W684" i="13"/>
  <c r="X684" i="13" s="1"/>
  <c r="Y684" i="13" s="1"/>
  <c r="S686" i="13"/>
  <c r="T685" i="13"/>
  <c r="U685" i="13" s="1"/>
  <c r="Z685" i="13" s="1"/>
  <c r="V685" i="13"/>
  <c r="Q460" i="2"/>
  <c r="I460" i="2"/>
  <c r="G460" i="2"/>
  <c r="H461" i="2"/>
  <c r="F463" i="2"/>
  <c r="K462" i="2"/>
  <c r="S459" i="2"/>
  <c r="T458" i="2"/>
  <c r="U458" i="2" s="1"/>
  <c r="Z458" i="2" s="1"/>
  <c r="V458" i="2"/>
  <c r="W458" i="2" s="1"/>
  <c r="X458" i="2" s="1"/>
  <c r="Y458" i="2" s="1"/>
  <c r="P459" i="2"/>
  <c r="J459" i="2"/>
  <c r="L459" i="2"/>
  <c r="AA459" i="2" s="1"/>
  <c r="AC459" i="2"/>
  <c r="AD459" i="2" s="1"/>
  <c r="Q687" i="13" l="1"/>
  <c r="H688" i="13"/>
  <c r="W685" i="13"/>
  <c r="X685" i="13" s="1"/>
  <c r="AC685" i="13"/>
  <c r="AD685" i="13" s="1"/>
  <c r="L685" i="13"/>
  <c r="AA685" i="13" s="1"/>
  <c r="K686" i="13"/>
  <c r="I686" i="13" s="1"/>
  <c r="F687" i="13"/>
  <c r="G686" i="13"/>
  <c r="S687" i="13"/>
  <c r="T686" i="13"/>
  <c r="U686" i="13" s="1"/>
  <c r="Z686" i="13" s="1"/>
  <c r="V686" i="13"/>
  <c r="J685" i="13"/>
  <c r="P685" i="13"/>
  <c r="P460" i="2"/>
  <c r="J460" i="2"/>
  <c r="L460" i="2"/>
  <c r="AA460" i="2" s="1"/>
  <c r="AC460" i="2"/>
  <c r="AD460" i="2" s="1"/>
  <c r="S460" i="2"/>
  <c r="T459" i="2"/>
  <c r="U459" i="2" s="1"/>
  <c r="Z459" i="2" s="1"/>
  <c r="V459" i="2"/>
  <c r="W459" i="2" s="1"/>
  <c r="X459" i="2" s="1"/>
  <c r="Y459" i="2" s="1"/>
  <c r="F464" i="2"/>
  <c r="K463" i="2"/>
  <c r="H462" i="2"/>
  <c r="Q461" i="2"/>
  <c r="I461" i="2"/>
  <c r="G461" i="2"/>
  <c r="H689" i="13" l="1"/>
  <c r="Q688" i="13"/>
  <c r="W686" i="13"/>
  <c r="X686" i="13" s="1"/>
  <c r="P686" i="13"/>
  <c r="J686" i="13"/>
  <c r="K687" i="13"/>
  <c r="I687" i="13" s="1"/>
  <c r="F688" i="13"/>
  <c r="G687" i="13"/>
  <c r="S688" i="13"/>
  <c r="T687" i="13"/>
  <c r="U687" i="13" s="1"/>
  <c r="Z687" i="13" s="1"/>
  <c r="V687" i="13"/>
  <c r="L686" i="13"/>
  <c r="AA686" i="13" s="1"/>
  <c r="AC686" i="13"/>
  <c r="AD686" i="13" s="1"/>
  <c r="Y685" i="13"/>
  <c r="F465" i="2"/>
  <c r="K464" i="2"/>
  <c r="L461" i="2"/>
  <c r="AA461" i="2" s="1"/>
  <c r="AC461" i="2"/>
  <c r="AD461" i="2" s="1"/>
  <c r="H463" i="2"/>
  <c r="Q462" i="2"/>
  <c r="I462" i="2"/>
  <c r="G462" i="2"/>
  <c r="J461" i="2"/>
  <c r="P461" i="2"/>
  <c r="S461" i="2"/>
  <c r="T460" i="2"/>
  <c r="U460" i="2" s="1"/>
  <c r="Z460" i="2" s="1"/>
  <c r="V460" i="2"/>
  <c r="H690" i="13" l="1"/>
  <c r="Q689" i="13"/>
  <c r="W687" i="13"/>
  <c r="X687" i="13" s="1"/>
  <c r="F689" i="13"/>
  <c r="K688" i="13"/>
  <c r="I688" i="13" s="1"/>
  <c r="G688" i="13"/>
  <c r="T688" i="13"/>
  <c r="U688" i="13" s="1"/>
  <c r="Z688" i="13" s="1"/>
  <c r="S689" i="13"/>
  <c r="V688" i="13"/>
  <c r="L687" i="13"/>
  <c r="AA687" i="13" s="1"/>
  <c r="AC687" i="13"/>
  <c r="AD687" i="13" s="1"/>
  <c r="J687" i="13"/>
  <c r="P687" i="13"/>
  <c r="Y686" i="13"/>
  <c r="AC462" i="2"/>
  <c r="AD462" i="2" s="1"/>
  <c r="L462" i="2"/>
  <c r="AA462" i="2" s="1"/>
  <c r="W460" i="2"/>
  <c r="X460" i="2" s="1"/>
  <c r="Y460" i="2" s="1"/>
  <c r="H464" i="2"/>
  <c r="Q463" i="2"/>
  <c r="G463" i="2"/>
  <c r="I463" i="2"/>
  <c r="T461" i="2"/>
  <c r="U461" i="2" s="1"/>
  <c r="Z461" i="2" s="1"/>
  <c r="S462" i="2"/>
  <c r="V461" i="2"/>
  <c r="W461" i="2" s="1"/>
  <c r="X461" i="2" s="1"/>
  <c r="Y461" i="2" s="1"/>
  <c r="P462" i="2"/>
  <c r="J462" i="2"/>
  <c r="K465" i="2"/>
  <c r="F466" i="2"/>
  <c r="H691" i="13" l="1"/>
  <c r="Q690" i="13"/>
  <c r="L688" i="13"/>
  <c r="AA688" i="13" s="1"/>
  <c r="AC688" i="13"/>
  <c r="AD688" i="13" s="1"/>
  <c r="W688" i="13"/>
  <c r="X688" i="13" s="1"/>
  <c r="J688" i="13"/>
  <c r="P688" i="13"/>
  <c r="F690" i="13"/>
  <c r="K689" i="13"/>
  <c r="I689" i="13" s="1"/>
  <c r="G689" i="13"/>
  <c r="T689" i="13"/>
  <c r="U689" i="13" s="1"/>
  <c r="Z689" i="13" s="1"/>
  <c r="S690" i="13"/>
  <c r="V689" i="13"/>
  <c r="Y687" i="13"/>
  <c r="AC463" i="2"/>
  <c r="AD463" i="2" s="1"/>
  <c r="L463" i="2"/>
  <c r="AA463" i="2" s="1"/>
  <c r="Q464" i="2"/>
  <c r="I464" i="2"/>
  <c r="H465" i="2"/>
  <c r="G464" i="2"/>
  <c r="P463" i="2"/>
  <c r="J463" i="2"/>
  <c r="S463" i="2"/>
  <c r="T462" i="2"/>
  <c r="U462" i="2" s="1"/>
  <c r="Z462" i="2" s="1"/>
  <c r="V462" i="2"/>
  <c r="K466" i="2"/>
  <c r="F467" i="2"/>
  <c r="W462" i="2" l="1"/>
  <c r="X462" i="2" s="1"/>
  <c r="Y462" i="2" s="1"/>
  <c r="Q691" i="13"/>
  <c r="S691" i="13" s="1"/>
  <c r="H692" i="13"/>
  <c r="W689" i="13"/>
  <c r="X689" i="13" s="1"/>
  <c r="AC689" i="13"/>
  <c r="AD689" i="13" s="1"/>
  <c r="L689" i="13"/>
  <c r="AA689" i="13" s="1"/>
  <c r="T690" i="13"/>
  <c r="U690" i="13" s="1"/>
  <c r="Z690" i="13" s="1"/>
  <c r="V690" i="13"/>
  <c r="Y688" i="13"/>
  <c r="P689" i="13"/>
  <c r="J689" i="13"/>
  <c r="F691" i="13"/>
  <c r="K690" i="13"/>
  <c r="I690" i="13" s="1"/>
  <c r="G690" i="13"/>
  <c r="K467" i="2"/>
  <c r="F468" i="2"/>
  <c r="L464" i="2"/>
  <c r="AA464" i="2" s="1"/>
  <c r="AC464" i="2"/>
  <c r="AD464" i="2" s="1"/>
  <c r="P464" i="2"/>
  <c r="J464" i="2"/>
  <c r="T463" i="2"/>
  <c r="U463" i="2" s="1"/>
  <c r="Z463" i="2" s="1"/>
  <c r="S464" i="2"/>
  <c r="V463" i="2"/>
  <c r="G465" i="2"/>
  <c r="I465" i="2"/>
  <c r="H466" i="2"/>
  <c r="Q465" i="2"/>
  <c r="H693" i="13" l="1"/>
  <c r="Q692" i="13"/>
  <c r="F692" i="13"/>
  <c r="K691" i="13"/>
  <c r="I691" i="13" s="1"/>
  <c r="U691" i="13"/>
  <c r="Z691" i="13" s="1"/>
  <c r="G691" i="13"/>
  <c r="T691" i="13"/>
  <c r="S692" i="13"/>
  <c r="V691" i="13"/>
  <c r="J690" i="13"/>
  <c r="P690" i="13"/>
  <c r="W690" i="13"/>
  <c r="X690" i="13" s="1"/>
  <c r="L690" i="13"/>
  <c r="AA690" i="13" s="1"/>
  <c r="AC690" i="13"/>
  <c r="AD690" i="13" s="1"/>
  <c r="Y689" i="13"/>
  <c r="J465" i="2"/>
  <c r="P465" i="2"/>
  <c r="W463" i="2"/>
  <c r="X463" i="2" s="1"/>
  <c r="Y463" i="2" s="1"/>
  <c r="F469" i="2"/>
  <c r="K468" i="2"/>
  <c r="AC465" i="2"/>
  <c r="AD465" i="2" s="1"/>
  <c r="L465" i="2"/>
  <c r="AA465" i="2" s="1"/>
  <c r="G466" i="2"/>
  <c r="I466" i="2"/>
  <c r="H467" i="2"/>
  <c r="Q466" i="2"/>
  <c r="S465" i="2"/>
  <c r="T464" i="2"/>
  <c r="U464" i="2" s="1"/>
  <c r="Z464" i="2" s="1"/>
  <c r="V464" i="2"/>
  <c r="W464" i="2" l="1"/>
  <c r="X464" i="2" s="1"/>
  <c r="Y464" i="2" s="1"/>
  <c r="H694" i="13"/>
  <c r="Q693" i="13"/>
  <c r="Y690" i="13"/>
  <c r="W691" i="13"/>
  <c r="X691" i="13" s="1"/>
  <c r="S693" i="13"/>
  <c r="T692" i="13"/>
  <c r="U692" i="13" s="1"/>
  <c r="Z692" i="13" s="1"/>
  <c r="V692" i="13"/>
  <c r="AC691" i="13"/>
  <c r="AD691" i="13" s="1"/>
  <c r="L691" i="13"/>
  <c r="AA691" i="13" s="1"/>
  <c r="J691" i="13"/>
  <c r="P691" i="13"/>
  <c r="K692" i="13"/>
  <c r="I692" i="13" s="1"/>
  <c r="F693" i="13"/>
  <c r="G692" i="13"/>
  <c r="K469" i="2"/>
  <c r="F470" i="2"/>
  <c r="G467" i="2"/>
  <c r="I467" i="2"/>
  <c r="H468" i="2"/>
  <c r="Q467" i="2"/>
  <c r="T465" i="2"/>
  <c r="U465" i="2" s="1"/>
  <c r="Z465" i="2" s="1"/>
  <c r="S466" i="2"/>
  <c r="V465" i="2"/>
  <c r="W465" i="2" s="1"/>
  <c r="X465" i="2" s="1"/>
  <c r="Y465" i="2" s="1"/>
  <c r="AC466" i="2"/>
  <c r="AD466" i="2" s="1"/>
  <c r="L466" i="2"/>
  <c r="AA466" i="2" s="1"/>
  <c r="J466" i="2"/>
  <c r="P466" i="2"/>
  <c r="H695" i="13" l="1"/>
  <c r="Q694" i="13"/>
  <c r="T693" i="13"/>
  <c r="S694" i="13"/>
  <c r="V693" i="13"/>
  <c r="P692" i="13"/>
  <c r="J692" i="13"/>
  <c r="AC692" i="13"/>
  <c r="AD692" i="13" s="1"/>
  <c r="L692" i="13"/>
  <c r="AA692" i="13" s="1"/>
  <c r="F694" i="13"/>
  <c r="U693" i="13"/>
  <c r="Z693" i="13" s="1"/>
  <c r="K693" i="13"/>
  <c r="I693" i="13" s="1"/>
  <c r="G693" i="13"/>
  <c r="W692" i="13"/>
  <c r="X692" i="13" s="1"/>
  <c r="Y691" i="13"/>
  <c r="F471" i="2"/>
  <c r="K470" i="2"/>
  <c r="T466" i="2"/>
  <c r="U466" i="2" s="1"/>
  <c r="Z466" i="2" s="1"/>
  <c r="S467" i="2"/>
  <c r="V466" i="2"/>
  <c r="G468" i="2"/>
  <c r="H469" i="2"/>
  <c r="I468" i="2"/>
  <c r="Q468" i="2"/>
  <c r="L467" i="2"/>
  <c r="AA467" i="2" s="1"/>
  <c r="AC467" i="2"/>
  <c r="AD467" i="2" s="1"/>
  <c r="P467" i="2"/>
  <c r="J467" i="2"/>
  <c r="W693" i="13" l="1"/>
  <c r="X693" i="13" s="1"/>
  <c r="Y692" i="13"/>
  <c r="H696" i="13"/>
  <c r="Q695" i="13"/>
  <c r="S695" i="13" s="1"/>
  <c r="L693" i="13"/>
  <c r="AA693" i="13" s="1"/>
  <c r="AC693" i="13"/>
  <c r="AD693" i="13" s="1"/>
  <c r="T694" i="13"/>
  <c r="V694" i="13"/>
  <c r="P693" i="13"/>
  <c r="J693" i="13"/>
  <c r="U694" i="13"/>
  <c r="Z694" i="13" s="1"/>
  <c r="K694" i="13"/>
  <c r="I694" i="13" s="1"/>
  <c r="F695" i="13"/>
  <c r="G694" i="13"/>
  <c r="J468" i="2"/>
  <c r="P468" i="2"/>
  <c r="W466" i="2"/>
  <c r="X466" i="2" s="1"/>
  <c r="Y466" i="2" s="1"/>
  <c r="L468" i="2"/>
  <c r="AA468" i="2" s="1"/>
  <c r="AC468" i="2"/>
  <c r="AD468" i="2" s="1"/>
  <c r="S468" i="2"/>
  <c r="T467" i="2"/>
  <c r="U467" i="2" s="1"/>
  <c r="Z467" i="2" s="1"/>
  <c r="V467" i="2"/>
  <c r="W467" i="2" s="1"/>
  <c r="X467" i="2" s="1"/>
  <c r="Y467" i="2" s="1"/>
  <c r="Q469" i="2"/>
  <c r="I469" i="2"/>
  <c r="H470" i="2"/>
  <c r="G469" i="2"/>
  <c r="F472" i="2"/>
  <c r="K471" i="2"/>
  <c r="Y693" i="13" l="1"/>
  <c r="H697" i="13"/>
  <c r="Q696" i="13"/>
  <c r="W694" i="13"/>
  <c r="X694" i="13" s="1"/>
  <c r="AC694" i="13"/>
  <c r="AD694" i="13" s="1"/>
  <c r="L694" i="13"/>
  <c r="AA694" i="13" s="1"/>
  <c r="S696" i="13"/>
  <c r="T695" i="13"/>
  <c r="U695" i="13" s="1"/>
  <c r="Z695" i="13" s="1"/>
  <c r="V695" i="13"/>
  <c r="P694" i="13"/>
  <c r="J694" i="13"/>
  <c r="F696" i="13"/>
  <c r="K695" i="13"/>
  <c r="I695" i="13" s="1"/>
  <c r="G695" i="13"/>
  <c r="G470" i="2"/>
  <c r="H471" i="2"/>
  <c r="I470" i="2"/>
  <c r="Q470" i="2"/>
  <c r="F473" i="2"/>
  <c r="K472" i="2"/>
  <c r="AC469" i="2"/>
  <c r="AD469" i="2" s="1"/>
  <c r="L469" i="2"/>
  <c r="T468" i="2"/>
  <c r="U468" i="2" s="1"/>
  <c r="Z468" i="2" s="1"/>
  <c r="S469" i="2"/>
  <c r="V468" i="2"/>
  <c r="W468" i="2" s="1"/>
  <c r="X468" i="2" s="1"/>
  <c r="Y468" i="2" s="1"/>
  <c r="J469" i="2"/>
  <c r="P469" i="2"/>
  <c r="Q697" i="13" l="1"/>
  <c r="H698" i="13"/>
  <c r="L695" i="13"/>
  <c r="AA695" i="13" s="1"/>
  <c r="AC695" i="13"/>
  <c r="AD695" i="13" s="1"/>
  <c r="W695" i="13"/>
  <c r="X695" i="13" s="1"/>
  <c r="J695" i="13"/>
  <c r="P695" i="13"/>
  <c r="F697" i="13"/>
  <c r="K696" i="13"/>
  <c r="I696" i="13" s="1"/>
  <c r="G696" i="13"/>
  <c r="T696" i="13"/>
  <c r="U696" i="13" s="1"/>
  <c r="Z696" i="13" s="1"/>
  <c r="S697" i="13"/>
  <c r="V696" i="13"/>
  <c r="Y694" i="13"/>
  <c r="L470" i="2"/>
  <c r="AA470" i="2" s="1"/>
  <c r="AC470" i="2"/>
  <c r="AD470" i="2" s="1"/>
  <c r="F474" i="2"/>
  <c r="K473" i="2"/>
  <c r="G471" i="2"/>
  <c r="Q471" i="2"/>
  <c r="I471" i="2"/>
  <c r="H472" i="2"/>
  <c r="T469" i="2"/>
  <c r="U469" i="2" s="1"/>
  <c r="Z469" i="2" s="1"/>
  <c r="S470" i="2"/>
  <c r="V469" i="2"/>
  <c r="P470" i="2"/>
  <c r="J470" i="2"/>
  <c r="H699" i="13" l="1"/>
  <c r="Q698" i="13"/>
  <c r="AC696" i="13"/>
  <c r="AD696" i="13" s="1"/>
  <c r="L696" i="13"/>
  <c r="AA696" i="13" s="1"/>
  <c r="T697" i="13"/>
  <c r="U697" i="13" s="1"/>
  <c r="Z697" i="13" s="1"/>
  <c r="S698" i="13"/>
  <c r="V697" i="13"/>
  <c r="Y695" i="13"/>
  <c r="W696" i="13"/>
  <c r="X696" i="13" s="1"/>
  <c r="J696" i="13"/>
  <c r="P696" i="13"/>
  <c r="F698" i="13"/>
  <c r="K697" i="13"/>
  <c r="I697" i="13" s="1"/>
  <c r="G697" i="13"/>
  <c r="F475" i="2"/>
  <c r="K474" i="2"/>
  <c r="L471" i="2"/>
  <c r="AA471" i="2" s="1"/>
  <c r="AC471" i="2"/>
  <c r="AD471" i="2" s="1"/>
  <c r="P471" i="2"/>
  <c r="J471" i="2"/>
  <c r="S471" i="2"/>
  <c r="T470" i="2"/>
  <c r="U470" i="2" s="1"/>
  <c r="Z470" i="2" s="1"/>
  <c r="V470" i="2"/>
  <c r="W469" i="2"/>
  <c r="X469" i="2" s="1"/>
  <c r="Y469" i="2" s="1"/>
  <c r="H473" i="2"/>
  <c r="I472" i="2"/>
  <c r="Q472" i="2"/>
  <c r="G472" i="2"/>
  <c r="Y696" i="13" l="1"/>
  <c r="H700" i="13"/>
  <c r="Q699" i="13"/>
  <c r="F699" i="13"/>
  <c r="K698" i="13"/>
  <c r="I698" i="13" s="1"/>
  <c r="G698" i="13"/>
  <c r="S699" i="13"/>
  <c r="T698" i="13"/>
  <c r="U698" i="13" s="1"/>
  <c r="Z698" i="13" s="1"/>
  <c r="V698" i="13"/>
  <c r="J697" i="13"/>
  <c r="P697" i="13"/>
  <c r="AC697" i="13"/>
  <c r="AD697" i="13" s="1"/>
  <c r="L697" i="13"/>
  <c r="AA697" i="13" s="1"/>
  <c r="W697" i="13"/>
  <c r="X697" i="13" s="1"/>
  <c r="Y697" i="13" s="1"/>
  <c r="T471" i="2"/>
  <c r="U471" i="2" s="1"/>
  <c r="Z471" i="2" s="1"/>
  <c r="S472" i="2"/>
  <c r="V471" i="2"/>
  <c r="I473" i="2"/>
  <c r="H474" i="2"/>
  <c r="Q473" i="2"/>
  <c r="G473" i="2"/>
  <c r="W470" i="2"/>
  <c r="X470" i="2" s="1"/>
  <c r="Y470" i="2" s="1"/>
  <c r="J472" i="2"/>
  <c r="P472" i="2"/>
  <c r="AC472" i="2"/>
  <c r="AD472" i="2" s="1"/>
  <c r="L472" i="2"/>
  <c r="AA472" i="2" s="1"/>
  <c r="K475" i="2"/>
  <c r="F476" i="2"/>
  <c r="W471" i="2" l="1"/>
  <c r="X471" i="2" s="1"/>
  <c r="Y471" i="2" s="1"/>
  <c r="Q700" i="13"/>
  <c r="H701" i="13"/>
  <c r="W698" i="13"/>
  <c r="X698" i="13" s="1"/>
  <c r="AC698" i="13"/>
  <c r="AD698" i="13" s="1"/>
  <c r="L698" i="13"/>
  <c r="AA698" i="13" s="1"/>
  <c r="T699" i="13"/>
  <c r="S700" i="13"/>
  <c r="V699" i="13"/>
  <c r="F700" i="13"/>
  <c r="U699" i="13"/>
  <c r="Z699" i="13" s="1"/>
  <c r="K699" i="13"/>
  <c r="I699" i="13" s="1"/>
  <c r="G699" i="13"/>
  <c r="J698" i="13"/>
  <c r="P698" i="13"/>
  <c r="P473" i="2"/>
  <c r="J473" i="2"/>
  <c r="AC473" i="2"/>
  <c r="AD473" i="2" s="1"/>
  <c r="L473" i="2"/>
  <c r="AA473" i="2" s="1"/>
  <c r="F477" i="2"/>
  <c r="K476" i="2"/>
  <c r="T472" i="2"/>
  <c r="U472" i="2" s="1"/>
  <c r="Z472" i="2" s="1"/>
  <c r="S473" i="2"/>
  <c r="V472" i="2"/>
  <c r="I474" i="2"/>
  <c r="G474" i="2"/>
  <c r="H475" i="2"/>
  <c r="Q474" i="2"/>
  <c r="W699" i="13" l="1"/>
  <c r="X699" i="13" s="1"/>
  <c r="Q701" i="13"/>
  <c r="H702" i="13"/>
  <c r="P699" i="13"/>
  <c r="J699" i="13"/>
  <c r="T700" i="13"/>
  <c r="U700" i="13" s="1"/>
  <c r="Z700" i="13" s="1"/>
  <c r="S701" i="13"/>
  <c r="V700" i="13"/>
  <c r="K700" i="13"/>
  <c r="I700" i="13" s="1"/>
  <c r="F701" i="13"/>
  <c r="G700" i="13"/>
  <c r="L699" i="13"/>
  <c r="AA699" i="13" s="1"/>
  <c r="AC699" i="13"/>
  <c r="AD699" i="13" s="1"/>
  <c r="Y698" i="13"/>
  <c r="AC474" i="2"/>
  <c r="AD474" i="2" s="1"/>
  <c r="L474" i="2"/>
  <c r="AA474" i="2" s="1"/>
  <c r="W472" i="2"/>
  <c r="X472" i="2" s="1"/>
  <c r="Y472" i="2" s="1"/>
  <c r="Q475" i="2"/>
  <c r="I475" i="2"/>
  <c r="G475" i="2"/>
  <c r="H476" i="2"/>
  <c r="T473" i="2"/>
  <c r="U473" i="2" s="1"/>
  <c r="Z473" i="2" s="1"/>
  <c r="S474" i="2"/>
  <c r="V473" i="2"/>
  <c r="W473" i="2" s="1"/>
  <c r="X473" i="2" s="1"/>
  <c r="Y473" i="2" s="1"/>
  <c r="P474" i="2"/>
  <c r="J474" i="2"/>
  <c r="K477" i="2"/>
  <c r="F478" i="2"/>
  <c r="H703" i="13" l="1"/>
  <c r="Q702" i="13"/>
  <c r="Y699" i="13"/>
  <c r="K701" i="13"/>
  <c r="I701" i="13" s="1"/>
  <c r="F702" i="13"/>
  <c r="G701" i="13"/>
  <c r="AC700" i="13"/>
  <c r="AD700" i="13" s="1"/>
  <c r="L700" i="13"/>
  <c r="AA700" i="13" s="1"/>
  <c r="J700" i="13"/>
  <c r="P700" i="13"/>
  <c r="W700" i="13"/>
  <c r="X700" i="13" s="1"/>
  <c r="Y700" i="13" s="1"/>
  <c r="T701" i="13"/>
  <c r="U701" i="13" s="1"/>
  <c r="Z701" i="13" s="1"/>
  <c r="S702" i="13"/>
  <c r="V701" i="13"/>
  <c r="K478" i="2"/>
  <c r="F479" i="2"/>
  <c r="H477" i="2"/>
  <c r="Q476" i="2"/>
  <c r="I476" i="2"/>
  <c r="G476" i="2"/>
  <c r="S475" i="2"/>
  <c r="T474" i="2"/>
  <c r="U474" i="2" s="1"/>
  <c r="Z474" i="2" s="1"/>
  <c r="V474" i="2"/>
  <c r="P475" i="2"/>
  <c r="J475" i="2"/>
  <c r="L475" i="2"/>
  <c r="AA475" i="2" s="1"/>
  <c r="AC475" i="2"/>
  <c r="AD475" i="2" s="1"/>
  <c r="H704" i="13" l="1"/>
  <c r="Q703" i="13"/>
  <c r="W701" i="13"/>
  <c r="X701" i="13" s="1"/>
  <c r="K702" i="13"/>
  <c r="I702" i="13" s="1"/>
  <c r="F703" i="13"/>
  <c r="G702" i="13"/>
  <c r="T702" i="13"/>
  <c r="U702" i="13" s="1"/>
  <c r="Z702" i="13" s="1"/>
  <c r="S703" i="13"/>
  <c r="V702" i="13"/>
  <c r="P701" i="13"/>
  <c r="J701" i="13"/>
  <c r="AC701" i="13"/>
  <c r="AD701" i="13" s="1"/>
  <c r="L701" i="13"/>
  <c r="AA701" i="13" s="1"/>
  <c r="W474" i="2"/>
  <c r="X474" i="2" s="1"/>
  <c r="Y474" i="2" s="1"/>
  <c r="AC476" i="2"/>
  <c r="AD476" i="2" s="1"/>
  <c r="L476" i="2"/>
  <c r="AA476" i="2" s="1"/>
  <c r="K479" i="2"/>
  <c r="F480" i="2"/>
  <c r="T475" i="2"/>
  <c r="U475" i="2" s="1"/>
  <c r="Z475" i="2" s="1"/>
  <c r="S476" i="2"/>
  <c r="V475" i="2"/>
  <c r="J476" i="2"/>
  <c r="P476" i="2"/>
  <c r="G477" i="2"/>
  <c r="I477" i="2"/>
  <c r="H478" i="2"/>
  <c r="Q477" i="2"/>
  <c r="W475" i="2" l="1"/>
  <c r="X475" i="2" s="1"/>
  <c r="Y475" i="2" s="1"/>
  <c r="H705" i="13"/>
  <c r="Q704" i="13"/>
  <c r="J702" i="13"/>
  <c r="P702" i="13"/>
  <c r="AC702" i="13"/>
  <c r="AD702" i="13" s="1"/>
  <c r="L702" i="13"/>
  <c r="AA702" i="13" s="1"/>
  <c r="F704" i="13"/>
  <c r="K703" i="13"/>
  <c r="I703" i="13" s="1"/>
  <c r="G703" i="13"/>
  <c r="Y701" i="13"/>
  <c r="W702" i="13"/>
  <c r="X702" i="13" s="1"/>
  <c r="T703" i="13"/>
  <c r="U703" i="13" s="1"/>
  <c r="Z703" i="13" s="1"/>
  <c r="S704" i="13"/>
  <c r="V703" i="13"/>
  <c r="L477" i="2"/>
  <c r="AA477" i="2" s="1"/>
  <c r="AC477" i="2"/>
  <c r="AD477" i="2" s="1"/>
  <c r="I478" i="2"/>
  <c r="H479" i="2"/>
  <c r="G478" i="2"/>
  <c r="Q478" i="2"/>
  <c r="F481" i="2"/>
  <c r="K480" i="2"/>
  <c r="J477" i="2"/>
  <c r="P477" i="2"/>
  <c r="T476" i="2"/>
  <c r="U476" i="2" s="1"/>
  <c r="Z476" i="2" s="1"/>
  <c r="S477" i="2"/>
  <c r="V476" i="2"/>
  <c r="W476" i="2" s="1"/>
  <c r="X476" i="2" s="1"/>
  <c r="Y476" i="2" s="1"/>
  <c r="Y702" i="13" l="1"/>
  <c r="H706" i="13"/>
  <c r="Q705" i="13"/>
  <c r="L703" i="13"/>
  <c r="AA703" i="13" s="1"/>
  <c r="AC703" i="13"/>
  <c r="AD703" i="13" s="1"/>
  <c r="W703" i="13"/>
  <c r="X703" i="13" s="1"/>
  <c r="T704" i="13"/>
  <c r="S705" i="13"/>
  <c r="V704" i="13"/>
  <c r="J703" i="13"/>
  <c r="P703" i="13"/>
  <c r="U704" i="13"/>
  <c r="Z704" i="13" s="1"/>
  <c r="F705" i="13"/>
  <c r="K704" i="13"/>
  <c r="I704" i="13" s="1"/>
  <c r="G704" i="13"/>
  <c r="F482" i="2"/>
  <c r="K481" i="2"/>
  <c r="G479" i="2"/>
  <c r="H480" i="2"/>
  <c r="I479" i="2"/>
  <c r="Q479" i="2"/>
  <c r="S478" i="2"/>
  <c r="T477" i="2"/>
  <c r="U477" i="2" s="1"/>
  <c r="Z477" i="2" s="1"/>
  <c r="V477" i="2"/>
  <c r="W477" i="2" s="1"/>
  <c r="X477" i="2" s="1"/>
  <c r="Y477" i="2" s="1"/>
  <c r="L478" i="2"/>
  <c r="AA478" i="2" s="1"/>
  <c r="AC478" i="2"/>
  <c r="AD478" i="2" s="1"/>
  <c r="P478" i="2"/>
  <c r="J478" i="2"/>
  <c r="Y703" i="13" l="1"/>
  <c r="Q706" i="13"/>
  <c r="S706" i="13" s="1"/>
  <c r="H707" i="13"/>
  <c r="T705" i="13"/>
  <c r="U705" i="13" s="1"/>
  <c r="Z705" i="13" s="1"/>
  <c r="V705" i="13"/>
  <c r="AC704" i="13"/>
  <c r="AD704" i="13" s="1"/>
  <c r="L704" i="13"/>
  <c r="AA704" i="13" s="1"/>
  <c r="J704" i="13"/>
  <c r="P704" i="13"/>
  <c r="F706" i="13"/>
  <c r="K705" i="13"/>
  <c r="I705" i="13" s="1"/>
  <c r="G705" i="13"/>
  <c r="W704" i="13"/>
  <c r="X704" i="13" s="1"/>
  <c r="Y704" i="13" s="1"/>
  <c r="L479" i="2"/>
  <c r="AA479" i="2" s="1"/>
  <c r="AC479" i="2"/>
  <c r="AD479" i="2" s="1"/>
  <c r="T478" i="2"/>
  <c r="U478" i="2" s="1"/>
  <c r="Z478" i="2" s="1"/>
  <c r="S479" i="2"/>
  <c r="V478" i="2"/>
  <c r="W478" i="2" s="1"/>
  <c r="X478" i="2" s="1"/>
  <c r="Y478" i="2" s="1"/>
  <c r="H481" i="2"/>
  <c r="Q480" i="2"/>
  <c r="I480" i="2"/>
  <c r="G480" i="2"/>
  <c r="J479" i="2"/>
  <c r="P479" i="2"/>
  <c r="K482" i="2"/>
  <c r="F483" i="2"/>
  <c r="H708" i="13" l="1"/>
  <c r="Q707" i="13"/>
  <c r="J705" i="13"/>
  <c r="P705" i="13"/>
  <c r="L705" i="13"/>
  <c r="AA705" i="13" s="1"/>
  <c r="AC705" i="13"/>
  <c r="AD705" i="13" s="1"/>
  <c r="W705" i="13"/>
  <c r="X705" i="13" s="1"/>
  <c r="K706" i="13"/>
  <c r="I706" i="13" s="1"/>
  <c r="F707" i="13"/>
  <c r="G706" i="13"/>
  <c r="T706" i="13"/>
  <c r="U706" i="13" s="1"/>
  <c r="Z706" i="13" s="1"/>
  <c r="S707" i="13"/>
  <c r="V706" i="13"/>
  <c r="K483" i="2"/>
  <c r="F484" i="2"/>
  <c r="S480" i="2"/>
  <c r="T479" i="2"/>
  <c r="U479" i="2" s="1"/>
  <c r="Z479" i="2" s="1"/>
  <c r="V479" i="2"/>
  <c r="W479" i="2" s="1"/>
  <c r="X479" i="2" s="1"/>
  <c r="Y479" i="2" s="1"/>
  <c r="L480" i="2"/>
  <c r="AA480" i="2" s="1"/>
  <c r="AC480" i="2"/>
  <c r="AD480" i="2" s="1"/>
  <c r="I481" i="2"/>
  <c r="Q481" i="2"/>
  <c r="G481" i="2"/>
  <c r="H482" i="2"/>
  <c r="P480" i="2"/>
  <c r="J480" i="2"/>
  <c r="H709" i="13" l="1"/>
  <c r="Q708" i="13"/>
  <c r="AC706" i="13"/>
  <c r="AD706" i="13" s="1"/>
  <c r="L706" i="13"/>
  <c r="AA706" i="13" s="1"/>
  <c r="J706" i="13"/>
  <c r="P706" i="13"/>
  <c r="W706" i="13"/>
  <c r="X706" i="13" s="1"/>
  <c r="Y706" i="13" s="1"/>
  <c r="Y705" i="13"/>
  <c r="T707" i="13"/>
  <c r="U707" i="13" s="1"/>
  <c r="Z707" i="13" s="1"/>
  <c r="S708" i="13"/>
  <c r="V707" i="13"/>
  <c r="K707" i="13"/>
  <c r="I707" i="13" s="1"/>
  <c r="F708" i="13"/>
  <c r="G707" i="13"/>
  <c r="K484" i="2"/>
  <c r="F485" i="2"/>
  <c r="H483" i="2"/>
  <c r="I482" i="2"/>
  <c r="G482" i="2"/>
  <c r="Q482" i="2"/>
  <c r="L481" i="2"/>
  <c r="AA481" i="2" s="1"/>
  <c r="AC481" i="2"/>
  <c r="AD481" i="2" s="1"/>
  <c r="P481" i="2"/>
  <c r="J481" i="2"/>
  <c r="T480" i="2"/>
  <c r="U480" i="2" s="1"/>
  <c r="Z480" i="2" s="1"/>
  <c r="S481" i="2"/>
  <c r="V480" i="2"/>
  <c r="W707" i="13" l="1"/>
  <c r="X707" i="13" s="1"/>
  <c r="H710" i="13"/>
  <c r="Q709" i="13"/>
  <c r="AC707" i="13"/>
  <c r="AD707" i="13" s="1"/>
  <c r="L707" i="13"/>
  <c r="AA707" i="13" s="1"/>
  <c r="P707" i="13"/>
  <c r="Y707" i="13" s="1"/>
  <c r="J707" i="13"/>
  <c r="F709" i="13"/>
  <c r="K708" i="13"/>
  <c r="I708" i="13" s="1"/>
  <c r="G708" i="13"/>
  <c r="T708" i="13"/>
  <c r="U708" i="13" s="1"/>
  <c r="Z708" i="13" s="1"/>
  <c r="S709" i="13"/>
  <c r="V708" i="13"/>
  <c r="W480" i="2"/>
  <c r="X480" i="2" s="1"/>
  <c r="Y480" i="2" s="1"/>
  <c r="F486" i="2"/>
  <c r="K485" i="2"/>
  <c r="T481" i="2"/>
  <c r="U481" i="2" s="1"/>
  <c r="Z481" i="2" s="1"/>
  <c r="S482" i="2"/>
  <c r="V481" i="2"/>
  <c r="W481" i="2" s="1"/>
  <c r="X481" i="2" s="1"/>
  <c r="Y481" i="2" s="1"/>
  <c r="P482" i="2"/>
  <c r="J482" i="2"/>
  <c r="L482" i="2"/>
  <c r="AA482" i="2" s="1"/>
  <c r="AC482" i="2"/>
  <c r="AD482" i="2" s="1"/>
  <c r="H484" i="2"/>
  <c r="I483" i="2"/>
  <c r="Q483" i="2"/>
  <c r="G483" i="2"/>
  <c r="H711" i="13" l="1"/>
  <c r="Q710" i="13"/>
  <c r="F710" i="13"/>
  <c r="K709" i="13"/>
  <c r="I709" i="13" s="1"/>
  <c r="G709" i="13"/>
  <c r="J708" i="13"/>
  <c r="P708" i="13"/>
  <c r="S710" i="13"/>
  <c r="T709" i="13"/>
  <c r="U709" i="13" s="1"/>
  <c r="Z709" i="13" s="1"/>
  <c r="V709" i="13"/>
  <c r="W708" i="13"/>
  <c r="X708" i="13" s="1"/>
  <c r="Y708" i="13" s="1"/>
  <c r="AC708" i="13"/>
  <c r="AD708" i="13" s="1"/>
  <c r="L708" i="13"/>
  <c r="AA708" i="13" s="1"/>
  <c r="T482" i="2"/>
  <c r="U482" i="2" s="1"/>
  <c r="Z482" i="2" s="1"/>
  <c r="S483" i="2"/>
  <c r="V482" i="2"/>
  <c r="W482" i="2" s="1"/>
  <c r="X482" i="2" s="1"/>
  <c r="Y482" i="2" s="1"/>
  <c r="L483" i="2"/>
  <c r="AA483" i="2" s="1"/>
  <c r="AC483" i="2"/>
  <c r="AD483" i="2" s="1"/>
  <c r="F487" i="2"/>
  <c r="K486" i="2"/>
  <c r="P483" i="2"/>
  <c r="J483" i="2"/>
  <c r="H485" i="2"/>
  <c r="I484" i="2"/>
  <c r="G484" i="2"/>
  <c r="Q484" i="2"/>
  <c r="Q711" i="13" l="1"/>
  <c r="H712" i="13"/>
  <c r="AC709" i="13"/>
  <c r="AD709" i="13" s="1"/>
  <c r="L709" i="13"/>
  <c r="AA709" i="13" s="1"/>
  <c r="W709" i="13"/>
  <c r="X709" i="13" s="1"/>
  <c r="T710" i="13"/>
  <c r="U710" i="13" s="1"/>
  <c r="Z710" i="13" s="1"/>
  <c r="S711" i="13"/>
  <c r="V710" i="13"/>
  <c r="P709" i="13"/>
  <c r="J709" i="13"/>
  <c r="F711" i="13"/>
  <c r="K710" i="13"/>
  <c r="I710" i="13" s="1"/>
  <c r="G710" i="13"/>
  <c r="H486" i="2"/>
  <c r="I485" i="2"/>
  <c r="Q485" i="2"/>
  <c r="G485" i="2"/>
  <c r="F488" i="2"/>
  <c r="K487" i="2"/>
  <c r="J484" i="2"/>
  <c r="P484" i="2"/>
  <c r="T483" i="2"/>
  <c r="U483" i="2" s="1"/>
  <c r="Z483" i="2" s="1"/>
  <c r="S484" i="2"/>
  <c r="V483" i="2"/>
  <c r="AC484" i="2"/>
  <c r="AD484" i="2" s="1"/>
  <c r="L484" i="2"/>
  <c r="AA484" i="2" s="1"/>
  <c r="Q712" i="13" l="1"/>
  <c r="H713" i="13"/>
  <c r="P710" i="13"/>
  <c r="J710" i="13"/>
  <c r="Y709" i="13"/>
  <c r="T711" i="13"/>
  <c r="S712" i="13"/>
  <c r="V711" i="13"/>
  <c r="L710" i="13"/>
  <c r="AA710" i="13" s="1"/>
  <c r="AC710" i="13"/>
  <c r="AD710" i="13" s="1"/>
  <c r="W710" i="13"/>
  <c r="X710" i="13" s="1"/>
  <c r="Y710" i="13" s="1"/>
  <c r="K711" i="13"/>
  <c r="I711" i="13" s="1"/>
  <c r="U711" i="13"/>
  <c r="Z711" i="13" s="1"/>
  <c r="F712" i="13"/>
  <c r="G711" i="13"/>
  <c r="K488" i="2"/>
  <c r="F489" i="2"/>
  <c r="W483" i="2"/>
  <c r="X483" i="2" s="1"/>
  <c r="Y483" i="2" s="1"/>
  <c r="AC485" i="2"/>
  <c r="AD485" i="2" s="1"/>
  <c r="L485" i="2"/>
  <c r="AA485" i="2" s="1"/>
  <c r="S485" i="2"/>
  <c r="T484" i="2"/>
  <c r="U484" i="2" s="1"/>
  <c r="Z484" i="2" s="1"/>
  <c r="V484" i="2"/>
  <c r="W484" i="2" s="1"/>
  <c r="X484" i="2" s="1"/>
  <c r="Y484" i="2" s="1"/>
  <c r="P485" i="2"/>
  <c r="J485" i="2"/>
  <c r="G486" i="2"/>
  <c r="Q486" i="2"/>
  <c r="H487" i="2"/>
  <c r="I486" i="2"/>
  <c r="Q713" i="13" l="1"/>
  <c r="H714" i="13"/>
  <c r="K712" i="13"/>
  <c r="I712" i="13" s="1"/>
  <c r="F713" i="13"/>
  <c r="G712" i="13"/>
  <c r="J711" i="13"/>
  <c r="P711" i="13"/>
  <c r="AC711" i="13"/>
  <c r="AD711" i="13" s="1"/>
  <c r="L711" i="13"/>
  <c r="AA711" i="13" s="1"/>
  <c r="W711" i="13"/>
  <c r="X711" i="13" s="1"/>
  <c r="Y711" i="13" s="1"/>
  <c r="T712" i="13"/>
  <c r="U712" i="13" s="1"/>
  <c r="Z712" i="13" s="1"/>
  <c r="S713" i="13"/>
  <c r="V712" i="13"/>
  <c r="I487" i="2"/>
  <c r="G487" i="2"/>
  <c r="H488" i="2"/>
  <c r="Q487" i="2"/>
  <c r="T485" i="2"/>
  <c r="U485" i="2" s="1"/>
  <c r="Z485" i="2" s="1"/>
  <c r="S486" i="2"/>
  <c r="V485" i="2"/>
  <c r="W485" i="2" s="1"/>
  <c r="X485" i="2" s="1"/>
  <c r="Y485" i="2" s="1"/>
  <c r="K489" i="2"/>
  <c r="F490" i="2"/>
  <c r="AC486" i="2"/>
  <c r="AD486" i="2" s="1"/>
  <c r="L486" i="2"/>
  <c r="AA486" i="2" s="1"/>
  <c r="P486" i="2"/>
  <c r="J486" i="2"/>
  <c r="Q714" i="13" l="1"/>
  <c r="H715" i="13"/>
  <c r="F714" i="13"/>
  <c r="K713" i="13"/>
  <c r="I713" i="13" s="1"/>
  <c r="G713" i="13"/>
  <c r="W712" i="13"/>
  <c r="X712" i="13" s="1"/>
  <c r="T713" i="13"/>
  <c r="U713" i="13" s="1"/>
  <c r="Z713" i="13" s="1"/>
  <c r="S714" i="13"/>
  <c r="V713" i="13"/>
  <c r="P712" i="13"/>
  <c r="J712" i="13"/>
  <c r="L712" i="13"/>
  <c r="AA712" i="13" s="1"/>
  <c r="AC712" i="13"/>
  <c r="AD712" i="13" s="1"/>
  <c r="S487" i="2"/>
  <c r="T486" i="2"/>
  <c r="U486" i="2" s="1"/>
  <c r="Z486" i="2" s="1"/>
  <c r="V486" i="2"/>
  <c r="W486" i="2" s="1"/>
  <c r="X486" i="2" s="1"/>
  <c r="Y486" i="2" s="1"/>
  <c r="Q488" i="2"/>
  <c r="I488" i="2"/>
  <c r="H489" i="2"/>
  <c r="G488" i="2"/>
  <c r="P487" i="2"/>
  <c r="J487" i="2"/>
  <c r="F491" i="2"/>
  <c r="K490" i="2"/>
  <c r="AC487" i="2"/>
  <c r="AD487" i="2" s="1"/>
  <c r="L487" i="2"/>
  <c r="AA487" i="2" s="1"/>
  <c r="H716" i="13" l="1"/>
  <c r="Q715" i="13"/>
  <c r="S715" i="13" s="1"/>
  <c r="AC713" i="13"/>
  <c r="AD713" i="13" s="1"/>
  <c r="L713" i="13"/>
  <c r="AA713" i="13" s="1"/>
  <c r="Y712" i="13"/>
  <c r="W713" i="13"/>
  <c r="X713" i="13" s="1"/>
  <c r="J713" i="13"/>
  <c r="P713" i="13"/>
  <c r="F715" i="13"/>
  <c r="K714" i="13"/>
  <c r="I714" i="13" s="1"/>
  <c r="G714" i="13"/>
  <c r="T714" i="13"/>
  <c r="U714" i="13" s="1"/>
  <c r="Z714" i="13" s="1"/>
  <c r="V714" i="13"/>
  <c r="J488" i="2"/>
  <c r="P488" i="2"/>
  <c r="G489" i="2"/>
  <c r="H490" i="2"/>
  <c r="I489" i="2"/>
  <c r="Q489" i="2"/>
  <c r="L488" i="2"/>
  <c r="AA488" i="2" s="1"/>
  <c r="AC488" i="2"/>
  <c r="AD488" i="2" s="1"/>
  <c r="K491" i="2"/>
  <c r="F492" i="2"/>
  <c r="S488" i="2"/>
  <c r="T487" i="2"/>
  <c r="U487" i="2" s="1"/>
  <c r="Z487" i="2" s="1"/>
  <c r="V487" i="2"/>
  <c r="W487" i="2" l="1"/>
  <c r="X487" i="2" s="1"/>
  <c r="Y487" i="2" s="1"/>
  <c r="H717" i="13"/>
  <c r="Q716" i="13"/>
  <c r="L714" i="13"/>
  <c r="AA714" i="13" s="1"/>
  <c r="AC714" i="13"/>
  <c r="AD714" i="13" s="1"/>
  <c r="J714" i="13"/>
  <c r="P714" i="13"/>
  <c r="F716" i="13"/>
  <c r="K715" i="13"/>
  <c r="I715" i="13" s="1"/>
  <c r="G715" i="13"/>
  <c r="W714" i="13"/>
  <c r="X714" i="13" s="1"/>
  <c r="T715" i="13"/>
  <c r="U715" i="13" s="1"/>
  <c r="Z715" i="13" s="1"/>
  <c r="S716" i="13"/>
  <c r="V715" i="13"/>
  <c r="Y713" i="13"/>
  <c r="P489" i="2"/>
  <c r="J489" i="2"/>
  <c r="T488" i="2"/>
  <c r="U488" i="2" s="1"/>
  <c r="Z488" i="2" s="1"/>
  <c r="S489" i="2"/>
  <c r="V488" i="2"/>
  <c r="L489" i="2"/>
  <c r="AA489" i="2" s="1"/>
  <c r="AC489" i="2"/>
  <c r="AD489" i="2" s="1"/>
  <c r="K492" i="2"/>
  <c r="F493" i="2"/>
  <c r="Q490" i="2"/>
  <c r="I490" i="2"/>
  <c r="H491" i="2"/>
  <c r="G490" i="2"/>
  <c r="H718" i="13" l="1"/>
  <c r="Q717" i="13"/>
  <c r="P715" i="13"/>
  <c r="J715" i="13"/>
  <c r="F717" i="13"/>
  <c r="K716" i="13"/>
  <c r="I716" i="13" s="1"/>
  <c r="G716" i="13"/>
  <c r="T716" i="13"/>
  <c r="U716" i="13" s="1"/>
  <c r="Z716" i="13" s="1"/>
  <c r="S717" i="13"/>
  <c r="V716" i="13"/>
  <c r="W715" i="13"/>
  <c r="X715" i="13" s="1"/>
  <c r="Y715" i="13" s="1"/>
  <c r="AC715" i="13"/>
  <c r="AD715" i="13" s="1"/>
  <c r="L715" i="13"/>
  <c r="AA715" i="13" s="1"/>
  <c r="Y714" i="13"/>
  <c r="T489" i="2"/>
  <c r="U489" i="2" s="1"/>
  <c r="Z489" i="2" s="1"/>
  <c r="S490" i="2"/>
  <c r="V489" i="2"/>
  <c r="G491" i="2"/>
  <c r="H492" i="2"/>
  <c r="I491" i="2"/>
  <c r="Q491" i="2"/>
  <c r="J490" i="2"/>
  <c r="P490" i="2"/>
  <c r="F494" i="2"/>
  <c r="K493" i="2"/>
  <c r="L490" i="2"/>
  <c r="AA490" i="2" s="1"/>
  <c r="AC490" i="2"/>
  <c r="AD490" i="2" s="1"/>
  <c r="W488" i="2"/>
  <c r="X488" i="2" s="1"/>
  <c r="Y488" i="2" s="1"/>
  <c r="W489" i="2" l="1"/>
  <c r="X489" i="2" s="1"/>
  <c r="Y489" i="2" s="1"/>
  <c r="W716" i="13"/>
  <c r="X716" i="13" s="1"/>
  <c r="H719" i="13"/>
  <c r="Q718" i="13"/>
  <c r="S718" i="13" s="1"/>
  <c r="F718" i="13"/>
  <c r="K717" i="13"/>
  <c r="I717" i="13" s="1"/>
  <c r="G717" i="13"/>
  <c r="J716" i="13"/>
  <c r="P716" i="13"/>
  <c r="Y716" i="13" s="1"/>
  <c r="T717" i="13"/>
  <c r="U717" i="13" s="1"/>
  <c r="Z717" i="13" s="1"/>
  <c r="V717" i="13"/>
  <c r="AC716" i="13"/>
  <c r="AD716" i="13" s="1"/>
  <c r="L716" i="13"/>
  <c r="AA716" i="13" s="1"/>
  <c r="F495" i="2"/>
  <c r="K494" i="2"/>
  <c r="P491" i="2"/>
  <c r="J491" i="2"/>
  <c r="L491" i="2"/>
  <c r="AA491" i="2" s="1"/>
  <c r="AC491" i="2"/>
  <c r="AD491" i="2" s="1"/>
  <c r="T490" i="2"/>
  <c r="U490" i="2" s="1"/>
  <c r="Z490" i="2" s="1"/>
  <c r="S491" i="2"/>
  <c r="V490" i="2"/>
  <c r="Q492" i="2"/>
  <c r="I492" i="2"/>
  <c r="G492" i="2"/>
  <c r="H493" i="2"/>
  <c r="W490" i="2" l="1"/>
  <c r="X490" i="2" s="1"/>
  <c r="Y490" i="2" s="1"/>
  <c r="H720" i="13"/>
  <c r="Q719" i="13"/>
  <c r="W717" i="13"/>
  <c r="X717" i="13" s="1"/>
  <c r="L717" i="13"/>
  <c r="AA717" i="13" s="1"/>
  <c r="AC717" i="13"/>
  <c r="AD717" i="13" s="1"/>
  <c r="S719" i="13"/>
  <c r="T718" i="13"/>
  <c r="U718" i="13" s="1"/>
  <c r="Z718" i="13" s="1"/>
  <c r="V718" i="13"/>
  <c r="J717" i="13"/>
  <c r="P717" i="13"/>
  <c r="F719" i="13"/>
  <c r="K718" i="13"/>
  <c r="I718" i="13" s="1"/>
  <c r="G718" i="13"/>
  <c r="Q493" i="2"/>
  <c r="H494" i="2"/>
  <c r="I493" i="2"/>
  <c r="G493" i="2"/>
  <c r="S492" i="2"/>
  <c r="T491" i="2"/>
  <c r="U491" i="2" s="1"/>
  <c r="Z491" i="2" s="1"/>
  <c r="V491" i="2"/>
  <c r="J492" i="2"/>
  <c r="P492" i="2"/>
  <c r="AC492" i="2"/>
  <c r="AD492" i="2" s="1"/>
  <c r="L492" i="2"/>
  <c r="AA492" i="2" s="1"/>
  <c r="F496" i="2"/>
  <c r="K495" i="2"/>
  <c r="H721" i="13" l="1"/>
  <c r="Q720" i="13"/>
  <c r="F720" i="13"/>
  <c r="K719" i="13"/>
  <c r="I719" i="13" s="1"/>
  <c r="G719" i="13"/>
  <c r="AC718" i="13"/>
  <c r="AD718" i="13" s="1"/>
  <c r="L718" i="13"/>
  <c r="AA718" i="13" s="1"/>
  <c r="W718" i="13"/>
  <c r="X718" i="13" s="1"/>
  <c r="P718" i="13"/>
  <c r="J718" i="13"/>
  <c r="T719" i="13"/>
  <c r="U719" i="13" s="1"/>
  <c r="Z719" i="13" s="1"/>
  <c r="S720" i="13"/>
  <c r="V719" i="13"/>
  <c r="Y717" i="13"/>
  <c r="W491" i="2"/>
  <c r="X491" i="2" s="1"/>
  <c r="Y491" i="2" s="1"/>
  <c r="AC493" i="2"/>
  <c r="AD493" i="2" s="1"/>
  <c r="L493" i="2"/>
  <c r="AA493" i="2" s="1"/>
  <c r="I494" i="2"/>
  <c r="Q494" i="2"/>
  <c r="H495" i="2"/>
  <c r="G494" i="2"/>
  <c r="T492" i="2"/>
  <c r="U492" i="2" s="1"/>
  <c r="Z492" i="2" s="1"/>
  <c r="S493" i="2"/>
  <c r="V492" i="2"/>
  <c r="W492" i="2" s="1"/>
  <c r="X492" i="2" s="1"/>
  <c r="Y492" i="2" s="1"/>
  <c r="K496" i="2"/>
  <c r="F497" i="2"/>
  <c r="P493" i="2"/>
  <c r="J493" i="2"/>
  <c r="Y718" i="13" l="1"/>
  <c r="H722" i="13"/>
  <c r="Q721" i="13"/>
  <c r="AC719" i="13"/>
  <c r="AD719" i="13" s="1"/>
  <c r="L719" i="13"/>
  <c r="AA719" i="13" s="1"/>
  <c r="W719" i="13"/>
  <c r="X719" i="13" s="1"/>
  <c r="S721" i="13"/>
  <c r="T720" i="13"/>
  <c r="U720" i="13" s="1"/>
  <c r="Z720" i="13" s="1"/>
  <c r="V720" i="13"/>
  <c r="J719" i="13"/>
  <c r="P719" i="13"/>
  <c r="F721" i="13"/>
  <c r="K720" i="13"/>
  <c r="I720" i="13" s="1"/>
  <c r="G720" i="13"/>
  <c r="P494" i="2"/>
  <c r="J494" i="2"/>
  <c r="AC494" i="2"/>
  <c r="AD494" i="2" s="1"/>
  <c r="L494" i="2"/>
  <c r="AA494" i="2" s="1"/>
  <c r="K497" i="2"/>
  <c r="F498" i="2"/>
  <c r="S494" i="2"/>
  <c r="T493" i="2"/>
  <c r="U493" i="2" s="1"/>
  <c r="Z493" i="2" s="1"/>
  <c r="V493" i="2"/>
  <c r="W493" i="2" s="1"/>
  <c r="X493" i="2" s="1"/>
  <c r="Y493" i="2" s="1"/>
  <c r="H496" i="2"/>
  <c r="G495" i="2"/>
  <c r="Q495" i="2"/>
  <c r="I495" i="2"/>
  <c r="Y719" i="13" l="1"/>
  <c r="H723" i="13"/>
  <c r="Q722" i="13"/>
  <c r="L720" i="13"/>
  <c r="AA720" i="13" s="1"/>
  <c r="AC720" i="13"/>
  <c r="AD720" i="13" s="1"/>
  <c r="K721" i="13"/>
  <c r="I721" i="13" s="1"/>
  <c r="F722" i="13"/>
  <c r="G721" i="13"/>
  <c r="W720" i="13"/>
  <c r="X720" i="13" s="1"/>
  <c r="Y720" i="13" s="1"/>
  <c r="J720" i="13"/>
  <c r="P720" i="13"/>
  <c r="T721" i="13"/>
  <c r="U721" i="13" s="1"/>
  <c r="Z721" i="13" s="1"/>
  <c r="S722" i="13"/>
  <c r="V721" i="13"/>
  <c r="G496" i="2"/>
  <c r="Q496" i="2"/>
  <c r="I496" i="2"/>
  <c r="H497" i="2"/>
  <c r="F499" i="2"/>
  <c r="K498" i="2"/>
  <c r="P495" i="2"/>
  <c r="J495" i="2"/>
  <c r="L495" i="2"/>
  <c r="AC495" i="2"/>
  <c r="AD495" i="2" s="1"/>
  <c r="T494" i="2"/>
  <c r="U494" i="2" s="1"/>
  <c r="Z494" i="2" s="1"/>
  <c r="S495" i="2"/>
  <c r="V494" i="2"/>
  <c r="H724" i="13" l="1"/>
  <c r="Q723" i="13"/>
  <c r="S723" i="13"/>
  <c r="T722" i="13"/>
  <c r="U722" i="13" s="1"/>
  <c r="Z722" i="13" s="1"/>
  <c r="V722" i="13"/>
  <c r="AC721" i="13"/>
  <c r="AD721" i="13" s="1"/>
  <c r="L721" i="13"/>
  <c r="AA721" i="13" s="1"/>
  <c r="K722" i="13"/>
  <c r="I722" i="13" s="1"/>
  <c r="F723" i="13"/>
  <c r="G722" i="13"/>
  <c r="J721" i="13"/>
  <c r="P721" i="13"/>
  <c r="W721" i="13"/>
  <c r="X721" i="13" s="1"/>
  <c r="W494" i="2"/>
  <c r="X494" i="2" s="1"/>
  <c r="Y494" i="2" s="1"/>
  <c r="L496" i="2"/>
  <c r="AA496" i="2" s="1"/>
  <c r="AC496" i="2"/>
  <c r="AD496" i="2" s="1"/>
  <c r="S496" i="2"/>
  <c r="T495" i="2"/>
  <c r="U495" i="2" s="1"/>
  <c r="Z495" i="2" s="1"/>
  <c r="V495" i="2"/>
  <c r="W495" i="2" s="1"/>
  <c r="X495" i="2" s="1"/>
  <c r="Y495" i="2" s="1"/>
  <c r="F500" i="2"/>
  <c r="K499" i="2"/>
  <c r="P496" i="2"/>
  <c r="J496" i="2"/>
  <c r="I497" i="2"/>
  <c r="G497" i="2"/>
  <c r="H498" i="2"/>
  <c r="Q497" i="2"/>
  <c r="Y721" i="13" l="1"/>
  <c r="H725" i="13"/>
  <c r="Q724" i="13"/>
  <c r="J722" i="13"/>
  <c r="P722" i="13"/>
  <c r="K723" i="13"/>
  <c r="I723" i="13" s="1"/>
  <c r="F724" i="13"/>
  <c r="G723" i="13"/>
  <c r="L722" i="13"/>
  <c r="AA722" i="13" s="1"/>
  <c r="AC722" i="13"/>
  <c r="AD722" i="13" s="1"/>
  <c r="W722" i="13"/>
  <c r="X722" i="13" s="1"/>
  <c r="Y722" i="13" s="1"/>
  <c r="T723" i="13"/>
  <c r="U723" i="13" s="1"/>
  <c r="Z723" i="13" s="1"/>
  <c r="S724" i="13"/>
  <c r="V723" i="13"/>
  <c r="P497" i="2"/>
  <c r="J497" i="2"/>
  <c r="S497" i="2"/>
  <c r="T496" i="2"/>
  <c r="U496" i="2" s="1"/>
  <c r="Z496" i="2" s="1"/>
  <c r="V496" i="2"/>
  <c r="H499" i="2"/>
  <c r="G498" i="2"/>
  <c r="Q498" i="2"/>
  <c r="I498" i="2"/>
  <c r="F501" i="2"/>
  <c r="K500" i="2"/>
  <c r="AC497" i="2"/>
  <c r="AD497" i="2" s="1"/>
  <c r="L497" i="2"/>
  <c r="AA497" i="2" s="1"/>
  <c r="Q725" i="13" l="1"/>
  <c r="H726" i="13"/>
  <c r="J723" i="13"/>
  <c r="P723" i="13"/>
  <c r="L723" i="13"/>
  <c r="AA723" i="13" s="1"/>
  <c r="AC723" i="13"/>
  <c r="AD723" i="13" s="1"/>
  <c r="W723" i="13"/>
  <c r="X723" i="13" s="1"/>
  <c r="T724" i="13"/>
  <c r="U724" i="13" s="1"/>
  <c r="Z724" i="13" s="1"/>
  <c r="S725" i="13"/>
  <c r="V724" i="13"/>
  <c r="F725" i="13"/>
  <c r="K724" i="13"/>
  <c r="I724" i="13" s="1"/>
  <c r="G724" i="13"/>
  <c r="K501" i="2"/>
  <c r="F502" i="2"/>
  <c r="P498" i="2"/>
  <c r="J498" i="2"/>
  <c r="T497" i="2"/>
  <c r="U497" i="2" s="1"/>
  <c r="Z497" i="2" s="1"/>
  <c r="S498" i="2"/>
  <c r="V497" i="2"/>
  <c r="Q499" i="2"/>
  <c r="H500" i="2"/>
  <c r="I499" i="2"/>
  <c r="G499" i="2"/>
  <c r="L498" i="2"/>
  <c r="AA498" i="2" s="1"/>
  <c r="AC498" i="2"/>
  <c r="AD498" i="2" s="1"/>
  <c r="W496" i="2"/>
  <c r="X496" i="2" s="1"/>
  <c r="Y496" i="2" s="1"/>
  <c r="Y723" i="13" l="1"/>
  <c r="Q726" i="13"/>
  <c r="H727" i="13"/>
  <c r="S726" i="13"/>
  <c r="T725" i="13"/>
  <c r="V725" i="13"/>
  <c r="P724" i="13"/>
  <c r="J724" i="13"/>
  <c r="U725" i="13"/>
  <c r="Z725" i="13" s="1"/>
  <c r="K725" i="13"/>
  <c r="I725" i="13" s="1"/>
  <c r="F726" i="13"/>
  <c r="G725" i="13"/>
  <c r="AC724" i="13"/>
  <c r="AD724" i="13" s="1"/>
  <c r="L724" i="13"/>
  <c r="AA724" i="13" s="1"/>
  <c r="W724" i="13"/>
  <c r="X724" i="13" s="1"/>
  <c r="I500" i="2"/>
  <c r="H501" i="2"/>
  <c r="Q500" i="2"/>
  <c r="G500" i="2"/>
  <c r="T498" i="2"/>
  <c r="U498" i="2" s="1"/>
  <c r="Z498" i="2" s="1"/>
  <c r="S499" i="2"/>
  <c r="V498" i="2"/>
  <c r="F503" i="2"/>
  <c r="K502" i="2"/>
  <c r="P499" i="2"/>
  <c r="J499" i="2"/>
  <c r="L499" i="2"/>
  <c r="AA499" i="2" s="1"/>
  <c r="AC499" i="2"/>
  <c r="AD499" i="2" s="1"/>
  <c r="W497" i="2"/>
  <c r="X497" i="2" s="1"/>
  <c r="Y497" i="2" s="1"/>
  <c r="W498" i="2" l="1"/>
  <c r="X498" i="2" s="1"/>
  <c r="Y498" i="2" s="1"/>
  <c r="Q727" i="13"/>
  <c r="H728" i="13"/>
  <c r="W725" i="13"/>
  <c r="X725" i="13" s="1"/>
  <c r="AC725" i="13"/>
  <c r="AD725" i="13" s="1"/>
  <c r="L725" i="13"/>
  <c r="AA725" i="13" s="1"/>
  <c r="J725" i="13"/>
  <c r="P725" i="13"/>
  <c r="Y725" i="13" s="1"/>
  <c r="Y724" i="13"/>
  <c r="K726" i="13"/>
  <c r="I726" i="13" s="1"/>
  <c r="F727" i="13"/>
  <c r="G726" i="13"/>
  <c r="S727" i="13"/>
  <c r="T726" i="13"/>
  <c r="U726" i="13" s="1"/>
  <c r="Z726" i="13" s="1"/>
  <c r="V726" i="13"/>
  <c r="S500" i="2"/>
  <c r="T499" i="2"/>
  <c r="U499" i="2" s="1"/>
  <c r="Z499" i="2" s="1"/>
  <c r="V499" i="2"/>
  <c r="I501" i="2"/>
  <c r="G501" i="2"/>
  <c r="H502" i="2"/>
  <c r="Q501" i="2"/>
  <c r="F504" i="2"/>
  <c r="K503" i="2"/>
  <c r="P500" i="2"/>
  <c r="J500" i="2"/>
  <c r="AC500" i="2"/>
  <c r="AD500" i="2" s="1"/>
  <c r="L500" i="2"/>
  <c r="AA500" i="2" s="1"/>
  <c r="W499" i="2" l="1"/>
  <c r="X499" i="2" s="1"/>
  <c r="Y499" i="2" s="1"/>
  <c r="H729" i="13"/>
  <c r="Q728" i="13"/>
  <c r="J726" i="13"/>
  <c r="P726" i="13"/>
  <c r="AC726" i="13"/>
  <c r="AD726" i="13" s="1"/>
  <c r="L726" i="13"/>
  <c r="AA726" i="13" s="1"/>
  <c r="W726" i="13"/>
  <c r="X726" i="13" s="1"/>
  <c r="Y726" i="13" s="1"/>
  <c r="F728" i="13"/>
  <c r="K727" i="13"/>
  <c r="I727" i="13" s="1"/>
  <c r="G727" i="13"/>
  <c r="T727" i="13"/>
  <c r="U727" i="13" s="1"/>
  <c r="Z727" i="13" s="1"/>
  <c r="S728" i="13"/>
  <c r="V727" i="13"/>
  <c r="AC501" i="2"/>
  <c r="AD501" i="2" s="1"/>
  <c r="L501" i="2"/>
  <c r="AA501" i="2" s="1"/>
  <c r="H503" i="2"/>
  <c r="Q502" i="2"/>
  <c r="G502" i="2"/>
  <c r="I502" i="2"/>
  <c r="F505" i="2"/>
  <c r="K504" i="2"/>
  <c r="J501" i="2"/>
  <c r="P501" i="2"/>
  <c r="S501" i="2"/>
  <c r="T500" i="2"/>
  <c r="U500" i="2" s="1"/>
  <c r="Z500" i="2" s="1"/>
  <c r="V500" i="2"/>
  <c r="H730" i="13" l="1"/>
  <c r="Q729" i="13"/>
  <c r="K728" i="13"/>
  <c r="I728" i="13" s="1"/>
  <c r="F729" i="13"/>
  <c r="G728" i="13"/>
  <c r="W727" i="13"/>
  <c r="X727" i="13" s="1"/>
  <c r="J727" i="13"/>
  <c r="P727" i="13"/>
  <c r="T728" i="13"/>
  <c r="U728" i="13" s="1"/>
  <c r="Z728" i="13" s="1"/>
  <c r="S729" i="13"/>
  <c r="V728" i="13"/>
  <c r="L727" i="13"/>
  <c r="AA727" i="13" s="1"/>
  <c r="AC727" i="13"/>
  <c r="AD727" i="13" s="1"/>
  <c r="W500" i="2"/>
  <c r="X500" i="2" s="1"/>
  <c r="Y500" i="2" s="1"/>
  <c r="L502" i="2"/>
  <c r="AA502" i="2" s="1"/>
  <c r="AC502" i="2"/>
  <c r="AD502" i="2" s="1"/>
  <c r="Q503" i="2"/>
  <c r="G503" i="2"/>
  <c r="I503" i="2"/>
  <c r="H504" i="2"/>
  <c r="T501" i="2"/>
  <c r="U501" i="2" s="1"/>
  <c r="Z501" i="2" s="1"/>
  <c r="S502" i="2"/>
  <c r="V501" i="2"/>
  <c r="W501" i="2" s="1"/>
  <c r="X501" i="2" s="1"/>
  <c r="Y501" i="2" s="1"/>
  <c r="K505" i="2"/>
  <c r="F506" i="2"/>
  <c r="J502" i="2"/>
  <c r="P502" i="2"/>
  <c r="W728" i="13" l="1"/>
  <c r="X728" i="13" s="1"/>
  <c r="H731" i="13"/>
  <c r="Q730" i="13"/>
  <c r="S730" i="13" s="1"/>
  <c r="Y727" i="13"/>
  <c r="F730" i="13"/>
  <c r="K729" i="13"/>
  <c r="I729" i="13" s="1"/>
  <c r="G729" i="13"/>
  <c r="T729" i="13"/>
  <c r="U729" i="13" s="1"/>
  <c r="Z729" i="13" s="1"/>
  <c r="V729" i="13"/>
  <c r="J728" i="13"/>
  <c r="P728" i="13"/>
  <c r="Y728" i="13" s="1"/>
  <c r="L728" i="13"/>
  <c r="AA728" i="13" s="1"/>
  <c r="AC728" i="13"/>
  <c r="AD728" i="13" s="1"/>
  <c r="G504" i="2"/>
  <c r="I504" i="2"/>
  <c r="H505" i="2"/>
  <c r="Q504" i="2"/>
  <c r="AC503" i="2"/>
  <c r="AD503" i="2" s="1"/>
  <c r="L503" i="2"/>
  <c r="S503" i="2"/>
  <c r="T502" i="2"/>
  <c r="U502" i="2" s="1"/>
  <c r="Z502" i="2" s="1"/>
  <c r="V502" i="2"/>
  <c r="W502" i="2" s="1"/>
  <c r="X502" i="2" s="1"/>
  <c r="Y502" i="2" s="1"/>
  <c r="F507" i="2"/>
  <c r="K506" i="2"/>
  <c r="J503" i="2"/>
  <c r="P503" i="2"/>
  <c r="Q731" i="13" l="1"/>
  <c r="H732" i="13"/>
  <c r="K730" i="13"/>
  <c r="I730" i="13" s="1"/>
  <c r="F731" i="13"/>
  <c r="G730" i="13"/>
  <c r="T730" i="13"/>
  <c r="U730" i="13" s="1"/>
  <c r="Z730" i="13" s="1"/>
  <c r="S731" i="13"/>
  <c r="V730" i="13"/>
  <c r="W729" i="13"/>
  <c r="X729" i="13" s="1"/>
  <c r="P729" i="13"/>
  <c r="J729" i="13"/>
  <c r="AC729" i="13"/>
  <c r="AD729" i="13" s="1"/>
  <c r="L729" i="13"/>
  <c r="AA729" i="13" s="1"/>
  <c r="F508" i="2"/>
  <c r="K507" i="2"/>
  <c r="T503" i="2"/>
  <c r="U503" i="2" s="1"/>
  <c r="Z503" i="2" s="1"/>
  <c r="S504" i="2"/>
  <c r="V503" i="2"/>
  <c r="I505" i="2"/>
  <c r="H506" i="2"/>
  <c r="G505" i="2"/>
  <c r="Q505" i="2"/>
  <c r="L504" i="2"/>
  <c r="AA504" i="2" s="1"/>
  <c r="AC504" i="2"/>
  <c r="AD504" i="2" s="1"/>
  <c r="P504" i="2"/>
  <c r="J504" i="2"/>
  <c r="W503" i="2" l="1"/>
  <c r="X503" i="2" s="1"/>
  <c r="Y503" i="2" s="1"/>
  <c r="H733" i="13"/>
  <c r="Q732" i="13"/>
  <c r="W730" i="13"/>
  <c r="X730" i="13" s="1"/>
  <c r="S732" i="13"/>
  <c r="T731" i="13"/>
  <c r="V731" i="13"/>
  <c r="K731" i="13"/>
  <c r="I731" i="13" s="1"/>
  <c r="U731" i="13"/>
  <c r="Z731" i="13" s="1"/>
  <c r="F732" i="13"/>
  <c r="G731" i="13"/>
  <c r="Y729" i="13"/>
  <c r="J730" i="13"/>
  <c r="P730" i="13"/>
  <c r="AC730" i="13"/>
  <c r="AD730" i="13" s="1"/>
  <c r="L730" i="13"/>
  <c r="AA730" i="13" s="1"/>
  <c r="AC505" i="2"/>
  <c r="AD505" i="2" s="1"/>
  <c r="L505" i="2"/>
  <c r="AA505" i="2" s="1"/>
  <c r="P505" i="2"/>
  <c r="J505" i="2"/>
  <c r="K508" i="2"/>
  <c r="F509" i="2"/>
  <c r="G506" i="2"/>
  <c r="Q506" i="2"/>
  <c r="H507" i="2"/>
  <c r="I506" i="2"/>
  <c r="S505" i="2"/>
  <c r="T504" i="2"/>
  <c r="U504" i="2" s="1"/>
  <c r="Z504" i="2" s="1"/>
  <c r="V504" i="2"/>
  <c r="W504" i="2" s="1"/>
  <c r="X504" i="2" s="1"/>
  <c r="Y504" i="2" s="1"/>
  <c r="W731" i="13" l="1"/>
  <c r="X731" i="13" s="1"/>
  <c r="H734" i="13"/>
  <c r="Q733" i="13"/>
  <c r="S733" i="13" s="1"/>
  <c r="L731" i="13"/>
  <c r="AA731" i="13" s="1"/>
  <c r="AC731" i="13"/>
  <c r="AD731" i="13" s="1"/>
  <c r="T732" i="13"/>
  <c r="U732" i="13" s="1"/>
  <c r="Z732" i="13" s="1"/>
  <c r="V732" i="13"/>
  <c r="K732" i="13"/>
  <c r="I732" i="13" s="1"/>
  <c r="F733" i="13"/>
  <c r="G732" i="13"/>
  <c r="J731" i="13"/>
  <c r="P731" i="13"/>
  <c r="Y731" i="13" s="1"/>
  <c r="Y730" i="13"/>
  <c r="H508" i="2"/>
  <c r="I507" i="2"/>
  <c r="G507" i="2"/>
  <c r="Q507" i="2"/>
  <c r="S506" i="2"/>
  <c r="T505" i="2"/>
  <c r="U505" i="2" s="1"/>
  <c r="Z505" i="2" s="1"/>
  <c r="V505" i="2"/>
  <c r="F510" i="2"/>
  <c r="K509" i="2"/>
  <c r="L506" i="2"/>
  <c r="AA506" i="2" s="1"/>
  <c r="AC506" i="2"/>
  <c r="AD506" i="2" s="1"/>
  <c r="P506" i="2"/>
  <c r="J506" i="2"/>
  <c r="Q734" i="13" l="1"/>
  <c r="H735" i="13"/>
  <c r="AC732" i="13"/>
  <c r="AD732" i="13" s="1"/>
  <c r="L732" i="13"/>
  <c r="AA732" i="13" s="1"/>
  <c r="J732" i="13"/>
  <c r="P732" i="13"/>
  <c r="K733" i="13"/>
  <c r="I733" i="13" s="1"/>
  <c r="F734" i="13"/>
  <c r="G733" i="13"/>
  <c r="W732" i="13"/>
  <c r="X732" i="13" s="1"/>
  <c r="S734" i="13"/>
  <c r="T733" i="13"/>
  <c r="U733" i="13" s="1"/>
  <c r="Z733" i="13" s="1"/>
  <c r="V733" i="13"/>
  <c r="W505" i="2"/>
  <c r="X505" i="2" s="1"/>
  <c r="Y505" i="2" s="1"/>
  <c r="P507" i="2"/>
  <c r="J507" i="2"/>
  <c r="T506" i="2"/>
  <c r="U506" i="2" s="1"/>
  <c r="Z506" i="2" s="1"/>
  <c r="S507" i="2"/>
  <c r="V506" i="2"/>
  <c r="L507" i="2"/>
  <c r="AA507" i="2" s="1"/>
  <c r="AC507" i="2"/>
  <c r="AD507" i="2" s="1"/>
  <c r="K510" i="2"/>
  <c r="F511" i="2"/>
  <c r="H509" i="2"/>
  <c r="Q508" i="2"/>
  <c r="G508" i="2"/>
  <c r="I508" i="2"/>
  <c r="H736" i="13" l="1"/>
  <c r="Q735" i="13"/>
  <c r="T734" i="13"/>
  <c r="S735" i="13"/>
  <c r="V734" i="13"/>
  <c r="F735" i="13"/>
  <c r="K734" i="13"/>
  <c r="I734" i="13" s="1"/>
  <c r="U734" i="13"/>
  <c r="Z734" i="13" s="1"/>
  <c r="G734" i="13"/>
  <c r="Y732" i="13"/>
  <c r="W733" i="13"/>
  <c r="X733" i="13" s="1"/>
  <c r="Y733" i="13" s="1"/>
  <c r="AC733" i="13"/>
  <c r="AD733" i="13" s="1"/>
  <c r="L733" i="13"/>
  <c r="AA733" i="13" s="1"/>
  <c r="P733" i="13"/>
  <c r="J733" i="13"/>
  <c r="F512" i="2"/>
  <c r="K511" i="2"/>
  <c r="P508" i="2"/>
  <c r="J508" i="2"/>
  <c r="W506" i="2"/>
  <c r="X506" i="2" s="1"/>
  <c r="Y506" i="2" s="1"/>
  <c r="L508" i="2"/>
  <c r="AA508" i="2" s="1"/>
  <c r="AC508" i="2"/>
  <c r="AD508" i="2" s="1"/>
  <c r="H510" i="2"/>
  <c r="G509" i="2"/>
  <c r="Q509" i="2"/>
  <c r="I509" i="2"/>
  <c r="T507" i="2"/>
  <c r="U507" i="2" s="1"/>
  <c r="Z507" i="2" s="1"/>
  <c r="S508" i="2"/>
  <c r="V507" i="2"/>
  <c r="W507" i="2" s="1"/>
  <c r="X507" i="2" s="1"/>
  <c r="Y507" i="2" s="1"/>
  <c r="W734" i="13" l="1"/>
  <c r="H737" i="13"/>
  <c r="Q736" i="13"/>
  <c r="J734" i="13"/>
  <c r="P734" i="13"/>
  <c r="T735" i="13"/>
  <c r="U735" i="13" s="1"/>
  <c r="Z735" i="13" s="1"/>
  <c r="S736" i="13"/>
  <c r="V735" i="13"/>
  <c r="K735" i="13"/>
  <c r="I735" i="13" s="1"/>
  <c r="F736" i="13"/>
  <c r="G735" i="13"/>
  <c r="X734" i="13"/>
  <c r="Y734" i="13" s="1"/>
  <c r="L734" i="13"/>
  <c r="AA734" i="13" s="1"/>
  <c r="AC734" i="13"/>
  <c r="AD734" i="13" s="1"/>
  <c r="J509" i="2"/>
  <c r="P509" i="2"/>
  <c r="T508" i="2"/>
  <c r="U508" i="2" s="1"/>
  <c r="Z508" i="2" s="1"/>
  <c r="S509" i="2"/>
  <c r="V508" i="2"/>
  <c r="G510" i="2"/>
  <c r="H511" i="2"/>
  <c r="I510" i="2"/>
  <c r="Q510" i="2"/>
  <c r="AC509" i="2"/>
  <c r="AD509" i="2" s="1"/>
  <c r="L509" i="2"/>
  <c r="AA509" i="2" s="1"/>
  <c r="F513" i="2"/>
  <c r="K512" i="2"/>
  <c r="H738" i="13" l="1"/>
  <c r="Q737" i="13"/>
  <c r="L735" i="13"/>
  <c r="AA735" i="13" s="1"/>
  <c r="AC735" i="13"/>
  <c r="AD735" i="13" s="1"/>
  <c r="T736" i="13"/>
  <c r="S737" i="13"/>
  <c r="V736" i="13"/>
  <c r="P735" i="13"/>
  <c r="J735" i="13"/>
  <c r="K736" i="13"/>
  <c r="I736" i="13" s="1"/>
  <c r="F737" i="13"/>
  <c r="U736" i="13"/>
  <c r="Z736" i="13" s="1"/>
  <c r="G736" i="13"/>
  <c r="W735" i="13"/>
  <c r="X735" i="13" s="1"/>
  <c r="AC510" i="2"/>
  <c r="AD510" i="2" s="1"/>
  <c r="L510" i="2"/>
  <c r="AA510" i="2" s="1"/>
  <c r="T509" i="2"/>
  <c r="U509" i="2" s="1"/>
  <c r="Z509" i="2" s="1"/>
  <c r="S510" i="2"/>
  <c r="V509" i="2"/>
  <c r="F514" i="2"/>
  <c r="K513" i="2"/>
  <c r="Q511" i="2"/>
  <c r="G511" i="2"/>
  <c r="H512" i="2"/>
  <c r="I511" i="2"/>
  <c r="J510" i="2"/>
  <c r="P510" i="2"/>
  <c r="W508" i="2"/>
  <c r="X508" i="2" s="1"/>
  <c r="Y508" i="2" s="1"/>
  <c r="Y735" i="13" l="1"/>
  <c r="Q738" i="13"/>
  <c r="S738" i="13" s="1"/>
  <c r="H739" i="13"/>
  <c r="K737" i="13"/>
  <c r="I737" i="13" s="1"/>
  <c r="F738" i="13"/>
  <c r="G737" i="13"/>
  <c r="W736" i="13"/>
  <c r="X736" i="13" s="1"/>
  <c r="P736" i="13"/>
  <c r="J736" i="13"/>
  <c r="L736" i="13"/>
  <c r="AA736" i="13" s="1"/>
  <c r="AC736" i="13"/>
  <c r="AD736" i="13" s="1"/>
  <c r="T737" i="13"/>
  <c r="U737" i="13" s="1"/>
  <c r="Z737" i="13" s="1"/>
  <c r="V737" i="13"/>
  <c r="L511" i="2"/>
  <c r="AA511" i="2" s="1"/>
  <c r="AC511" i="2"/>
  <c r="AD511" i="2" s="1"/>
  <c r="P511" i="2"/>
  <c r="J511" i="2"/>
  <c r="S511" i="2"/>
  <c r="T510" i="2"/>
  <c r="U510" i="2" s="1"/>
  <c r="Z510" i="2" s="1"/>
  <c r="V510" i="2"/>
  <c r="F515" i="2"/>
  <c r="K514" i="2"/>
  <c r="I512" i="2"/>
  <c r="Q512" i="2"/>
  <c r="H513" i="2"/>
  <c r="G512" i="2"/>
  <c r="W509" i="2"/>
  <c r="X509" i="2" s="1"/>
  <c r="Y509" i="2" s="1"/>
  <c r="Y736" i="13" l="1"/>
  <c r="Q739" i="13"/>
  <c r="H740" i="13"/>
  <c r="W737" i="13"/>
  <c r="X737" i="13" s="1"/>
  <c r="F739" i="13"/>
  <c r="K738" i="13"/>
  <c r="I738" i="13" s="1"/>
  <c r="G738" i="13"/>
  <c r="J737" i="13"/>
  <c r="P737" i="13"/>
  <c r="AC737" i="13"/>
  <c r="AD737" i="13" s="1"/>
  <c r="L737" i="13"/>
  <c r="AA737" i="13" s="1"/>
  <c r="S739" i="13"/>
  <c r="T738" i="13"/>
  <c r="U738" i="13" s="1"/>
  <c r="Z738" i="13" s="1"/>
  <c r="V738" i="13"/>
  <c r="F516" i="2"/>
  <c r="K515" i="2"/>
  <c r="J512" i="2"/>
  <c r="P512" i="2"/>
  <c r="AC512" i="2"/>
  <c r="AD512" i="2" s="1"/>
  <c r="L512" i="2"/>
  <c r="AA512" i="2" s="1"/>
  <c r="Q513" i="2"/>
  <c r="G513" i="2"/>
  <c r="I513" i="2"/>
  <c r="H514" i="2"/>
  <c r="W510" i="2"/>
  <c r="X510" i="2" s="1"/>
  <c r="Y510" i="2" s="1"/>
  <c r="T511" i="2"/>
  <c r="U511" i="2" s="1"/>
  <c r="Z511" i="2" s="1"/>
  <c r="S512" i="2"/>
  <c r="V511" i="2"/>
  <c r="Q740" i="13" l="1"/>
  <c r="H741" i="13"/>
  <c r="AC738" i="13"/>
  <c r="AD738" i="13" s="1"/>
  <c r="L738" i="13"/>
  <c r="AA738" i="13" s="1"/>
  <c r="T739" i="13"/>
  <c r="U739" i="13" s="1"/>
  <c r="Z739" i="13" s="1"/>
  <c r="S740" i="13"/>
  <c r="V739" i="13"/>
  <c r="K739" i="13"/>
  <c r="I739" i="13" s="1"/>
  <c r="F740" i="13"/>
  <c r="G739" i="13"/>
  <c r="J738" i="13"/>
  <c r="P738" i="13"/>
  <c r="W738" i="13"/>
  <c r="X738" i="13" s="1"/>
  <c r="Y737" i="13"/>
  <c r="Q514" i="2"/>
  <c r="H515" i="2"/>
  <c r="G514" i="2"/>
  <c r="I514" i="2"/>
  <c r="F517" i="2"/>
  <c r="K516" i="2"/>
  <c r="S513" i="2"/>
  <c r="T512" i="2"/>
  <c r="U512" i="2" s="1"/>
  <c r="Z512" i="2" s="1"/>
  <c r="V512" i="2"/>
  <c r="W512" i="2" s="1"/>
  <c r="X512" i="2" s="1"/>
  <c r="Y512" i="2" s="1"/>
  <c r="AC513" i="2"/>
  <c r="AD513" i="2" s="1"/>
  <c r="L513" i="2"/>
  <c r="AA513" i="2" s="1"/>
  <c r="P513" i="2"/>
  <c r="J513" i="2"/>
  <c r="W511" i="2"/>
  <c r="X511" i="2" s="1"/>
  <c r="Y511" i="2" s="1"/>
  <c r="Y738" i="13" l="1"/>
  <c r="Q741" i="13"/>
  <c r="H742" i="13"/>
  <c r="S741" i="13"/>
  <c r="T740" i="13"/>
  <c r="U740" i="13" s="1"/>
  <c r="Z740" i="13" s="1"/>
  <c r="V740" i="13"/>
  <c r="L739" i="13"/>
  <c r="AA739" i="13" s="1"/>
  <c r="AC739" i="13"/>
  <c r="AD739" i="13" s="1"/>
  <c r="J739" i="13"/>
  <c r="P739" i="13"/>
  <c r="K740" i="13"/>
  <c r="I740" i="13" s="1"/>
  <c r="F741" i="13"/>
  <c r="G740" i="13"/>
  <c r="W739" i="13"/>
  <c r="X739" i="13" s="1"/>
  <c r="Y739" i="13" s="1"/>
  <c r="P514" i="2"/>
  <c r="J514" i="2"/>
  <c r="T513" i="2"/>
  <c r="U513" i="2" s="1"/>
  <c r="Z513" i="2" s="1"/>
  <c r="S514" i="2"/>
  <c r="V513" i="2"/>
  <c r="F518" i="2"/>
  <c r="K517" i="2"/>
  <c r="H516" i="2"/>
  <c r="I515" i="2"/>
  <c r="G515" i="2"/>
  <c r="Q515" i="2"/>
  <c r="L514" i="2"/>
  <c r="AC514" i="2"/>
  <c r="AD514" i="2" s="1"/>
  <c r="H743" i="13" l="1"/>
  <c r="Q742" i="13"/>
  <c r="F742" i="13"/>
  <c r="K741" i="13"/>
  <c r="I741" i="13" s="1"/>
  <c r="G741" i="13"/>
  <c r="W740" i="13"/>
  <c r="X740" i="13" s="1"/>
  <c r="P740" i="13"/>
  <c r="J740" i="13"/>
  <c r="AC740" i="13"/>
  <c r="AD740" i="13" s="1"/>
  <c r="L740" i="13"/>
  <c r="AA740" i="13" s="1"/>
  <c r="S742" i="13"/>
  <c r="T741" i="13"/>
  <c r="U741" i="13" s="1"/>
  <c r="Z741" i="13" s="1"/>
  <c r="V741" i="13"/>
  <c r="J515" i="2"/>
  <c r="P515" i="2"/>
  <c r="S515" i="2"/>
  <c r="T514" i="2"/>
  <c r="U514" i="2" s="1"/>
  <c r="Z514" i="2" s="1"/>
  <c r="V514" i="2"/>
  <c r="AC515" i="2"/>
  <c r="AD515" i="2" s="1"/>
  <c r="L515" i="2"/>
  <c r="AA515" i="2" s="1"/>
  <c r="H517" i="2"/>
  <c r="Q516" i="2"/>
  <c r="G516" i="2"/>
  <c r="I516" i="2"/>
  <c r="F519" i="2"/>
  <c r="K518" i="2"/>
  <c r="W513" i="2"/>
  <c r="X513" i="2" s="1"/>
  <c r="Y513" i="2" s="1"/>
  <c r="Q743" i="13" l="1"/>
  <c r="H744" i="13"/>
  <c r="S743" i="13"/>
  <c r="T742" i="13"/>
  <c r="U742" i="13" s="1"/>
  <c r="Z742" i="13" s="1"/>
  <c r="V742" i="13"/>
  <c r="AC741" i="13"/>
  <c r="AD741" i="13" s="1"/>
  <c r="L741" i="13"/>
  <c r="AA741" i="13" s="1"/>
  <c r="W741" i="13"/>
  <c r="X741" i="13" s="1"/>
  <c r="K742" i="13"/>
  <c r="I742" i="13" s="1"/>
  <c r="F743" i="13"/>
  <c r="G742" i="13"/>
  <c r="Y740" i="13"/>
  <c r="P741" i="13"/>
  <c r="J741" i="13"/>
  <c r="H518" i="2"/>
  <c r="G517" i="2"/>
  <c r="I517" i="2"/>
  <c r="Q517" i="2"/>
  <c r="S516" i="2"/>
  <c r="T515" i="2"/>
  <c r="U515" i="2" s="1"/>
  <c r="Z515" i="2" s="1"/>
  <c r="V515" i="2"/>
  <c r="K519" i="2"/>
  <c r="F520" i="2"/>
  <c r="J516" i="2"/>
  <c r="P516" i="2"/>
  <c r="L516" i="2"/>
  <c r="AA516" i="2" s="1"/>
  <c r="AC516" i="2"/>
  <c r="AD516" i="2" s="1"/>
  <c r="W514" i="2"/>
  <c r="X514" i="2" s="1"/>
  <c r="Y514" i="2" s="1"/>
  <c r="W515" i="2" l="1"/>
  <c r="X515" i="2" s="1"/>
  <c r="Y515" i="2" s="1"/>
  <c r="Y741" i="13"/>
  <c r="Q744" i="13"/>
  <c r="S744" i="13" s="1"/>
  <c r="H745" i="13"/>
  <c r="P742" i="13"/>
  <c r="J742" i="13"/>
  <c r="W742" i="13"/>
  <c r="X742" i="13" s="1"/>
  <c r="T743" i="13"/>
  <c r="U743" i="13" s="1"/>
  <c r="Z743" i="13" s="1"/>
  <c r="V743" i="13"/>
  <c r="F744" i="13"/>
  <c r="K743" i="13"/>
  <c r="I743" i="13" s="1"/>
  <c r="G743" i="13"/>
  <c r="AC742" i="13"/>
  <c r="AD742" i="13" s="1"/>
  <c r="L742" i="13"/>
  <c r="AA742" i="13" s="1"/>
  <c r="AC517" i="2"/>
  <c r="AD517" i="2" s="1"/>
  <c r="L517" i="2"/>
  <c r="AA517" i="2" s="1"/>
  <c r="F521" i="2"/>
  <c r="K520" i="2"/>
  <c r="T516" i="2"/>
  <c r="U516" i="2" s="1"/>
  <c r="Z516" i="2" s="1"/>
  <c r="S517" i="2"/>
  <c r="V516" i="2"/>
  <c r="J517" i="2"/>
  <c r="P517" i="2"/>
  <c r="G518" i="2"/>
  <c r="I518" i="2"/>
  <c r="H519" i="2"/>
  <c r="Q518" i="2"/>
  <c r="W516" i="2" l="1"/>
  <c r="X516" i="2" s="1"/>
  <c r="Y516" i="2" s="1"/>
  <c r="Y742" i="13"/>
  <c r="W743" i="13"/>
  <c r="X743" i="13" s="1"/>
  <c r="Q745" i="13"/>
  <c r="H746" i="13"/>
  <c r="AC743" i="13"/>
  <c r="AD743" i="13" s="1"/>
  <c r="L743" i="13"/>
  <c r="AA743" i="13" s="1"/>
  <c r="J743" i="13"/>
  <c r="P743" i="13"/>
  <c r="Y743" i="13" s="1"/>
  <c r="F745" i="13"/>
  <c r="K744" i="13"/>
  <c r="I744" i="13" s="1"/>
  <c r="G744" i="13"/>
  <c r="T744" i="13"/>
  <c r="U744" i="13" s="1"/>
  <c r="Z744" i="13" s="1"/>
  <c r="S745" i="13"/>
  <c r="V744" i="13"/>
  <c r="L518" i="2"/>
  <c r="AC518" i="2"/>
  <c r="AD518" i="2" s="1"/>
  <c r="K521" i="2"/>
  <c r="F522" i="2"/>
  <c r="P518" i="2"/>
  <c r="J518" i="2"/>
  <c r="S518" i="2"/>
  <c r="T517" i="2"/>
  <c r="U517" i="2" s="1"/>
  <c r="Z517" i="2" s="1"/>
  <c r="V517" i="2"/>
  <c r="W517" i="2" s="1"/>
  <c r="X517" i="2" s="1"/>
  <c r="Y517" i="2" s="1"/>
  <c r="H520" i="2"/>
  <c r="I519" i="2"/>
  <c r="G519" i="2"/>
  <c r="Q519" i="2"/>
  <c r="Q746" i="13" l="1"/>
  <c r="H747" i="13"/>
  <c r="W744" i="13"/>
  <c r="X744" i="13" s="1"/>
  <c r="S746" i="13"/>
  <c r="T745" i="13"/>
  <c r="V745" i="13"/>
  <c r="J744" i="13"/>
  <c r="P744" i="13"/>
  <c r="U745" i="13"/>
  <c r="Z745" i="13" s="1"/>
  <c r="F746" i="13"/>
  <c r="K745" i="13"/>
  <c r="I745" i="13" s="1"/>
  <c r="G745" i="13"/>
  <c r="AC744" i="13"/>
  <c r="AD744" i="13" s="1"/>
  <c r="L744" i="13"/>
  <c r="AA744" i="13" s="1"/>
  <c r="AC519" i="2"/>
  <c r="AD519" i="2" s="1"/>
  <c r="L519" i="2"/>
  <c r="AA519" i="2" s="1"/>
  <c r="T518" i="2"/>
  <c r="U518" i="2" s="1"/>
  <c r="Z518" i="2" s="1"/>
  <c r="V518" i="2"/>
  <c r="AA518" i="2"/>
  <c r="H521" i="2"/>
  <c r="Q520" i="2"/>
  <c r="G520" i="2"/>
  <c r="S519" i="2"/>
  <c r="J519" i="2"/>
  <c r="P519" i="2"/>
  <c r="F523" i="2"/>
  <c r="K522" i="2"/>
  <c r="I520" i="2"/>
  <c r="Q747" i="13" l="1"/>
  <c r="H748" i="13"/>
  <c r="F747" i="13"/>
  <c r="K746" i="13"/>
  <c r="I746" i="13" s="1"/>
  <c r="G746" i="13"/>
  <c r="W745" i="13"/>
  <c r="X745" i="13" s="1"/>
  <c r="J745" i="13"/>
  <c r="P745" i="13"/>
  <c r="AC745" i="13"/>
  <c r="AD745" i="13" s="1"/>
  <c r="L745" i="13"/>
  <c r="AA745" i="13" s="1"/>
  <c r="S747" i="13"/>
  <c r="T746" i="13"/>
  <c r="U746" i="13" s="1"/>
  <c r="Z746" i="13" s="1"/>
  <c r="V746" i="13"/>
  <c r="Y744" i="13"/>
  <c r="K523" i="2"/>
  <c r="F524" i="2"/>
  <c r="J520" i="2"/>
  <c r="P520" i="2"/>
  <c r="L520" i="2"/>
  <c r="AC520" i="2"/>
  <c r="AD520" i="2" s="1"/>
  <c r="T519" i="2"/>
  <c r="U519" i="2" s="1"/>
  <c r="Z519" i="2" s="1"/>
  <c r="S520" i="2"/>
  <c r="V519" i="2"/>
  <c r="G521" i="2"/>
  <c r="Q521" i="2"/>
  <c r="H522" i="2"/>
  <c r="I522" i="2" s="1"/>
  <c r="W518" i="2"/>
  <c r="X518" i="2" s="1"/>
  <c r="Y518" i="2" s="1"/>
  <c r="I521" i="2"/>
  <c r="Y745" i="13" l="1"/>
  <c r="H749" i="13"/>
  <c r="Q748" i="13"/>
  <c r="T747" i="13"/>
  <c r="U747" i="13" s="1"/>
  <c r="Z747" i="13" s="1"/>
  <c r="S748" i="13"/>
  <c r="V747" i="13"/>
  <c r="L746" i="13"/>
  <c r="AA746" i="13" s="1"/>
  <c r="AC746" i="13"/>
  <c r="AD746" i="13" s="1"/>
  <c r="W746" i="13"/>
  <c r="X746" i="13" s="1"/>
  <c r="P746" i="13"/>
  <c r="J746" i="13"/>
  <c r="F748" i="13"/>
  <c r="K747" i="13"/>
  <c r="I747" i="13" s="1"/>
  <c r="G747" i="13"/>
  <c r="P521" i="2"/>
  <c r="J521" i="2"/>
  <c r="L522" i="2"/>
  <c r="AA522" i="2" s="1"/>
  <c r="AC522" i="2"/>
  <c r="AD522" i="2" s="1"/>
  <c r="K524" i="2"/>
  <c r="F525" i="2"/>
  <c r="AC521" i="2"/>
  <c r="AD521" i="2" s="1"/>
  <c r="L521" i="2"/>
  <c r="AA521" i="2" s="1"/>
  <c r="W519" i="2"/>
  <c r="X519" i="2" s="1"/>
  <c r="Y519" i="2" s="1"/>
  <c r="Q522" i="2"/>
  <c r="G522" i="2"/>
  <c r="H523" i="2"/>
  <c r="I523" i="2" s="1"/>
  <c r="T520" i="2"/>
  <c r="U520" i="2" s="1"/>
  <c r="Z520" i="2" s="1"/>
  <c r="S521" i="2"/>
  <c r="V520" i="2"/>
  <c r="W520" i="2" s="1"/>
  <c r="X520" i="2" s="1"/>
  <c r="Y520" i="2" s="1"/>
  <c r="AA520" i="2"/>
  <c r="Q749" i="13" l="1"/>
  <c r="H750" i="13"/>
  <c r="K748" i="13"/>
  <c r="I748" i="13" s="1"/>
  <c r="F749" i="13"/>
  <c r="G748" i="13"/>
  <c r="W747" i="13"/>
  <c r="X747" i="13" s="1"/>
  <c r="J747" i="13"/>
  <c r="P747" i="13"/>
  <c r="Y746" i="13"/>
  <c r="T748" i="13"/>
  <c r="U748" i="13" s="1"/>
  <c r="Z748" i="13" s="1"/>
  <c r="S749" i="13"/>
  <c r="V748" i="13"/>
  <c r="AC747" i="13"/>
  <c r="AD747" i="13" s="1"/>
  <c r="L747" i="13"/>
  <c r="AA747" i="13" s="1"/>
  <c r="Q523" i="2"/>
  <c r="G523" i="2"/>
  <c r="H524" i="2"/>
  <c r="T521" i="2"/>
  <c r="U521" i="2" s="1"/>
  <c r="Z521" i="2" s="1"/>
  <c r="S522" i="2"/>
  <c r="V521" i="2"/>
  <c r="J522" i="2"/>
  <c r="P522" i="2"/>
  <c r="F526" i="2"/>
  <c r="K525" i="2"/>
  <c r="L523" i="2"/>
  <c r="AC523" i="2"/>
  <c r="AD523" i="2" s="1"/>
  <c r="H751" i="13" l="1"/>
  <c r="Q750" i="13"/>
  <c r="W748" i="13"/>
  <c r="X748" i="13" s="1"/>
  <c r="F750" i="13"/>
  <c r="K749" i="13"/>
  <c r="I749" i="13" s="1"/>
  <c r="G749" i="13"/>
  <c r="T749" i="13"/>
  <c r="U749" i="13" s="1"/>
  <c r="Z749" i="13" s="1"/>
  <c r="S750" i="13"/>
  <c r="V749" i="13"/>
  <c r="L748" i="13"/>
  <c r="AA748" i="13" s="1"/>
  <c r="AC748" i="13"/>
  <c r="AD748" i="13" s="1"/>
  <c r="Y747" i="13"/>
  <c r="P748" i="13"/>
  <c r="J748" i="13"/>
  <c r="W521" i="2"/>
  <c r="X521" i="2" s="1"/>
  <c r="Y521" i="2" s="1"/>
  <c r="H525" i="2"/>
  <c r="Q524" i="2"/>
  <c r="G524" i="2"/>
  <c r="AA523" i="2"/>
  <c r="I524" i="2"/>
  <c r="F527" i="2"/>
  <c r="K526" i="2"/>
  <c r="S523" i="2"/>
  <c r="T522" i="2"/>
  <c r="U522" i="2" s="1"/>
  <c r="Z522" i="2" s="1"/>
  <c r="V522" i="2"/>
  <c r="J523" i="2"/>
  <c r="P523" i="2"/>
  <c r="H752" i="13" l="1"/>
  <c r="Q751" i="13"/>
  <c r="J749" i="13"/>
  <c r="P749" i="13"/>
  <c r="K750" i="13"/>
  <c r="I750" i="13" s="1"/>
  <c r="F751" i="13"/>
  <c r="G750" i="13"/>
  <c r="T750" i="13"/>
  <c r="U750" i="13" s="1"/>
  <c r="Z750" i="13" s="1"/>
  <c r="S751" i="13"/>
  <c r="V750" i="13"/>
  <c r="W749" i="13"/>
  <c r="X749" i="13" s="1"/>
  <c r="Y749" i="13" s="1"/>
  <c r="L749" i="13"/>
  <c r="AA749" i="13" s="1"/>
  <c r="AC749" i="13"/>
  <c r="AD749" i="13" s="1"/>
  <c r="Y748" i="13"/>
  <c r="W522" i="2"/>
  <c r="X522" i="2" s="1"/>
  <c r="Y522" i="2" s="1"/>
  <c r="S524" i="2"/>
  <c r="T523" i="2"/>
  <c r="U523" i="2" s="1"/>
  <c r="Z523" i="2" s="1"/>
  <c r="V523" i="2"/>
  <c r="F528" i="2"/>
  <c r="K527" i="2"/>
  <c r="AC524" i="2"/>
  <c r="AD524" i="2" s="1"/>
  <c r="L524" i="2"/>
  <c r="P524" i="2"/>
  <c r="J524" i="2"/>
  <c r="H526" i="2"/>
  <c r="G525" i="2"/>
  <c r="Q525" i="2"/>
  <c r="I525" i="2"/>
  <c r="Q752" i="13" l="1"/>
  <c r="H753" i="13"/>
  <c r="J750" i="13"/>
  <c r="P750" i="13"/>
  <c r="AC750" i="13"/>
  <c r="AD750" i="13" s="1"/>
  <c r="L750" i="13"/>
  <c r="AA750" i="13" s="1"/>
  <c r="W750" i="13"/>
  <c r="X750" i="13" s="1"/>
  <c r="Y750" i="13" s="1"/>
  <c r="K751" i="13"/>
  <c r="I751" i="13" s="1"/>
  <c r="F752" i="13"/>
  <c r="G751" i="13"/>
  <c r="T751" i="13"/>
  <c r="U751" i="13" s="1"/>
  <c r="Z751" i="13" s="1"/>
  <c r="S752" i="13"/>
  <c r="V751" i="13"/>
  <c r="F529" i="2"/>
  <c r="K528" i="2"/>
  <c r="P525" i="2"/>
  <c r="J525" i="2"/>
  <c r="AA524" i="2"/>
  <c r="W523" i="2"/>
  <c r="X523" i="2" s="1"/>
  <c r="Y523" i="2" s="1"/>
  <c r="Q526" i="2"/>
  <c r="I526" i="2"/>
  <c r="H527" i="2"/>
  <c r="I527" i="2" s="1"/>
  <c r="G526" i="2"/>
  <c r="L525" i="2"/>
  <c r="AA525" i="2" s="1"/>
  <c r="AC525" i="2"/>
  <c r="AD525" i="2" s="1"/>
  <c r="S525" i="2"/>
  <c r="T524" i="2"/>
  <c r="U524" i="2" s="1"/>
  <c r="Z524" i="2" s="1"/>
  <c r="V524" i="2"/>
  <c r="W524" i="2" s="1"/>
  <c r="X524" i="2" s="1"/>
  <c r="Y524" i="2" s="1"/>
  <c r="Q753" i="13" l="1"/>
  <c r="H754" i="13"/>
  <c r="K752" i="13"/>
  <c r="I752" i="13" s="1"/>
  <c r="F753" i="13"/>
  <c r="G752" i="13"/>
  <c r="J751" i="13"/>
  <c r="P751" i="13"/>
  <c r="AC751" i="13"/>
  <c r="AD751" i="13" s="1"/>
  <c r="L751" i="13"/>
  <c r="AA751" i="13" s="1"/>
  <c r="W751" i="13"/>
  <c r="X751" i="13" s="1"/>
  <c r="Y751" i="13" s="1"/>
  <c r="S753" i="13"/>
  <c r="T752" i="13"/>
  <c r="U752" i="13" s="1"/>
  <c r="Z752" i="13" s="1"/>
  <c r="V752" i="13"/>
  <c r="L527" i="2"/>
  <c r="AA527" i="2" s="1"/>
  <c r="AC527" i="2"/>
  <c r="AD527" i="2" s="1"/>
  <c r="L526" i="2"/>
  <c r="AC526" i="2"/>
  <c r="AD526" i="2" s="1"/>
  <c r="S526" i="2"/>
  <c r="T525" i="2"/>
  <c r="U525" i="2" s="1"/>
  <c r="Z525" i="2" s="1"/>
  <c r="V525" i="2"/>
  <c r="J526" i="2"/>
  <c r="P526" i="2"/>
  <c r="G527" i="2"/>
  <c r="H528" i="2"/>
  <c r="I528" i="2" s="1"/>
  <c r="Q527" i="2"/>
  <c r="F530" i="2"/>
  <c r="K529" i="2"/>
  <c r="H755" i="13" l="1"/>
  <c r="Q754" i="13"/>
  <c r="W752" i="13"/>
  <c r="X752" i="13" s="1"/>
  <c r="F754" i="13"/>
  <c r="K753" i="13"/>
  <c r="I753" i="13" s="1"/>
  <c r="G753" i="13"/>
  <c r="S754" i="13"/>
  <c r="T753" i="13"/>
  <c r="U753" i="13" s="1"/>
  <c r="Z753" i="13" s="1"/>
  <c r="V753" i="13"/>
  <c r="P752" i="13"/>
  <c r="J752" i="13"/>
  <c r="AC752" i="13"/>
  <c r="AD752" i="13" s="1"/>
  <c r="L752" i="13"/>
  <c r="AA752" i="13" s="1"/>
  <c r="K530" i="2"/>
  <c r="F531" i="2"/>
  <c r="AC528" i="2"/>
  <c r="AD528" i="2" s="1"/>
  <c r="L528" i="2"/>
  <c r="AA528" i="2" s="1"/>
  <c r="P527" i="2"/>
  <c r="J527" i="2"/>
  <c r="W525" i="2"/>
  <c r="X525" i="2" s="1"/>
  <c r="Y525" i="2" s="1"/>
  <c r="AA526" i="2"/>
  <c r="H529" i="2"/>
  <c r="G528" i="2"/>
  <c r="Q528" i="2"/>
  <c r="S527" i="2"/>
  <c r="T526" i="2"/>
  <c r="U526" i="2" s="1"/>
  <c r="Z526" i="2" s="1"/>
  <c r="V526" i="2"/>
  <c r="H756" i="13" l="1"/>
  <c r="Q755" i="13"/>
  <c r="S755" i="13"/>
  <c r="T754" i="13"/>
  <c r="U754" i="13" s="1"/>
  <c r="Z754" i="13" s="1"/>
  <c r="V754" i="13"/>
  <c r="W753" i="13"/>
  <c r="X753" i="13" s="1"/>
  <c r="P753" i="13"/>
  <c r="J753" i="13"/>
  <c r="F755" i="13"/>
  <c r="K754" i="13"/>
  <c r="I754" i="13" s="1"/>
  <c r="G754" i="13"/>
  <c r="L753" i="13"/>
  <c r="AA753" i="13" s="1"/>
  <c r="AC753" i="13"/>
  <c r="AD753" i="13" s="1"/>
  <c r="Y752" i="13"/>
  <c r="I529" i="2"/>
  <c r="Q529" i="2"/>
  <c r="H530" i="2"/>
  <c r="G529" i="2"/>
  <c r="W526" i="2"/>
  <c r="X526" i="2" s="1"/>
  <c r="Y526" i="2" s="1"/>
  <c r="K531" i="2"/>
  <c r="F532" i="2"/>
  <c r="S528" i="2"/>
  <c r="T527" i="2"/>
  <c r="U527" i="2" s="1"/>
  <c r="Z527" i="2" s="1"/>
  <c r="V527" i="2"/>
  <c r="J528" i="2"/>
  <c r="P528" i="2"/>
  <c r="H757" i="13" l="1"/>
  <c r="Q756" i="13"/>
  <c r="P754" i="13"/>
  <c r="J754" i="13"/>
  <c r="L754" i="13"/>
  <c r="AA754" i="13" s="1"/>
  <c r="AC754" i="13"/>
  <c r="AD754" i="13" s="1"/>
  <c r="W754" i="13"/>
  <c r="X754" i="13" s="1"/>
  <c r="Y754" i="13" s="1"/>
  <c r="K755" i="13"/>
  <c r="I755" i="13" s="1"/>
  <c r="F756" i="13"/>
  <c r="G755" i="13"/>
  <c r="Y753" i="13"/>
  <c r="T755" i="13"/>
  <c r="U755" i="13" s="1"/>
  <c r="Z755" i="13" s="1"/>
  <c r="S756" i="13"/>
  <c r="V755" i="13"/>
  <c r="W527" i="2"/>
  <c r="X527" i="2" s="1"/>
  <c r="Y527" i="2" s="1"/>
  <c r="K532" i="2"/>
  <c r="F533" i="2"/>
  <c r="P529" i="2"/>
  <c r="J529" i="2"/>
  <c r="Q530" i="2"/>
  <c r="G530" i="2"/>
  <c r="H531" i="2"/>
  <c r="I530" i="2"/>
  <c r="T528" i="2"/>
  <c r="U528" i="2" s="1"/>
  <c r="Z528" i="2" s="1"/>
  <c r="S529" i="2"/>
  <c r="V528" i="2"/>
  <c r="AC529" i="2"/>
  <c r="AD529" i="2" s="1"/>
  <c r="L529" i="2"/>
  <c r="AA529" i="2" s="1"/>
  <c r="Q757" i="13" l="1"/>
  <c r="H758" i="13"/>
  <c r="F757" i="13"/>
  <c r="K756" i="13"/>
  <c r="I756" i="13" s="1"/>
  <c r="G756" i="13"/>
  <c r="AC755" i="13"/>
  <c r="AD755" i="13" s="1"/>
  <c r="L755" i="13"/>
  <c r="AA755" i="13" s="1"/>
  <c r="S757" i="13"/>
  <c r="T756" i="13"/>
  <c r="U756" i="13" s="1"/>
  <c r="Z756" i="13" s="1"/>
  <c r="V756" i="13"/>
  <c r="W755" i="13"/>
  <c r="X755" i="13" s="1"/>
  <c r="Y755" i="13" s="1"/>
  <c r="J755" i="13"/>
  <c r="P755" i="13"/>
  <c r="S530" i="2"/>
  <c r="T529" i="2"/>
  <c r="U529" i="2" s="1"/>
  <c r="Z529" i="2" s="1"/>
  <c r="V529" i="2"/>
  <c r="J530" i="2"/>
  <c r="P530" i="2"/>
  <c r="F534" i="2"/>
  <c r="K533" i="2"/>
  <c r="G531" i="2"/>
  <c r="Q531" i="2"/>
  <c r="H532" i="2"/>
  <c r="I532" i="2" s="1"/>
  <c r="W528" i="2"/>
  <c r="X528" i="2" s="1"/>
  <c r="Y528" i="2" s="1"/>
  <c r="L530" i="2"/>
  <c r="AA530" i="2" s="1"/>
  <c r="AC530" i="2"/>
  <c r="AD530" i="2" s="1"/>
  <c r="I531" i="2"/>
  <c r="H759" i="13" l="1"/>
  <c r="Q758" i="13"/>
  <c r="L756" i="13"/>
  <c r="AA756" i="13" s="1"/>
  <c r="AC756" i="13"/>
  <c r="AD756" i="13" s="1"/>
  <c r="W756" i="13"/>
  <c r="X756" i="13" s="1"/>
  <c r="F758" i="13"/>
  <c r="K757" i="13"/>
  <c r="I757" i="13" s="1"/>
  <c r="G757" i="13"/>
  <c r="J756" i="13"/>
  <c r="P756" i="13"/>
  <c r="T757" i="13"/>
  <c r="U757" i="13" s="1"/>
  <c r="Z757" i="13" s="1"/>
  <c r="S758" i="13"/>
  <c r="V757" i="13"/>
  <c r="W529" i="2"/>
  <c r="X529" i="2" s="1"/>
  <c r="Y529" i="2" s="1"/>
  <c r="L532" i="2"/>
  <c r="AA532" i="2" s="1"/>
  <c r="AC532" i="2"/>
  <c r="AD532" i="2" s="1"/>
  <c r="P531" i="2"/>
  <c r="J531" i="2"/>
  <c r="AC531" i="2"/>
  <c r="AD531" i="2" s="1"/>
  <c r="L531" i="2"/>
  <c r="AA531" i="2" s="1"/>
  <c r="Q532" i="2"/>
  <c r="G532" i="2"/>
  <c r="H533" i="2"/>
  <c r="K534" i="2"/>
  <c r="F535" i="2"/>
  <c r="S531" i="2"/>
  <c r="T530" i="2"/>
  <c r="U530" i="2" s="1"/>
  <c r="Z530" i="2" s="1"/>
  <c r="V530" i="2"/>
  <c r="H760" i="13" l="1"/>
  <c r="Q759" i="13"/>
  <c r="T758" i="13"/>
  <c r="S759" i="13"/>
  <c r="V758" i="13"/>
  <c r="AC757" i="13"/>
  <c r="AD757" i="13" s="1"/>
  <c r="L757" i="13"/>
  <c r="AA757" i="13" s="1"/>
  <c r="Y756" i="13"/>
  <c r="K758" i="13"/>
  <c r="I758" i="13" s="1"/>
  <c r="F759" i="13"/>
  <c r="U758" i="13"/>
  <c r="Z758" i="13" s="1"/>
  <c r="G758" i="13"/>
  <c r="J757" i="13"/>
  <c r="P757" i="13"/>
  <c r="W757" i="13"/>
  <c r="X757" i="13" s="1"/>
  <c r="W530" i="2"/>
  <c r="X530" i="2" s="1"/>
  <c r="Y530" i="2" s="1"/>
  <c r="G533" i="2"/>
  <c r="Q533" i="2"/>
  <c r="H534" i="2"/>
  <c r="S532" i="2"/>
  <c r="T531" i="2"/>
  <c r="U531" i="2" s="1"/>
  <c r="Z531" i="2" s="1"/>
  <c r="V531" i="2"/>
  <c r="F536" i="2"/>
  <c r="K535" i="2"/>
  <c r="P532" i="2"/>
  <c r="J532" i="2"/>
  <c r="I533" i="2"/>
  <c r="Y757" i="13" l="1"/>
  <c r="Q760" i="13"/>
  <c r="H761" i="13"/>
  <c r="F760" i="13"/>
  <c r="K759" i="13"/>
  <c r="I759" i="13" s="1"/>
  <c r="G759" i="13"/>
  <c r="J758" i="13"/>
  <c r="P758" i="13"/>
  <c r="L758" i="13"/>
  <c r="AA758" i="13" s="1"/>
  <c r="AC758" i="13"/>
  <c r="AD758" i="13" s="1"/>
  <c r="W758" i="13"/>
  <c r="X758" i="13" s="1"/>
  <c r="T759" i="13"/>
  <c r="U759" i="13" s="1"/>
  <c r="Z759" i="13" s="1"/>
  <c r="S760" i="13"/>
  <c r="V759" i="13"/>
  <c r="W531" i="2"/>
  <c r="X531" i="2" s="1"/>
  <c r="Y531" i="2" s="1"/>
  <c r="Q534" i="2"/>
  <c r="G534" i="2"/>
  <c r="H535" i="2"/>
  <c r="S533" i="2"/>
  <c r="T532" i="2"/>
  <c r="U532" i="2" s="1"/>
  <c r="Z532" i="2" s="1"/>
  <c r="V532" i="2"/>
  <c r="AC533" i="2"/>
  <c r="AD533" i="2" s="1"/>
  <c r="L533" i="2"/>
  <c r="AA533" i="2" s="1"/>
  <c r="K536" i="2"/>
  <c r="F537" i="2"/>
  <c r="I534" i="2"/>
  <c r="J533" i="2"/>
  <c r="P533" i="2"/>
  <c r="H762" i="13" l="1"/>
  <c r="Q761" i="13"/>
  <c r="AC759" i="13"/>
  <c r="AD759" i="13" s="1"/>
  <c r="L759" i="13"/>
  <c r="AA759" i="13" s="1"/>
  <c r="W759" i="13"/>
  <c r="X759" i="13" s="1"/>
  <c r="Y758" i="13"/>
  <c r="S761" i="13"/>
  <c r="T760" i="13"/>
  <c r="U760" i="13" s="1"/>
  <c r="Z760" i="13" s="1"/>
  <c r="V760" i="13"/>
  <c r="P759" i="13"/>
  <c r="J759" i="13"/>
  <c r="K760" i="13"/>
  <c r="I760" i="13" s="1"/>
  <c r="F761" i="13"/>
  <c r="G760" i="13"/>
  <c r="W532" i="2"/>
  <c r="X532" i="2" s="1"/>
  <c r="Y532" i="2" s="1"/>
  <c r="K537" i="2"/>
  <c r="F538" i="2"/>
  <c r="G535" i="2"/>
  <c r="Q535" i="2"/>
  <c r="H536" i="2"/>
  <c r="I535" i="2"/>
  <c r="L534" i="2"/>
  <c r="AA534" i="2" s="1"/>
  <c r="AC534" i="2"/>
  <c r="AD534" i="2" s="1"/>
  <c r="P534" i="2"/>
  <c r="J534" i="2"/>
  <c r="T533" i="2"/>
  <c r="U533" i="2" s="1"/>
  <c r="Z533" i="2" s="1"/>
  <c r="S534" i="2"/>
  <c r="V533" i="2"/>
  <c r="W760" i="13" l="1"/>
  <c r="X760" i="13" s="1"/>
  <c r="Y759" i="13"/>
  <c r="Q762" i="13"/>
  <c r="H763" i="13"/>
  <c r="L760" i="13"/>
  <c r="AA760" i="13" s="1"/>
  <c r="AC760" i="13"/>
  <c r="AD760" i="13" s="1"/>
  <c r="J760" i="13"/>
  <c r="P760" i="13"/>
  <c r="Y760" i="13" s="1"/>
  <c r="T761" i="13"/>
  <c r="U761" i="13" s="1"/>
  <c r="Z761" i="13" s="1"/>
  <c r="S762" i="13"/>
  <c r="V761" i="13"/>
  <c r="F762" i="13"/>
  <c r="K761" i="13"/>
  <c r="I761" i="13" s="1"/>
  <c r="G761" i="13"/>
  <c r="S535" i="2"/>
  <c r="T534" i="2"/>
  <c r="U534" i="2" s="1"/>
  <c r="Z534" i="2" s="1"/>
  <c r="V534" i="2"/>
  <c r="P535" i="2"/>
  <c r="J535" i="2"/>
  <c r="W533" i="2"/>
  <c r="X533" i="2" s="1"/>
  <c r="Y533" i="2" s="1"/>
  <c r="L535" i="2"/>
  <c r="AA535" i="2" s="1"/>
  <c r="AC535" i="2"/>
  <c r="AD535" i="2" s="1"/>
  <c r="K538" i="2"/>
  <c r="F539" i="2"/>
  <c r="G536" i="2"/>
  <c r="H537" i="2"/>
  <c r="Q536" i="2"/>
  <c r="I536" i="2"/>
  <c r="H764" i="13" l="1"/>
  <c r="Q763" i="13"/>
  <c r="S763" i="13"/>
  <c r="T762" i="13"/>
  <c r="U762" i="13" s="1"/>
  <c r="Z762" i="13" s="1"/>
  <c r="V762" i="13"/>
  <c r="AC761" i="13"/>
  <c r="AD761" i="13" s="1"/>
  <c r="L761" i="13"/>
  <c r="AA761" i="13" s="1"/>
  <c r="P761" i="13"/>
  <c r="J761" i="13"/>
  <c r="K762" i="13"/>
  <c r="I762" i="13" s="1"/>
  <c r="F763" i="13"/>
  <c r="G762" i="13"/>
  <c r="W761" i="13"/>
  <c r="X761" i="13" s="1"/>
  <c r="W534" i="2"/>
  <c r="X534" i="2" s="1"/>
  <c r="Y534" i="2" s="1"/>
  <c r="K539" i="2"/>
  <c r="F540" i="2"/>
  <c r="H538" i="2"/>
  <c r="I537" i="2"/>
  <c r="Q537" i="2"/>
  <c r="G537" i="2"/>
  <c r="J536" i="2"/>
  <c r="P536" i="2"/>
  <c r="AC536" i="2"/>
  <c r="AD536" i="2" s="1"/>
  <c r="L536" i="2"/>
  <c r="AA536" i="2" s="1"/>
  <c r="T535" i="2"/>
  <c r="U535" i="2" s="1"/>
  <c r="Z535" i="2" s="1"/>
  <c r="S536" i="2"/>
  <c r="V535" i="2"/>
  <c r="Y761" i="13" l="1"/>
  <c r="H765" i="13"/>
  <c r="Q764" i="13"/>
  <c r="W762" i="13"/>
  <c r="X762" i="13" s="1"/>
  <c r="P762" i="13"/>
  <c r="J762" i="13"/>
  <c r="F764" i="13"/>
  <c r="K763" i="13"/>
  <c r="I763" i="13" s="1"/>
  <c r="G763" i="13"/>
  <c r="AC762" i="13"/>
  <c r="AD762" i="13" s="1"/>
  <c r="L762" i="13"/>
  <c r="AA762" i="13" s="1"/>
  <c r="S764" i="13"/>
  <c r="T763" i="13"/>
  <c r="U763" i="13" s="1"/>
  <c r="Z763" i="13" s="1"/>
  <c r="V763" i="13"/>
  <c r="L537" i="2"/>
  <c r="AA537" i="2" s="1"/>
  <c r="AC537" i="2"/>
  <c r="AD537" i="2" s="1"/>
  <c r="I538" i="2"/>
  <c r="Q538" i="2"/>
  <c r="H539" i="2"/>
  <c r="G538" i="2"/>
  <c r="J537" i="2"/>
  <c r="P537" i="2"/>
  <c r="K540" i="2"/>
  <c r="F541" i="2"/>
  <c r="W535" i="2"/>
  <c r="X535" i="2" s="1"/>
  <c r="Y535" i="2" s="1"/>
  <c r="S537" i="2"/>
  <c r="T536" i="2"/>
  <c r="U536" i="2" s="1"/>
  <c r="Z536" i="2" s="1"/>
  <c r="V536" i="2"/>
  <c r="W763" i="13" l="1"/>
  <c r="X763" i="13" s="1"/>
  <c r="Q765" i="13"/>
  <c r="H766" i="13"/>
  <c r="AC763" i="13"/>
  <c r="AD763" i="13" s="1"/>
  <c r="L763" i="13"/>
  <c r="AA763" i="13" s="1"/>
  <c r="Y762" i="13"/>
  <c r="T764" i="13"/>
  <c r="S765" i="13"/>
  <c r="V764" i="13"/>
  <c r="P763" i="13"/>
  <c r="Y763" i="13" s="1"/>
  <c r="J763" i="13"/>
  <c r="F765" i="13"/>
  <c r="U764" i="13"/>
  <c r="Z764" i="13" s="1"/>
  <c r="K764" i="13"/>
  <c r="I764" i="13" s="1"/>
  <c r="G764" i="13"/>
  <c r="S538" i="2"/>
  <c r="T537" i="2"/>
  <c r="U537" i="2" s="1"/>
  <c r="Z537" i="2" s="1"/>
  <c r="V537" i="2"/>
  <c r="G539" i="2"/>
  <c r="Q539" i="2"/>
  <c r="H540" i="2"/>
  <c r="I540" i="2" s="1"/>
  <c r="I539" i="2"/>
  <c r="W536" i="2"/>
  <c r="X536" i="2" s="1"/>
  <c r="Y536" i="2" s="1"/>
  <c r="K541" i="2"/>
  <c r="F542" i="2"/>
  <c r="AC538" i="2"/>
  <c r="AD538" i="2" s="1"/>
  <c r="L538" i="2"/>
  <c r="AA538" i="2" s="1"/>
  <c r="P538" i="2"/>
  <c r="J538" i="2"/>
  <c r="Q766" i="13" l="1"/>
  <c r="H767" i="13"/>
  <c r="W764" i="13"/>
  <c r="X764" i="13" s="1"/>
  <c r="F766" i="13"/>
  <c r="K765" i="13"/>
  <c r="I765" i="13" s="1"/>
  <c r="G765" i="13"/>
  <c r="T765" i="13"/>
  <c r="U765" i="13" s="1"/>
  <c r="Z765" i="13" s="1"/>
  <c r="S766" i="13"/>
  <c r="V765" i="13"/>
  <c r="P764" i="13"/>
  <c r="J764" i="13"/>
  <c r="AC764" i="13"/>
  <c r="AD764" i="13" s="1"/>
  <c r="L764" i="13"/>
  <c r="AA764" i="13" s="1"/>
  <c r="W537" i="2"/>
  <c r="X537" i="2" s="1"/>
  <c r="Y537" i="2" s="1"/>
  <c r="AC539" i="2"/>
  <c r="AD539" i="2" s="1"/>
  <c r="L539" i="2"/>
  <c r="AA539" i="2" s="1"/>
  <c r="J539" i="2"/>
  <c r="P539" i="2"/>
  <c r="K542" i="2"/>
  <c r="F543" i="2"/>
  <c r="AC540" i="2"/>
  <c r="AD540" i="2" s="1"/>
  <c r="L540" i="2"/>
  <c r="AA540" i="2" s="1"/>
  <c r="G540" i="2"/>
  <c r="H541" i="2"/>
  <c r="Q540" i="2"/>
  <c r="S539" i="2"/>
  <c r="T538" i="2"/>
  <c r="U538" i="2" s="1"/>
  <c r="Z538" i="2" s="1"/>
  <c r="V538" i="2"/>
  <c r="W538" i="2" s="1"/>
  <c r="X538" i="2" s="1"/>
  <c r="Y538" i="2" s="1"/>
  <c r="Y764" i="13" l="1"/>
  <c r="Q767" i="13"/>
  <c r="H768" i="13"/>
  <c r="S767" i="13"/>
  <c r="T766" i="13"/>
  <c r="V766" i="13"/>
  <c r="AC765" i="13"/>
  <c r="AD765" i="13" s="1"/>
  <c r="L765" i="13"/>
  <c r="AA765" i="13" s="1"/>
  <c r="J765" i="13"/>
  <c r="P765" i="13"/>
  <c r="F767" i="13"/>
  <c r="K766" i="13"/>
  <c r="I766" i="13" s="1"/>
  <c r="U766" i="13"/>
  <c r="Z766" i="13" s="1"/>
  <c r="G766" i="13"/>
  <c r="W765" i="13"/>
  <c r="X765" i="13" s="1"/>
  <c r="Q541" i="2"/>
  <c r="H542" i="2"/>
  <c r="G541" i="2"/>
  <c r="S540" i="2"/>
  <c r="T539" i="2"/>
  <c r="U539" i="2" s="1"/>
  <c r="Z539" i="2" s="1"/>
  <c r="V539" i="2"/>
  <c r="J540" i="2"/>
  <c r="P540" i="2"/>
  <c r="K543" i="2"/>
  <c r="F544" i="2"/>
  <c r="I541" i="2"/>
  <c r="H769" i="13" l="1"/>
  <c r="Q768" i="13"/>
  <c r="Y765" i="13"/>
  <c r="K767" i="13"/>
  <c r="I767" i="13" s="1"/>
  <c r="F768" i="13"/>
  <c r="G767" i="13"/>
  <c r="J766" i="13"/>
  <c r="P766" i="13"/>
  <c r="W766" i="13"/>
  <c r="X766" i="13" s="1"/>
  <c r="AC766" i="13"/>
  <c r="AD766" i="13" s="1"/>
  <c r="L766" i="13"/>
  <c r="AA766" i="13" s="1"/>
  <c r="T767" i="13"/>
  <c r="U767" i="13" s="1"/>
  <c r="Z767" i="13" s="1"/>
  <c r="S768" i="13"/>
  <c r="V767" i="13"/>
  <c r="K544" i="2"/>
  <c r="F545" i="2"/>
  <c r="W539" i="2"/>
  <c r="X539" i="2" s="1"/>
  <c r="Y539" i="2" s="1"/>
  <c r="P541" i="2"/>
  <c r="J541" i="2"/>
  <c r="Q542" i="2"/>
  <c r="H543" i="2"/>
  <c r="G542" i="2"/>
  <c r="L541" i="2"/>
  <c r="AA541" i="2" s="1"/>
  <c r="AC541" i="2"/>
  <c r="AD541" i="2" s="1"/>
  <c r="I542" i="2"/>
  <c r="S541" i="2"/>
  <c r="T540" i="2"/>
  <c r="U540" i="2" s="1"/>
  <c r="Z540" i="2" s="1"/>
  <c r="V540" i="2"/>
  <c r="Y766" i="13" l="1"/>
  <c r="Q769" i="13"/>
  <c r="H770" i="13"/>
  <c r="K768" i="13"/>
  <c r="I768" i="13" s="1"/>
  <c r="F769" i="13"/>
  <c r="G768" i="13"/>
  <c r="W767" i="13"/>
  <c r="X767" i="13" s="1"/>
  <c r="T768" i="13"/>
  <c r="U768" i="13" s="1"/>
  <c r="Z768" i="13" s="1"/>
  <c r="S769" i="13"/>
  <c r="V768" i="13"/>
  <c r="J767" i="13"/>
  <c r="P767" i="13"/>
  <c r="AC767" i="13"/>
  <c r="AD767" i="13" s="1"/>
  <c r="L767" i="13"/>
  <c r="AA767" i="13" s="1"/>
  <c r="W540" i="2"/>
  <c r="X540" i="2" s="1"/>
  <c r="Y540" i="2" s="1"/>
  <c r="AC542" i="2"/>
  <c r="AD542" i="2" s="1"/>
  <c r="L542" i="2"/>
  <c r="AA542" i="2" s="1"/>
  <c r="J542" i="2"/>
  <c r="P542" i="2"/>
  <c r="F546" i="2"/>
  <c r="K545" i="2"/>
  <c r="I543" i="2"/>
  <c r="H544" i="2"/>
  <c r="G543" i="2"/>
  <c r="Q543" i="2"/>
  <c r="S542" i="2"/>
  <c r="T541" i="2"/>
  <c r="U541" i="2" s="1"/>
  <c r="Z541" i="2" s="1"/>
  <c r="V541" i="2"/>
  <c r="H771" i="13" l="1"/>
  <c r="Q770" i="13"/>
  <c r="Y767" i="13"/>
  <c r="F770" i="13"/>
  <c r="K769" i="13"/>
  <c r="I769" i="13" s="1"/>
  <c r="G769" i="13"/>
  <c r="W768" i="13"/>
  <c r="X768" i="13" s="1"/>
  <c r="S770" i="13"/>
  <c r="T769" i="13"/>
  <c r="U769" i="13" s="1"/>
  <c r="Z769" i="13" s="1"/>
  <c r="V769" i="13"/>
  <c r="J768" i="13"/>
  <c r="P768" i="13"/>
  <c r="L768" i="13"/>
  <c r="AA768" i="13" s="1"/>
  <c r="AC768" i="13"/>
  <c r="AD768" i="13" s="1"/>
  <c r="W541" i="2"/>
  <c r="X541" i="2" s="1"/>
  <c r="Y541" i="2" s="1"/>
  <c r="T542" i="2"/>
  <c r="U542" i="2" s="1"/>
  <c r="Z542" i="2" s="1"/>
  <c r="S543" i="2"/>
  <c r="V542" i="2"/>
  <c r="G544" i="2"/>
  <c r="Q544" i="2"/>
  <c r="H545" i="2"/>
  <c r="I545" i="2" s="1"/>
  <c r="I544" i="2"/>
  <c r="AC543" i="2"/>
  <c r="AD543" i="2" s="1"/>
  <c r="L543" i="2"/>
  <c r="AA543" i="2" s="1"/>
  <c r="P543" i="2"/>
  <c r="J543" i="2"/>
  <c r="K546" i="2"/>
  <c r="F547" i="2"/>
  <c r="Q771" i="13" l="1"/>
  <c r="H772" i="13"/>
  <c r="T770" i="13"/>
  <c r="U770" i="13" s="1"/>
  <c r="Z770" i="13" s="1"/>
  <c r="S771" i="13"/>
  <c r="V770" i="13"/>
  <c r="AC769" i="13"/>
  <c r="AD769" i="13" s="1"/>
  <c r="L769" i="13"/>
  <c r="AA769" i="13" s="1"/>
  <c r="W769" i="13"/>
  <c r="X769" i="13" s="1"/>
  <c r="Y768" i="13"/>
  <c r="K770" i="13"/>
  <c r="I770" i="13" s="1"/>
  <c r="F771" i="13"/>
  <c r="G770" i="13"/>
  <c r="J769" i="13"/>
  <c r="P769" i="13"/>
  <c r="W542" i="2"/>
  <c r="X542" i="2" s="1"/>
  <c r="Y542" i="2" s="1"/>
  <c r="L544" i="2"/>
  <c r="AA544" i="2" s="1"/>
  <c r="AC544" i="2"/>
  <c r="AD544" i="2" s="1"/>
  <c r="J544" i="2"/>
  <c r="P544" i="2"/>
  <c r="K547" i="2"/>
  <c r="F548" i="2"/>
  <c r="L545" i="2"/>
  <c r="AA545" i="2" s="1"/>
  <c r="AC545" i="2"/>
  <c r="AD545" i="2" s="1"/>
  <c r="Q545" i="2"/>
  <c r="H546" i="2"/>
  <c r="G545" i="2"/>
  <c r="T543" i="2"/>
  <c r="U543" i="2" s="1"/>
  <c r="Z543" i="2" s="1"/>
  <c r="S544" i="2"/>
  <c r="V543" i="2"/>
  <c r="I546" i="2"/>
  <c r="Q772" i="13" l="1"/>
  <c r="H773" i="13"/>
  <c r="L770" i="13"/>
  <c r="AA770" i="13" s="1"/>
  <c r="AC770" i="13"/>
  <c r="AD770" i="13" s="1"/>
  <c r="J770" i="13"/>
  <c r="P770" i="13"/>
  <c r="W770" i="13"/>
  <c r="X770" i="13" s="1"/>
  <c r="Y770" i="13" s="1"/>
  <c r="K771" i="13"/>
  <c r="I771" i="13" s="1"/>
  <c r="F772" i="13"/>
  <c r="G771" i="13"/>
  <c r="Y769" i="13"/>
  <c r="S772" i="13"/>
  <c r="T771" i="13"/>
  <c r="U771" i="13" s="1"/>
  <c r="Z771" i="13" s="1"/>
  <c r="V771" i="13"/>
  <c r="AC546" i="2"/>
  <c r="AD546" i="2" s="1"/>
  <c r="L546" i="2"/>
  <c r="AA546" i="2" s="1"/>
  <c r="W543" i="2"/>
  <c r="X543" i="2" s="1"/>
  <c r="Y543" i="2" s="1"/>
  <c r="P545" i="2"/>
  <c r="J545" i="2"/>
  <c r="T544" i="2"/>
  <c r="U544" i="2" s="1"/>
  <c r="Z544" i="2" s="1"/>
  <c r="S545" i="2"/>
  <c r="V544" i="2"/>
  <c r="Q546" i="2"/>
  <c r="G546" i="2"/>
  <c r="H547" i="2"/>
  <c r="F549" i="2"/>
  <c r="K548" i="2"/>
  <c r="H774" i="13" l="1"/>
  <c r="Q773" i="13"/>
  <c r="F773" i="13"/>
  <c r="K772" i="13"/>
  <c r="I772" i="13" s="1"/>
  <c r="G772" i="13"/>
  <c r="S773" i="13"/>
  <c r="T772" i="13"/>
  <c r="U772" i="13" s="1"/>
  <c r="Z772" i="13" s="1"/>
  <c r="V772" i="13"/>
  <c r="J771" i="13"/>
  <c r="P771" i="13"/>
  <c r="L771" i="13"/>
  <c r="AA771" i="13" s="1"/>
  <c r="AC771" i="13"/>
  <c r="AD771" i="13" s="1"/>
  <c r="W771" i="13"/>
  <c r="X771" i="13" s="1"/>
  <c r="S546" i="2"/>
  <c r="T545" i="2"/>
  <c r="U545" i="2" s="1"/>
  <c r="Z545" i="2" s="1"/>
  <c r="V545" i="2"/>
  <c r="P546" i="2"/>
  <c r="J546" i="2"/>
  <c r="F550" i="2"/>
  <c r="K549" i="2"/>
  <c r="Q547" i="2"/>
  <c r="H548" i="2"/>
  <c r="I548" i="2" s="1"/>
  <c r="G547" i="2"/>
  <c r="W544" i="2"/>
  <c r="X544" i="2" s="1"/>
  <c r="Y544" i="2" s="1"/>
  <c r="I547" i="2"/>
  <c r="Y771" i="13" l="1"/>
  <c r="Q774" i="13"/>
  <c r="S774" i="13" s="1"/>
  <c r="H775" i="13"/>
  <c r="T773" i="13"/>
  <c r="U773" i="13" s="1"/>
  <c r="Z773" i="13" s="1"/>
  <c r="V773" i="13"/>
  <c r="L772" i="13"/>
  <c r="AA772" i="13" s="1"/>
  <c r="AC772" i="13"/>
  <c r="AD772" i="13" s="1"/>
  <c r="W772" i="13"/>
  <c r="X772" i="13" s="1"/>
  <c r="P772" i="13"/>
  <c r="J772" i="13"/>
  <c r="F774" i="13"/>
  <c r="K773" i="13"/>
  <c r="I773" i="13" s="1"/>
  <c r="G773" i="13"/>
  <c r="W545" i="2"/>
  <c r="X545" i="2" s="1"/>
  <c r="Y545" i="2" s="1"/>
  <c r="AC548" i="2"/>
  <c r="AD548" i="2" s="1"/>
  <c r="L548" i="2"/>
  <c r="F551" i="2"/>
  <c r="K550" i="2"/>
  <c r="AC547" i="2"/>
  <c r="AD547" i="2" s="1"/>
  <c r="L547" i="2"/>
  <c r="AA547" i="2" s="1"/>
  <c r="P547" i="2"/>
  <c r="J547" i="2"/>
  <c r="G548" i="2"/>
  <c r="Q548" i="2"/>
  <c r="H549" i="2"/>
  <c r="S547" i="2"/>
  <c r="T546" i="2"/>
  <c r="U546" i="2" s="1"/>
  <c r="Z546" i="2" s="1"/>
  <c r="V546" i="2"/>
  <c r="W546" i="2" s="1"/>
  <c r="X546" i="2" s="1"/>
  <c r="Y546" i="2" s="1"/>
  <c r="H776" i="13" l="1"/>
  <c r="Q775" i="13"/>
  <c r="AC773" i="13"/>
  <c r="AD773" i="13" s="1"/>
  <c r="L773" i="13"/>
  <c r="AA773" i="13" s="1"/>
  <c r="Y772" i="13"/>
  <c r="W773" i="13"/>
  <c r="X773" i="13" s="1"/>
  <c r="P773" i="13"/>
  <c r="J773" i="13"/>
  <c r="K774" i="13"/>
  <c r="I774" i="13" s="1"/>
  <c r="F775" i="13"/>
  <c r="G774" i="13"/>
  <c r="T774" i="13"/>
  <c r="U774" i="13" s="1"/>
  <c r="Z774" i="13" s="1"/>
  <c r="S775" i="13"/>
  <c r="V774" i="13"/>
  <c r="AA548" i="2"/>
  <c r="Q549" i="2"/>
  <c r="G549" i="2"/>
  <c r="H550" i="2"/>
  <c r="I550" i="2" s="1"/>
  <c r="F552" i="2"/>
  <c r="K551" i="2"/>
  <c r="I549" i="2"/>
  <c r="S548" i="2"/>
  <c r="T547" i="2"/>
  <c r="U547" i="2" s="1"/>
  <c r="Z547" i="2" s="1"/>
  <c r="V547" i="2"/>
  <c r="P548" i="2"/>
  <c r="J548" i="2"/>
  <c r="W774" i="13" l="1"/>
  <c r="X774" i="13" s="1"/>
  <c r="Q776" i="13"/>
  <c r="H777" i="13"/>
  <c r="P774" i="13"/>
  <c r="Y774" i="13" s="1"/>
  <c r="J774" i="13"/>
  <c r="L774" i="13"/>
  <c r="AA774" i="13" s="1"/>
  <c r="AC774" i="13"/>
  <c r="AD774" i="13" s="1"/>
  <c r="T775" i="13"/>
  <c r="U775" i="13" s="1"/>
  <c r="Z775" i="13" s="1"/>
  <c r="S776" i="13"/>
  <c r="V775" i="13"/>
  <c r="F776" i="13"/>
  <c r="K775" i="13"/>
  <c r="I775" i="13" s="1"/>
  <c r="G775" i="13"/>
  <c r="Y773" i="13"/>
  <c r="G550" i="2"/>
  <c r="H551" i="2"/>
  <c r="Q550" i="2"/>
  <c r="S549" i="2"/>
  <c r="T548" i="2"/>
  <c r="U548" i="2" s="1"/>
  <c r="Z548" i="2" s="1"/>
  <c r="V548" i="2"/>
  <c r="AC549" i="2"/>
  <c r="AD549" i="2" s="1"/>
  <c r="L549" i="2"/>
  <c r="AA549" i="2" s="1"/>
  <c r="W547" i="2"/>
  <c r="X547" i="2" s="1"/>
  <c r="Y547" i="2" s="1"/>
  <c r="P549" i="2"/>
  <c r="J549" i="2"/>
  <c r="L550" i="2"/>
  <c r="AA550" i="2" s="1"/>
  <c r="AC550" i="2"/>
  <c r="AD550" i="2" s="1"/>
  <c r="F553" i="2"/>
  <c r="K552" i="2"/>
  <c r="H778" i="13" l="1"/>
  <c r="Q777" i="13"/>
  <c r="W775" i="13"/>
  <c r="X775" i="13" s="1"/>
  <c r="K776" i="13"/>
  <c r="I776" i="13" s="1"/>
  <c r="F777" i="13"/>
  <c r="G776" i="13"/>
  <c r="J775" i="13"/>
  <c r="P775" i="13"/>
  <c r="Y775" i="13" s="1"/>
  <c r="T776" i="13"/>
  <c r="U776" i="13" s="1"/>
  <c r="Z776" i="13" s="1"/>
  <c r="S777" i="13"/>
  <c r="V776" i="13"/>
  <c r="L775" i="13"/>
  <c r="AA775" i="13" s="1"/>
  <c r="AC775" i="13"/>
  <c r="AD775" i="13" s="1"/>
  <c r="K553" i="2"/>
  <c r="F554" i="2"/>
  <c r="W548" i="2"/>
  <c r="X548" i="2" s="1"/>
  <c r="Y548" i="2" s="1"/>
  <c r="I551" i="2"/>
  <c r="Q551" i="2"/>
  <c r="G551" i="2"/>
  <c r="H552" i="2"/>
  <c r="S550" i="2"/>
  <c r="T549" i="2"/>
  <c r="U549" i="2" s="1"/>
  <c r="Z549" i="2" s="1"/>
  <c r="V549" i="2"/>
  <c r="P550" i="2"/>
  <c r="J550" i="2"/>
  <c r="Q778" i="13" l="1"/>
  <c r="H779" i="13"/>
  <c r="F778" i="13"/>
  <c r="K777" i="13"/>
  <c r="I777" i="13" s="1"/>
  <c r="G777" i="13"/>
  <c r="W776" i="13"/>
  <c r="X776" i="13" s="1"/>
  <c r="L776" i="13"/>
  <c r="AA776" i="13" s="1"/>
  <c r="AC776" i="13"/>
  <c r="AD776" i="13" s="1"/>
  <c r="T777" i="13"/>
  <c r="U777" i="13" s="1"/>
  <c r="Z777" i="13" s="1"/>
  <c r="S778" i="13"/>
  <c r="V777" i="13"/>
  <c r="J776" i="13"/>
  <c r="P776" i="13"/>
  <c r="W549" i="2"/>
  <c r="X549" i="2" s="1"/>
  <c r="Y549" i="2" s="1"/>
  <c r="F555" i="2"/>
  <c r="K554" i="2"/>
  <c r="H553" i="2"/>
  <c r="I553" i="2" s="1"/>
  <c r="Q552" i="2"/>
  <c r="G552" i="2"/>
  <c r="P551" i="2"/>
  <c r="J551" i="2"/>
  <c r="S551" i="2"/>
  <c r="T550" i="2"/>
  <c r="U550" i="2" s="1"/>
  <c r="Z550" i="2" s="1"/>
  <c r="V550" i="2"/>
  <c r="AC551" i="2"/>
  <c r="AD551" i="2" s="1"/>
  <c r="L551" i="2"/>
  <c r="AA551" i="2" s="1"/>
  <c r="I552" i="2"/>
  <c r="Q779" i="13" l="1"/>
  <c r="H780" i="13"/>
  <c r="L777" i="13"/>
  <c r="AA777" i="13" s="1"/>
  <c r="AC777" i="13"/>
  <c r="AD777" i="13" s="1"/>
  <c r="T778" i="13"/>
  <c r="S779" i="13"/>
  <c r="V778" i="13"/>
  <c r="Y776" i="13"/>
  <c r="W777" i="13"/>
  <c r="X777" i="13" s="1"/>
  <c r="Y777" i="13" s="1"/>
  <c r="P777" i="13"/>
  <c r="J777" i="13"/>
  <c r="F779" i="13"/>
  <c r="K778" i="13"/>
  <c r="I778" i="13" s="1"/>
  <c r="U778" i="13"/>
  <c r="Z778" i="13" s="1"/>
  <c r="G778" i="13"/>
  <c r="W550" i="2"/>
  <c r="X550" i="2" s="1"/>
  <c r="Y550" i="2" s="1"/>
  <c r="L552" i="2"/>
  <c r="AA552" i="2" s="1"/>
  <c r="AC552" i="2"/>
  <c r="AD552" i="2" s="1"/>
  <c r="AC553" i="2"/>
  <c r="AD553" i="2" s="1"/>
  <c r="L553" i="2"/>
  <c r="AA553" i="2" s="1"/>
  <c r="H554" i="2"/>
  <c r="G553" i="2"/>
  <c r="Q553" i="2"/>
  <c r="S552" i="2"/>
  <c r="T551" i="2"/>
  <c r="U551" i="2" s="1"/>
  <c r="Z551" i="2" s="1"/>
  <c r="V551" i="2"/>
  <c r="J552" i="2"/>
  <c r="P552" i="2"/>
  <c r="K555" i="2"/>
  <c r="F556" i="2"/>
  <c r="H781" i="13" l="1"/>
  <c r="Q780" i="13"/>
  <c r="S780" i="13" s="1"/>
  <c r="K779" i="13"/>
  <c r="I779" i="13" s="1"/>
  <c r="F780" i="13"/>
  <c r="G779" i="13"/>
  <c r="J778" i="13"/>
  <c r="P778" i="13"/>
  <c r="W778" i="13"/>
  <c r="X778" i="13" s="1"/>
  <c r="AC778" i="13"/>
  <c r="AD778" i="13" s="1"/>
  <c r="L778" i="13"/>
  <c r="AA778" i="13" s="1"/>
  <c r="T779" i="13"/>
  <c r="U779" i="13" s="1"/>
  <c r="Z779" i="13" s="1"/>
  <c r="V779" i="13"/>
  <c r="W551" i="2"/>
  <c r="X551" i="2" s="1"/>
  <c r="Y551" i="2" s="1"/>
  <c r="G554" i="2"/>
  <c r="H555" i="2"/>
  <c r="Q554" i="2"/>
  <c r="S553" i="2"/>
  <c r="T552" i="2"/>
  <c r="U552" i="2" s="1"/>
  <c r="Z552" i="2" s="1"/>
  <c r="V552" i="2"/>
  <c r="F557" i="2"/>
  <c r="K556" i="2"/>
  <c r="I554" i="2"/>
  <c r="P553" i="2"/>
  <c r="J553" i="2"/>
  <c r="H782" i="13" l="1"/>
  <c r="Q781" i="13"/>
  <c r="T780" i="13"/>
  <c r="S781" i="13"/>
  <c r="V780" i="13"/>
  <c r="F781" i="13"/>
  <c r="U780" i="13"/>
  <c r="Z780" i="13"/>
  <c r="K780" i="13"/>
  <c r="I780" i="13" s="1"/>
  <c r="G780" i="13"/>
  <c r="W779" i="13"/>
  <c r="X779" i="13" s="1"/>
  <c r="Y778" i="13"/>
  <c r="P779" i="13"/>
  <c r="J779" i="13"/>
  <c r="L779" i="13"/>
  <c r="AA779" i="13" s="1"/>
  <c r="AC779" i="13"/>
  <c r="AD779" i="13" s="1"/>
  <c r="W552" i="2"/>
  <c r="X552" i="2" s="1"/>
  <c r="Y552" i="2" s="1"/>
  <c r="H556" i="2"/>
  <c r="I556" i="2" s="1"/>
  <c r="G555" i="2"/>
  <c r="I555" i="2"/>
  <c r="Q555" i="2"/>
  <c r="K557" i="2"/>
  <c r="F558" i="2"/>
  <c r="L554" i="2"/>
  <c r="AA554" i="2" s="1"/>
  <c r="AC554" i="2"/>
  <c r="AD554" i="2" s="1"/>
  <c r="T553" i="2"/>
  <c r="U553" i="2" s="1"/>
  <c r="Z553" i="2" s="1"/>
  <c r="S554" i="2"/>
  <c r="V553" i="2"/>
  <c r="J554" i="2"/>
  <c r="P554" i="2"/>
  <c r="W780" i="13" l="1"/>
  <c r="Q782" i="13"/>
  <c r="H783" i="13"/>
  <c r="P780" i="13"/>
  <c r="J780" i="13"/>
  <c r="K781" i="13"/>
  <c r="I781" i="13" s="1"/>
  <c r="F782" i="13"/>
  <c r="G781" i="13"/>
  <c r="L780" i="13"/>
  <c r="AA780" i="13" s="1"/>
  <c r="AC780" i="13"/>
  <c r="AD780" i="13" s="1"/>
  <c r="X780" i="13"/>
  <c r="Y780" i="13" s="1"/>
  <c r="T781" i="13"/>
  <c r="U781" i="13" s="1"/>
  <c r="Z781" i="13" s="1"/>
  <c r="S782" i="13"/>
  <c r="V781" i="13"/>
  <c r="Y779" i="13"/>
  <c r="F559" i="2"/>
  <c r="K558" i="2"/>
  <c r="AC555" i="2"/>
  <c r="AD555" i="2" s="1"/>
  <c r="L555" i="2"/>
  <c r="AA555" i="2" s="1"/>
  <c r="L556" i="2"/>
  <c r="AA556" i="2" s="1"/>
  <c r="AC556" i="2"/>
  <c r="AD556" i="2" s="1"/>
  <c r="P555" i="2"/>
  <c r="J555" i="2"/>
  <c r="S555" i="2"/>
  <c r="T554" i="2"/>
  <c r="U554" i="2" s="1"/>
  <c r="Z554" i="2" s="1"/>
  <c r="V554" i="2"/>
  <c r="W553" i="2"/>
  <c r="X553" i="2" s="1"/>
  <c r="Y553" i="2" s="1"/>
  <c r="G556" i="2"/>
  <c r="Q556" i="2"/>
  <c r="H557" i="2"/>
  <c r="H784" i="13" l="1"/>
  <c r="Q783" i="13"/>
  <c r="P781" i="13"/>
  <c r="J781" i="13"/>
  <c r="L781" i="13"/>
  <c r="AA781" i="13" s="1"/>
  <c r="AC781" i="13"/>
  <c r="AD781" i="13" s="1"/>
  <c r="W781" i="13"/>
  <c r="X781" i="13" s="1"/>
  <c r="Y781" i="13" s="1"/>
  <c r="T782" i="13"/>
  <c r="U782" i="13" s="1"/>
  <c r="Z782" i="13" s="1"/>
  <c r="S783" i="13"/>
  <c r="V782" i="13"/>
  <c r="K782" i="13"/>
  <c r="I782" i="13" s="1"/>
  <c r="F783" i="13"/>
  <c r="G782" i="13"/>
  <c r="W554" i="2"/>
  <c r="X554" i="2" s="1"/>
  <c r="Y554" i="2" s="1"/>
  <c r="H558" i="2"/>
  <c r="I558" i="2" s="1"/>
  <c r="G557" i="2"/>
  <c r="Q557" i="2"/>
  <c r="I557" i="2"/>
  <c r="J556" i="2"/>
  <c r="P556" i="2"/>
  <c r="S556" i="2"/>
  <c r="T555" i="2"/>
  <c r="U555" i="2" s="1"/>
  <c r="Z555" i="2" s="1"/>
  <c r="V555" i="2"/>
  <c r="K559" i="2"/>
  <c r="F560" i="2"/>
  <c r="Q784" i="13" l="1"/>
  <c r="H785" i="13"/>
  <c r="S784" i="13"/>
  <c r="T783" i="13"/>
  <c r="U783" i="13" s="1"/>
  <c r="Z783" i="13" s="1"/>
  <c r="V783" i="13"/>
  <c r="F784" i="13"/>
  <c r="K783" i="13"/>
  <c r="I783" i="13" s="1"/>
  <c r="G783" i="13"/>
  <c r="J782" i="13"/>
  <c r="P782" i="13"/>
  <c r="L782" i="13"/>
  <c r="AA782" i="13" s="1"/>
  <c r="AC782" i="13"/>
  <c r="AD782" i="13" s="1"/>
  <c r="W782" i="13"/>
  <c r="X782" i="13" s="1"/>
  <c r="Y782" i="13" s="1"/>
  <c r="L558" i="2"/>
  <c r="AA558" i="2" s="1"/>
  <c r="AC558" i="2"/>
  <c r="AD558" i="2" s="1"/>
  <c r="K560" i="2"/>
  <c r="F561" i="2"/>
  <c r="S557" i="2"/>
  <c r="T556" i="2"/>
  <c r="U556" i="2" s="1"/>
  <c r="Z556" i="2" s="1"/>
  <c r="V556" i="2"/>
  <c r="W555" i="2"/>
  <c r="X555" i="2" s="1"/>
  <c r="Y555" i="2" s="1"/>
  <c r="P557" i="2"/>
  <c r="J557" i="2"/>
  <c r="L557" i="2"/>
  <c r="AA557" i="2" s="1"/>
  <c r="AC557" i="2"/>
  <c r="AD557" i="2" s="1"/>
  <c r="H559" i="2"/>
  <c r="G558" i="2"/>
  <c r="Q558" i="2"/>
  <c r="Q785" i="13" l="1"/>
  <c r="H786" i="13"/>
  <c r="J783" i="13"/>
  <c r="P783" i="13"/>
  <c r="AC783" i="13"/>
  <c r="AD783" i="13" s="1"/>
  <c r="L783" i="13"/>
  <c r="AA783" i="13" s="1"/>
  <c r="W783" i="13"/>
  <c r="X783" i="13" s="1"/>
  <c r="F785" i="13"/>
  <c r="K784" i="13"/>
  <c r="I784" i="13" s="1"/>
  <c r="G784" i="13"/>
  <c r="T784" i="13"/>
  <c r="U784" i="13" s="1"/>
  <c r="Z784" i="13" s="1"/>
  <c r="S785" i="13"/>
  <c r="V784" i="13"/>
  <c r="W556" i="2"/>
  <c r="X556" i="2" s="1"/>
  <c r="Y556" i="2" s="1"/>
  <c r="P558" i="2"/>
  <c r="J558" i="2"/>
  <c r="G559" i="2"/>
  <c r="Q559" i="2"/>
  <c r="H560" i="2"/>
  <c r="T557" i="2"/>
  <c r="U557" i="2" s="1"/>
  <c r="Z557" i="2" s="1"/>
  <c r="S558" i="2"/>
  <c r="V557" i="2"/>
  <c r="K561" i="2"/>
  <c r="F562" i="2"/>
  <c r="I559" i="2"/>
  <c r="Q786" i="13" l="1"/>
  <c r="H787" i="13"/>
  <c r="Y783" i="13"/>
  <c r="S786" i="13"/>
  <c r="T785" i="13"/>
  <c r="V785" i="13"/>
  <c r="J784" i="13"/>
  <c r="P784" i="13"/>
  <c r="L784" i="13"/>
  <c r="AA784" i="13" s="1"/>
  <c r="AC784" i="13"/>
  <c r="AD784" i="13" s="1"/>
  <c r="U785" i="13"/>
  <c r="Z785" i="13"/>
  <c r="F786" i="13"/>
  <c r="K785" i="13"/>
  <c r="I785" i="13" s="1"/>
  <c r="G785" i="13"/>
  <c r="W784" i="13"/>
  <c r="X784" i="13" s="1"/>
  <c r="K562" i="2"/>
  <c r="F563" i="2"/>
  <c r="G560" i="2"/>
  <c r="Q560" i="2"/>
  <c r="H561" i="2"/>
  <c r="P559" i="2"/>
  <c r="J559" i="2"/>
  <c r="W557" i="2"/>
  <c r="X557" i="2" s="1"/>
  <c r="Y557" i="2" s="1"/>
  <c r="AC559" i="2"/>
  <c r="AD559" i="2" s="1"/>
  <c r="L559" i="2"/>
  <c r="AA559" i="2" s="1"/>
  <c r="T558" i="2"/>
  <c r="U558" i="2" s="1"/>
  <c r="Z558" i="2" s="1"/>
  <c r="S559" i="2"/>
  <c r="V558" i="2"/>
  <c r="I560" i="2"/>
  <c r="W785" i="13" l="1"/>
  <c r="X785" i="13" s="1"/>
  <c r="Y784" i="13"/>
  <c r="H788" i="13"/>
  <c r="Q787" i="13"/>
  <c r="S787" i="13" s="1"/>
  <c r="K786" i="13"/>
  <c r="I786" i="13" s="1"/>
  <c r="F787" i="13"/>
  <c r="G786" i="13"/>
  <c r="L785" i="13"/>
  <c r="AA785" i="13" s="1"/>
  <c r="AC785" i="13"/>
  <c r="AD785" i="13" s="1"/>
  <c r="J785" i="13"/>
  <c r="P785" i="13"/>
  <c r="Y785" i="13" s="1"/>
  <c r="T786" i="13"/>
  <c r="U786" i="13" s="1"/>
  <c r="Z786" i="13" s="1"/>
  <c r="V786" i="13"/>
  <c r="W558" i="2"/>
  <c r="X558" i="2" s="1"/>
  <c r="Y558" i="2" s="1"/>
  <c r="P560" i="2"/>
  <c r="J560" i="2"/>
  <c r="L560" i="2"/>
  <c r="AA560" i="2" s="1"/>
  <c r="AC560" i="2"/>
  <c r="AD560" i="2" s="1"/>
  <c r="F564" i="2"/>
  <c r="K563" i="2"/>
  <c r="T559" i="2"/>
  <c r="U559" i="2" s="1"/>
  <c r="Z559" i="2" s="1"/>
  <c r="S560" i="2"/>
  <c r="V559" i="2"/>
  <c r="Q561" i="2"/>
  <c r="G561" i="2"/>
  <c r="H562" i="2"/>
  <c r="I561" i="2"/>
  <c r="H789" i="13" l="1"/>
  <c r="Q788" i="13"/>
  <c r="W786" i="13"/>
  <c r="X786" i="13" s="1"/>
  <c r="L786" i="13"/>
  <c r="AA786" i="13" s="1"/>
  <c r="AC786" i="13"/>
  <c r="AD786" i="13" s="1"/>
  <c r="K787" i="13"/>
  <c r="I787" i="13" s="1"/>
  <c r="F788" i="13"/>
  <c r="G787" i="13"/>
  <c r="J786" i="13"/>
  <c r="P786" i="13"/>
  <c r="T787" i="13"/>
  <c r="U787" i="13" s="1"/>
  <c r="Z787" i="13" s="1"/>
  <c r="S788" i="13"/>
  <c r="V787" i="13"/>
  <c r="W559" i="2"/>
  <c r="X559" i="2" s="1"/>
  <c r="Y559" i="2" s="1"/>
  <c r="S561" i="2"/>
  <c r="T560" i="2"/>
  <c r="U560" i="2" s="1"/>
  <c r="Z560" i="2" s="1"/>
  <c r="V560" i="2"/>
  <c r="H563" i="2"/>
  <c r="G562" i="2"/>
  <c r="Q562" i="2"/>
  <c r="AC561" i="2"/>
  <c r="AD561" i="2" s="1"/>
  <c r="L561" i="2"/>
  <c r="AA561" i="2" s="1"/>
  <c r="J561" i="2"/>
  <c r="P561" i="2"/>
  <c r="I562" i="2"/>
  <c r="F565" i="2"/>
  <c r="K564" i="2"/>
  <c r="H790" i="13" l="1"/>
  <c r="Q789" i="13"/>
  <c r="K788" i="13"/>
  <c r="I788" i="13" s="1"/>
  <c r="F789" i="13"/>
  <c r="G788" i="13"/>
  <c r="W787" i="13"/>
  <c r="X787" i="13" s="1"/>
  <c r="AC787" i="13"/>
  <c r="AD787" i="13" s="1"/>
  <c r="L787" i="13"/>
  <c r="AA787" i="13" s="1"/>
  <c r="Y786" i="13"/>
  <c r="T788" i="13"/>
  <c r="U788" i="13" s="1"/>
  <c r="Z788" i="13" s="1"/>
  <c r="S789" i="13"/>
  <c r="V788" i="13"/>
  <c r="P787" i="13"/>
  <c r="J787" i="13"/>
  <c r="W560" i="2"/>
  <c r="X560" i="2" s="1"/>
  <c r="Y560" i="2" s="1"/>
  <c r="I563" i="2"/>
  <c r="G563" i="2"/>
  <c r="H564" i="2"/>
  <c r="Q563" i="2"/>
  <c r="K565" i="2"/>
  <c r="F566" i="2"/>
  <c r="AC562" i="2"/>
  <c r="AD562" i="2" s="1"/>
  <c r="L562" i="2"/>
  <c r="AA562" i="2" s="1"/>
  <c r="J562" i="2"/>
  <c r="P562" i="2"/>
  <c r="T561" i="2"/>
  <c r="U561" i="2" s="1"/>
  <c r="Z561" i="2" s="1"/>
  <c r="S562" i="2"/>
  <c r="V561" i="2"/>
  <c r="Y787" i="13" l="1"/>
  <c r="H791" i="13"/>
  <c r="Q790" i="13"/>
  <c r="S790" i="13" s="1"/>
  <c r="T789" i="13"/>
  <c r="U789" i="13" s="1"/>
  <c r="Z789" i="13" s="1"/>
  <c r="V789" i="13"/>
  <c r="W788" i="13"/>
  <c r="X788" i="13" s="1"/>
  <c r="K789" i="13"/>
  <c r="I789" i="13" s="1"/>
  <c r="F790" i="13"/>
  <c r="G789" i="13"/>
  <c r="J788" i="13"/>
  <c r="P788" i="13"/>
  <c r="AC788" i="13"/>
  <c r="AD788" i="13" s="1"/>
  <c r="L788" i="13"/>
  <c r="AA788" i="13" s="1"/>
  <c r="H565" i="2"/>
  <c r="G564" i="2"/>
  <c r="Q564" i="2"/>
  <c r="W561" i="2"/>
  <c r="X561" i="2" s="1"/>
  <c r="Y561" i="2" s="1"/>
  <c r="K566" i="2"/>
  <c r="F567" i="2"/>
  <c r="T562" i="2"/>
  <c r="U562" i="2" s="1"/>
  <c r="Z562" i="2" s="1"/>
  <c r="S563" i="2"/>
  <c r="V562" i="2"/>
  <c r="I564" i="2"/>
  <c r="P563" i="2"/>
  <c r="J563" i="2"/>
  <c r="AC563" i="2"/>
  <c r="AD563" i="2" s="1"/>
  <c r="L563" i="2"/>
  <c r="AA563" i="2" s="1"/>
  <c r="H792" i="13" l="1"/>
  <c r="Q791" i="13"/>
  <c r="K790" i="13"/>
  <c r="I790" i="13" s="1"/>
  <c r="F791" i="13"/>
  <c r="G790" i="13"/>
  <c r="Y788" i="13"/>
  <c r="W789" i="13"/>
  <c r="X789" i="13" s="1"/>
  <c r="S791" i="13"/>
  <c r="T790" i="13"/>
  <c r="U790" i="13" s="1"/>
  <c r="Z790" i="13" s="1"/>
  <c r="V790" i="13"/>
  <c r="J789" i="13"/>
  <c r="P789" i="13"/>
  <c r="L789" i="13"/>
  <c r="AA789" i="13" s="1"/>
  <c r="AC789" i="13"/>
  <c r="AD789" i="13" s="1"/>
  <c r="AC564" i="2"/>
  <c r="AD564" i="2" s="1"/>
  <c r="L564" i="2"/>
  <c r="AA564" i="2" s="1"/>
  <c r="K567" i="2"/>
  <c r="F568" i="2"/>
  <c r="W562" i="2"/>
  <c r="X562" i="2" s="1"/>
  <c r="Y562" i="2" s="1"/>
  <c r="P564" i="2"/>
  <c r="J564" i="2"/>
  <c r="T563" i="2"/>
  <c r="U563" i="2" s="1"/>
  <c r="Z563" i="2" s="1"/>
  <c r="S564" i="2"/>
  <c r="V563" i="2"/>
  <c r="I565" i="2"/>
  <c r="H566" i="2"/>
  <c r="I566" i="2" s="1"/>
  <c r="G565" i="2"/>
  <c r="Q565" i="2"/>
  <c r="Y789" i="13" l="1"/>
  <c r="H793" i="13"/>
  <c r="Q792" i="13"/>
  <c r="S792" i="13" s="1"/>
  <c r="F792" i="13"/>
  <c r="K791" i="13"/>
  <c r="I791" i="13" s="1"/>
  <c r="G791" i="13"/>
  <c r="W790" i="13"/>
  <c r="X790" i="13" s="1"/>
  <c r="T791" i="13"/>
  <c r="U791" i="13" s="1"/>
  <c r="Z791" i="13" s="1"/>
  <c r="V791" i="13"/>
  <c r="J790" i="13"/>
  <c r="P790" i="13"/>
  <c r="L790" i="13"/>
  <c r="AA790" i="13" s="1"/>
  <c r="AC790" i="13"/>
  <c r="AD790" i="13" s="1"/>
  <c r="W563" i="2"/>
  <c r="X563" i="2" s="1"/>
  <c r="Y563" i="2" s="1"/>
  <c r="L565" i="2"/>
  <c r="AA565" i="2" s="1"/>
  <c r="AC565" i="2"/>
  <c r="AD565" i="2" s="1"/>
  <c r="K568" i="2"/>
  <c r="F569" i="2"/>
  <c r="J565" i="2"/>
  <c r="P565" i="2"/>
  <c r="S565" i="2"/>
  <c r="T564" i="2"/>
  <c r="U564" i="2" s="1"/>
  <c r="Z564" i="2" s="1"/>
  <c r="V564" i="2"/>
  <c r="L566" i="2"/>
  <c r="AA566" i="2" s="1"/>
  <c r="AC566" i="2"/>
  <c r="AD566" i="2" s="1"/>
  <c r="Q566" i="2"/>
  <c r="H567" i="2"/>
  <c r="I567" i="2" s="1"/>
  <c r="G566" i="2"/>
  <c r="H794" i="13" l="1"/>
  <c r="Q793" i="13"/>
  <c r="S793" i="13" s="1"/>
  <c r="T792" i="13"/>
  <c r="V792" i="13"/>
  <c r="L791" i="13"/>
  <c r="AA791" i="13" s="1"/>
  <c r="AC791" i="13"/>
  <c r="AD791" i="13" s="1"/>
  <c r="W791" i="13"/>
  <c r="X791" i="13" s="1"/>
  <c r="Y790" i="13"/>
  <c r="F793" i="13"/>
  <c r="K792" i="13"/>
  <c r="I792" i="13" s="1"/>
  <c r="U792" i="13"/>
  <c r="Z792" i="13" s="1"/>
  <c r="G792" i="13"/>
  <c r="J791" i="13"/>
  <c r="P791" i="13"/>
  <c r="T565" i="2"/>
  <c r="U565" i="2" s="1"/>
  <c r="Z565" i="2" s="1"/>
  <c r="S566" i="2"/>
  <c r="V565" i="2"/>
  <c r="F570" i="2"/>
  <c r="K569" i="2"/>
  <c r="AC567" i="2"/>
  <c r="AD567" i="2" s="1"/>
  <c r="L567" i="2"/>
  <c r="AA567" i="2" s="1"/>
  <c r="J566" i="2"/>
  <c r="P566" i="2"/>
  <c r="H568" i="2"/>
  <c r="Q567" i="2"/>
  <c r="G567" i="2"/>
  <c r="W564" i="2"/>
  <c r="X564" i="2" s="1"/>
  <c r="Y564" i="2" s="1"/>
  <c r="H795" i="13" l="1"/>
  <c r="Q794" i="13"/>
  <c r="J792" i="13"/>
  <c r="P792" i="13"/>
  <c r="K793" i="13"/>
  <c r="I793" i="13" s="1"/>
  <c r="F794" i="13"/>
  <c r="G793" i="13"/>
  <c r="Y791" i="13"/>
  <c r="W792" i="13"/>
  <c r="X792" i="13" s="1"/>
  <c r="L792" i="13"/>
  <c r="AA792" i="13" s="1"/>
  <c r="AC792" i="13"/>
  <c r="AD792" i="13" s="1"/>
  <c r="T793" i="13"/>
  <c r="U793" i="13" s="1"/>
  <c r="Z793" i="13" s="1"/>
  <c r="S794" i="13"/>
  <c r="V793" i="13"/>
  <c r="W565" i="2"/>
  <c r="X565" i="2" s="1"/>
  <c r="Y565" i="2" s="1"/>
  <c r="K570" i="2"/>
  <c r="F571" i="2"/>
  <c r="G568" i="2"/>
  <c r="Q568" i="2"/>
  <c r="H569" i="2"/>
  <c r="I569" i="2" s="1"/>
  <c r="I568" i="2"/>
  <c r="T566" i="2"/>
  <c r="U566" i="2" s="1"/>
  <c r="Z566" i="2" s="1"/>
  <c r="S567" i="2"/>
  <c r="V566" i="2"/>
  <c r="J567" i="2"/>
  <c r="P567" i="2"/>
  <c r="Y792" i="13" l="1"/>
  <c r="H796" i="13"/>
  <c r="Q795" i="13"/>
  <c r="S795" i="13" s="1"/>
  <c r="W793" i="13"/>
  <c r="X793" i="13" s="1"/>
  <c r="P793" i="13"/>
  <c r="J793" i="13"/>
  <c r="L793" i="13"/>
  <c r="AA793" i="13" s="1"/>
  <c r="AC793" i="13"/>
  <c r="AD793" i="13" s="1"/>
  <c r="T794" i="13"/>
  <c r="V794" i="13"/>
  <c r="K794" i="13"/>
  <c r="I794" i="13" s="1"/>
  <c r="F795" i="13"/>
  <c r="U794" i="13"/>
  <c r="Z794" i="13" s="1"/>
  <c r="G794" i="13"/>
  <c r="AC568" i="2"/>
  <c r="AD568" i="2" s="1"/>
  <c r="L568" i="2"/>
  <c r="AA568" i="2" s="1"/>
  <c r="J568" i="2"/>
  <c r="P568" i="2"/>
  <c r="L569" i="2"/>
  <c r="AA569" i="2" s="1"/>
  <c r="AC569" i="2"/>
  <c r="AD569" i="2" s="1"/>
  <c r="W566" i="2"/>
  <c r="X566" i="2" s="1"/>
  <c r="Y566" i="2" s="1"/>
  <c r="F572" i="2"/>
  <c r="K571" i="2"/>
  <c r="T567" i="2"/>
  <c r="U567" i="2" s="1"/>
  <c r="Z567" i="2" s="1"/>
  <c r="S568" i="2"/>
  <c r="V567" i="2"/>
  <c r="G569" i="2"/>
  <c r="Q569" i="2"/>
  <c r="H570" i="2"/>
  <c r="I570" i="2" s="1"/>
  <c r="Q796" i="13" l="1"/>
  <c r="H797" i="13"/>
  <c r="F796" i="13"/>
  <c r="K795" i="13"/>
  <c r="I795" i="13" s="1"/>
  <c r="G795" i="13"/>
  <c r="W794" i="13"/>
  <c r="X794" i="13" s="1"/>
  <c r="T795" i="13"/>
  <c r="U795" i="13" s="1"/>
  <c r="Z795" i="13" s="1"/>
  <c r="S796" i="13"/>
  <c r="V795" i="13"/>
  <c r="P794" i="13"/>
  <c r="J794" i="13"/>
  <c r="AC794" i="13"/>
  <c r="AD794" i="13" s="1"/>
  <c r="L794" i="13"/>
  <c r="AA794" i="13" s="1"/>
  <c r="Y793" i="13"/>
  <c r="L570" i="2"/>
  <c r="AA570" i="2" s="1"/>
  <c r="AC570" i="2"/>
  <c r="AD570" i="2" s="1"/>
  <c r="J569" i="2"/>
  <c r="P569" i="2"/>
  <c r="W567" i="2"/>
  <c r="X567" i="2" s="1"/>
  <c r="Y567" i="2" s="1"/>
  <c r="F573" i="2"/>
  <c r="K572" i="2"/>
  <c r="Q570" i="2"/>
  <c r="H571" i="2"/>
  <c r="I571" i="2" s="1"/>
  <c r="G570" i="2"/>
  <c r="T568" i="2"/>
  <c r="U568" i="2" s="1"/>
  <c r="Z568" i="2" s="1"/>
  <c r="S569" i="2"/>
  <c r="V568" i="2"/>
  <c r="Y794" i="13" l="1"/>
  <c r="Q797" i="13"/>
  <c r="H798" i="13"/>
  <c r="W795" i="13"/>
  <c r="X795" i="13" s="1"/>
  <c r="AC795" i="13"/>
  <c r="AD795" i="13" s="1"/>
  <c r="L795" i="13"/>
  <c r="AA795" i="13" s="1"/>
  <c r="T796" i="13"/>
  <c r="U796" i="13" s="1"/>
  <c r="Z796" i="13" s="1"/>
  <c r="S797" i="13"/>
  <c r="V796" i="13"/>
  <c r="J795" i="13"/>
  <c r="P795" i="13"/>
  <c r="K796" i="13"/>
  <c r="I796" i="13" s="1"/>
  <c r="F797" i="13"/>
  <c r="G796" i="13"/>
  <c r="AC571" i="2"/>
  <c r="AD571" i="2" s="1"/>
  <c r="L571" i="2"/>
  <c r="AA571" i="2" s="1"/>
  <c r="W568" i="2"/>
  <c r="X568" i="2" s="1"/>
  <c r="Y568" i="2" s="1"/>
  <c r="P570" i="2"/>
  <c r="J570" i="2"/>
  <c r="F574" i="2"/>
  <c r="K573" i="2"/>
  <c r="T569" i="2"/>
  <c r="U569" i="2" s="1"/>
  <c r="Z569" i="2" s="1"/>
  <c r="S570" i="2"/>
  <c r="V569" i="2"/>
  <c r="Q571" i="2"/>
  <c r="H572" i="2"/>
  <c r="I572" i="2" s="1"/>
  <c r="G571" i="2"/>
  <c r="H799" i="13" l="1"/>
  <c r="Q798" i="13"/>
  <c r="F798" i="13"/>
  <c r="K797" i="13"/>
  <c r="I797" i="13" s="1"/>
  <c r="G797" i="13"/>
  <c r="W796" i="13"/>
  <c r="X796" i="13" s="1"/>
  <c r="J796" i="13"/>
  <c r="P796" i="13"/>
  <c r="S798" i="13"/>
  <c r="T797" i="13"/>
  <c r="U797" i="13" s="1"/>
  <c r="Z797" i="13" s="1"/>
  <c r="V797" i="13"/>
  <c r="L796" i="13"/>
  <c r="AA796" i="13" s="1"/>
  <c r="AC796" i="13"/>
  <c r="AD796" i="13" s="1"/>
  <c r="Y795" i="13"/>
  <c r="AC572" i="2"/>
  <c r="AD572" i="2" s="1"/>
  <c r="L572" i="2"/>
  <c r="AA572" i="2" s="1"/>
  <c r="P571" i="2"/>
  <c r="J571" i="2"/>
  <c r="T570" i="2"/>
  <c r="U570" i="2" s="1"/>
  <c r="Z570" i="2" s="1"/>
  <c r="S571" i="2"/>
  <c r="V570" i="2"/>
  <c r="W569" i="2"/>
  <c r="X569" i="2" s="1"/>
  <c r="Y569" i="2" s="1"/>
  <c r="K574" i="2"/>
  <c r="F575" i="2"/>
  <c r="G572" i="2"/>
  <c r="Q572" i="2"/>
  <c r="H573" i="2"/>
  <c r="H800" i="13" l="1"/>
  <c r="Q799" i="13"/>
  <c r="AC797" i="13"/>
  <c r="AD797" i="13" s="1"/>
  <c r="L797" i="13"/>
  <c r="AA797" i="13" s="1"/>
  <c r="W797" i="13"/>
  <c r="X797" i="13" s="1"/>
  <c r="Y796" i="13"/>
  <c r="T798" i="13"/>
  <c r="S799" i="13"/>
  <c r="V798" i="13"/>
  <c r="J797" i="13"/>
  <c r="P797" i="13"/>
  <c r="K798" i="13"/>
  <c r="I798" i="13" s="1"/>
  <c r="U798" i="13"/>
  <c r="Z798" i="13" s="1"/>
  <c r="F799" i="13"/>
  <c r="G798" i="13"/>
  <c r="G573" i="2"/>
  <c r="H574" i="2"/>
  <c r="I574" i="2" s="1"/>
  <c r="Q573" i="2"/>
  <c r="J572" i="2"/>
  <c r="P572" i="2"/>
  <c r="I573" i="2"/>
  <c r="K575" i="2"/>
  <c r="F576" i="2"/>
  <c r="W570" i="2"/>
  <c r="X570" i="2" s="1"/>
  <c r="Y570" i="2" s="1"/>
  <c r="T571" i="2"/>
  <c r="U571" i="2" s="1"/>
  <c r="Z571" i="2" s="1"/>
  <c r="S572" i="2"/>
  <c r="V571" i="2"/>
  <c r="Y797" i="13" l="1"/>
  <c r="Q800" i="13"/>
  <c r="H801" i="13"/>
  <c r="W798" i="13"/>
  <c r="X798" i="13" s="1"/>
  <c r="L798" i="13"/>
  <c r="AA798" i="13" s="1"/>
  <c r="AC798" i="13"/>
  <c r="AD798" i="13" s="1"/>
  <c r="J798" i="13"/>
  <c r="P798" i="13"/>
  <c r="T799" i="13"/>
  <c r="U799" i="13" s="1"/>
  <c r="Z799" i="13" s="1"/>
  <c r="S800" i="13"/>
  <c r="V799" i="13"/>
  <c r="K799" i="13"/>
  <c r="I799" i="13" s="1"/>
  <c r="F800" i="13"/>
  <c r="G799" i="13"/>
  <c r="AC574" i="2"/>
  <c r="AD574" i="2" s="1"/>
  <c r="L574" i="2"/>
  <c r="AA574" i="2" s="1"/>
  <c r="L573" i="2"/>
  <c r="AA573" i="2" s="1"/>
  <c r="AC573" i="2"/>
  <c r="AD573" i="2" s="1"/>
  <c r="G574" i="2"/>
  <c r="Q574" i="2"/>
  <c r="H575" i="2"/>
  <c r="W571" i="2"/>
  <c r="X571" i="2" s="1"/>
  <c r="Y571" i="2" s="1"/>
  <c r="T572" i="2"/>
  <c r="U572" i="2" s="1"/>
  <c r="Z572" i="2" s="1"/>
  <c r="S573" i="2"/>
  <c r="V572" i="2"/>
  <c r="K576" i="2"/>
  <c r="F577" i="2"/>
  <c r="J573" i="2"/>
  <c r="P573" i="2"/>
  <c r="H802" i="13" l="1"/>
  <c r="Q801" i="13"/>
  <c r="S801" i="13" s="1"/>
  <c r="T800" i="13"/>
  <c r="V800" i="13"/>
  <c r="L799" i="13"/>
  <c r="AA799" i="13" s="1"/>
  <c r="AC799" i="13"/>
  <c r="AD799" i="13" s="1"/>
  <c r="P799" i="13"/>
  <c r="J799" i="13"/>
  <c r="U800" i="13"/>
  <c r="Z800" i="13" s="1"/>
  <c r="K800" i="13"/>
  <c r="I800" i="13" s="1"/>
  <c r="F801" i="13"/>
  <c r="G800" i="13"/>
  <c r="W799" i="13"/>
  <c r="X799" i="13" s="1"/>
  <c r="Y798" i="13"/>
  <c r="S574" i="2"/>
  <c r="T573" i="2"/>
  <c r="U573" i="2" s="1"/>
  <c r="Z573" i="2" s="1"/>
  <c r="V573" i="2"/>
  <c r="F578" i="2"/>
  <c r="K577" i="2"/>
  <c r="W572" i="2"/>
  <c r="X572" i="2" s="1"/>
  <c r="Y572" i="2" s="1"/>
  <c r="Q575" i="2"/>
  <c r="H576" i="2"/>
  <c r="G575" i="2"/>
  <c r="I575" i="2"/>
  <c r="J574" i="2"/>
  <c r="P574" i="2"/>
  <c r="W800" i="13" l="1"/>
  <c r="X800" i="13" s="1"/>
  <c r="Q802" i="13"/>
  <c r="S802" i="13" s="1"/>
  <c r="H803" i="13"/>
  <c r="Y799" i="13"/>
  <c r="AC800" i="13"/>
  <c r="AD800" i="13" s="1"/>
  <c r="L800" i="13"/>
  <c r="AA800" i="13" s="1"/>
  <c r="K801" i="13"/>
  <c r="I801" i="13" s="1"/>
  <c r="F802" i="13"/>
  <c r="G801" i="13"/>
  <c r="P800" i="13"/>
  <c r="Y800" i="13" s="1"/>
  <c r="J800" i="13"/>
  <c r="T801" i="13"/>
  <c r="U801" i="13" s="1"/>
  <c r="Z801" i="13" s="1"/>
  <c r="V801" i="13"/>
  <c r="W573" i="2"/>
  <c r="X573" i="2" s="1"/>
  <c r="Y573" i="2" s="1"/>
  <c r="F579" i="2"/>
  <c r="K578" i="2"/>
  <c r="G576" i="2"/>
  <c r="Q576" i="2"/>
  <c r="H577" i="2"/>
  <c r="I577" i="2" s="1"/>
  <c r="L575" i="2"/>
  <c r="AA575" i="2" s="1"/>
  <c r="AC575" i="2"/>
  <c r="AD575" i="2" s="1"/>
  <c r="I576" i="2"/>
  <c r="P575" i="2"/>
  <c r="J575" i="2"/>
  <c r="T574" i="2"/>
  <c r="U574" i="2" s="1"/>
  <c r="Z574" i="2" s="1"/>
  <c r="S575" i="2"/>
  <c r="V574" i="2"/>
  <c r="W801" i="13" l="1"/>
  <c r="X801" i="13" s="1"/>
  <c r="Q803" i="13"/>
  <c r="H804" i="13"/>
  <c r="K802" i="13"/>
  <c r="I802" i="13" s="1"/>
  <c r="F803" i="13"/>
  <c r="G802" i="13"/>
  <c r="T802" i="13"/>
  <c r="U802" i="13" s="1"/>
  <c r="Z802" i="13" s="1"/>
  <c r="S803" i="13"/>
  <c r="V802" i="13"/>
  <c r="J801" i="13"/>
  <c r="P801" i="13"/>
  <c r="Y801" i="13" s="1"/>
  <c r="L801" i="13"/>
  <c r="AA801" i="13" s="1"/>
  <c r="AC801" i="13"/>
  <c r="AD801" i="13" s="1"/>
  <c r="AC577" i="2"/>
  <c r="AD577" i="2" s="1"/>
  <c r="L577" i="2"/>
  <c r="AA577" i="2" s="1"/>
  <c r="J576" i="2"/>
  <c r="P576" i="2"/>
  <c r="W574" i="2"/>
  <c r="X574" i="2" s="1"/>
  <c r="Y574" i="2" s="1"/>
  <c r="T575" i="2"/>
  <c r="U575" i="2" s="1"/>
  <c r="Z575" i="2" s="1"/>
  <c r="S576" i="2"/>
  <c r="V575" i="2"/>
  <c r="AC576" i="2"/>
  <c r="AD576" i="2" s="1"/>
  <c r="L576" i="2"/>
  <c r="AA576" i="2" s="1"/>
  <c r="G577" i="2"/>
  <c r="Q577" i="2"/>
  <c r="H578" i="2"/>
  <c r="F580" i="2"/>
  <c r="K579" i="2"/>
  <c r="H805" i="13" l="1"/>
  <c r="Q804" i="13"/>
  <c r="S804" i="13" s="1"/>
  <c r="K803" i="13"/>
  <c r="I803" i="13" s="1"/>
  <c r="F804" i="13"/>
  <c r="G803" i="13"/>
  <c r="W802" i="13"/>
  <c r="X802" i="13" s="1"/>
  <c r="Y802" i="13" s="1"/>
  <c r="P802" i="13"/>
  <c r="J802" i="13"/>
  <c r="AC802" i="13"/>
  <c r="AD802" i="13" s="1"/>
  <c r="L802" i="13"/>
  <c r="AA802" i="13" s="1"/>
  <c r="T803" i="13"/>
  <c r="U803" i="13" s="1"/>
  <c r="Z803" i="13" s="1"/>
  <c r="V803" i="13"/>
  <c r="K580" i="2"/>
  <c r="F581" i="2"/>
  <c r="P577" i="2"/>
  <c r="J577" i="2"/>
  <c r="W575" i="2"/>
  <c r="X575" i="2" s="1"/>
  <c r="Y575" i="2" s="1"/>
  <c r="S577" i="2"/>
  <c r="T576" i="2"/>
  <c r="U576" i="2" s="1"/>
  <c r="Z576" i="2" s="1"/>
  <c r="V576" i="2"/>
  <c r="H579" i="2"/>
  <c r="I579" i="2" s="1"/>
  <c r="G578" i="2"/>
  <c r="Q578" i="2"/>
  <c r="I578" i="2"/>
  <c r="Q805" i="13" l="1"/>
  <c r="H806" i="13"/>
  <c r="T804" i="13"/>
  <c r="S805" i="13"/>
  <c r="V804" i="13"/>
  <c r="J803" i="13"/>
  <c r="P803" i="13"/>
  <c r="L803" i="13"/>
  <c r="AA803" i="13" s="1"/>
  <c r="AC803" i="13"/>
  <c r="AD803" i="13" s="1"/>
  <c r="W803" i="13"/>
  <c r="X803" i="13" s="1"/>
  <c r="Y803" i="13" s="1"/>
  <c r="F805" i="13"/>
  <c r="U804" i="13"/>
  <c r="Z804" i="13" s="1"/>
  <c r="K804" i="13"/>
  <c r="I804" i="13" s="1"/>
  <c r="G804" i="13"/>
  <c r="W576" i="2"/>
  <c r="X576" i="2" s="1"/>
  <c r="Y576" i="2" s="1"/>
  <c r="L578" i="2"/>
  <c r="AA578" i="2" s="1"/>
  <c r="AC578" i="2"/>
  <c r="AD578" i="2" s="1"/>
  <c r="P578" i="2"/>
  <c r="J578" i="2"/>
  <c r="S578" i="2"/>
  <c r="T577" i="2"/>
  <c r="U577" i="2" s="1"/>
  <c r="Z577" i="2" s="1"/>
  <c r="V577" i="2"/>
  <c r="F582" i="2"/>
  <c r="K581" i="2"/>
  <c r="L579" i="2"/>
  <c r="AA579" i="2" s="1"/>
  <c r="AC579" i="2"/>
  <c r="AD579" i="2" s="1"/>
  <c r="H580" i="2"/>
  <c r="G579" i="2"/>
  <c r="Q579" i="2"/>
  <c r="Q806" i="13" l="1"/>
  <c r="S806" i="13" s="1"/>
  <c r="H807" i="13"/>
  <c r="L804" i="13"/>
  <c r="AA804" i="13" s="1"/>
  <c r="AC804" i="13"/>
  <c r="AD804" i="13" s="1"/>
  <c r="W804" i="13"/>
  <c r="X804" i="13" s="1"/>
  <c r="T805" i="13"/>
  <c r="V805" i="13"/>
  <c r="J804" i="13"/>
  <c r="P804" i="13"/>
  <c r="K805" i="13"/>
  <c r="I805" i="13" s="1"/>
  <c r="F806" i="13"/>
  <c r="U805" i="13"/>
  <c r="Z805" i="13" s="1"/>
  <c r="G805" i="13"/>
  <c r="W577" i="2"/>
  <c r="X577" i="2" s="1"/>
  <c r="Y577" i="2" s="1"/>
  <c r="G580" i="2"/>
  <c r="I580" i="2"/>
  <c r="Q580" i="2"/>
  <c r="H581" i="2"/>
  <c r="F583" i="2"/>
  <c r="K582" i="2"/>
  <c r="J579" i="2"/>
  <c r="P579" i="2"/>
  <c r="S579" i="2"/>
  <c r="T578" i="2"/>
  <c r="U578" i="2" s="1"/>
  <c r="Z578" i="2" s="1"/>
  <c r="V578" i="2"/>
  <c r="Q807" i="13" l="1"/>
  <c r="H808" i="13"/>
  <c r="T806" i="13"/>
  <c r="S807" i="13"/>
  <c r="V806" i="13"/>
  <c r="Y804" i="13"/>
  <c r="F807" i="13"/>
  <c r="U806" i="13"/>
  <c r="Z806" i="13" s="1"/>
  <c r="K806" i="13"/>
  <c r="I806" i="13" s="1"/>
  <c r="G806" i="13"/>
  <c r="P805" i="13"/>
  <c r="J805" i="13"/>
  <c r="L805" i="13"/>
  <c r="AA805" i="13" s="1"/>
  <c r="AC805" i="13"/>
  <c r="AD805" i="13" s="1"/>
  <c r="W805" i="13"/>
  <c r="X805" i="13" s="1"/>
  <c r="Y805" i="13" s="1"/>
  <c r="L580" i="2"/>
  <c r="AA580" i="2" s="1"/>
  <c r="AC580" i="2"/>
  <c r="AD580" i="2" s="1"/>
  <c r="S580" i="2"/>
  <c r="T579" i="2"/>
  <c r="U579" i="2" s="1"/>
  <c r="Z579" i="2" s="1"/>
  <c r="V579" i="2"/>
  <c r="W579" i="2" s="1"/>
  <c r="X579" i="2" s="1"/>
  <c r="Y579" i="2" s="1"/>
  <c r="J580" i="2"/>
  <c r="P580" i="2"/>
  <c r="K583" i="2"/>
  <c r="F584" i="2"/>
  <c r="W578" i="2"/>
  <c r="X578" i="2" s="1"/>
  <c r="Y578" i="2" s="1"/>
  <c r="G581" i="2"/>
  <c r="Q581" i="2"/>
  <c r="H582" i="2"/>
  <c r="I582" i="2" s="1"/>
  <c r="I581" i="2"/>
  <c r="H809" i="13" l="1"/>
  <c r="Q808" i="13"/>
  <c r="W806" i="13"/>
  <c r="X806" i="13" s="1"/>
  <c r="P806" i="13"/>
  <c r="J806" i="13"/>
  <c r="K807" i="13"/>
  <c r="I807" i="13" s="1"/>
  <c r="F808" i="13"/>
  <c r="G807" i="13"/>
  <c r="T807" i="13"/>
  <c r="U807" i="13" s="1"/>
  <c r="Z807" i="13" s="1"/>
  <c r="S808" i="13"/>
  <c r="V807" i="13"/>
  <c r="AC806" i="13"/>
  <c r="AD806" i="13" s="1"/>
  <c r="L806" i="13"/>
  <c r="AA806" i="13" s="1"/>
  <c r="P581" i="2"/>
  <c r="J581" i="2"/>
  <c r="AC582" i="2"/>
  <c r="AD582" i="2" s="1"/>
  <c r="L582" i="2"/>
  <c r="AA582" i="2" s="1"/>
  <c r="T580" i="2"/>
  <c r="U580" i="2" s="1"/>
  <c r="Z580" i="2" s="1"/>
  <c r="S581" i="2"/>
  <c r="V580" i="2"/>
  <c r="W580" i="2" s="1"/>
  <c r="X580" i="2" s="1"/>
  <c r="Y580" i="2" s="1"/>
  <c r="AC581" i="2"/>
  <c r="AD581" i="2" s="1"/>
  <c r="L581" i="2"/>
  <c r="AA581" i="2" s="1"/>
  <c r="Q582" i="2"/>
  <c r="G582" i="2"/>
  <c r="H583" i="2"/>
  <c r="F585" i="2"/>
  <c r="K584" i="2"/>
  <c r="Q809" i="13" l="1"/>
  <c r="H810" i="13"/>
  <c r="W807" i="13"/>
  <c r="X807" i="13" s="1"/>
  <c r="K808" i="13"/>
  <c r="I808" i="13" s="1"/>
  <c r="F809" i="13"/>
  <c r="G808" i="13"/>
  <c r="T808" i="13"/>
  <c r="U808" i="13" s="1"/>
  <c r="Z808" i="13" s="1"/>
  <c r="S809" i="13"/>
  <c r="V808" i="13"/>
  <c r="Y806" i="13"/>
  <c r="P807" i="13"/>
  <c r="J807" i="13"/>
  <c r="AC807" i="13"/>
  <c r="AD807" i="13" s="1"/>
  <c r="L807" i="13"/>
  <c r="AA807" i="13" s="1"/>
  <c r="H584" i="2"/>
  <c r="G583" i="2"/>
  <c r="Q583" i="2"/>
  <c r="J582" i="2"/>
  <c r="P582" i="2"/>
  <c r="K585" i="2"/>
  <c r="F586" i="2"/>
  <c r="S582" i="2"/>
  <c r="T581" i="2"/>
  <c r="U581" i="2" s="1"/>
  <c r="Z581" i="2" s="1"/>
  <c r="V581" i="2"/>
  <c r="I583" i="2"/>
  <c r="Q810" i="13" l="1"/>
  <c r="H811" i="13"/>
  <c r="T809" i="13"/>
  <c r="S810" i="13"/>
  <c r="V809" i="13"/>
  <c r="L808" i="13"/>
  <c r="AA808" i="13" s="1"/>
  <c r="AC808" i="13"/>
  <c r="AD808" i="13" s="1"/>
  <c r="J808" i="13"/>
  <c r="P808" i="13"/>
  <c r="W808" i="13"/>
  <c r="X808" i="13" s="1"/>
  <c r="K809" i="13"/>
  <c r="I809" i="13" s="1"/>
  <c r="U809" i="13"/>
  <c r="Z809" i="13" s="1"/>
  <c r="F810" i="13"/>
  <c r="G809" i="13"/>
  <c r="Y807" i="13"/>
  <c r="W581" i="2"/>
  <c r="X581" i="2" s="1"/>
  <c r="Y581" i="2" s="1"/>
  <c r="F587" i="2"/>
  <c r="K586" i="2"/>
  <c r="AC583" i="2"/>
  <c r="AD583" i="2" s="1"/>
  <c r="L583" i="2"/>
  <c r="AA583" i="2" s="1"/>
  <c r="P583" i="2"/>
  <c r="J583" i="2"/>
  <c r="S583" i="2"/>
  <c r="T582" i="2"/>
  <c r="U582" i="2" s="1"/>
  <c r="Z582" i="2" s="1"/>
  <c r="V582" i="2"/>
  <c r="I584" i="2"/>
  <c r="H585" i="2"/>
  <c r="G584" i="2"/>
  <c r="Q584" i="2"/>
  <c r="H812" i="13" l="1"/>
  <c r="Q811" i="13"/>
  <c r="W809" i="13"/>
  <c r="X809" i="13" s="1"/>
  <c r="P809" i="13"/>
  <c r="J809" i="13"/>
  <c r="L809" i="13"/>
  <c r="AA809" i="13" s="1"/>
  <c r="AC809" i="13"/>
  <c r="AD809" i="13" s="1"/>
  <c r="T810" i="13"/>
  <c r="S811" i="13"/>
  <c r="V810" i="13"/>
  <c r="W810" i="13" s="1"/>
  <c r="F811" i="13"/>
  <c r="U810" i="13"/>
  <c r="Z810" i="13" s="1"/>
  <c r="K810" i="13"/>
  <c r="I810" i="13" s="1"/>
  <c r="G810" i="13"/>
  <c r="Y808" i="13"/>
  <c r="J584" i="2"/>
  <c r="P584" i="2"/>
  <c r="Q585" i="2"/>
  <c r="H586" i="2"/>
  <c r="G585" i="2"/>
  <c r="T583" i="2"/>
  <c r="U583" i="2" s="1"/>
  <c r="Z583" i="2" s="1"/>
  <c r="S584" i="2"/>
  <c r="V583" i="2"/>
  <c r="AC584" i="2"/>
  <c r="AD584" i="2" s="1"/>
  <c r="L584" i="2"/>
  <c r="AA584" i="2" s="1"/>
  <c r="I585" i="2"/>
  <c r="W582" i="2"/>
  <c r="X582" i="2" s="1"/>
  <c r="Y582" i="2" s="1"/>
  <c r="K587" i="2"/>
  <c r="F588" i="2"/>
  <c r="X810" i="13" l="1"/>
  <c r="Q812" i="13"/>
  <c r="H813" i="13"/>
  <c r="T811" i="13"/>
  <c r="S812" i="13"/>
  <c r="V811" i="13"/>
  <c r="AC810" i="13"/>
  <c r="AD810" i="13" s="1"/>
  <c r="L810" i="13"/>
  <c r="AA810" i="13" s="1"/>
  <c r="J810" i="13"/>
  <c r="P810" i="13"/>
  <c r="U811" i="13"/>
  <c r="Z811" i="13" s="1"/>
  <c r="K811" i="13"/>
  <c r="I811" i="13" s="1"/>
  <c r="F812" i="13"/>
  <c r="G811" i="13"/>
  <c r="Y809" i="13"/>
  <c r="G586" i="2"/>
  <c r="H587" i="2"/>
  <c r="I587" i="2" s="1"/>
  <c r="Q586" i="2"/>
  <c r="T584" i="2"/>
  <c r="U584" i="2" s="1"/>
  <c r="Z584" i="2" s="1"/>
  <c r="S585" i="2"/>
  <c r="V584" i="2"/>
  <c r="F589" i="2"/>
  <c r="K588" i="2"/>
  <c r="AC585" i="2"/>
  <c r="AD585" i="2" s="1"/>
  <c r="L585" i="2"/>
  <c r="AA585" i="2" s="1"/>
  <c r="I586" i="2"/>
  <c r="W583" i="2"/>
  <c r="X583" i="2" s="1"/>
  <c r="Y583" i="2" s="1"/>
  <c r="J585" i="2"/>
  <c r="P585" i="2"/>
  <c r="Y810" i="13" l="1"/>
  <c r="Q813" i="13"/>
  <c r="H814" i="13"/>
  <c r="W811" i="13"/>
  <c r="X811" i="13" s="1"/>
  <c r="S813" i="13"/>
  <c r="T812" i="13"/>
  <c r="V812" i="13"/>
  <c r="J811" i="13"/>
  <c r="P811" i="13"/>
  <c r="AC811" i="13"/>
  <c r="AD811" i="13" s="1"/>
  <c r="L811" i="13"/>
  <c r="AA811" i="13" s="1"/>
  <c r="K812" i="13"/>
  <c r="I812" i="13" s="1"/>
  <c r="F813" i="13"/>
  <c r="U812" i="13"/>
  <c r="Z812" i="13" s="1"/>
  <c r="G812" i="13"/>
  <c r="W584" i="2"/>
  <c r="X584" i="2" s="1"/>
  <c r="Y584" i="2" s="1"/>
  <c r="F590" i="2"/>
  <c r="K589" i="2"/>
  <c r="AC587" i="2"/>
  <c r="AD587" i="2" s="1"/>
  <c r="L587" i="2"/>
  <c r="S586" i="2"/>
  <c r="T585" i="2"/>
  <c r="U585" i="2" s="1"/>
  <c r="Z585" i="2" s="1"/>
  <c r="V585" i="2"/>
  <c r="Q587" i="2"/>
  <c r="H588" i="2"/>
  <c r="G587" i="2"/>
  <c r="L586" i="2"/>
  <c r="AA586" i="2" s="1"/>
  <c r="AC586" i="2"/>
  <c r="AD586" i="2" s="1"/>
  <c r="P586" i="2"/>
  <c r="J586" i="2"/>
  <c r="Q814" i="13" l="1"/>
  <c r="H815" i="13"/>
  <c r="W812" i="13"/>
  <c r="X812" i="13" s="1"/>
  <c r="AC812" i="13"/>
  <c r="AD812" i="13" s="1"/>
  <c r="L812" i="13"/>
  <c r="AA812" i="13" s="1"/>
  <c r="T813" i="13"/>
  <c r="U813" i="13" s="1"/>
  <c r="Z813" i="13" s="1"/>
  <c r="S814" i="13"/>
  <c r="V813" i="13"/>
  <c r="F814" i="13"/>
  <c r="K813" i="13"/>
  <c r="I813" i="13" s="1"/>
  <c r="G813" i="13"/>
  <c r="J812" i="13"/>
  <c r="P812" i="13"/>
  <c r="Y811" i="13"/>
  <c r="W585" i="2"/>
  <c r="X585" i="2" s="1"/>
  <c r="Y585" i="2" s="1"/>
  <c r="AA587" i="2"/>
  <c r="J587" i="2"/>
  <c r="P587" i="2"/>
  <c r="Q588" i="2"/>
  <c r="H589" i="2"/>
  <c r="I589" i="2" s="1"/>
  <c r="I588" i="2"/>
  <c r="G588" i="2"/>
  <c r="S587" i="2"/>
  <c r="T586" i="2"/>
  <c r="U586" i="2" s="1"/>
  <c r="Z586" i="2" s="1"/>
  <c r="V586" i="2"/>
  <c r="F591" i="2"/>
  <c r="K590" i="2"/>
  <c r="H816" i="13" l="1"/>
  <c r="Q815" i="13"/>
  <c r="W813" i="13"/>
  <c r="X813" i="13" s="1"/>
  <c r="J813" i="13"/>
  <c r="P813" i="13"/>
  <c r="L813" i="13"/>
  <c r="AA813" i="13" s="1"/>
  <c r="AC813" i="13"/>
  <c r="AD813" i="13" s="1"/>
  <c r="T814" i="13"/>
  <c r="U814" i="13" s="1"/>
  <c r="Z814" i="13" s="1"/>
  <c r="S815" i="13"/>
  <c r="V814" i="13"/>
  <c r="K814" i="13"/>
  <c r="I814" i="13" s="1"/>
  <c r="F815" i="13"/>
  <c r="G814" i="13"/>
  <c r="Y812" i="13"/>
  <c r="W586" i="2"/>
  <c r="X586" i="2" s="1"/>
  <c r="Y586" i="2" s="1"/>
  <c r="AC589" i="2"/>
  <c r="AD589" i="2" s="1"/>
  <c r="L589" i="2"/>
  <c r="AA589" i="2" s="1"/>
  <c r="J588" i="2"/>
  <c r="P588" i="2"/>
  <c r="F592" i="2"/>
  <c r="K591" i="2"/>
  <c r="AC588" i="2"/>
  <c r="AD588" i="2" s="1"/>
  <c r="L588" i="2"/>
  <c r="AA588" i="2" s="1"/>
  <c r="T587" i="2"/>
  <c r="U587" i="2" s="1"/>
  <c r="Z587" i="2" s="1"/>
  <c r="S588" i="2"/>
  <c r="V587" i="2"/>
  <c r="G589" i="2"/>
  <c r="H590" i="2"/>
  <c r="Q589" i="2"/>
  <c r="W814" i="13" l="1"/>
  <c r="X814" i="13" s="1"/>
  <c r="H817" i="13"/>
  <c r="Q816" i="13"/>
  <c r="L814" i="13"/>
  <c r="AA814" i="13" s="1"/>
  <c r="AC814" i="13"/>
  <c r="AD814" i="13" s="1"/>
  <c r="T815" i="13"/>
  <c r="U815" i="13" s="1"/>
  <c r="Z815" i="13" s="1"/>
  <c r="S816" i="13"/>
  <c r="V815" i="13"/>
  <c r="P814" i="13"/>
  <c r="Y814" i="13" s="1"/>
  <c r="J814" i="13"/>
  <c r="K815" i="13"/>
  <c r="I815" i="13" s="1"/>
  <c r="F816" i="13"/>
  <c r="G815" i="13"/>
  <c r="Y813" i="13"/>
  <c r="G590" i="2"/>
  <c r="Q590" i="2"/>
  <c r="H591" i="2"/>
  <c r="W587" i="2"/>
  <c r="X587" i="2" s="1"/>
  <c r="Y587" i="2" s="1"/>
  <c r="T588" i="2"/>
  <c r="U588" i="2" s="1"/>
  <c r="Z588" i="2" s="1"/>
  <c r="S589" i="2"/>
  <c r="V588" i="2"/>
  <c r="P589" i="2"/>
  <c r="J589" i="2"/>
  <c r="I590" i="2"/>
  <c r="F593" i="2"/>
  <c r="K592" i="2"/>
  <c r="W815" i="13" l="1"/>
  <c r="H818" i="13"/>
  <c r="Q817" i="13"/>
  <c r="S817" i="13" s="1"/>
  <c r="J815" i="13"/>
  <c r="P815" i="13"/>
  <c r="L815" i="13"/>
  <c r="AA815" i="13" s="1"/>
  <c r="AC815" i="13"/>
  <c r="AD815" i="13" s="1"/>
  <c r="K816" i="13"/>
  <c r="I816" i="13" s="1"/>
  <c r="F817" i="13"/>
  <c r="G816" i="13"/>
  <c r="X815" i="13"/>
  <c r="Y815" i="13" s="1"/>
  <c r="T816" i="13"/>
  <c r="U816" i="13" s="1"/>
  <c r="Z816" i="13" s="1"/>
  <c r="V816" i="13"/>
  <c r="W588" i="2"/>
  <c r="X588" i="2" s="1"/>
  <c r="Y588" i="2" s="1"/>
  <c r="G591" i="2"/>
  <c r="Q591" i="2"/>
  <c r="H592" i="2"/>
  <c r="I592" i="2" s="1"/>
  <c r="L590" i="2"/>
  <c r="AA590" i="2" s="1"/>
  <c r="AC590" i="2"/>
  <c r="AD590" i="2" s="1"/>
  <c r="S590" i="2"/>
  <c r="T589" i="2"/>
  <c r="U589" i="2" s="1"/>
  <c r="Z589" i="2" s="1"/>
  <c r="V589" i="2"/>
  <c r="K593" i="2"/>
  <c r="F594" i="2"/>
  <c r="I591" i="2"/>
  <c r="J590" i="2"/>
  <c r="P590" i="2"/>
  <c r="Q818" i="13" l="1"/>
  <c r="S818" i="13" s="1"/>
  <c r="H819" i="13"/>
  <c r="F818" i="13"/>
  <c r="K817" i="13"/>
  <c r="I817" i="13" s="1"/>
  <c r="G817" i="13"/>
  <c r="W816" i="13"/>
  <c r="X816" i="13" s="1"/>
  <c r="T817" i="13"/>
  <c r="U817" i="13" s="1"/>
  <c r="Z817" i="13" s="1"/>
  <c r="V817" i="13"/>
  <c r="J816" i="13"/>
  <c r="P816" i="13"/>
  <c r="AC816" i="13"/>
  <c r="AD816" i="13" s="1"/>
  <c r="L816" i="13"/>
  <c r="AA816" i="13" s="1"/>
  <c r="W589" i="2"/>
  <c r="X589" i="2" s="1"/>
  <c r="Y589" i="2" s="1"/>
  <c r="T590" i="2"/>
  <c r="U590" i="2" s="1"/>
  <c r="Z590" i="2" s="1"/>
  <c r="S591" i="2"/>
  <c r="V590" i="2"/>
  <c r="Q592" i="2"/>
  <c r="G592" i="2"/>
  <c r="H593" i="2"/>
  <c r="AC591" i="2"/>
  <c r="AD591" i="2" s="1"/>
  <c r="L591" i="2"/>
  <c r="AA591" i="2" s="1"/>
  <c r="K594" i="2"/>
  <c r="F595" i="2"/>
  <c r="AC592" i="2"/>
  <c r="AD592" i="2" s="1"/>
  <c r="L592" i="2"/>
  <c r="AA592" i="2" s="1"/>
  <c r="J591" i="2"/>
  <c r="P591" i="2"/>
  <c r="H820" i="13" l="1"/>
  <c r="Q819" i="13"/>
  <c r="W817" i="13"/>
  <c r="X817" i="13" s="1"/>
  <c r="J817" i="13"/>
  <c r="P817" i="13"/>
  <c r="F819" i="13"/>
  <c r="K818" i="13"/>
  <c r="I818" i="13" s="1"/>
  <c r="G818" i="13"/>
  <c r="Y816" i="13"/>
  <c r="T818" i="13"/>
  <c r="U818" i="13" s="1"/>
  <c r="Z818" i="13" s="1"/>
  <c r="S819" i="13"/>
  <c r="V818" i="13"/>
  <c r="L817" i="13"/>
  <c r="AA817" i="13" s="1"/>
  <c r="AC817" i="13"/>
  <c r="AD817" i="13" s="1"/>
  <c r="W590" i="2"/>
  <c r="X590" i="2" s="1"/>
  <c r="Y590" i="2" s="1"/>
  <c r="K595" i="2"/>
  <c r="F596" i="2"/>
  <c r="G593" i="2"/>
  <c r="Q593" i="2"/>
  <c r="H594" i="2"/>
  <c r="I594" i="2" s="1"/>
  <c r="I593" i="2"/>
  <c r="T591" i="2"/>
  <c r="U591" i="2" s="1"/>
  <c r="Z591" i="2" s="1"/>
  <c r="S592" i="2"/>
  <c r="V591" i="2"/>
  <c r="J592" i="2"/>
  <c r="P592" i="2"/>
  <c r="W818" i="13" l="1"/>
  <c r="X818" i="13" s="1"/>
  <c r="Q820" i="13"/>
  <c r="H821" i="13"/>
  <c r="S820" i="13"/>
  <c r="T819" i="13"/>
  <c r="V819" i="13"/>
  <c r="P818" i="13"/>
  <c r="Y818" i="13" s="1"/>
  <c r="J818" i="13"/>
  <c r="AC818" i="13"/>
  <c r="AD818" i="13" s="1"/>
  <c r="L818" i="13"/>
  <c r="AA818" i="13" s="1"/>
  <c r="F820" i="13"/>
  <c r="U819" i="13"/>
  <c r="Z819" i="13" s="1"/>
  <c r="K819" i="13"/>
  <c r="I819" i="13" s="1"/>
  <c r="G819" i="13"/>
  <c r="Y817" i="13"/>
  <c r="L594" i="2"/>
  <c r="AC594" i="2"/>
  <c r="AD594" i="2" s="1"/>
  <c r="P593" i="2"/>
  <c r="J593" i="2"/>
  <c r="L593" i="2"/>
  <c r="AA593" i="2" s="1"/>
  <c r="AC593" i="2"/>
  <c r="AD593" i="2" s="1"/>
  <c r="W591" i="2"/>
  <c r="X591" i="2" s="1"/>
  <c r="Y591" i="2" s="1"/>
  <c r="T592" i="2"/>
  <c r="U592" i="2" s="1"/>
  <c r="Z592" i="2" s="1"/>
  <c r="S593" i="2"/>
  <c r="V592" i="2"/>
  <c r="G594" i="2"/>
  <c r="Q594" i="2"/>
  <c r="H595" i="2"/>
  <c r="F597" i="2"/>
  <c r="K596" i="2"/>
  <c r="Q821" i="13" l="1"/>
  <c r="H822" i="13"/>
  <c r="W819" i="13"/>
  <c r="X819" i="13" s="1"/>
  <c r="AC819" i="13"/>
  <c r="AD819" i="13" s="1"/>
  <c r="L819" i="13"/>
  <c r="AA819" i="13" s="1"/>
  <c r="J819" i="13"/>
  <c r="P819" i="13"/>
  <c r="S821" i="13"/>
  <c r="T820" i="13"/>
  <c r="U820" i="13" s="1"/>
  <c r="Z820" i="13" s="1"/>
  <c r="V820" i="13"/>
  <c r="F821" i="13"/>
  <c r="K820" i="13"/>
  <c r="I820" i="13" s="1"/>
  <c r="G820" i="13"/>
  <c r="AA594" i="2"/>
  <c r="H596" i="2"/>
  <c r="I596" i="2" s="1"/>
  <c r="G595" i="2"/>
  <c r="Q595" i="2"/>
  <c r="F598" i="2"/>
  <c r="K597" i="2"/>
  <c r="I595" i="2"/>
  <c r="S594" i="2"/>
  <c r="T593" i="2"/>
  <c r="U593" i="2" s="1"/>
  <c r="Z593" i="2" s="1"/>
  <c r="V593" i="2"/>
  <c r="P594" i="2"/>
  <c r="J594" i="2"/>
  <c r="W592" i="2"/>
  <c r="X592" i="2" s="1"/>
  <c r="Y592" i="2" s="1"/>
  <c r="Y819" i="13" l="1"/>
  <c r="H823" i="13"/>
  <c r="Q822" i="13"/>
  <c r="W820" i="13"/>
  <c r="X820" i="13" s="1"/>
  <c r="AC820" i="13"/>
  <c r="AD820" i="13" s="1"/>
  <c r="L820" i="13"/>
  <c r="AA820" i="13" s="1"/>
  <c r="S822" i="13"/>
  <c r="T821" i="13"/>
  <c r="V821" i="13"/>
  <c r="J820" i="13"/>
  <c r="P820" i="13"/>
  <c r="K821" i="13"/>
  <c r="I821" i="13" s="1"/>
  <c r="U821" i="13"/>
  <c r="Z821" i="13"/>
  <c r="F822" i="13"/>
  <c r="G821" i="13"/>
  <c r="S595" i="2"/>
  <c r="T594" i="2"/>
  <c r="U594" i="2" s="1"/>
  <c r="Z594" i="2" s="1"/>
  <c r="V594" i="2"/>
  <c r="AC596" i="2"/>
  <c r="AD596" i="2" s="1"/>
  <c r="L596" i="2"/>
  <c r="AA596" i="2" s="1"/>
  <c r="L595" i="2"/>
  <c r="AA595" i="2" s="1"/>
  <c r="AC595" i="2"/>
  <c r="AD595" i="2" s="1"/>
  <c r="W593" i="2"/>
  <c r="X593" i="2" s="1"/>
  <c r="Y593" i="2" s="1"/>
  <c r="J595" i="2"/>
  <c r="P595" i="2"/>
  <c r="K598" i="2"/>
  <c r="F599" i="2"/>
  <c r="H597" i="2"/>
  <c r="G596" i="2"/>
  <c r="Q596" i="2"/>
  <c r="Y820" i="13" l="1"/>
  <c r="H824" i="13"/>
  <c r="Q823" i="13"/>
  <c r="W821" i="13"/>
  <c r="X821" i="13" s="1"/>
  <c r="L821" i="13"/>
  <c r="AA821" i="13" s="1"/>
  <c r="AC821" i="13"/>
  <c r="AD821" i="13" s="1"/>
  <c r="J821" i="13"/>
  <c r="P821" i="13"/>
  <c r="F823" i="13"/>
  <c r="K822" i="13"/>
  <c r="I822" i="13" s="1"/>
  <c r="G822" i="13"/>
  <c r="S823" i="13"/>
  <c r="T822" i="13"/>
  <c r="U822" i="13" s="1"/>
  <c r="Z822" i="13" s="1"/>
  <c r="V822" i="13"/>
  <c r="J596" i="2"/>
  <c r="P596" i="2"/>
  <c r="G597" i="2"/>
  <c r="I597" i="2"/>
  <c r="H598" i="2"/>
  <c r="I598" i="2" s="1"/>
  <c r="Q597" i="2"/>
  <c r="F600" i="2"/>
  <c r="K599" i="2"/>
  <c r="W594" i="2"/>
  <c r="X594" i="2" s="1"/>
  <c r="Y594" i="2" s="1"/>
  <c r="S596" i="2"/>
  <c r="T595" i="2"/>
  <c r="U595" i="2" s="1"/>
  <c r="Z595" i="2" s="1"/>
  <c r="V595" i="2"/>
  <c r="H825" i="13" l="1"/>
  <c r="Q824" i="13"/>
  <c r="T823" i="13"/>
  <c r="U823" i="13" s="1"/>
  <c r="Z823" i="13" s="1"/>
  <c r="S824" i="13"/>
  <c r="V823" i="13"/>
  <c r="J822" i="13"/>
  <c r="P822" i="13"/>
  <c r="F824" i="13"/>
  <c r="K823" i="13"/>
  <c r="I823" i="13" s="1"/>
  <c r="G823" i="13"/>
  <c r="W822" i="13"/>
  <c r="X822" i="13" s="1"/>
  <c r="Y822" i="13" s="1"/>
  <c r="L822" i="13"/>
  <c r="AA822" i="13" s="1"/>
  <c r="AC822" i="13"/>
  <c r="AD822" i="13" s="1"/>
  <c r="Y821" i="13"/>
  <c r="L598" i="2"/>
  <c r="AA598" i="2" s="1"/>
  <c r="AC598" i="2"/>
  <c r="AD598" i="2" s="1"/>
  <c r="T596" i="2"/>
  <c r="U596" i="2" s="1"/>
  <c r="Z596" i="2" s="1"/>
  <c r="S597" i="2"/>
  <c r="V596" i="2"/>
  <c r="W596" i="2" s="1"/>
  <c r="X596" i="2" s="1"/>
  <c r="Y596" i="2" s="1"/>
  <c r="AC597" i="2"/>
  <c r="AD597" i="2" s="1"/>
  <c r="L597" i="2"/>
  <c r="AA597" i="2" s="1"/>
  <c r="K600" i="2"/>
  <c r="F601" i="2"/>
  <c r="P597" i="2"/>
  <c r="J597" i="2"/>
  <c r="W595" i="2"/>
  <c r="X595" i="2" s="1"/>
  <c r="Y595" i="2" s="1"/>
  <c r="G598" i="2"/>
  <c r="Q598" i="2"/>
  <c r="H599" i="2"/>
  <c r="I599" i="2" s="1"/>
  <c r="Q825" i="13" l="1"/>
  <c r="H826" i="13"/>
  <c r="W823" i="13"/>
  <c r="X823" i="13" s="1"/>
  <c r="AC823" i="13"/>
  <c r="AD823" i="13" s="1"/>
  <c r="L823" i="13"/>
  <c r="AA823" i="13" s="1"/>
  <c r="J823" i="13"/>
  <c r="P823" i="13"/>
  <c r="F825" i="13"/>
  <c r="K824" i="13"/>
  <c r="I824" i="13" s="1"/>
  <c r="G824" i="13"/>
  <c r="T824" i="13"/>
  <c r="U824" i="13" s="1"/>
  <c r="Z824" i="13" s="1"/>
  <c r="S825" i="13"/>
  <c r="V824" i="13"/>
  <c r="AC599" i="2"/>
  <c r="AD599" i="2" s="1"/>
  <c r="L599" i="2"/>
  <c r="AA599" i="2" s="1"/>
  <c r="K601" i="2"/>
  <c r="F602" i="2"/>
  <c r="S598" i="2"/>
  <c r="T597" i="2"/>
  <c r="U597" i="2" s="1"/>
  <c r="Z597" i="2" s="1"/>
  <c r="V597" i="2"/>
  <c r="G599" i="2"/>
  <c r="Q599" i="2"/>
  <c r="H600" i="2"/>
  <c r="P598" i="2"/>
  <c r="J598" i="2"/>
  <c r="H827" i="13" l="1"/>
  <c r="Q826" i="13"/>
  <c r="S826" i="13" s="1"/>
  <c r="F826" i="13"/>
  <c r="K825" i="13"/>
  <c r="I825" i="13" s="1"/>
  <c r="G825" i="13"/>
  <c r="W824" i="13"/>
  <c r="X824" i="13" s="1"/>
  <c r="J824" i="13"/>
  <c r="P824" i="13"/>
  <c r="AC824" i="13"/>
  <c r="AD824" i="13" s="1"/>
  <c r="L824" i="13"/>
  <c r="AA824" i="13" s="1"/>
  <c r="Y823" i="13"/>
  <c r="T825" i="13"/>
  <c r="U825" i="13" s="1"/>
  <c r="Z825" i="13" s="1"/>
  <c r="V825" i="13"/>
  <c r="W597" i="2"/>
  <c r="X597" i="2" s="1"/>
  <c r="Y597" i="2" s="1"/>
  <c r="K602" i="2"/>
  <c r="F603" i="2"/>
  <c r="Q600" i="2"/>
  <c r="H601" i="2"/>
  <c r="G600" i="2"/>
  <c r="S599" i="2"/>
  <c r="T598" i="2"/>
  <c r="U598" i="2" s="1"/>
  <c r="Z598" i="2" s="1"/>
  <c r="V598" i="2"/>
  <c r="J599" i="2"/>
  <c r="P599" i="2"/>
  <c r="I600" i="2"/>
  <c r="H828" i="13" l="1"/>
  <c r="Q827" i="13"/>
  <c r="Y824" i="13"/>
  <c r="L825" i="13"/>
  <c r="AA825" i="13" s="1"/>
  <c r="AC825" i="13"/>
  <c r="AD825" i="13" s="1"/>
  <c r="W825" i="13"/>
  <c r="X825" i="13" s="1"/>
  <c r="T826" i="13"/>
  <c r="U826" i="13" s="1"/>
  <c r="Z826" i="13" s="1"/>
  <c r="S827" i="13"/>
  <c r="V826" i="13"/>
  <c r="J825" i="13"/>
  <c r="P825" i="13"/>
  <c r="K826" i="13"/>
  <c r="I826" i="13" s="1"/>
  <c r="F827" i="13"/>
  <c r="G826" i="13"/>
  <c r="L600" i="2"/>
  <c r="AA600" i="2" s="1"/>
  <c r="AC600" i="2"/>
  <c r="AD600" i="2" s="1"/>
  <c r="T599" i="2"/>
  <c r="U599" i="2" s="1"/>
  <c r="Z599" i="2" s="1"/>
  <c r="S600" i="2"/>
  <c r="V599" i="2"/>
  <c r="W599" i="2" s="1"/>
  <c r="X599" i="2" s="1"/>
  <c r="Y599" i="2" s="1"/>
  <c r="K603" i="2"/>
  <c r="F604" i="2"/>
  <c r="Q601" i="2"/>
  <c r="I601" i="2"/>
  <c r="H602" i="2"/>
  <c r="I602" i="2" s="1"/>
  <c r="G601" i="2"/>
  <c r="W598" i="2"/>
  <c r="X598" i="2" s="1"/>
  <c r="Y598" i="2" s="1"/>
  <c r="J600" i="2"/>
  <c r="P600" i="2"/>
  <c r="W826" i="13" l="1"/>
  <c r="X826" i="13" s="1"/>
  <c r="H829" i="13"/>
  <c r="Q828" i="13"/>
  <c r="AC826" i="13"/>
  <c r="AD826" i="13" s="1"/>
  <c r="L826" i="13"/>
  <c r="AA826" i="13" s="1"/>
  <c r="P826" i="13"/>
  <c r="Y826" i="13" s="1"/>
  <c r="J826" i="13"/>
  <c r="S828" i="13"/>
  <c r="T827" i="13"/>
  <c r="U827" i="13" s="1"/>
  <c r="Z827" i="13" s="1"/>
  <c r="V827" i="13"/>
  <c r="F828" i="13"/>
  <c r="K827" i="13"/>
  <c r="I827" i="13" s="1"/>
  <c r="G827" i="13"/>
  <c r="Y825" i="13"/>
  <c r="AC602" i="2"/>
  <c r="AD602" i="2" s="1"/>
  <c r="L602" i="2"/>
  <c r="AA602" i="2" s="1"/>
  <c r="S601" i="2"/>
  <c r="T600" i="2"/>
  <c r="U600" i="2" s="1"/>
  <c r="Z600" i="2" s="1"/>
  <c r="V600" i="2"/>
  <c r="K604" i="2"/>
  <c r="F605" i="2"/>
  <c r="AC601" i="2"/>
  <c r="AD601" i="2" s="1"/>
  <c r="L601" i="2"/>
  <c r="AA601" i="2" s="1"/>
  <c r="J601" i="2"/>
  <c r="P601" i="2"/>
  <c r="G602" i="2"/>
  <c r="Q602" i="2"/>
  <c r="H603" i="2"/>
  <c r="H830" i="13" l="1"/>
  <c r="Q829" i="13"/>
  <c r="S829" i="13" s="1"/>
  <c r="F829" i="13"/>
  <c r="K828" i="13"/>
  <c r="I828" i="13" s="1"/>
  <c r="G828" i="13"/>
  <c r="T828" i="13"/>
  <c r="U828" i="13" s="1"/>
  <c r="Z828" i="13" s="1"/>
  <c r="V828" i="13"/>
  <c r="J827" i="13"/>
  <c r="P827" i="13"/>
  <c r="AC827" i="13"/>
  <c r="AD827" i="13" s="1"/>
  <c r="L827" i="13"/>
  <c r="AA827" i="13" s="1"/>
  <c r="W827" i="13"/>
  <c r="X827" i="13" s="1"/>
  <c r="P602" i="2"/>
  <c r="J602" i="2"/>
  <c r="Q603" i="2"/>
  <c r="H604" i="2"/>
  <c r="G603" i="2"/>
  <c r="I603" i="2"/>
  <c r="K605" i="2"/>
  <c r="F606" i="2"/>
  <c r="T601" i="2"/>
  <c r="U601" i="2" s="1"/>
  <c r="Z601" i="2" s="1"/>
  <c r="S602" i="2"/>
  <c r="V601" i="2"/>
  <c r="W600" i="2"/>
  <c r="X600" i="2" s="1"/>
  <c r="Y600" i="2" s="1"/>
  <c r="H831" i="13" l="1"/>
  <c r="Q830" i="13"/>
  <c r="L828" i="13"/>
  <c r="AA828" i="13" s="1"/>
  <c r="AC828" i="13"/>
  <c r="AD828" i="13" s="1"/>
  <c r="T829" i="13"/>
  <c r="U829" i="13" s="1"/>
  <c r="Z829" i="13" s="1"/>
  <c r="S830" i="13"/>
  <c r="V829" i="13"/>
  <c r="Y827" i="13"/>
  <c r="W828" i="13"/>
  <c r="X828" i="13" s="1"/>
  <c r="P828" i="13"/>
  <c r="J828" i="13"/>
  <c r="F830" i="13"/>
  <c r="K829" i="13"/>
  <c r="I829" i="13" s="1"/>
  <c r="G829" i="13"/>
  <c r="W601" i="2"/>
  <c r="X601" i="2" s="1"/>
  <c r="Y601" i="2" s="1"/>
  <c r="T602" i="2"/>
  <c r="U602" i="2" s="1"/>
  <c r="Z602" i="2" s="1"/>
  <c r="S603" i="2"/>
  <c r="V602" i="2"/>
  <c r="G604" i="2"/>
  <c r="Q604" i="2"/>
  <c r="I604" i="2"/>
  <c r="H605" i="2"/>
  <c r="AC603" i="2"/>
  <c r="AD603" i="2" s="1"/>
  <c r="L603" i="2"/>
  <c r="AA603" i="2" s="1"/>
  <c r="K606" i="2"/>
  <c r="F607" i="2"/>
  <c r="P603" i="2"/>
  <c r="J603" i="2"/>
  <c r="H832" i="13" l="1"/>
  <c r="Q831" i="13"/>
  <c r="S831" i="13"/>
  <c r="T830" i="13"/>
  <c r="V830" i="13"/>
  <c r="L829" i="13"/>
  <c r="AA829" i="13" s="1"/>
  <c r="AC829" i="13"/>
  <c r="AD829" i="13" s="1"/>
  <c r="Y828" i="13"/>
  <c r="J829" i="13"/>
  <c r="P829" i="13"/>
  <c r="K830" i="13"/>
  <c r="I830" i="13" s="1"/>
  <c r="U830" i="13"/>
  <c r="Z830" i="13" s="1"/>
  <c r="F831" i="13"/>
  <c r="G830" i="13"/>
  <c r="W829" i="13"/>
  <c r="X829" i="13" s="1"/>
  <c r="W602" i="2"/>
  <c r="X602" i="2" s="1"/>
  <c r="Y602" i="2" s="1"/>
  <c r="L604" i="2"/>
  <c r="AA604" i="2" s="1"/>
  <c r="AC604" i="2"/>
  <c r="AD604" i="2" s="1"/>
  <c r="T603" i="2"/>
  <c r="U603" i="2" s="1"/>
  <c r="Z603" i="2" s="1"/>
  <c r="S604" i="2"/>
  <c r="V603" i="2"/>
  <c r="G605" i="2"/>
  <c r="H606" i="2"/>
  <c r="Q605" i="2"/>
  <c r="K607" i="2"/>
  <c r="F608" i="2"/>
  <c r="J604" i="2"/>
  <c r="P604" i="2"/>
  <c r="I605" i="2"/>
  <c r="W830" i="13" l="1"/>
  <c r="X830" i="13" s="1"/>
  <c r="Q832" i="13"/>
  <c r="H833" i="13"/>
  <c r="K831" i="13"/>
  <c r="I831" i="13" s="1"/>
  <c r="F832" i="13"/>
  <c r="G831" i="13"/>
  <c r="Y830" i="13"/>
  <c r="Y829" i="13"/>
  <c r="J830" i="13"/>
  <c r="P830" i="13"/>
  <c r="L830" i="13"/>
  <c r="AA830" i="13" s="1"/>
  <c r="AC830" i="13"/>
  <c r="AD830" i="13" s="1"/>
  <c r="T831" i="13"/>
  <c r="U831" i="13" s="1"/>
  <c r="Z831" i="13" s="1"/>
  <c r="S832" i="13"/>
  <c r="V831" i="13"/>
  <c r="W603" i="2"/>
  <c r="X603" i="2" s="1"/>
  <c r="Y603" i="2" s="1"/>
  <c r="K608" i="2"/>
  <c r="F609" i="2"/>
  <c r="S605" i="2"/>
  <c r="T604" i="2"/>
  <c r="U604" i="2" s="1"/>
  <c r="Z604" i="2" s="1"/>
  <c r="V604" i="2"/>
  <c r="L605" i="2"/>
  <c r="AA605" i="2" s="1"/>
  <c r="AC605" i="2"/>
  <c r="AD605" i="2" s="1"/>
  <c r="Q606" i="2"/>
  <c r="H607" i="2"/>
  <c r="G606" i="2"/>
  <c r="I606" i="2"/>
  <c r="P605" i="2"/>
  <c r="J605" i="2"/>
  <c r="H834" i="13" l="1"/>
  <c r="Q833" i="13"/>
  <c r="W831" i="13"/>
  <c r="X831" i="13" s="1"/>
  <c r="T832" i="13"/>
  <c r="U832" i="13" s="1"/>
  <c r="Z832" i="13" s="1"/>
  <c r="S833" i="13"/>
  <c r="V832" i="13"/>
  <c r="F833" i="13"/>
  <c r="K832" i="13"/>
  <c r="I832" i="13" s="1"/>
  <c r="G832" i="13"/>
  <c r="P831" i="13"/>
  <c r="J831" i="13"/>
  <c r="L831" i="13"/>
  <c r="AA831" i="13" s="1"/>
  <c r="AC831" i="13"/>
  <c r="AD831" i="13" s="1"/>
  <c r="S606" i="2"/>
  <c r="T605" i="2"/>
  <c r="U605" i="2" s="1"/>
  <c r="Z605" i="2" s="1"/>
  <c r="V605" i="2"/>
  <c r="F610" i="2"/>
  <c r="K609" i="2"/>
  <c r="P606" i="2"/>
  <c r="J606" i="2"/>
  <c r="H608" i="2"/>
  <c r="I608" i="2" s="1"/>
  <c r="G607" i="2"/>
  <c r="Q607" i="2"/>
  <c r="I607" i="2"/>
  <c r="AC606" i="2"/>
  <c r="AD606" i="2" s="1"/>
  <c r="L606" i="2"/>
  <c r="AA606" i="2" s="1"/>
  <c r="W604" i="2"/>
  <c r="X604" i="2" s="1"/>
  <c r="Y604" i="2" s="1"/>
  <c r="Y831" i="13" l="1"/>
  <c r="H835" i="13"/>
  <c r="Q834" i="13"/>
  <c r="L832" i="13"/>
  <c r="AA832" i="13" s="1"/>
  <c r="AC832" i="13"/>
  <c r="AD832" i="13" s="1"/>
  <c r="W832" i="13"/>
  <c r="X832" i="13" s="1"/>
  <c r="S834" i="13"/>
  <c r="T833" i="13"/>
  <c r="U833" i="13" s="1"/>
  <c r="Z833" i="13" s="1"/>
  <c r="V833" i="13"/>
  <c r="J832" i="13"/>
  <c r="P832" i="13"/>
  <c r="K833" i="13"/>
  <c r="I833" i="13" s="1"/>
  <c r="F834" i="13"/>
  <c r="G833" i="13"/>
  <c r="W605" i="2"/>
  <c r="X605" i="2" s="1"/>
  <c r="Y605" i="2" s="1"/>
  <c r="L608" i="2"/>
  <c r="AA608" i="2" s="1"/>
  <c r="AC608" i="2"/>
  <c r="AD608" i="2" s="1"/>
  <c r="L607" i="2"/>
  <c r="AA607" i="2" s="1"/>
  <c r="AC607" i="2"/>
  <c r="AD607" i="2" s="1"/>
  <c r="F611" i="2"/>
  <c r="K610" i="2"/>
  <c r="H609" i="2"/>
  <c r="I609" i="2" s="1"/>
  <c r="G608" i="2"/>
  <c r="Q608" i="2"/>
  <c r="P607" i="2"/>
  <c r="J607" i="2"/>
  <c r="S607" i="2"/>
  <c r="T606" i="2"/>
  <c r="U606" i="2" s="1"/>
  <c r="Z606" i="2" s="1"/>
  <c r="V606" i="2"/>
  <c r="Q835" i="13" l="1"/>
  <c r="H836" i="13"/>
  <c r="K834" i="13"/>
  <c r="I834" i="13" s="1"/>
  <c r="F835" i="13"/>
  <c r="G834" i="13"/>
  <c r="T834" i="13"/>
  <c r="U834" i="13" s="1"/>
  <c r="Z834" i="13" s="1"/>
  <c r="S835" i="13"/>
  <c r="V834" i="13"/>
  <c r="AC833" i="13"/>
  <c r="AD833" i="13" s="1"/>
  <c r="L833" i="13"/>
  <c r="AA833" i="13" s="1"/>
  <c r="Y832" i="13"/>
  <c r="J833" i="13"/>
  <c r="P833" i="13"/>
  <c r="W833" i="13"/>
  <c r="X833" i="13" s="1"/>
  <c r="Y833" i="13" s="1"/>
  <c r="F612" i="2"/>
  <c r="K611" i="2"/>
  <c r="W606" i="2"/>
  <c r="X606" i="2" s="1"/>
  <c r="Y606" i="2" s="1"/>
  <c r="J608" i="2"/>
  <c r="P608" i="2"/>
  <c r="AC609" i="2"/>
  <c r="AD609" i="2" s="1"/>
  <c r="L609" i="2"/>
  <c r="AA609" i="2" s="1"/>
  <c r="Q609" i="2"/>
  <c r="H610" i="2"/>
  <c r="I610" i="2" s="1"/>
  <c r="G609" i="2"/>
  <c r="T607" i="2"/>
  <c r="U607" i="2" s="1"/>
  <c r="Z607" i="2" s="1"/>
  <c r="S608" i="2"/>
  <c r="V607" i="2"/>
  <c r="Q836" i="13" l="1"/>
  <c r="H837" i="13"/>
  <c r="F836" i="13"/>
  <c r="K835" i="13"/>
  <c r="I835" i="13" s="1"/>
  <c r="G835" i="13"/>
  <c r="T835" i="13"/>
  <c r="U835" i="13" s="1"/>
  <c r="Z835" i="13" s="1"/>
  <c r="S836" i="13"/>
  <c r="V835" i="13"/>
  <c r="AC834" i="13"/>
  <c r="AD834" i="13" s="1"/>
  <c r="L834" i="13"/>
  <c r="AA834" i="13" s="1"/>
  <c r="W834" i="13"/>
  <c r="X834" i="13" s="1"/>
  <c r="J834" i="13"/>
  <c r="P834" i="13"/>
  <c r="AC610" i="2"/>
  <c r="AD610" i="2" s="1"/>
  <c r="L610" i="2"/>
  <c r="AA610" i="2" s="1"/>
  <c r="W607" i="2"/>
  <c r="X607" i="2" s="1"/>
  <c r="Y607" i="2" s="1"/>
  <c r="P609" i="2"/>
  <c r="J609" i="2"/>
  <c r="T608" i="2"/>
  <c r="U608" i="2" s="1"/>
  <c r="Z608" i="2" s="1"/>
  <c r="S609" i="2"/>
  <c r="V608" i="2"/>
  <c r="Q610" i="2"/>
  <c r="H611" i="2"/>
  <c r="I611" i="2" s="1"/>
  <c r="G610" i="2"/>
  <c r="K612" i="2"/>
  <c r="F613" i="2"/>
  <c r="H838" i="13" l="1"/>
  <c r="Q837" i="13"/>
  <c r="S837" i="13" s="1"/>
  <c r="Y834" i="13"/>
  <c r="T836" i="13"/>
  <c r="V836" i="13"/>
  <c r="AC835" i="13"/>
  <c r="AD835" i="13" s="1"/>
  <c r="L835" i="13"/>
  <c r="AA835" i="13" s="1"/>
  <c r="W835" i="13"/>
  <c r="X835" i="13" s="1"/>
  <c r="J835" i="13"/>
  <c r="P835" i="13"/>
  <c r="K836" i="13"/>
  <c r="I836" i="13" s="1"/>
  <c r="F837" i="13"/>
  <c r="U836" i="13"/>
  <c r="Z836" i="13" s="1"/>
  <c r="G836" i="13"/>
  <c r="AC611" i="2"/>
  <c r="AD611" i="2" s="1"/>
  <c r="L611" i="2"/>
  <c r="AA611" i="2" s="1"/>
  <c r="F614" i="2"/>
  <c r="K613" i="2"/>
  <c r="J610" i="2"/>
  <c r="P610" i="2"/>
  <c r="T609" i="2"/>
  <c r="U609" i="2" s="1"/>
  <c r="Z609" i="2" s="1"/>
  <c r="S610" i="2"/>
  <c r="V609" i="2"/>
  <c r="H612" i="2"/>
  <c r="I612" i="2" s="1"/>
  <c r="G611" i="2"/>
  <c r="Q611" i="2"/>
  <c r="W608" i="2"/>
  <c r="X608" i="2" s="1"/>
  <c r="Y608" i="2" s="1"/>
  <c r="H839" i="13" l="1"/>
  <c r="Q838" i="13"/>
  <c r="K837" i="13"/>
  <c r="I837" i="13" s="1"/>
  <c r="F838" i="13"/>
  <c r="G837" i="13"/>
  <c r="AC836" i="13"/>
  <c r="AD836" i="13" s="1"/>
  <c r="L836" i="13"/>
  <c r="AA836" i="13" s="1"/>
  <c r="W836" i="13"/>
  <c r="X836" i="13" s="1"/>
  <c r="J836" i="13"/>
  <c r="P836" i="13"/>
  <c r="Y835" i="13"/>
  <c r="T837" i="13"/>
  <c r="U837" i="13" s="1"/>
  <c r="Z837" i="13" s="1"/>
  <c r="S838" i="13"/>
  <c r="V837" i="13"/>
  <c r="L612" i="2"/>
  <c r="AA612" i="2" s="1"/>
  <c r="AC612" i="2"/>
  <c r="AD612" i="2" s="1"/>
  <c r="T610" i="2"/>
  <c r="U610" i="2" s="1"/>
  <c r="Z610" i="2" s="1"/>
  <c r="S611" i="2"/>
  <c r="V610" i="2"/>
  <c r="P611" i="2"/>
  <c r="J611" i="2"/>
  <c r="K614" i="2"/>
  <c r="F615" i="2"/>
  <c r="H613" i="2"/>
  <c r="G612" i="2"/>
  <c r="Q612" i="2"/>
  <c r="W609" i="2"/>
  <c r="X609" i="2" s="1"/>
  <c r="Y609" i="2" s="1"/>
  <c r="W610" i="2" l="1"/>
  <c r="X610" i="2" s="1"/>
  <c r="Y610" i="2" s="1"/>
  <c r="Q839" i="13"/>
  <c r="H840" i="13"/>
  <c r="K838" i="13"/>
  <c r="I838" i="13" s="1"/>
  <c r="F839" i="13"/>
  <c r="G838" i="13"/>
  <c r="L837" i="13"/>
  <c r="AA837" i="13" s="1"/>
  <c r="AC837" i="13"/>
  <c r="AD837" i="13" s="1"/>
  <c r="W837" i="13"/>
  <c r="X837" i="13" s="1"/>
  <c r="T838" i="13"/>
  <c r="U838" i="13" s="1"/>
  <c r="Z838" i="13" s="1"/>
  <c r="S839" i="13"/>
  <c r="V838" i="13"/>
  <c r="Y836" i="13"/>
  <c r="J837" i="13"/>
  <c r="P837" i="13"/>
  <c r="S612" i="2"/>
  <c r="T611" i="2"/>
  <c r="U611" i="2" s="1"/>
  <c r="Z611" i="2" s="1"/>
  <c r="V611" i="2"/>
  <c r="K615" i="2"/>
  <c r="F616" i="2"/>
  <c r="J612" i="2"/>
  <c r="P612" i="2"/>
  <c r="Q613" i="2"/>
  <c r="H614" i="2"/>
  <c r="G613" i="2"/>
  <c r="I613" i="2"/>
  <c r="W838" i="13" l="1"/>
  <c r="X838" i="13" s="1"/>
  <c r="Q840" i="13"/>
  <c r="H841" i="13"/>
  <c r="F840" i="13"/>
  <c r="K839" i="13"/>
  <c r="I839" i="13" s="1"/>
  <c r="G839" i="13"/>
  <c r="T839" i="13"/>
  <c r="U839" i="13" s="1"/>
  <c r="Z839" i="13" s="1"/>
  <c r="S840" i="13"/>
  <c r="V839" i="13"/>
  <c r="J838" i="13"/>
  <c r="P838" i="13"/>
  <c r="Y838" i="13" s="1"/>
  <c r="L838" i="13"/>
  <c r="AA838" i="13" s="1"/>
  <c r="AC838" i="13"/>
  <c r="AD838" i="13" s="1"/>
  <c r="Y837" i="13"/>
  <c r="W611" i="2"/>
  <c r="X611" i="2" s="1"/>
  <c r="Y611" i="2" s="1"/>
  <c r="AC613" i="2"/>
  <c r="AD613" i="2" s="1"/>
  <c r="L613" i="2"/>
  <c r="AA613" i="2" s="1"/>
  <c r="P613" i="2"/>
  <c r="J613" i="2"/>
  <c r="Q614" i="2"/>
  <c r="H615" i="2"/>
  <c r="G614" i="2"/>
  <c r="S613" i="2"/>
  <c r="T612" i="2"/>
  <c r="U612" i="2" s="1"/>
  <c r="Z612" i="2" s="1"/>
  <c r="V612" i="2"/>
  <c r="F617" i="2"/>
  <c r="K616" i="2"/>
  <c r="I614" i="2"/>
  <c r="H842" i="13" l="1"/>
  <c r="Q841" i="13"/>
  <c r="T840" i="13"/>
  <c r="U840" i="13" s="1"/>
  <c r="Z840" i="13" s="1"/>
  <c r="S841" i="13"/>
  <c r="V840" i="13"/>
  <c r="AC839" i="13"/>
  <c r="AD839" i="13" s="1"/>
  <c r="L839" i="13"/>
  <c r="AA839" i="13" s="1"/>
  <c r="W839" i="13"/>
  <c r="X839" i="13" s="1"/>
  <c r="J839" i="13"/>
  <c r="P839" i="13"/>
  <c r="K840" i="13"/>
  <c r="I840" i="13" s="1"/>
  <c r="F841" i="13"/>
  <c r="G840" i="13"/>
  <c r="F618" i="2"/>
  <c r="K617" i="2"/>
  <c r="H616" i="2"/>
  <c r="I616" i="2" s="1"/>
  <c r="G615" i="2"/>
  <c r="Q615" i="2"/>
  <c r="L614" i="2"/>
  <c r="AA614" i="2" s="1"/>
  <c r="AC614" i="2"/>
  <c r="AD614" i="2" s="1"/>
  <c r="W612" i="2"/>
  <c r="X612" i="2" s="1"/>
  <c r="Y612" i="2" s="1"/>
  <c r="P614" i="2"/>
  <c r="J614" i="2"/>
  <c r="I615" i="2"/>
  <c r="T613" i="2"/>
  <c r="U613" i="2" s="1"/>
  <c r="Z613" i="2" s="1"/>
  <c r="S614" i="2"/>
  <c r="V613" i="2"/>
  <c r="Q842" i="13" l="1"/>
  <c r="H843" i="13"/>
  <c r="K841" i="13"/>
  <c r="I841" i="13" s="1"/>
  <c r="F842" i="13"/>
  <c r="G841" i="13"/>
  <c r="Y839" i="13"/>
  <c r="W840" i="13"/>
  <c r="X840" i="13" s="1"/>
  <c r="L840" i="13"/>
  <c r="AA840" i="13" s="1"/>
  <c r="AC840" i="13"/>
  <c r="AD840" i="13" s="1"/>
  <c r="J840" i="13"/>
  <c r="P840" i="13"/>
  <c r="T841" i="13"/>
  <c r="U841" i="13" s="1"/>
  <c r="Z841" i="13" s="1"/>
  <c r="S842" i="13"/>
  <c r="V841" i="13"/>
  <c r="W613" i="2"/>
  <c r="X613" i="2" s="1"/>
  <c r="Y613" i="2" s="1"/>
  <c r="J615" i="2"/>
  <c r="P615" i="2"/>
  <c r="Q616" i="2"/>
  <c r="H617" i="2"/>
  <c r="I617" i="2" s="1"/>
  <c r="G616" i="2"/>
  <c r="L615" i="2"/>
  <c r="AA615" i="2" s="1"/>
  <c r="AC615" i="2"/>
  <c r="AD615" i="2" s="1"/>
  <c r="T614" i="2"/>
  <c r="U614" i="2" s="1"/>
  <c r="Z614" i="2" s="1"/>
  <c r="S615" i="2"/>
  <c r="V614" i="2"/>
  <c r="L616" i="2"/>
  <c r="AA616" i="2" s="1"/>
  <c r="AC616" i="2"/>
  <c r="AD616" i="2" s="1"/>
  <c r="K618" i="2"/>
  <c r="F619" i="2"/>
  <c r="Q843" i="13" l="1"/>
  <c r="H844" i="13"/>
  <c r="Y840" i="13"/>
  <c r="F843" i="13"/>
  <c r="K842" i="13"/>
  <c r="I842" i="13" s="1"/>
  <c r="G842" i="13"/>
  <c r="W841" i="13"/>
  <c r="X841" i="13" s="1"/>
  <c r="S843" i="13"/>
  <c r="T842" i="13"/>
  <c r="U842" i="13" s="1"/>
  <c r="Z842" i="13" s="1"/>
  <c r="V842" i="13"/>
  <c r="J841" i="13"/>
  <c r="P841" i="13"/>
  <c r="AC841" i="13"/>
  <c r="AD841" i="13" s="1"/>
  <c r="L841" i="13"/>
  <c r="AA841" i="13" s="1"/>
  <c r="W614" i="2"/>
  <c r="X614" i="2" s="1"/>
  <c r="Y614" i="2" s="1"/>
  <c r="F620" i="2"/>
  <c r="K619" i="2"/>
  <c r="AC617" i="2"/>
  <c r="AD617" i="2" s="1"/>
  <c r="L617" i="2"/>
  <c r="AA617" i="2" s="1"/>
  <c r="G617" i="2"/>
  <c r="H618" i="2"/>
  <c r="Q617" i="2"/>
  <c r="S616" i="2"/>
  <c r="T615" i="2"/>
  <c r="U615" i="2" s="1"/>
  <c r="Z615" i="2" s="1"/>
  <c r="V615" i="2"/>
  <c r="J616" i="2"/>
  <c r="P616" i="2"/>
  <c r="H845" i="13" l="1"/>
  <c r="Q844" i="13"/>
  <c r="T843" i="13"/>
  <c r="S844" i="13"/>
  <c r="V843" i="13"/>
  <c r="AC842" i="13"/>
  <c r="AD842" i="13" s="1"/>
  <c r="L842" i="13"/>
  <c r="AA842" i="13" s="1"/>
  <c r="Y841" i="13"/>
  <c r="K843" i="13"/>
  <c r="I843" i="13" s="1"/>
  <c r="U843" i="13"/>
  <c r="Z843" i="13" s="1"/>
  <c r="F844" i="13"/>
  <c r="G843" i="13"/>
  <c r="W842" i="13"/>
  <c r="X842" i="13" s="1"/>
  <c r="Y842" i="13" s="1"/>
  <c r="P842" i="13"/>
  <c r="J842" i="13"/>
  <c r="W615" i="2"/>
  <c r="X615" i="2" s="1"/>
  <c r="Y615" i="2" s="1"/>
  <c r="G618" i="2"/>
  <c r="Q618" i="2"/>
  <c r="H619" i="2"/>
  <c r="T616" i="2"/>
  <c r="U616" i="2" s="1"/>
  <c r="Z616" i="2" s="1"/>
  <c r="S617" i="2"/>
  <c r="V616" i="2"/>
  <c r="I618" i="2"/>
  <c r="J617" i="2"/>
  <c r="P617" i="2"/>
  <c r="F621" i="2"/>
  <c r="K620" i="2"/>
  <c r="Q845" i="13" l="1"/>
  <c r="H846" i="13"/>
  <c r="P843" i="13"/>
  <c r="J843" i="13"/>
  <c r="L843" i="13"/>
  <c r="AA843" i="13" s="1"/>
  <c r="AC843" i="13"/>
  <c r="AD843" i="13" s="1"/>
  <c r="K844" i="13"/>
  <c r="I844" i="13" s="1"/>
  <c r="F845" i="13"/>
  <c r="G844" i="13"/>
  <c r="W843" i="13"/>
  <c r="X843" i="13" s="1"/>
  <c r="Y843" i="13" s="1"/>
  <c r="T844" i="13"/>
  <c r="U844" i="13" s="1"/>
  <c r="Z844" i="13" s="1"/>
  <c r="S845" i="13"/>
  <c r="V844" i="13"/>
  <c r="W616" i="2"/>
  <c r="X616" i="2" s="1"/>
  <c r="Y616" i="2" s="1"/>
  <c r="K621" i="2"/>
  <c r="F622" i="2"/>
  <c r="G619" i="2"/>
  <c r="Q619" i="2"/>
  <c r="H620" i="2"/>
  <c r="I620" i="2" s="1"/>
  <c r="S618" i="2"/>
  <c r="T617" i="2"/>
  <c r="U617" i="2" s="1"/>
  <c r="Z617" i="2" s="1"/>
  <c r="V617" i="2"/>
  <c r="AC618" i="2"/>
  <c r="AD618" i="2" s="1"/>
  <c r="L618" i="2"/>
  <c r="AA618" i="2" s="1"/>
  <c r="I619" i="2"/>
  <c r="P618" i="2"/>
  <c r="J618" i="2"/>
  <c r="Q846" i="13" l="1"/>
  <c r="H847" i="13"/>
  <c r="F846" i="13"/>
  <c r="K845" i="13"/>
  <c r="I845" i="13" s="1"/>
  <c r="G845" i="13"/>
  <c r="W844" i="13"/>
  <c r="X844" i="13" s="1"/>
  <c r="Y844" i="13" s="1"/>
  <c r="L844" i="13"/>
  <c r="AA844" i="13" s="1"/>
  <c r="AC844" i="13"/>
  <c r="AD844" i="13" s="1"/>
  <c r="S846" i="13"/>
  <c r="T845" i="13"/>
  <c r="U845" i="13" s="1"/>
  <c r="Z845" i="13" s="1"/>
  <c r="V845" i="13"/>
  <c r="J844" i="13"/>
  <c r="P844" i="13"/>
  <c r="T618" i="2"/>
  <c r="U618" i="2" s="1"/>
  <c r="Z618" i="2" s="1"/>
  <c r="S619" i="2"/>
  <c r="V618" i="2"/>
  <c r="P619" i="2"/>
  <c r="J619" i="2"/>
  <c r="L620" i="2"/>
  <c r="AA620" i="2" s="1"/>
  <c r="AC620" i="2"/>
  <c r="AD620" i="2" s="1"/>
  <c r="K622" i="2"/>
  <c r="F623" i="2"/>
  <c r="AC619" i="2"/>
  <c r="AD619" i="2" s="1"/>
  <c r="L619" i="2"/>
  <c r="AA619" i="2" s="1"/>
  <c r="W617" i="2"/>
  <c r="X617" i="2" s="1"/>
  <c r="Y617" i="2" s="1"/>
  <c r="H621" i="2"/>
  <c r="I621" i="2" s="1"/>
  <c r="G620" i="2"/>
  <c r="Q620" i="2"/>
  <c r="H848" i="13" l="1"/>
  <c r="Q847" i="13"/>
  <c r="AC845" i="13"/>
  <c r="AD845" i="13" s="1"/>
  <c r="L845" i="13"/>
  <c r="AA845" i="13" s="1"/>
  <c r="W845" i="13"/>
  <c r="X845" i="13" s="1"/>
  <c r="T846" i="13"/>
  <c r="U846" i="13" s="1"/>
  <c r="Z846" i="13" s="1"/>
  <c r="S847" i="13"/>
  <c r="V846" i="13"/>
  <c r="K846" i="13"/>
  <c r="I846" i="13" s="1"/>
  <c r="F847" i="13"/>
  <c r="G846" i="13"/>
  <c r="J845" i="13"/>
  <c r="P845" i="13"/>
  <c r="J620" i="2"/>
  <c r="P620" i="2"/>
  <c r="W618" i="2"/>
  <c r="X618" i="2" s="1"/>
  <c r="Y618" i="2" s="1"/>
  <c r="T619" i="2"/>
  <c r="U619" i="2" s="1"/>
  <c r="Z619" i="2" s="1"/>
  <c r="S620" i="2"/>
  <c r="V619" i="2"/>
  <c r="L621" i="2"/>
  <c r="AA621" i="2" s="1"/>
  <c r="AC621" i="2"/>
  <c r="AD621" i="2" s="1"/>
  <c r="H622" i="2"/>
  <c r="I622" i="2" s="1"/>
  <c r="Q621" i="2"/>
  <c r="G621" i="2"/>
  <c r="F624" i="2"/>
  <c r="K623" i="2"/>
  <c r="Y845" i="13" l="1"/>
  <c r="H849" i="13"/>
  <c r="Q848" i="13"/>
  <c r="P846" i="13"/>
  <c r="J846" i="13"/>
  <c r="AC846" i="13"/>
  <c r="AD846" i="13" s="1"/>
  <c r="L846" i="13"/>
  <c r="AA846" i="13" s="1"/>
  <c r="F848" i="13"/>
  <c r="K847" i="13"/>
  <c r="I847" i="13" s="1"/>
  <c r="G847" i="13"/>
  <c r="W846" i="13"/>
  <c r="X846" i="13" s="1"/>
  <c r="Y846" i="13" s="1"/>
  <c r="S848" i="13"/>
  <c r="T847" i="13"/>
  <c r="U847" i="13" s="1"/>
  <c r="Z847" i="13" s="1"/>
  <c r="V847" i="13"/>
  <c r="W619" i="2"/>
  <c r="X619" i="2" s="1"/>
  <c r="Y619" i="2" s="1"/>
  <c r="L622" i="2"/>
  <c r="AA622" i="2" s="1"/>
  <c r="AC622" i="2"/>
  <c r="AD622" i="2" s="1"/>
  <c r="K624" i="2"/>
  <c r="F625" i="2"/>
  <c r="G622" i="2"/>
  <c r="H623" i="2"/>
  <c r="Q622" i="2"/>
  <c r="S621" i="2"/>
  <c r="T620" i="2"/>
  <c r="U620" i="2" s="1"/>
  <c r="Z620" i="2" s="1"/>
  <c r="V620" i="2"/>
  <c r="P621" i="2"/>
  <c r="J621" i="2"/>
  <c r="H850" i="13" l="1"/>
  <c r="Q849" i="13"/>
  <c r="T848" i="13"/>
  <c r="S849" i="13"/>
  <c r="V848" i="13"/>
  <c r="AC847" i="13"/>
  <c r="AD847" i="13" s="1"/>
  <c r="L847" i="13"/>
  <c r="AA847" i="13" s="1"/>
  <c r="K848" i="13"/>
  <c r="I848" i="13" s="1"/>
  <c r="F849" i="13"/>
  <c r="U848" i="13"/>
  <c r="Z848" i="13"/>
  <c r="G848" i="13"/>
  <c r="W847" i="13"/>
  <c r="X847" i="13" s="1"/>
  <c r="P847" i="13"/>
  <c r="J847" i="13"/>
  <c r="K625" i="2"/>
  <c r="F626" i="2"/>
  <c r="G623" i="2"/>
  <c r="Q623" i="2"/>
  <c r="H624" i="2"/>
  <c r="I623" i="2"/>
  <c r="W620" i="2"/>
  <c r="X620" i="2" s="1"/>
  <c r="Y620" i="2" s="1"/>
  <c r="S622" i="2"/>
  <c r="T621" i="2"/>
  <c r="U621" i="2" s="1"/>
  <c r="Z621" i="2" s="1"/>
  <c r="V621" i="2"/>
  <c r="J622" i="2"/>
  <c r="P622" i="2"/>
  <c r="Y847" i="13" l="1"/>
  <c r="W848" i="13"/>
  <c r="H851" i="13"/>
  <c r="Q850" i="13"/>
  <c r="K849" i="13"/>
  <c r="I849" i="13" s="1"/>
  <c r="F850" i="13"/>
  <c r="G849" i="13"/>
  <c r="J848" i="13"/>
  <c r="P848" i="13"/>
  <c r="X848" i="13"/>
  <c r="T849" i="13"/>
  <c r="U849" i="13" s="1"/>
  <c r="Z849" i="13" s="1"/>
  <c r="S850" i="13"/>
  <c r="V849" i="13"/>
  <c r="AC848" i="13"/>
  <c r="AD848" i="13" s="1"/>
  <c r="L848" i="13"/>
  <c r="AA848" i="13" s="1"/>
  <c r="W621" i="2"/>
  <c r="X621" i="2" s="1"/>
  <c r="Y621" i="2" s="1"/>
  <c r="AC623" i="2"/>
  <c r="AD623" i="2" s="1"/>
  <c r="L623" i="2"/>
  <c r="AA623" i="2" s="1"/>
  <c r="J623" i="2"/>
  <c r="P623" i="2"/>
  <c r="F627" i="2"/>
  <c r="K626" i="2"/>
  <c r="S623" i="2"/>
  <c r="T622" i="2"/>
  <c r="U622" i="2" s="1"/>
  <c r="Z622" i="2" s="1"/>
  <c r="V622" i="2"/>
  <c r="H625" i="2"/>
  <c r="I625" i="2" s="1"/>
  <c r="I624" i="2"/>
  <c r="Q624" i="2"/>
  <c r="G624" i="2"/>
  <c r="H852" i="13" l="1"/>
  <c r="Q851" i="13"/>
  <c r="W849" i="13"/>
  <c r="X849" i="13" s="1"/>
  <c r="S851" i="13"/>
  <c r="T850" i="13"/>
  <c r="U850" i="13" s="1"/>
  <c r="Z850" i="13" s="1"/>
  <c r="V850" i="13"/>
  <c r="K850" i="13"/>
  <c r="I850" i="13" s="1"/>
  <c r="F851" i="13"/>
  <c r="G850" i="13"/>
  <c r="Y848" i="13"/>
  <c r="J849" i="13"/>
  <c r="P849" i="13"/>
  <c r="L849" i="13"/>
  <c r="AA849" i="13" s="1"/>
  <c r="AC849" i="13"/>
  <c r="AD849" i="13" s="1"/>
  <c r="AC625" i="2"/>
  <c r="AD625" i="2" s="1"/>
  <c r="L625" i="2"/>
  <c r="AC624" i="2"/>
  <c r="AD624" i="2" s="1"/>
  <c r="L624" i="2"/>
  <c r="AA624" i="2" s="1"/>
  <c r="S624" i="2"/>
  <c r="T623" i="2"/>
  <c r="U623" i="2" s="1"/>
  <c r="Z623" i="2" s="1"/>
  <c r="V623" i="2"/>
  <c r="H626" i="2"/>
  <c r="G625" i="2"/>
  <c r="Q625" i="2"/>
  <c r="J624" i="2"/>
  <c r="P624" i="2"/>
  <c r="W622" i="2"/>
  <c r="X622" i="2" s="1"/>
  <c r="Y622" i="2" s="1"/>
  <c r="K627" i="2"/>
  <c r="F628" i="2"/>
  <c r="H853" i="13" l="1"/>
  <c r="Q852" i="13"/>
  <c r="T851" i="13"/>
  <c r="S852" i="13"/>
  <c r="V851" i="13"/>
  <c r="J850" i="13"/>
  <c r="P850" i="13"/>
  <c r="AC850" i="13"/>
  <c r="AD850" i="13" s="1"/>
  <c r="L850" i="13"/>
  <c r="AA850" i="13" s="1"/>
  <c r="F852" i="13"/>
  <c r="K851" i="13"/>
  <c r="I851" i="13" s="1"/>
  <c r="U851" i="13"/>
  <c r="Z851" i="13"/>
  <c r="G851" i="13"/>
  <c r="W850" i="13"/>
  <c r="X850" i="13" s="1"/>
  <c r="Y850" i="13" s="1"/>
  <c r="Y849" i="13"/>
  <c r="AA625" i="2"/>
  <c r="F629" i="2"/>
  <c r="K628" i="2"/>
  <c r="Q626" i="2"/>
  <c r="G626" i="2"/>
  <c r="I626" i="2"/>
  <c r="H627" i="2"/>
  <c r="I627" i="2" s="1"/>
  <c r="W623" i="2"/>
  <c r="X623" i="2" s="1"/>
  <c r="Y623" i="2" s="1"/>
  <c r="P625" i="2"/>
  <c r="J625" i="2"/>
  <c r="S625" i="2"/>
  <c r="T624" i="2"/>
  <c r="U624" i="2" s="1"/>
  <c r="Z624" i="2" s="1"/>
  <c r="V624" i="2"/>
  <c r="H854" i="13" l="1"/>
  <c r="Q853" i="13"/>
  <c r="W851" i="13"/>
  <c r="X851" i="13" s="1"/>
  <c r="T852" i="13"/>
  <c r="U852" i="13" s="1"/>
  <c r="Z852" i="13" s="1"/>
  <c r="S853" i="13"/>
  <c r="V852" i="13"/>
  <c r="L851" i="13"/>
  <c r="AA851" i="13" s="1"/>
  <c r="AC851" i="13"/>
  <c r="AD851" i="13" s="1"/>
  <c r="J851" i="13"/>
  <c r="P851" i="13"/>
  <c r="F853" i="13"/>
  <c r="K852" i="13"/>
  <c r="I852" i="13" s="1"/>
  <c r="G852" i="13"/>
  <c r="L627" i="2"/>
  <c r="AC627" i="2"/>
  <c r="AD627" i="2" s="1"/>
  <c r="T625" i="2"/>
  <c r="U625" i="2" s="1"/>
  <c r="Z625" i="2" s="1"/>
  <c r="S626" i="2"/>
  <c r="V625" i="2"/>
  <c r="J626" i="2"/>
  <c r="P626" i="2"/>
  <c r="W624" i="2"/>
  <c r="X624" i="2" s="1"/>
  <c r="Y624" i="2" s="1"/>
  <c r="H628" i="2"/>
  <c r="G627" i="2"/>
  <c r="Q627" i="2"/>
  <c r="L626" i="2"/>
  <c r="AA626" i="2" s="1"/>
  <c r="AC626" i="2"/>
  <c r="AD626" i="2" s="1"/>
  <c r="K629" i="2"/>
  <c r="F630" i="2"/>
  <c r="W852" i="13" l="1"/>
  <c r="X852" i="13" s="1"/>
  <c r="Q854" i="13"/>
  <c r="H855" i="13"/>
  <c r="T853" i="13"/>
  <c r="S854" i="13"/>
  <c r="V853" i="13"/>
  <c r="L852" i="13"/>
  <c r="AA852" i="13" s="1"/>
  <c r="AC852" i="13"/>
  <c r="AD852" i="13" s="1"/>
  <c r="F854" i="13"/>
  <c r="U853" i="13"/>
  <c r="Z853" i="13" s="1"/>
  <c r="K853" i="13"/>
  <c r="I853" i="13" s="1"/>
  <c r="G853" i="13"/>
  <c r="P852" i="13"/>
  <c r="Y852" i="13" s="1"/>
  <c r="J852" i="13"/>
  <c r="Y851" i="13"/>
  <c r="W625" i="2"/>
  <c r="X625" i="2" s="1"/>
  <c r="Y625" i="2" s="1"/>
  <c r="AA627" i="2"/>
  <c r="G628" i="2"/>
  <c r="Q628" i="2"/>
  <c r="H629" i="2"/>
  <c r="I629" i="2" s="1"/>
  <c r="S627" i="2"/>
  <c r="T626" i="2"/>
  <c r="U626" i="2" s="1"/>
  <c r="Z626" i="2" s="1"/>
  <c r="V626" i="2"/>
  <c r="F631" i="2"/>
  <c r="K630" i="2"/>
  <c r="I628" i="2"/>
  <c r="P627" i="2"/>
  <c r="J627" i="2"/>
  <c r="H856" i="13" l="1"/>
  <c r="Q855" i="13"/>
  <c r="W853" i="13"/>
  <c r="X853" i="13" s="1"/>
  <c r="L853" i="13"/>
  <c r="AA853" i="13" s="1"/>
  <c r="AC853" i="13"/>
  <c r="AD853" i="13" s="1"/>
  <c r="S855" i="13"/>
  <c r="T854" i="13"/>
  <c r="U854" i="13" s="1"/>
  <c r="Z854" i="13" s="1"/>
  <c r="V854" i="13"/>
  <c r="P853" i="13"/>
  <c r="J853" i="13"/>
  <c r="F855" i="13"/>
  <c r="K854" i="13"/>
  <c r="I854" i="13" s="1"/>
  <c r="G854" i="13"/>
  <c r="W626" i="2"/>
  <c r="X626" i="2" s="1"/>
  <c r="Y626" i="2" s="1"/>
  <c r="F632" i="2"/>
  <c r="K631" i="2"/>
  <c r="G629" i="2"/>
  <c r="Q629" i="2"/>
  <c r="H630" i="2"/>
  <c r="I630" i="2" s="1"/>
  <c r="AC629" i="2"/>
  <c r="AD629" i="2" s="1"/>
  <c r="L629" i="2"/>
  <c r="AA629" i="2" s="1"/>
  <c r="L628" i="2"/>
  <c r="AA628" i="2" s="1"/>
  <c r="AC628" i="2"/>
  <c r="AD628" i="2" s="1"/>
  <c r="T627" i="2"/>
  <c r="U627" i="2" s="1"/>
  <c r="Z627" i="2" s="1"/>
  <c r="S628" i="2"/>
  <c r="V627" i="2"/>
  <c r="J628" i="2"/>
  <c r="P628" i="2"/>
  <c r="H857" i="13" l="1"/>
  <c r="Q856" i="13"/>
  <c r="AC854" i="13"/>
  <c r="AD854" i="13" s="1"/>
  <c r="L854" i="13"/>
  <c r="AA854" i="13" s="1"/>
  <c r="F856" i="13"/>
  <c r="K855" i="13"/>
  <c r="I855" i="13" s="1"/>
  <c r="G855" i="13"/>
  <c r="W854" i="13"/>
  <c r="X854" i="13" s="1"/>
  <c r="J854" i="13"/>
  <c r="P854" i="13"/>
  <c r="T855" i="13"/>
  <c r="U855" i="13" s="1"/>
  <c r="Z855" i="13" s="1"/>
  <c r="S856" i="13"/>
  <c r="V855" i="13"/>
  <c r="Y853" i="13"/>
  <c r="L630" i="2"/>
  <c r="AA630" i="2" s="1"/>
  <c r="AC630" i="2"/>
  <c r="AD630" i="2" s="1"/>
  <c r="J629" i="2"/>
  <c r="P629" i="2"/>
  <c r="T628" i="2"/>
  <c r="U628" i="2" s="1"/>
  <c r="Z628" i="2" s="1"/>
  <c r="S629" i="2"/>
  <c r="V628" i="2"/>
  <c r="W627" i="2"/>
  <c r="X627" i="2" s="1"/>
  <c r="Y627" i="2" s="1"/>
  <c r="H631" i="2"/>
  <c r="I631" i="2" s="1"/>
  <c r="G630" i="2"/>
  <c r="Q630" i="2"/>
  <c r="K632" i="2"/>
  <c r="F633" i="2"/>
  <c r="H858" i="13" l="1"/>
  <c r="Q857" i="13"/>
  <c r="Y854" i="13"/>
  <c r="W855" i="13"/>
  <c r="X855" i="13" s="1"/>
  <c r="J855" i="13"/>
  <c r="P855" i="13"/>
  <c r="K856" i="13"/>
  <c r="I856" i="13" s="1"/>
  <c r="F857" i="13"/>
  <c r="G856" i="13"/>
  <c r="L855" i="13"/>
  <c r="AA855" i="13" s="1"/>
  <c r="AC855" i="13"/>
  <c r="AD855" i="13" s="1"/>
  <c r="S857" i="13"/>
  <c r="T856" i="13"/>
  <c r="U856" i="13" s="1"/>
  <c r="Z856" i="13" s="1"/>
  <c r="V856" i="13"/>
  <c r="K633" i="2"/>
  <c r="F634" i="2"/>
  <c r="P630" i="2"/>
  <c r="J630" i="2"/>
  <c r="W628" i="2"/>
  <c r="X628" i="2" s="1"/>
  <c r="Y628" i="2" s="1"/>
  <c r="AC631" i="2"/>
  <c r="AD631" i="2" s="1"/>
  <c r="L631" i="2"/>
  <c r="AA631" i="2" s="1"/>
  <c r="H632" i="2"/>
  <c r="G631" i="2"/>
  <c r="Q631" i="2"/>
  <c r="T629" i="2"/>
  <c r="U629" i="2" s="1"/>
  <c r="Z629" i="2" s="1"/>
  <c r="S630" i="2"/>
  <c r="V629" i="2"/>
  <c r="W856" i="13" l="1"/>
  <c r="X856" i="13" s="1"/>
  <c r="H859" i="13"/>
  <c r="Q858" i="13"/>
  <c r="S858" i="13" s="1"/>
  <c r="T857" i="13"/>
  <c r="V857" i="13"/>
  <c r="K857" i="13"/>
  <c r="I857" i="13" s="1"/>
  <c r="U857" i="13"/>
  <c r="Z857" i="13" s="1"/>
  <c r="F858" i="13"/>
  <c r="G857" i="13"/>
  <c r="Y855" i="13"/>
  <c r="J856" i="13"/>
  <c r="P856" i="13"/>
  <c r="Y856" i="13" s="1"/>
  <c r="L856" i="13"/>
  <c r="AA856" i="13" s="1"/>
  <c r="AC856" i="13"/>
  <c r="AD856" i="13" s="1"/>
  <c r="I632" i="2"/>
  <c r="H633" i="2"/>
  <c r="I633" i="2" s="1"/>
  <c r="Q632" i="2"/>
  <c r="G632" i="2"/>
  <c r="W629" i="2"/>
  <c r="X629" i="2" s="1"/>
  <c r="Y629" i="2" s="1"/>
  <c r="K634" i="2"/>
  <c r="F635" i="2"/>
  <c r="T630" i="2"/>
  <c r="U630" i="2" s="1"/>
  <c r="Z630" i="2" s="1"/>
  <c r="S631" i="2"/>
  <c r="V630" i="2"/>
  <c r="P631" i="2"/>
  <c r="J631" i="2"/>
  <c r="W857" i="13" l="1"/>
  <c r="Q859" i="13"/>
  <c r="H860" i="13"/>
  <c r="J857" i="13"/>
  <c r="P857" i="13"/>
  <c r="L857" i="13"/>
  <c r="AA857" i="13" s="1"/>
  <c r="AC857" i="13"/>
  <c r="AD857" i="13" s="1"/>
  <c r="X857" i="13"/>
  <c r="Y857" i="13" s="1"/>
  <c r="K858" i="13"/>
  <c r="I858" i="13" s="1"/>
  <c r="F859" i="13"/>
  <c r="G858" i="13"/>
  <c r="T858" i="13"/>
  <c r="U858" i="13" s="1"/>
  <c r="Z858" i="13" s="1"/>
  <c r="S859" i="13"/>
  <c r="V858" i="13"/>
  <c r="L633" i="2"/>
  <c r="AA633" i="2" s="1"/>
  <c r="AC633" i="2"/>
  <c r="AD633" i="2" s="1"/>
  <c r="J632" i="2"/>
  <c r="P632" i="2"/>
  <c r="K635" i="2"/>
  <c r="F636" i="2"/>
  <c r="W630" i="2"/>
  <c r="X630" i="2" s="1"/>
  <c r="Y630" i="2" s="1"/>
  <c r="T631" i="2"/>
  <c r="U631" i="2" s="1"/>
  <c r="Z631" i="2" s="1"/>
  <c r="S632" i="2"/>
  <c r="V631" i="2"/>
  <c r="H634" i="2"/>
  <c r="G633" i="2"/>
  <c r="Q633" i="2"/>
  <c r="L632" i="2"/>
  <c r="AA632" i="2" s="1"/>
  <c r="AC632" i="2"/>
  <c r="AD632" i="2" s="1"/>
  <c r="Q860" i="13" l="1"/>
  <c r="S860" i="13" s="1"/>
  <c r="H861" i="13"/>
  <c r="L858" i="13"/>
  <c r="AA858" i="13" s="1"/>
  <c r="AC858" i="13"/>
  <c r="AD858" i="13" s="1"/>
  <c r="J858" i="13"/>
  <c r="P858" i="13"/>
  <c r="W858" i="13"/>
  <c r="X858" i="13" s="1"/>
  <c r="Y858" i="13" s="1"/>
  <c r="T859" i="13"/>
  <c r="V859" i="13"/>
  <c r="U859" i="13"/>
  <c r="Z859" i="13" s="1"/>
  <c r="K859" i="13"/>
  <c r="I859" i="13" s="1"/>
  <c r="F860" i="13"/>
  <c r="G859" i="13"/>
  <c r="P633" i="2"/>
  <c r="J633" i="2"/>
  <c r="T632" i="2"/>
  <c r="U632" i="2" s="1"/>
  <c r="Z632" i="2" s="1"/>
  <c r="S633" i="2"/>
  <c r="V632" i="2"/>
  <c r="G634" i="2"/>
  <c r="Q634" i="2"/>
  <c r="H635" i="2"/>
  <c r="I634" i="2"/>
  <c r="W631" i="2"/>
  <c r="X631" i="2" s="1"/>
  <c r="Y631" i="2" s="1"/>
  <c r="K636" i="2"/>
  <c r="F637" i="2"/>
  <c r="Q861" i="13" l="1"/>
  <c r="H862" i="13"/>
  <c r="F861" i="13"/>
  <c r="K860" i="13"/>
  <c r="I860" i="13" s="1"/>
  <c r="G860" i="13"/>
  <c r="W859" i="13"/>
  <c r="X859" i="13" s="1"/>
  <c r="L859" i="13"/>
  <c r="AA859" i="13" s="1"/>
  <c r="AC859" i="13"/>
  <c r="AD859" i="13" s="1"/>
  <c r="J859" i="13"/>
  <c r="P859" i="13"/>
  <c r="T860" i="13"/>
  <c r="U860" i="13" s="1"/>
  <c r="Z860" i="13" s="1"/>
  <c r="S861" i="13"/>
  <c r="V860" i="13"/>
  <c r="G635" i="2"/>
  <c r="Q635" i="2"/>
  <c r="I635" i="2"/>
  <c r="H636" i="2"/>
  <c r="S634" i="2"/>
  <c r="T633" i="2"/>
  <c r="U633" i="2" s="1"/>
  <c r="Z633" i="2" s="1"/>
  <c r="V633" i="2"/>
  <c r="P634" i="2"/>
  <c r="J634" i="2"/>
  <c r="K637" i="2"/>
  <c r="F638" i="2"/>
  <c r="L634" i="2"/>
  <c r="AA634" i="2" s="1"/>
  <c r="AC634" i="2"/>
  <c r="AD634" i="2" s="1"/>
  <c r="W632" i="2"/>
  <c r="X632" i="2" s="1"/>
  <c r="Y632" i="2" s="1"/>
  <c r="Y859" i="13" l="1"/>
  <c r="H863" i="13"/>
  <c r="Q862" i="13"/>
  <c r="L860" i="13"/>
  <c r="AA860" i="13" s="1"/>
  <c r="AC860" i="13"/>
  <c r="AD860" i="13" s="1"/>
  <c r="W860" i="13"/>
  <c r="X860" i="13" s="1"/>
  <c r="K861" i="13"/>
  <c r="I861" i="13" s="1"/>
  <c r="F862" i="13"/>
  <c r="G861" i="13"/>
  <c r="T861" i="13"/>
  <c r="U861" i="13" s="1"/>
  <c r="Z861" i="13" s="1"/>
  <c r="S862" i="13"/>
  <c r="V861" i="13"/>
  <c r="P860" i="13"/>
  <c r="J860" i="13"/>
  <c r="W633" i="2"/>
  <c r="X633" i="2" s="1"/>
  <c r="Y633" i="2" s="1"/>
  <c r="F639" i="2"/>
  <c r="K638" i="2"/>
  <c r="I636" i="2"/>
  <c r="G636" i="2"/>
  <c r="Q636" i="2"/>
  <c r="H637" i="2"/>
  <c r="L635" i="2"/>
  <c r="AA635" i="2" s="1"/>
  <c r="AC635" i="2"/>
  <c r="AD635" i="2" s="1"/>
  <c r="T634" i="2"/>
  <c r="U634" i="2" s="1"/>
  <c r="Z634" i="2" s="1"/>
  <c r="S635" i="2"/>
  <c r="V634" i="2"/>
  <c r="P635" i="2"/>
  <c r="J635" i="2"/>
  <c r="W861" i="13" l="1"/>
  <c r="X861" i="13" s="1"/>
  <c r="Q863" i="13"/>
  <c r="H864" i="13"/>
  <c r="J861" i="13"/>
  <c r="P861" i="13"/>
  <c r="Y861" i="13" s="1"/>
  <c r="T862" i="13"/>
  <c r="U862" i="13" s="1"/>
  <c r="Z862" i="13" s="1"/>
  <c r="S863" i="13"/>
  <c r="V862" i="13"/>
  <c r="K862" i="13"/>
  <c r="I862" i="13" s="1"/>
  <c r="F863" i="13"/>
  <c r="G862" i="13"/>
  <c r="Y860" i="13"/>
  <c r="L861" i="13"/>
  <c r="AA861" i="13" s="1"/>
  <c r="AC861" i="13"/>
  <c r="AD861" i="13" s="1"/>
  <c r="W634" i="2"/>
  <c r="X634" i="2" s="1"/>
  <c r="Y634" i="2" s="1"/>
  <c r="J636" i="2"/>
  <c r="P636" i="2"/>
  <c r="T635" i="2"/>
  <c r="U635" i="2" s="1"/>
  <c r="Z635" i="2" s="1"/>
  <c r="S636" i="2"/>
  <c r="V635" i="2"/>
  <c r="AC636" i="2"/>
  <c r="AD636" i="2" s="1"/>
  <c r="L636" i="2"/>
  <c r="AA636" i="2" s="1"/>
  <c r="Q637" i="2"/>
  <c r="H638" i="2"/>
  <c r="I637" i="2"/>
  <c r="G637" i="2"/>
  <c r="F640" i="2"/>
  <c r="K639" i="2"/>
  <c r="H865" i="13" l="1"/>
  <c r="Q864" i="13"/>
  <c r="J862" i="13"/>
  <c r="P862" i="13"/>
  <c r="L862" i="13"/>
  <c r="AA862" i="13" s="1"/>
  <c r="AC862" i="13"/>
  <c r="AD862" i="13" s="1"/>
  <c r="W862" i="13"/>
  <c r="X862" i="13" s="1"/>
  <c r="F864" i="13"/>
  <c r="K863" i="13"/>
  <c r="I863" i="13" s="1"/>
  <c r="G863" i="13"/>
  <c r="S864" i="13"/>
  <c r="T863" i="13"/>
  <c r="U863" i="13" s="1"/>
  <c r="Z863" i="13" s="1"/>
  <c r="V863" i="13"/>
  <c r="F641" i="2"/>
  <c r="K640" i="2"/>
  <c r="AC637" i="2"/>
  <c r="AD637" i="2" s="1"/>
  <c r="L637" i="2"/>
  <c r="AA637" i="2" s="1"/>
  <c r="J637" i="2"/>
  <c r="P637" i="2"/>
  <c r="Q638" i="2"/>
  <c r="H639" i="2"/>
  <c r="G638" i="2"/>
  <c r="W635" i="2"/>
  <c r="X635" i="2" s="1"/>
  <c r="Y635" i="2" s="1"/>
  <c r="I638" i="2"/>
  <c r="S637" i="2"/>
  <c r="T636" i="2"/>
  <c r="U636" i="2" s="1"/>
  <c r="Z636" i="2" s="1"/>
  <c r="V636" i="2"/>
  <c r="W863" i="13" l="1"/>
  <c r="Q865" i="13"/>
  <c r="S865" i="13" s="1"/>
  <c r="H866" i="13"/>
  <c r="T864" i="13"/>
  <c r="U864" i="13" s="1"/>
  <c r="Z864" i="13" s="1"/>
  <c r="V864" i="13"/>
  <c r="J863" i="13"/>
  <c r="P863" i="13"/>
  <c r="Y862" i="13"/>
  <c r="F865" i="13"/>
  <c r="K864" i="13"/>
  <c r="I864" i="13" s="1"/>
  <c r="G864" i="13"/>
  <c r="X863" i="13"/>
  <c r="L863" i="13"/>
  <c r="AA863" i="13" s="1"/>
  <c r="AC863" i="13"/>
  <c r="AD863" i="13" s="1"/>
  <c r="W636" i="2"/>
  <c r="X636" i="2" s="1"/>
  <c r="Y636" i="2" s="1"/>
  <c r="S638" i="2"/>
  <c r="T637" i="2"/>
  <c r="U637" i="2" s="1"/>
  <c r="Z637" i="2" s="1"/>
  <c r="V637" i="2"/>
  <c r="P638" i="2"/>
  <c r="J638" i="2"/>
  <c r="AC638" i="2"/>
  <c r="AD638" i="2" s="1"/>
  <c r="L638" i="2"/>
  <c r="AA638" i="2" s="1"/>
  <c r="Q639" i="2"/>
  <c r="H640" i="2"/>
  <c r="G639" i="2"/>
  <c r="I639" i="2"/>
  <c r="F642" i="2"/>
  <c r="K641" i="2"/>
  <c r="H867" i="13" l="1"/>
  <c r="Q866" i="13"/>
  <c r="Y863" i="13"/>
  <c r="P864" i="13"/>
  <c r="J864" i="13"/>
  <c r="K865" i="13"/>
  <c r="I865" i="13" s="1"/>
  <c r="F866" i="13"/>
  <c r="G865" i="13"/>
  <c r="W864" i="13"/>
  <c r="X864" i="13" s="1"/>
  <c r="T865" i="13"/>
  <c r="U865" i="13" s="1"/>
  <c r="Z865" i="13" s="1"/>
  <c r="S866" i="13"/>
  <c r="V865" i="13"/>
  <c r="L864" i="13"/>
  <c r="AA864" i="13" s="1"/>
  <c r="AC864" i="13"/>
  <c r="AD864" i="13" s="1"/>
  <c r="J639" i="2"/>
  <c r="P639" i="2"/>
  <c r="W637" i="2"/>
  <c r="X637" i="2" s="1"/>
  <c r="Y637" i="2" s="1"/>
  <c r="F643" i="2"/>
  <c r="K642" i="2"/>
  <c r="Q640" i="2"/>
  <c r="G640" i="2"/>
  <c r="H641" i="2"/>
  <c r="I640" i="2"/>
  <c r="L639" i="2"/>
  <c r="AA639" i="2" s="1"/>
  <c r="AC639" i="2"/>
  <c r="AD639" i="2" s="1"/>
  <c r="T638" i="2"/>
  <c r="U638" i="2" s="1"/>
  <c r="Z638" i="2" s="1"/>
  <c r="S639" i="2"/>
  <c r="V638" i="2"/>
  <c r="Q867" i="13" l="1"/>
  <c r="H868" i="13"/>
  <c r="J865" i="13"/>
  <c r="P865" i="13"/>
  <c r="S867" i="13"/>
  <c r="T866" i="13"/>
  <c r="V866" i="13"/>
  <c r="W865" i="13"/>
  <c r="X865" i="13" s="1"/>
  <c r="AC865" i="13"/>
  <c r="AD865" i="13" s="1"/>
  <c r="L865" i="13"/>
  <c r="AA865" i="13" s="1"/>
  <c r="K866" i="13"/>
  <c r="I866" i="13" s="1"/>
  <c r="F867" i="13"/>
  <c r="U866" i="13"/>
  <c r="Z866" i="13"/>
  <c r="G866" i="13"/>
  <c r="Y864" i="13"/>
  <c r="W638" i="2"/>
  <c r="X638" i="2" s="1"/>
  <c r="Y638" i="2" s="1"/>
  <c r="J640" i="2"/>
  <c r="P640" i="2"/>
  <c r="S640" i="2"/>
  <c r="T639" i="2"/>
  <c r="U639" i="2" s="1"/>
  <c r="Z639" i="2" s="1"/>
  <c r="V639" i="2"/>
  <c r="AC640" i="2"/>
  <c r="AD640" i="2" s="1"/>
  <c r="L640" i="2"/>
  <c r="AA640" i="2" s="1"/>
  <c r="Q641" i="2"/>
  <c r="H642" i="2"/>
  <c r="G641" i="2"/>
  <c r="K643" i="2"/>
  <c r="F644" i="2"/>
  <c r="I641" i="2"/>
  <c r="Y865" i="13" l="1"/>
  <c r="H869" i="13"/>
  <c r="Q868" i="13"/>
  <c r="S868" i="13" s="1"/>
  <c r="T867" i="13"/>
  <c r="V867" i="13"/>
  <c r="K867" i="13"/>
  <c r="I867" i="13" s="1"/>
  <c r="U867" i="13"/>
  <c r="Z867" i="13" s="1"/>
  <c r="F868" i="13"/>
  <c r="G867" i="13"/>
  <c r="P866" i="13"/>
  <c r="J866" i="13"/>
  <c r="L866" i="13"/>
  <c r="AA866" i="13" s="1"/>
  <c r="AC866" i="13"/>
  <c r="AD866" i="13" s="1"/>
  <c r="W866" i="13"/>
  <c r="X866" i="13" s="1"/>
  <c r="S641" i="2"/>
  <c r="T640" i="2"/>
  <c r="U640" i="2" s="1"/>
  <c r="Z640" i="2" s="1"/>
  <c r="V640" i="2"/>
  <c r="AC641" i="2"/>
  <c r="AD641" i="2" s="1"/>
  <c r="L641" i="2"/>
  <c r="AA641" i="2" s="1"/>
  <c r="P641" i="2"/>
  <c r="J641" i="2"/>
  <c r="K644" i="2"/>
  <c r="F645" i="2"/>
  <c r="G642" i="2"/>
  <c r="I642" i="2"/>
  <c r="Q642" i="2"/>
  <c r="H643" i="2"/>
  <c r="W639" i="2"/>
  <c r="X639" i="2" s="1"/>
  <c r="Y639" i="2" s="1"/>
  <c r="W867" i="13" l="1"/>
  <c r="H870" i="13"/>
  <c r="Q869" i="13"/>
  <c r="Y866" i="13"/>
  <c r="P867" i="13"/>
  <c r="J867" i="13"/>
  <c r="X867" i="13"/>
  <c r="Y867" i="13" s="1"/>
  <c r="L867" i="13"/>
  <c r="AA867" i="13" s="1"/>
  <c r="AC867" i="13"/>
  <c r="AD867" i="13" s="1"/>
  <c r="F869" i="13"/>
  <c r="K868" i="13"/>
  <c r="I868" i="13" s="1"/>
  <c r="G868" i="13"/>
  <c r="T868" i="13"/>
  <c r="U868" i="13" s="1"/>
  <c r="Z868" i="13" s="1"/>
  <c r="S869" i="13"/>
  <c r="V868" i="13"/>
  <c r="W640" i="2"/>
  <c r="X640" i="2" s="1"/>
  <c r="Y640" i="2" s="1"/>
  <c r="G643" i="2"/>
  <c r="Q643" i="2"/>
  <c r="I643" i="2"/>
  <c r="H644" i="2"/>
  <c r="F646" i="2"/>
  <c r="K645" i="2"/>
  <c r="AC642" i="2"/>
  <c r="AD642" i="2" s="1"/>
  <c r="L642" i="2"/>
  <c r="AA642" i="2" s="1"/>
  <c r="P642" i="2"/>
  <c r="J642" i="2"/>
  <c r="T641" i="2"/>
  <c r="U641" i="2" s="1"/>
  <c r="Z641" i="2" s="1"/>
  <c r="S642" i="2"/>
  <c r="V641" i="2"/>
  <c r="H871" i="13" l="1"/>
  <c r="Q870" i="13"/>
  <c r="F870" i="13"/>
  <c r="K869" i="13"/>
  <c r="I869" i="13" s="1"/>
  <c r="G869" i="13"/>
  <c r="J868" i="13"/>
  <c r="P868" i="13"/>
  <c r="W868" i="13"/>
  <c r="X868" i="13" s="1"/>
  <c r="Y868" i="13" s="1"/>
  <c r="S870" i="13"/>
  <c r="T869" i="13"/>
  <c r="U869" i="13" s="1"/>
  <c r="Z869" i="13" s="1"/>
  <c r="V869" i="13"/>
  <c r="AC868" i="13"/>
  <c r="AD868" i="13" s="1"/>
  <c r="L868" i="13"/>
  <c r="AA868" i="13" s="1"/>
  <c r="G644" i="2"/>
  <c r="H645" i="2"/>
  <c r="Q644" i="2"/>
  <c r="I644" i="2"/>
  <c r="AC643" i="2"/>
  <c r="AD643" i="2" s="1"/>
  <c r="L643" i="2"/>
  <c r="AA643" i="2" s="1"/>
  <c r="S643" i="2"/>
  <c r="T642" i="2"/>
  <c r="U642" i="2" s="1"/>
  <c r="Z642" i="2" s="1"/>
  <c r="V642" i="2"/>
  <c r="I645" i="2"/>
  <c r="W641" i="2"/>
  <c r="X641" i="2" s="1"/>
  <c r="Y641" i="2" s="1"/>
  <c r="K646" i="2"/>
  <c r="F647" i="2"/>
  <c r="J643" i="2"/>
  <c r="P643" i="2"/>
  <c r="H872" i="13" l="1"/>
  <c r="Q871" i="13"/>
  <c r="AC869" i="13"/>
  <c r="AD869" i="13" s="1"/>
  <c r="L869" i="13"/>
  <c r="AA869" i="13" s="1"/>
  <c r="W869" i="13"/>
  <c r="X869" i="13" s="1"/>
  <c r="F871" i="13"/>
  <c r="K870" i="13"/>
  <c r="I870" i="13" s="1"/>
  <c r="G870" i="13"/>
  <c r="S871" i="13"/>
  <c r="T870" i="13"/>
  <c r="U870" i="13" s="1"/>
  <c r="Z870" i="13" s="1"/>
  <c r="V870" i="13"/>
  <c r="P869" i="13"/>
  <c r="J869" i="13"/>
  <c r="W642" i="2"/>
  <c r="X642" i="2" s="1"/>
  <c r="Y642" i="2" s="1"/>
  <c r="S644" i="2"/>
  <c r="T643" i="2"/>
  <c r="U643" i="2" s="1"/>
  <c r="Z643" i="2" s="1"/>
  <c r="V643" i="2"/>
  <c r="AC645" i="2"/>
  <c r="AD645" i="2" s="1"/>
  <c r="L645" i="2"/>
  <c r="AA645" i="2" s="1"/>
  <c r="Q645" i="2"/>
  <c r="H646" i="2"/>
  <c r="I646" i="2" s="1"/>
  <c r="G645" i="2"/>
  <c r="L644" i="2"/>
  <c r="AA644" i="2" s="1"/>
  <c r="AC644" i="2"/>
  <c r="AD644" i="2" s="1"/>
  <c r="K647" i="2"/>
  <c r="F648" i="2"/>
  <c r="J644" i="2"/>
  <c r="P644" i="2"/>
  <c r="Q872" i="13" l="1"/>
  <c r="H873" i="13"/>
  <c r="T871" i="13"/>
  <c r="U871" i="13" s="1"/>
  <c r="Z871" i="13" s="1"/>
  <c r="S872" i="13"/>
  <c r="V871" i="13"/>
  <c r="W870" i="13"/>
  <c r="X870" i="13" s="1"/>
  <c r="Y869" i="13"/>
  <c r="AC870" i="13"/>
  <c r="AD870" i="13" s="1"/>
  <c r="L870" i="13"/>
  <c r="AA870" i="13" s="1"/>
  <c r="J870" i="13"/>
  <c r="P870" i="13"/>
  <c r="F872" i="13"/>
  <c r="K871" i="13"/>
  <c r="I871" i="13" s="1"/>
  <c r="G871" i="13"/>
  <c r="W643" i="2"/>
  <c r="X643" i="2" s="1"/>
  <c r="Y643" i="2" s="1"/>
  <c r="L646" i="2"/>
  <c r="AA646" i="2" s="1"/>
  <c r="AC646" i="2"/>
  <c r="AD646" i="2" s="1"/>
  <c r="K648" i="2"/>
  <c r="F649" i="2"/>
  <c r="P645" i="2"/>
  <c r="J645" i="2"/>
  <c r="G646" i="2"/>
  <c r="Q646" i="2"/>
  <c r="H647" i="2"/>
  <c r="I647" i="2" s="1"/>
  <c r="T644" i="2"/>
  <c r="U644" i="2" s="1"/>
  <c r="Z644" i="2" s="1"/>
  <c r="S645" i="2"/>
  <c r="V644" i="2"/>
  <c r="Y870" i="13" l="1"/>
  <c r="H874" i="13"/>
  <c r="Q873" i="13"/>
  <c r="S873" i="13" s="1"/>
  <c r="W871" i="13"/>
  <c r="X871" i="13" s="1"/>
  <c r="T872" i="13"/>
  <c r="U872" i="13" s="1"/>
  <c r="Z872" i="13" s="1"/>
  <c r="V872" i="13"/>
  <c r="L871" i="13"/>
  <c r="AA871" i="13" s="1"/>
  <c r="AC871" i="13"/>
  <c r="AD871" i="13" s="1"/>
  <c r="J871" i="13"/>
  <c r="P871" i="13"/>
  <c r="K872" i="13"/>
  <c r="I872" i="13" s="1"/>
  <c r="F873" i="13"/>
  <c r="G872" i="13"/>
  <c r="P646" i="2"/>
  <c r="J646" i="2"/>
  <c r="S646" i="2"/>
  <c r="T645" i="2"/>
  <c r="U645" i="2" s="1"/>
  <c r="Z645" i="2" s="1"/>
  <c r="V645" i="2"/>
  <c r="L647" i="2"/>
  <c r="AA647" i="2" s="1"/>
  <c r="AC647" i="2"/>
  <c r="AD647" i="2" s="1"/>
  <c r="K649" i="2"/>
  <c r="F650" i="2"/>
  <c r="W644" i="2"/>
  <c r="X644" i="2" s="1"/>
  <c r="Y644" i="2" s="1"/>
  <c r="G647" i="2"/>
  <c r="Q647" i="2"/>
  <c r="H648" i="2"/>
  <c r="I648" i="2" s="1"/>
  <c r="H875" i="13" l="1"/>
  <c r="Q874" i="13"/>
  <c r="K873" i="13"/>
  <c r="I873" i="13" s="1"/>
  <c r="F874" i="13"/>
  <c r="G873" i="13"/>
  <c r="L872" i="13"/>
  <c r="AA872" i="13" s="1"/>
  <c r="AC872" i="13"/>
  <c r="AD872" i="13" s="1"/>
  <c r="S874" i="13"/>
  <c r="T873" i="13"/>
  <c r="U873" i="13" s="1"/>
  <c r="Z873" i="13" s="1"/>
  <c r="V873" i="13"/>
  <c r="J872" i="13"/>
  <c r="P872" i="13"/>
  <c r="W872" i="13"/>
  <c r="X872" i="13" s="1"/>
  <c r="Y871" i="13"/>
  <c r="W645" i="2"/>
  <c r="X645" i="2" s="1"/>
  <c r="Y645" i="2" s="1"/>
  <c r="L648" i="2"/>
  <c r="AA648" i="2" s="1"/>
  <c r="AC648" i="2"/>
  <c r="AD648" i="2" s="1"/>
  <c r="J647" i="2"/>
  <c r="P647" i="2"/>
  <c r="T646" i="2"/>
  <c r="U646" i="2" s="1"/>
  <c r="Z646" i="2" s="1"/>
  <c r="S647" i="2"/>
  <c r="V646" i="2"/>
  <c r="G648" i="2"/>
  <c r="Q648" i="2"/>
  <c r="H649" i="2"/>
  <c r="I649" i="2" s="1"/>
  <c r="K650" i="2"/>
  <c r="F651" i="2"/>
  <c r="W873" i="13" l="1"/>
  <c r="X873" i="13" s="1"/>
  <c r="Y872" i="13"/>
  <c r="H876" i="13"/>
  <c r="Q875" i="13"/>
  <c r="S875" i="13" s="1"/>
  <c r="T874" i="13"/>
  <c r="V874" i="13"/>
  <c r="K874" i="13"/>
  <c r="I874" i="13" s="1"/>
  <c r="F875" i="13"/>
  <c r="U874" i="13"/>
  <c r="Z874" i="13" s="1"/>
  <c r="G874" i="13"/>
  <c r="P873" i="13"/>
  <c r="Y873" i="13" s="1"/>
  <c r="J873" i="13"/>
  <c r="L873" i="13"/>
  <c r="AA873" i="13" s="1"/>
  <c r="AC873" i="13"/>
  <c r="AD873" i="13" s="1"/>
  <c r="F652" i="2"/>
  <c r="K651" i="2"/>
  <c r="P648" i="2"/>
  <c r="J648" i="2"/>
  <c r="W646" i="2"/>
  <c r="X646" i="2" s="1"/>
  <c r="Y646" i="2" s="1"/>
  <c r="L649" i="2"/>
  <c r="AA649" i="2" s="1"/>
  <c r="AC649" i="2"/>
  <c r="AD649" i="2" s="1"/>
  <c r="G649" i="2"/>
  <c r="Q649" i="2"/>
  <c r="H650" i="2"/>
  <c r="T647" i="2"/>
  <c r="U647" i="2" s="1"/>
  <c r="Z647" i="2" s="1"/>
  <c r="S648" i="2"/>
  <c r="V647" i="2"/>
  <c r="H877" i="13" l="1"/>
  <c r="Q876" i="13"/>
  <c r="J874" i="13"/>
  <c r="P874" i="13"/>
  <c r="L874" i="13"/>
  <c r="AA874" i="13" s="1"/>
  <c r="AC874" i="13"/>
  <c r="AD874" i="13" s="1"/>
  <c r="W874" i="13"/>
  <c r="X874" i="13" s="1"/>
  <c r="Y874" i="13" s="1"/>
  <c r="F876" i="13"/>
  <c r="K875" i="13"/>
  <c r="I875" i="13" s="1"/>
  <c r="G875" i="13"/>
  <c r="T875" i="13"/>
  <c r="U875" i="13" s="1"/>
  <c r="Z875" i="13" s="1"/>
  <c r="S876" i="13"/>
  <c r="V875" i="13"/>
  <c r="J649" i="2"/>
  <c r="P649" i="2"/>
  <c r="W647" i="2"/>
  <c r="X647" i="2" s="1"/>
  <c r="Y647" i="2" s="1"/>
  <c r="I650" i="2"/>
  <c r="H651" i="2"/>
  <c r="G650" i="2"/>
  <c r="Q650" i="2"/>
  <c r="T648" i="2"/>
  <c r="U648" i="2" s="1"/>
  <c r="Z648" i="2" s="1"/>
  <c r="S649" i="2"/>
  <c r="V648" i="2"/>
  <c r="F653" i="2"/>
  <c r="K652" i="2"/>
  <c r="H878" i="13" l="1"/>
  <c r="Q877" i="13"/>
  <c r="T876" i="13"/>
  <c r="S877" i="13"/>
  <c r="V876" i="13"/>
  <c r="L875" i="13"/>
  <c r="AA875" i="13" s="1"/>
  <c r="AC875" i="13"/>
  <c r="AD875" i="13" s="1"/>
  <c r="P875" i="13"/>
  <c r="J875" i="13"/>
  <c r="F877" i="13"/>
  <c r="U876" i="13"/>
  <c r="Z876" i="13" s="1"/>
  <c r="K876" i="13"/>
  <c r="I876" i="13" s="1"/>
  <c r="G876" i="13"/>
  <c r="W875" i="13"/>
  <c r="X875" i="13" s="1"/>
  <c r="K653" i="2"/>
  <c r="F654" i="2"/>
  <c r="L650" i="2"/>
  <c r="AA650" i="2" s="1"/>
  <c r="AC650" i="2"/>
  <c r="AD650" i="2" s="1"/>
  <c r="W648" i="2"/>
  <c r="X648" i="2" s="1"/>
  <c r="Y648" i="2" s="1"/>
  <c r="T649" i="2"/>
  <c r="U649" i="2" s="1"/>
  <c r="Z649" i="2" s="1"/>
  <c r="S650" i="2"/>
  <c r="V649" i="2"/>
  <c r="P650" i="2"/>
  <c r="J650" i="2"/>
  <c r="G651" i="2"/>
  <c r="I651" i="2"/>
  <c r="H652" i="2"/>
  <c r="Q651" i="2"/>
  <c r="Y875" i="13" l="1"/>
  <c r="H879" i="13"/>
  <c r="Q878" i="13"/>
  <c r="L876" i="13"/>
  <c r="AA876" i="13" s="1"/>
  <c r="AC876" i="13"/>
  <c r="AD876" i="13" s="1"/>
  <c r="W876" i="13"/>
  <c r="X876" i="13" s="1"/>
  <c r="T877" i="13"/>
  <c r="S878" i="13"/>
  <c r="V877" i="13"/>
  <c r="J876" i="13"/>
  <c r="P876" i="13"/>
  <c r="U877" i="13"/>
  <c r="Z877" i="13" s="1"/>
  <c r="F878" i="13"/>
  <c r="K877" i="13"/>
  <c r="I877" i="13" s="1"/>
  <c r="G877" i="13"/>
  <c r="J651" i="2"/>
  <c r="P651" i="2"/>
  <c r="T650" i="2"/>
  <c r="U650" i="2" s="1"/>
  <c r="Z650" i="2" s="1"/>
  <c r="S651" i="2"/>
  <c r="V650" i="2"/>
  <c r="F655" i="2"/>
  <c r="K654" i="2"/>
  <c r="H653" i="2"/>
  <c r="G652" i="2"/>
  <c r="Q652" i="2"/>
  <c r="L651" i="2"/>
  <c r="AA651" i="2" s="1"/>
  <c r="AC651" i="2"/>
  <c r="AD651" i="2" s="1"/>
  <c r="W649" i="2"/>
  <c r="X649" i="2" s="1"/>
  <c r="Y649" i="2" s="1"/>
  <c r="I652" i="2"/>
  <c r="Y876" i="13" l="1"/>
  <c r="H880" i="13"/>
  <c r="Q879" i="13"/>
  <c r="S879" i="13" s="1"/>
  <c r="J877" i="13"/>
  <c r="P877" i="13"/>
  <c r="T878" i="13"/>
  <c r="U878" i="13" s="1"/>
  <c r="Z878" i="13" s="1"/>
  <c r="V878" i="13"/>
  <c r="L877" i="13"/>
  <c r="AA877" i="13" s="1"/>
  <c r="AC877" i="13"/>
  <c r="AD877" i="13" s="1"/>
  <c r="K878" i="13"/>
  <c r="I878" i="13" s="1"/>
  <c r="F879" i="13"/>
  <c r="G878" i="13"/>
  <c r="W877" i="13"/>
  <c r="X877" i="13" s="1"/>
  <c r="Y877" i="13" s="1"/>
  <c r="T651" i="2"/>
  <c r="U651" i="2" s="1"/>
  <c r="Z651" i="2" s="1"/>
  <c r="S652" i="2"/>
  <c r="V651" i="2"/>
  <c r="H654" i="2"/>
  <c r="I653" i="2"/>
  <c r="G653" i="2"/>
  <c r="Q653" i="2"/>
  <c r="AC652" i="2"/>
  <c r="AD652" i="2" s="1"/>
  <c r="L652" i="2"/>
  <c r="AA652" i="2" s="1"/>
  <c r="F656" i="2"/>
  <c r="K655" i="2"/>
  <c r="J652" i="2"/>
  <c r="P652" i="2"/>
  <c r="W650" i="2"/>
  <c r="X650" i="2" s="1"/>
  <c r="Y650" i="2" s="1"/>
  <c r="H881" i="13" l="1"/>
  <c r="Q880" i="13"/>
  <c r="F880" i="13"/>
  <c r="K879" i="13"/>
  <c r="I879" i="13" s="1"/>
  <c r="G879" i="13"/>
  <c r="S880" i="13"/>
  <c r="T879" i="13"/>
  <c r="U879" i="13" s="1"/>
  <c r="Z879" i="13" s="1"/>
  <c r="V879" i="13"/>
  <c r="P878" i="13"/>
  <c r="J878" i="13"/>
  <c r="AC878" i="13"/>
  <c r="AD878" i="13" s="1"/>
  <c r="L878" i="13"/>
  <c r="AA878" i="13" s="1"/>
  <c r="W878" i="13"/>
  <c r="X878" i="13" s="1"/>
  <c r="Y878" i="13" s="1"/>
  <c r="W651" i="2"/>
  <c r="X651" i="2" s="1"/>
  <c r="Y651" i="2" s="1"/>
  <c r="G654" i="2"/>
  <c r="H655" i="2"/>
  <c r="I655" i="2" s="1"/>
  <c r="I654" i="2"/>
  <c r="Q654" i="2"/>
  <c r="F657" i="2"/>
  <c r="K656" i="2"/>
  <c r="P653" i="2"/>
  <c r="J653" i="2"/>
  <c r="T652" i="2"/>
  <c r="U652" i="2" s="1"/>
  <c r="Z652" i="2" s="1"/>
  <c r="S653" i="2"/>
  <c r="V652" i="2"/>
  <c r="L653" i="2"/>
  <c r="AA653" i="2" s="1"/>
  <c r="AC653" i="2"/>
  <c r="AD653" i="2" s="1"/>
  <c r="H882" i="13" l="1"/>
  <c r="Q881" i="13"/>
  <c r="L879" i="13"/>
  <c r="AA879" i="13" s="1"/>
  <c r="AC879" i="13"/>
  <c r="AD879" i="13" s="1"/>
  <c r="T880" i="13"/>
  <c r="S881" i="13"/>
  <c r="V880" i="13"/>
  <c r="W880" i="13" s="1"/>
  <c r="F881" i="13"/>
  <c r="U880" i="13"/>
  <c r="Z880" i="13" s="1"/>
  <c r="K880" i="13"/>
  <c r="I880" i="13" s="1"/>
  <c r="G880" i="13"/>
  <c r="W879" i="13"/>
  <c r="X879" i="13" s="1"/>
  <c r="Y879" i="13" s="1"/>
  <c r="J879" i="13"/>
  <c r="P879" i="13"/>
  <c r="L655" i="2"/>
  <c r="AA655" i="2" s="1"/>
  <c r="AC655" i="2"/>
  <c r="AD655" i="2" s="1"/>
  <c r="S654" i="2"/>
  <c r="T653" i="2"/>
  <c r="U653" i="2" s="1"/>
  <c r="Z653" i="2" s="1"/>
  <c r="V653" i="2"/>
  <c r="W653" i="2" s="1"/>
  <c r="X653" i="2" s="1"/>
  <c r="Y653" i="2" s="1"/>
  <c r="F658" i="2"/>
  <c r="K657" i="2"/>
  <c r="AC654" i="2"/>
  <c r="AD654" i="2" s="1"/>
  <c r="L654" i="2"/>
  <c r="AA654" i="2" s="1"/>
  <c r="G655" i="2"/>
  <c r="Q655" i="2"/>
  <c r="H656" i="2"/>
  <c r="W652" i="2"/>
  <c r="X652" i="2" s="1"/>
  <c r="Y652" i="2" s="1"/>
  <c r="P654" i="2"/>
  <c r="J654" i="2"/>
  <c r="X880" i="13" l="1"/>
  <c r="Q882" i="13"/>
  <c r="H883" i="13"/>
  <c r="K881" i="13"/>
  <c r="I881" i="13" s="1"/>
  <c r="F882" i="13"/>
  <c r="G881" i="13"/>
  <c r="L880" i="13"/>
  <c r="AA880" i="13" s="1"/>
  <c r="AC880" i="13"/>
  <c r="AD880" i="13" s="1"/>
  <c r="T881" i="13"/>
  <c r="U881" i="13" s="1"/>
  <c r="Z881" i="13" s="1"/>
  <c r="S882" i="13"/>
  <c r="V881" i="13"/>
  <c r="P880" i="13"/>
  <c r="Y880" i="13" s="1"/>
  <c r="J880" i="13"/>
  <c r="H657" i="2"/>
  <c r="G656" i="2"/>
  <c r="Q656" i="2"/>
  <c r="J655" i="2"/>
  <c r="P655" i="2"/>
  <c r="F659" i="2"/>
  <c r="K658" i="2"/>
  <c r="S655" i="2"/>
  <c r="T654" i="2"/>
  <c r="U654" i="2" s="1"/>
  <c r="Z654" i="2" s="1"/>
  <c r="V654" i="2"/>
  <c r="I656" i="2"/>
  <c r="H884" i="13" l="1"/>
  <c r="Q883" i="13"/>
  <c r="S883" i="13" s="1"/>
  <c r="W881" i="13"/>
  <c r="X881" i="13" s="1"/>
  <c r="L881" i="13"/>
  <c r="AA881" i="13" s="1"/>
  <c r="AC881" i="13"/>
  <c r="AD881" i="13" s="1"/>
  <c r="P881" i="13"/>
  <c r="J881" i="13"/>
  <c r="T882" i="13"/>
  <c r="U882" i="13" s="1"/>
  <c r="Z882" i="13" s="1"/>
  <c r="V882" i="13"/>
  <c r="F883" i="13"/>
  <c r="K882" i="13"/>
  <c r="I882" i="13" s="1"/>
  <c r="G882" i="13"/>
  <c r="W654" i="2"/>
  <c r="X654" i="2" s="1"/>
  <c r="Y654" i="2" s="1"/>
  <c r="K659" i="2"/>
  <c r="F660" i="2"/>
  <c r="H658" i="2"/>
  <c r="I658" i="2" s="1"/>
  <c r="Q657" i="2"/>
  <c r="G657" i="2"/>
  <c r="J656" i="2"/>
  <c r="P656" i="2"/>
  <c r="T655" i="2"/>
  <c r="U655" i="2" s="1"/>
  <c r="Z655" i="2" s="1"/>
  <c r="S656" i="2"/>
  <c r="V655" i="2"/>
  <c r="AC656" i="2"/>
  <c r="AD656" i="2" s="1"/>
  <c r="L656" i="2"/>
  <c r="AA656" i="2" s="1"/>
  <c r="I657" i="2"/>
  <c r="H885" i="13" l="1"/>
  <c r="Q884" i="13"/>
  <c r="W882" i="13"/>
  <c r="X882" i="13" s="1"/>
  <c r="L882" i="13"/>
  <c r="AA882" i="13" s="1"/>
  <c r="AC882" i="13"/>
  <c r="AD882" i="13" s="1"/>
  <c r="T883" i="13"/>
  <c r="U883" i="13" s="1"/>
  <c r="Z883" i="13" s="1"/>
  <c r="S884" i="13"/>
  <c r="V883" i="13"/>
  <c r="J882" i="13"/>
  <c r="P882" i="13"/>
  <c r="K883" i="13"/>
  <c r="I883" i="13" s="1"/>
  <c r="F884" i="13"/>
  <c r="G883" i="13"/>
  <c r="Y881" i="13"/>
  <c r="W655" i="2"/>
  <c r="X655" i="2" s="1"/>
  <c r="Y655" i="2" s="1"/>
  <c r="Q658" i="2"/>
  <c r="H659" i="2"/>
  <c r="G658" i="2"/>
  <c r="L657" i="2"/>
  <c r="AA657" i="2" s="1"/>
  <c r="AC657" i="2"/>
  <c r="AD657" i="2" s="1"/>
  <c r="AC658" i="2"/>
  <c r="AD658" i="2" s="1"/>
  <c r="L658" i="2"/>
  <c r="AA658" i="2" s="1"/>
  <c r="T656" i="2"/>
  <c r="U656" i="2" s="1"/>
  <c r="Z656" i="2" s="1"/>
  <c r="S657" i="2"/>
  <c r="V656" i="2"/>
  <c r="K660" i="2"/>
  <c r="F661" i="2"/>
  <c r="J657" i="2"/>
  <c r="P657" i="2"/>
  <c r="I659" i="2"/>
  <c r="W883" i="13" l="1"/>
  <c r="X883" i="13" s="1"/>
  <c r="H886" i="13"/>
  <c r="Q885" i="13"/>
  <c r="AC883" i="13"/>
  <c r="AD883" i="13" s="1"/>
  <c r="L883" i="13"/>
  <c r="AA883" i="13" s="1"/>
  <c r="P883" i="13"/>
  <c r="J883" i="13"/>
  <c r="S885" i="13"/>
  <c r="T884" i="13"/>
  <c r="U884" i="13" s="1"/>
  <c r="Z884" i="13" s="1"/>
  <c r="V884" i="13"/>
  <c r="Y882" i="13"/>
  <c r="Y883" i="13"/>
  <c r="K884" i="13"/>
  <c r="I884" i="13" s="1"/>
  <c r="F885" i="13"/>
  <c r="G884" i="13"/>
  <c r="K661" i="2"/>
  <c r="F662" i="2"/>
  <c r="W656" i="2"/>
  <c r="X656" i="2" s="1"/>
  <c r="Y656" i="2" s="1"/>
  <c r="J658" i="2"/>
  <c r="P658" i="2"/>
  <c r="L659" i="2"/>
  <c r="AA659" i="2" s="1"/>
  <c r="AC659" i="2"/>
  <c r="AD659" i="2" s="1"/>
  <c r="T657" i="2"/>
  <c r="U657" i="2" s="1"/>
  <c r="Z657" i="2" s="1"/>
  <c r="S658" i="2"/>
  <c r="V657" i="2"/>
  <c r="Q659" i="2"/>
  <c r="H660" i="2"/>
  <c r="I660" i="2" s="1"/>
  <c r="G659" i="2"/>
  <c r="H887" i="13" l="1"/>
  <c r="Q886" i="13"/>
  <c r="F886" i="13"/>
  <c r="K885" i="13"/>
  <c r="I885" i="13" s="1"/>
  <c r="G885" i="13"/>
  <c r="L884" i="13"/>
  <c r="AA884" i="13" s="1"/>
  <c r="AC884" i="13"/>
  <c r="AD884" i="13" s="1"/>
  <c r="W884" i="13"/>
  <c r="X884" i="13" s="1"/>
  <c r="Y884" i="13" s="1"/>
  <c r="P884" i="13"/>
  <c r="J884" i="13"/>
  <c r="S886" i="13"/>
  <c r="T885" i="13"/>
  <c r="U885" i="13" s="1"/>
  <c r="Z885" i="13" s="1"/>
  <c r="V885" i="13"/>
  <c r="W657" i="2"/>
  <c r="X657" i="2" s="1"/>
  <c r="Y657" i="2" s="1"/>
  <c r="L660" i="2"/>
  <c r="AA660" i="2" s="1"/>
  <c r="AC660" i="2"/>
  <c r="AD660" i="2" s="1"/>
  <c r="P659" i="2"/>
  <c r="J659" i="2"/>
  <c r="T658" i="2"/>
  <c r="U658" i="2" s="1"/>
  <c r="Z658" i="2" s="1"/>
  <c r="S659" i="2"/>
  <c r="V658" i="2"/>
  <c r="F663" i="2"/>
  <c r="K662" i="2"/>
  <c r="H661" i="2"/>
  <c r="I661" i="2" s="1"/>
  <c r="G660" i="2"/>
  <c r="Q660" i="2"/>
  <c r="H888" i="13" l="1"/>
  <c r="Q887" i="13"/>
  <c r="S887" i="13"/>
  <c r="T886" i="13"/>
  <c r="U886" i="13" s="1"/>
  <c r="Z886" i="13" s="1"/>
  <c r="V886" i="13"/>
  <c r="AC885" i="13"/>
  <c r="AD885" i="13" s="1"/>
  <c r="L885" i="13"/>
  <c r="AA885" i="13" s="1"/>
  <c r="W885" i="13"/>
  <c r="X885" i="13" s="1"/>
  <c r="P885" i="13"/>
  <c r="J885" i="13"/>
  <c r="K886" i="13"/>
  <c r="I886" i="13" s="1"/>
  <c r="F887" i="13"/>
  <c r="G886" i="13"/>
  <c r="F664" i="2"/>
  <c r="K663" i="2"/>
  <c r="J660" i="2"/>
  <c r="P660" i="2"/>
  <c r="W658" i="2"/>
  <c r="X658" i="2" s="1"/>
  <c r="Y658" i="2" s="1"/>
  <c r="L661" i="2"/>
  <c r="AA661" i="2" s="1"/>
  <c r="AC661" i="2"/>
  <c r="AD661" i="2" s="1"/>
  <c r="H662" i="2"/>
  <c r="G661" i="2"/>
  <c r="Q661" i="2"/>
  <c r="T659" i="2"/>
  <c r="U659" i="2" s="1"/>
  <c r="Z659" i="2" s="1"/>
  <c r="S660" i="2"/>
  <c r="V659" i="2"/>
  <c r="H889" i="13" l="1"/>
  <c r="Q888" i="13"/>
  <c r="K887" i="13"/>
  <c r="I887" i="13" s="1"/>
  <c r="F888" i="13"/>
  <c r="G887" i="13"/>
  <c r="W886" i="13"/>
  <c r="X886" i="13" s="1"/>
  <c r="Y886" i="13" s="1"/>
  <c r="P886" i="13"/>
  <c r="J886" i="13"/>
  <c r="L886" i="13"/>
  <c r="AA886" i="13" s="1"/>
  <c r="AC886" i="13"/>
  <c r="AD886" i="13" s="1"/>
  <c r="Y885" i="13"/>
  <c r="S888" i="13"/>
  <c r="T887" i="13"/>
  <c r="U887" i="13" s="1"/>
  <c r="Z887" i="13" s="1"/>
  <c r="V887" i="13"/>
  <c r="I662" i="2"/>
  <c r="H663" i="2"/>
  <c r="I663" i="2" s="1"/>
  <c r="G662" i="2"/>
  <c r="Q662" i="2"/>
  <c r="W659" i="2"/>
  <c r="X659" i="2" s="1"/>
  <c r="Y659" i="2" s="1"/>
  <c r="S661" i="2"/>
  <c r="T660" i="2"/>
  <c r="U660" i="2" s="1"/>
  <c r="Z660" i="2" s="1"/>
  <c r="V660" i="2"/>
  <c r="J661" i="2"/>
  <c r="P661" i="2"/>
  <c r="K664" i="2"/>
  <c r="F665" i="2"/>
  <c r="H890" i="13" l="1"/>
  <c r="Q889" i="13"/>
  <c r="F889" i="13"/>
  <c r="K888" i="13"/>
  <c r="I888" i="13" s="1"/>
  <c r="G888" i="13"/>
  <c r="W887" i="13"/>
  <c r="X887" i="13" s="1"/>
  <c r="T888" i="13"/>
  <c r="U888" i="13" s="1"/>
  <c r="Z888" i="13" s="1"/>
  <c r="S889" i="13"/>
  <c r="V888" i="13"/>
  <c r="J887" i="13"/>
  <c r="P887" i="13"/>
  <c r="L887" i="13"/>
  <c r="AA887" i="13" s="1"/>
  <c r="AC887" i="13"/>
  <c r="AD887" i="13" s="1"/>
  <c r="S662" i="2"/>
  <c r="T661" i="2"/>
  <c r="U661" i="2" s="1"/>
  <c r="Z661" i="2" s="1"/>
  <c r="V661" i="2"/>
  <c r="P662" i="2"/>
  <c r="J662" i="2"/>
  <c r="F666" i="2"/>
  <c r="K665" i="2"/>
  <c r="W660" i="2"/>
  <c r="X660" i="2" s="1"/>
  <c r="Y660" i="2" s="1"/>
  <c r="L663" i="2"/>
  <c r="AC663" i="2"/>
  <c r="AD663" i="2" s="1"/>
  <c r="G663" i="2"/>
  <c r="Q663" i="2"/>
  <c r="H664" i="2"/>
  <c r="L662" i="2"/>
  <c r="AA662" i="2" s="1"/>
  <c r="AC662" i="2"/>
  <c r="AD662" i="2" s="1"/>
  <c r="H891" i="13" l="1"/>
  <c r="Q890" i="13"/>
  <c r="S890" i="13" s="1"/>
  <c r="P888" i="13"/>
  <c r="J888" i="13"/>
  <c r="AC888" i="13"/>
  <c r="AD888" i="13" s="1"/>
  <c r="L888" i="13"/>
  <c r="AA888" i="13" s="1"/>
  <c r="T889" i="13"/>
  <c r="U889" i="13" s="1"/>
  <c r="Z889" i="13" s="1"/>
  <c r="V889" i="13"/>
  <c r="K889" i="13"/>
  <c r="I889" i="13" s="1"/>
  <c r="F890" i="13"/>
  <c r="G889" i="13"/>
  <c r="W888" i="13"/>
  <c r="X888" i="13" s="1"/>
  <c r="Y888" i="13" s="1"/>
  <c r="Y887" i="13"/>
  <c r="AA663" i="2"/>
  <c r="J663" i="2"/>
  <c r="P663" i="2"/>
  <c r="W661" i="2"/>
  <c r="X661" i="2" s="1"/>
  <c r="Y661" i="2" s="1"/>
  <c r="H665" i="2"/>
  <c r="I665" i="2" s="1"/>
  <c r="G664" i="2"/>
  <c r="Q664" i="2"/>
  <c r="I664" i="2"/>
  <c r="F667" i="2"/>
  <c r="K666" i="2"/>
  <c r="T662" i="2"/>
  <c r="U662" i="2" s="1"/>
  <c r="Z662" i="2" s="1"/>
  <c r="S663" i="2"/>
  <c r="V662" i="2"/>
  <c r="W889" i="13" l="1"/>
  <c r="H892" i="13"/>
  <c r="Q891" i="13"/>
  <c r="S891" i="13" s="1"/>
  <c r="P889" i="13"/>
  <c r="J889" i="13"/>
  <c r="X889" i="13"/>
  <c r="K890" i="13"/>
  <c r="I890" i="13" s="1"/>
  <c r="F891" i="13"/>
  <c r="G890" i="13"/>
  <c r="AC889" i="13"/>
  <c r="AD889" i="13" s="1"/>
  <c r="L889" i="13"/>
  <c r="AA889" i="13" s="1"/>
  <c r="T890" i="13"/>
  <c r="U890" i="13" s="1"/>
  <c r="Z890" i="13" s="1"/>
  <c r="V890" i="13"/>
  <c r="AC664" i="2"/>
  <c r="AD664" i="2" s="1"/>
  <c r="L664" i="2"/>
  <c r="AA664" i="2" s="1"/>
  <c r="L665" i="2"/>
  <c r="AA665" i="2" s="1"/>
  <c r="AC665" i="2"/>
  <c r="AD665" i="2" s="1"/>
  <c r="K667" i="2"/>
  <c r="F668" i="2"/>
  <c r="J664" i="2"/>
  <c r="P664" i="2"/>
  <c r="W662" i="2"/>
  <c r="X662" i="2" s="1"/>
  <c r="Y662" i="2" s="1"/>
  <c r="S664" i="2"/>
  <c r="T663" i="2"/>
  <c r="U663" i="2" s="1"/>
  <c r="Z663" i="2" s="1"/>
  <c r="V663" i="2"/>
  <c r="Q665" i="2"/>
  <c r="H666" i="2"/>
  <c r="G665" i="2"/>
  <c r="Y889" i="13" l="1"/>
  <c r="H893" i="13"/>
  <c r="Q892" i="13"/>
  <c r="S892" i="13" s="1"/>
  <c r="T891" i="13"/>
  <c r="U891" i="13" s="1"/>
  <c r="Z891" i="13" s="1"/>
  <c r="V891" i="13"/>
  <c r="P890" i="13"/>
  <c r="J890" i="13"/>
  <c r="L890" i="13"/>
  <c r="AA890" i="13" s="1"/>
  <c r="AC890" i="13"/>
  <c r="AD890" i="13" s="1"/>
  <c r="K891" i="13"/>
  <c r="I891" i="13" s="1"/>
  <c r="F892" i="13"/>
  <c r="G891" i="13"/>
  <c r="W890" i="13"/>
  <c r="X890" i="13" s="1"/>
  <c r="J665" i="2"/>
  <c r="P665" i="2"/>
  <c r="W663" i="2"/>
  <c r="X663" i="2" s="1"/>
  <c r="Y663" i="2" s="1"/>
  <c r="G666" i="2"/>
  <c r="I666" i="2"/>
  <c r="Q666" i="2"/>
  <c r="H667" i="2"/>
  <c r="T664" i="2"/>
  <c r="U664" i="2" s="1"/>
  <c r="Z664" i="2" s="1"/>
  <c r="S665" i="2"/>
  <c r="V664" i="2"/>
  <c r="F669" i="2"/>
  <c r="K668" i="2"/>
  <c r="Y890" i="13" l="1"/>
  <c r="Q893" i="13"/>
  <c r="H894" i="13"/>
  <c r="P891" i="13"/>
  <c r="J891" i="13"/>
  <c r="K892" i="13"/>
  <c r="I892" i="13" s="1"/>
  <c r="F893" i="13"/>
  <c r="G892" i="13"/>
  <c r="W891" i="13"/>
  <c r="X891" i="13" s="1"/>
  <c r="T892" i="13"/>
  <c r="U892" i="13" s="1"/>
  <c r="Z892" i="13" s="1"/>
  <c r="S893" i="13"/>
  <c r="V892" i="13"/>
  <c r="AC891" i="13"/>
  <c r="AD891" i="13" s="1"/>
  <c r="L891" i="13"/>
  <c r="AA891" i="13" s="1"/>
  <c r="W664" i="2"/>
  <c r="X664" i="2" s="1"/>
  <c r="Y664" i="2" s="1"/>
  <c r="F670" i="2"/>
  <c r="K669" i="2"/>
  <c r="Q667" i="2"/>
  <c r="H668" i="2"/>
  <c r="G667" i="2"/>
  <c r="I667" i="2"/>
  <c r="S666" i="2"/>
  <c r="T665" i="2"/>
  <c r="U665" i="2" s="1"/>
  <c r="Z665" i="2" s="1"/>
  <c r="V665" i="2"/>
  <c r="P666" i="2"/>
  <c r="J666" i="2"/>
  <c r="AC666" i="2"/>
  <c r="AD666" i="2" s="1"/>
  <c r="L666" i="2"/>
  <c r="AA666" i="2" s="1"/>
  <c r="Q894" i="13" l="1"/>
  <c r="H895" i="13"/>
  <c r="W892" i="13"/>
  <c r="X892" i="13" s="1"/>
  <c r="Y891" i="13"/>
  <c r="AC892" i="13"/>
  <c r="AD892" i="13" s="1"/>
  <c r="L892" i="13"/>
  <c r="AA892" i="13" s="1"/>
  <c r="P892" i="13"/>
  <c r="Y892" i="13" s="1"/>
  <c r="J892" i="13"/>
  <c r="T893" i="13"/>
  <c r="S894" i="13"/>
  <c r="V893" i="13"/>
  <c r="W893" i="13" s="1"/>
  <c r="K893" i="13"/>
  <c r="I893" i="13" s="1"/>
  <c r="U893" i="13"/>
  <c r="F894" i="13"/>
  <c r="Z893" i="13"/>
  <c r="G893" i="13"/>
  <c r="W665" i="2"/>
  <c r="X665" i="2" s="1"/>
  <c r="Y665" i="2" s="1"/>
  <c r="G668" i="2"/>
  <c r="Q668" i="2"/>
  <c r="I668" i="2"/>
  <c r="H669" i="2"/>
  <c r="T666" i="2"/>
  <c r="U666" i="2" s="1"/>
  <c r="Z666" i="2" s="1"/>
  <c r="S667" i="2"/>
  <c r="V666" i="2"/>
  <c r="AC667" i="2"/>
  <c r="AD667" i="2" s="1"/>
  <c r="L667" i="2"/>
  <c r="AA667" i="2" s="1"/>
  <c r="J667" i="2"/>
  <c r="P667" i="2"/>
  <c r="K670" i="2"/>
  <c r="F671" i="2"/>
  <c r="W666" i="2" l="1"/>
  <c r="X666" i="2" s="1"/>
  <c r="Y666" i="2" s="1"/>
  <c r="X893" i="13"/>
  <c r="Q895" i="13"/>
  <c r="H896" i="13"/>
  <c r="K894" i="13"/>
  <c r="I894" i="13" s="1"/>
  <c r="F895" i="13"/>
  <c r="G894" i="13"/>
  <c r="T894" i="13"/>
  <c r="U894" i="13" s="1"/>
  <c r="Z894" i="13" s="1"/>
  <c r="S895" i="13"/>
  <c r="V894" i="13"/>
  <c r="P893" i="13"/>
  <c r="Y893" i="13" s="1"/>
  <c r="J893" i="13"/>
  <c r="L893" i="13"/>
  <c r="AA893" i="13" s="1"/>
  <c r="AC893" i="13"/>
  <c r="AD893" i="13" s="1"/>
  <c r="Q669" i="2"/>
  <c r="H670" i="2"/>
  <c r="I670" i="2" s="1"/>
  <c r="G669" i="2"/>
  <c r="F672" i="2"/>
  <c r="K671" i="2"/>
  <c r="I669" i="2"/>
  <c r="T667" i="2"/>
  <c r="U667" i="2" s="1"/>
  <c r="Z667" i="2" s="1"/>
  <c r="S668" i="2"/>
  <c r="V667" i="2"/>
  <c r="AC668" i="2"/>
  <c r="AD668" i="2" s="1"/>
  <c r="L668" i="2"/>
  <c r="AA668" i="2" s="1"/>
  <c r="J668" i="2"/>
  <c r="P668" i="2"/>
  <c r="H897" i="13" l="1"/>
  <c r="Q896" i="13"/>
  <c r="F896" i="13"/>
  <c r="K895" i="13"/>
  <c r="I895" i="13" s="1"/>
  <c r="G895" i="13"/>
  <c r="J894" i="13"/>
  <c r="P894" i="13"/>
  <c r="L894" i="13"/>
  <c r="AA894" i="13" s="1"/>
  <c r="AC894" i="13"/>
  <c r="AD894" i="13" s="1"/>
  <c r="W894" i="13"/>
  <c r="X894" i="13" s="1"/>
  <c r="T895" i="13"/>
  <c r="U895" i="13" s="1"/>
  <c r="Z895" i="13" s="1"/>
  <c r="S896" i="13"/>
  <c r="V895" i="13"/>
  <c r="AC669" i="2"/>
  <c r="AD669" i="2" s="1"/>
  <c r="L669" i="2"/>
  <c r="AA669" i="2" s="1"/>
  <c r="P669" i="2"/>
  <c r="J669" i="2"/>
  <c r="W667" i="2"/>
  <c r="X667" i="2" s="1"/>
  <c r="Y667" i="2" s="1"/>
  <c r="Q670" i="2"/>
  <c r="H671" i="2"/>
  <c r="G670" i="2"/>
  <c r="L670" i="2"/>
  <c r="AA670" i="2" s="1"/>
  <c r="AC670" i="2"/>
  <c r="AD670" i="2" s="1"/>
  <c r="S669" i="2"/>
  <c r="T668" i="2"/>
  <c r="U668" i="2" s="1"/>
  <c r="Z668" i="2" s="1"/>
  <c r="V668" i="2"/>
  <c r="F673" i="2"/>
  <c r="K672" i="2"/>
  <c r="Y894" i="13" l="1"/>
  <c r="Q897" i="13"/>
  <c r="H898" i="13"/>
  <c r="L895" i="13"/>
  <c r="AA895" i="13" s="1"/>
  <c r="AC895" i="13"/>
  <c r="AD895" i="13" s="1"/>
  <c r="F897" i="13"/>
  <c r="K896" i="13"/>
  <c r="I896" i="13" s="1"/>
  <c r="G896" i="13"/>
  <c r="W895" i="13"/>
  <c r="X895" i="13" s="1"/>
  <c r="T896" i="13"/>
  <c r="U896" i="13" s="1"/>
  <c r="Z896" i="13" s="1"/>
  <c r="S897" i="13"/>
  <c r="V896" i="13"/>
  <c r="J895" i="13"/>
  <c r="P895" i="13"/>
  <c r="W668" i="2"/>
  <c r="X668" i="2" s="1"/>
  <c r="Y668" i="2" s="1"/>
  <c r="T669" i="2"/>
  <c r="U669" i="2" s="1"/>
  <c r="Z669" i="2" s="1"/>
  <c r="S670" i="2"/>
  <c r="V669" i="2"/>
  <c r="J670" i="2"/>
  <c r="P670" i="2"/>
  <c r="K673" i="2"/>
  <c r="F674" i="2"/>
  <c r="I671" i="2"/>
  <c r="G671" i="2"/>
  <c r="Q671" i="2"/>
  <c r="H672" i="2"/>
  <c r="Q898" i="13" l="1"/>
  <c r="H899" i="13"/>
  <c r="W896" i="13"/>
  <c r="X896" i="13" s="1"/>
  <c r="P896" i="13"/>
  <c r="J896" i="13"/>
  <c r="L896" i="13"/>
  <c r="AA896" i="13" s="1"/>
  <c r="AC896" i="13"/>
  <c r="AD896" i="13" s="1"/>
  <c r="T897" i="13"/>
  <c r="U897" i="13" s="1"/>
  <c r="Z897" i="13" s="1"/>
  <c r="S898" i="13"/>
  <c r="V897" i="13"/>
  <c r="Y895" i="13"/>
  <c r="F898" i="13"/>
  <c r="K897" i="13"/>
  <c r="I897" i="13" s="1"/>
  <c r="G897" i="13"/>
  <c r="W669" i="2"/>
  <c r="X669" i="2" s="1"/>
  <c r="Y669" i="2" s="1"/>
  <c r="T670" i="2"/>
  <c r="U670" i="2" s="1"/>
  <c r="Z670" i="2" s="1"/>
  <c r="S671" i="2"/>
  <c r="V670" i="2"/>
  <c r="K674" i="2"/>
  <c r="F675" i="2"/>
  <c r="G672" i="2"/>
  <c r="H673" i="2"/>
  <c r="Q672" i="2"/>
  <c r="J671" i="2"/>
  <c r="P671" i="2"/>
  <c r="AC671" i="2"/>
  <c r="AD671" i="2" s="1"/>
  <c r="L671" i="2"/>
  <c r="AA671" i="2" s="1"/>
  <c r="I672" i="2"/>
  <c r="W897" i="13" l="1"/>
  <c r="X897" i="13" s="1"/>
  <c r="H900" i="13"/>
  <c r="Q899" i="13"/>
  <c r="J897" i="13"/>
  <c r="P897" i="13"/>
  <c r="Y897" i="13" s="1"/>
  <c r="L897" i="13"/>
  <c r="AA897" i="13" s="1"/>
  <c r="AC897" i="13"/>
  <c r="AD897" i="13" s="1"/>
  <c r="S899" i="13"/>
  <c r="T898" i="13"/>
  <c r="V898" i="13"/>
  <c r="K898" i="13"/>
  <c r="I898" i="13" s="1"/>
  <c r="F899" i="13"/>
  <c r="U898" i="13"/>
  <c r="Z898" i="13" s="1"/>
  <c r="G898" i="13"/>
  <c r="Y896" i="13"/>
  <c r="W670" i="2"/>
  <c r="X670" i="2" s="1"/>
  <c r="Y670" i="2" s="1"/>
  <c r="Q673" i="2"/>
  <c r="G673" i="2"/>
  <c r="H674" i="2"/>
  <c r="I674" i="2" s="1"/>
  <c r="L672" i="2"/>
  <c r="AA672" i="2" s="1"/>
  <c r="AC672" i="2"/>
  <c r="AD672" i="2" s="1"/>
  <c r="P672" i="2"/>
  <c r="J672" i="2"/>
  <c r="S672" i="2"/>
  <c r="T671" i="2"/>
  <c r="U671" i="2" s="1"/>
  <c r="Z671" i="2" s="1"/>
  <c r="V671" i="2"/>
  <c r="F676" i="2"/>
  <c r="K675" i="2"/>
  <c r="I673" i="2"/>
  <c r="Q900" i="13" l="1"/>
  <c r="H901" i="13"/>
  <c r="S900" i="13"/>
  <c r="T899" i="13"/>
  <c r="V899" i="13"/>
  <c r="W898" i="13"/>
  <c r="X898" i="13" s="1"/>
  <c r="F900" i="13"/>
  <c r="U899" i="13"/>
  <c r="Z899" i="13" s="1"/>
  <c r="K899" i="13"/>
  <c r="I899" i="13" s="1"/>
  <c r="G899" i="13"/>
  <c r="L898" i="13"/>
  <c r="AA898" i="13" s="1"/>
  <c r="AC898" i="13"/>
  <c r="AD898" i="13" s="1"/>
  <c r="J898" i="13"/>
  <c r="P898" i="13"/>
  <c r="W671" i="2"/>
  <c r="X671" i="2" s="1"/>
  <c r="Y671" i="2" s="1"/>
  <c r="F677" i="2"/>
  <c r="K676" i="2"/>
  <c r="H675" i="2"/>
  <c r="G674" i="2"/>
  <c r="Q674" i="2"/>
  <c r="T672" i="2"/>
  <c r="U672" i="2" s="1"/>
  <c r="Z672" i="2" s="1"/>
  <c r="S673" i="2"/>
  <c r="V672" i="2"/>
  <c r="L673" i="2"/>
  <c r="AA673" i="2" s="1"/>
  <c r="AC673" i="2"/>
  <c r="AD673" i="2" s="1"/>
  <c r="L674" i="2"/>
  <c r="AA674" i="2" s="1"/>
  <c r="AC674" i="2"/>
  <c r="AD674" i="2" s="1"/>
  <c r="P673" i="2"/>
  <c r="J673" i="2"/>
  <c r="H902" i="13" l="1"/>
  <c r="Q901" i="13"/>
  <c r="AC899" i="13"/>
  <c r="AD899" i="13" s="1"/>
  <c r="L899" i="13"/>
  <c r="AA899" i="13" s="1"/>
  <c r="W899" i="13"/>
  <c r="X899" i="13" s="1"/>
  <c r="J899" i="13"/>
  <c r="P899" i="13"/>
  <c r="F901" i="13"/>
  <c r="K900" i="13"/>
  <c r="I900" i="13" s="1"/>
  <c r="G900" i="13"/>
  <c r="T900" i="13"/>
  <c r="U900" i="13" s="1"/>
  <c r="Z900" i="13" s="1"/>
  <c r="S901" i="13"/>
  <c r="V900" i="13"/>
  <c r="Y898" i="13"/>
  <c r="T673" i="2"/>
  <c r="U673" i="2" s="1"/>
  <c r="Z673" i="2" s="1"/>
  <c r="S674" i="2"/>
  <c r="V673" i="2"/>
  <c r="J674" i="2"/>
  <c r="P674" i="2"/>
  <c r="Q675" i="2"/>
  <c r="H676" i="2"/>
  <c r="I675" i="2"/>
  <c r="G675" i="2"/>
  <c r="W672" i="2"/>
  <c r="X672" i="2" s="1"/>
  <c r="Y672" i="2" s="1"/>
  <c r="F678" i="2"/>
  <c r="K677" i="2"/>
  <c r="Y899" i="13" l="1"/>
  <c r="H903" i="13"/>
  <c r="Q902" i="13"/>
  <c r="F902" i="13"/>
  <c r="K901" i="13"/>
  <c r="I901" i="13" s="1"/>
  <c r="G901" i="13"/>
  <c r="T901" i="13"/>
  <c r="U901" i="13" s="1"/>
  <c r="Z901" i="13" s="1"/>
  <c r="S902" i="13"/>
  <c r="V901" i="13"/>
  <c r="AC900" i="13"/>
  <c r="AD900" i="13" s="1"/>
  <c r="L900" i="13"/>
  <c r="AA900" i="13" s="1"/>
  <c r="P900" i="13"/>
  <c r="J900" i="13"/>
  <c r="W900" i="13"/>
  <c r="X900" i="13" s="1"/>
  <c r="Y900" i="13" s="1"/>
  <c r="L675" i="2"/>
  <c r="AA675" i="2" s="1"/>
  <c r="AC675" i="2"/>
  <c r="AD675" i="2" s="1"/>
  <c r="K678" i="2"/>
  <c r="F679" i="2"/>
  <c r="G676" i="2"/>
  <c r="Q676" i="2"/>
  <c r="H677" i="2"/>
  <c r="I676" i="2"/>
  <c r="W673" i="2"/>
  <c r="X673" i="2" s="1"/>
  <c r="Y673" i="2" s="1"/>
  <c r="S675" i="2"/>
  <c r="T674" i="2"/>
  <c r="U674" i="2" s="1"/>
  <c r="Z674" i="2" s="1"/>
  <c r="V674" i="2"/>
  <c r="I677" i="2"/>
  <c r="J675" i="2"/>
  <c r="P675" i="2"/>
  <c r="H904" i="13" l="1"/>
  <c r="Q903" i="13"/>
  <c r="W901" i="13"/>
  <c r="X901" i="13" s="1"/>
  <c r="S903" i="13"/>
  <c r="T902" i="13"/>
  <c r="U902" i="13" s="1"/>
  <c r="Z902" i="13" s="1"/>
  <c r="V902" i="13"/>
  <c r="L901" i="13"/>
  <c r="AA901" i="13" s="1"/>
  <c r="AC901" i="13"/>
  <c r="AD901" i="13" s="1"/>
  <c r="P901" i="13"/>
  <c r="J901" i="13"/>
  <c r="K902" i="13"/>
  <c r="I902" i="13" s="1"/>
  <c r="F903" i="13"/>
  <c r="G902" i="13"/>
  <c r="W674" i="2"/>
  <c r="X674" i="2" s="1"/>
  <c r="Y674" i="2" s="1"/>
  <c r="K679" i="2"/>
  <c r="F680" i="2"/>
  <c r="J676" i="2"/>
  <c r="P676" i="2"/>
  <c r="L676" i="2"/>
  <c r="AA676" i="2" s="1"/>
  <c r="AC676" i="2"/>
  <c r="AD676" i="2" s="1"/>
  <c r="T675" i="2"/>
  <c r="U675" i="2" s="1"/>
  <c r="Z675" i="2" s="1"/>
  <c r="S676" i="2"/>
  <c r="V675" i="2"/>
  <c r="G677" i="2"/>
  <c r="Q677" i="2"/>
  <c r="H678" i="2"/>
  <c r="L677" i="2"/>
  <c r="AA677" i="2" s="1"/>
  <c r="AC677" i="2"/>
  <c r="AD677" i="2" s="1"/>
  <c r="H905" i="13" l="1"/>
  <c r="Q904" i="13"/>
  <c r="S904" i="13" s="1"/>
  <c r="T903" i="13"/>
  <c r="U903" i="13" s="1"/>
  <c r="Z903" i="13" s="1"/>
  <c r="V903" i="13"/>
  <c r="J902" i="13"/>
  <c r="P902" i="13"/>
  <c r="L902" i="13"/>
  <c r="AA902" i="13" s="1"/>
  <c r="AC902" i="13"/>
  <c r="AD902" i="13" s="1"/>
  <c r="K903" i="13"/>
  <c r="I903" i="13" s="1"/>
  <c r="F904" i="13"/>
  <c r="G903" i="13"/>
  <c r="W902" i="13"/>
  <c r="X902" i="13" s="1"/>
  <c r="Y902" i="13" s="1"/>
  <c r="Y901" i="13"/>
  <c r="W675" i="2"/>
  <c r="X675" i="2" s="1"/>
  <c r="Y675" i="2" s="1"/>
  <c r="Q678" i="2"/>
  <c r="I678" i="2"/>
  <c r="G678" i="2"/>
  <c r="H679" i="2"/>
  <c r="S677" i="2"/>
  <c r="T676" i="2"/>
  <c r="U676" i="2" s="1"/>
  <c r="Z676" i="2" s="1"/>
  <c r="V676" i="2"/>
  <c r="P677" i="2"/>
  <c r="J677" i="2"/>
  <c r="F681" i="2"/>
  <c r="K680" i="2"/>
  <c r="W903" i="13" l="1"/>
  <c r="X903" i="13" s="1"/>
  <c r="Q905" i="13"/>
  <c r="H906" i="13"/>
  <c r="F905" i="13"/>
  <c r="K904" i="13"/>
  <c r="I904" i="13" s="1"/>
  <c r="G904" i="13"/>
  <c r="J903" i="13"/>
  <c r="P903" i="13"/>
  <c r="Y903" i="13" s="1"/>
  <c r="L903" i="13"/>
  <c r="AA903" i="13" s="1"/>
  <c r="AC903" i="13"/>
  <c r="AD903" i="13" s="1"/>
  <c r="T904" i="13"/>
  <c r="U904" i="13" s="1"/>
  <c r="Z904" i="13" s="1"/>
  <c r="S905" i="13"/>
  <c r="V904" i="13"/>
  <c r="W676" i="2"/>
  <c r="X676" i="2" s="1"/>
  <c r="Y676" i="2" s="1"/>
  <c r="G679" i="2"/>
  <c r="Q679" i="2"/>
  <c r="I679" i="2"/>
  <c r="H680" i="2"/>
  <c r="P678" i="2"/>
  <c r="J678" i="2"/>
  <c r="K681" i="2"/>
  <c r="F682" i="2"/>
  <c r="S678" i="2"/>
  <c r="T677" i="2"/>
  <c r="U677" i="2" s="1"/>
  <c r="Z677" i="2" s="1"/>
  <c r="V677" i="2"/>
  <c r="AC678" i="2"/>
  <c r="AD678" i="2" s="1"/>
  <c r="L678" i="2"/>
  <c r="AA678" i="2" s="1"/>
  <c r="Q906" i="13" l="1"/>
  <c r="H907" i="13"/>
  <c r="L904" i="13"/>
  <c r="AA904" i="13" s="1"/>
  <c r="AC904" i="13"/>
  <c r="AD904" i="13" s="1"/>
  <c r="W904" i="13"/>
  <c r="X904" i="13" s="1"/>
  <c r="P904" i="13"/>
  <c r="J904" i="13"/>
  <c r="F906" i="13"/>
  <c r="K905" i="13"/>
  <c r="I905" i="13" s="1"/>
  <c r="G905" i="13"/>
  <c r="T905" i="13"/>
  <c r="U905" i="13" s="1"/>
  <c r="Z905" i="13" s="1"/>
  <c r="S906" i="13"/>
  <c r="V905" i="13"/>
  <c r="W677" i="2"/>
  <c r="X677" i="2" s="1"/>
  <c r="Y677" i="2" s="1"/>
  <c r="H681" i="2"/>
  <c r="G680" i="2"/>
  <c r="Q680" i="2"/>
  <c r="I680" i="2"/>
  <c r="AC679" i="2"/>
  <c r="AD679" i="2" s="1"/>
  <c r="L679" i="2"/>
  <c r="AA679" i="2" s="1"/>
  <c r="T678" i="2"/>
  <c r="U678" i="2" s="1"/>
  <c r="Z678" i="2" s="1"/>
  <c r="S679" i="2"/>
  <c r="V678" i="2"/>
  <c r="F683" i="2"/>
  <c r="K682" i="2"/>
  <c r="J679" i="2"/>
  <c r="P679" i="2"/>
  <c r="H908" i="13" l="1"/>
  <c r="Q907" i="13"/>
  <c r="AC905" i="13"/>
  <c r="AD905" i="13" s="1"/>
  <c r="L905" i="13"/>
  <c r="AA905" i="13" s="1"/>
  <c r="P905" i="13"/>
  <c r="J905" i="13"/>
  <c r="K906" i="13"/>
  <c r="I906" i="13" s="1"/>
  <c r="F907" i="13"/>
  <c r="G906" i="13"/>
  <c r="S907" i="13"/>
  <c r="T906" i="13"/>
  <c r="U906" i="13" s="1"/>
  <c r="Z906" i="13" s="1"/>
  <c r="V906" i="13"/>
  <c r="Y904" i="13"/>
  <c r="W905" i="13"/>
  <c r="X905" i="13" s="1"/>
  <c r="Y905" i="13" s="1"/>
  <c r="AC680" i="2"/>
  <c r="AD680" i="2" s="1"/>
  <c r="L680" i="2"/>
  <c r="AA680" i="2" s="1"/>
  <c r="W678" i="2"/>
  <c r="X678" i="2" s="1"/>
  <c r="Y678" i="2" s="1"/>
  <c r="J680" i="2"/>
  <c r="P680" i="2"/>
  <c r="K683" i="2"/>
  <c r="F684" i="2"/>
  <c r="S680" i="2"/>
  <c r="T679" i="2"/>
  <c r="U679" i="2" s="1"/>
  <c r="Z679" i="2" s="1"/>
  <c r="V679" i="2"/>
  <c r="W679" i="2" s="1"/>
  <c r="X679" i="2" s="1"/>
  <c r="Y679" i="2" s="1"/>
  <c r="I681" i="2"/>
  <c r="Q681" i="2"/>
  <c r="G681" i="2"/>
  <c r="H682" i="2"/>
  <c r="Q908" i="13" l="1"/>
  <c r="H909" i="13"/>
  <c r="K907" i="13"/>
  <c r="I907" i="13" s="1"/>
  <c r="F908" i="13"/>
  <c r="G907" i="13"/>
  <c r="T907" i="13"/>
  <c r="U907" i="13" s="1"/>
  <c r="Z907" i="13" s="1"/>
  <c r="S908" i="13"/>
  <c r="V907" i="13"/>
  <c r="L906" i="13"/>
  <c r="AA906" i="13" s="1"/>
  <c r="AC906" i="13"/>
  <c r="AD906" i="13" s="1"/>
  <c r="W906" i="13"/>
  <c r="X906" i="13" s="1"/>
  <c r="P906" i="13"/>
  <c r="J906" i="13"/>
  <c r="S681" i="2"/>
  <c r="T680" i="2"/>
  <c r="U680" i="2" s="1"/>
  <c r="Z680" i="2" s="1"/>
  <c r="V680" i="2"/>
  <c r="I682" i="2"/>
  <c r="G682" i="2"/>
  <c r="Q682" i="2"/>
  <c r="H683" i="2"/>
  <c r="AC681" i="2"/>
  <c r="AD681" i="2" s="1"/>
  <c r="L681" i="2"/>
  <c r="AA681" i="2" s="1"/>
  <c r="K684" i="2"/>
  <c r="F685" i="2"/>
  <c r="P681" i="2"/>
  <c r="J681" i="2"/>
  <c r="Y906" i="13" l="1"/>
  <c r="Q909" i="13"/>
  <c r="S909" i="13" s="1"/>
  <c r="H910" i="13"/>
  <c r="W907" i="13"/>
  <c r="X907" i="13" s="1"/>
  <c r="T908" i="13"/>
  <c r="V908" i="13"/>
  <c r="W908" i="13" s="1"/>
  <c r="K908" i="13"/>
  <c r="I908" i="13" s="1"/>
  <c r="U908" i="13"/>
  <c r="F909" i="13"/>
  <c r="Z908" i="13"/>
  <c r="G908" i="13"/>
  <c r="J907" i="13"/>
  <c r="P907" i="13"/>
  <c r="L907" i="13"/>
  <c r="AA907" i="13" s="1"/>
  <c r="AC907" i="13"/>
  <c r="AD907" i="13" s="1"/>
  <c r="W680" i="2"/>
  <c r="X680" i="2" s="1"/>
  <c r="Y680" i="2" s="1"/>
  <c r="K685" i="2"/>
  <c r="F686" i="2"/>
  <c r="G683" i="2"/>
  <c r="I683" i="2"/>
  <c r="H684" i="2"/>
  <c r="Q683" i="2"/>
  <c r="L682" i="2"/>
  <c r="AA682" i="2" s="1"/>
  <c r="AC682" i="2"/>
  <c r="AD682" i="2" s="1"/>
  <c r="P682" i="2"/>
  <c r="J682" i="2"/>
  <c r="T681" i="2"/>
  <c r="U681" i="2" s="1"/>
  <c r="Z681" i="2" s="1"/>
  <c r="S682" i="2"/>
  <c r="V681" i="2"/>
  <c r="X908" i="13" l="1"/>
  <c r="Q910" i="13"/>
  <c r="H911" i="13"/>
  <c r="F910" i="13"/>
  <c r="K909" i="13"/>
  <c r="I909" i="13" s="1"/>
  <c r="G909" i="13"/>
  <c r="T909" i="13"/>
  <c r="U909" i="13" s="1"/>
  <c r="Z909" i="13" s="1"/>
  <c r="S910" i="13"/>
  <c r="V909" i="13"/>
  <c r="J908" i="13"/>
  <c r="P908" i="13"/>
  <c r="Y908" i="13" s="1"/>
  <c r="AC908" i="13"/>
  <c r="AD908" i="13" s="1"/>
  <c r="L908" i="13"/>
  <c r="AA908" i="13" s="1"/>
  <c r="Y907" i="13"/>
  <c r="AC683" i="2"/>
  <c r="AD683" i="2" s="1"/>
  <c r="L683" i="2"/>
  <c r="AA683" i="2" s="1"/>
  <c r="J683" i="2"/>
  <c r="P683" i="2"/>
  <c r="F687" i="2"/>
  <c r="K686" i="2"/>
  <c r="W681" i="2"/>
  <c r="X681" i="2" s="1"/>
  <c r="Y681" i="2" s="1"/>
  <c r="T682" i="2"/>
  <c r="U682" i="2" s="1"/>
  <c r="Z682" i="2" s="1"/>
  <c r="S683" i="2"/>
  <c r="V682" i="2"/>
  <c r="I684" i="2"/>
  <c r="G684" i="2"/>
  <c r="H685" i="2"/>
  <c r="Q684" i="2"/>
  <c r="H912" i="13" l="1"/>
  <c r="Q911" i="13"/>
  <c r="J909" i="13"/>
  <c r="P909" i="13"/>
  <c r="F911" i="13"/>
  <c r="K910" i="13"/>
  <c r="I910" i="13" s="1"/>
  <c r="G910" i="13"/>
  <c r="W909" i="13"/>
  <c r="X909" i="13" s="1"/>
  <c r="Y909" i="13" s="1"/>
  <c r="L909" i="13"/>
  <c r="AA909" i="13" s="1"/>
  <c r="AC909" i="13"/>
  <c r="AD909" i="13" s="1"/>
  <c r="S911" i="13"/>
  <c r="T910" i="13"/>
  <c r="U910" i="13" s="1"/>
  <c r="Z910" i="13" s="1"/>
  <c r="V910" i="13"/>
  <c r="W682" i="2"/>
  <c r="X682" i="2" s="1"/>
  <c r="Y682" i="2" s="1"/>
  <c r="P684" i="2"/>
  <c r="J684" i="2"/>
  <c r="L684" i="2"/>
  <c r="AA684" i="2" s="1"/>
  <c r="AC684" i="2"/>
  <c r="AD684" i="2" s="1"/>
  <c r="G685" i="2"/>
  <c r="Q685" i="2"/>
  <c r="H686" i="2"/>
  <c r="I685" i="2"/>
  <c r="T683" i="2"/>
  <c r="U683" i="2" s="1"/>
  <c r="Z683" i="2" s="1"/>
  <c r="S684" i="2"/>
  <c r="V683" i="2"/>
  <c r="K687" i="2"/>
  <c r="F688" i="2"/>
  <c r="Q912" i="13" l="1"/>
  <c r="H913" i="13"/>
  <c r="K911" i="13"/>
  <c r="I911" i="13" s="1"/>
  <c r="U911" i="13"/>
  <c r="Z911" i="13" s="1"/>
  <c r="F912" i="13"/>
  <c r="G911" i="13"/>
  <c r="J910" i="13"/>
  <c r="P910" i="13"/>
  <c r="S912" i="13"/>
  <c r="T911" i="13"/>
  <c r="V911" i="13"/>
  <c r="W910" i="13"/>
  <c r="X910" i="13" s="1"/>
  <c r="Y910" i="13" s="1"/>
  <c r="AC910" i="13"/>
  <c r="AD910" i="13" s="1"/>
  <c r="L910" i="13"/>
  <c r="AA910" i="13" s="1"/>
  <c r="H687" i="2"/>
  <c r="G686" i="2"/>
  <c r="Q686" i="2"/>
  <c r="J685" i="2"/>
  <c r="P685" i="2"/>
  <c r="T684" i="2"/>
  <c r="U684" i="2" s="1"/>
  <c r="Z684" i="2" s="1"/>
  <c r="S685" i="2"/>
  <c r="V684" i="2"/>
  <c r="K688" i="2"/>
  <c r="F689" i="2"/>
  <c r="W683" i="2"/>
  <c r="X683" i="2" s="1"/>
  <c r="Y683" i="2" s="1"/>
  <c r="AC685" i="2"/>
  <c r="AD685" i="2" s="1"/>
  <c r="L685" i="2"/>
  <c r="AA685" i="2" s="1"/>
  <c r="I686" i="2"/>
  <c r="Q913" i="13" l="1"/>
  <c r="H914" i="13"/>
  <c r="T912" i="13"/>
  <c r="S913" i="13"/>
  <c r="V912" i="13"/>
  <c r="K912" i="13"/>
  <c r="I912" i="13" s="1"/>
  <c r="U912" i="13"/>
  <c r="Z912" i="13" s="1"/>
  <c r="F913" i="13"/>
  <c r="G912" i="13"/>
  <c r="W911" i="13"/>
  <c r="X911" i="13" s="1"/>
  <c r="J911" i="13"/>
  <c r="P911" i="13"/>
  <c r="L911" i="13"/>
  <c r="AA911" i="13" s="1"/>
  <c r="AC911" i="13"/>
  <c r="AD911" i="13" s="1"/>
  <c r="S686" i="2"/>
  <c r="T685" i="2"/>
  <c r="U685" i="2" s="1"/>
  <c r="Z685" i="2" s="1"/>
  <c r="V685" i="2"/>
  <c r="F690" i="2"/>
  <c r="K689" i="2"/>
  <c r="P686" i="2"/>
  <c r="J686" i="2"/>
  <c r="AC686" i="2"/>
  <c r="AD686" i="2" s="1"/>
  <c r="L686" i="2"/>
  <c r="AA686" i="2" s="1"/>
  <c r="W684" i="2"/>
  <c r="X684" i="2" s="1"/>
  <c r="Y684" i="2" s="1"/>
  <c r="Q687" i="2"/>
  <c r="I687" i="2"/>
  <c r="G687" i="2"/>
  <c r="H688" i="2"/>
  <c r="Q914" i="13" l="1"/>
  <c r="H915" i="13"/>
  <c r="W912" i="13"/>
  <c r="X912" i="13" s="1"/>
  <c r="Y912" i="13" s="1"/>
  <c r="J912" i="13"/>
  <c r="P912" i="13"/>
  <c r="AC912" i="13"/>
  <c r="AD912" i="13" s="1"/>
  <c r="L912" i="13"/>
  <c r="AA912" i="13" s="1"/>
  <c r="Y911" i="13"/>
  <c r="K913" i="13"/>
  <c r="I913" i="13" s="1"/>
  <c r="F914" i="13"/>
  <c r="G913" i="13"/>
  <c r="S914" i="13"/>
  <c r="T913" i="13"/>
  <c r="U913" i="13" s="1"/>
  <c r="Z913" i="13" s="1"/>
  <c r="V913" i="13"/>
  <c r="L687" i="2"/>
  <c r="AA687" i="2" s="1"/>
  <c r="AC687" i="2"/>
  <c r="AD687" i="2" s="1"/>
  <c r="F691" i="2"/>
  <c r="K690" i="2"/>
  <c r="P687" i="2"/>
  <c r="J687" i="2"/>
  <c r="W685" i="2"/>
  <c r="X685" i="2" s="1"/>
  <c r="Y685" i="2" s="1"/>
  <c r="G688" i="2"/>
  <c r="Q688" i="2"/>
  <c r="H689" i="2"/>
  <c r="I689" i="2" s="1"/>
  <c r="I688" i="2"/>
  <c r="S687" i="2"/>
  <c r="T686" i="2"/>
  <c r="U686" i="2" s="1"/>
  <c r="Z686" i="2" s="1"/>
  <c r="V686" i="2"/>
  <c r="H916" i="13" l="1"/>
  <c r="Q915" i="13"/>
  <c r="W913" i="13"/>
  <c r="X913" i="13" s="1"/>
  <c r="K914" i="13"/>
  <c r="I914" i="13" s="1"/>
  <c r="F915" i="13"/>
  <c r="G914" i="13"/>
  <c r="J913" i="13"/>
  <c r="P913" i="13"/>
  <c r="L913" i="13"/>
  <c r="AA913" i="13" s="1"/>
  <c r="AC913" i="13"/>
  <c r="AD913" i="13" s="1"/>
  <c r="S915" i="13"/>
  <c r="T914" i="13"/>
  <c r="U914" i="13" s="1"/>
  <c r="Z914" i="13" s="1"/>
  <c r="V914" i="13"/>
  <c r="W686" i="2"/>
  <c r="X686" i="2" s="1"/>
  <c r="Y686" i="2" s="1"/>
  <c r="P688" i="2"/>
  <c r="J688" i="2"/>
  <c r="AC689" i="2"/>
  <c r="AD689" i="2" s="1"/>
  <c r="L689" i="2"/>
  <c r="AA689" i="2" s="1"/>
  <c r="L688" i="2"/>
  <c r="AA688" i="2" s="1"/>
  <c r="AC688" i="2"/>
  <c r="AD688" i="2" s="1"/>
  <c r="F692" i="2"/>
  <c r="K691" i="2"/>
  <c r="T687" i="2"/>
  <c r="U687" i="2" s="1"/>
  <c r="Z687" i="2" s="1"/>
  <c r="S688" i="2"/>
  <c r="V687" i="2"/>
  <c r="Q689" i="2"/>
  <c r="H690" i="2"/>
  <c r="G689" i="2"/>
  <c r="Q916" i="13" l="1"/>
  <c r="H917" i="13"/>
  <c r="L914" i="13"/>
  <c r="AA914" i="13" s="1"/>
  <c r="AC914" i="13"/>
  <c r="AD914" i="13" s="1"/>
  <c r="P914" i="13"/>
  <c r="J914" i="13"/>
  <c r="T915" i="13"/>
  <c r="U915" i="13" s="1"/>
  <c r="Z915" i="13" s="1"/>
  <c r="S916" i="13"/>
  <c r="V915" i="13"/>
  <c r="W914" i="13"/>
  <c r="X914" i="13" s="1"/>
  <c r="F916" i="13"/>
  <c r="K915" i="13"/>
  <c r="I915" i="13" s="1"/>
  <c r="G915" i="13"/>
  <c r="Y913" i="13"/>
  <c r="Q690" i="2"/>
  <c r="H691" i="2"/>
  <c r="I691" i="2" s="1"/>
  <c r="G690" i="2"/>
  <c r="W687" i="2"/>
  <c r="X687" i="2" s="1"/>
  <c r="Y687" i="2" s="1"/>
  <c r="F693" i="2"/>
  <c r="K692" i="2"/>
  <c r="J689" i="2"/>
  <c r="P689" i="2"/>
  <c r="T688" i="2"/>
  <c r="U688" i="2" s="1"/>
  <c r="Z688" i="2" s="1"/>
  <c r="S689" i="2"/>
  <c r="V688" i="2"/>
  <c r="I690" i="2"/>
  <c r="W915" i="13" l="1"/>
  <c r="X915" i="13" s="1"/>
  <c r="Q917" i="13"/>
  <c r="H918" i="13"/>
  <c r="L915" i="13"/>
  <c r="AA915" i="13" s="1"/>
  <c r="AC915" i="13"/>
  <c r="AD915" i="13" s="1"/>
  <c r="S917" i="13"/>
  <c r="T916" i="13"/>
  <c r="U916" i="13" s="1"/>
  <c r="Z916" i="13" s="1"/>
  <c r="V916" i="13"/>
  <c r="P915" i="13"/>
  <c r="Y915" i="13" s="1"/>
  <c r="J915" i="13"/>
  <c r="K916" i="13"/>
  <c r="I916" i="13" s="1"/>
  <c r="F917" i="13"/>
  <c r="G916" i="13"/>
  <c r="Y914" i="13"/>
  <c r="W688" i="2"/>
  <c r="X688" i="2" s="1"/>
  <c r="Y688" i="2" s="1"/>
  <c r="K693" i="2"/>
  <c r="F694" i="2"/>
  <c r="J690" i="2"/>
  <c r="P690" i="2"/>
  <c r="T689" i="2"/>
  <c r="U689" i="2" s="1"/>
  <c r="Z689" i="2" s="1"/>
  <c r="S690" i="2"/>
  <c r="V689" i="2"/>
  <c r="AC690" i="2"/>
  <c r="AD690" i="2" s="1"/>
  <c r="L690" i="2"/>
  <c r="AA690" i="2" s="1"/>
  <c r="L691" i="2"/>
  <c r="AA691" i="2" s="1"/>
  <c r="AC691" i="2"/>
  <c r="AD691" i="2" s="1"/>
  <c r="Q691" i="2"/>
  <c r="H692" i="2"/>
  <c r="G691" i="2"/>
  <c r="W689" i="2" l="1"/>
  <c r="X689" i="2" s="1"/>
  <c r="Y689" i="2" s="1"/>
  <c r="Q918" i="13"/>
  <c r="H919" i="13"/>
  <c r="P916" i="13"/>
  <c r="J916" i="13"/>
  <c r="T917" i="13"/>
  <c r="S918" i="13"/>
  <c r="V917" i="13"/>
  <c r="F918" i="13"/>
  <c r="U917" i="13"/>
  <c r="Z917" i="13" s="1"/>
  <c r="K917" i="13"/>
  <c r="I917" i="13" s="1"/>
  <c r="G917" i="13"/>
  <c r="L916" i="13"/>
  <c r="AA916" i="13" s="1"/>
  <c r="AC916" i="13"/>
  <c r="AD916" i="13" s="1"/>
  <c r="W916" i="13"/>
  <c r="X916" i="13" s="1"/>
  <c r="Y916" i="13" s="1"/>
  <c r="F695" i="2"/>
  <c r="K694" i="2"/>
  <c r="P691" i="2"/>
  <c r="J691" i="2"/>
  <c r="S691" i="2"/>
  <c r="T690" i="2"/>
  <c r="U690" i="2" s="1"/>
  <c r="Z690" i="2" s="1"/>
  <c r="V690" i="2"/>
  <c r="Q692" i="2"/>
  <c r="H693" i="2"/>
  <c r="I693" i="2" s="1"/>
  <c r="G692" i="2"/>
  <c r="I692" i="2"/>
  <c r="H920" i="13" l="1"/>
  <c r="Q919" i="13"/>
  <c r="P917" i="13"/>
  <c r="J917" i="13"/>
  <c r="F919" i="13"/>
  <c r="K918" i="13"/>
  <c r="I918" i="13" s="1"/>
  <c r="G918" i="13"/>
  <c r="W917" i="13"/>
  <c r="X917" i="13" s="1"/>
  <c r="Y917" i="13" s="1"/>
  <c r="L917" i="13"/>
  <c r="AA917" i="13" s="1"/>
  <c r="AC917" i="13"/>
  <c r="AD917" i="13" s="1"/>
  <c r="S919" i="13"/>
  <c r="T918" i="13"/>
  <c r="U918" i="13" s="1"/>
  <c r="Z918" i="13" s="1"/>
  <c r="V918" i="13"/>
  <c r="W690" i="2"/>
  <c r="X690" i="2" s="1"/>
  <c r="Y690" i="2" s="1"/>
  <c r="AC693" i="2"/>
  <c r="AD693" i="2" s="1"/>
  <c r="L693" i="2"/>
  <c r="AA693" i="2" s="1"/>
  <c r="J692" i="2"/>
  <c r="P692" i="2"/>
  <c r="L692" i="2"/>
  <c r="AA692" i="2" s="1"/>
  <c r="AC692" i="2"/>
  <c r="AD692" i="2" s="1"/>
  <c r="Q693" i="2"/>
  <c r="H694" i="2"/>
  <c r="G693" i="2"/>
  <c r="T691" i="2"/>
  <c r="U691" i="2" s="1"/>
  <c r="Z691" i="2" s="1"/>
  <c r="S692" i="2"/>
  <c r="V691" i="2"/>
  <c r="F696" i="2"/>
  <c r="K695" i="2"/>
  <c r="Q920" i="13" l="1"/>
  <c r="S920" i="13" s="1"/>
  <c r="H921" i="13"/>
  <c r="W918" i="13"/>
  <c r="X918" i="13" s="1"/>
  <c r="T919" i="13"/>
  <c r="U919" i="13" s="1"/>
  <c r="Z919" i="13" s="1"/>
  <c r="V919" i="13"/>
  <c r="P918" i="13"/>
  <c r="J918" i="13"/>
  <c r="F920" i="13"/>
  <c r="K919" i="13"/>
  <c r="I919" i="13" s="1"/>
  <c r="G919" i="13"/>
  <c r="AC918" i="13"/>
  <c r="AD918" i="13" s="1"/>
  <c r="L918" i="13"/>
  <c r="AA918" i="13" s="1"/>
  <c r="W691" i="2"/>
  <c r="X691" i="2" s="1"/>
  <c r="Y691" i="2" s="1"/>
  <c r="Q694" i="2"/>
  <c r="H695" i="2"/>
  <c r="I695" i="2" s="1"/>
  <c r="I694" i="2"/>
  <c r="G694" i="2"/>
  <c r="K696" i="2"/>
  <c r="F697" i="2"/>
  <c r="P693" i="2"/>
  <c r="J693" i="2"/>
  <c r="S693" i="2"/>
  <c r="T692" i="2"/>
  <c r="U692" i="2" s="1"/>
  <c r="Z692" i="2" s="1"/>
  <c r="V692" i="2"/>
  <c r="Q921" i="13" l="1"/>
  <c r="H922" i="13"/>
  <c r="F921" i="13"/>
  <c r="K920" i="13"/>
  <c r="I920" i="13" s="1"/>
  <c r="G920" i="13"/>
  <c r="T920" i="13"/>
  <c r="U920" i="13" s="1"/>
  <c r="Z920" i="13" s="1"/>
  <c r="S921" i="13"/>
  <c r="V920" i="13"/>
  <c r="P919" i="13"/>
  <c r="J919" i="13"/>
  <c r="Y918" i="13"/>
  <c r="L919" i="13"/>
  <c r="AA919" i="13" s="1"/>
  <c r="AC919" i="13"/>
  <c r="AD919" i="13" s="1"/>
  <c r="W919" i="13"/>
  <c r="X919" i="13" s="1"/>
  <c r="Y919" i="13" s="1"/>
  <c r="J694" i="2"/>
  <c r="P694" i="2"/>
  <c r="K697" i="2"/>
  <c r="F698" i="2"/>
  <c r="AC694" i="2"/>
  <c r="AD694" i="2" s="1"/>
  <c r="L694" i="2"/>
  <c r="AA694" i="2" s="1"/>
  <c r="S694" i="2"/>
  <c r="T693" i="2"/>
  <c r="U693" i="2" s="1"/>
  <c r="Z693" i="2" s="1"/>
  <c r="V693" i="2"/>
  <c r="Q695" i="2"/>
  <c r="H696" i="2"/>
  <c r="G695" i="2"/>
  <c r="W692" i="2"/>
  <c r="X692" i="2" s="1"/>
  <c r="Y692" i="2" s="1"/>
  <c r="AC695" i="2"/>
  <c r="AD695" i="2" s="1"/>
  <c r="L695" i="2"/>
  <c r="AA695" i="2" s="1"/>
  <c r="H923" i="13" l="1"/>
  <c r="Q922" i="13"/>
  <c r="W920" i="13"/>
  <c r="X920" i="13" s="1"/>
  <c r="S922" i="13"/>
  <c r="T921" i="13"/>
  <c r="V921" i="13"/>
  <c r="L920" i="13"/>
  <c r="AA920" i="13" s="1"/>
  <c r="AC920" i="13"/>
  <c r="AD920" i="13" s="1"/>
  <c r="U921" i="13"/>
  <c r="Z921" i="13" s="1"/>
  <c r="K921" i="13"/>
  <c r="I921" i="13" s="1"/>
  <c r="F922" i="13"/>
  <c r="G921" i="13"/>
  <c r="P920" i="13"/>
  <c r="J920" i="13"/>
  <c r="F699" i="2"/>
  <c r="K698" i="2"/>
  <c r="J695" i="2"/>
  <c r="P695" i="2"/>
  <c r="G696" i="2"/>
  <c r="H697" i="2"/>
  <c r="I697" i="2" s="1"/>
  <c r="Q696" i="2"/>
  <c r="I696" i="2"/>
  <c r="S695" i="2"/>
  <c r="T694" i="2"/>
  <c r="U694" i="2" s="1"/>
  <c r="Z694" i="2" s="1"/>
  <c r="V694" i="2"/>
  <c r="W693" i="2"/>
  <c r="X693" i="2" s="1"/>
  <c r="Y693" i="2" s="1"/>
  <c r="Q923" i="13" l="1"/>
  <c r="H924" i="13"/>
  <c r="J921" i="13"/>
  <c r="P921" i="13"/>
  <c r="F923" i="13"/>
  <c r="K922" i="13"/>
  <c r="I922" i="13" s="1"/>
  <c r="G922" i="13"/>
  <c r="S923" i="13"/>
  <c r="T922" i="13"/>
  <c r="U922" i="13" s="1"/>
  <c r="Z922" i="13" s="1"/>
  <c r="V922" i="13"/>
  <c r="AC921" i="13"/>
  <c r="AD921" i="13" s="1"/>
  <c r="L921" i="13"/>
  <c r="AA921" i="13" s="1"/>
  <c r="W921" i="13"/>
  <c r="X921" i="13" s="1"/>
  <c r="Y920" i="13"/>
  <c r="W694" i="2"/>
  <c r="X694" i="2" s="1"/>
  <c r="Y694" i="2" s="1"/>
  <c r="AC696" i="2"/>
  <c r="AD696" i="2" s="1"/>
  <c r="L696" i="2"/>
  <c r="AA696" i="2" s="1"/>
  <c r="T695" i="2"/>
  <c r="U695" i="2" s="1"/>
  <c r="Z695" i="2" s="1"/>
  <c r="S696" i="2"/>
  <c r="V695" i="2"/>
  <c r="G697" i="2"/>
  <c r="Q697" i="2"/>
  <c r="H698" i="2"/>
  <c r="I698" i="2" s="1"/>
  <c r="AC697" i="2"/>
  <c r="AD697" i="2" s="1"/>
  <c r="L697" i="2"/>
  <c r="AA697" i="2" s="1"/>
  <c r="J696" i="2"/>
  <c r="P696" i="2"/>
  <c r="F700" i="2"/>
  <c r="K699" i="2"/>
  <c r="Y921" i="13" l="1"/>
  <c r="H925" i="13"/>
  <c r="Q924" i="13"/>
  <c r="K923" i="13"/>
  <c r="I923" i="13" s="1"/>
  <c r="F924" i="13"/>
  <c r="G923" i="13"/>
  <c r="W922" i="13"/>
  <c r="X922" i="13" s="1"/>
  <c r="L922" i="13"/>
  <c r="AA922" i="13" s="1"/>
  <c r="AC922" i="13"/>
  <c r="AD922" i="13" s="1"/>
  <c r="P922" i="13"/>
  <c r="J922" i="13"/>
  <c r="S924" i="13"/>
  <c r="T923" i="13"/>
  <c r="U923" i="13" s="1"/>
  <c r="Z923" i="13" s="1"/>
  <c r="V923" i="13"/>
  <c r="F701" i="2"/>
  <c r="K700" i="2"/>
  <c r="L698" i="2"/>
  <c r="AA698" i="2" s="1"/>
  <c r="AC698" i="2"/>
  <c r="AD698" i="2" s="1"/>
  <c r="J697" i="2"/>
  <c r="P697" i="2"/>
  <c r="W695" i="2"/>
  <c r="X695" i="2" s="1"/>
  <c r="Y695" i="2" s="1"/>
  <c r="H699" i="2"/>
  <c r="G698" i="2"/>
  <c r="Q698" i="2"/>
  <c r="T696" i="2"/>
  <c r="U696" i="2" s="1"/>
  <c r="Z696" i="2" s="1"/>
  <c r="S697" i="2"/>
  <c r="V696" i="2"/>
  <c r="H926" i="13" l="1"/>
  <c r="Q925" i="13"/>
  <c r="K924" i="13"/>
  <c r="I924" i="13" s="1"/>
  <c r="F925" i="13"/>
  <c r="G924" i="13"/>
  <c r="T924" i="13"/>
  <c r="U924" i="13" s="1"/>
  <c r="Z924" i="13" s="1"/>
  <c r="S925" i="13"/>
  <c r="V924" i="13"/>
  <c r="W923" i="13"/>
  <c r="X923" i="13" s="1"/>
  <c r="Y922" i="13"/>
  <c r="AC923" i="13"/>
  <c r="AD923" i="13" s="1"/>
  <c r="L923" i="13"/>
  <c r="AA923" i="13" s="1"/>
  <c r="P923" i="13"/>
  <c r="J923" i="13"/>
  <c r="W696" i="2"/>
  <c r="X696" i="2" s="1"/>
  <c r="Y696" i="2" s="1"/>
  <c r="Q699" i="2"/>
  <c r="H700" i="2"/>
  <c r="G699" i="2"/>
  <c r="S698" i="2"/>
  <c r="T697" i="2"/>
  <c r="U697" i="2" s="1"/>
  <c r="Z697" i="2" s="1"/>
  <c r="V697" i="2"/>
  <c r="P698" i="2"/>
  <c r="J698" i="2"/>
  <c r="K701" i="2"/>
  <c r="F702" i="2"/>
  <c r="I699" i="2"/>
  <c r="W924" i="13" l="1"/>
  <c r="X924" i="13" s="1"/>
  <c r="H927" i="13"/>
  <c r="Q926" i="13"/>
  <c r="S926" i="13"/>
  <c r="T925" i="13"/>
  <c r="V925" i="13"/>
  <c r="U925" i="13"/>
  <c r="Z925" i="13" s="1"/>
  <c r="F926" i="13"/>
  <c r="K925" i="13"/>
  <c r="I925" i="13" s="1"/>
  <c r="G925" i="13"/>
  <c r="AC924" i="13"/>
  <c r="AD924" i="13" s="1"/>
  <c r="L924" i="13"/>
  <c r="AA924" i="13" s="1"/>
  <c r="Y923" i="13"/>
  <c r="P924" i="13"/>
  <c r="Y924" i="13" s="1"/>
  <c r="J924" i="13"/>
  <c r="W697" i="2"/>
  <c r="X697" i="2" s="1"/>
  <c r="Y697" i="2" s="1"/>
  <c r="P699" i="2"/>
  <c r="J699" i="2"/>
  <c r="Q700" i="2"/>
  <c r="H701" i="2"/>
  <c r="I701" i="2" s="1"/>
  <c r="I700" i="2"/>
  <c r="G700" i="2"/>
  <c r="K702" i="2"/>
  <c r="F703" i="2"/>
  <c r="S699" i="2"/>
  <c r="T698" i="2"/>
  <c r="U698" i="2" s="1"/>
  <c r="Z698" i="2" s="1"/>
  <c r="V698" i="2"/>
  <c r="L699" i="2"/>
  <c r="AA699" i="2" s="1"/>
  <c r="AC699" i="2"/>
  <c r="AD699" i="2" s="1"/>
  <c r="Q927" i="13" l="1"/>
  <c r="H928" i="13"/>
  <c r="W925" i="13"/>
  <c r="X925" i="13" s="1"/>
  <c r="K926" i="13"/>
  <c r="I926" i="13" s="1"/>
  <c r="F927" i="13"/>
  <c r="G926" i="13"/>
  <c r="P925" i="13"/>
  <c r="J925" i="13"/>
  <c r="AC925" i="13"/>
  <c r="AD925" i="13" s="1"/>
  <c r="L925" i="13"/>
  <c r="AA925" i="13" s="1"/>
  <c r="T926" i="13"/>
  <c r="U926" i="13" s="1"/>
  <c r="Z926" i="13" s="1"/>
  <c r="S927" i="13"/>
  <c r="V926" i="13"/>
  <c r="AC701" i="2"/>
  <c r="AD701" i="2" s="1"/>
  <c r="L701" i="2"/>
  <c r="AA701" i="2" s="1"/>
  <c r="T699" i="2"/>
  <c r="U699" i="2" s="1"/>
  <c r="Z699" i="2" s="1"/>
  <c r="S700" i="2"/>
  <c r="V699" i="2"/>
  <c r="J700" i="2"/>
  <c r="P700" i="2"/>
  <c r="K703" i="2"/>
  <c r="F704" i="2"/>
  <c r="AC700" i="2"/>
  <c r="AD700" i="2" s="1"/>
  <c r="L700" i="2"/>
  <c r="AA700" i="2" s="1"/>
  <c r="W698" i="2"/>
  <c r="X698" i="2" s="1"/>
  <c r="Y698" i="2" s="1"/>
  <c r="Q701" i="2"/>
  <c r="H702" i="2"/>
  <c r="G701" i="2"/>
  <c r="Q928" i="13" l="1"/>
  <c r="H929" i="13"/>
  <c r="W926" i="13"/>
  <c r="X926" i="13" s="1"/>
  <c r="P926" i="13"/>
  <c r="J926" i="13"/>
  <c r="L926" i="13"/>
  <c r="AA926" i="13" s="1"/>
  <c r="AC926" i="13"/>
  <c r="AD926" i="13" s="1"/>
  <c r="K927" i="13"/>
  <c r="I927" i="13" s="1"/>
  <c r="F928" i="13"/>
  <c r="G927" i="13"/>
  <c r="S928" i="13"/>
  <c r="T927" i="13"/>
  <c r="U927" i="13" s="1"/>
  <c r="Z927" i="13" s="1"/>
  <c r="V927" i="13"/>
  <c r="Y925" i="13"/>
  <c r="G702" i="2"/>
  <c r="H703" i="2"/>
  <c r="I703" i="2" s="1"/>
  <c r="Q702" i="2"/>
  <c r="P701" i="2"/>
  <c r="J701" i="2"/>
  <c r="S701" i="2"/>
  <c r="T700" i="2"/>
  <c r="U700" i="2" s="1"/>
  <c r="Z700" i="2" s="1"/>
  <c r="V700" i="2"/>
  <c r="I702" i="2"/>
  <c r="F705" i="2"/>
  <c r="K704" i="2"/>
  <c r="W699" i="2"/>
  <c r="X699" i="2" s="1"/>
  <c r="Y699" i="2" s="1"/>
  <c r="Y926" i="13" l="1"/>
  <c r="Q929" i="13"/>
  <c r="H930" i="13"/>
  <c r="S929" i="13"/>
  <c r="T928" i="13"/>
  <c r="V928" i="13"/>
  <c r="P927" i="13"/>
  <c r="J927" i="13"/>
  <c r="AC927" i="13"/>
  <c r="AD927" i="13" s="1"/>
  <c r="L927" i="13"/>
  <c r="AA927" i="13" s="1"/>
  <c r="W927" i="13"/>
  <c r="X927" i="13" s="1"/>
  <c r="Y927" i="13" s="1"/>
  <c r="U928" i="13"/>
  <c r="Z928" i="13" s="1"/>
  <c r="K928" i="13"/>
  <c r="I928" i="13" s="1"/>
  <c r="F929" i="13"/>
  <c r="G928" i="13"/>
  <c r="F706" i="2"/>
  <c r="K705" i="2"/>
  <c r="T701" i="2"/>
  <c r="U701" i="2" s="1"/>
  <c r="Z701" i="2" s="1"/>
  <c r="S702" i="2"/>
  <c r="V701" i="2"/>
  <c r="L702" i="2"/>
  <c r="AA702" i="2" s="1"/>
  <c r="AC702" i="2"/>
  <c r="AD702" i="2" s="1"/>
  <c r="AC703" i="2"/>
  <c r="AD703" i="2" s="1"/>
  <c r="L703" i="2"/>
  <c r="AA703" i="2" s="1"/>
  <c r="W700" i="2"/>
  <c r="X700" i="2" s="1"/>
  <c r="Y700" i="2" s="1"/>
  <c r="Q703" i="2"/>
  <c r="H704" i="2"/>
  <c r="G703" i="2"/>
  <c r="J702" i="2"/>
  <c r="P702" i="2"/>
  <c r="H931" i="13" l="1"/>
  <c r="Q930" i="13"/>
  <c r="W928" i="13"/>
  <c r="X928" i="13" s="1"/>
  <c r="J928" i="13"/>
  <c r="P928" i="13"/>
  <c r="AC928" i="13"/>
  <c r="AD928" i="13" s="1"/>
  <c r="L928" i="13"/>
  <c r="AA928" i="13" s="1"/>
  <c r="K929" i="13"/>
  <c r="I929" i="13" s="1"/>
  <c r="F930" i="13"/>
  <c r="G929" i="13"/>
  <c r="S930" i="13"/>
  <c r="T929" i="13"/>
  <c r="U929" i="13" s="1"/>
  <c r="Z929" i="13" s="1"/>
  <c r="V929" i="13"/>
  <c r="W701" i="2"/>
  <c r="X701" i="2" s="1"/>
  <c r="Y701" i="2" s="1"/>
  <c r="K706" i="2"/>
  <c r="F707" i="2"/>
  <c r="P703" i="2"/>
  <c r="J703" i="2"/>
  <c r="Q704" i="2"/>
  <c r="H705" i="2"/>
  <c r="G704" i="2"/>
  <c r="T702" i="2"/>
  <c r="U702" i="2" s="1"/>
  <c r="Z702" i="2" s="1"/>
  <c r="S703" i="2"/>
  <c r="V702" i="2"/>
  <c r="I704" i="2"/>
  <c r="W929" i="13" l="1"/>
  <c r="Q931" i="13"/>
  <c r="S931" i="13" s="1"/>
  <c r="H932" i="13"/>
  <c r="T930" i="13"/>
  <c r="U930" i="13" s="1"/>
  <c r="Z930" i="13" s="1"/>
  <c r="V930" i="13"/>
  <c r="J929" i="13"/>
  <c r="P929" i="13"/>
  <c r="L929" i="13"/>
  <c r="AA929" i="13" s="1"/>
  <c r="AC929" i="13"/>
  <c r="AD929" i="13" s="1"/>
  <c r="X929" i="13"/>
  <c r="Y928" i="13"/>
  <c r="F931" i="13"/>
  <c r="K930" i="13"/>
  <c r="I930" i="13" s="1"/>
  <c r="G930" i="13"/>
  <c r="K707" i="2"/>
  <c r="F708" i="2"/>
  <c r="Q705" i="2"/>
  <c r="H706" i="2"/>
  <c r="I706" i="2" s="1"/>
  <c r="G705" i="2"/>
  <c r="T703" i="2"/>
  <c r="U703" i="2" s="1"/>
  <c r="Z703" i="2" s="1"/>
  <c r="S704" i="2"/>
  <c r="V703" i="2"/>
  <c r="AC704" i="2"/>
  <c r="AD704" i="2" s="1"/>
  <c r="L704" i="2"/>
  <c r="AA704" i="2" s="1"/>
  <c r="W702" i="2"/>
  <c r="X702" i="2" s="1"/>
  <c r="Y702" i="2" s="1"/>
  <c r="P704" i="2"/>
  <c r="J704" i="2"/>
  <c r="I705" i="2"/>
  <c r="Y929" i="13" l="1"/>
  <c r="H933" i="13"/>
  <c r="Q932" i="13"/>
  <c r="W930" i="13"/>
  <c r="X930" i="13" s="1"/>
  <c r="L930" i="13"/>
  <c r="AA930" i="13" s="1"/>
  <c r="AC930" i="13"/>
  <c r="AD930" i="13" s="1"/>
  <c r="J930" i="13"/>
  <c r="P930" i="13"/>
  <c r="K931" i="13"/>
  <c r="I931" i="13" s="1"/>
  <c r="F932" i="13"/>
  <c r="G931" i="13"/>
  <c r="T931" i="13"/>
  <c r="U931" i="13" s="1"/>
  <c r="Z931" i="13" s="1"/>
  <c r="S932" i="13"/>
  <c r="V931" i="13"/>
  <c r="AC706" i="2"/>
  <c r="AD706" i="2" s="1"/>
  <c r="L706" i="2"/>
  <c r="AA706" i="2" s="1"/>
  <c r="L705" i="2"/>
  <c r="AA705" i="2" s="1"/>
  <c r="AC705" i="2"/>
  <c r="AD705" i="2" s="1"/>
  <c r="W703" i="2"/>
  <c r="X703" i="2" s="1"/>
  <c r="Y703" i="2" s="1"/>
  <c r="J705" i="2"/>
  <c r="P705" i="2"/>
  <c r="K708" i="2"/>
  <c r="F709" i="2"/>
  <c r="S705" i="2"/>
  <c r="T704" i="2"/>
  <c r="U704" i="2" s="1"/>
  <c r="Z704" i="2" s="1"/>
  <c r="V704" i="2"/>
  <c r="G706" i="2"/>
  <c r="Q706" i="2"/>
  <c r="H707" i="2"/>
  <c r="Q933" i="13" l="1"/>
  <c r="H934" i="13"/>
  <c r="F933" i="13"/>
  <c r="K932" i="13"/>
  <c r="I932" i="13" s="1"/>
  <c r="G932" i="13"/>
  <c r="L931" i="13"/>
  <c r="AA931" i="13" s="1"/>
  <c r="AC931" i="13"/>
  <c r="AD931" i="13" s="1"/>
  <c r="W931" i="13"/>
  <c r="X931" i="13" s="1"/>
  <c r="J931" i="13"/>
  <c r="P931" i="13"/>
  <c r="T932" i="13"/>
  <c r="U932" i="13" s="1"/>
  <c r="Z932" i="13" s="1"/>
  <c r="S933" i="13"/>
  <c r="V932" i="13"/>
  <c r="Y930" i="13"/>
  <c r="W704" i="2"/>
  <c r="X704" i="2" s="1"/>
  <c r="Y704" i="2" s="1"/>
  <c r="Q707" i="2"/>
  <c r="G707" i="2"/>
  <c r="H708" i="2"/>
  <c r="I708" i="2" s="1"/>
  <c r="S706" i="2"/>
  <c r="T705" i="2"/>
  <c r="U705" i="2" s="1"/>
  <c r="Z705" i="2" s="1"/>
  <c r="V705" i="2"/>
  <c r="I707" i="2"/>
  <c r="J706" i="2"/>
  <c r="P706" i="2"/>
  <c r="F710" i="2"/>
  <c r="K709" i="2"/>
  <c r="H935" i="13" l="1"/>
  <c r="Q934" i="13"/>
  <c r="W932" i="13"/>
  <c r="X932" i="13" s="1"/>
  <c r="J932" i="13"/>
  <c r="P932" i="13"/>
  <c r="K933" i="13"/>
  <c r="I933" i="13" s="1"/>
  <c r="F934" i="13"/>
  <c r="G933" i="13"/>
  <c r="T933" i="13"/>
  <c r="U933" i="13" s="1"/>
  <c r="Z933" i="13" s="1"/>
  <c r="S934" i="13"/>
  <c r="V933" i="13"/>
  <c r="Y931" i="13"/>
  <c r="AC932" i="13"/>
  <c r="AD932" i="13" s="1"/>
  <c r="L932" i="13"/>
  <c r="AA932" i="13" s="1"/>
  <c r="W705" i="2"/>
  <c r="X705" i="2" s="1"/>
  <c r="Y705" i="2" s="1"/>
  <c r="L708" i="2"/>
  <c r="AA708" i="2" s="1"/>
  <c r="AC708" i="2"/>
  <c r="AD708" i="2" s="1"/>
  <c r="F711" i="2"/>
  <c r="K710" i="2"/>
  <c r="P707" i="2"/>
  <c r="J707" i="2"/>
  <c r="S707" i="2"/>
  <c r="T706" i="2"/>
  <c r="U706" i="2" s="1"/>
  <c r="Z706" i="2" s="1"/>
  <c r="V706" i="2"/>
  <c r="AC707" i="2"/>
  <c r="AD707" i="2" s="1"/>
  <c r="L707" i="2"/>
  <c r="AA707" i="2" s="1"/>
  <c r="Q708" i="2"/>
  <c r="H709" i="2"/>
  <c r="G708" i="2"/>
  <c r="H936" i="13" l="1"/>
  <c r="Q935" i="13"/>
  <c r="L933" i="13"/>
  <c r="AA933" i="13" s="1"/>
  <c r="AC933" i="13"/>
  <c r="AD933" i="13" s="1"/>
  <c r="W933" i="13"/>
  <c r="X933" i="13" s="1"/>
  <c r="T934" i="13"/>
  <c r="S935" i="13"/>
  <c r="V934" i="13"/>
  <c r="K934" i="13"/>
  <c r="I934" i="13" s="1"/>
  <c r="F935" i="13"/>
  <c r="U934" i="13"/>
  <c r="Z934" i="13" s="1"/>
  <c r="G934" i="13"/>
  <c r="J933" i="13"/>
  <c r="P933" i="13"/>
  <c r="Y932" i="13"/>
  <c r="W706" i="2"/>
  <c r="X706" i="2" s="1"/>
  <c r="Y706" i="2" s="1"/>
  <c r="P708" i="2"/>
  <c r="J708" i="2"/>
  <c r="S708" i="2"/>
  <c r="T707" i="2"/>
  <c r="U707" i="2" s="1"/>
  <c r="Z707" i="2" s="1"/>
  <c r="V707" i="2"/>
  <c r="K711" i="2"/>
  <c r="F712" i="2"/>
  <c r="H710" i="2"/>
  <c r="G709" i="2"/>
  <c r="Q709" i="2"/>
  <c r="I709" i="2"/>
  <c r="Q936" i="13" l="1"/>
  <c r="H937" i="13"/>
  <c r="K935" i="13"/>
  <c r="I935" i="13" s="1"/>
  <c r="F936" i="13"/>
  <c r="G935" i="13"/>
  <c r="T935" i="13"/>
  <c r="U935" i="13" s="1"/>
  <c r="Z935" i="13" s="1"/>
  <c r="S936" i="13"/>
  <c r="V935" i="13"/>
  <c r="J934" i="13"/>
  <c r="P934" i="13"/>
  <c r="AC934" i="13"/>
  <c r="AD934" i="13" s="1"/>
  <c r="L934" i="13"/>
  <c r="AA934" i="13" s="1"/>
  <c r="Y933" i="13"/>
  <c r="W934" i="13"/>
  <c r="X934" i="13" s="1"/>
  <c r="Y934" i="13" s="1"/>
  <c r="AC709" i="2"/>
  <c r="AD709" i="2" s="1"/>
  <c r="L709" i="2"/>
  <c r="AA709" i="2" s="1"/>
  <c r="K712" i="2"/>
  <c r="F713" i="2"/>
  <c r="H711" i="2"/>
  <c r="G710" i="2"/>
  <c r="Q710" i="2"/>
  <c r="S709" i="2"/>
  <c r="T708" i="2"/>
  <c r="U708" i="2" s="1"/>
  <c r="Z708" i="2" s="1"/>
  <c r="V708" i="2"/>
  <c r="J709" i="2"/>
  <c r="P709" i="2"/>
  <c r="W707" i="2"/>
  <c r="X707" i="2" s="1"/>
  <c r="Y707" i="2" s="1"/>
  <c r="I710" i="2"/>
  <c r="Q937" i="13" l="1"/>
  <c r="H938" i="13"/>
  <c r="W935" i="13"/>
  <c r="X935" i="13" s="1"/>
  <c r="F937" i="13"/>
  <c r="K936" i="13"/>
  <c r="I936" i="13" s="1"/>
  <c r="G936" i="13"/>
  <c r="T936" i="13"/>
  <c r="U936" i="13" s="1"/>
  <c r="Z936" i="13" s="1"/>
  <c r="S937" i="13"/>
  <c r="V936" i="13"/>
  <c r="J935" i="13"/>
  <c r="P935" i="13"/>
  <c r="AC935" i="13"/>
  <c r="AD935" i="13" s="1"/>
  <c r="L935" i="13"/>
  <c r="AA935" i="13" s="1"/>
  <c r="K713" i="2"/>
  <c r="F714" i="2"/>
  <c r="L710" i="2"/>
  <c r="AA710" i="2" s="1"/>
  <c r="AC710" i="2"/>
  <c r="AD710" i="2" s="1"/>
  <c r="W708" i="2"/>
  <c r="X708" i="2" s="1"/>
  <c r="Y708" i="2" s="1"/>
  <c r="J710" i="2"/>
  <c r="P710" i="2"/>
  <c r="S710" i="2"/>
  <c r="T709" i="2"/>
  <c r="U709" i="2" s="1"/>
  <c r="Z709" i="2" s="1"/>
  <c r="V709" i="2"/>
  <c r="Q711" i="2"/>
  <c r="I711" i="2"/>
  <c r="H712" i="2"/>
  <c r="G711" i="2"/>
  <c r="Q938" i="13" l="1"/>
  <c r="H939" i="13"/>
  <c r="AC936" i="13"/>
  <c r="AD936" i="13" s="1"/>
  <c r="L936" i="13"/>
  <c r="AA936" i="13" s="1"/>
  <c r="W936" i="13"/>
  <c r="X936" i="13" s="1"/>
  <c r="F938" i="13"/>
  <c r="K937" i="13"/>
  <c r="I937" i="13" s="1"/>
  <c r="G937" i="13"/>
  <c r="J936" i="13"/>
  <c r="P936" i="13"/>
  <c r="S938" i="13"/>
  <c r="T937" i="13"/>
  <c r="U937" i="13" s="1"/>
  <c r="Z937" i="13" s="1"/>
  <c r="V937" i="13"/>
  <c r="Y935" i="13"/>
  <c r="W709" i="2"/>
  <c r="X709" i="2" s="1"/>
  <c r="Y709" i="2" s="1"/>
  <c r="L711" i="2"/>
  <c r="AA711" i="2" s="1"/>
  <c r="AC711" i="2"/>
  <c r="AD711" i="2" s="1"/>
  <c r="S711" i="2"/>
  <c r="T710" i="2"/>
  <c r="U710" i="2" s="1"/>
  <c r="Z710" i="2" s="1"/>
  <c r="V710" i="2"/>
  <c r="W710" i="2" s="1"/>
  <c r="X710" i="2" s="1"/>
  <c r="Y710" i="2" s="1"/>
  <c r="P711" i="2"/>
  <c r="J711" i="2"/>
  <c r="K714" i="2"/>
  <c r="F715" i="2"/>
  <c r="G712" i="2"/>
  <c r="Q712" i="2"/>
  <c r="H713" i="2"/>
  <c r="I713" i="2" s="1"/>
  <c r="I712" i="2"/>
  <c r="Y936" i="13" l="1"/>
  <c r="Q939" i="13"/>
  <c r="S939" i="13" s="1"/>
  <c r="H940" i="13"/>
  <c r="T938" i="13"/>
  <c r="V938" i="13"/>
  <c r="AC937" i="13"/>
  <c r="AD937" i="13" s="1"/>
  <c r="L937" i="13"/>
  <c r="AA937" i="13" s="1"/>
  <c r="W937" i="13"/>
  <c r="X937" i="13" s="1"/>
  <c r="K938" i="13"/>
  <c r="I938" i="13" s="1"/>
  <c r="F939" i="13"/>
  <c r="U938" i="13"/>
  <c r="Z938" i="13" s="1"/>
  <c r="G938" i="13"/>
  <c r="P937" i="13"/>
  <c r="J937" i="13"/>
  <c r="AC713" i="2"/>
  <c r="AD713" i="2" s="1"/>
  <c r="L713" i="2"/>
  <c r="AA713" i="2" s="1"/>
  <c r="F716" i="2"/>
  <c r="K715" i="2"/>
  <c r="T711" i="2"/>
  <c r="U711" i="2" s="1"/>
  <c r="Z711" i="2" s="1"/>
  <c r="S712" i="2"/>
  <c r="V711" i="2"/>
  <c r="AC712" i="2"/>
  <c r="AD712" i="2" s="1"/>
  <c r="L712" i="2"/>
  <c r="AA712" i="2" s="1"/>
  <c r="Q713" i="2"/>
  <c r="H714" i="2"/>
  <c r="G713" i="2"/>
  <c r="P712" i="2"/>
  <c r="J712" i="2"/>
  <c r="Q940" i="13" l="1"/>
  <c r="H941" i="13"/>
  <c r="J938" i="13"/>
  <c r="P938" i="13"/>
  <c r="Y937" i="13"/>
  <c r="W938" i="13"/>
  <c r="X938" i="13" s="1"/>
  <c r="AC938" i="13"/>
  <c r="AD938" i="13" s="1"/>
  <c r="L938" i="13"/>
  <c r="AA938" i="13" s="1"/>
  <c r="F940" i="13"/>
  <c r="K939" i="13"/>
  <c r="I939" i="13" s="1"/>
  <c r="G939" i="13"/>
  <c r="T939" i="13"/>
  <c r="U939" i="13" s="1"/>
  <c r="Z939" i="13" s="1"/>
  <c r="S940" i="13"/>
  <c r="V939" i="13"/>
  <c r="H715" i="2"/>
  <c r="G714" i="2"/>
  <c r="Q714" i="2"/>
  <c r="W711" i="2"/>
  <c r="X711" i="2" s="1"/>
  <c r="Y711" i="2" s="1"/>
  <c r="T712" i="2"/>
  <c r="U712" i="2" s="1"/>
  <c r="Z712" i="2" s="1"/>
  <c r="S713" i="2"/>
  <c r="V712" i="2"/>
  <c r="K716" i="2"/>
  <c r="F717" i="2"/>
  <c r="J713" i="2"/>
  <c r="P713" i="2"/>
  <c r="I714" i="2"/>
  <c r="Q941" i="13" l="1"/>
  <c r="H942" i="13"/>
  <c r="J939" i="13"/>
  <c r="P939" i="13"/>
  <c r="K940" i="13"/>
  <c r="I940" i="13" s="1"/>
  <c r="F941" i="13"/>
  <c r="G940" i="13"/>
  <c r="W939" i="13"/>
  <c r="X939" i="13" s="1"/>
  <c r="T940" i="13"/>
  <c r="U940" i="13" s="1"/>
  <c r="Z940" i="13" s="1"/>
  <c r="S941" i="13"/>
  <c r="V940" i="13"/>
  <c r="L939" i="13"/>
  <c r="AA939" i="13" s="1"/>
  <c r="AC939" i="13"/>
  <c r="AD939" i="13" s="1"/>
  <c r="Y938" i="13"/>
  <c r="K717" i="2"/>
  <c r="F718" i="2"/>
  <c r="J714" i="2"/>
  <c r="P714" i="2"/>
  <c r="Q715" i="2"/>
  <c r="H716" i="2"/>
  <c r="G715" i="2"/>
  <c r="S714" i="2"/>
  <c r="T713" i="2"/>
  <c r="U713" i="2" s="1"/>
  <c r="Z713" i="2" s="1"/>
  <c r="V713" i="2"/>
  <c r="L714" i="2"/>
  <c r="AA714" i="2" s="1"/>
  <c r="AC714" i="2"/>
  <c r="AD714" i="2" s="1"/>
  <c r="W712" i="2"/>
  <c r="X712" i="2" s="1"/>
  <c r="Y712" i="2" s="1"/>
  <c r="I715" i="2"/>
  <c r="H943" i="13" l="1"/>
  <c r="Q942" i="13"/>
  <c r="Y939" i="13"/>
  <c r="W940" i="13"/>
  <c r="X940" i="13" s="1"/>
  <c r="F942" i="13"/>
  <c r="K941" i="13"/>
  <c r="I941" i="13" s="1"/>
  <c r="G941" i="13"/>
  <c r="T941" i="13"/>
  <c r="U941" i="13" s="1"/>
  <c r="Z941" i="13" s="1"/>
  <c r="S942" i="13"/>
  <c r="V941" i="13"/>
  <c r="J940" i="13"/>
  <c r="P940" i="13"/>
  <c r="L940" i="13"/>
  <c r="AA940" i="13" s="1"/>
  <c r="AC940" i="13"/>
  <c r="AD940" i="13" s="1"/>
  <c r="AC715" i="2"/>
  <c r="AD715" i="2" s="1"/>
  <c r="L715" i="2"/>
  <c r="AA715" i="2" s="1"/>
  <c r="W713" i="2"/>
  <c r="X713" i="2" s="1"/>
  <c r="Y713" i="2" s="1"/>
  <c r="J715" i="2"/>
  <c r="P715" i="2"/>
  <c r="G716" i="2"/>
  <c r="Q716" i="2"/>
  <c r="H717" i="2"/>
  <c r="T714" i="2"/>
  <c r="U714" i="2" s="1"/>
  <c r="Z714" i="2" s="1"/>
  <c r="S715" i="2"/>
  <c r="V714" i="2"/>
  <c r="K718" i="2"/>
  <c r="F719" i="2"/>
  <c r="I716" i="2"/>
  <c r="W714" i="2" l="1"/>
  <c r="X714" i="2" s="1"/>
  <c r="Y714" i="2" s="1"/>
  <c r="W941" i="13"/>
  <c r="X941" i="13" s="1"/>
  <c r="Q943" i="13"/>
  <c r="H944" i="13"/>
  <c r="P941" i="13"/>
  <c r="Y941" i="13" s="1"/>
  <c r="J941" i="13"/>
  <c r="K942" i="13"/>
  <c r="I942" i="13" s="1"/>
  <c r="F943" i="13"/>
  <c r="G942" i="13"/>
  <c r="T942" i="13"/>
  <c r="U942" i="13" s="1"/>
  <c r="Z942" i="13" s="1"/>
  <c r="S943" i="13"/>
  <c r="V942" i="13"/>
  <c r="L941" i="13"/>
  <c r="AA941" i="13" s="1"/>
  <c r="AC941" i="13"/>
  <c r="AD941" i="13" s="1"/>
  <c r="Y940" i="13"/>
  <c r="H718" i="2"/>
  <c r="I717" i="2"/>
  <c r="G717" i="2"/>
  <c r="Q717" i="2"/>
  <c r="AC716" i="2"/>
  <c r="AD716" i="2" s="1"/>
  <c r="L716" i="2"/>
  <c r="AA716" i="2" s="1"/>
  <c r="T715" i="2"/>
  <c r="U715" i="2" s="1"/>
  <c r="Z715" i="2" s="1"/>
  <c r="S716" i="2"/>
  <c r="V715" i="2"/>
  <c r="K719" i="2"/>
  <c r="F720" i="2"/>
  <c r="J716" i="2"/>
  <c r="P716" i="2"/>
  <c r="I718" i="2"/>
  <c r="Q944" i="13" l="1"/>
  <c r="H945" i="13"/>
  <c r="W942" i="13"/>
  <c r="X942" i="13" s="1"/>
  <c r="K943" i="13"/>
  <c r="I943" i="13" s="1"/>
  <c r="F944" i="13"/>
  <c r="G943" i="13"/>
  <c r="T943" i="13"/>
  <c r="U943" i="13" s="1"/>
  <c r="Z943" i="13" s="1"/>
  <c r="S944" i="13"/>
  <c r="V943" i="13"/>
  <c r="J942" i="13"/>
  <c r="P942" i="13"/>
  <c r="AC942" i="13"/>
  <c r="AD942" i="13" s="1"/>
  <c r="L942" i="13"/>
  <c r="AA942" i="13" s="1"/>
  <c r="J717" i="2"/>
  <c r="P717" i="2"/>
  <c r="L718" i="2"/>
  <c r="AA718" i="2" s="1"/>
  <c r="AC718" i="2"/>
  <c r="AD718" i="2" s="1"/>
  <c r="W715" i="2"/>
  <c r="X715" i="2" s="1"/>
  <c r="Y715" i="2" s="1"/>
  <c r="L717" i="2"/>
  <c r="AA717" i="2" s="1"/>
  <c r="AC717" i="2"/>
  <c r="AD717" i="2" s="1"/>
  <c r="F721" i="2"/>
  <c r="K720" i="2"/>
  <c r="S717" i="2"/>
  <c r="T716" i="2"/>
  <c r="U716" i="2" s="1"/>
  <c r="Z716" i="2" s="1"/>
  <c r="V716" i="2"/>
  <c r="Q718" i="2"/>
  <c r="G718" i="2"/>
  <c r="H719" i="2"/>
  <c r="Q945" i="13" l="1"/>
  <c r="H946" i="13"/>
  <c r="J943" i="13"/>
  <c r="P943" i="13"/>
  <c r="AC943" i="13"/>
  <c r="AD943" i="13" s="1"/>
  <c r="L943" i="13"/>
  <c r="AA943" i="13" s="1"/>
  <c r="W943" i="13"/>
  <c r="X943" i="13" s="1"/>
  <c r="K944" i="13"/>
  <c r="I944" i="13" s="1"/>
  <c r="F945" i="13"/>
  <c r="G944" i="13"/>
  <c r="S945" i="13"/>
  <c r="T944" i="13"/>
  <c r="U944" i="13" s="1"/>
  <c r="Z944" i="13" s="1"/>
  <c r="V944" i="13"/>
  <c r="Y942" i="13"/>
  <c r="W716" i="2"/>
  <c r="X716" i="2" s="1"/>
  <c r="Y716" i="2" s="1"/>
  <c r="F722" i="2"/>
  <c r="K721" i="2"/>
  <c r="Q719" i="2"/>
  <c r="H720" i="2"/>
  <c r="G719" i="2"/>
  <c r="I719" i="2"/>
  <c r="J718" i="2"/>
  <c r="P718" i="2"/>
  <c r="S718" i="2"/>
  <c r="T717" i="2"/>
  <c r="U717" i="2" s="1"/>
  <c r="Z717" i="2" s="1"/>
  <c r="V717" i="2"/>
  <c r="Q946" i="13" l="1"/>
  <c r="H947" i="13"/>
  <c r="Y943" i="13"/>
  <c r="J944" i="13"/>
  <c r="P944" i="13"/>
  <c r="AC944" i="13"/>
  <c r="AD944" i="13" s="1"/>
  <c r="L944" i="13"/>
  <c r="AA944" i="13" s="1"/>
  <c r="K945" i="13"/>
  <c r="I945" i="13" s="1"/>
  <c r="F946" i="13"/>
  <c r="U945" i="13"/>
  <c r="Z945" i="13" s="1"/>
  <c r="G945" i="13"/>
  <c r="S946" i="13"/>
  <c r="T945" i="13"/>
  <c r="V945" i="13"/>
  <c r="W945" i="13" s="1"/>
  <c r="W944" i="13"/>
  <c r="X944" i="13" s="1"/>
  <c r="Y944" i="13" s="1"/>
  <c r="W717" i="2"/>
  <c r="X717" i="2" s="1"/>
  <c r="Y717" i="2" s="1"/>
  <c r="G720" i="2"/>
  <c r="Q720" i="2"/>
  <c r="H721" i="2"/>
  <c r="T718" i="2"/>
  <c r="U718" i="2" s="1"/>
  <c r="Z718" i="2" s="1"/>
  <c r="S719" i="2"/>
  <c r="V718" i="2"/>
  <c r="AC719" i="2"/>
  <c r="AD719" i="2" s="1"/>
  <c r="L719" i="2"/>
  <c r="AA719" i="2" s="1"/>
  <c r="I720" i="2"/>
  <c r="J719" i="2"/>
  <c r="P719" i="2"/>
  <c r="K722" i="2"/>
  <c r="F723" i="2"/>
  <c r="X945" i="13" l="1"/>
  <c r="Q947" i="13"/>
  <c r="H948" i="13"/>
  <c r="F947" i="13"/>
  <c r="K946" i="13"/>
  <c r="I946" i="13" s="1"/>
  <c r="G946" i="13"/>
  <c r="T946" i="13"/>
  <c r="U946" i="13" s="1"/>
  <c r="Z946" i="13" s="1"/>
  <c r="S947" i="13"/>
  <c r="V946" i="13"/>
  <c r="AC945" i="13"/>
  <c r="AD945" i="13" s="1"/>
  <c r="L945" i="13"/>
  <c r="AA945" i="13" s="1"/>
  <c r="J945" i="13"/>
  <c r="P945" i="13"/>
  <c r="Y945" i="13" s="1"/>
  <c r="W718" i="2"/>
  <c r="X718" i="2" s="1"/>
  <c r="Y718" i="2" s="1"/>
  <c r="H722" i="2"/>
  <c r="I722" i="2" s="1"/>
  <c r="G721" i="2"/>
  <c r="Q721" i="2"/>
  <c r="F724" i="2"/>
  <c r="K723" i="2"/>
  <c r="L720" i="2"/>
  <c r="AA720" i="2" s="1"/>
  <c r="AC720" i="2"/>
  <c r="AD720" i="2" s="1"/>
  <c r="I721" i="2"/>
  <c r="S720" i="2"/>
  <c r="T719" i="2"/>
  <c r="U719" i="2" s="1"/>
  <c r="Z719" i="2" s="1"/>
  <c r="V719" i="2"/>
  <c r="P720" i="2"/>
  <c r="J720" i="2"/>
  <c r="H949" i="13" l="1"/>
  <c r="Q948" i="13"/>
  <c r="W946" i="13"/>
  <c r="X946" i="13" s="1"/>
  <c r="AC946" i="13"/>
  <c r="AD946" i="13" s="1"/>
  <c r="L946" i="13"/>
  <c r="AA946" i="13" s="1"/>
  <c r="T947" i="13"/>
  <c r="S948" i="13"/>
  <c r="V947" i="13"/>
  <c r="J946" i="13"/>
  <c r="P946" i="13"/>
  <c r="K947" i="13"/>
  <c r="I947" i="13" s="1"/>
  <c r="F948" i="13"/>
  <c r="U947" i="13"/>
  <c r="Z947" i="13" s="1"/>
  <c r="G947" i="13"/>
  <c r="S721" i="2"/>
  <c r="T720" i="2"/>
  <c r="U720" i="2" s="1"/>
  <c r="Z720" i="2" s="1"/>
  <c r="V720" i="2"/>
  <c r="AC721" i="2"/>
  <c r="AD721" i="2" s="1"/>
  <c r="L721" i="2"/>
  <c r="AA721" i="2" s="1"/>
  <c r="P721" i="2"/>
  <c r="J721" i="2"/>
  <c r="W719" i="2"/>
  <c r="X719" i="2" s="1"/>
  <c r="Y719" i="2" s="1"/>
  <c r="L722" i="2"/>
  <c r="AA722" i="2" s="1"/>
  <c r="AC722" i="2"/>
  <c r="AD722" i="2" s="1"/>
  <c r="F725" i="2"/>
  <c r="K724" i="2"/>
  <c r="Q722" i="2"/>
  <c r="H723" i="2"/>
  <c r="G722" i="2"/>
  <c r="Q949" i="13" l="1"/>
  <c r="H950" i="13"/>
  <c r="K948" i="13"/>
  <c r="I948" i="13" s="1"/>
  <c r="F949" i="13"/>
  <c r="G948" i="13"/>
  <c r="P947" i="13"/>
  <c r="J947" i="13"/>
  <c r="L947" i="13"/>
  <c r="AA947" i="13" s="1"/>
  <c r="AC947" i="13"/>
  <c r="AD947" i="13" s="1"/>
  <c r="W947" i="13"/>
  <c r="X947" i="13" s="1"/>
  <c r="Y947" i="13" s="1"/>
  <c r="S949" i="13"/>
  <c r="T948" i="13"/>
  <c r="U948" i="13" s="1"/>
  <c r="Z948" i="13" s="1"/>
  <c r="V948" i="13"/>
  <c r="Y946" i="13"/>
  <c r="P722" i="2"/>
  <c r="J722" i="2"/>
  <c r="K725" i="2"/>
  <c r="F726" i="2"/>
  <c r="W720" i="2"/>
  <c r="X720" i="2" s="1"/>
  <c r="Y720" i="2" s="1"/>
  <c r="Q723" i="2"/>
  <c r="I723" i="2"/>
  <c r="H724" i="2"/>
  <c r="G723" i="2"/>
  <c r="T721" i="2"/>
  <c r="U721" i="2" s="1"/>
  <c r="Z721" i="2" s="1"/>
  <c r="S722" i="2"/>
  <c r="V721" i="2"/>
  <c r="Q950" i="13" l="1"/>
  <c r="H951" i="13"/>
  <c r="F950" i="13"/>
  <c r="U949" i="13"/>
  <c r="Z949" i="13" s="1"/>
  <c r="K949" i="13"/>
  <c r="I949" i="13" s="1"/>
  <c r="G949" i="13"/>
  <c r="AC948" i="13"/>
  <c r="AD948" i="13" s="1"/>
  <c r="L948" i="13"/>
  <c r="AA948" i="13" s="1"/>
  <c r="S950" i="13"/>
  <c r="T949" i="13"/>
  <c r="V949" i="13"/>
  <c r="W948" i="13"/>
  <c r="X948" i="13" s="1"/>
  <c r="P948" i="13"/>
  <c r="J948" i="13"/>
  <c r="AC723" i="2"/>
  <c r="AD723" i="2" s="1"/>
  <c r="L723" i="2"/>
  <c r="AA723" i="2" s="1"/>
  <c r="W721" i="2"/>
  <c r="X721" i="2" s="1"/>
  <c r="Y721" i="2" s="1"/>
  <c r="P723" i="2"/>
  <c r="J723" i="2"/>
  <c r="S723" i="2"/>
  <c r="T722" i="2"/>
  <c r="U722" i="2" s="1"/>
  <c r="Z722" i="2" s="1"/>
  <c r="V722" i="2"/>
  <c r="H725" i="2"/>
  <c r="I725" i="2" s="1"/>
  <c r="G724" i="2"/>
  <c r="Q724" i="2"/>
  <c r="K726" i="2"/>
  <c r="F727" i="2"/>
  <c r="I724" i="2"/>
  <c r="W949" i="13" l="1"/>
  <c r="X949" i="13" s="1"/>
  <c r="Y948" i="13"/>
  <c r="H952" i="13"/>
  <c r="Q951" i="13"/>
  <c r="S951" i="13" s="1"/>
  <c r="T950" i="13"/>
  <c r="V950" i="13"/>
  <c r="L949" i="13"/>
  <c r="AA949" i="13" s="1"/>
  <c r="AC949" i="13"/>
  <c r="AD949" i="13" s="1"/>
  <c r="P949" i="13"/>
  <c r="Y949" i="13" s="1"/>
  <c r="J949" i="13"/>
  <c r="F951" i="13"/>
  <c r="K950" i="13"/>
  <c r="I950" i="13" s="1"/>
  <c r="U950" i="13"/>
  <c r="Z950" i="13"/>
  <c r="G950" i="13"/>
  <c r="L725" i="2"/>
  <c r="AA725" i="2" s="1"/>
  <c r="AC725" i="2"/>
  <c r="AD725" i="2" s="1"/>
  <c r="L724" i="2"/>
  <c r="AA724" i="2" s="1"/>
  <c r="AC724" i="2"/>
  <c r="AD724" i="2" s="1"/>
  <c r="K727" i="2"/>
  <c r="F728" i="2"/>
  <c r="P724" i="2"/>
  <c r="J724" i="2"/>
  <c r="S724" i="2"/>
  <c r="T723" i="2"/>
  <c r="U723" i="2" s="1"/>
  <c r="Z723" i="2" s="1"/>
  <c r="V723" i="2"/>
  <c r="W723" i="2" s="1"/>
  <c r="X723" i="2" s="1"/>
  <c r="Y723" i="2" s="1"/>
  <c r="G725" i="2"/>
  <c r="Q725" i="2"/>
  <c r="H726" i="2"/>
  <c r="I726" i="2" s="1"/>
  <c r="W722" i="2"/>
  <c r="X722" i="2" s="1"/>
  <c r="Y722" i="2" s="1"/>
  <c r="Q952" i="13" l="1"/>
  <c r="H953" i="13"/>
  <c r="W950" i="13"/>
  <c r="X950" i="13" s="1"/>
  <c r="AC950" i="13"/>
  <c r="AD950" i="13" s="1"/>
  <c r="L950" i="13"/>
  <c r="AA950" i="13" s="1"/>
  <c r="T951" i="13"/>
  <c r="S952" i="13"/>
  <c r="V951" i="13"/>
  <c r="J950" i="13"/>
  <c r="P950" i="13"/>
  <c r="K951" i="13"/>
  <c r="I951" i="13" s="1"/>
  <c r="F952" i="13"/>
  <c r="U951" i="13"/>
  <c r="Z951" i="13" s="1"/>
  <c r="G951" i="13"/>
  <c r="L726" i="2"/>
  <c r="AA726" i="2" s="1"/>
  <c r="AC726" i="2"/>
  <c r="AD726" i="2" s="1"/>
  <c r="P725" i="2"/>
  <c r="J725" i="2"/>
  <c r="T724" i="2"/>
  <c r="U724" i="2" s="1"/>
  <c r="Z724" i="2" s="1"/>
  <c r="S725" i="2"/>
  <c r="V724" i="2"/>
  <c r="G726" i="2"/>
  <c r="Q726" i="2"/>
  <c r="H727" i="2"/>
  <c r="I727" i="2" s="1"/>
  <c r="F729" i="2"/>
  <c r="K728" i="2"/>
  <c r="H954" i="13" l="1"/>
  <c r="Q953" i="13"/>
  <c r="W951" i="13"/>
  <c r="X951" i="13" s="1"/>
  <c r="L951" i="13"/>
  <c r="AA951" i="13" s="1"/>
  <c r="AC951" i="13"/>
  <c r="AD951" i="13" s="1"/>
  <c r="P951" i="13"/>
  <c r="J951" i="13"/>
  <c r="T952" i="13"/>
  <c r="U952" i="13" s="1"/>
  <c r="Z952" i="13" s="1"/>
  <c r="S953" i="13"/>
  <c r="V952" i="13"/>
  <c r="K952" i="13"/>
  <c r="I952" i="13" s="1"/>
  <c r="F953" i="13"/>
  <c r="G952" i="13"/>
  <c r="Y951" i="13"/>
  <c r="Y950" i="13"/>
  <c r="L727" i="2"/>
  <c r="AA727" i="2" s="1"/>
  <c r="AC727" i="2"/>
  <c r="AD727" i="2" s="1"/>
  <c r="F730" i="2"/>
  <c r="K729" i="2"/>
  <c r="J726" i="2"/>
  <c r="P726" i="2"/>
  <c r="H728" i="2"/>
  <c r="I728" i="2" s="1"/>
  <c r="Q727" i="2"/>
  <c r="G727" i="2"/>
  <c r="W724" i="2"/>
  <c r="X724" i="2" s="1"/>
  <c r="Y724" i="2" s="1"/>
  <c r="T725" i="2"/>
  <c r="U725" i="2" s="1"/>
  <c r="Z725" i="2" s="1"/>
  <c r="S726" i="2"/>
  <c r="V725" i="2"/>
  <c r="Q954" i="13" l="1"/>
  <c r="H955" i="13"/>
  <c r="P952" i="13"/>
  <c r="J952" i="13"/>
  <c r="L952" i="13"/>
  <c r="AA952" i="13" s="1"/>
  <c r="AC952" i="13"/>
  <c r="AD952" i="13" s="1"/>
  <c r="K953" i="13"/>
  <c r="I953" i="13" s="1"/>
  <c r="F954" i="13"/>
  <c r="G953" i="13"/>
  <c r="W952" i="13"/>
  <c r="X952" i="13" s="1"/>
  <c r="S954" i="13"/>
  <c r="T953" i="13"/>
  <c r="U953" i="13" s="1"/>
  <c r="Z953" i="13" s="1"/>
  <c r="V953" i="13"/>
  <c r="W725" i="2"/>
  <c r="X725" i="2" s="1"/>
  <c r="Y725" i="2" s="1"/>
  <c r="AC728" i="2"/>
  <c r="AD728" i="2" s="1"/>
  <c r="L728" i="2"/>
  <c r="AA728" i="2" s="1"/>
  <c r="J727" i="2"/>
  <c r="P727" i="2"/>
  <c r="K730" i="2"/>
  <c r="F731" i="2"/>
  <c r="H729" i="2"/>
  <c r="G728" i="2"/>
  <c r="Q728" i="2"/>
  <c r="T726" i="2"/>
  <c r="U726" i="2" s="1"/>
  <c r="Z726" i="2" s="1"/>
  <c r="S727" i="2"/>
  <c r="V726" i="2"/>
  <c r="Y952" i="13" l="1"/>
  <c r="Q955" i="13"/>
  <c r="H956" i="13"/>
  <c r="S955" i="13"/>
  <c r="T954" i="13"/>
  <c r="U954" i="13" s="1"/>
  <c r="Z954" i="13" s="1"/>
  <c r="V954" i="13"/>
  <c r="K954" i="13"/>
  <c r="I954" i="13" s="1"/>
  <c r="F955" i="13"/>
  <c r="G954" i="13"/>
  <c r="AC953" i="13"/>
  <c r="AD953" i="13" s="1"/>
  <c r="L953" i="13"/>
  <c r="AA953" i="13" s="1"/>
  <c r="W953" i="13"/>
  <c r="X953" i="13" s="1"/>
  <c r="Y953" i="13" s="1"/>
  <c r="J953" i="13"/>
  <c r="P953" i="13"/>
  <c r="F732" i="2"/>
  <c r="K731" i="2"/>
  <c r="Q729" i="2"/>
  <c r="H730" i="2"/>
  <c r="I730" i="2" s="1"/>
  <c r="G729" i="2"/>
  <c r="W726" i="2"/>
  <c r="X726" i="2" s="1"/>
  <c r="Y726" i="2" s="1"/>
  <c r="T727" i="2"/>
  <c r="U727" i="2" s="1"/>
  <c r="Z727" i="2" s="1"/>
  <c r="S728" i="2"/>
  <c r="V727" i="2"/>
  <c r="J728" i="2"/>
  <c r="P728" i="2"/>
  <c r="I729" i="2"/>
  <c r="H957" i="13" l="1"/>
  <c r="Q956" i="13"/>
  <c r="J954" i="13"/>
  <c r="P954" i="13"/>
  <c r="L954" i="13"/>
  <c r="AA954" i="13" s="1"/>
  <c r="AC954" i="13"/>
  <c r="AD954" i="13" s="1"/>
  <c r="W954" i="13"/>
  <c r="X954" i="13" s="1"/>
  <c r="F956" i="13"/>
  <c r="K955" i="13"/>
  <c r="I955" i="13" s="1"/>
  <c r="G955" i="13"/>
  <c r="S956" i="13"/>
  <c r="T955" i="13"/>
  <c r="U955" i="13" s="1"/>
  <c r="Z955" i="13" s="1"/>
  <c r="V955" i="13"/>
  <c r="W727" i="2"/>
  <c r="X727" i="2" s="1"/>
  <c r="Y727" i="2" s="1"/>
  <c r="H731" i="2"/>
  <c r="G730" i="2"/>
  <c r="Q730" i="2"/>
  <c r="AC729" i="2"/>
  <c r="AD729" i="2" s="1"/>
  <c r="L729" i="2"/>
  <c r="AA729" i="2" s="1"/>
  <c r="T728" i="2"/>
  <c r="U728" i="2" s="1"/>
  <c r="Z728" i="2" s="1"/>
  <c r="S729" i="2"/>
  <c r="V728" i="2"/>
  <c r="I731" i="2"/>
  <c r="AC730" i="2"/>
  <c r="AD730" i="2" s="1"/>
  <c r="L730" i="2"/>
  <c r="AA730" i="2" s="1"/>
  <c r="J729" i="2"/>
  <c r="P729" i="2"/>
  <c r="F733" i="2"/>
  <c r="K732" i="2"/>
  <c r="Y954" i="13" l="1"/>
  <c r="H958" i="13"/>
  <c r="Q957" i="13"/>
  <c r="S957" i="13" s="1"/>
  <c r="AC955" i="13"/>
  <c r="AD955" i="13" s="1"/>
  <c r="L955" i="13"/>
  <c r="AA955" i="13" s="1"/>
  <c r="P955" i="13"/>
  <c r="J955" i="13"/>
  <c r="K956" i="13"/>
  <c r="I956" i="13" s="1"/>
  <c r="F957" i="13"/>
  <c r="G956" i="13"/>
  <c r="T956" i="13"/>
  <c r="U956" i="13" s="1"/>
  <c r="Z956" i="13" s="1"/>
  <c r="V956" i="13"/>
  <c r="W955" i="13"/>
  <c r="X955" i="13" s="1"/>
  <c r="S730" i="2"/>
  <c r="T729" i="2"/>
  <c r="U729" i="2" s="1"/>
  <c r="Z729" i="2" s="1"/>
  <c r="V729" i="2"/>
  <c r="F734" i="2"/>
  <c r="K733" i="2"/>
  <c r="J730" i="2"/>
  <c r="P730" i="2"/>
  <c r="AC731" i="2"/>
  <c r="AD731" i="2" s="1"/>
  <c r="L731" i="2"/>
  <c r="AA731" i="2" s="1"/>
  <c r="W728" i="2"/>
  <c r="X728" i="2" s="1"/>
  <c r="Y728" i="2" s="1"/>
  <c r="H732" i="2"/>
  <c r="G731" i="2"/>
  <c r="Q731" i="2"/>
  <c r="H959" i="13" l="1"/>
  <c r="Q958" i="13"/>
  <c r="W956" i="13"/>
  <c r="X956" i="13" s="1"/>
  <c r="F958" i="13"/>
  <c r="K957" i="13"/>
  <c r="I957" i="13" s="1"/>
  <c r="G957" i="13"/>
  <c r="T957" i="13"/>
  <c r="U957" i="13" s="1"/>
  <c r="Z957" i="13" s="1"/>
  <c r="S958" i="13"/>
  <c r="V957" i="13"/>
  <c r="Y955" i="13"/>
  <c r="J956" i="13"/>
  <c r="P956" i="13"/>
  <c r="L956" i="13"/>
  <c r="AA956" i="13" s="1"/>
  <c r="AC956" i="13"/>
  <c r="AD956" i="13" s="1"/>
  <c r="W729" i="2"/>
  <c r="X729" i="2" s="1"/>
  <c r="Y729" i="2" s="1"/>
  <c r="Q732" i="2"/>
  <c r="H733" i="2"/>
  <c r="G732" i="2"/>
  <c r="T730" i="2"/>
  <c r="U730" i="2" s="1"/>
  <c r="Z730" i="2" s="1"/>
  <c r="S731" i="2"/>
  <c r="V730" i="2"/>
  <c r="J731" i="2"/>
  <c r="P731" i="2"/>
  <c r="K734" i="2"/>
  <c r="F735" i="2"/>
  <c r="I732" i="2"/>
  <c r="H960" i="13" l="1"/>
  <c r="Q959" i="13"/>
  <c r="P957" i="13"/>
  <c r="J957" i="13"/>
  <c r="K958" i="13"/>
  <c r="I958" i="13" s="1"/>
  <c r="F959" i="13"/>
  <c r="G958" i="13"/>
  <c r="W957" i="13"/>
  <c r="X957" i="13" s="1"/>
  <c r="Y957" i="13" s="1"/>
  <c r="AC957" i="13"/>
  <c r="AD957" i="13" s="1"/>
  <c r="L957" i="13"/>
  <c r="AA957" i="13" s="1"/>
  <c r="S959" i="13"/>
  <c r="T958" i="13"/>
  <c r="U958" i="13" s="1"/>
  <c r="Z958" i="13" s="1"/>
  <c r="V958" i="13"/>
  <c r="Y956" i="13"/>
  <c r="W730" i="2"/>
  <c r="X730" i="2" s="1"/>
  <c r="Y730" i="2" s="1"/>
  <c r="J732" i="2"/>
  <c r="P732" i="2"/>
  <c r="G733" i="2"/>
  <c r="H734" i="2"/>
  <c r="Q733" i="2"/>
  <c r="K735" i="2"/>
  <c r="F736" i="2"/>
  <c r="T731" i="2"/>
  <c r="U731" i="2" s="1"/>
  <c r="Z731" i="2" s="1"/>
  <c r="S732" i="2"/>
  <c r="V731" i="2"/>
  <c r="AC732" i="2"/>
  <c r="AD732" i="2" s="1"/>
  <c r="L732" i="2"/>
  <c r="AA732" i="2" s="1"/>
  <c r="I733" i="2"/>
  <c r="H961" i="13" l="1"/>
  <c r="Q960" i="13"/>
  <c r="T959" i="13"/>
  <c r="S960" i="13"/>
  <c r="V959" i="13"/>
  <c r="P958" i="13"/>
  <c r="J958" i="13"/>
  <c r="AC958" i="13"/>
  <c r="AD958" i="13" s="1"/>
  <c r="L958" i="13"/>
  <c r="AA958" i="13" s="1"/>
  <c r="W958" i="13"/>
  <c r="X958" i="13" s="1"/>
  <c r="Y958" i="13" s="1"/>
  <c r="K959" i="13"/>
  <c r="I959" i="13" s="1"/>
  <c r="F960" i="13"/>
  <c r="U959" i="13"/>
  <c r="Z959" i="13" s="1"/>
  <c r="G959" i="13"/>
  <c r="W731" i="2"/>
  <c r="X731" i="2" s="1"/>
  <c r="Y731" i="2" s="1"/>
  <c r="F737" i="2"/>
  <c r="K736" i="2"/>
  <c r="T732" i="2"/>
  <c r="U732" i="2" s="1"/>
  <c r="Z732" i="2" s="1"/>
  <c r="S733" i="2"/>
  <c r="V732" i="2"/>
  <c r="J733" i="2"/>
  <c r="P733" i="2"/>
  <c r="H735" i="2"/>
  <c r="G734" i="2"/>
  <c r="Q734" i="2"/>
  <c r="L733" i="2"/>
  <c r="AA733" i="2" s="1"/>
  <c r="AC733" i="2"/>
  <c r="AD733" i="2" s="1"/>
  <c r="I734" i="2"/>
  <c r="H962" i="13" l="1"/>
  <c r="Q961" i="13"/>
  <c r="W959" i="13"/>
  <c r="X959" i="13" s="1"/>
  <c r="S961" i="13"/>
  <c r="T960" i="13"/>
  <c r="U960" i="13" s="1"/>
  <c r="Z960" i="13" s="1"/>
  <c r="V960" i="13"/>
  <c r="P959" i="13"/>
  <c r="J959" i="13"/>
  <c r="AC959" i="13"/>
  <c r="AD959" i="13" s="1"/>
  <c r="L959" i="13"/>
  <c r="AA959" i="13" s="1"/>
  <c r="F961" i="13"/>
  <c r="K960" i="13"/>
  <c r="I960" i="13" s="1"/>
  <c r="G960" i="13"/>
  <c r="S734" i="2"/>
  <c r="T733" i="2"/>
  <c r="U733" i="2" s="1"/>
  <c r="Z733" i="2" s="1"/>
  <c r="V733" i="2"/>
  <c r="L734" i="2"/>
  <c r="AA734" i="2" s="1"/>
  <c r="AC734" i="2"/>
  <c r="AD734" i="2" s="1"/>
  <c r="G735" i="2"/>
  <c r="Q735" i="2"/>
  <c r="I735" i="2"/>
  <c r="H736" i="2"/>
  <c r="I736" i="2" s="1"/>
  <c r="P734" i="2"/>
  <c r="J734" i="2"/>
  <c r="W732" i="2"/>
  <c r="X732" i="2" s="1"/>
  <c r="Y732" i="2" s="1"/>
  <c r="K737" i="2"/>
  <c r="F738" i="2"/>
  <c r="H963" i="13" l="1"/>
  <c r="Q962" i="13"/>
  <c r="W960" i="13"/>
  <c r="X960" i="13" s="1"/>
  <c r="K961" i="13"/>
  <c r="I961" i="13" s="1"/>
  <c r="F962" i="13"/>
  <c r="G961" i="13"/>
  <c r="T961" i="13"/>
  <c r="U961" i="13" s="1"/>
  <c r="Z961" i="13" s="1"/>
  <c r="S962" i="13"/>
  <c r="V961" i="13"/>
  <c r="L960" i="13"/>
  <c r="AA960" i="13" s="1"/>
  <c r="AC960" i="13"/>
  <c r="AD960" i="13" s="1"/>
  <c r="P960" i="13"/>
  <c r="J960" i="13"/>
  <c r="Y959" i="13"/>
  <c r="W733" i="2"/>
  <c r="X733" i="2" s="1"/>
  <c r="Y733" i="2" s="1"/>
  <c r="L736" i="2"/>
  <c r="AA736" i="2" s="1"/>
  <c r="AC736" i="2"/>
  <c r="AD736" i="2" s="1"/>
  <c r="K738" i="2"/>
  <c r="F739" i="2"/>
  <c r="P735" i="2"/>
  <c r="J735" i="2"/>
  <c r="G736" i="2"/>
  <c r="Q736" i="2"/>
  <c r="H737" i="2"/>
  <c r="I737" i="2" s="1"/>
  <c r="L735" i="2"/>
  <c r="AA735" i="2" s="1"/>
  <c r="AC735" i="2"/>
  <c r="AD735" i="2" s="1"/>
  <c r="S735" i="2"/>
  <c r="T734" i="2"/>
  <c r="U734" i="2" s="1"/>
  <c r="Z734" i="2" s="1"/>
  <c r="V734" i="2"/>
  <c r="W734" i="2" s="1"/>
  <c r="X734" i="2" s="1"/>
  <c r="Y734" i="2" s="1"/>
  <c r="Q963" i="13" l="1"/>
  <c r="H964" i="13"/>
  <c r="T962" i="13"/>
  <c r="S963" i="13"/>
  <c r="V962" i="13"/>
  <c r="K962" i="13"/>
  <c r="I962" i="13" s="1"/>
  <c r="U962" i="13"/>
  <c r="Z962" i="13" s="1"/>
  <c r="F963" i="13"/>
  <c r="G962" i="13"/>
  <c r="P961" i="13"/>
  <c r="J961" i="13"/>
  <c r="L961" i="13"/>
  <c r="AA961" i="13" s="1"/>
  <c r="AC961" i="13"/>
  <c r="AD961" i="13" s="1"/>
  <c r="W961" i="13"/>
  <c r="X961" i="13" s="1"/>
  <c r="Y961" i="13" s="1"/>
  <c r="Y960" i="13"/>
  <c r="P736" i="2"/>
  <c r="J736" i="2"/>
  <c r="F740" i="2"/>
  <c r="K739" i="2"/>
  <c r="AC737" i="2"/>
  <c r="AD737" i="2" s="1"/>
  <c r="L737" i="2"/>
  <c r="AA737" i="2" s="1"/>
  <c r="T735" i="2"/>
  <c r="U735" i="2" s="1"/>
  <c r="Z735" i="2" s="1"/>
  <c r="S736" i="2"/>
  <c r="V735" i="2"/>
  <c r="H738" i="2"/>
  <c r="Q737" i="2"/>
  <c r="G737" i="2"/>
  <c r="W962" i="13" l="1"/>
  <c r="Q964" i="13"/>
  <c r="S964" i="13" s="1"/>
  <c r="H965" i="13"/>
  <c r="X962" i="13"/>
  <c r="F964" i="13"/>
  <c r="K963" i="13"/>
  <c r="I963" i="13" s="1"/>
  <c r="G963" i="13"/>
  <c r="T963" i="13"/>
  <c r="U963" i="13" s="1"/>
  <c r="Z963" i="13" s="1"/>
  <c r="V963" i="13"/>
  <c r="J962" i="13"/>
  <c r="P962" i="13"/>
  <c r="AC962" i="13"/>
  <c r="AD962" i="13" s="1"/>
  <c r="L962" i="13"/>
  <c r="AA962" i="13" s="1"/>
  <c r="Q738" i="2"/>
  <c r="H739" i="2"/>
  <c r="I739" i="2" s="1"/>
  <c r="G738" i="2"/>
  <c r="I738" i="2"/>
  <c r="F741" i="2"/>
  <c r="K740" i="2"/>
  <c r="W735" i="2"/>
  <c r="X735" i="2" s="1"/>
  <c r="Y735" i="2" s="1"/>
  <c r="P737" i="2"/>
  <c r="J737" i="2"/>
  <c r="T736" i="2"/>
  <c r="U736" i="2" s="1"/>
  <c r="Z736" i="2" s="1"/>
  <c r="S737" i="2"/>
  <c r="V736" i="2"/>
  <c r="Q965" i="13" l="1"/>
  <c r="H966" i="13"/>
  <c r="T964" i="13"/>
  <c r="U964" i="13" s="1"/>
  <c r="Z964" i="13" s="1"/>
  <c r="S965" i="13"/>
  <c r="V964" i="13"/>
  <c r="P963" i="13"/>
  <c r="J963" i="13"/>
  <c r="K964" i="13"/>
  <c r="I964" i="13" s="1"/>
  <c r="F965" i="13"/>
  <c r="G964" i="13"/>
  <c r="W963" i="13"/>
  <c r="X963" i="13" s="1"/>
  <c r="Y963" i="13" s="1"/>
  <c r="AC963" i="13"/>
  <c r="AD963" i="13" s="1"/>
  <c r="L963" i="13"/>
  <c r="AA963" i="13" s="1"/>
  <c r="Y962" i="13"/>
  <c r="F742" i="2"/>
  <c r="K741" i="2"/>
  <c r="J738" i="2"/>
  <c r="P738" i="2"/>
  <c r="L739" i="2"/>
  <c r="AC739" i="2"/>
  <c r="AD739" i="2" s="1"/>
  <c r="H740" i="2"/>
  <c r="G739" i="2"/>
  <c r="Q739" i="2"/>
  <c r="W736" i="2"/>
  <c r="X736" i="2" s="1"/>
  <c r="Y736" i="2" s="1"/>
  <c r="S738" i="2"/>
  <c r="T737" i="2"/>
  <c r="U737" i="2" s="1"/>
  <c r="Z737" i="2" s="1"/>
  <c r="V737" i="2"/>
  <c r="AC738" i="2"/>
  <c r="AD738" i="2" s="1"/>
  <c r="L738" i="2"/>
  <c r="AA738" i="2" s="1"/>
  <c r="Q966" i="13" l="1"/>
  <c r="H967" i="13"/>
  <c r="J964" i="13"/>
  <c r="P964" i="13"/>
  <c r="AC964" i="13"/>
  <c r="AD964" i="13" s="1"/>
  <c r="L964" i="13"/>
  <c r="AA964" i="13" s="1"/>
  <c r="W964" i="13"/>
  <c r="X964" i="13" s="1"/>
  <c r="Y964" i="13" s="1"/>
  <c r="T965" i="13"/>
  <c r="U965" i="13" s="1"/>
  <c r="Z965" i="13" s="1"/>
  <c r="S966" i="13"/>
  <c r="V965" i="13"/>
  <c r="K965" i="13"/>
  <c r="I965" i="13" s="1"/>
  <c r="F966" i="13"/>
  <c r="G965" i="13"/>
  <c r="AA739" i="2"/>
  <c r="H741" i="2"/>
  <c r="I741" i="2" s="1"/>
  <c r="G740" i="2"/>
  <c r="Q740" i="2"/>
  <c r="W737" i="2"/>
  <c r="X737" i="2" s="1"/>
  <c r="Y737" i="2" s="1"/>
  <c r="K742" i="2"/>
  <c r="F743" i="2"/>
  <c r="S739" i="2"/>
  <c r="T738" i="2"/>
  <c r="U738" i="2" s="1"/>
  <c r="Z738" i="2" s="1"/>
  <c r="V738" i="2"/>
  <c r="P739" i="2"/>
  <c r="J739" i="2"/>
  <c r="I740" i="2"/>
  <c r="Q967" i="13" l="1"/>
  <c r="H968" i="13"/>
  <c r="S967" i="13"/>
  <c r="T966" i="13"/>
  <c r="V966" i="13"/>
  <c r="J965" i="13"/>
  <c r="P965" i="13"/>
  <c r="AC965" i="13"/>
  <c r="AD965" i="13" s="1"/>
  <c r="L965" i="13"/>
  <c r="AA965" i="13" s="1"/>
  <c r="F967" i="13"/>
  <c r="U966" i="13"/>
  <c r="Z966" i="13" s="1"/>
  <c r="K966" i="13"/>
  <c r="I966" i="13" s="1"/>
  <c r="G966" i="13"/>
  <c r="W965" i="13"/>
  <c r="X965" i="13" s="1"/>
  <c r="Y965" i="13" s="1"/>
  <c r="W738" i="2"/>
  <c r="X738" i="2" s="1"/>
  <c r="Y738" i="2" s="1"/>
  <c r="L741" i="2"/>
  <c r="AC741" i="2"/>
  <c r="AD741" i="2" s="1"/>
  <c r="K743" i="2"/>
  <c r="F744" i="2"/>
  <c r="L740" i="2"/>
  <c r="AA740" i="2" s="1"/>
  <c r="AC740" i="2"/>
  <c r="AD740" i="2" s="1"/>
  <c r="P740" i="2"/>
  <c r="J740" i="2"/>
  <c r="S740" i="2"/>
  <c r="T739" i="2"/>
  <c r="U739" i="2" s="1"/>
  <c r="Z739" i="2" s="1"/>
  <c r="V739" i="2"/>
  <c r="H742" i="2"/>
  <c r="G741" i="2"/>
  <c r="Q741" i="2"/>
  <c r="H969" i="13" l="1"/>
  <c r="Q968" i="13"/>
  <c r="W966" i="13"/>
  <c r="X966" i="13" s="1"/>
  <c r="L966" i="13"/>
  <c r="AA966" i="13" s="1"/>
  <c r="AC966" i="13"/>
  <c r="AD966" i="13" s="1"/>
  <c r="F968" i="13"/>
  <c r="K967" i="13"/>
  <c r="I967" i="13" s="1"/>
  <c r="G967" i="13"/>
  <c r="J966" i="13"/>
  <c r="P966" i="13"/>
  <c r="T967" i="13"/>
  <c r="U967" i="13" s="1"/>
  <c r="Z967" i="13" s="1"/>
  <c r="S968" i="13"/>
  <c r="V967" i="13"/>
  <c r="W739" i="2"/>
  <c r="X739" i="2" s="1"/>
  <c r="Y739" i="2" s="1"/>
  <c r="AA741" i="2"/>
  <c r="T740" i="2"/>
  <c r="U740" i="2" s="1"/>
  <c r="Z740" i="2" s="1"/>
  <c r="S741" i="2"/>
  <c r="V740" i="2"/>
  <c r="P741" i="2"/>
  <c r="J741" i="2"/>
  <c r="Q742" i="2"/>
  <c r="G742" i="2"/>
  <c r="H743" i="2"/>
  <c r="K744" i="2"/>
  <c r="F745" i="2"/>
  <c r="I742" i="2"/>
  <c r="Q969" i="13" l="1"/>
  <c r="H970" i="13"/>
  <c r="J967" i="13"/>
  <c r="P967" i="13"/>
  <c r="W967" i="13"/>
  <c r="X967" i="13" s="1"/>
  <c r="AC967" i="13"/>
  <c r="AD967" i="13" s="1"/>
  <c r="L967" i="13"/>
  <c r="AA967" i="13" s="1"/>
  <c r="S969" i="13"/>
  <c r="T968" i="13"/>
  <c r="U968" i="13" s="1"/>
  <c r="Z968" i="13" s="1"/>
  <c r="V968" i="13"/>
  <c r="F969" i="13"/>
  <c r="K968" i="13"/>
  <c r="I968" i="13" s="1"/>
  <c r="G968" i="13"/>
  <c r="Y966" i="13"/>
  <c r="W740" i="2"/>
  <c r="X740" i="2" s="1"/>
  <c r="Y740" i="2" s="1"/>
  <c r="AC742" i="2"/>
  <c r="AD742" i="2" s="1"/>
  <c r="L742" i="2"/>
  <c r="AA742" i="2" s="1"/>
  <c r="G743" i="2"/>
  <c r="H744" i="2"/>
  <c r="I743" i="2"/>
  <c r="Q743" i="2"/>
  <c r="K745" i="2"/>
  <c r="F746" i="2"/>
  <c r="P742" i="2"/>
  <c r="J742" i="2"/>
  <c r="S742" i="2"/>
  <c r="T741" i="2"/>
  <c r="U741" i="2" s="1"/>
  <c r="Z741" i="2" s="1"/>
  <c r="V741" i="2"/>
  <c r="Y967" i="13" l="1"/>
  <c r="H971" i="13"/>
  <c r="Q970" i="13"/>
  <c r="S970" i="13"/>
  <c r="T969" i="13"/>
  <c r="U969" i="13" s="1"/>
  <c r="Z969" i="13" s="1"/>
  <c r="V969" i="13"/>
  <c r="P968" i="13"/>
  <c r="J968" i="13"/>
  <c r="F970" i="13"/>
  <c r="K969" i="13"/>
  <c r="I969" i="13" s="1"/>
  <c r="G969" i="13"/>
  <c r="AC968" i="13"/>
  <c r="AD968" i="13" s="1"/>
  <c r="L968" i="13"/>
  <c r="AA968" i="13" s="1"/>
  <c r="W968" i="13"/>
  <c r="X968" i="13" s="1"/>
  <c r="W741" i="2"/>
  <c r="X741" i="2" s="1"/>
  <c r="Y741" i="2" s="1"/>
  <c r="H745" i="2"/>
  <c r="G744" i="2"/>
  <c r="Q744" i="2"/>
  <c r="I744" i="2"/>
  <c r="S743" i="2"/>
  <c r="T742" i="2"/>
  <c r="U742" i="2" s="1"/>
  <c r="Z742" i="2" s="1"/>
  <c r="V742" i="2"/>
  <c r="W742" i="2" s="1"/>
  <c r="X742" i="2" s="1"/>
  <c r="Y742" i="2" s="1"/>
  <c r="J743" i="2"/>
  <c r="P743" i="2"/>
  <c r="F747" i="2"/>
  <c r="K746" i="2"/>
  <c r="L743" i="2"/>
  <c r="AA743" i="2" s="1"/>
  <c r="AC743" i="2"/>
  <c r="AD743" i="2" s="1"/>
  <c r="Q971" i="13" l="1"/>
  <c r="H972" i="13"/>
  <c r="L969" i="13"/>
  <c r="AA969" i="13" s="1"/>
  <c r="AC969" i="13"/>
  <c r="AD969" i="13" s="1"/>
  <c r="W969" i="13"/>
  <c r="X969" i="13" s="1"/>
  <c r="P969" i="13"/>
  <c r="J969" i="13"/>
  <c r="F971" i="13"/>
  <c r="K970" i="13"/>
  <c r="I970" i="13" s="1"/>
  <c r="G970" i="13"/>
  <c r="Y968" i="13"/>
  <c r="T970" i="13"/>
  <c r="U970" i="13" s="1"/>
  <c r="Z970" i="13" s="1"/>
  <c r="S971" i="13"/>
  <c r="V970" i="13"/>
  <c r="L744" i="2"/>
  <c r="AA744" i="2" s="1"/>
  <c r="AC744" i="2"/>
  <c r="AD744" i="2" s="1"/>
  <c r="F748" i="2"/>
  <c r="K747" i="2"/>
  <c r="T743" i="2"/>
  <c r="U743" i="2" s="1"/>
  <c r="Z743" i="2" s="1"/>
  <c r="S744" i="2"/>
  <c r="V743" i="2"/>
  <c r="P744" i="2"/>
  <c r="J744" i="2"/>
  <c r="I745" i="2"/>
  <c r="G745" i="2"/>
  <c r="Q745" i="2"/>
  <c r="H746" i="2"/>
  <c r="H973" i="13" l="1"/>
  <c r="Q972" i="13"/>
  <c r="W970" i="13"/>
  <c r="X970" i="13" s="1"/>
  <c r="Y969" i="13"/>
  <c r="L970" i="13"/>
  <c r="AA970" i="13" s="1"/>
  <c r="AC970" i="13"/>
  <c r="AD970" i="13" s="1"/>
  <c r="T971" i="13"/>
  <c r="S972" i="13"/>
  <c r="V971" i="13"/>
  <c r="J970" i="13"/>
  <c r="P970" i="13"/>
  <c r="F972" i="13"/>
  <c r="U971" i="13"/>
  <c r="Z971" i="13" s="1"/>
  <c r="K971" i="13"/>
  <c r="I971" i="13" s="1"/>
  <c r="G971" i="13"/>
  <c r="W743" i="2"/>
  <c r="X743" i="2" s="1"/>
  <c r="Y743" i="2" s="1"/>
  <c r="J745" i="2"/>
  <c r="P745" i="2"/>
  <c r="F749" i="2"/>
  <c r="K748" i="2"/>
  <c r="L745" i="2"/>
  <c r="AA745" i="2" s="1"/>
  <c r="AC745" i="2"/>
  <c r="AD745" i="2" s="1"/>
  <c r="S745" i="2"/>
  <c r="T744" i="2"/>
  <c r="U744" i="2" s="1"/>
  <c r="Z744" i="2" s="1"/>
  <c r="V744" i="2"/>
  <c r="W744" i="2" s="1"/>
  <c r="X744" i="2" s="1"/>
  <c r="Y744" i="2" s="1"/>
  <c r="G746" i="2"/>
  <c r="H747" i="2"/>
  <c r="Q746" i="2"/>
  <c r="I746" i="2"/>
  <c r="W971" i="13" l="1"/>
  <c r="Q973" i="13"/>
  <c r="H974" i="13"/>
  <c r="J971" i="13"/>
  <c r="P971" i="13"/>
  <c r="X971" i="13"/>
  <c r="T972" i="13"/>
  <c r="U972" i="13" s="1"/>
  <c r="Z972" i="13" s="1"/>
  <c r="S973" i="13"/>
  <c r="V972" i="13"/>
  <c r="K972" i="13"/>
  <c r="I972" i="13" s="1"/>
  <c r="F973" i="13"/>
  <c r="G972" i="13"/>
  <c r="L971" i="13"/>
  <c r="AA971" i="13" s="1"/>
  <c r="AC971" i="13"/>
  <c r="AD971" i="13" s="1"/>
  <c r="Y970" i="13"/>
  <c r="H748" i="2"/>
  <c r="I747" i="2"/>
  <c r="G747" i="2"/>
  <c r="Q747" i="2"/>
  <c r="T745" i="2"/>
  <c r="U745" i="2" s="1"/>
  <c r="Z745" i="2" s="1"/>
  <c r="S746" i="2"/>
  <c r="V745" i="2"/>
  <c r="K749" i="2"/>
  <c r="F750" i="2"/>
  <c r="L746" i="2"/>
  <c r="AA746" i="2" s="1"/>
  <c r="AC746" i="2"/>
  <c r="AD746" i="2" s="1"/>
  <c r="J746" i="2"/>
  <c r="P746" i="2"/>
  <c r="H975" i="13" l="1"/>
  <c r="Q974" i="13"/>
  <c r="Y971" i="13"/>
  <c r="J972" i="13"/>
  <c r="P972" i="13"/>
  <c r="AC972" i="13"/>
  <c r="AD972" i="13" s="1"/>
  <c r="L972" i="13"/>
  <c r="AA972" i="13" s="1"/>
  <c r="F974" i="13"/>
  <c r="K973" i="13"/>
  <c r="I973" i="13" s="1"/>
  <c r="G973" i="13"/>
  <c r="W972" i="13"/>
  <c r="X972" i="13" s="1"/>
  <c r="Y972" i="13" s="1"/>
  <c r="S974" i="13"/>
  <c r="T973" i="13"/>
  <c r="U973" i="13" s="1"/>
  <c r="Z973" i="13" s="1"/>
  <c r="V973" i="13"/>
  <c r="S747" i="2"/>
  <c r="T746" i="2"/>
  <c r="U746" i="2" s="1"/>
  <c r="Z746" i="2" s="1"/>
  <c r="V746" i="2"/>
  <c r="J747" i="2"/>
  <c r="P747" i="2"/>
  <c r="AC747" i="2"/>
  <c r="AD747" i="2" s="1"/>
  <c r="L747" i="2"/>
  <c r="AA747" i="2" s="1"/>
  <c r="Q748" i="2"/>
  <c r="H749" i="2"/>
  <c r="I749" i="2" s="1"/>
  <c r="G748" i="2"/>
  <c r="F751" i="2"/>
  <c r="K750" i="2"/>
  <c r="W745" i="2"/>
  <c r="X745" i="2" s="1"/>
  <c r="Y745" i="2" s="1"/>
  <c r="I748" i="2"/>
  <c r="H976" i="13" l="1"/>
  <c r="Q975" i="13"/>
  <c r="AC973" i="13"/>
  <c r="AD973" i="13" s="1"/>
  <c r="L973" i="13"/>
  <c r="AA973" i="13" s="1"/>
  <c r="T974" i="13"/>
  <c r="S975" i="13"/>
  <c r="V974" i="13"/>
  <c r="J973" i="13"/>
  <c r="P973" i="13"/>
  <c r="W973" i="13"/>
  <c r="X973" i="13" s="1"/>
  <c r="K974" i="13"/>
  <c r="I974" i="13" s="1"/>
  <c r="U974" i="13"/>
  <c r="Z974" i="13" s="1"/>
  <c r="F975" i="13"/>
  <c r="G974" i="13"/>
  <c r="L749" i="2"/>
  <c r="AA749" i="2" s="1"/>
  <c r="AC749" i="2"/>
  <c r="AD749" i="2" s="1"/>
  <c r="AC748" i="2"/>
  <c r="AD748" i="2" s="1"/>
  <c r="L748" i="2"/>
  <c r="AA748" i="2" s="1"/>
  <c r="W746" i="2"/>
  <c r="X746" i="2" s="1"/>
  <c r="Y746" i="2" s="1"/>
  <c r="P748" i="2"/>
  <c r="J748" i="2"/>
  <c r="H750" i="2"/>
  <c r="I750" i="2" s="1"/>
  <c r="G749" i="2"/>
  <c r="Q749" i="2"/>
  <c r="F752" i="2"/>
  <c r="K751" i="2"/>
  <c r="T747" i="2"/>
  <c r="U747" i="2" s="1"/>
  <c r="Z747" i="2" s="1"/>
  <c r="S748" i="2"/>
  <c r="V747" i="2"/>
  <c r="Q976" i="13" l="1"/>
  <c r="H977" i="13"/>
  <c r="K975" i="13"/>
  <c r="I975" i="13" s="1"/>
  <c r="F976" i="13"/>
  <c r="G975" i="13"/>
  <c r="T975" i="13"/>
  <c r="U975" i="13" s="1"/>
  <c r="Z975" i="13" s="1"/>
  <c r="S976" i="13"/>
  <c r="V975" i="13"/>
  <c r="J974" i="13"/>
  <c r="P974" i="13"/>
  <c r="AC974" i="13"/>
  <c r="AD974" i="13" s="1"/>
  <c r="L974" i="13"/>
  <c r="AA974" i="13" s="1"/>
  <c r="Y973" i="13"/>
  <c r="W974" i="13"/>
  <c r="X974" i="13" s="1"/>
  <c r="Y974" i="13" s="1"/>
  <c r="W747" i="2"/>
  <c r="X747" i="2" s="1"/>
  <c r="Y747" i="2" s="1"/>
  <c r="L750" i="2"/>
  <c r="AA750" i="2" s="1"/>
  <c r="AC750" i="2"/>
  <c r="AD750" i="2" s="1"/>
  <c r="K752" i="2"/>
  <c r="F753" i="2"/>
  <c r="P749" i="2"/>
  <c r="J749" i="2"/>
  <c r="S749" i="2"/>
  <c r="T748" i="2"/>
  <c r="U748" i="2" s="1"/>
  <c r="Z748" i="2" s="1"/>
  <c r="V748" i="2"/>
  <c r="W748" i="2" s="1"/>
  <c r="X748" i="2" s="1"/>
  <c r="Y748" i="2" s="1"/>
  <c r="G750" i="2"/>
  <c r="Q750" i="2"/>
  <c r="H751" i="2"/>
  <c r="Q977" i="13" l="1"/>
  <c r="H978" i="13"/>
  <c r="T976" i="13"/>
  <c r="U976" i="13" s="1"/>
  <c r="Z976" i="13" s="1"/>
  <c r="S977" i="13"/>
  <c r="V976" i="13"/>
  <c r="K976" i="13"/>
  <c r="I976" i="13" s="1"/>
  <c r="F977" i="13"/>
  <c r="G976" i="13"/>
  <c r="L975" i="13"/>
  <c r="AA975" i="13" s="1"/>
  <c r="AC975" i="13"/>
  <c r="AD975" i="13" s="1"/>
  <c r="W975" i="13"/>
  <c r="X975" i="13" s="1"/>
  <c r="J975" i="13"/>
  <c r="P975" i="13"/>
  <c r="Q751" i="2"/>
  <c r="G751" i="2"/>
  <c r="H752" i="2"/>
  <c r="F754" i="2"/>
  <c r="K753" i="2"/>
  <c r="T749" i="2"/>
  <c r="U749" i="2" s="1"/>
  <c r="Z749" i="2" s="1"/>
  <c r="S750" i="2"/>
  <c r="V749" i="2"/>
  <c r="I751" i="2"/>
  <c r="P750" i="2"/>
  <c r="J750" i="2"/>
  <c r="Y975" i="13" l="1"/>
  <c r="H979" i="13"/>
  <c r="Q978" i="13"/>
  <c r="J976" i="13"/>
  <c r="P976" i="13"/>
  <c r="W976" i="13"/>
  <c r="X976" i="13" s="1"/>
  <c r="K977" i="13"/>
  <c r="I977" i="13" s="1"/>
  <c r="F978" i="13"/>
  <c r="G977" i="13"/>
  <c r="T977" i="13"/>
  <c r="U977" i="13" s="1"/>
  <c r="Z977" i="13" s="1"/>
  <c r="S978" i="13"/>
  <c r="V977" i="13"/>
  <c r="L976" i="13"/>
  <c r="AA976" i="13" s="1"/>
  <c r="AC976" i="13"/>
  <c r="AD976" i="13" s="1"/>
  <c r="T750" i="2"/>
  <c r="U750" i="2" s="1"/>
  <c r="Z750" i="2" s="1"/>
  <c r="S751" i="2"/>
  <c r="V750" i="2"/>
  <c r="G752" i="2"/>
  <c r="Q752" i="2"/>
  <c r="I752" i="2"/>
  <c r="H753" i="2"/>
  <c r="AC751" i="2"/>
  <c r="AD751" i="2" s="1"/>
  <c r="L751" i="2"/>
  <c r="AA751" i="2" s="1"/>
  <c r="J751" i="2"/>
  <c r="P751" i="2"/>
  <c r="W749" i="2"/>
  <c r="X749" i="2" s="1"/>
  <c r="Y749" i="2" s="1"/>
  <c r="F755" i="2"/>
  <c r="K754" i="2"/>
  <c r="H980" i="13" l="1"/>
  <c r="Q979" i="13"/>
  <c r="W977" i="13"/>
  <c r="X977" i="13" s="1"/>
  <c r="Y977" i="13" s="1"/>
  <c r="P977" i="13"/>
  <c r="J977" i="13"/>
  <c r="AC977" i="13"/>
  <c r="AD977" i="13" s="1"/>
  <c r="L977" i="13"/>
  <c r="AA977" i="13" s="1"/>
  <c r="Y976" i="13"/>
  <c r="T978" i="13"/>
  <c r="S979" i="13"/>
  <c r="V978" i="13"/>
  <c r="K978" i="13"/>
  <c r="I978" i="13" s="1"/>
  <c r="U978" i="13"/>
  <c r="Z978" i="13" s="1"/>
  <c r="F979" i="13"/>
  <c r="G978" i="13"/>
  <c r="W750" i="2"/>
  <c r="X750" i="2" s="1"/>
  <c r="Y750" i="2" s="1"/>
  <c r="J752" i="2"/>
  <c r="P752" i="2"/>
  <c r="I753" i="2"/>
  <c r="Q753" i="2"/>
  <c r="H754" i="2"/>
  <c r="G753" i="2"/>
  <c r="L752" i="2"/>
  <c r="AA752" i="2" s="1"/>
  <c r="AC752" i="2"/>
  <c r="AD752" i="2" s="1"/>
  <c r="T751" i="2"/>
  <c r="U751" i="2" s="1"/>
  <c r="Z751" i="2" s="1"/>
  <c r="S752" i="2"/>
  <c r="V751" i="2"/>
  <c r="F756" i="2"/>
  <c r="K755" i="2"/>
  <c r="Q980" i="13" l="1"/>
  <c r="H981" i="13"/>
  <c r="K979" i="13"/>
  <c r="I979" i="13" s="1"/>
  <c r="F980" i="13"/>
  <c r="G979" i="13"/>
  <c r="P978" i="13"/>
  <c r="J978" i="13"/>
  <c r="AC978" i="13"/>
  <c r="AD978" i="13" s="1"/>
  <c r="L978" i="13"/>
  <c r="AA978" i="13" s="1"/>
  <c r="T979" i="13"/>
  <c r="U979" i="13" s="1"/>
  <c r="Z979" i="13" s="1"/>
  <c r="S980" i="13"/>
  <c r="V979" i="13"/>
  <c r="W978" i="13"/>
  <c r="X978" i="13" s="1"/>
  <c r="Y978" i="13" s="1"/>
  <c r="W751" i="2"/>
  <c r="X751" i="2" s="1"/>
  <c r="Y751" i="2" s="1"/>
  <c r="T752" i="2"/>
  <c r="U752" i="2" s="1"/>
  <c r="Z752" i="2" s="1"/>
  <c r="S753" i="2"/>
  <c r="V752" i="2"/>
  <c r="AC753" i="2"/>
  <c r="AD753" i="2" s="1"/>
  <c r="L753" i="2"/>
  <c r="AA753" i="2" s="1"/>
  <c r="P753" i="2"/>
  <c r="J753" i="2"/>
  <c r="K756" i="2"/>
  <c r="F757" i="2"/>
  <c r="H755" i="2"/>
  <c r="I754" i="2"/>
  <c r="G754" i="2"/>
  <c r="Q754" i="2"/>
  <c r="Q981" i="13" l="1"/>
  <c r="H982" i="13"/>
  <c r="W979" i="13"/>
  <c r="X979" i="13" s="1"/>
  <c r="T980" i="13"/>
  <c r="U980" i="13" s="1"/>
  <c r="Z980" i="13" s="1"/>
  <c r="S981" i="13"/>
  <c r="V980" i="13"/>
  <c r="K980" i="13"/>
  <c r="I980" i="13" s="1"/>
  <c r="F981" i="13"/>
  <c r="G980" i="13"/>
  <c r="P979" i="13"/>
  <c r="J979" i="13"/>
  <c r="AC979" i="13"/>
  <c r="AD979" i="13" s="1"/>
  <c r="L979" i="13"/>
  <c r="AA979" i="13" s="1"/>
  <c r="H756" i="2"/>
  <c r="I756" i="2" s="1"/>
  <c r="G755" i="2"/>
  <c r="Q755" i="2"/>
  <c r="W752" i="2"/>
  <c r="X752" i="2" s="1"/>
  <c r="Y752" i="2" s="1"/>
  <c r="P754" i="2"/>
  <c r="J754" i="2"/>
  <c r="AC754" i="2"/>
  <c r="AD754" i="2" s="1"/>
  <c r="L754" i="2"/>
  <c r="AA754" i="2" s="1"/>
  <c r="K757" i="2"/>
  <c r="F758" i="2"/>
  <c r="I755" i="2"/>
  <c r="T753" i="2"/>
  <c r="U753" i="2" s="1"/>
  <c r="Z753" i="2" s="1"/>
  <c r="S754" i="2"/>
  <c r="V753" i="2"/>
  <c r="W980" i="13" l="1"/>
  <c r="X980" i="13" s="1"/>
  <c r="Q982" i="13"/>
  <c r="H983" i="13"/>
  <c r="S982" i="13"/>
  <c r="T981" i="13"/>
  <c r="U981" i="13" s="1"/>
  <c r="Z981" i="13" s="1"/>
  <c r="V981" i="13"/>
  <c r="K981" i="13"/>
  <c r="I981" i="13" s="1"/>
  <c r="F982" i="13"/>
  <c r="G981" i="13"/>
  <c r="P980" i="13"/>
  <c r="Y980" i="13" s="1"/>
  <c r="J980" i="13"/>
  <c r="AC980" i="13"/>
  <c r="AD980" i="13" s="1"/>
  <c r="L980" i="13"/>
  <c r="AA980" i="13" s="1"/>
  <c r="Y979" i="13"/>
  <c r="W753" i="2"/>
  <c r="X753" i="2" s="1"/>
  <c r="Y753" i="2" s="1"/>
  <c r="F759" i="2"/>
  <c r="K758" i="2"/>
  <c r="L755" i="2"/>
  <c r="AA755" i="2" s="1"/>
  <c r="AC755" i="2"/>
  <c r="AD755" i="2" s="1"/>
  <c r="T754" i="2"/>
  <c r="U754" i="2" s="1"/>
  <c r="Z754" i="2" s="1"/>
  <c r="S755" i="2"/>
  <c r="V754" i="2"/>
  <c r="W754" i="2" s="1"/>
  <c r="X754" i="2" s="1"/>
  <c r="Y754" i="2" s="1"/>
  <c r="P755" i="2"/>
  <c r="J755" i="2"/>
  <c r="H757" i="2"/>
  <c r="G756" i="2"/>
  <c r="Q756" i="2"/>
  <c r="AC756" i="2"/>
  <c r="AD756" i="2" s="1"/>
  <c r="L756" i="2"/>
  <c r="AA756" i="2" s="1"/>
  <c r="Q983" i="13" l="1"/>
  <c r="H984" i="13"/>
  <c r="K982" i="13"/>
  <c r="I982" i="13" s="1"/>
  <c r="F983" i="13"/>
  <c r="G982" i="13"/>
  <c r="W981" i="13"/>
  <c r="X981" i="13" s="1"/>
  <c r="AC981" i="13"/>
  <c r="AD981" i="13" s="1"/>
  <c r="L981" i="13"/>
  <c r="AA981" i="13" s="1"/>
  <c r="T982" i="13"/>
  <c r="U982" i="13" s="1"/>
  <c r="Z982" i="13" s="1"/>
  <c r="S983" i="13"/>
  <c r="V982" i="13"/>
  <c r="P981" i="13"/>
  <c r="J981" i="13"/>
  <c r="S756" i="2"/>
  <c r="T755" i="2"/>
  <c r="U755" i="2" s="1"/>
  <c r="Z755" i="2" s="1"/>
  <c r="V755" i="2"/>
  <c r="Q757" i="2"/>
  <c r="H758" i="2"/>
  <c r="I758" i="2" s="1"/>
  <c r="G757" i="2"/>
  <c r="F760" i="2"/>
  <c r="K759" i="2"/>
  <c r="J756" i="2"/>
  <c r="P756" i="2"/>
  <c r="I757" i="2"/>
  <c r="W982" i="13" l="1"/>
  <c r="X982" i="13" s="1"/>
  <c r="H985" i="13"/>
  <c r="Q984" i="13"/>
  <c r="S984" i="13" s="1"/>
  <c r="T983" i="13"/>
  <c r="U983" i="13" s="1"/>
  <c r="Z983" i="13" s="1"/>
  <c r="V983" i="13"/>
  <c r="Y981" i="13"/>
  <c r="K983" i="13"/>
  <c r="I983" i="13" s="1"/>
  <c r="F984" i="13"/>
  <c r="G983" i="13"/>
  <c r="L982" i="13"/>
  <c r="AA982" i="13" s="1"/>
  <c r="AC982" i="13"/>
  <c r="AD982" i="13" s="1"/>
  <c r="P982" i="13"/>
  <c r="Y982" i="13" s="1"/>
  <c r="J982" i="13"/>
  <c r="W755" i="2"/>
  <c r="X755" i="2" s="1"/>
  <c r="Y755" i="2" s="1"/>
  <c r="L758" i="2"/>
  <c r="AA758" i="2" s="1"/>
  <c r="AC758" i="2"/>
  <c r="AD758" i="2" s="1"/>
  <c r="J757" i="2"/>
  <c r="P757" i="2"/>
  <c r="Q758" i="2"/>
  <c r="G758" i="2"/>
  <c r="H759" i="2"/>
  <c r="L757" i="2"/>
  <c r="AA757" i="2" s="1"/>
  <c r="AC757" i="2"/>
  <c r="AD757" i="2" s="1"/>
  <c r="F761" i="2"/>
  <c r="K760" i="2"/>
  <c r="S757" i="2"/>
  <c r="T756" i="2"/>
  <c r="U756" i="2" s="1"/>
  <c r="Z756" i="2" s="1"/>
  <c r="V756" i="2"/>
  <c r="W983" i="13" l="1"/>
  <c r="X983" i="13" s="1"/>
  <c r="Q985" i="13"/>
  <c r="H986" i="13"/>
  <c r="F985" i="13"/>
  <c r="K984" i="13"/>
  <c r="I984" i="13" s="1"/>
  <c r="G984" i="13"/>
  <c r="T984" i="13"/>
  <c r="U984" i="13" s="1"/>
  <c r="Z984" i="13" s="1"/>
  <c r="S985" i="13"/>
  <c r="V984" i="13"/>
  <c r="P983" i="13"/>
  <c r="Y983" i="13" s="1"/>
  <c r="J983" i="13"/>
  <c r="AC983" i="13"/>
  <c r="AD983" i="13" s="1"/>
  <c r="L983" i="13"/>
  <c r="AA983" i="13" s="1"/>
  <c r="W756" i="2"/>
  <c r="X756" i="2" s="1"/>
  <c r="Y756" i="2" s="1"/>
  <c r="S758" i="2"/>
  <c r="T757" i="2"/>
  <c r="U757" i="2" s="1"/>
  <c r="Z757" i="2" s="1"/>
  <c r="V757" i="2"/>
  <c r="K761" i="2"/>
  <c r="F762" i="2"/>
  <c r="G759" i="2"/>
  <c r="I759" i="2"/>
  <c r="Q759" i="2"/>
  <c r="H760" i="2"/>
  <c r="J758" i="2"/>
  <c r="P758" i="2"/>
  <c r="Q986" i="13" l="1"/>
  <c r="H987" i="13"/>
  <c r="W984" i="13"/>
  <c r="X984" i="13" s="1"/>
  <c r="AC984" i="13"/>
  <c r="AD984" i="13" s="1"/>
  <c r="L984" i="13"/>
  <c r="AA984" i="13" s="1"/>
  <c r="T985" i="13"/>
  <c r="S986" i="13"/>
  <c r="V985" i="13"/>
  <c r="J984" i="13"/>
  <c r="P984" i="13"/>
  <c r="U985" i="13"/>
  <c r="Z985" i="13" s="1"/>
  <c r="K985" i="13"/>
  <c r="I985" i="13" s="1"/>
  <c r="F986" i="13"/>
  <c r="G985" i="13"/>
  <c r="AC759" i="2"/>
  <c r="AD759" i="2" s="1"/>
  <c r="L759" i="2"/>
  <c r="AA759" i="2" s="1"/>
  <c r="W757" i="2"/>
  <c r="X757" i="2" s="1"/>
  <c r="Y757" i="2" s="1"/>
  <c r="J759" i="2"/>
  <c r="P759" i="2"/>
  <c r="G760" i="2"/>
  <c r="Q760" i="2"/>
  <c r="I760" i="2"/>
  <c r="H761" i="2"/>
  <c r="F763" i="2"/>
  <c r="K762" i="2"/>
  <c r="S759" i="2"/>
  <c r="T758" i="2"/>
  <c r="U758" i="2" s="1"/>
  <c r="Z758" i="2" s="1"/>
  <c r="V758" i="2"/>
  <c r="W758" i="2" s="1"/>
  <c r="X758" i="2" s="1"/>
  <c r="Y758" i="2" s="1"/>
  <c r="H988" i="13" l="1"/>
  <c r="Q987" i="13"/>
  <c r="AC985" i="13"/>
  <c r="AD985" i="13" s="1"/>
  <c r="L985" i="13"/>
  <c r="AA985" i="13" s="1"/>
  <c r="W985" i="13"/>
  <c r="X985" i="13" s="1"/>
  <c r="J985" i="13"/>
  <c r="P985" i="13"/>
  <c r="F987" i="13"/>
  <c r="K986" i="13"/>
  <c r="I986" i="13" s="1"/>
  <c r="G986" i="13"/>
  <c r="T986" i="13"/>
  <c r="U986" i="13" s="1"/>
  <c r="Z986" i="13" s="1"/>
  <c r="S987" i="13"/>
  <c r="V986" i="13"/>
  <c r="Y984" i="13"/>
  <c r="F764" i="2"/>
  <c r="K763" i="2"/>
  <c r="G761" i="2"/>
  <c r="H762" i="2"/>
  <c r="Q761" i="2"/>
  <c r="J760" i="2"/>
  <c r="P760" i="2"/>
  <c r="T759" i="2"/>
  <c r="U759" i="2" s="1"/>
  <c r="Z759" i="2" s="1"/>
  <c r="S760" i="2"/>
  <c r="V759" i="2"/>
  <c r="AC760" i="2"/>
  <c r="AD760" i="2" s="1"/>
  <c r="L760" i="2"/>
  <c r="AA760" i="2" s="1"/>
  <c r="I761" i="2"/>
  <c r="Y985" i="13" l="1"/>
  <c r="Q988" i="13"/>
  <c r="H989" i="13"/>
  <c r="L986" i="13"/>
  <c r="AA986" i="13" s="1"/>
  <c r="AC986" i="13"/>
  <c r="AD986" i="13" s="1"/>
  <c r="F988" i="13"/>
  <c r="K987" i="13"/>
  <c r="I987" i="13" s="1"/>
  <c r="G987" i="13"/>
  <c r="W986" i="13"/>
  <c r="X986" i="13" s="1"/>
  <c r="J986" i="13"/>
  <c r="P986" i="13"/>
  <c r="T987" i="13"/>
  <c r="U987" i="13" s="1"/>
  <c r="Z987" i="13" s="1"/>
  <c r="S988" i="13"/>
  <c r="V987" i="13"/>
  <c r="G762" i="2"/>
  <c r="Q762" i="2"/>
  <c r="H763" i="2"/>
  <c r="I762" i="2"/>
  <c r="L761" i="2"/>
  <c r="AA761" i="2" s="1"/>
  <c r="AC761" i="2"/>
  <c r="AD761" i="2" s="1"/>
  <c r="W759" i="2"/>
  <c r="X759" i="2" s="1"/>
  <c r="Y759" i="2" s="1"/>
  <c r="J761" i="2"/>
  <c r="P761" i="2"/>
  <c r="S761" i="2"/>
  <c r="T760" i="2"/>
  <c r="U760" i="2" s="1"/>
  <c r="Z760" i="2" s="1"/>
  <c r="V760" i="2"/>
  <c r="I763" i="2"/>
  <c r="F765" i="2"/>
  <c r="K764" i="2"/>
  <c r="Q989" i="13" l="1"/>
  <c r="H990" i="13"/>
  <c r="W987" i="13"/>
  <c r="X987" i="13" s="1"/>
  <c r="P987" i="13"/>
  <c r="J987" i="13"/>
  <c r="AC987" i="13"/>
  <c r="AD987" i="13" s="1"/>
  <c r="L987" i="13"/>
  <c r="AA987" i="13" s="1"/>
  <c r="T988" i="13"/>
  <c r="S989" i="13"/>
  <c r="V988" i="13"/>
  <c r="Y986" i="13"/>
  <c r="F989" i="13"/>
  <c r="K988" i="13"/>
  <c r="I988" i="13" s="1"/>
  <c r="U988" i="13"/>
  <c r="Z988" i="13"/>
  <c r="G988" i="13"/>
  <c r="T761" i="2"/>
  <c r="U761" i="2" s="1"/>
  <c r="Z761" i="2" s="1"/>
  <c r="S762" i="2"/>
  <c r="V761" i="2"/>
  <c r="G763" i="2"/>
  <c r="Q763" i="2"/>
  <c r="H764" i="2"/>
  <c r="I764" i="2" s="1"/>
  <c r="K765" i="2"/>
  <c r="F766" i="2"/>
  <c r="L763" i="2"/>
  <c r="AA763" i="2" s="1"/>
  <c r="AC763" i="2"/>
  <c r="AD763" i="2" s="1"/>
  <c r="W760" i="2"/>
  <c r="X760" i="2" s="1"/>
  <c r="Y760" i="2" s="1"/>
  <c r="AC762" i="2"/>
  <c r="AD762" i="2" s="1"/>
  <c r="L762" i="2"/>
  <c r="AA762" i="2" s="1"/>
  <c r="J762" i="2"/>
  <c r="P762" i="2"/>
  <c r="Q990" i="13" l="1"/>
  <c r="H991" i="13"/>
  <c r="W988" i="13"/>
  <c r="X988" i="13" s="1"/>
  <c r="AC988" i="13"/>
  <c r="AD988" i="13" s="1"/>
  <c r="L988" i="13"/>
  <c r="AA988" i="13" s="1"/>
  <c r="S990" i="13"/>
  <c r="T989" i="13"/>
  <c r="U989" i="13" s="1"/>
  <c r="Z989" i="13" s="1"/>
  <c r="V989" i="13"/>
  <c r="P988" i="13"/>
  <c r="J988" i="13"/>
  <c r="F990" i="13"/>
  <c r="K989" i="13"/>
  <c r="I989" i="13" s="1"/>
  <c r="G989" i="13"/>
  <c r="Y987" i="13"/>
  <c r="W761" i="2"/>
  <c r="X761" i="2" s="1"/>
  <c r="Y761" i="2" s="1"/>
  <c r="AC764" i="2"/>
  <c r="AD764" i="2" s="1"/>
  <c r="L764" i="2"/>
  <c r="AA764" i="2" s="1"/>
  <c r="J763" i="2"/>
  <c r="P763" i="2"/>
  <c r="F767" i="2"/>
  <c r="K766" i="2"/>
  <c r="H765" i="2"/>
  <c r="I765" i="2" s="1"/>
  <c r="G764" i="2"/>
  <c r="Q764" i="2"/>
  <c r="T762" i="2"/>
  <c r="U762" i="2" s="1"/>
  <c r="Z762" i="2" s="1"/>
  <c r="S763" i="2"/>
  <c r="V762" i="2"/>
  <c r="W989" i="13" l="1"/>
  <c r="X989" i="13" s="1"/>
  <c r="Q991" i="13"/>
  <c r="H992" i="13"/>
  <c r="AC989" i="13"/>
  <c r="AD989" i="13" s="1"/>
  <c r="L989" i="13"/>
  <c r="AA989" i="13" s="1"/>
  <c r="J989" i="13"/>
  <c r="P989" i="13"/>
  <c r="Y989" i="13" s="1"/>
  <c r="F991" i="13"/>
  <c r="K990" i="13"/>
  <c r="I990" i="13" s="1"/>
  <c r="G990" i="13"/>
  <c r="T990" i="13"/>
  <c r="U990" i="13" s="1"/>
  <c r="Z990" i="13" s="1"/>
  <c r="S991" i="13"/>
  <c r="V990" i="13"/>
  <c r="Y988" i="13"/>
  <c r="S764" i="2"/>
  <c r="T763" i="2"/>
  <c r="U763" i="2" s="1"/>
  <c r="Z763" i="2" s="1"/>
  <c r="V763" i="2"/>
  <c r="J764" i="2"/>
  <c r="P764" i="2"/>
  <c r="G765" i="2"/>
  <c r="Q765" i="2"/>
  <c r="H766" i="2"/>
  <c r="AC765" i="2"/>
  <c r="AD765" i="2" s="1"/>
  <c r="L765" i="2"/>
  <c r="AA765" i="2" s="1"/>
  <c r="W762" i="2"/>
  <c r="X762" i="2" s="1"/>
  <c r="Y762" i="2" s="1"/>
  <c r="K767" i="2"/>
  <c r="F768" i="2"/>
  <c r="H993" i="13" l="1"/>
  <c r="Q992" i="13"/>
  <c r="W990" i="13"/>
  <c r="X990" i="13" s="1"/>
  <c r="P990" i="13"/>
  <c r="J990" i="13"/>
  <c r="K991" i="13"/>
  <c r="I991" i="13" s="1"/>
  <c r="F992" i="13"/>
  <c r="G991" i="13"/>
  <c r="AC990" i="13"/>
  <c r="AD990" i="13" s="1"/>
  <c r="L990" i="13"/>
  <c r="AA990" i="13" s="1"/>
  <c r="S992" i="13"/>
  <c r="T991" i="13"/>
  <c r="U991" i="13" s="1"/>
  <c r="Z991" i="13" s="1"/>
  <c r="V991" i="13"/>
  <c r="W763" i="2"/>
  <c r="X763" i="2" s="1"/>
  <c r="Y763" i="2" s="1"/>
  <c r="K768" i="2"/>
  <c r="F769" i="2"/>
  <c r="J765" i="2"/>
  <c r="P765" i="2"/>
  <c r="T764" i="2"/>
  <c r="U764" i="2" s="1"/>
  <c r="Z764" i="2" s="1"/>
  <c r="S765" i="2"/>
  <c r="V764" i="2"/>
  <c r="G766" i="2"/>
  <c r="H767" i="2"/>
  <c r="Q766" i="2"/>
  <c r="I766" i="2"/>
  <c r="Q993" i="13" l="1"/>
  <c r="H994" i="13"/>
  <c r="J991" i="13"/>
  <c r="P991" i="13"/>
  <c r="S993" i="13"/>
  <c r="T992" i="13"/>
  <c r="U992" i="13" s="1"/>
  <c r="Z992" i="13" s="1"/>
  <c r="V992" i="13"/>
  <c r="K992" i="13"/>
  <c r="I992" i="13" s="1"/>
  <c r="F993" i="13"/>
  <c r="G992" i="13"/>
  <c r="W991" i="13"/>
  <c r="X991" i="13" s="1"/>
  <c r="Y991" i="13" s="1"/>
  <c r="L991" i="13"/>
  <c r="AA991" i="13" s="1"/>
  <c r="AC991" i="13"/>
  <c r="AD991" i="13" s="1"/>
  <c r="Y990" i="13"/>
  <c r="W764" i="2"/>
  <c r="X764" i="2" s="1"/>
  <c r="Y764" i="2" s="1"/>
  <c r="S766" i="2"/>
  <c r="T765" i="2"/>
  <c r="U765" i="2" s="1"/>
  <c r="Z765" i="2" s="1"/>
  <c r="V765" i="2"/>
  <c r="K769" i="2"/>
  <c r="F770" i="2"/>
  <c r="G767" i="2"/>
  <c r="Q767" i="2"/>
  <c r="H768" i="2"/>
  <c r="L766" i="2"/>
  <c r="AA766" i="2" s="1"/>
  <c r="AC766" i="2"/>
  <c r="AD766" i="2" s="1"/>
  <c r="J766" i="2"/>
  <c r="P766" i="2"/>
  <c r="I767" i="2"/>
  <c r="H995" i="13" l="1"/>
  <c r="Q994" i="13"/>
  <c r="T993" i="13"/>
  <c r="U993" i="13" s="1"/>
  <c r="Z993" i="13" s="1"/>
  <c r="S994" i="13"/>
  <c r="V993" i="13"/>
  <c r="P992" i="13"/>
  <c r="J992" i="13"/>
  <c r="L992" i="13"/>
  <c r="AA992" i="13" s="1"/>
  <c r="AC992" i="13"/>
  <c r="AD992" i="13" s="1"/>
  <c r="F994" i="13"/>
  <c r="K993" i="13"/>
  <c r="I993" i="13" s="1"/>
  <c r="G993" i="13"/>
  <c r="W992" i="13"/>
  <c r="X992" i="13" s="1"/>
  <c r="Y992" i="13" s="1"/>
  <c r="H769" i="2"/>
  <c r="G768" i="2"/>
  <c r="Q768" i="2"/>
  <c r="W765" i="2"/>
  <c r="X765" i="2" s="1"/>
  <c r="Y765" i="2" s="1"/>
  <c r="P767" i="2"/>
  <c r="J767" i="2"/>
  <c r="I768" i="2"/>
  <c r="L767" i="2"/>
  <c r="AA767" i="2" s="1"/>
  <c r="AC767" i="2"/>
  <c r="AD767" i="2" s="1"/>
  <c r="F771" i="2"/>
  <c r="K770" i="2"/>
  <c r="T766" i="2"/>
  <c r="U766" i="2" s="1"/>
  <c r="Z766" i="2" s="1"/>
  <c r="S767" i="2"/>
  <c r="V766" i="2"/>
  <c r="H996" i="13" l="1"/>
  <c r="Q995" i="13"/>
  <c r="W993" i="13"/>
  <c r="X993" i="13" s="1"/>
  <c r="K994" i="13"/>
  <c r="I994" i="13" s="1"/>
  <c r="F995" i="13"/>
  <c r="G994" i="13"/>
  <c r="T994" i="13"/>
  <c r="U994" i="13" s="1"/>
  <c r="Z994" i="13" s="1"/>
  <c r="S995" i="13"/>
  <c r="V994" i="13"/>
  <c r="L993" i="13"/>
  <c r="AA993" i="13" s="1"/>
  <c r="AC993" i="13"/>
  <c r="AD993" i="13" s="1"/>
  <c r="P993" i="13"/>
  <c r="J993" i="13"/>
  <c r="W766" i="2"/>
  <c r="X766" i="2" s="1"/>
  <c r="Y766" i="2" s="1"/>
  <c r="F772" i="2"/>
  <c r="K771" i="2"/>
  <c r="T767" i="2"/>
  <c r="U767" i="2" s="1"/>
  <c r="Z767" i="2" s="1"/>
  <c r="S768" i="2"/>
  <c r="V767" i="2"/>
  <c r="J768" i="2"/>
  <c r="P768" i="2"/>
  <c r="Q769" i="2"/>
  <c r="H770" i="2"/>
  <c r="I770" i="2" s="1"/>
  <c r="G769" i="2"/>
  <c r="L768" i="2"/>
  <c r="AA768" i="2" s="1"/>
  <c r="AC768" i="2"/>
  <c r="AD768" i="2" s="1"/>
  <c r="I769" i="2"/>
  <c r="Q996" i="13" l="1"/>
  <c r="H997" i="13"/>
  <c r="S996" i="13"/>
  <c r="T995" i="13"/>
  <c r="V995" i="13"/>
  <c r="J994" i="13"/>
  <c r="P994" i="13"/>
  <c r="AC994" i="13"/>
  <c r="AD994" i="13" s="1"/>
  <c r="L994" i="13"/>
  <c r="AA994" i="13" s="1"/>
  <c r="W994" i="13"/>
  <c r="X994" i="13" s="1"/>
  <c r="F996" i="13"/>
  <c r="U995" i="13"/>
  <c r="Z995" i="13"/>
  <c r="K995" i="13"/>
  <c r="I995" i="13" s="1"/>
  <c r="G995" i="13"/>
  <c r="Y993" i="13"/>
  <c r="T768" i="2"/>
  <c r="U768" i="2" s="1"/>
  <c r="Z768" i="2" s="1"/>
  <c r="S769" i="2"/>
  <c r="V768" i="2"/>
  <c r="L770" i="2"/>
  <c r="AA770" i="2" s="1"/>
  <c r="AC770" i="2"/>
  <c r="AD770" i="2" s="1"/>
  <c r="AC769" i="2"/>
  <c r="AD769" i="2" s="1"/>
  <c r="L769" i="2"/>
  <c r="AA769" i="2" s="1"/>
  <c r="P769" i="2"/>
  <c r="J769" i="2"/>
  <c r="G770" i="2"/>
  <c r="H771" i="2"/>
  <c r="Q770" i="2"/>
  <c r="W767" i="2"/>
  <c r="X767" i="2" s="1"/>
  <c r="Y767" i="2" s="1"/>
  <c r="F773" i="2"/>
  <c r="K772" i="2"/>
  <c r="Q997" i="13" l="1"/>
  <c r="H998" i="13"/>
  <c r="W995" i="13"/>
  <c r="X995" i="13" s="1"/>
  <c r="P995" i="13"/>
  <c r="J995" i="13"/>
  <c r="K996" i="13"/>
  <c r="I996" i="13" s="1"/>
  <c r="F997" i="13"/>
  <c r="G996" i="13"/>
  <c r="AC995" i="13"/>
  <c r="AD995" i="13" s="1"/>
  <c r="L995" i="13"/>
  <c r="AA995" i="13" s="1"/>
  <c r="Y994" i="13"/>
  <c r="T996" i="13"/>
  <c r="U996" i="13" s="1"/>
  <c r="Z996" i="13" s="1"/>
  <c r="S997" i="13"/>
  <c r="V996" i="13"/>
  <c r="W768" i="2"/>
  <c r="X768" i="2" s="1"/>
  <c r="Y768" i="2" s="1"/>
  <c r="K773" i="2"/>
  <c r="F774" i="2"/>
  <c r="P770" i="2"/>
  <c r="J770" i="2"/>
  <c r="T769" i="2"/>
  <c r="U769" i="2" s="1"/>
  <c r="Z769" i="2" s="1"/>
  <c r="S770" i="2"/>
  <c r="V769" i="2"/>
  <c r="H772" i="2"/>
  <c r="I772" i="2" s="1"/>
  <c r="G771" i="2"/>
  <c r="Q771" i="2"/>
  <c r="I771" i="2"/>
  <c r="H999" i="13" l="1"/>
  <c r="Q998" i="13"/>
  <c r="W996" i="13"/>
  <c r="X996" i="13" s="1"/>
  <c r="J996" i="13"/>
  <c r="P996" i="13"/>
  <c r="Y996" i="13" s="1"/>
  <c r="AC996" i="13"/>
  <c r="AD996" i="13" s="1"/>
  <c r="L996" i="13"/>
  <c r="AA996" i="13" s="1"/>
  <c r="K997" i="13"/>
  <c r="I997" i="13" s="1"/>
  <c r="F998" i="13"/>
  <c r="G997" i="13"/>
  <c r="S998" i="13"/>
  <c r="T997" i="13"/>
  <c r="U997" i="13" s="1"/>
  <c r="Z997" i="13" s="1"/>
  <c r="V997" i="13"/>
  <c r="Y995" i="13"/>
  <c r="L772" i="2"/>
  <c r="AA772" i="2" s="1"/>
  <c r="AC772" i="2"/>
  <c r="AD772" i="2" s="1"/>
  <c r="W769" i="2"/>
  <c r="X769" i="2" s="1"/>
  <c r="Y769" i="2" s="1"/>
  <c r="L771" i="2"/>
  <c r="AA771" i="2" s="1"/>
  <c r="AC771" i="2"/>
  <c r="AD771" i="2" s="1"/>
  <c r="P771" i="2"/>
  <c r="J771" i="2"/>
  <c r="T770" i="2"/>
  <c r="U770" i="2" s="1"/>
  <c r="Z770" i="2" s="1"/>
  <c r="S771" i="2"/>
  <c r="V770" i="2"/>
  <c r="F775" i="2"/>
  <c r="K774" i="2"/>
  <c r="Q772" i="2"/>
  <c r="G772" i="2"/>
  <c r="H773" i="2"/>
  <c r="I773" i="2"/>
  <c r="Q999" i="13" l="1"/>
  <c r="H1000" i="13"/>
  <c r="P997" i="13"/>
  <c r="J997" i="13"/>
  <c r="AC997" i="13"/>
  <c r="AD997" i="13" s="1"/>
  <c r="L997" i="13"/>
  <c r="AA997" i="13" s="1"/>
  <c r="T998" i="13"/>
  <c r="S999" i="13"/>
  <c r="V998" i="13"/>
  <c r="W997" i="13"/>
  <c r="X997" i="13" s="1"/>
  <c r="Y997" i="13" s="1"/>
  <c r="U998" i="13"/>
  <c r="Z998" i="13" s="1"/>
  <c r="K998" i="13"/>
  <c r="I998" i="13" s="1"/>
  <c r="F999" i="13"/>
  <c r="G998" i="13"/>
  <c r="S772" i="2"/>
  <c r="T771" i="2"/>
  <c r="U771" i="2" s="1"/>
  <c r="Z771" i="2" s="1"/>
  <c r="V771" i="2"/>
  <c r="K775" i="2"/>
  <c r="F776" i="2"/>
  <c r="L773" i="2"/>
  <c r="AA773" i="2" s="1"/>
  <c r="AC773" i="2"/>
  <c r="AD773" i="2" s="1"/>
  <c r="G773" i="2"/>
  <c r="Q773" i="2"/>
  <c r="H774" i="2"/>
  <c r="I774" i="2" s="1"/>
  <c r="J772" i="2"/>
  <c r="P772" i="2"/>
  <c r="W770" i="2"/>
  <c r="X770" i="2" s="1"/>
  <c r="Y770" i="2" s="1"/>
  <c r="W998" i="13" l="1"/>
  <c r="X998" i="13" s="1"/>
  <c r="H1001" i="13"/>
  <c r="Q1000" i="13"/>
  <c r="AC998" i="13"/>
  <c r="AD998" i="13" s="1"/>
  <c r="L998" i="13"/>
  <c r="AA998" i="13" s="1"/>
  <c r="T999" i="13"/>
  <c r="U999" i="13" s="1"/>
  <c r="Z999" i="13" s="1"/>
  <c r="S1000" i="13"/>
  <c r="V999" i="13"/>
  <c r="K999" i="13"/>
  <c r="I999" i="13" s="1"/>
  <c r="F1000" i="13"/>
  <c r="G999" i="13"/>
  <c r="P998" i="13"/>
  <c r="Y998" i="13" s="1"/>
  <c r="J998" i="13"/>
  <c r="AC774" i="2"/>
  <c r="AD774" i="2" s="1"/>
  <c r="L774" i="2"/>
  <c r="AA774" i="2" s="1"/>
  <c r="Q774" i="2"/>
  <c r="H775" i="2"/>
  <c r="I775" i="2" s="1"/>
  <c r="G774" i="2"/>
  <c r="W771" i="2"/>
  <c r="X771" i="2" s="1"/>
  <c r="Y771" i="2" s="1"/>
  <c r="J773" i="2"/>
  <c r="P773" i="2"/>
  <c r="K776" i="2"/>
  <c r="F777" i="2"/>
  <c r="T772" i="2"/>
  <c r="U772" i="2" s="1"/>
  <c r="Z772" i="2" s="1"/>
  <c r="S773" i="2"/>
  <c r="V772" i="2"/>
  <c r="Q1001" i="13" l="1"/>
  <c r="H1002" i="13"/>
  <c r="F1001" i="13"/>
  <c r="K1000" i="13"/>
  <c r="I1000" i="13" s="1"/>
  <c r="G1000" i="13"/>
  <c r="L999" i="13"/>
  <c r="AA999" i="13" s="1"/>
  <c r="AC999" i="13"/>
  <c r="AD999" i="13" s="1"/>
  <c r="P999" i="13"/>
  <c r="J999" i="13"/>
  <c r="W999" i="13"/>
  <c r="X999" i="13" s="1"/>
  <c r="S1001" i="13"/>
  <c r="T1000" i="13"/>
  <c r="U1000" i="13" s="1"/>
  <c r="Z1000" i="13" s="1"/>
  <c r="V1000" i="13"/>
  <c r="AC775" i="2"/>
  <c r="AD775" i="2" s="1"/>
  <c r="L775" i="2"/>
  <c r="AA775" i="2" s="1"/>
  <c r="F778" i="2"/>
  <c r="K777" i="2"/>
  <c r="W772" i="2"/>
  <c r="X772" i="2" s="1"/>
  <c r="Y772" i="2" s="1"/>
  <c r="S774" i="2"/>
  <c r="T773" i="2"/>
  <c r="U773" i="2" s="1"/>
  <c r="Z773" i="2" s="1"/>
  <c r="V773" i="2"/>
  <c r="J774" i="2"/>
  <c r="P774" i="2"/>
  <c r="Q775" i="2"/>
  <c r="G775" i="2"/>
  <c r="H776" i="2"/>
  <c r="Y999" i="13" l="1"/>
  <c r="Q1002" i="13"/>
  <c r="H1003" i="13"/>
  <c r="S1002" i="13"/>
  <c r="T1001" i="13"/>
  <c r="V1001" i="13"/>
  <c r="L1000" i="13"/>
  <c r="AA1000" i="13" s="1"/>
  <c r="AC1000" i="13"/>
  <c r="AD1000" i="13" s="1"/>
  <c r="W1000" i="13"/>
  <c r="X1000" i="13" s="1"/>
  <c r="Y1000" i="13" s="1"/>
  <c r="P1000" i="13"/>
  <c r="J1000" i="13"/>
  <c r="K1001" i="13"/>
  <c r="I1001" i="13" s="1"/>
  <c r="U1001" i="13"/>
  <c r="F1002" i="13"/>
  <c r="Z1001" i="13"/>
  <c r="G1001" i="13"/>
  <c r="J775" i="2"/>
  <c r="P775" i="2"/>
  <c r="W773" i="2"/>
  <c r="X773" i="2" s="1"/>
  <c r="Y773" i="2" s="1"/>
  <c r="F779" i="2"/>
  <c r="K778" i="2"/>
  <c r="S775" i="2"/>
  <c r="T774" i="2"/>
  <c r="U774" i="2" s="1"/>
  <c r="Z774" i="2" s="1"/>
  <c r="V774" i="2"/>
  <c r="I776" i="2"/>
  <c r="H777" i="2"/>
  <c r="G776" i="2"/>
  <c r="Q776" i="2"/>
  <c r="H1004" i="13" l="1"/>
  <c r="Q1003" i="13"/>
  <c r="F1003" i="13"/>
  <c r="K1002" i="13"/>
  <c r="I1002" i="13" s="1"/>
  <c r="G1002" i="13"/>
  <c r="W1001" i="13"/>
  <c r="X1001" i="13" s="1"/>
  <c r="J1001" i="13"/>
  <c r="P1001" i="13"/>
  <c r="L1001" i="13"/>
  <c r="AA1001" i="13" s="1"/>
  <c r="AC1001" i="13"/>
  <c r="AD1001" i="13" s="1"/>
  <c r="T1002" i="13"/>
  <c r="U1002" i="13" s="1"/>
  <c r="Z1002" i="13" s="1"/>
  <c r="S1003" i="13"/>
  <c r="V1002" i="13"/>
  <c r="K779" i="2"/>
  <c r="F780" i="2"/>
  <c r="J776" i="2"/>
  <c r="P776" i="2"/>
  <c r="Q777" i="2"/>
  <c r="I777" i="2"/>
  <c r="H778" i="2"/>
  <c r="G777" i="2"/>
  <c r="T775" i="2"/>
  <c r="U775" i="2" s="1"/>
  <c r="Z775" i="2" s="1"/>
  <c r="S776" i="2"/>
  <c r="V775" i="2"/>
  <c r="W775" i="2" s="1"/>
  <c r="X775" i="2" s="1"/>
  <c r="Y775" i="2" s="1"/>
  <c r="W774" i="2"/>
  <c r="X774" i="2" s="1"/>
  <c r="Y774" i="2" s="1"/>
  <c r="L776" i="2"/>
  <c r="AA776" i="2" s="1"/>
  <c r="AC776" i="2"/>
  <c r="AD776" i="2" s="1"/>
  <c r="Y1001" i="13" l="1"/>
  <c r="Q1004" i="13"/>
  <c r="H1005" i="13"/>
  <c r="T1003" i="13"/>
  <c r="S1004" i="13"/>
  <c r="V1003" i="13"/>
  <c r="L1002" i="13"/>
  <c r="AA1002" i="13" s="1"/>
  <c r="AC1002" i="13"/>
  <c r="AD1002" i="13" s="1"/>
  <c r="W1002" i="13"/>
  <c r="X1002" i="13" s="1"/>
  <c r="K1003" i="13"/>
  <c r="I1003" i="13" s="1"/>
  <c r="F1004" i="13"/>
  <c r="U1003" i="13"/>
  <c r="Z1003" i="13" s="1"/>
  <c r="G1003" i="13"/>
  <c r="J1002" i="13"/>
  <c r="P1002" i="13"/>
  <c r="J777" i="2"/>
  <c r="P777" i="2"/>
  <c r="T776" i="2"/>
  <c r="U776" i="2" s="1"/>
  <c r="Z776" i="2" s="1"/>
  <c r="S777" i="2"/>
  <c r="V776" i="2"/>
  <c r="I778" i="2"/>
  <c r="H779" i="2"/>
  <c r="G778" i="2"/>
  <c r="Q778" i="2"/>
  <c r="L777" i="2"/>
  <c r="AA777" i="2" s="1"/>
  <c r="AC777" i="2"/>
  <c r="AD777" i="2" s="1"/>
  <c r="K780" i="2"/>
  <c r="F781" i="2"/>
  <c r="Y1002" i="13" l="1"/>
  <c r="H1006" i="13"/>
  <c r="Q1005" i="13"/>
  <c r="P1003" i="13"/>
  <c r="J1003" i="13"/>
  <c r="AC1003" i="13"/>
  <c r="AD1003" i="13" s="1"/>
  <c r="L1003" i="13"/>
  <c r="AA1003" i="13" s="1"/>
  <c r="W1003" i="13"/>
  <c r="X1003" i="13" s="1"/>
  <c r="Y1003" i="13" s="1"/>
  <c r="K1004" i="13"/>
  <c r="I1004" i="13" s="1"/>
  <c r="F1005" i="13"/>
  <c r="G1004" i="13"/>
  <c r="S1005" i="13"/>
  <c r="T1004" i="13"/>
  <c r="U1004" i="13" s="1"/>
  <c r="Z1004" i="13" s="1"/>
  <c r="V1004" i="13"/>
  <c r="J778" i="2"/>
  <c r="P778" i="2"/>
  <c r="T777" i="2"/>
  <c r="U777" i="2" s="1"/>
  <c r="Z777" i="2" s="1"/>
  <c r="S778" i="2"/>
  <c r="V777" i="2"/>
  <c r="H780" i="2"/>
  <c r="I780" i="2" s="1"/>
  <c r="Q779" i="2"/>
  <c r="G779" i="2"/>
  <c r="F782" i="2"/>
  <c r="K781" i="2"/>
  <c r="L778" i="2"/>
  <c r="AA778" i="2" s="1"/>
  <c r="AC778" i="2"/>
  <c r="AD778" i="2" s="1"/>
  <c r="I779" i="2"/>
  <c r="W776" i="2"/>
  <c r="X776" i="2" s="1"/>
  <c r="Y776" i="2" s="1"/>
  <c r="H1007" i="13" l="1"/>
  <c r="Q1006" i="13"/>
  <c r="S1006" i="13"/>
  <c r="T1005" i="13"/>
  <c r="V1005" i="13"/>
  <c r="F1006" i="13"/>
  <c r="K1005" i="13"/>
  <c r="I1005" i="13" s="1"/>
  <c r="U1005" i="13"/>
  <c r="Z1005" i="13" s="1"/>
  <c r="G1005" i="13"/>
  <c r="L1004" i="13"/>
  <c r="AA1004" i="13" s="1"/>
  <c r="AC1004" i="13"/>
  <c r="AD1004" i="13" s="1"/>
  <c r="J1004" i="13"/>
  <c r="P1004" i="13"/>
  <c r="W1004" i="13"/>
  <c r="X1004" i="13" s="1"/>
  <c r="J779" i="2"/>
  <c r="P779" i="2"/>
  <c r="T778" i="2"/>
  <c r="U778" i="2" s="1"/>
  <c r="Z778" i="2" s="1"/>
  <c r="S779" i="2"/>
  <c r="V778" i="2"/>
  <c r="AC780" i="2"/>
  <c r="AD780" i="2" s="1"/>
  <c r="L780" i="2"/>
  <c r="AA780" i="2" s="1"/>
  <c r="F783" i="2"/>
  <c r="K782" i="2"/>
  <c r="H781" i="2"/>
  <c r="G780" i="2"/>
  <c r="Q780" i="2"/>
  <c r="L779" i="2"/>
  <c r="AA779" i="2" s="1"/>
  <c r="AC779" i="2"/>
  <c r="AD779" i="2" s="1"/>
  <c r="W777" i="2"/>
  <c r="X777" i="2" s="1"/>
  <c r="Y777" i="2" s="1"/>
  <c r="W1005" i="13" l="1"/>
  <c r="H1008" i="13"/>
  <c r="Q1007" i="13"/>
  <c r="S1007" i="13" s="1"/>
  <c r="F1007" i="13"/>
  <c r="K1006" i="13"/>
  <c r="I1006" i="13" s="1"/>
  <c r="G1006" i="13"/>
  <c r="X1005" i="13"/>
  <c r="Y1005" i="13" s="1"/>
  <c r="P1005" i="13"/>
  <c r="J1005" i="13"/>
  <c r="Y1004" i="13"/>
  <c r="L1005" i="13"/>
  <c r="AA1005" i="13" s="1"/>
  <c r="AC1005" i="13"/>
  <c r="AD1005" i="13" s="1"/>
  <c r="T1006" i="13"/>
  <c r="U1006" i="13" s="1"/>
  <c r="Z1006" i="13" s="1"/>
  <c r="V1006" i="13"/>
  <c r="T779" i="2"/>
  <c r="U779" i="2" s="1"/>
  <c r="Z779" i="2" s="1"/>
  <c r="S780" i="2"/>
  <c r="V779" i="2"/>
  <c r="J780" i="2"/>
  <c r="P780" i="2"/>
  <c r="Q781" i="2"/>
  <c r="G781" i="2"/>
  <c r="H782" i="2"/>
  <c r="I781" i="2"/>
  <c r="K783" i="2"/>
  <c r="F784" i="2"/>
  <c r="W778" i="2"/>
  <c r="X778" i="2" s="1"/>
  <c r="Y778" i="2" s="1"/>
  <c r="Q1008" i="13" l="1"/>
  <c r="H1009" i="13"/>
  <c r="W1006" i="13"/>
  <c r="X1006" i="13" s="1"/>
  <c r="T1007" i="13"/>
  <c r="U1007" i="13" s="1"/>
  <c r="Z1007" i="13" s="1"/>
  <c r="S1008" i="13"/>
  <c r="V1007" i="13"/>
  <c r="AC1006" i="13"/>
  <c r="AD1006" i="13" s="1"/>
  <c r="L1006" i="13"/>
  <c r="AA1006" i="13" s="1"/>
  <c r="P1006" i="13"/>
  <c r="J1006" i="13"/>
  <c r="K1007" i="13"/>
  <c r="I1007" i="13" s="1"/>
  <c r="F1008" i="13"/>
  <c r="G1007" i="13"/>
  <c r="F785" i="2"/>
  <c r="K784" i="2"/>
  <c r="Q782" i="2"/>
  <c r="H783" i="2"/>
  <c r="G782" i="2"/>
  <c r="AC781" i="2"/>
  <c r="AD781" i="2" s="1"/>
  <c r="L781" i="2"/>
  <c r="AA781" i="2" s="1"/>
  <c r="P781" i="2"/>
  <c r="J781" i="2"/>
  <c r="W779" i="2"/>
  <c r="X779" i="2" s="1"/>
  <c r="Y779" i="2" s="1"/>
  <c r="I782" i="2"/>
  <c r="S781" i="2"/>
  <c r="T780" i="2"/>
  <c r="U780" i="2" s="1"/>
  <c r="Z780" i="2" s="1"/>
  <c r="V780" i="2"/>
  <c r="Y1006" i="13" l="1"/>
  <c r="Q1009" i="13"/>
  <c r="H1010" i="13"/>
  <c r="P1007" i="13"/>
  <c r="J1007" i="13"/>
  <c r="W1007" i="13"/>
  <c r="X1007" i="13" s="1"/>
  <c r="F1009" i="13"/>
  <c r="K1008" i="13"/>
  <c r="I1008" i="13" s="1"/>
  <c r="G1008" i="13"/>
  <c r="L1007" i="13"/>
  <c r="AA1007" i="13" s="1"/>
  <c r="AC1007" i="13"/>
  <c r="AD1007" i="13" s="1"/>
  <c r="T1008" i="13"/>
  <c r="U1008" i="13" s="1"/>
  <c r="Z1008" i="13" s="1"/>
  <c r="S1009" i="13"/>
  <c r="V1008" i="13"/>
  <c r="W780" i="2"/>
  <c r="X780" i="2" s="1"/>
  <c r="Y780" i="2" s="1"/>
  <c r="G783" i="2"/>
  <c r="Q783" i="2"/>
  <c r="H784" i="2"/>
  <c r="I783" i="2"/>
  <c r="T781" i="2"/>
  <c r="U781" i="2" s="1"/>
  <c r="Z781" i="2" s="1"/>
  <c r="S782" i="2"/>
  <c r="V781" i="2"/>
  <c r="L782" i="2"/>
  <c r="AA782" i="2" s="1"/>
  <c r="AC782" i="2"/>
  <c r="AD782" i="2" s="1"/>
  <c r="P782" i="2"/>
  <c r="J782" i="2"/>
  <c r="K785" i="2"/>
  <c r="F786" i="2"/>
  <c r="Y1007" i="13" l="1"/>
  <c r="Q1010" i="13"/>
  <c r="H1011" i="13"/>
  <c r="S1010" i="13"/>
  <c r="T1009" i="13"/>
  <c r="V1009" i="13"/>
  <c r="P1008" i="13"/>
  <c r="J1008" i="13"/>
  <c r="W1008" i="13"/>
  <c r="X1008" i="13" s="1"/>
  <c r="L1008" i="13"/>
  <c r="AA1008" i="13" s="1"/>
  <c r="AC1008" i="13"/>
  <c r="AD1008" i="13" s="1"/>
  <c r="F1010" i="13"/>
  <c r="U1009" i="13"/>
  <c r="Z1009" i="13" s="1"/>
  <c r="K1009" i="13"/>
  <c r="I1009" i="13" s="1"/>
  <c r="G1009" i="13"/>
  <c r="W781" i="2"/>
  <c r="X781" i="2" s="1"/>
  <c r="Y781" i="2" s="1"/>
  <c r="S783" i="2"/>
  <c r="T782" i="2"/>
  <c r="U782" i="2" s="1"/>
  <c r="Z782" i="2" s="1"/>
  <c r="V782" i="2"/>
  <c r="I784" i="2"/>
  <c r="H785" i="2"/>
  <c r="G784" i="2"/>
  <c r="Q784" i="2"/>
  <c r="F787" i="2"/>
  <c r="K786" i="2"/>
  <c r="AC783" i="2"/>
  <c r="AD783" i="2" s="1"/>
  <c r="L783" i="2"/>
  <c r="AA783" i="2" s="1"/>
  <c r="P783" i="2"/>
  <c r="J783" i="2"/>
  <c r="Y1008" i="13" l="1"/>
  <c r="Q1011" i="13"/>
  <c r="H1012" i="13"/>
  <c r="W1009" i="13"/>
  <c r="X1009" i="13" s="1"/>
  <c r="J1009" i="13"/>
  <c r="P1009" i="13"/>
  <c r="F1011" i="13"/>
  <c r="K1010" i="13"/>
  <c r="I1010" i="13" s="1"/>
  <c r="G1010" i="13"/>
  <c r="L1009" i="13"/>
  <c r="AA1009" i="13" s="1"/>
  <c r="AC1009" i="13"/>
  <c r="AD1009" i="13" s="1"/>
  <c r="T1010" i="13"/>
  <c r="U1010" i="13" s="1"/>
  <c r="Z1010" i="13" s="1"/>
  <c r="S1011" i="13"/>
  <c r="V1010" i="13"/>
  <c r="W782" i="2"/>
  <c r="X782" i="2" s="1"/>
  <c r="Y782" i="2" s="1"/>
  <c r="J784" i="2"/>
  <c r="P784" i="2"/>
  <c r="F788" i="2"/>
  <c r="K787" i="2"/>
  <c r="Q785" i="2"/>
  <c r="H786" i="2"/>
  <c r="G785" i="2"/>
  <c r="S784" i="2"/>
  <c r="T783" i="2"/>
  <c r="U783" i="2" s="1"/>
  <c r="Z783" i="2" s="1"/>
  <c r="V783" i="2"/>
  <c r="AC784" i="2"/>
  <c r="AD784" i="2" s="1"/>
  <c r="L784" i="2"/>
  <c r="AA784" i="2" s="1"/>
  <c r="I785" i="2"/>
  <c r="H1013" i="13" l="1"/>
  <c r="Q1012" i="13"/>
  <c r="P1010" i="13"/>
  <c r="J1010" i="13"/>
  <c r="F1012" i="13"/>
  <c r="K1011" i="13"/>
  <c r="I1011" i="13" s="1"/>
  <c r="G1011" i="13"/>
  <c r="L1010" i="13"/>
  <c r="AA1010" i="13" s="1"/>
  <c r="AC1010" i="13"/>
  <c r="AD1010" i="13" s="1"/>
  <c r="W1010" i="13"/>
  <c r="X1010" i="13" s="1"/>
  <c r="T1011" i="13"/>
  <c r="U1011" i="13" s="1"/>
  <c r="Z1011" i="13" s="1"/>
  <c r="S1012" i="13"/>
  <c r="V1011" i="13"/>
  <c r="Y1009" i="13"/>
  <c r="W783" i="2"/>
  <c r="X783" i="2" s="1"/>
  <c r="Y783" i="2" s="1"/>
  <c r="P785" i="2"/>
  <c r="J785" i="2"/>
  <c r="K788" i="2"/>
  <c r="F789" i="2"/>
  <c r="L785" i="2"/>
  <c r="AA785" i="2" s="1"/>
  <c r="AC785" i="2"/>
  <c r="AD785" i="2" s="1"/>
  <c r="G786" i="2"/>
  <c r="Q786" i="2"/>
  <c r="H787" i="2"/>
  <c r="S785" i="2"/>
  <c r="T784" i="2"/>
  <c r="U784" i="2" s="1"/>
  <c r="Z784" i="2" s="1"/>
  <c r="V784" i="2"/>
  <c r="I786" i="2"/>
  <c r="Y1010" i="13" l="1"/>
  <c r="H1014" i="13"/>
  <c r="Q1013" i="13"/>
  <c r="S1013" i="13" s="1"/>
  <c r="F1013" i="13"/>
  <c r="K1012" i="13"/>
  <c r="I1012" i="13" s="1"/>
  <c r="G1012" i="13"/>
  <c r="J1011" i="13"/>
  <c r="P1011" i="13"/>
  <c r="T1012" i="13"/>
  <c r="U1012" i="13" s="1"/>
  <c r="Z1012" i="13" s="1"/>
  <c r="V1012" i="13"/>
  <c r="W1011" i="13"/>
  <c r="X1011" i="13" s="1"/>
  <c r="AC1011" i="13"/>
  <c r="AD1011" i="13" s="1"/>
  <c r="L1011" i="13"/>
  <c r="AA1011" i="13" s="1"/>
  <c r="K789" i="2"/>
  <c r="F790" i="2"/>
  <c r="W784" i="2"/>
  <c r="X784" i="2" s="1"/>
  <c r="Y784" i="2" s="1"/>
  <c r="L786" i="2"/>
  <c r="AA786" i="2" s="1"/>
  <c r="AC786" i="2"/>
  <c r="AD786" i="2" s="1"/>
  <c r="S786" i="2"/>
  <c r="T785" i="2"/>
  <c r="U785" i="2" s="1"/>
  <c r="Z785" i="2" s="1"/>
  <c r="V785" i="2"/>
  <c r="J786" i="2"/>
  <c r="P786" i="2"/>
  <c r="G787" i="2"/>
  <c r="Q787" i="2"/>
  <c r="H788" i="2"/>
  <c r="I787" i="2"/>
  <c r="Y1011" i="13" l="1"/>
  <c r="Q1014" i="13"/>
  <c r="H1015" i="13"/>
  <c r="L1012" i="13"/>
  <c r="AA1012" i="13" s="1"/>
  <c r="AC1012" i="13"/>
  <c r="AD1012" i="13" s="1"/>
  <c r="F1014" i="13"/>
  <c r="K1013" i="13"/>
  <c r="I1013" i="13" s="1"/>
  <c r="G1013" i="13"/>
  <c r="W1012" i="13"/>
  <c r="X1012" i="13" s="1"/>
  <c r="T1013" i="13"/>
  <c r="U1013" i="13" s="1"/>
  <c r="Z1013" i="13" s="1"/>
  <c r="S1014" i="13"/>
  <c r="V1013" i="13"/>
  <c r="J1012" i="13"/>
  <c r="P1012" i="13"/>
  <c r="W785" i="2"/>
  <c r="X785" i="2" s="1"/>
  <c r="Y785" i="2" s="1"/>
  <c r="L787" i="2"/>
  <c r="AA787" i="2" s="1"/>
  <c r="AC787" i="2"/>
  <c r="AD787" i="2" s="1"/>
  <c r="J787" i="2"/>
  <c r="P787" i="2"/>
  <c r="H789" i="2"/>
  <c r="Q788" i="2"/>
  <c r="G788" i="2"/>
  <c r="T786" i="2"/>
  <c r="U786" i="2" s="1"/>
  <c r="Z786" i="2" s="1"/>
  <c r="S787" i="2"/>
  <c r="V786" i="2"/>
  <c r="F791" i="2"/>
  <c r="K790" i="2"/>
  <c r="I788" i="2"/>
  <c r="Q1015" i="13" l="1"/>
  <c r="H1016" i="13"/>
  <c r="Y1012" i="13"/>
  <c r="AC1013" i="13"/>
  <c r="AD1013" i="13" s="1"/>
  <c r="L1013" i="13"/>
  <c r="AA1013" i="13" s="1"/>
  <c r="W1013" i="13"/>
  <c r="X1013" i="13" s="1"/>
  <c r="P1013" i="13"/>
  <c r="J1013" i="13"/>
  <c r="K1014" i="13"/>
  <c r="I1014" i="13" s="1"/>
  <c r="F1015" i="13"/>
  <c r="G1014" i="13"/>
  <c r="S1015" i="13"/>
  <c r="T1014" i="13"/>
  <c r="U1014" i="13" s="1"/>
  <c r="Z1014" i="13" s="1"/>
  <c r="V1014" i="13"/>
  <c r="F792" i="2"/>
  <c r="K791" i="2"/>
  <c r="W786" i="2"/>
  <c r="X786" i="2" s="1"/>
  <c r="Y786" i="2" s="1"/>
  <c r="J788" i="2"/>
  <c r="P788" i="2"/>
  <c r="Q789" i="2"/>
  <c r="I789" i="2"/>
  <c r="H790" i="2"/>
  <c r="G789" i="2"/>
  <c r="L788" i="2"/>
  <c r="AA788" i="2" s="1"/>
  <c r="AC788" i="2"/>
  <c r="AD788" i="2" s="1"/>
  <c r="T787" i="2"/>
  <c r="U787" i="2" s="1"/>
  <c r="Z787" i="2" s="1"/>
  <c r="S788" i="2"/>
  <c r="V787" i="2"/>
  <c r="Y1013" i="13" l="1"/>
  <c r="W1014" i="13"/>
  <c r="X1014" i="13" s="1"/>
  <c r="Q1016" i="13"/>
  <c r="H1017" i="13"/>
  <c r="J1014" i="13"/>
  <c r="P1014" i="13"/>
  <c r="L1014" i="13"/>
  <c r="AA1014" i="13" s="1"/>
  <c r="AC1014" i="13"/>
  <c r="AD1014" i="13" s="1"/>
  <c r="T1015" i="13"/>
  <c r="U1015" i="13" s="1"/>
  <c r="Z1015" i="13" s="1"/>
  <c r="S1016" i="13"/>
  <c r="V1015" i="13"/>
  <c r="K1015" i="13"/>
  <c r="I1015" i="13" s="1"/>
  <c r="F1016" i="13"/>
  <c r="G1015" i="13"/>
  <c r="W787" i="2"/>
  <c r="X787" i="2" s="1"/>
  <c r="Y787" i="2" s="1"/>
  <c r="L789" i="2"/>
  <c r="AA789" i="2" s="1"/>
  <c r="AC789" i="2"/>
  <c r="AD789" i="2" s="1"/>
  <c r="S789" i="2"/>
  <c r="T788" i="2"/>
  <c r="U788" i="2" s="1"/>
  <c r="Z788" i="2" s="1"/>
  <c r="V788" i="2"/>
  <c r="W788" i="2" s="1"/>
  <c r="X788" i="2" s="1"/>
  <c r="Y788" i="2" s="1"/>
  <c r="P789" i="2"/>
  <c r="J789" i="2"/>
  <c r="F793" i="2"/>
  <c r="K792" i="2"/>
  <c r="H791" i="2"/>
  <c r="G790" i="2"/>
  <c r="Q790" i="2"/>
  <c r="I790" i="2"/>
  <c r="Q1017" i="13" l="1"/>
  <c r="H1018" i="13"/>
  <c r="W1015" i="13"/>
  <c r="X1015" i="13" s="1"/>
  <c r="F1017" i="13"/>
  <c r="K1016" i="13"/>
  <c r="I1016" i="13" s="1"/>
  <c r="G1016" i="13"/>
  <c r="AC1015" i="13"/>
  <c r="AD1015" i="13" s="1"/>
  <c r="L1015" i="13"/>
  <c r="AA1015" i="13" s="1"/>
  <c r="T1016" i="13"/>
  <c r="U1016" i="13" s="1"/>
  <c r="Z1016" i="13" s="1"/>
  <c r="S1017" i="13"/>
  <c r="V1016" i="13"/>
  <c r="P1015" i="13"/>
  <c r="Y1015" i="13" s="1"/>
  <c r="J1015" i="13"/>
  <c r="Y1014" i="13"/>
  <c r="F794" i="2"/>
  <c r="K793" i="2"/>
  <c r="Q791" i="2"/>
  <c r="H792" i="2"/>
  <c r="G791" i="2"/>
  <c r="S790" i="2"/>
  <c r="T789" i="2"/>
  <c r="U789" i="2" s="1"/>
  <c r="Z789" i="2" s="1"/>
  <c r="V789" i="2"/>
  <c r="P790" i="2"/>
  <c r="J790" i="2"/>
  <c r="L790" i="2"/>
  <c r="AA790" i="2" s="1"/>
  <c r="AC790" i="2"/>
  <c r="AD790" i="2" s="1"/>
  <c r="I791" i="2"/>
  <c r="Q1018" i="13" l="1"/>
  <c r="H1019" i="13"/>
  <c r="AC1016" i="13"/>
  <c r="AD1016" i="13" s="1"/>
  <c r="L1016" i="13"/>
  <c r="AA1016" i="13" s="1"/>
  <c r="W1016" i="13"/>
  <c r="X1016" i="13" s="1"/>
  <c r="T1017" i="13"/>
  <c r="U1017" i="13" s="1"/>
  <c r="Z1017" i="13" s="1"/>
  <c r="S1018" i="13"/>
  <c r="V1017" i="13"/>
  <c r="P1016" i="13"/>
  <c r="J1016" i="13"/>
  <c r="F1018" i="13"/>
  <c r="K1017" i="13"/>
  <c r="I1017" i="13" s="1"/>
  <c r="G1017" i="13"/>
  <c r="I792" i="2"/>
  <c r="H793" i="2"/>
  <c r="G792" i="2"/>
  <c r="Q792" i="2"/>
  <c r="S791" i="2"/>
  <c r="T790" i="2"/>
  <c r="U790" i="2" s="1"/>
  <c r="Z790" i="2" s="1"/>
  <c r="V790" i="2"/>
  <c r="L791" i="2"/>
  <c r="AA791" i="2" s="1"/>
  <c r="AC791" i="2"/>
  <c r="AD791" i="2" s="1"/>
  <c r="I793" i="2"/>
  <c r="W789" i="2"/>
  <c r="X789" i="2" s="1"/>
  <c r="Y789" i="2" s="1"/>
  <c r="J791" i="2"/>
  <c r="P791" i="2"/>
  <c r="K794" i="2"/>
  <c r="F795" i="2"/>
  <c r="H1020" i="13" l="1"/>
  <c r="Q1019" i="13"/>
  <c r="S1019" i="13" s="1"/>
  <c r="P1017" i="13"/>
  <c r="J1017" i="13"/>
  <c r="F1019" i="13"/>
  <c r="K1018" i="13"/>
  <c r="I1018" i="13" s="1"/>
  <c r="G1018" i="13"/>
  <c r="T1018" i="13"/>
  <c r="U1018" i="13" s="1"/>
  <c r="Z1018" i="13" s="1"/>
  <c r="V1018" i="13"/>
  <c r="Y1016" i="13"/>
  <c r="AC1017" i="13"/>
  <c r="AD1017" i="13" s="1"/>
  <c r="L1017" i="13"/>
  <c r="AA1017" i="13" s="1"/>
  <c r="W1017" i="13"/>
  <c r="X1017" i="13" s="1"/>
  <c r="W790" i="2"/>
  <c r="X790" i="2" s="1"/>
  <c r="Y790" i="2" s="1"/>
  <c r="AC793" i="2"/>
  <c r="AD793" i="2" s="1"/>
  <c r="L793" i="2"/>
  <c r="AA793" i="2" s="1"/>
  <c r="P792" i="2"/>
  <c r="J792" i="2"/>
  <c r="K795" i="2"/>
  <c r="F796" i="2"/>
  <c r="S792" i="2"/>
  <c r="T791" i="2"/>
  <c r="U791" i="2" s="1"/>
  <c r="Z791" i="2" s="1"/>
  <c r="V791" i="2"/>
  <c r="Q793" i="2"/>
  <c r="H794" i="2"/>
  <c r="G793" i="2"/>
  <c r="L792" i="2"/>
  <c r="AA792" i="2" s="1"/>
  <c r="AC792" i="2"/>
  <c r="AD792" i="2" s="1"/>
  <c r="Y1017" i="13" l="1"/>
  <c r="Q1020" i="13"/>
  <c r="H1021" i="13"/>
  <c r="P1018" i="13"/>
  <c r="J1018" i="13"/>
  <c r="W1018" i="13"/>
  <c r="X1018" i="13" s="1"/>
  <c r="L1018" i="13"/>
  <c r="AA1018" i="13" s="1"/>
  <c r="AC1018" i="13"/>
  <c r="AD1018" i="13" s="1"/>
  <c r="T1019" i="13"/>
  <c r="S1020" i="13"/>
  <c r="V1019" i="13"/>
  <c r="W1019" i="13" s="1"/>
  <c r="F1020" i="13"/>
  <c r="K1019" i="13"/>
  <c r="I1019" i="13" s="1"/>
  <c r="U1019" i="13"/>
  <c r="Z1019" i="13"/>
  <c r="G1019" i="13"/>
  <c r="W791" i="2"/>
  <c r="X791" i="2" s="1"/>
  <c r="Y791" i="2" s="1"/>
  <c r="G794" i="2"/>
  <c r="Q794" i="2"/>
  <c r="H795" i="2"/>
  <c r="S793" i="2"/>
  <c r="T792" i="2"/>
  <c r="U792" i="2" s="1"/>
  <c r="Z792" i="2" s="1"/>
  <c r="V792" i="2"/>
  <c r="K796" i="2"/>
  <c r="F797" i="2"/>
  <c r="P793" i="2"/>
  <c r="J793" i="2"/>
  <c r="I794" i="2"/>
  <c r="Y1018" i="13" l="1"/>
  <c r="X1019" i="13"/>
  <c r="H1022" i="13"/>
  <c r="Q1021" i="13"/>
  <c r="S1021" i="13" s="1"/>
  <c r="T1020" i="13"/>
  <c r="V1020" i="13"/>
  <c r="L1019" i="13"/>
  <c r="AA1019" i="13" s="1"/>
  <c r="AC1019" i="13"/>
  <c r="AD1019" i="13" s="1"/>
  <c r="P1019" i="13"/>
  <c r="Y1019" i="13" s="1"/>
  <c r="J1019" i="13"/>
  <c r="U1020" i="13"/>
  <c r="Z1020" i="13" s="1"/>
  <c r="K1020" i="13"/>
  <c r="I1020" i="13" s="1"/>
  <c r="F1021" i="13"/>
  <c r="G1020" i="13"/>
  <c r="W792" i="2"/>
  <c r="X792" i="2" s="1"/>
  <c r="Y792" i="2" s="1"/>
  <c r="H796" i="2"/>
  <c r="Q795" i="2"/>
  <c r="G795" i="2"/>
  <c r="I795" i="2"/>
  <c r="AC794" i="2"/>
  <c r="AD794" i="2" s="1"/>
  <c r="L794" i="2"/>
  <c r="AA794" i="2" s="1"/>
  <c r="F798" i="2"/>
  <c r="K797" i="2"/>
  <c r="T793" i="2"/>
  <c r="U793" i="2" s="1"/>
  <c r="Z793" i="2" s="1"/>
  <c r="S794" i="2"/>
  <c r="V793" i="2"/>
  <c r="J794" i="2"/>
  <c r="P794" i="2"/>
  <c r="H1023" i="13" l="1"/>
  <c r="Q1022" i="13"/>
  <c r="F1022" i="13"/>
  <c r="K1021" i="13"/>
  <c r="I1021" i="13" s="1"/>
  <c r="G1021" i="13"/>
  <c r="J1020" i="13"/>
  <c r="P1020" i="13"/>
  <c r="AC1020" i="13"/>
  <c r="AD1020" i="13" s="1"/>
  <c r="L1020" i="13"/>
  <c r="AA1020" i="13" s="1"/>
  <c r="W1020" i="13"/>
  <c r="X1020" i="13" s="1"/>
  <c r="T1021" i="13"/>
  <c r="U1021" i="13" s="1"/>
  <c r="Z1021" i="13" s="1"/>
  <c r="S1022" i="13"/>
  <c r="V1021" i="13"/>
  <c r="W793" i="2"/>
  <c r="X793" i="2" s="1"/>
  <c r="Y793" i="2" s="1"/>
  <c r="K798" i="2"/>
  <c r="F799" i="2"/>
  <c r="L795" i="2"/>
  <c r="AA795" i="2" s="1"/>
  <c r="AC795" i="2"/>
  <c r="AD795" i="2" s="1"/>
  <c r="J795" i="2"/>
  <c r="P795" i="2"/>
  <c r="T794" i="2"/>
  <c r="U794" i="2" s="1"/>
  <c r="Z794" i="2" s="1"/>
  <c r="S795" i="2"/>
  <c r="V794" i="2"/>
  <c r="Q796" i="2"/>
  <c r="G796" i="2"/>
  <c r="I796" i="2"/>
  <c r="H797" i="2"/>
  <c r="Y1020" i="13" l="1"/>
  <c r="H1024" i="13"/>
  <c r="Q1023" i="13"/>
  <c r="S1023" i="13" s="1"/>
  <c r="T1022" i="13"/>
  <c r="V1022" i="13"/>
  <c r="W1021" i="13"/>
  <c r="X1021" i="13" s="1"/>
  <c r="AC1021" i="13"/>
  <c r="AD1021" i="13" s="1"/>
  <c r="L1021" i="13"/>
  <c r="AA1021" i="13" s="1"/>
  <c r="P1021" i="13"/>
  <c r="J1021" i="13"/>
  <c r="F1023" i="13"/>
  <c r="U1022" i="13"/>
  <c r="Z1022" i="13" s="1"/>
  <c r="K1022" i="13"/>
  <c r="I1022" i="13" s="1"/>
  <c r="G1022" i="13"/>
  <c r="J796" i="2"/>
  <c r="P796" i="2"/>
  <c r="T795" i="2"/>
  <c r="U795" i="2" s="1"/>
  <c r="Z795" i="2" s="1"/>
  <c r="S796" i="2"/>
  <c r="V795" i="2"/>
  <c r="Q797" i="2"/>
  <c r="G797" i="2"/>
  <c r="H798" i="2"/>
  <c r="I797" i="2"/>
  <c r="K799" i="2"/>
  <c r="F800" i="2"/>
  <c r="L796" i="2"/>
  <c r="AA796" i="2" s="1"/>
  <c r="AC796" i="2"/>
  <c r="AD796" i="2" s="1"/>
  <c r="W794" i="2"/>
  <c r="X794" i="2" s="1"/>
  <c r="Y794" i="2" s="1"/>
  <c r="H1025" i="13" l="1"/>
  <c r="Q1024" i="13"/>
  <c r="W1022" i="13"/>
  <c r="X1022" i="13" s="1"/>
  <c r="P1022" i="13"/>
  <c r="J1022" i="13"/>
  <c r="F1024" i="13"/>
  <c r="K1023" i="13"/>
  <c r="I1023" i="13" s="1"/>
  <c r="G1023" i="13"/>
  <c r="AC1022" i="13"/>
  <c r="AD1022" i="13" s="1"/>
  <c r="L1022" i="13"/>
  <c r="AA1022" i="13" s="1"/>
  <c r="Y1021" i="13"/>
  <c r="S1024" i="13"/>
  <c r="T1023" i="13"/>
  <c r="U1023" i="13" s="1"/>
  <c r="Z1023" i="13" s="1"/>
  <c r="V1023" i="13"/>
  <c r="H799" i="2"/>
  <c r="I799" i="2" s="1"/>
  <c r="Q798" i="2"/>
  <c r="G798" i="2"/>
  <c r="T796" i="2"/>
  <c r="U796" i="2" s="1"/>
  <c r="Z796" i="2" s="1"/>
  <c r="S797" i="2"/>
  <c r="V796" i="2"/>
  <c r="I798" i="2"/>
  <c r="P797" i="2"/>
  <c r="J797" i="2"/>
  <c r="F801" i="2"/>
  <c r="K800" i="2"/>
  <c r="AC797" i="2"/>
  <c r="AD797" i="2" s="1"/>
  <c r="L797" i="2"/>
  <c r="AA797" i="2" s="1"/>
  <c r="W795" i="2"/>
  <c r="X795" i="2" s="1"/>
  <c r="Y795" i="2" s="1"/>
  <c r="H1026" i="13" l="1"/>
  <c r="Q1025" i="13"/>
  <c r="W1023" i="13"/>
  <c r="X1023" i="13" s="1"/>
  <c r="L1023" i="13"/>
  <c r="AA1023" i="13" s="1"/>
  <c r="AC1023" i="13"/>
  <c r="AD1023" i="13" s="1"/>
  <c r="F1025" i="13"/>
  <c r="K1024" i="13"/>
  <c r="I1024" i="13" s="1"/>
  <c r="G1024" i="13"/>
  <c r="T1024" i="13"/>
  <c r="U1024" i="13" s="1"/>
  <c r="Z1024" i="13" s="1"/>
  <c r="S1025" i="13"/>
  <c r="V1024" i="13"/>
  <c r="J1023" i="13"/>
  <c r="P1023" i="13"/>
  <c r="Y1022" i="13"/>
  <c r="W796" i="2"/>
  <c r="X796" i="2" s="1"/>
  <c r="Y796" i="2" s="1"/>
  <c r="K801" i="2"/>
  <c r="F802" i="2"/>
  <c r="L798" i="2"/>
  <c r="AA798" i="2" s="1"/>
  <c r="AC798" i="2"/>
  <c r="AD798" i="2" s="1"/>
  <c r="S798" i="2"/>
  <c r="T797" i="2"/>
  <c r="U797" i="2" s="1"/>
  <c r="Z797" i="2" s="1"/>
  <c r="V797" i="2"/>
  <c r="W797" i="2" s="1"/>
  <c r="X797" i="2" s="1"/>
  <c r="Y797" i="2" s="1"/>
  <c r="P798" i="2"/>
  <c r="J798" i="2"/>
  <c r="AC799" i="2"/>
  <c r="AD799" i="2" s="1"/>
  <c r="L799" i="2"/>
  <c r="AA799" i="2" s="1"/>
  <c r="H800" i="2"/>
  <c r="I800" i="2" s="1"/>
  <c r="G799" i="2"/>
  <c r="Q799" i="2"/>
  <c r="Q1026" i="13" l="1"/>
  <c r="H1027" i="13"/>
  <c r="AC1024" i="13"/>
  <c r="AD1024" i="13" s="1"/>
  <c r="L1024" i="13"/>
  <c r="AA1024" i="13" s="1"/>
  <c r="W1024" i="13"/>
  <c r="X1024" i="13" s="1"/>
  <c r="S1026" i="13"/>
  <c r="T1025" i="13"/>
  <c r="U1025" i="13" s="1"/>
  <c r="Z1025" i="13" s="1"/>
  <c r="V1025" i="13"/>
  <c r="J1024" i="13"/>
  <c r="P1024" i="13"/>
  <c r="F1026" i="13"/>
  <c r="K1025" i="13"/>
  <c r="I1025" i="13" s="1"/>
  <c r="G1025" i="13"/>
  <c r="Y1023" i="13"/>
  <c r="AC800" i="2"/>
  <c r="AD800" i="2" s="1"/>
  <c r="L800" i="2"/>
  <c r="AA800" i="2" s="1"/>
  <c r="P799" i="2"/>
  <c r="J799" i="2"/>
  <c r="F803" i="2"/>
  <c r="K802" i="2"/>
  <c r="G800" i="2"/>
  <c r="H801" i="2"/>
  <c r="Q800" i="2"/>
  <c r="S799" i="2"/>
  <c r="T798" i="2"/>
  <c r="U798" i="2" s="1"/>
  <c r="Z798" i="2" s="1"/>
  <c r="V798" i="2"/>
  <c r="Y1024" i="13" l="1"/>
  <c r="Q1027" i="13"/>
  <c r="H1028" i="13"/>
  <c r="W1025" i="13"/>
  <c r="X1025" i="13" s="1"/>
  <c r="F1027" i="13"/>
  <c r="K1026" i="13"/>
  <c r="I1026" i="13" s="1"/>
  <c r="G1026" i="13"/>
  <c r="L1025" i="13"/>
  <c r="AA1025" i="13" s="1"/>
  <c r="AC1025" i="13"/>
  <c r="AD1025" i="13" s="1"/>
  <c r="J1025" i="13"/>
  <c r="P1025" i="13"/>
  <c r="S1027" i="13"/>
  <c r="T1026" i="13"/>
  <c r="U1026" i="13" s="1"/>
  <c r="Z1026" i="13" s="1"/>
  <c r="V1026" i="13"/>
  <c r="G801" i="2"/>
  <c r="H802" i="2"/>
  <c r="I802" i="2" s="1"/>
  <c r="Q801" i="2"/>
  <c r="T799" i="2"/>
  <c r="U799" i="2" s="1"/>
  <c r="Z799" i="2" s="1"/>
  <c r="S800" i="2"/>
  <c r="V799" i="2"/>
  <c r="J800" i="2"/>
  <c r="P800" i="2"/>
  <c r="I801" i="2"/>
  <c r="W798" i="2"/>
  <c r="X798" i="2" s="1"/>
  <c r="Y798" i="2" s="1"/>
  <c r="K803" i="2"/>
  <c r="F804" i="2"/>
  <c r="H1029" i="13" l="1"/>
  <c r="Q1028" i="13"/>
  <c r="F1028" i="13"/>
  <c r="K1027" i="13"/>
  <c r="I1027" i="13" s="1"/>
  <c r="G1027" i="13"/>
  <c r="T1027" i="13"/>
  <c r="U1027" i="13" s="1"/>
  <c r="Z1027" i="13" s="1"/>
  <c r="S1028" i="13"/>
  <c r="V1027" i="13"/>
  <c r="W1026" i="13"/>
  <c r="X1026" i="13" s="1"/>
  <c r="J1026" i="13"/>
  <c r="P1026" i="13"/>
  <c r="L1026" i="13"/>
  <c r="AA1026" i="13" s="1"/>
  <c r="AC1026" i="13"/>
  <c r="AD1026" i="13" s="1"/>
  <c r="Y1025" i="13"/>
  <c r="W799" i="2"/>
  <c r="X799" i="2" s="1"/>
  <c r="Y799" i="2" s="1"/>
  <c r="K804" i="2"/>
  <c r="F805" i="2"/>
  <c r="L802" i="2"/>
  <c r="AA802" i="2" s="1"/>
  <c r="AC802" i="2"/>
  <c r="AD802" i="2" s="1"/>
  <c r="AC801" i="2"/>
  <c r="AD801" i="2" s="1"/>
  <c r="L801" i="2"/>
  <c r="AA801" i="2" s="1"/>
  <c r="S801" i="2"/>
  <c r="T800" i="2"/>
  <c r="U800" i="2" s="1"/>
  <c r="Z800" i="2" s="1"/>
  <c r="V800" i="2"/>
  <c r="H803" i="2"/>
  <c r="Q802" i="2"/>
  <c r="G802" i="2"/>
  <c r="P801" i="2"/>
  <c r="J801" i="2"/>
  <c r="W1027" i="13" l="1"/>
  <c r="X1027" i="13" s="1"/>
  <c r="H1030" i="13"/>
  <c r="Q1029" i="13"/>
  <c r="S1029" i="13"/>
  <c r="T1028" i="13"/>
  <c r="V1028" i="13"/>
  <c r="L1027" i="13"/>
  <c r="AA1027" i="13" s="1"/>
  <c r="AC1027" i="13"/>
  <c r="AD1027" i="13" s="1"/>
  <c r="Y1026" i="13"/>
  <c r="P1027" i="13"/>
  <c r="Y1027" i="13" s="1"/>
  <c r="J1027" i="13"/>
  <c r="K1028" i="13"/>
  <c r="I1028" i="13" s="1"/>
  <c r="F1029" i="13"/>
  <c r="U1028" i="13"/>
  <c r="Z1028" i="13" s="1"/>
  <c r="G1028" i="13"/>
  <c r="P802" i="2"/>
  <c r="J802" i="2"/>
  <c r="S802" i="2"/>
  <c r="T801" i="2"/>
  <c r="U801" i="2" s="1"/>
  <c r="Z801" i="2" s="1"/>
  <c r="V801" i="2"/>
  <c r="I803" i="2"/>
  <c r="H804" i="2"/>
  <c r="G803" i="2"/>
  <c r="Q803" i="2"/>
  <c r="K805" i="2"/>
  <c r="F806" i="2"/>
  <c r="W800" i="2"/>
  <c r="X800" i="2" s="1"/>
  <c r="Y800" i="2" s="1"/>
  <c r="W1028" i="13" l="1"/>
  <c r="X1028" i="13" s="1"/>
  <c r="H1031" i="13"/>
  <c r="Q1030" i="13"/>
  <c r="S1030" i="13" s="1"/>
  <c r="L1028" i="13"/>
  <c r="AA1028" i="13" s="1"/>
  <c r="AC1028" i="13"/>
  <c r="AD1028" i="13" s="1"/>
  <c r="J1028" i="13"/>
  <c r="P1028" i="13"/>
  <c r="Y1028" i="13" s="1"/>
  <c r="T1029" i="13"/>
  <c r="U1029" i="13" s="1"/>
  <c r="Z1029" i="13" s="1"/>
  <c r="V1029" i="13"/>
  <c r="F1030" i="13"/>
  <c r="K1029" i="13"/>
  <c r="I1029" i="13" s="1"/>
  <c r="G1029" i="13"/>
  <c r="P803" i="2"/>
  <c r="J803" i="2"/>
  <c r="H805" i="2"/>
  <c r="G804" i="2"/>
  <c r="Q804" i="2"/>
  <c r="F807" i="2"/>
  <c r="K806" i="2"/>
  <c r="S803" i="2"/>
  <c r="T802" i="2"/>
  <c r="U802" i="2" s="1"/>
  <c r="Z802" i="2" s="1"/>
  <c r="V802" i="2"/>
  <c r="I804" i="2"/>
  <c r="AC803" i="2"/>
  <c r="AD803" i="2" s="1"/>
  <c r="L803" i="2"/>
  <c r="AA803" i="2" s="1"/>
  <c r="W801" i="2"/>
  <c r="X801" i="2" s="1"/>
  <c r="Y801" i="2" s="1"/>
  <c r="Q1031" i="13" l="1"/>
  <c r="H1032" i="13"/>
  <c r="W1029" i="13"/>
  <c r="X1029" i="13" s="1"/>
  <c r="AC1029" i="13"/>
  <c r="AD1029" i="13" s="1"/>
  <c r="L1029" i="13"/>
  <c r="AA1029" i="13" s="1"/>
  <c r="S1031" i="13"/>
  <c r="T1030" i="13"/>
  <c r="V1030" i="13"/>
  <c r="P1029" i="13"/>
  <c r="J1029" i="13"/>
  <c r="U1030" i="13"/>
  <c r="Z1030" i="13" s="1"/>
  <c r="K1030" i="13"/>
  <c r="I1030" i="13" s="1"/>
  <c r="F1031" i="13"/>
  <c r="G1030" i="13"/>
  <c r="W802" i="2"/>
  <c r="X802" i="2" s="1"/>
  <c r="Y802" i="2" s="1"/>
  <c r="F808" i="2"/>
  <c r="K807" i="2"/>
  <c r="P804" i="2"/>
  <c r="J804" i="2"/>
  <c r="T803" i="2"/>
  <c r="U803" i="2" s="1"/>
  <c r="Z803" i="2" s="1"/>
  <c r="S804" i="2"/>
  <c r="V803" i="2"/>
  <c r="G805" i="2"/>
  <c r="H806" i="2"/>
  <c r="Q805" i="2"/>
  <c r="L804" i="2"/>
  <c r="AA804" i="2" s="1"/>
  <c r="AC804" i="2"/>
  <c r="AD804" i="2" s="1"/>
  <c r="I805" i="2"/>
  <c r="Q1032" i="13" l="1"/>
  <c r="H1033" i="13"/>
  <c r="L1030" i="13"/>
  <c r="AA1030" i="13" s="1"/>
  <c r="AC1030" i="13"/>
  <c r="AD1030" i="13" s="1"/>
  <c r="W1030" i="13"/>
  <c r="X1030" i="13" s="1"/>
  <c r="F1032" i="13"/>
  <c r="K1031" i="13"/>
  <c r="I1031" i="13" s="1"/>
  <c r="U1031" i="13"/>
  <c r="Z1031" i="13" s="1"/>
  <c r="G1031" i="13"/>
  <c r="S1032" i="13"/>
  <c r="T1031" i="13"/>
  <c r="V1031" i="13"/>
  <c r="J1030" i="13"/>
  <c r="P1030" i="13"/>
  <c r="Y1029" i="13"/>
  <c r="W803" i="2"/>
  <c r="X803" i="2" s="1"/>
  <c r="Y803" i="2" s="1"/>
  <c r="J805" i="2"/>
  <c r="P805" i="2"/>
  <c r="L805" i="2"/>
  <c r="AA805" i="2" s="1"/>
  <c r="AC805" i="2"/>
  <c r="AD805" i="2" s="1"/>
  <c r="T804" i="2"/>
  <c r="U804" i="2" s="1"/>
  <c r="Z804" i="2" s="1"/>
  <c r="S805" i="2"/>
  <c r="V804" i="2"/>
  <c r="W804" i="2" s="1"/>
  <c r="X804" i="2" s="1"/>
  <c r="Y804" i="2" s="1"/>
  <c r="Q806" i="2"/>
  <c r="G806" i="2"/>
  <c r="H807" i="2"/>
  <c r="I806" i="2"/>
  <c r="K808" i="2"/>
  <c r="F809" i="2"/>
  <c r="H1034" i="13" l="1"/>
  <c r="Q1033" i="13"/>
  <c r="Y1030" i="13"/>
  <c r="W1031" i="13"/>
  <c r="X1031" i="13" s="1"/>
  <c r="P1031" i="13"/>
  <c r="J1031" i="13"/>
  <c r="L1031" i="13"/>
  <c r="AA1031" i="13" s="1"/>
  <c r="AC1031" i="13"/>
  <c r="AD1031" i="13" s="1"/>
  <c r="K1032" i="13"/>
  <c r="I1032" i="13" s="1"/>
  <c r="F1033" i="13"/>
  <c r="U1032" i="13"/>
  <c r="Z1032" i="13" s="1"/>
  <c r="G1032" i="13"/>
  <c r="S1033" i="13"/>
  <c r="T1032" i="13"/>
  <c r="V1032" i="13"/>
  <c r="W1032" i="13" s="1"/>
  <c r="AC806" i="2"/>
  <c r="AD806" i="2" s="1"/>
  <c r="L806" i="2"/>
  <c r="AA806" i="2" s="1"/>
  <c r="F810" i="2"/>
  <c r="K809" i="2"/>
  <c r="Q807" i="2"/>
  <c r="G807" i="2"/>
  <c r="H808" i="2"/>
  <c r="I807" i="2"/>
  <c r="S806" i="2"/>
  <c r="T805" i="2"/>
  <c r="U805" i="2" s="1"/>
  <c r="Z805" i="2" s="1"/>
  <c r="V805" i="2"/>
  <c r="J806" i="2"/>
  <c r="P806" i="2"/>
  <c r="Y1031" i="13" l="1"/>
  <c r="H1035" i="13"/>
  <c r="Q1034" i="13"/>
  <c r="AC1032" i="13"/>
  <c r="AD1032" i="13" s="1"/>
  <c r="L1032" i="13"/>
  <c r="AA1032" i="13" s="1"/>
  <c r="T1033" i="13"/>
  <c r="U1033" i="13" s="1"/>
  <c r="Z1033" i="13" s="1"/>
  <c r="S1034" i="13"/>
  <c r="V1033" i="13"/>
  <c r="J1032" i="13"/>
  <c r="P1032" i="13"/>
  <c r="X1032" i="13"/>
  <c r="F1034" i="13"/>
  <c r="K1033" i="13"/>
  <c r="I1033" i="13" s="1"/>
  <c r="G1033" i="13"/>
  <c r="W805" i="2"/>
  <c r="X805" i="2" s="1"/>
  <c r="Y805" i="2" s="1"/>
  <c r="K810" i="2"/>
  <c r="F811" i="2"/>
  <c r="L807" i="2"/>
  <c r="AA807" i="2" s="1"/>
  <c r="AC807" i="2"/>
  <c r="AD807" i="2" s="1"/>
  <c r="G808" i="2"/>
  <c r="H809" i="2"/>
  <c r="Q808" i="2"/>
  <c r="T806" i="2"/>
  <c r="U806" i="2" s="1"/>
  <c r="Z806" i="2" s="1"/>
  <c r="S807" i="2"/>
  <c r="V806" i="2"/>
  <c r="J807" i="2"/>
  <c r="P807" i="2"/>
  <c r="I808" i="2"/>
  <c r="H1036" i="13" l="1"/>
  <c r="Q1035" i="13"/>
  <c r="L1033" i="13"/>
  <c r="AA1033" i="13" s="1"/>
  <c r="AC1033" i="13"/>
  <c r="AD1033" i="13" s="1"/>
  <c r="T1034" i="13"/>
  <c r="S1035" i="13"/>
  <c r="V1034" i="13"/>
  <c r="J1033" i="13"/>
  <c r="P1033" i="13"/>
  <c r="K1034" i="13"/>
  <c r="I1034" i="13" s="1"/>
  <c r="U1034" i="13"/>
  <c r="Z1034" i="13" s="1"/>
  <c r="F1035" i="13"/>
  <c r="G1034" i="13"/>
  <c r="Y1032" i="13"/>
  <c r="W1033" i="13"/>
  <c r="X1033" i="13" s="1"/>
  <c r="W806" i="2"/>
  <c r="X806" i="2" s="1"/>
  <c r="Y806" i="2" s="1"/>
  <c r="F812" i="2"/>
  <c r="K811" i="2"/>
  <c r="AC808" i="2"/>
  <c r="AD808" i="2" s="1"/>
  <c r="L808" i="2"/>
  <c r="AA808" i="2" s="1"/>
  <c r="T807" i="2"/>
  <c r="U807" i="2" s="1"/>
  <c r="Z807" i="2" s="1"/>
  <c r="S808" i="2"/>
  <c r="V807" i="2"/>
  <c r="Q809" i="2"/>
  <c r="G809" i="2"/>
  <c r="H810" i="2"/>
  <c r="I810" i="2" s="1"/>
  <c r="P808" i="2"/>
  <c r="J808" i="2"/>
  <c r="I809" i="2"/>
  <c r="W1034" i="13" l="1"/>
  <c r="Y1033" i="13"/>
  <c r="Q1036" i="13"/>
  <c r="H1037" i="13"/>
  <c r="L1034" i="13"/>
  <c r="AA1034" i="13" s="1"/>
  <c r="AC1034" i="13"/>
  <c r="AD1034" i="13" s="1"/>
  <c r="X1034" i="13"/>
  <c r="T1035" i="13"/>
  <c r="U1035" i="13" s="1"/>
  <c r="Z1035" i="13" s="1"/>
  <c r="S1036" i="13"/>
  <c r="V1035" i="13"/>
  <c r="P1034" i="13"/>
  <c r="J1034" i="13"/>
  <c r="K1035" i="13"/>
  <c r="I1035" i="13" s="1"/>
  <c r="F1036" i="13"/>
  <c r="G1035" i="13"/>
  <c r="W807" i="2"/>
  <c r="X807" i="2" s="1"/>
  <c r="Y807" i="2" s="1"/>
  <c r="AC809" i="2"/>
  <c r="AD809" i="2" s="1"/>
  <c r="L809" i="2"/>
  <c r="AA809" i="2" s="1"/>
  <c r="AC810" i="2"/>
  <c r="AD810" i="2" s="1"/>
  <c r="L810" i="2"/>
  <c r="AA810" i="2" s="1"/>
  <c r="P809" i="2"/>
  <c r="J809" i="2"/>
  <c r="T808" i="2"/>
  <c r="U808" i="2" s="1"/>
  <c r="Z808" i="2" s="1"/>
  <c r="S809" i="2"/>
  <c r="V808" i="2"/>
  <c r="Q810" i="2"/>
  <c r="H811" i="2"/>
  <c r="G810" i="2"/>
  <c r="K812" i="2"/>
  <c r="F813" i="2"/>
  <c r="H1038" i="13" l="1"/>
  <c r="Q1037" i="13"/>
  <c r="S1037" i="13" s="1"/>
  <c r="T1036" i="13"/>
  <c r="U1036" i="13" s="1"/>
  <c r="Z1036" i="13" s="1"/>
  <c r="V1036" i="13"/>
  <c r="P1035" i="13"/>
  <c r="J1035" i="13"/>
  <c r="Y1034" i="13"/>
  <c r="L1035" i="13"/>
  <c r="AA1035" i="13" s="1"/>
  <c r="AC1035" i="13"/>
  <c r="AD1035" i="13" s="1"/>
  <c r="K1036" i="13"/>
  <c r="I1036" i="13" s="1"/>
  <c r="F1037" i="13"/>
  <c r="G1036" i="13"/>
  <c r="W1035" i="13"/>
  <c r="X1035" i="13" s="1"/>
  <c r="Y1035" i="13" s="1"/>
  <c r="K813" i="2"/>
  <c r="F814" i="2"/>
  <c r="Q811" i="2"/>
  <c r="G811" i="2"/>
  <c r="H812" i="2"/>
  <c r="I812" i="2" s="1"/>
  <c r="T809" i="2"/>
  <c r="U809" i="2" s="1"/>
  <c r="Z809" i="2" s="1"/>
  <c r="S810" i="2"/>
  <c r="V809" i="2"/>
  <c r="I811" i="2"/>
  <c r="J810" i="2"/>
  <c r="P810" i="2"/>
  <c r="W808" i="2"/>
  <c r="X808" i="2" s="1"/>
  <c r="Y808" i="2" s="1"/>
  <c r="H1039" i="13" l="1"/>
  <c r="Q1038" i="13"/>
  <c r="W1036" i="13"/>
  <c r="X1036" i="13" s="1"/>
  <c r="F1038" i="13"/>
  <c r="K1037" i="13"/>
  <c r="I1037" i="13" s="1"/>
  <c r="G1037" i="13"/>
  <c r="J1036" i="13"/>
  <c r="P1036" i="13"/>
  <c r="L1036" i="13"/>
  <c r="AA1036" i="13" s="1"/>
  <c r="AC1036" i="13"/>
  <c r="AD1036" i="13" s="1"/>
  <c r="T1037" i="13"/>
  <c r="U1037" i="13" s="1"/>
  <c r="Z1037" i="13" s="1"/>
  <c r="S1038" i="13"/>
  <c r="V1037" i="13"/>
  <c r="T810" i="2"/>
  <c r="U810" i="2" s="1"/>
  <c r="Z810" i="2" s="1"/>
  <c r="S811" i="2"/>
  <c r="V810" i="2"/>
  <c r="P811" i="2"/>
  <c r="J811" i="2"/>
  <c r="L811" i="2"/>
  <c r="AA811" i="2" s="1"/>
  <c r="AC811" i="2"/>
  <c r="AD811" i="2" s="1"/>
  <c r="L812" i="2"/>
  <c r="AC812" i="2"/>
  <c r="AD812" i="2" s="1"/>
  <c r="K814" i="2"/>
  <c r="F815" i="2"/>
  <c r="W809" i="2"/>
  <c r="X809" i="2" s="1"/>
  <c r="Y809" i="2" s="1"/>
  <c r="H813" i="2"/>
  <c r="I813" i="2" s="1"/>
  <c r="G812" i="2"/>
  <c r="Q812" i="2"/>
  <c r="Y1036" i="13" l="1"/>
  <c r="Q1039" i="13"/>
  <c r="S1039" i="13" s="1"/>
  <c r="H1040" i="13"/>
  <c r="K1038" i="13"/>
  <c r="I1038" i="13" s="1"/>
  <c r="F1039" i="13"/>
  <c r="G1038" i="13"/>
  <c r="J1037" i="13"/>
  <c r="P1037" i="13"/>
  <c r="AC1037" i="13"/>
  <c r="AD1037" i="13" s="1"/>
  <c r="L1037" i="13"/>
  <c r="AA1037" i="13" s="1"/>
  <c r="W1037" i="13"/>
  <c r="X1037" i="13" s="1"/>
  <c r="T1038" i="13"/>
  <c r="U1038" i="13" s="1"/>
  <c r="Z1038" i="13" s="1"/>
  <c r="V1038" i="13"/>
  <c r="AA812" i="2"/>
  <c r="W810" i="2"/>
  <c r="X810" i="2" s="1"/>
  <c r="Y810" i="2" s="1"/>
  <c r="S812" i="2"/>
  <c r="T811" i="2"/>
  <c r="U811" i="2" s="1"/>
  <c r="Z811" i="2" s="1"/>
  <c r="V811" i="2"/>
  <c r="F816" i="2"/>
  <c r="K815" i="2"/>
  <c r="J812" i="2"/>
  <c r="P812" i="2"/>
  <c r="AC813" i="2"/>
  <c r="AD813" i="2" s="1"/>
  <c r="L813" i="2"/>
  <c r="AA813" i="2" s="1"/>
  <c r="Q813" i="2"/>
  <c r="H814" i="2"/>
  <c r="G813" i="2"/>
  <c r="Y1037" i="13" l="1"/>
  <c r="H1041" i="13"/>
  <c r="Q1040" i="13"/>
  <c r="K1039" i="13"/>
  <c r="I1039" i="13" s="1"/>
  <c r="F1040" i="13"/>
  <c r="G1039" i="13"/>
  <c r="T1039" i="13"/>
  <c r="U1039" i="13" s="1"/>
  <c r="Z1039" i="13" s="1"/>
  <c r="S1040" i="13"/>
  <c r="V1039" i="13"/>
  <c r="W1038" i="13"/>
  <c r="X1038" i="13" s="1"/>
  <c r="J1038" i="13"/>
  <c r="P1038" i="13"/>
  <c r="L1038" i="13"/>
  <c r="AA1038" i="13" s="1"/>
  <c r="AC1038" i="13"/>
  <c r="AD1038" i="13" s="1"/>
  <c r="W811" i="2"/>
  <c r="X811" i="2" s="1"/>
  <c r="Y811" i="2" s="1"/>
  <c r="F817" i="2"/>
  <c r="K816" i="2"/>
  <c r="Q814" i="2"/>
  <c r="H815" i="2"/>
  <c r="G814" i="2"/>
  <c r="I814" i="2"/>
  <c r="J813" i="2"/>
  <c r="P813" i="2"/>
  <c r="S813" i="2"/>
  <c r="T812" i="2"/>
  <c r="U812" i="2" s="1"/>
  <c r="Z812" i="2" s="1"/>
  <c r="V812" i="2"/>
  <c r="Q1041" i="13" l="1"/>
  <c r="S1041" i="13" s="1"/>
  <c r="H1042" i="13"/>
  <c r="W1039" i="13"/>
  <c r="X1039" i="13" s="1"/>
  <c r="T1040" i="13"/>
  <c r="U1040" i="13" s="1"/>
  <c r="Z1040" i="13" s="1"/>
  <c r="V1040" i="13"/>
  <c r="K1040" i="13"/>
  <c r="I1040" i="13" s="1"/>
  <c r="F1041" i="13"/>
  <c r="G1040" i="13"/>
  <c r="Y1038" i="13"/>
  <c r="P1039" i="13"/>
  <c r="J1039" i="13"/>
  <c r="L1039" i="13"/>
  <c r="AA1039" i="13" s="1"/>
  <c r="AC1039" i="13"/>
  <c r="AD1039" i="13" s="1"/>
  <c r="S814" i="2"/>
  <c r="T813" i="2"/>
  <c r="U813" i="2" s="1"/>
  <c r="Z813" i="2" s="1"/>
  <c r="V813" i="2"/>
  <c r="H816" i="2"/>
  <c r="G815" i="2"/>
  <c r="Q815" i="2"/>
  <c r="AC814" i="2"/>
  <c r="AD814" i="2" s="1"/>
  <c r="L814" i="2"/>
  <c r="AA814" i="2" s="1"/>
  <c r="I815" i="2"/>
  <c r="W812" i="2"/>
  <c r="X812" i="2" s="1"/>
  <c r="Y812" i="2" s="1"/>
  <c r="P814" i="2"/>
  <c r="J814" i="2"/>
  <c r="F818" i="2"/>
  <c r="K817" i="2"/>
  <c r="H1043" i="13" l="1"/>
  <c r="Q1042" i="13"/>
  <c r="AC1040" i="13"/>
  <c r="AD1040" i="13" s="1"/>
  <c r="L1040" i="13"/>
  <c r="AA1040" i="13" s="1"/>
  <c r="T1041" i="13"/>
  <c r="U1041" i="13" s="1"/>
  <c r="Z1041" i="13" s="1"/>
  <c r="S1042" i="13"/>
  <c r="V1041" i="13"/>
  <c r="P1040" i="13"/>
  <c r="J1040" i="13"/>
  <c r="Y1039" i="13"/>
  <c r="F1042" i="13"/>
  <c r="K1041" i="13"/>
  <c r="I1041" i="13" s="1"/>
  <c r="G1041" i="13"/>
  <c r="W1040" i="13"/>
  <c r="X1040" i="13" s="1"/>
  <c r="Q816" i="2"/>
  <c r="H817" i="2"/>
  <c r="G816" i="2"/>
  <c r="F819" i="2"/>
  <c r="K818" i="2"/>
  <c r="I816" i="2"/>
  <c r="W813" i="2"/>
  <c r="X813" i="2" s="1"/>
  <c r="Y813" i="2" s="1"/>
  <c r="L815" i="2"/>
  <c r="AA815" i="2" s="1"/>
  <c r="AC815" i="2"/>
  <c r="AD815" i="2" s="1"/>
  <c r="J815" i="2"/>
  <c r="P815" i="2"/>
  <c r="T814" i="2"/>
  <c r="U814" i="2" s="1"/>
  <c r="Z814" i="2" s="1"/>
  <c r="S815" i="2"/>
  <c r="V814" i="2"/>
  <c r="Q1043" i="13" l="1"/>
  <c r="H1044" i="13"/>
  <c r="Y1040" i="13"/>
  <c r="T1042" i="13"/>
  <c r="U1042" i="13" s="1"/>
  <c r="Z1042" i="13" s="1"/>
  <c r="S1043" i="13"/>
  <c r="V1042" i="13"/>
  <c r="L1041" i="13"/>
  <c r="AA1041" i="13" s="1"/>
  <c r="AC1041" i="13"/>
  <c r="AD1041" i="13" s="1"/>
  <c r="J1041" i="13"/>
  <c r="P1041" i="13"/>
  <c r="K1042" i="13"/>
  <c r="I1042" i="13" s="1"/>
  <c r="F1043" i="13"/>
  <c r="G1042" i="13"/>
  <c r="W1041" i="13"/>
  <c r="X1041" i="13" s="1"/>
  <c r="W814" i="2"/>
  <c r="X814" i="2" s="1"/>
  <c r="Y814" i="2" s="1"/>
  <c r="L816" i="2"/>
  <c r="AA816" i="2" s="1"/>
  <c r="AC816" i="2"/>
  <c r="AD816" i="2" s="1"/>
  <c r="P816" i="2"/>
  <c r="J816" i="2"/>
  <c r="T815" i="2"/>
  <c r="U815" i="2" s="1"/>
  <c r="Z815" i="2" s="1"/>
  <c r="S816" i="2"/>
  <c r="V815" i="2"/>
  <c r="G817" i="2"/>
  <c r="Q817" i="2"/>
  <c r="I817" i="2"/>
  <c r="H818" i="2"/>
  <c r="K819" i="2"/>
  <c r="F820" i="2"/>
  <c r="Q1044" i="13" l="1"/>
  <c r="H1045" i="13"/>
  <c r="F1044" i="13"/>
  <c r="U1043" i="13"/>
  <c r="Z1043" i="13" s="1"/>
  <c r="K1043" i="13"/>
  <c r="I1043" i="13" s="1"/>
  <c r="G1043" i="13"/>
  <c r="W1042" i="13"/>
  <c r="X1042" i="13" s="1"/>
  <c r="Y1041" i="13"/>
  <c r="S1044" i="13"/>
  <c r="T1043" i="13"/>
  <c r="V1043" i="13"/>
  <c r="P1042" i="13"/>
  <c r="J1042" i="13"/>
  <c r="L1042" i="13"/>
  <c r="AA1042" i="13" s="1"/>
  <c r="AC1042" i="13"/>
  <c r="AD1042" i="13" s="1"/>
  <c r="W815" i="2"/>
  <c r="X815" i="2" s="1"/>
  <c r="Y815" i="2" s="1"/>
  <c r="H819" i="2"/>
  <c r="G818" i="2"/>
  <c r="Q818" i="2"/>
  <c r="I818" i="2"/>
  <c r="F821" i="2"/>
  <c r="K820" i="2"/>
  <c r="L817" i="2"/>
  <c r="AA817" i="2" s="1"/>
  <c r="AC817" i="2"/>
  <c r="AD817" i="2" s="1"/>
  <c r="S817" i="2"/>
  <c r="T816" i="2"/>
  <c r="U816" i="2" s="1"/>
  <c r="Z816" i="2" s="1"/>
  <c r="V816" i="2"/>
  <c r="J817" i="2"/>
  <c r="P817" i="2"/>
  <c r="W1043" i="13" l="1"/>
  <c r="X1043" i="13" s="1"/>
  <c r="H1046" i="13"/>
  <c r="Q1045" i="13"/>
  <c r="S1045" i="13" s="1"/>
  <c r="T1044" i="13"/>
  <c r="V1044" i="13"/>
  <c r="AC1043" i="13"/>
  <c r="AD1043" i="13" s="1"/>
  <c r="L1043" i="13"/>
  <c r="AA1043" i="13" s="1"/>
  <c r="Y1042" i="13"/>
  <c r="P1043" i="13"/>
  <c r="Y1043" i="13" s="1"/>
  <c r="J1043" i="13"/>
  <c r="K1044" i="13"/>
  <c r="I1044" i="13" s="1"/>
  <c r="F1045" i="13"/>
  <c r="U1044" i="13"/>
  <c r="Z1044" i="13" s="1"/>
  <c r="G1044" i="13"/>
  <c r="W816" i="2"/>
  <c r="X816" i="2" s="1"/>
  <c r="Y816" i="2" s="1"/>
  <c r="L818" i="2"/>
  <c r="AA818" i="2" s="1"/>
  <c r="AC818" i="2"/>
  <c r="AD818" i="2" s="1"/>
  <c r="T817" i="2"/>
  <c r="U817" i="2" s="1"/>
  <c r="Z817" i="2" s="1"/>
  <c r="S818" i="2"/>
  <c r="V817" i="2"/>
  <c r="F822" i="2"/>
  <c r="K821" i="2"/>
  <c r="P818" i="2"/>
  <c r="J818" i="2"/>
  <c r="G819" i="2"/>
  <c r="I819" i="2"/>
  <c r="Q819" i="2"/>
  <c r="H820" i="2"/>
  <c r="I820" i="2" s="1"/>
  <c r="H1047" i="13" l="1"/>
  <c r="Q1046" i="13"/>
  <c r="J1044" i="13"/>
  <c r="P1044" i="13"/>
  <c r="AC1044" i="13"/>
  <c r="AD1044" i="13" s="1"/>
  <c r="L1044" i="13"/>
  <c r="AA1044" i="13" s="1"/>
  <c r="W1044" i="13"/>
  <c r="X1044" i="13" s="1"/>
  <c r="F1046" i="13"/>
  <c r="K1045" i="13"/>
  <c r="I1045" i="13" s="1"/>
  <c r="U1045" i="13"/>
  <c r="Z1045" i="13" s="1"/>
  <c r="G1045" i="13"/>
  <c r="T1045" i="13"/>
  <c r="S1046" i="13"/>
  <c r="V1045" i="13"/>
  <c r="L820" i="2"/>
  <c r="AC820" i="2"/>
  <c r="AD820" i="2" s="1"/>
  <c r="T818" i="2"/>
  <c r="U818" i="2" s="1"/>
  <c r="Z818" i="2" s="1"/>
  <c r="S819" i="2"/>
  <c r="V818" i="2"/>
  <c r="L819" i="2"/>
  <c r="AA819" i="2" s="1"/>
  <c r="AC819" i="2"/>
  <c r="AD819" i="2" s="1"/>
  <c r="J819" i="2"/>
  <c r="P819" i="2"/>
  <c r="F823" i="2"/>
  <c r="K822" i="2"/>
  <c r="G820" i="2"/>
  <c r="Q820" i="2"/>
  <c r="H821" i="2"/>
  <c r="W817" i="2"/>
  <c r="X817" i="2" s="1"/>
  <c r="Y817" i="2" s="1"/>
  <c r="Y1044" i="13" l="1"/>
  <c r="H1048" i="13"/>
  <c r="Q1047" i="13"/>
  <c r="S1047" i="13" s="1"/>
  <c r="T1046" i="13"/>
  <c r="U1046" i="13" s="1"/>
  <c r="Z1046" i="13" s="1"/>
  <c r="V1046" i="13"/>
  <c r="AC1045" i="13"/>
  <c r="AD1045" i="13" s="1"/>
  <c r="L1045" i="13"/>
  <c r="AA1045" i="13" s="1"/>
  <c r="P1045" i="13"/>
  <c r="J1045" i="13"/>
  <c r="F1047" i="13"/>
  <c r="K1046" i="13"/>
  <c r="I1046" i="13" s="1"/>
  <c r="G1046" i="13"/>
  <c r="W1045" i="13"/>
  <c r="X1045" i="13" s="1"/>
  <c r="AA820" i="2"/>
  <c r="G821" i="2"/>
  <c r="Q821" i="2"/>
  <c r="H822" i="2"/>
  <c r="I822" i="2" s="1"/>
  <c r="J820" i="2"/>
  <c r="P820" i="2"/>
  <c r="W818" i="2"/>
  <c r="X818" i="2" s="1"/>
  <c r="Y818" i="2" s="1"/>
  <c r="I821" i="2"/>
  <c r="T819" i="2"/>
  <c r="U819" i="2" s="1"/>
  <c r="Z819" i="2" s="1"/>
  <c r="S820" i="2"/>
  <c r="V819" i="2"/>
  <c r="F824" i="2"/>
  <c r="K823" i="2"/>
  <c r="Y1045" i="13" l="1"/>
  <c r="Q1048" i="13"/>
  <c r="H1049" i="13"/>
  <c r="L1046" i="13"/>
  <c r="AA1046" i="13" s="1"/>
  <c r="AC1046" i="13"/>
  <c r="AD1046" i="13" s="1"/>
  <c r="J1046" i="13"/>
  <c r="P1046" i="13"/>
  <c r="F1048" i="13"/>
  <c r="K1047" i="13"/>
  <c r="I1047" i="13" s="1"/>
  <c r="G1047" i="13"/>
  <c r="W1046" i="13"/>
  <c r="X1046" i="13" s="1"/>
  <c r="Y1046" i="13" s="1"/>
  <c r="T1047" i="13"/>
  <c r="U1047" i="13" s="1"/>
  <c r="Z1047" i="13" s="1"/>
  <c r="S1048" i="13"/>
  <c r="V1047" i="13"/>
  <c r="W819" i="2"/>
  <c r="X819" i="2" s="1"/>
  <c r="Y819" i="2" s="1"/>
  <c r="AC822" i="2"/>
  <c r="AD822" i="2" s="1"/>
  <c r="L822" i="2"/>
  <c r="H823" i="2"/>
  <c r="I823" i="2" s="1"/>
  <c r="Q822" i="2"/>
  <c r="G822" i="2"/>
  <c r="T820" i="2"/>
  <c r="U820" i="2" s="1"/>
  <c r="Z820" i="2" s="1"/>
  <c r="S821" i="2"/>
  <c r="V820" i="2"/>
  <c r="F825" i="2"/>
  <c r="K824" i="2"/>
  <c r="L821" i="2"/>
  <c r="AA821" i="2" s="1"/>
  <c r="AC821" i="2"/>
  <c r="AD821" i="2" s="1"/>
  <c r="J821" i="2"/>
  <c r="P821" i="2"/>
  <c r="H1050" i="13" l="1"/>
  <c r="Q1049" i="13"/>
  <c r="S1049" i="13"/>
  <c r="T1048" i="13"/>
  <c r="U1048" i="13" s="1"/>
  <c r="Z1048" i="13" s="1"/>
  <c r="V1048" i="13"/>
  <c r="P1047" i="13"/>
  <c r="J1047" i="13"/>
  <c r="F1049" i="13"/>
  <c r="K1048" i="13"/>
  <c r="I1048" i="13" s="1"/>
  <c r="G1048" i="13"/>
  <c r="AC1047" i="13"/>
  <c r="AD1047" i="13" s="1"/>
  <c r="L1047" i="13"/>
  <c r="AA1047" i="13" s="1"/>
  <c r="W1047" i="13"/>
  <c r="X1047" i="13" s="1"/>
  <c r="AA822" i="2"/>
  <c r="T821" i="2"/>
  <c r="U821" i="2" s="1"/>
  <c r="Z821" i="2" s="1"/>
  <c r="S822" i="2"/>
  <c r="V821" i="2"/>
  <c r="L823" i="2"/>
  <c r="AA823" i="2" s="1"/>
  <c r="AC823" i="2"/>
  <c r="AD823" i="2" s="1"/>
  <c r="F826" i="2"/>
  <c r="K825" i="2"/>
  <c r="Q823" i="2"/>
  <c r="H824" i="2"/>
  <c r="G823" i="2"/>
  <c r="W820" i="2"/>
  <c r="X820" i="2" s="1"/>
  <c r="Y820" i="2" s="1"/>
  <c r="P822" i="2"/>
  <c r="J822" i="2"/>
  <c r="W821" i="2" l="1"/>
  <c r="X821" i="2" s="1"/>
  <c r="Y821" i="2" s="1"/>
  <c r="H1051" i="13"/>
  <c r="Q1050" i="13"/>
  <c r="L1048" i="13"/>
  <c r="AA1048" i="13" s="1"/>
  <c r="AC1048" i="13"/>
  <c r="AD1048" i="13" s="1"/>
  <c r="F1050" i="13"/>
  <c r="K1049" i="13"/>
  <c r="I1049" i="13" s="1"/>
  <c r="G1049" i="13"/>
  <c r="W1048" i="13"/>
  <c r="X1048" i="13" s="1"/>
  <c r="Y1047" i="13"/>
  <c r="P1048" i="13"/>
  <c r="J1048" i="13"/>
  <c r="T1049" i="13"/>
  <c r="U1049" i="13" s="1"/>
  <c r="Z1049" i="13" s="1"/>
  <c r="S1050" i="13"/>
  <c r="V1049" i="13"/>
  <c r="J823" i="2"/>
  <c r="P823" i="2"/>
  <c r="F827" i="2"/>
  <c r="K826" i="2"/>
  <c r="S823" i="2"/>
  <c r="T822" i="2"/>
  <c r="U822" i="2" s="1"/>
  <c r="Z822" i="2" s="1"/>
  <c r="V822" i="2"/>
  <c r="G824" i="2"/>
  <c r="H825" i="2"/>
  <c r="Q824" i="2"/>
  <c r="I824" i="2"/>
  <c r="Y1048" i="13" l="1"/>
  <c r="H1052" i="13"/>
  <c r="Q1051" i="13"/>
  <c r="F1051" i="13"/>
  <c r="K1050" i="13"/>
  <c r="I1050" i="13" s="1"/>
  <c r="G1050" i="13"/>
  <c r="W1049" i="13"/>
  <c r="X1049" i="13" s="1"/>
  <c r="J1049" i="13"/>
  <c r="P1049" i="13"/>
  <c r="S1051" i="13"/>
  <c r="T1050" i="13"/>
  <c r="U1050" i="13" s="1"/>
  <c r="Z1050" i="13" s="1"/>
  <c r="V1050" i="13"/>
  <c r="AC1049" i="13"/>
  <c r="AD1049" i="13" s="1"/>
  <c r="L1049" i="13"/>
  <c r="AA1049" i="13" s="1"/>
  <c r="W822" i="2"/>
  <c r="X822" i="2" s="1"/>
  <c r="Y822" i="2" s="1"/>
  <c r="K827" i="2"/>
  <c r="F828" i="2"/>
  <c r="T823" i="2"/>
  <c r="U823" i="2" s="1"/>
  <c r="Z823" i="2" s="1"/>
  <c r="S824" i="2"/>
  <c r="V823" i="2"/>
  <c r="G825" i="2"/>
  <c r="Q825" i="2"/>
  <c r="H826" i="2"/>
  <c r="AC824" i="2"/>
  <c r="AD824" i="2" s="1"/>
  <c r="L824" i="2"/>
  <c r="AA824" i="2" s="1"/>
  <c r="P824" i="2"/>
  <c r="J824" i="2"/>
  <c r="I825" i="2"/>
  <c r="H1053" i="13" l="1"/>
  <c r="Q1052" i="13"/>
  <c r="W1050" i="13"/>
  <c r="X1050" i="13" s="1"/>
  <c r="AC1050" i="13"/>
  <c r="AD1050" i="13" s="1"/>
  <c r="L1050" i="13"/>
  <c r="AA1050" i="13" s="1"/>
  <c r="T1051" i="13"/>
  <c r="U1051" i="13" s="1"/>
  <c r="Z1051" i="13" s="1"/>
  <c r="S1052" i="13"/>
  <c r="V1051" i="13"/>
  <c r="Y1049" i="13"/>
  <c r="P1050" i="13"/>
  <c r="J1050" i="13"/>
  <c r="K1051" i="13"/>
  <c r="I1051" i="13" s="1"/>
  <c r="F1052" i="13"/>
  <c r="G1051" i="13"/>
  <c r="H827" i="2"/>
  <c r="G826" i="2"/>
  <c r="Q826" i="2"/>
  <c r="T824" i="2"/>
  <c r="U824" i="2" s="1"/>
  <c r="Z824" i="2" s="1"/>
  <c r="S825" i="2"/>
  <c r="V824" i="2"/>
  <c r="I826" i="2"/>
  <c r="F829" i="2"/>
  <c r="K828" i="2"/>
  <c r="AC825" i="2"/>
  <c r="AD825" i="2" s="1"/>
  <c r="L825" i="2"/>
  <c r="AA825" i="2" s="1"/>
  <c r="J825" i="2"/>
  <c r="P825" i="2"/>
  <c r="W823" i="2"/>
  <c r="X823" i="2" s="1"/>
  <c r="Y823" i="2" s="1"/>
  <c r="I827" i="2"/>
  <c r="H1054" i="13" l="1"/>
  <c r="Q1053" i="13"/>
  <c r="K1052" i="13"/>
  <c r="I1052" i="13" s="1"/>
  <c r="F1053" i="13"/>
  <c r="G1052" i="13"/>
  <c r="L1051" i="13"/>
  <c r="AA1051" i="13" s="1"/>
  <c r="AC1051" i="13"/>
  <c r="AD1051" i="13" s="1"/>
  <c r="W1051" i="13"/>
  <c r="X1051" i="13" s="1"/>
  <c r="J1051" i="13"/>
  <c r="P1051" i="13"/>
  <c r="T1052" i="13"/>
  <c r="U1052" i="13" s="1"/>
  <c r="Z1052" i="13" s="1"/>
  <c r="S1053" i="13"/>
  <c r="V1052" i="13"/>
  <c r="Y1050" i="13"/>
  <c r="W824" i="2"/>
  <c r="X824" i="2" s="1"/>
  <c r="Y824" i="2" s="1"/>
  <c r="L827" i="2"/>
  <c r="AA827" i="2" s="1"/>
  <c r="AC827" i="2"/>
  <c r="AD827" i="2" s="1"/>
  <c r="AC826" i="2"/>
  <c r="AD826" i="2" s="1"/>
  <c r="L826" i="2"/>
  <c r="AA826" i="2" s="1"/>
  <c r="T825" i="2"/>
  <c r="U825" i="2" s="1"/>
  <c r="Z825" i="2" s="1"/>
  <c r="S826" i="2"/>
  <c r="V825" i="2"/>
  <c r="P826" i="2"/>
  <c r="J826" i="2"/>
  <c r="K829" i="2"/>
  <c r="F830" i="2"/>
  <c r="G827" i="2"/>
  <c r="Q827" i="2"/>
  <c r="H828" i="2"/>
  <c r="I828" i="2" s="1"/>
  <c r="Q1054" i="13" l="1"/>
  <c r="H1055" i="13"/>
  <c r="W1052" i="13"/>
  <c r="X1052" i="13" s="1"/>
  <c r="K1053" i="13"/>
  <c r="I1053" i="13" s="1"/>
  <c r="F1054" i="13"/>
  <c r="G1053" i="13"/>
  <c r="T1053" i="13"/>
  <c r="U1053" i="13" s="1"/>
  <c r="Z1053" i="13" s="1"/>
  <c r="S1054" i="13"/>
  <c r="V1053" i="13"/>
  <c r="Y1051" i="13"/>
  <c r="J1052" i="13"/>
  <c r="P1052" i="13"/>
  <c r="AC1052" i="13"/>
  <c r="AD1052" i="13" s="1"/>
  <c r="L1052" i="13"/>
  <c r="AA1052" i="13" s="1"/>
  <c r="W825" i="2"/>
  <c r="X825" i="2" s="1"/>
  <c r="Y825" i="2" s="1"/>
  <c r="J827" i="2"/>
  <c r="P827" i="2"/>
  <c r="AC828" i="2"/>
  <c r="AD828" i="2" s="1"/>
  <c r="L828" i="2"/>
  <c r="AA828" i="2" s="1"/>
  <c r="K830" i="2"/>
  <c r="F831" i="2"/>
  <c r="H829" i="2"/>
  <c r="Q828" i="2"/>
  <c r="G828" i="2"/>
  <c r="T826" i="2"/>
  <c r="U826" i="2" s="1"/>
  <c r="Z826" i="2" s="1"/>
  <c r="S827" i="2"/>
  <c r="V826" i="2"/>
  <c r="Q1055" i="13" l="1"/>
  <c r="H1056" i="13"/>
  <c r="Y1052" i="13"/>
  <c r="J1053" i="13"/>
  <c r="P1053" i="13"/>
  <c r="L1053" i="13"/>
  <c r="AA1053" i="13" s="1"/>
  <c r="AC1053" i="13"/>
  <c r="AD1053" i="13" s="1"/>
  <c r="W1053" i="13"/>
  <c r="X1053" i="13" s="1"/>
  <c r="Y1053" i="13" s="1"/>
  <c r="F1055" i="13"/>
  <c r="K1054" i="13"/>
  <c r="I1054" i="13" s="1"/>
  <c r="G1054" i="13"/>
  <c r="S1055" i="13"/>
  <c r="T1054" i="13"/>
  <c r="U1054" i="13" s="1"/>
  <c r="Z1054" i="13" s="1"/>
  <c r="V1054" i="13"/>
  <c r="S828" i="2"/>
  <c r="T827" i="2"/>
  <c r="U827" i="2" s="1"/>
  <c r="Z827" i="2" s="1"/>
  <c r="V827" i="2"/>
  <c r="K831" i="2"/>
  <c r="F832" i="2"/>
  <c r="Q829" i="2"/>
  <c r="H830" i="2"/>
  <c r="G829" i="2"/>
  <c r="I829" i="2"/>
  <c r="W826" i="2"/>
  <c r="X826" i="2" s="1"/>
  <c r="Y826" i="2" s="1"/>
  <c r="P828" i="2"/>
  <c r="J828" i="2"/>
  <c r="Q1056" i="13" l="1"/>
  <c r="H1057" i="13"/>
  <c r="P1054" i="13"/>
  <c r="J1054" i="13"/>
  <c r="F1056" i="13"/>
  <c r="K1055" i="13"/>
  <c r="I1055" i="13" s="1"/>
  <c r="G1055" i="13"/>
  <c r="W1054" i="13"/>
  <c r="X1054" i="13" s="1"/>
  <c r="Y1054" i="13" s="1"/>
  <c r="S1056" i="13"/>
  <c r="T1055" i="13"/>
  <c r="U1055" i="13" s="1"/>
  <c r="Z1055" i="13" s="1"/>
  <c r="V1055" i="13"/>
  <c r="L1054" i="13"/>
  <c r="AA1054" i="13" s="1"/>
  <c r="AC1054" i="13"/>
  <c r="AD1054" i="13" s="1"/>
  <c r="P829" i="2"/>
  <c r="J829" i="2"/>
  <c r="G830" i="2"/>
  <c r="Q830" i="2"/>
  <c r="H831" i="2"/>
  <c r="I831" i="2" s="1"/>
  <c r="W827" i="2"/>
  <c r="X827" i="2" s="1"/>
  <c r="Y827" i="2" s="1"/>
  <c r="I830" i="2"/>
  <c r="AC829" i="2"/>
  <c r="AD829" i="2" s="1"/>
  <c r="L829" i="2"/>
  <c r="AA829" i="2" s="1"/>
  <c r="F833" i="2"/>
  <c r="K832" i="2"/>
  <c r="S829" i="2"/>
  <c r="T828" i="2"/>
  <c r="U828" i="2" s="1"/>
  <c r="Z828" i="2" s="1"/>
  <c r="V828" i="2"/>
  <c r="H1058" i="13" l="1"/>
  <c r="Q1057" i="13"/>
  <c r="K1056" i="13"/>
  <c r="I1056" i="13" s="1"/>
  <c r="F1057" i="13"/>
  <c r="G1056" i="13"/>
  <c r="P1055" i="13"/>
  <c r="J1055" i="13"/>
  <c r="W1055" i="13"/>
  <c r="X1055" i="13" s="1"/>
  <c r="Y1055" i="13" s="1"/>
  <c r="S1057" i="13"/>
  <c r="T1056" i="13"/>
  <c r="U1056" i="13" s="1"/>
  <c r="Z1056" i="13" s="1"/>
  <c r="V1056" i="13"/>
  <c r="AC1055" i="13"/>
  <c r="AD1055" i="13" s="1"/>
  <c r="L1055" i="13"/>
  <c r="AA1055" i="13" s="1"/>
  <c r="W828" i="2"/>
  <c r="X828" i="2" s="1"/>
  <c r="Y828" i="2" s="1"/>
  <c r="AC831" i="2"/>
  <c r="AD831" i="2" s="1"/>
  <c r="L831" i="2"/>
  <c r="AA831" i="2" s="1"/>
  <c r="P830" i="2"/>
  <c r="J830" i="2"/>
  <c r="K833" i="2"/>
  <c r="F834" i="2"/>
  <c r="S830" i="2"/>
  <c r="T829" i="2"/>
  <c r="U829" i="2" s="1"/>
  <c r="Z829" i="2" s="1"/>
  <c r="V829" i="2"/>
  <c r="Q831" i="2"/>
  <c r="H832" i="2"/>
  <c r="G831" i="2"/>
  <c r="L830" i="2"/>
  <c r="AA830" i="2" s="1"/>
  <c r="AC830" i="2"/>
  <c r="AD830" i="2" s="1"/>
  <c r="Q1058" i="13" l="1"/>
  <c r="H1059" i="13"/>
  <c r="K1057" i="13"/>
  <c r="I1057" i="13" s="1"/>
  <c r="F1058" i="13"/>
  <c r="G1057" i="13"/>
  <c r="AC1056" i="13"/>
  <c r="AD1056" i="13" s="1"/>
  <c r="L1056" i="13"/>
  <c r="AA1056" i="13" s="1"/>
  <c r="T1057" i="13"/>
  <c r="U1057" i="13" s="1"/>
  <c r="Z1057" i="13" s="1"/>
  <c r="S1058" i="13"/>
  <c r="V1057" i="13"/>
  <c r="W1056" i="13"/>
  <c r="X1056" i="13" s="1"/>
  <c r="P1056" i="13"/>
  <c r="J1056" i="13"/>
  <c r="P831" i="2"/>
  <c r="J831" i="2"/>
  <c r="Q832" i="2"/>
  <c r="H833" i="2"/>
  <c r="I832" i="2"/>
  <c r="G832" i="2"/>
  <c r="T830" i="2"/>
  <c r="U830" i="2" s="1"/>
  <c r="Z830" i="2" s="1"/>
  <c r="S831" i="2"/>
  <c r="V830" i="2"/>
  <c r="F835" i="2"/>
  <c r="K834" i="2"/>
  <c r="W829" i="2"/>
  <c r="X829" i="2" s="1"/>
  <c r="Y829" i="2" s="1"/>
  <c r="Y1056" i="13" l="1"/>
  <c r="Q1059" i="13"/>
  <c r="H1060" i="13"/>
  <c r="W1057" i="13"/>
  <c r="X1057" i="13" s="1"/>
  <c r="K1058" i="13"/>
  <c r="I1058" i="13" s="1"/>
  <c r="F1059" i="13"/>
  <c r="G1058" i="13"/>
  <c r="S1059" i="13"/>
  <c r="T1058" i="13"/>
  <c r="U1058" i="13" s="1"/>
  <c r="Z1058" i="13" s="1"/>
  <c r="V1058" i="13"/>
  <c r="J1057" i="13"/>
  <c r="P1057" i="13"/>
  <c r="L1057" i="13"/>
  <c r="AA1057" i="13" s="1"/>
  <c r="AC1057" i="13"/>
  <c r="AD1057" i="13" s="1"/>
  <c r="G833" i="2"/>
  <c r="Q833" i="2"/>
  <c r="H834" i="2"/>
  <c r="K835" i="2"/>
  <c r="F836" i="2"/>
  <c r="W830" i="2"/>
  <c r="X830" i="2" s="1"/>
  <c r="Y830" i="2" s="1"/>
  <c r="P832" i="2"/>
  <c r="J832" i="2"/>
  <c r="I833" i="2"/>
  <c r="T831" i="2"/>
  <c r="U831" i="2" s="1"/>
  <c r="Z831" i="2" s="1"/>
  <c r="S832" i="2"/>
  <c r="V831" i="2"/>
  <c r="L832" i="2"/>
  <c r="AA832" i="2" s="1"/>
  <c r="AC832" i="2"/>
  <c r="AD832" i="2" s="1"/>
  <c r="H1061" i="13" l="1"/>
  <c r="Q1060" i="13"/>
  <c r="S1060" i="13"/>
  <c r="T1059" i="13"/>
  <c r="U1059" i="13" s="1"/>
  <c r="Z1059" i="13" s="1"/>
  <c r="V1059" i="13"/>
  <c r="F1060" i="13"/>
  <c r="K1059" i="13"/>
  <c r="I1059" i="13" s="1"/>
  <c r="G1059" i="13"/>
  <c r="W1058" i="13"/>
  <c r="X1058" i="13" s="1"/>
  <c r="J1058" i="13"/>
  <c r="P1058" i="13"/>
  <c r="AC1058" i="13"/>
  <c r="AD1058" i="13" s="1"/>
  <c r="L1058" i="13"/>
  <c r="AA1058" i="13" s="1"/>
  <c r="Y1057" i="13"/>
  <c r="S833" i="2"/>
  <c r="T832" i="2"/>
  <c r="U832" i="2" s="1"/>
  <c r="Z832" i="2" s="1"/>
  <c r="V832" i="2"/>
  <c r="Q834" i="2"/>
  <c r="I834" i="2"/>
  <c r="G834" i="2"/>
  <c r="H835" i="2"/>
  <c r="I835" i="2" s="1"/>
  <c r="L833" i="2"/>
  <c r="AA833" i="2" s="1"/>
  <c r="AC833" i="2"/>
  <c r="AD833" i="2" s="1"/>
  <c r="K836" i="2"/>
  <c r="F837" i="2"/>
  <c r="W831" i="2"/>
  <c r="X831" i="2" s="1"/>
  <c r="Y831" i="2" s="1"/>
  <c r="J833" i="2"/>
  <c r="P833" i="2"/>
  <c r="H1062" i="13" l="1"/>
  <c r="Q1061" i="13"/>
  <c r="W1059" i="13"/>
  <c r="X1059" i="13" s="1"/>
  <c r="J1059" i="13"/>
  <c r="P1059" i="13"/>
  <c r="L1059" i="13"/>
  <c r="AA1059" i="13" s="1"/>
  <c r="AC1059" i="13"/>
  <c r="AD1059" i="13" s="1"/>
  <c r="Y1058" i="13"/>
  <c r="K1060" i="13"/>
  <c r="I1060" i="13" s="1"/>
  <c r="F1061" i="13"/>
  <c r="G1060" i="13"/>
  <c r="S1061" i="13"/>
  <c r="T1060" i="13"/>
  <c r="U1060" i="13" s="1"/>
  <c r="Z1060" i="13" s="1"/>
  <c r="V1060" i="13"/>
  <c r="K837" i="2"/>
  <c r="F838" i="2"/>
  <c r="H836" i="2"/>
  <c r="G835" i="2"/>
  <c r="Q835" i="2"/>
  <c r="W832" i="2"/>
  <c r="X832" i="2" s="1"/>
  <c r="Y832" i="2" s="1"/>
  <c r="AC835" i="2"/>
  <c r="AD835" i="2" s="1"/>
  <c r="L835" i="2"/>
  <c r="AA835" i="2" s="1"/>
  <c r="J834" i="2"/>
  <c r="P834" i="2"/>
  <c r="L834" i="2"/>
  <c r="AA834" i="2" s="1"/>
  <c r="AC834" i="2"/>
  <c r="AD834" i="2" s="1"/>
  <c r="T833" i="2"/>
  <c r="U833" i="2" s="1"/>
  <c r="Z833" i="2" s="1"/>
  <c r="S834" i="2"/>
  <c r="V833" i="2"/>
  <c r="W833" i="2" s="1"/>
  <c r="X833" i="2" s="1"/>
  <c r="Y833" i="2" s="1"/>
  <c r="H1063" i="13" l="1"/>
  <c r="Q1062" i="13"/>
  <c r="AC1060" i="13"/>
  <c r="AD1060" i="13" s="1"/>
  <c r="L1060" i="13"/>
  <c r="AA1060" i="13" s="1"/>
  <c r="W1060" i="13"/>
  <c r="X1060" i="13" s="1"/>
  <c r="K1061" i="13"/>
  <c r="I1061" i="13" s="1"/>
  <c r="F1062" i="13"/>
  <c r="G1061" i="13"/>
  <c r="T1061" i="13"/>
  <c r="U1061" i="13" s="1"/>
  <c r="Z1061" i="13" s="1"/>
  <c r="S1062" i="13"/>
  <c r="V1061" i="13"/>
  <c r="J1060" i="13"/>
  <c r="P1060" i="13"/>
  <c r="Y1059" i="13"/>
  <c r="S835" i="2"/>
  <c r="T834" i="2"/>
  <c r="U834" i="2" s="1"/>
  <c r="Z834" i="2" s="1"/>
  <c r="V834" i="2"/>
  <c r="H837" i="2"/>
  <c r="G836" i="2"/>
  <c r="Q836" i="2"/>
  <c r="I836" i="2"/>
  <c r="K838" i="2"/>
  <c r="F839" i="2"/>
  <c r="P835" i="2"/>
  <c r="J835" i="2"/>
  <c r="Y1060" i="13" l="1"/>
  <c r="Q1063" i="13"/>
  <c r="S1063" i="13" s="1"/>
  <c r="H1064" i="13"/>
  <c r="W1061" i="13"/>
  <c r="X1061" i="13" s="1"/>
  <c r="P1061" i="13"/>
  <c r="J1061" i="13"/>
  <c r="L1061" i="13"/>
  <c r="AA1061" i="13" s="1"/>
  <c r="AC1061" i="13"/>
  <c r="AD1061" i="13" s="1"/>
  <c r="T1062" i="13"/>
  <c r="V1062" i="13"/>
  <c r="F1063" i="13"/>
  <c r="U1062" i="13"/>
  <c r="Z1062" i="13" s="1"/>
  <c r="K1062" i="13"/>
  <c r="I1062" i="13" s="1"/>
  <c r="G1062" i="13"/>
  <c r="L836" i="2"/>
  <c r="AA836" i="2" s="1"/>
  <c r="AC836" i="2"/>
  <c r="AD836" i="2" s="1"/>
  <c r="H838" i="2"/>
  <c r="I838" i="2" s="1"/>
  <c r="G837" i="2"/>
  <c r="Q837" i="2"/>
  <c r="W834" i="2"/>
  <c r="X834" i="2" s="1"/>
  <c r="Y834" i="2" s="1"/>
  <c r="K839" i="2"/>
  <c r="F840" i="2"/>
  <c r="I837" i="2"/>
  <c r="J836" i="2"/>
  <c r="P836" i="2"/>
  <c r="T835" i="2"/>
  <c r="U835" i="2" s="1"/>
  <c r="Z835" i="2" s="1"/>
  <c r="S836" i="2"/>
  <c r="V835" i="2"/>
  <c r="W1062" i="13" l="1"/>
  <c r="X1062" i="13" s="1"/>
  <c r="H1065" i="13"/>
  <c r="Q1064" i="13"/>
  <c r="L1062" i="13"/>
  <c r="AA1062" i="13" s="1"/>
  <c r="AC1062" i="13"/>
  <c r="AD1062" i="13" s="1"/>
  <c r="J1062" i="13"/>
  <c r="P1062" i="13"/>
  <c r="Y1062" i="13" s="1"/>
  <c r="F1064" i="13"/>
  <c r="K1063" i="13"/>
  <c r="I1063" i="13" s="1"/>
  <c r="G1063" i="13"/>
  <c r="S1064" i="13"/>
  <c r="T1063" i="13"/>
  <c r="U1063" i="13" s="1"/>
  <c r="Z1063" i="13" s="1"/>
  <c r="V1063" i="13"/>
  <c r="Y1061" i="13"/>
  <c r="W835" i="2"/>
  <c r="X835" i="2" s="1"/>
  <c r="Y835" i="2" s="1"/>
  <c r="P837" i="2"/>
  <c r="J837" i="2"/>
  <c r="S837" i="2"/>
  <c r="T836" i="2"/>
  <c r="U836" i="2" s="1"/>
  <c r="Z836" i="2" s="1"/>
  <c r="V836" i="2"/>
  <c r="L838" i="2"/>
  <c r="AA838" i="2" s="1"/>
  <c r="AC838" i="2"/>
  <c r="AD838" i="2" s="1"/>
  <c r="Q838" i="2"/>
  <c r="H839" i="2"/>
  <c r="G838" i="2"/>
  <c r="F841" i="2"/>
  <c r="K840" i="2"/>
  <c r="AC837" i="2"/>
  <c r="AD837" i="2" s="1"/>
  <c r="L837" i="2"/>
  <c r="AA837" i="2" s="1"/>
  <c r="Q1065" i="13" l="1"/>
  <c r="H1066" i="13"/>
  <c r="T1064" i="13"/>
  <c r="S1065" i="13"/>
  <c r="V1064" i="13"/>
  <c r="K1064" i="13"/>
  <c r="I1064" i="13" s="1"/>
  <c r="F1065" i="13"/>
  <c r="U1064" i="13"/>
  <c r="Z1064" i="13" s="1"/>
  <c r="G1064" i="13"/>
  <c r="P1063" i="13"/>
  <c r="J1063" i="13"/>
  <c r="W1063" i="13"/>
  <c r="X1063" i="13" s="1"/>
  <c r="L1063" i="13"/>
  <c r="AA1063" i="13" s="1"/>
  <c r="AC1063" i="13"/>
  <c r="AD1063" i="13" s="1"/>
  <c r="W836" i="2"/>
  <c r="X836" i="2" s="1"/>
  <c r="Y836" i="2" s="1"/>
  <c r="T837" i="2"/>
  <c r="U837" i="2" s="1"/>
  <c r="Z837" i="2" s="1"/>
  <c r="S838" i="2"/>
  <c r="V837" i="2"/>
  <c r="J838" i="2"/>
  <c r="P838" i="2"/>
  <c r="H840" i="2"/>
  <c r="Q839" i="2"/>
  <c r="G839" i="2"/>
  <c r="K841" i="2"/>
  <c r="F842" i="2"/>
  <c r="I839" i="2"/>
  <c r="Q1066" i="13" l="1"/>
  <c r="H1067" i="13"/>
  <c r="Y1063" i="13"/>
  <c r="P1064" i="13"/>
  <c r="J1064" i="13"/>
  <c r="W1064" i="13"/>
  <c r="X1064" i="13" s="1"/>
  <c r="K1065" i="13"/>
  <c r="I1065" i="13" s="1"/>
  <c r="F1066" i="13"/>
  <c r="G1065" i="13"/>
  <c r="S1066" i="13"/>
  <c r="T1065" i="13"/>
  <c r="U1065" i="13" s="1"/>
  <c r="Z1065" i="13" s="1"/>
  <c r="V1065" i="13"/>
  <c r="L1064" i="13"/>
  <c r="AA1064" i="13" s="1"/>
  <c r="AC1064" i="13"/>
  <c r="AD1064" i="13" s="1"/>
  <c r="W837" i="2"/>
  <c r="X837" i="2" s="1"/>
  <c r="Y837" i="2" s="1"/>
  <c r="G840" i="2"/>
  <c r="H841" i="2"/>
  <c r="Q840" i="2"/>
  <c r="S839" i="2"/>
  <c r="T838" i="2"/>
  <c r="U838" i="2" s="1"/>
  <c r="Z838" i="2" s="1"/>
  <c r="V838" i="2"/>
  <c r="F843" i="2"/>
  <c r="K842" i="2"/>
  <c r="I840" i="2"/>
  <c r="L839" i="2"/>
  <c r="AA839" i="2" s="1"/>
  <c r="AC839" i="2"/>
  <c r="AD839" i="2" s="1"/>
  <c r="P839" i="2"/>
  <c r="J839" i="2"/>
  <c r="Y1064" i="13" l="1"/>
  <c r="H1068" i="13"/>
  <c r="Q1067" i="13"/>
  <c r="S1067" i="13" s="1"/>
  <c r="W1065" i="13"/>
  <c r="X1065" i="13" s="1"/>
  <c r="F1067" i="13"/>
  <c r="K1066" i="13"/>
  <c r="I1066" i="13" s="1"/>
  <c r="G1066" i="13"/>
  <c r="T1066" i="13"/>
  <c r="U1066" i="13" s="1"/>
  <c r="Z1066" i="13" s="1"/>
  <c r="V1066" i="13"/>
  <c r="L1065" i="13"/>
  <c r="AA1065" i="13" s="1"/>
  <c r="AC1065" i="13"/>
  <c r="AD1065" i="13" s="1"/>
  <c r="J1065" i="13"/>
  <c r="P1065" i="13"/>
  <c r="K843" i="2"/>
  <c r="F844" i="2"/>
  <c r="W838" i="2"/>
  <c r="X838" i="2" s="1"/>
  <c r="Y838" i="2" s="1"/>
  <c r="AC840" i="2"/>
  <c r="AD840" i="2" s="1"/>
  <c r="L840" i="2"/>
  <c r="AA840" i="2" s="1"/>
  <c r="I841" i="2"/>
  <c r="H842" i="2"/>
  <c r="I842" i="2" s="1"/>
  <c r="G841" i="2"/>
  <c r="Q841" i="2"/>
  <c r="S840" i="2"/>
  <c r="T839" i="2"/>
  <c r="U839" i="2" s="1"/>
  <c r="Z839" i="2" s="1"/>
  <c r="V839" i="2"/>
  <c r="P840" i="2"/>
  <c r="J840" i="2"/>
  <c r="Q1068" i="13" l="1"/>
  <c r="H1069" i="13"/>
  <c r="F1068" i="13"/>
  <c r="K1067" i="13"/>
  <c r="I1067" i="13" s="1"/>
  <c r="G1067" i="13"/>
  <c r="P1066" i="13"/>
  <c r="J1066" i="13"/>
  <c r="W1066" i="13"/>
  <c r="X1066" i="13" s="1"/>
  <c r="L1066" i="13"/>
  <c r="AA1066" i="13" s="1"/>
  <c r="AC1066" i="13"/>
  <c r="AD1066" i="13" s="1"/>
  <c r="Y1065" i="13"/>
  <c r="T1067" i="13"/>
  <c r="U1067" i="13" s="1"/>
  <c r="Z1067" i="13" s="1"/>
  <c r="S1068" i="13"/>
  <c r="V1067" i="13"/>
  <c r="T840" i="2"/>
  <c r="U840" i="2" s="1"/>
  <c r="Z840" i="2" s="1"/>
  <c r="S841" i="2"/>
  <c r="V840" i="2"/>
  <c r="J841" i="2"/>
  <c r="P841" i="2"/>
  <c r="AC842" i="2"/>
  <c r="AD842" i="2" s="1"/>
  <c r="L842" i="2"/>
  <c r="AA842" i="2" s="1"/>
  <c r="H843" i="2"/>
  <c r="I843" i="2" s="1"/>
  <c r="G842" i="2"/>
  <c r="Q842" i="2"/>
  <c r="W839" i="2"/>
  <c r="X839" i="2" s="1"/>
  <c r="Y839" i="2" s="1"/>
  <c r="L841" i="2"/>
  <c r="AA841" i="2" s="1"/>
  <c r="AC841" i="2"/>
  <c r="AD841" i="2" s="1"/>
  <c r="K844" i="2"/>
  <c r="F845" i="2"/>
  <c r="W840" i="2" l="1"/>
  <c r="X840" i="2" s="1"/>
  <c r="Y840" i="2" s="1"/>
  <c r="Q1069" i="13"/>
  <c r="H1070" i="13"/>
  <c r="L1067" i="13"/>
  <c r="AA1067" i="13" s="1"/>
  <c r="AC1067" i="13"/>
  <c r="AD1067" i="13" s="1"/>
  <c r="W1067" i="13"/>
  <c r="X1067" i="13" s="1"/>
  <c r="K1068" i="13"/>
  <c r="I1068" i="13" s="1"/>
  <c r="F1069" i="13"/>
  <c r="G1068" i="13"/>
  <c r="T1068" i="13"/>
  <c r="U1068" i="13" s="1"/>
  <c r="Z1068" i="13" s="1"/>
  <c r="S1069" i="13"/>
  <c r="V1068" i="13"/>
  <c r="Y1066" i="13"/>
  <c r="J1067" i="13"/>
  <c r="P1067" i="13"/>
  <c r="AC843" i="2"/>
  <c r="AD843" i="2" s="1"/>
  <c r="L843" i="2"/>
  <c r="AA843" i="2" s="1"/>
  <c r="K845" i="2"/>
  <c r="F846" i="2"/>
  <c r="G843" i="2"/>
  <c r="Q843" i="2"/>
  <c r="H844" i="2"/>
  <c r="S842" i="2"/>
  <c r="T841" i="2"/>
  <c r="U841" i="2" s="1"/>
  <c r="Z841" i="2" s="1"/>
  <c r="V841" i="2"/>
  <c r="W841" i="2" s="1"/>
  <c r="X841" i="2" s="1"/>
  <c r="Y841" i="2" s="1"/>
  <c r="J842" i="2"/>
  <c r="P842" i="2"/>
  <c r="Q1070" i="13" l="1"/>
  <c r="H1071" i="13"/>
  <c r="J1068" i="13"/>
  <c r="P1068" i="13"/>
  <c r="W1068" i="13"/>
  <c r="X1068" i="13" s="1"/>
  <c r="F1070" i="13"/>
  <c r="K1069" i="13"/>
  <c r="I1069" i="13" s="1"/>
  <c r="G1069" i="13"/>
  <c r="T1069" i="13"/>
  <c r="U1069" i="13" s="1"/>
  <c r="Z1069" i="13" s="1"/>
  <c r="S1070" i="13"/>
  <c r="V1069" i="13"/>
  <c r="Y1067" i="13"/>
  <c r="L1068" i="13"/>
  <c r="AA1068" i="13" s="1"/>
  <c r="AC1068" i="13"/>
  <c r="AD1068" i="13" s="1"/>
  <c r="F847" i="2"/>
  <c r="K846" i="2"/>
  <c r="I844" i="2"/>
  <c r="H845" i="2"/>
  <c r="G844" i="2"/>
  <c r="Q844" i="2"/>
  <c r="T842" i="2"/>
  <c r="U842" i="2" s="1"/>
  <c r="Z842" i="2" s="1"/>
  <c r="S843" i="2"/>
  <c r="V842" i="2"/>
  <c r="P843" i="2"/>
  <c r="J843" i="2"/>
  <c r="W1069" i="13" l="1"/>
  <c r="X1069" i="13" s="1"/>
  <c r="H1072" i="13"/>
  <c r="Q1071" i="13"/>
  <c r="S1071" i="13" s="1"/>
  <c r="Y1068" i="13"/>
  <c r="T1070" i="13"/>
  <c r="V1070" i="13"/>
  <c r="L1069" i="13"/>
  <c r="AA1069" i="13" s="1"/>
  <c r="AC1069" i="13"/>
  <c r="AD1069" i="13" s="1"/>
  <c r="P1069" i="13"/>
  <c r="Y1069" i="13" s="1"/>
  <c r="J1069" i="13"/>
  <c r="K1070" i="13"/>
  <c r="I1070" i="13" s="1"/>
  <c r="F1071" i="13"/>
  <c r="U1070" i="13"/>
  <c r="Z1070" i="13" s="1"/>
  <c r="G1070" i="13"/>
  <c r="W842" i="2"/>
  <c r="X842" i="2" s="1"/>
  <c r="Y842" i="2" s="1"/>
  <c r="T843" i="2"/>
  <c r="U843" i="2" s="1"/>
  <c r="Z843" i="2" s="1"/>
  <c r="S844" i="2"/>
  <c r="V843" i="2"/>
  <c r="J844" i="2"/>
  <c r="P844" i="2"/>
  <c r="K847" i="2"/>
  <c r="F848" i="2"/>
  <c r="L844" i="2"/>
  <c r="AA844" i="2" s="1"/>
  <c r="AC844" i="2"/>
  <c r="AD844" i="2" s="1"/>
  <c r="G845" i="2"/>
  <c r="Q845" i="2"/>
  <c r="H846" i="2"/>
  <c r="I845" i="2"/>
  <c r="Q1072" i="13" l="1"/>
  <c r="H1073" i="13"/>
  <c r="F1072" i="13"/>
  <c r="K1071" i="13"/>
  <c r="I1071" i="13" s="1"/>
  <c r="G1071" i="13"/>
  <c r="W1070" i="13"/>
  <c r="X1070" i="13" s="1"/>
  <c r="J1070" i="13"/>
  <c r="P1070" i="13"/>
  <c r="AC1070" i="13"/>
  <c r="AD1070" i="13" s="1"/>
  <c r="L1070" i="13"/>
  <c r="AA1070" i="13" s="1"/>
  <c r="S1072" i="13"/>
  <c r="T1071" i="13"/>
  <c r="U1071" i="13" s="1"/>
  <c r="Z1071" i="13" s="1"/>
  <c r="V1071" i="13"/>
  <c r="W843" i="2"/>
  <c r="X843" i="2" s="1"/>
  <c r="Y843" i="2" s="1"/>
  <c r="H847" i="2"/>
  <c r="I847" i="2" s="1"/>
  <c r="G846" i="2"/>
  <c r="Q846" i="2"/>
  <c r="L845" i="2"/>
  <c r="AA845" i="2" s="1"/>
  <c r="AC845" i="2"/>
  <c r="AD845" i="2" s="1"/>
  <c r="P845" i="2"/>
  <c r="J845" i="2"/>
  <c r="S845" i="2"/>
  <c r="T844" i="2"/>
  <c r="U844" i="2" s="1"/>
  <c r="Z844" i="2" s="1"/>
  <c r="V844" i="2"/>
  <c r="K848" i="2"/>
  <c r="F849" i="2"/>
  <c r="I846" i="2"/>
  <c r="Y1070" i="13" l="1"/>
  <c r="W1071" i="13"/>
  <c r="X1071" i="13" s="1"/>
  <c r="Q1073" i="13"/>
  <c r="S1073" i="13" s="1"/>
  <c r="H1074" i="13"/>
  <c r="T1072" i="13"/>
  <c r="U1072" i="13" s="1"/>
  <c r="Z1072" i="13" s="1"/>
  <c r="V1072" i="13"/>
  <c r="AC1071" i="13"/>
  <c r="AD1071" i="13" s="1"/>
  <c r="L1071" i="13"/>
  <c r="AA1071" i="13" s="1"/>
  <c r="F1073" i="13"/>
  <c r="K1072" i="13"/>
  <c r="I1072" i="13" s="1"/>
  <c r="G1072" i="13"/>
  <c r="Y1071" i="13"/>
  <c r="J1071" i="13"/>
  <c r="P1071" i="13"/>
  <c r="W844" i="2"/>
  <c r="X844" i="2" s="1"/>
  <c r="Y844" i="2" s="1"/>
  <c r="AC847" i="2"/>
  <c r="AD847" i="2" s="1"/>
  <c r="L847" i="2"/>
  <c r="AA847" i="2" s="1"/>
  <c r="AC846" i="2"/>
  <c r="AD846" i="2" s="1"/>
  <c r="L846" i="2"/>
  <c r="AA846" i="2" s="1"/>
  <c r="K849" i="2"/>
  <c r="F850" i="2"/>
  <c r="T845" i="2"/>
  <c r="U845" i="2" s="1"/>
  <c r="Z845" i="2" s="1"/>
  <c r="S846" i="2"/>
  <c r="V845" i="2"/>
  <c r="P846" i="2"/>
  <c r="J846" i="2"/>
  <c r="G847" i="2"/>
  <c r="Q847" i="2"/>
  <c r="H848" i="2"/>
  <c r="H1075" i="13" l="1"/>
  <c r="Q1074" i="13"/>
  <c r="L1072" i="13"/>
  <c r="AA1072" i="13" s="1"/>
  <c r="AC1072" i="13"/>
  <c r="AD1072" i="13" s="1"/>
  <c r="P1072" i="13"/>
  <c r="J1072" i="13"/>
  <c r="K1073" i="13"/>
  <c r="I1073" i="13" s="1"/>
  <c r="F1074" i="13"/>
  <c r="G1073" i="13"/>
  <c r="W1072" i="13"/>
  <c r="X1072" i="13" s="1"/>
  <c r="Y1072" i="13" s="1"/>
  <c r="T1073" i="13"/>
  <c r="U1073" i="13" s="1"/>
  <c r="Z1073" i="13" s="1"/>
  <c r="S1074" i="13"/>
  <c r="V1073" i="13"/>
  <c r="P847" i="2"/>
  <c r="J847" i="2"/>
  <c r="S847" i="2"/>
  <c r="T846" i="2"/>
  <c r="U846" i="2" s="1"/>
  <c r="Z846" i="2" s="1"/>
  <c r="V846" i="2"/>
  <c r="G848" i="2"/>
  <c r="H849" i="2"/>
  <c r="Q848" i="2"/>
  <c r="F851" i="2"/>
  <c r="K850" i="2"/>
  <c r="W845" i="2"/>
  <c r="X845" i="2" s="1"/>
  <c r="Y845" i="2" s="1"/>
  <c r="I848" i="2"/>
  <c r="H1076" i="13" l="1"/>
  <c r="Q1075" i="13"/>
  <c r="S1075" i="13" s="1"/>
  <c r="J1073" i="13"/>
  <c r="P1073" i="13"/>
  <c r="T1074" i="13"/>
  <c r="V1074" i="13"/>
  <c r="L1073" i="13"/>
  <c r="AA1073" i="13" s="1"/>
  <c r="AC1073" i="13"/>
  <c r="AD1073" i="13" s="1"/>
  <c r="W1073" i="13"/>
  <c r="X1073" i="13" s="1"/>
  <c r="K1074" i="13"/>
  <c r="I1074" i="13" s="1"/>
  <c r="F1075" i="13"/>
  <c r="U1074" i="13"/>
  <c r="Z1074" i="13" s="1"/>
  <c r="G1074" i="13"/>
  <c r="H850" i="2"/>
  <c r="G849" i="2"/>
  <c r="Q849" i="2"/>
  <c r="L848" i="2"/>
  <c r="AA848" i="2" s="1"/>
  <c r="AC848" i="2"/>
  <c r="AD848" i="2" s="1"/>
  <c r="J848" i="2"/>
  <c r="P848" i="2"/>
  <c r="I850" i="2"/>
  <c r="T847" i="2"/>
  <c r="U847" i="2" s="1"/>
  <c r="Z847" i="2" s="1"/>
  <c r="S848" i="2"/>
  <c r="V847" i="2"/>
  <c r="K851" i="2"/>
  <c r="F852" i="2"/>
  <c r="I849" i="2"/>
  <c r="W846" i="2"/>
  <c r="X846" i="2" s="1"/>
  <c r="Y846" i="2" s="1"/>
  <c r="W1074" i="13" l="1"/>
  <c r="Q1076" i="13"/>
  <c r="S1076" i="13" s="1"/>
  <c r="H1077" i="13"/>
  <c r="T1075" i="13"/>
  <c r="V1075" i="13"/>
  <c r="F1076" i="13"/>
  <c r="U1075" i="13"/>
  <c r="Z1075" i="13" s="1"/>
  <c r="K1075" i="13"/>
  <c r="I1075" i="13" s="1"/>
  <c r="G1075" i="13"/>
  <c r="X1074" i="13"/>
  <c r="AC1074" i="13"/>
  <c r="AD1074" i="13" s="1"/>
  <c r="L1074" i="13"/>
  <c r="AA1074" i="13" s="1"/>
  <c r="P1074" i="13"/>
  <c r="J1074" i="13"/>
  <c r="Y1073" i="13"/>
  <c r="AC850" i="2"/>
  <c r="AD850" i="2" s="1"/>
  <c r="L850" i="2"/>
  <c r="AA850" i="2" s="1"/>
  <c r="W847" i="2"/>
  <c r="X847" i="2" s="1"/>
  <c r="Y847" i="2" s="1"/>
  <c r="AC849" i="2"/>
  <c r="AD849" i="2" s="1"/>
  <c r="L849" i="2"/>
  <c r="AA849" i="2" s="1"/>
  <c r="T848" i="2"/>
  <c r="U848" i="2" s="1"/>
  <c r="Z848" i="2" s="1"/>
  <c r="S849" i="2"/>
  <c r="V848" i="2"/>
  <c r="F853" i="2"/>
  <c r="K852" i="2"/>
  <c r="J849" i="2"/>
  <c r="P849" i="2"/>
  <c r="H851" i="2"/>
  <c r="G850" i="2"/>
  <c r="Q850" i="2"/>
  <c r="H1078" i="13" l="1"/>
  <c r="Q1077" i="13"/>
  <c r="W1075" i="13"/>
  <c r="X1075" i="13" s="1"/>
  <c r="Y1075" i="13" s="1"/>
  <c r="J1075" i="13"/>
  <c r="P1075" i="13"/>
  <c r="K1076" i="13"/>
  <c r="I1076" i="13" s="1"/>
  <c r="F1077" i="13"/>
  <c r="G1076" i="13"/>
  <c r="AC1075" i="13"/>
  <c r="AD1075" i="13" s="1"/>
  <c r="L1075" i="13"/>
  <c r="AA1075" i="13" s="1"/>
  <c r="S1077" i="13"/>
  <c r="T1076" i="13"/>
  <c r="U1076" i="13" s="1"/>
  <c r="Z1076" i="13" s="1"/>
  <c r="V1076" i="13"/>
  <c r="Y1074" i="13"/>
  <c r="S850" i="2"/>
  <c r="T849" i="2"/>
  <c r="U849" i="2" s="1"/>
  <c r="Z849" i="2" s="1"/>
  <c r="V849" i="2"/>
  <c r="J850" i="2"/>
  <c r="P850" i="2"/>
  <c r="H852" i="2"/>
  <c r="G851" i="2"/>
  <c r="Q851" i="2"/>
  <c r="K853" i="2"/>
  <c r="F854" i="2"/>
  <c r="W848" i="2"/>
  <c r="X848" i="2" s="1"/>
  <c r="Y848" i="2" s="1"/>
  <c r="I851" i="2"/>
  <c r="H1079" i="13" l="1"/>
  <c r="Q1078" i="13"/>
  <c r="S1078" i="13"/>
  <c r="T1077" i="13"/>
  <c r="U1077" i="13" s="1"/>
  <c r="Z1077" i="13" s="1"/>
  <c r="V1077" i="13"/>
  <c r="P1076" i="13"/>
  <c r="J1076" i="13"/>
  <c r="F1078" i="13"/>
  <c r="K1077" i="13"/>
  <c r="I1077" i="13" s="1"/>
  <c r="G1077" i="13"/>
  <c r="W1076" i="13"/>
  <c r="X1076" i="13" s="1"/>
  <c r="L1076" i="13"/>
  <c r="AA1076" i="13" s="1"/>
  <c r="AC1076" i="13"/>
  <c r="AD1076" i="13" s="1"/>
  <c r="W849" i="2"/>
  <c r="X849" i="2" s="1"/>
  <c r="Y849" i="2" s="1"/>
  <c r="J851" i="2"/>
  <c r="P851" i="2"/>
  <c r="H853" i="2"/>
  <c r="Q852" i="2"/>
  <c r="G852" i="2"/>
  <c r="L851" i="2"/>
  <c r="AA851" i="2" s="1"/>
  <c r="AC851" i="2"/>
  <c r="AD851" i="2" s="1"/>
  <c r="I852" i="2"/>
  <c r="F855" i="2"/>
  <c r="K854" i="2"/>
  <c r="I853" i="2"/>
  <c r="S851" i="2"/>
  <c r="T850" i="2"/>
  <c r="U850" i="2" s="1"/>
  <c r="Z850" i="2" s="1"/>
  <c r="V850" i="2"/>
  <c r="H1080" i="13" l="1"/>
  <c r="Q1079" i="13"/>
  <c r="Y1076" i="13"/>
  <c r="W1077" i="13"/>
  <c r="X1077" i="13" s="1"/>
  <c r="L1077" i="13"/>
  <c r="AA1077" i="13" s="1"/>
  <c r="AC1077" i="13"/>
  <c r="AD1077" i="13" s="1"/>
  <c r="J1077" i="13"/>
  <c r="P1077" i="13"/>
  <c r="K1078" i="13"/>
  <c r="I1078" i="13" s="1"/>
  <c r="F1079" i="13"/>
  <c r="G1078" i="13"/>
  <c r="T1078" i="13"/>
  <c r="U1078" i="13" s="1"/>
  <c r="Z1078" i="13" s="1"/>
  <c r="S1079" i="13"/>
  <c r="V1078" i="13"/>
  <c r="W850" i="2"/>
  <c r="X850" i="2" s="1"/>
  <c r="Y850" i="2" s="1"/>
  <c r="L853" i="2"/>
  <c r="AC853" i="2"/>
  <c r="AD853" i="2" s="1"/>
  <c r="G853" i="2"/>
  <c r="Q853" i="2"/>
  <c r="H854" i="2"/>
  <c r="F856" i="2"/>
  <c r="K855" i="2"/>
  <c r="T851" i="2"/>
  <c r="U851" i="2" s="1"/>
  <c r="Z851" i="2" s="1"/>
  <c r="S852" i="2"/>
  <c r="V851" i="2"/>
  <c r="AC852" i="2"/>
  <c r="AD852" i="2" s="1"/>
  <c r="L852" i="2"/>
  <c r="AA852" i="2" s="1"/>
  <c r="J852" i="2"/>
  <c r="P852" i="2"/>
  <c r="Q1080" i="13" l="1"/>
  <c r="H1081" i="13"/>
  <c r="W1078" i="13"/>
  <c r="X1078" i="13" s="1"/>
  <c r="Y1077" i="13"/>
  <c r="T1079" i="13"/>
  <c r="S1080" i="13"/>
  <c r="V1079" i="13"/>
  <c r="K1079" i="13"/>
  <c r="I1079" i="13" s="1"/>
  <c r="U1079" i="13"/>
  <c r="Z1079" i="13"/>
  <c r="F1080" i="13"/>
  <c r="G1079" i="13"/>
  <c r="J1078" i="13"/>
  <c r="P1078" i="13"/>
  <c r="L1078" i="13"/>
  <c r="AA1078" i="13" s="1"/>
  <c r="AC1078" i="13"/>
  <c r="AD1078" i="13" s="1"/>
  <c r="AA853" i="2"/>
  <c r="W851" i="2"/>
  <c r="X851" i="2" s="1"/>
  <c r="Y851" i="2" s="1"/>
  <c r="P853" i="2"/>
  <c r="J853" i="2"/>
  <c r="G854" i="2"/>
  <c r="Q854" i="2"/>
  <c r="H855" i="2"/>
  <c r="I855" i="2" s="1"/>
  <c r="I854" i="2"/>
  <c r="K856" i="2"/>
  <c r="F857" i="2"/>
  <c r="S853" i="2"/>
  <c r="T852" i="2"/>
  <c r="U852" i="2" s="1"/>
  <c r="Z852" i="2" s="1"/>
  <c r="V852" i="2"/>
  <c r="Q1081" i="13" l="1"/>
  <c r="H1082" i="13"/>
  <c r="J1079" i="13"/>
  <c r="P1079" i="13"/>
  <c r="S1081" i="13"/>
  <c r="T1080" i="13"/>
  <c r="U1080" i="13" s="1"/>
  <c r="Z1080" i="13" s="1"/>
  <c r="V1080" i="13"/>
  <c r="L1079" i="13"/>
  <c r="AA1079" i="13" s="1"/>
  <c r="AC1079" i="13"/>
  <c r="AD1079" i="13" s="1"/>
  <c r="K1080" i="13"/>
  <c r="I1080" i="13" s="1"/>
  <c r="F1081" i="13"/>
  <c r="G1080" i="13"/>
  <c r="W1079" i="13"/>
  <c r="X1079" i="13" s="1"/>
  <c r="Y1078" i="13"/>
  <c r="S854" i="2"/>
  <c r="T853" i="2"/>
  <c r="U853" i="2" s="1"/>
  <c r="Z853" i="2" s="1"/>
  <c r="V853" i="2"/>
  <c r="F858" i="2"/>
  <c r="K857" i="2"/>
  <c r="L854" i="2"/>
  <c r="AA854" i="2" s="1"/>
  <c r="AC854" i="2"/>
  <c r="AD854" i="2" s="1"/>
  <c r="J854" i="2"/>
  <c r="P854" i="2"/>
  <c r="W852" i="2"/>
  <c r="X852" i="2" s="1"/>
  <c r="Y852" i="2" s="1"/>
  <c r="H856" i="2"/>
  <c r="Q855" i="2"/>
  <c r="G855" i="2"/>
  <c r="AC855" i="2"/>
  <c r="AD855" i="2" s="1"/>
  <c r="L855" i="2"/>
  <c r="AA855" i="2" s="1"/>
  <c r="Y1079" i="13" l="1"/>
  <c r="Q1082" i="13"/>
  <c r="S1082" i="13" s="1"/>
  <c r="H1083" i="13"/>
  <c r="T1081" i="13"/>
  <c r="U1081" i="13" s="1"/>
  <c r="Z1081" i="13" s="1"/>
  <c r="V1081" i="13"/>
  <c r="K1081" i="13"/>
  <c r="I1081" i="13" s="1"/>
  <c r="F1082" i="13"/>
  <c r="G1081" i="13"/>
  <c r="P1080" i="13"/>
  <c r="J1080" i="13"/>
  <c r="AC1080" i="13"/>
  <c r="AD1080" i="13" s="1"/>
  <c r="L1080" i="13"/>
  <c r="AA1080" i="13" s="1"/>
  <c r="W1080" i="13"/>
  <c r="X1080" i="13" s="1"/>
  <c r="Y1080" i="13" s="1"/>
  <c r="W853" i="2"/>
  <c r="X853" i="2" s="1"/>
  <c r="Y853" i="2" s="1"/>
  <c r="P855" i="2"/>
  <c r="J855" i="2"/>
  <c r="H857" i="2"/>
  <c r="G856" i="2"/>
  <c r="Q856" i="2"/>
  <c r="F859" i="2"/>
  <c r="K858" i="2"/>
  <c r="I856" i="2"/>
  <c r="T854" i="2"/>
  <c r="U854" i="2" s="1"/>
  <c r="Z854" i="2" s="1"/>
  <c r="S855" i="2"/>
  <c r="V854" i="2"/>
  <c r="Q1083" i="13" l="1"/>
  <c r="H1084" i="13"/>
  <c r="AC1081" i="13"/>
  <c r="AD1081" i="13" s="1"/>
  <c r="L1081" i="13"/>
  <c r="AA1081" i="13" s="1"/>
  <c r="F1083" i="13"/>
  <c r="K1082" i="13"/>
  <c r="I1082" i="13" s="1"/>
  <c r="G1082" i="13"/>
  <c r="W1081" i="13"/>
  <c r="X1081" i="13" s="1"/>
  <c r="Y1081" i="13" s="1"/>
  <c r="S1083" i="13"/>
  <c r="T1082" i="13"/>
  <c r="U1082" i="13" s="1"/>
  <c r="Z1082" i="13" s="1"/>
  <c r="V1082" i="13"/>
  <c r="P1081" i="13"/>
  <c r="J1081" i="13"/>
  <c r="J856" i="2"/>
  <c r="P856" i="2"/>
  <c r="Q857" i="2"/>
  <c r="G857" i="2"/>
  <c r="H858" i="2"/>
  <c r="T855" i="2"/>
  <c r="U855" i="2" s="1"/>
  <c r="Z855" i="2" s="1"/>
  <c r="S856" i="2"/>
  <c r="V855" i="2"/>
  <c r="F860" i="2"/>
  <c r="K859" i="2"/>
  <c r="I857" i="2"/>
  <c r="W854" i="2"/>
  <c r="X854" i="2" s="1"/>
  <c r="Y854" i="2" s="1"/>
  <c r="L856" i="2"/>
  <c r="AA856" i="2" s="1"/>
  <c r="AC856" i="2"/>
  <c r="AD856" i="2" s="1"/>
  <c r="Q1084" i="13" l="1"/>
  <c r="H1085" i="13"/>
  <c r="P1082" i="13"/>
  <c r="J1082" i="13"/>
  <c r="F1084" i="13"/>
  <c r="K1083" i="13"/>
  <c r="I1083" i="13" s="1"/>
  <c r="G1083" i="13"/>
  <c r="W1082" i="13"/>
  <c r="X1082" i="13" s="1"/>
  <c r="Y1082" i="13" s="1"/>
  <c r="T1083" i="13"/>
  <c r="U1083" i="13" s="1"/>
  <c r="Z1083" i="13" s="1"/>
  <c r="S1084" i="13"/>
  <c r="V1083" i="13"/>
  <c r="L1082" i="13"/>
  <c r="AA1082" i="13" s="1"/>
  <c r="AC1082" i="13"/>
  <c r="AD1082" i="13" s="1"/>
  <c r="F861" i="2"/>
  <c r="K860" i="2"/>
  <c r="W855" i="2"/>
  <c r="X855" i="2" s="1"/>
  <c r="Y855" i="2" s="1"/>
  <c r="G858" i="2"/>
  <c r="Q858" i="2"/>
  <c r="H859" i="2"/>
  <c r="AC857" i="2"/>
  <c r="AD857" i="2" s="1"/>
  <c r="L857" i="2"/>
  <c r="AA857" i="2" s="1"/>
  <c r="S857" i="2"/>
  <c r="T856" i="2"/>
  <c r="U856" i="2" s="1"/>
  <c r="Z856" i="2" s="1"/>
  <c r="V856" i="2"/>
  <c r="W856" i="2" s="1"/>
  <c r="X856" i="2" s="1"/>
  <c r="Y856" i="2" s="1"/>
  <c r="J857" i="2"/>
  <c r="P857" i="2"/>
  <c r="I858" i="2"/>
  <c r="H1086" i="13" l="1"/>
  <c r="Q1085" i="13"/>
  <c r="W1083" i="13"/>
  <c r="X1083" i="13" s="1"/>
  <c r="AC1083" i="13"/>
  <c r="AD1083" i="13" s="1"/>
  <c r="L1083" i="13"/>
  <c r="AA1083" i="13" s="1"/>
  <c r="J1083" i="13"/>
  <c r="P1083" i="13"/>
  <c r="F1085" i="13"/>
  <c r="K1084" i="13"/>
  <c r="I1084" i="13" s="1"/>
  <c r="G1084" i="13"/>
  <c r="T1084" i="13"/>
  <c r="U1084" i="13" s="1"/>
  <c r="Z1084" i="13" s="1"/>
  <c r="S1085" i="13"/>
  <c r="V1084" i="13"/>
  <c r="T857" i="2"/>
  <c r="U857" i="2" s="1"/>
  <c r="Z857" i="2" s="1"/>
  <c r="S858" i="2"/>
  <c r="V857" i="2"/>
  <c r="J858" i="2"/>
  <c r="P858" i="2"/>
  <c r="AC858" i="2"/>
  <c r="AD858" i="2" s="1"/>
  <c r="L858" i="2"/>
  <c r="AA858" i="2" s="1"/>
  <c r="G859" i="2"/>
  <c r="I859" i="2"/>
  <c r="H860" i="2"/>
  <c r="Q859" i="2"/>
  <c r="F862" i="2"/>
  <c r="K861" i="2"/>
  <c r="H1087" i="13" l="1"/>
  <c r="Q1086" i="13"/>
  <c r="J1084" i="13"/>
  <c r="P1084" i="13"/>
  <c r="W1084" i="13"/>
  <c r="X1084" i="13" s="1"/>
  <c r="L1084" i="13"/>
  <c r="AA1084" i="13" s="1"/>
  <c r="AC1084" i="13"/>
  <c r="AD1084" i="13" s="1"/>
  <c r="K1085" i="13"/>
  <c r="I1085" i="13" s="1"/>
  <c r="F1086" i="13"/>
  <c r="U1085" i="13"/>
  <c r="Z1085" i="13" s="1"/>
  <c r="G1085" i="13"/>
  <c r="T1085" i="13"/>
  <c r="S1086" i="13"/>
  <c r="V1085" i="13"/>
  <c r="Y1083" i="13"/>
  <c r="W857" i="2"/>
  <c r="X857" i="2" s="1"/>
  <c r="Y857" i="2" s="1"/>
  <c r="H861" i="2"/>
  <c r="G860" i="2"/>
  <c r="Q860" i="2"/>
  <c r="T858" i="2"/>
  <c r="U858" i="2" s="1"/>
  <c r="Z858" i="2" s="1"/>
  <c r="S859" i="2"/>
  <c r="V858" i="2"/>
  <c r="I860" i="2"/>
  <c r="F863" i="2"/>
  <c r="K862" i="2"/>
  <c r="AC859" i="2"/>
  <c r="AD859" i="2" s="1"/>
  <c r="L859" i="2"/>
  <c r="AA859" i="2" s="1"/>
  <c r="J859" i="2"/>
  <c r="P859" i="2"/>
  <c r="W1085" i="13" l="1"/>
  <c r="X1085" i="13"/>
  <c r="Y1084" i="13"/>
  <c r="H1088" i="13"/>
  <c r="Q1087" i="13"/>
  <c r="S1087" i="13" s="1"/>
  <c r="T1086" i="13"/>
  <c r="V1086" i="13"/>
  <c r="K1086" i="13"/>
  <c r="I1086" i="13" s="1"/>
  <c r="F1087" i="13"/>
  <c r="U1086" i="13"/>
  <c r="Z1086" i="13" s="1"/>
  <c r="G1086" i="13"/>
  <c r="J1085" i="13"/>
  <c r="P1085" i="13"/>
  <c r="L1085" i="13"/>
  <c r="AA1085" i="13" s="1"/>
  <c r="AC1085" i="13"/>
  <c r="AD1085" i="13" s="1"/>
  <c r="W858" i="2"/>
  <c r="X858" i="2" s="1"/>
  <c r="Y858" i="2" s="1"/>
  <c r="L860" i="2"/>
  <c r="AA860" i="2" s="1"/>
  <c r="AC860" i="2"/>
  <c r="AD860" i="2" s="1"/>
  <c r="S860" i="2"/>
  <c r="T859" i="2"/>
  <c r="U859" i="2" s="1"/>
  <c r="Z859" i="2" s="1"/>
  <c r="V859" i="2"/>
  <c r="J860" i="2"/>
  <c r="P860" i="2"/>
  <c r="K863" i="2"/>
  <c r="F864" i="2"/>
  <c r="I861" i="2"/>
  <c r="H862" i="2"/>
  <c r="I862" i="2" s="1"/>
  <c r="G861" i="2"/>
  <c r="Q861" i="2"/>
  <c r="Y1085" i="13" l="1"/>
  <c r="Q1088" i="13"/>
  <c r="H1089" i="13"/>
  <c r="W1086" i="13"/>
  <c r="X1086" i="13" s="1"/>
  <c r="K1087" i="13"/>
  <c r="I1087" i="13" s="1"/>
  <c r="F1088" i="13"/>
  <c r="G1087" i="13"/>
  <c r="AC1086" i="13"/>
  <c r="AD1086" i="13" s="1"/>
  <c r="L1086" i="13"/>
  <c r="AA1086" i="13" s="1"/>
  <c r="S1088" i="13"/>
  <c r="T1087" i="13"/>
  <c r="U1087" i="13" s="1"/>
  <c r="Z1087" i="13" s="1"/>
  <c r="V1087" i="13"/>
  <c r="P1086" i="13"/>
  <c r="J1086" i="13"/>
  <c r="L862" i="2"/>
  <c r="AA862" i="2" s="1"/>
  <c r="AC862" i="2"/>
  <c r="AD862" i="2" s="1"/>
  <c r="L861" i="2"/>
  <c r="AA861" i="2" s="1"/>
  <c r="AC861" i="2"/>
  <c r="AD861" i="2" s="1"/>
  <c r="J861" i="2"/>
  <c r="P861" i="2"/>
  <c r="Q862" i="2"/>
  <c r="H863" i="2"/>
  <c r="G862" i="2"/>
  <c r="S861" i="2"/>
  <c r="T860" i="2"/>
  <c r="U860" i="2" s="1"/>
  <c r="Z860" i="2" s="1"/>
  <c r="V860" i="2"/>
  <c r="K864" i="2"/>
  <c r="F865" i="2"/>
  <c r="W859" i="2"/>
  <c r="X859" i="2" s="1"/>
  <c r="Y859" i="2" s="1"/>
  <c r="Q1089" i="13" l="1"/>
  <c r="H1090" i="13"/>
  <c r="W1087" i="13"/>
  <c r="X1087" i="13" s="1"/>
  <c r="F1089" i="13"/>
  <c r="K1088" i="13"/>
  <c r="I1088" i="13" s="1"/>
  <c r="G1088" i="13"/>
  <c r="P1087" i="13"/>
  <c r="J1087" i="13"/>
  <c r="L1087" i="13"/>
  <c r="AA1087" i="13" s="1"/>
  <c r="AC1087" i="13"/>
  <c r="AD1087" i="13" s="1"/>
  <c r="T1088" i="13"/>
  <c r="U1088" i="13" s="1"/>
  <c r="Z1088" i="13" s="1"/>
  <c r="S1089" i="13"/>
  <c r="V1088" i="13"/>
  <c r="Y1086" i="13"/>
  <c r="W860" i="2"/>
  <c r="X860" i="2" s="1"/>
  <c r="Y860" i="2" s="1"/>
  <c r="J862" i="2"/>
  <c r="P862" i="2"/>
  <c r="H864" i="2"/>
  <c r="G863" i="2"/>
  <c r="Q863" i="2"/>
  <c r="I863" i="2"/>
  <c r="K865" i="2"/>
  <c r="F866" i="2"/>
  <c r="T861" i="2"/>
  <c r="U861" i="2" s="1"/>
  <c r="Z861" i="2" s="1"/>
  <c r="S862" i="2"/>
  <c r="V861" i="2"/>
  <c r="H1091" i="13" l="1"/>
  <c r="Q1090" i="13"/>
  <c r="S1090" i="13"/>
  <c r="T1089" i="13"/>
  <c r="U1089" i="13" s="1"/>
  <c r="Z1089" i="13" s="1"/>
  <c r="V1089" i="13"/>
  <c r="AC1088" i="13"/>
  <c r="AD1088" i="13" s="1"/>
  <c r="L1088" i="13"/>
  <c r="AA1088" i="13" s="1"/>
  <c r="W1088" i="13"/>
  <c r="X1088" i="13" s="1"/>
  <c r="P1088" i="13"/>
  <c r="J1088" i="13"/>
  <c r="K1089" i="13"/>
  <c r="I1089" i="13" s="1"/>
  <c r="F1090" i="13"/>
  <c r="G1089" i="13"/>
  <c r="Y1087" i="13"/>
  <c r="W861" i="2"/>
  <c r="X861" i="2" s="1"/>
  <c r="Y861" i="2" s="1"/>
  <c r="T862" i="2"/>
  <c r="U862" i="2" s="1"/>
  <c r="Z862" i="2" s="1"/>
  <c r="S863" i="2"/>
  <c r="V862" i="2"/>
  <c r="Q864" i="2"/>
  <c r="H865" i="2"/>
  <c r="I865" i="2" s="1"/>
  <c r="G864" i="2"/>
  <c r="J863" i="2"/>
  <c r="P863" i="2"/>
  <c r="AC863" i="2"/>
  <c r="AD863" i="2" s="1"/>
  <c r="L863" i="2"/>
  <c r="AA863" i="2" s="1"/>
  <c r="I864" i="2"/>
  <c r="F867" i="2"/>
  <c r="K866" i="2"/>
  <c r="W862" i="2" l="1"/>
  <c r="X862" i="2" s="1"/>
  <c r="Y862" i="2" s="1"/>
  <c r="H1092" i="13"/>
  <c r="Q1091" i="13"/>
  <c r="K1090" i="13"/>
  <c r="I1090" i="13" s="1"/>
  <c r="F1091" i="13"/>
  <c r="G1090" i="13"/>
  <c r="Y1088" i="13"/>
  <c r="W1089" i="13"/>
  <c r="X1089" i="13" s="1"/>
  <c r="P1089" i="13"/>
  <c r="J1089" i="13"/>
  <c r="AC1089" i="13"/>
  <c r="AD1089" i="13" s="1"/>
  <c r="L1089" i="13"/>
  <c r="AA1089" i="13" s="1"/>
  <c r="T1090" i="13"/>
  <c r="U1090" i="13" s="1"/>
  <c r="Z1090" i="13" s="1"/>
  <c r="S1091" i="13"/>
  <c r="V1090" i="13"/>
  <c r="AC865" i="2"/>
  <c r="AD865" i="2" s="1"/>
  <c r="L865" i="2"/>
  <c r="AA865" i="2" s="1"/>
  <c r="P864" i="2"/>
  <c r="J864" i="2"/>
  <c r="S864" i="2"/>
  <c r="T863" i="2"/>
  <c r="U863" i="2" s="1"/>
  <c r="Z863" i="2" s="1"/>
  <c r="V863" i="2"/>
  <c r="K867" i="2"/>
  <c r="F868" i="2"/>
  <c r="AC864" i="2"/>
  <c r="AD864" i="2" s="1"/>
  <c r="L864" i="2"/>
  <c r="AA864" i="2" s="1"/>
  <c r="G865" i="2"/>
  <c r="Q865" i="2"/>
  <c r="H866" i="2"/>
  <c r="W1090" i="13" l="1"/>
  <c r="X1090" i="13" s="1"/>
  <c r="Q1092" i="13"/>
  <c r="S1092" i="13" s="1"/>
  <c r="H1093" i="13"/>
  <c r="T1091" i="13"/>
  <c r="U1091" i="13" s="1"/>
  <c r="Z1091" i="13" s="1"/>
  <c r="V1091" i="13"/>
  <c r="K1091" i="13"/>
  <c r="I1091" i="13" s="1"/>
  <c r="F1092" i="13"/>
  <c r="G1091" i="13"/>
  <c r="Y1089" i="13"/>
  <c r="J1090" i="13"/>
  <c r="P1090" i="13"/>
  <c r="Y1090" i="13" s="1"/>
  <c r="AC1090" i="13"/>
  <c r="AD1090" i="13" s="1"/>
  <c r="L1090" i="13"/>
  <c r="AA1090" i="13" s="1"/>
  <c r="W863" i="2"/>
  <c r="X863" i="2" s="1"/>
  <c r="Y863" i="2" s="1"/>
  <c r="J865" i="2"/>
  <c r="P865" i="2"/>
  <c r="H867" i="2"/>
  <c r="I867" i="2" s="1"/>
  <c r="G866" i="2"/>
  <c r="I866" i="2"/>
  <c r="Q866" i="2"/>
  <c r="F869" i="2"/>
  <c r="K868" i="2"/>
  <c r="S865" i="2"/>
  <c r="T864" i="2"/>
  <c r="U864" i="2" s="1"/>
  <c r="Z864" i="2" s="1"/>
  <c r="V864" i="2"/>
  <c r="H1094" i="13" l="1"/>
  <c r="Q1093" i="13"/>
  <c r="J1091" i="13"/>
  <c r="P1091" i="13"/>
  <c r="K1092" i="13"/>
  <c r="I1092" i="13" s="1"/>
  <c r="F1093" i="13"/>
  <c r="G1092" i="13"/>
  <c r="S1093" i="13"/>
  <c r="T1092" i="13"/>
  <c r="U1092" i="13" s="1"/>
  <c r="Z1092" i="13" s="1"/>
  <c r="V1092" i="13"/>
  <c r="W1091" i="13"/>
  <c r="X1091" i="13" s="1"/>
  <c r="Y1091" i="13" s="1"/>
  <c r="AC1091" i="13"/>
  <c r="AD1091" i="13" s="1"/>
  <c r="L1091" i="13"/>
  <c r="AA1091" i="13" s="1"/>
  <c r="L867" i="2"/>
  <c r="AA867" i="2" s="1"/>
  <c r="AC867" i="2"/>
  <c r="AD867" i="2" s="1"/>
  <c r="S866" i="2"/>
  <c r="T865" i="2"/>
  <c r="U865" i="2" s="1"/>
  <c r="Z865" i="2" s="1"/>
  <c r="V865" i="2"/>
  <c r="W865" i="2" s="1"/>
  <c r="X865" i="2" s="1"/>
  <c r="Y865" i="2" s="1"/>
  <c r="G867" i="2"/>
  <c r="Q867" i="2"/>
  <c r="H868" i="2"/>
  <c r="L866" i="2"/>
  <c r="AA866" i="2" s="1"/>
  <c r="AC866" i="2"/>
  <c r="AD866" i="2" s="1"/>
  <c r="W864" i="2"/>
  <c r="X864" i="2" s="1"/>
  <c r="Y864" i="2" s="1"/>
  <c r="K869" i="2"/>
  <c r="F870" i="2"/>
  <c r="J866" i="2"/>
  <c r="P866" i="2"/>
  <c r="Q1094" i="13" l="1"/>
  <c r="H1095" i="13"/>
  <c r="T1093" i="13"/>
  <c r="U1093" i="13" s="1"/>
  <c r="Z1093" i="13" s="1"/>
  <c r="S1094" i="13"/>
  <c r="V1093" i="13"/>
  <c r="L1092" i="13"/>
  <c r="AA1092" i="13" s="1"/>
  <c r="AC1092" i="13"/>
  <c r="AD1092" i="13" s="1"/>
  <c r="J1092" i="13"/>
  <c r="P1092" i="13"/>
  <c r="W1092" i="13"/>
  <c r="X1092" i="13" s="1"/>
  <c r="Y1092" i="13" s="1"/>
  <c r="F1094" i="13"/>
  <c r="K1093" i="13"/>
  <c r="I1093" i="13" s="1"/>
  <c r="G1093" i="13"/>
  <c r="Q868" i="2"/>
  <c r="H869" i="2"/>
  <c r="G868" i="2"/>
  <c r="F871" i="2"/>
  <c r="K870" i="2"/>
  <c r="T866" i="2"/>
  <c r="U866" i="2" s="1"/>
  <c r="Z866" i="2" s="1"/>
  <c r="S867" i="2"/>
  <c r="V866" i="2"/>
  <c r="I868" i="2"/>
  <c r="P867" i="2"/>
  <c r="J867" i="2"/>
  <c r="Q1095" i="13" l="1"/>
  <c r="H1096" i="13"/>
  <c r="AC1093" i="13"/>
  <c r="AD1093" i="13" s="1"/>
  <c r="L1093" i="13"/>
  <c r="AA1093" i="13" s="1"/>
  <c r="W1093" i="13"/>
  <c r="X1093" i="13" s="1"/>
  <c r="T1094" i="13"/>
  <c r="U1094" i="13" s="1"/>
  <c r="Z1094" i="13" s="1"/>
  <c r="S1095" i="13"/>
  <c r="V1094" i="13"/>
  <c r="J1093" i="13"/>
  <c r="P1093" i="13"/>
  <c r="K1094" i="13"/>
  <c r="I1094" i="13" s="1"/>
  <c r="F1095" i="13"/>
  <c r="G1094" i="13"/>
  <c r="J868" i="2"/>
  <c r="P868" i="2"/>
  <c r="Q869" i="2"/>
  <c r="H870" i="2"/>
  <c r="G869" i="2"/>
  <c r="T867" i="2"/>
  <c r="U867" i="2" s="1"/>
  <c r="Z867" i="2" s="1"/>
  <c r="S868" i="2"/>
  <c r="V867" i="2"/>
  <c r="AC868" i="2"/>
  <c r="AD868" i="2" s="1"/>
  <c r="L868" i="2"/>
  <c r="AA868" i="2" s="1"/>
  <c r="I869" i="2"/>
  <c r="W866" i="2"/>
  <c r="X866" i="2" s="1"/>
  <c r="Y866" i="2" s="1"/>
  <c r="F872" i="2"/>
  <c r="K871" i="2"/>
  <c r="Q1096" i="13" l="1"/>
  <c r="H1097" i="13"/>
  <c r="Y1093" i="13"/>
  <c r="K1095" i="13"/>
  <c r="I1095" i="13" s="1"/>
  <c r="F1096" i="13"/>
  <c r="G1095" i="13"/>
  <c r="W1094" i="13"/>
  <c r="X1094" i="13" s="1"/>
  <c r="Y1094" i="13" s="1"/>
  <c r="P1094" i="13"/>
  <c r="J1094" i="13"/>
  <c r="L1094" i="13"/>
  <c r="AA1094" i="13" s="1"/>
  <c r="AC1094" i="13"/>
  <c r="AD1094" i="13" s="1"/>
  <c r="T1095" i="13"/>
  <c r="U1095" i="13" s="1"/>
  <c r="Z1095" i="13" s="1"/>
  <c r="S1096" i="13"/>
  <c r="V1095" i="13"/>
  <c r="AC869" i="2"/>
  <c r="AD869" i="2" s="1"/>
  <c r="L869" i="2"/>
  <c r="AA869" i="2" s="1"/>
  <c r="G870" i="2"/>
  <c r="H871" i="2"/>
  <c r="I871" i="2" s="1"/>
  <c r="Q870" i="2"/>
  <c r="S869" i="2"/>
  <c r="T868" i="2"/>
  <c r="U868" i="2" s="1"/>
  <c r="Z868" i="2" s="1"/>
  <c r="V868" i="2"/>
  <c r="W868" i="2" s="1"/>
  <c r="X868" i="2" s="1"/>
  <c r="Y868" i="2" s="1"/>
  <c r="F873" i="2"/>
  <c r="K872" i="2"/>
  <c r="I870" i="2"/>
  <c r="W867" i="2"/>
  <c r="X867" i="2" s="1"/>
  <c r="Y867" i="2" s="1"/>
  <c r="J869" i="2"/>
  <c r="P869" i="2"/>
  <c r="Q1097" i="13" l="1"/>
  <c r="H1098" i="13"/>
  <c r="F1097" i="13"/>
  <c r="K1096" i="13"/>
  <c r="I1096" i="13" s="1"/>
  <c r="G1096" i="13"/>
  <c r="P1095" i="13"/>
  <c r="J1095" i="13"/>
  <c r="L1095" i="13"/>
  <c r="AA1095" i="13" s="1"/>
  <c r="AC1095" i="13"/>
  <c r="AD1095" i="13" s="1"/>
  <c r="W1095" i="13"/>
  <c r="X1095" i="13" s="1"/>
  <c r="Y1095" i="13" s="1"/>
  <c r="S1097" i="13"/>
  <c r="T1096" i="13"/>
  <c r="U1096" i="13" s="1"/>
  <c r="Z1096" i="13" s="1"/>
  <c r="V1096" i="13"/>
  <c r="AC871" i="2"/>
  <c r="AD871" i="2" s="1"/>
  <c r="L871" i="2"/>
  <c r="AA871" i="2" s="1"/>
  <c r="S870" i="2"/>
  <c r="T869" i="2"/>
  <c r="U869" i="2" s="1"/>
  <c r="Z869" i="2" s="1"/>
  <c r="V869" i="2"/>
  <c r="F874" i="2"/>
  <c r="K873" i="2"/>
  <c r="J870" i="2"/>
  <c r="P870" i="2"/>
  <c r="G871" i="2"/>
  <c r="Q871" i="2"/>
  <c r="H872" i="2"/>
  <c r="I872" i="2" s="1"/>
  <c r="AC870" i="2"/>
  <c r="AD870" i="2" s="1"/>
  <c r="L870" i="2"/>
  <c r="AA870" i="2" s="1"/>
  <c r="Q1098" i="13" l="1"/>
  <c r="H1099" i="13"/>
  <c r="AC1096" i="13"/>
  <c r="AD1096" i="13" s="1"/>
  <c r="L1096" i="13"/>
  <c r="AA1096" i="13" s="1"/>
  <c r="T1097" i="13"/>
  <c r="U1097" i="13" s="1"/>
  <c r="Z1097" i="13" s="1"/>
  <c r="S1098" i="13"/>
  <c r="V1097" i="13"/>
  <c r="W1096" i="13"/>
  <c r="X1096" i="13" s="1"/>
  <c r="P1096" i="13"/>
  <c r="J1096" i="13"/>
  <c r="K1097" i="13"/>
  <c r="I1097" i="13" s="1"/>
  <c r="F1098" i="13"/>
  <c r="G1097" i="13"/>
  <c r="W869" i="2"/>
  <c r="X869" i="2" s="1"/>
  <c r="Y869" i="2" s="1"/>
  <c r="AC872" i="2"/>
  <c r="AD872" i="2" s="1"/>
  <c r="L872" i="2"/>
  <c r="AA872" i="2" s="1"/>
  <c r="P871" i="2"/>
  <c r="J871" i="2"/>
  <c r="F875" i="2"/>
  <c r="K874" i="2"/>
  <c r="S871" i="2"/>
  <c r="T870" i="2"/>
  <c r="U870" i="2" s="1"/>
  <c r="Z870" i="2" s="1"/>
  <c r="V870" i="2"/>
  <c r="G872" i="2"/>
  <c r="Q872" i="2"/>
  <c r="H873" i="2"/>
  <c r="H1100" i="13" l="1"/>
  <c r="Q1099" i="13"/>
  <c r="F1099" i="13"/>
  <c r="K1098" i="13"/>
  <c r="I1098" i="13" s="1"/>
  <c r="G1098" i="13"/>
  <c r="Y1096" i="13"/>
  <c r="P1097" i="13"/>
  <c r="J1097" i="13"/>
  <c r="AC1097" i="13"/>
  <c r="AD1097" i="13" s="1"/>
  <c r="L1097" i="13"/>
  <c r="AA1097" i="13" s="1"/>
  <c r="W1097" i="13"/>
  <c r="X1097" i="13" s="1"/>
  <c r="Y1097" i="13" s="1"/>
  <c r="S1099" i="13"/>
  <c r="T1098" i="13"/>
  <c r="U1098" i="13" s="1"/>
  <c r="Z1098" i="13" s="1"/>
  <c r="V1098" i="13"/>
  <c r="W870" i="2"/>
  <c r="X870" i="2" s="1"/>
  <c r="Y870" i="2" s="1"/>
  <c r="Q873" i="2"/>
  <c r="G873" i="2"/>
  <c r="H874" i="2"/>
  <c r="S872" i="2"/>
  <c r="T871" i="2"/>
  <c r="U871" i="2" s="1"/>
  <c r="Z871" i="2" s="1"/>
  <c r="V871" i="2"/>
  <c r="J872" i="2"/>
  <c r="P872" i="2"/>
  <c r="I873" i="2"/>
  <c r="F876" i="2"/>
  <c r="K875" i="2"/>
  <c r="Q1100" i="13" l="1"/>
  <c r="H1101" i="13"/>
  <c r="W1098" i="13"/>
  <c r="X1098" i="13" s="1"/>
  <c r="AC1098" i="13"/>
  <c r="AD1098" i="13" s="1"/>
  <c r="L1098" i="13"/>
  <c r="AA1098" i="13" s="1"/>
  <c r="S1100" i="13"/>
  <c r="T1099" i="13"/>
  <c r="U1099" i="13" s="1"/>
  <c r="Z1099" i="13" s="1"/>
  <c r="V1099" i="13"/>
  <c r="P1098" i="13"/>
  <c r="J1098" i="13"/>
  <c r="K1099" i="13"/>
  <c r="I1099" i="13" s="1"/>
  <c r="F1100" i="13"/>
  <c r="G1099" i="13"/>
  <c r="W871" i="2"/>
  <c r="X871" i="2" s="1"/>
  <c r="Y871" i="2" s="1"/>
  <c r="G874" i="2"/>
  <c r="Q874" i="2"/>
  <c r="I874" i="2"/>
  <c r="H875" i="2"/>
  <c r="K876" i="2"/>
  <c r="F877" i="2"/>
  <c r="P873" i="2"/>
  <c r="J873" i="2"/>
  <c r="AC873" i="2"/>
  <c r="AD873" i="2" s="1"/>
  <c r="L873" i="2"/>
  <c r="AA873" i="2" s="1"/>
  <c r="T872" i="2"/>
  <c r="U872" i="2" s="1"/>
  <c r="Z872" i="2" s="1"/>
  <c r="S873" i="2"/>
  <c r="V872" i="2"/>
  <c r="W1099" i="13" l="1"/>
  <c r="X1099" i="13" s="1"/>
  <c r="Q1101" i="13"/>
  <c r="H1102" i="13"/>
  <c r="AC1099" i="13"/>
  <c r="AD1099" i="13" s="1"/>
  <c r="L1099" i="13"/>
  <c r="AA1099" i="13" s="1"/>
  <c r="J1099" i="13"/>
  <c r="P1099" i="13"/>
  <c r="K1100" i="13"/>
  <c r="I1100" i="13" s="1"/>
  <c r="F1101" i="13"/>
  <c r="G1100" i="13"/>
  <c r="S1101" i="13"/>
  <c r="T1100" i="13"/>
  <c r="U1100" i="13" s="1"/>
  <c r="Z1100" i="13" s="1"/>
  <c r="V1100" i="13"/>
  <c r="Y1098" i="13"/>
  <c r="W872" i="2"/>
  <c r="X872" i="2" s="1"/>
  <c r="Y872" i="2" s="1"/>
  <c r="Q875" i="2"/>
  <c r="G875" i="2"/>
  <c r="H876" i="2"/>
  <c r="F878" i="2"/>
  <c r="K877" i="2"/>
  <c r="AC874" i="2"/>
  <c r="AD874" i="2" s="1"/>
  <c r="L874" i="2"/>
  <c r="AA874" i="2" s="1"/>
  <c r="S874" i="2"/>
  <c r="T873" i="2"/>
  <c r="U873" i="2" s="1"/>
  <c r="Z873" i="2" s="1"/>
  <c r="V873" i="2"/>
  <c r="I875" i="2"/>
  <c r="J874" i="2"/>
  <c r="P874" i="2"/>
  <c r="Y1099" i="13" l="1"/>
  <c r="H1103" i="13"/>
  <c r="Q1102" i="13"/>
  <c r="S1102" i="13"/>
  <c r="T1101" i="13"/>
  <c r="U1101" i="13" s="1"/>
  <c r="Z1101" i="13" s="1"/>
  <c r="V1101" i="13"/>
  <c r="K1101" i="13"/>
  <c r="I1101" i="13" s="1"/>
  <c r="F1102" i="13"/>
  <c r="G1101" i="13"/>
  <c r="J1100" i="13"/>
  <c r="P1100" i="13"/>
  <c r="AC1100" i="13"/>
  <c r="AD1100" i="13" s="1"/>
  <c r="L1100" i="13"/>
  <c r="AA1100" i="13" s="1"/>
  <c r="W1100" i="13"/>
  <c r="X1100" i="13" s="1"/>
  <c r="W873" i="2"/>
  <c r="X873" i="2" s="1"/>
  <c r="Y873" i="2" s="1"/>
  <c r="AC875" i="2"/>
  <c r="AD875" i="2" s="1"/>
  <c r="L875" i="2"/>
  <c r="AA875" i="2" s="1"/>
  <c r="G876" i="2"/>
  <c r="Q876" i="2"/>
  <c r="I876" i="2"/>
  <c r="H877" i="2"/>
  <c r="I877" i="2" s="1"/>
  <c r="J875" i="2"/>
  <c r="P875" i="2"/>
  <c r="S875" i="2"/>
  <c r="T874" i="2"/>
  <c r="U874" i="2" s="1"/>
  <c r="Z874" i="2" s="1"/>
  <c r="V874" i="2"/>
  <c r="K878" i="2"/>
  <c r="F879" i="2"/>
  <c r="W1101" i="13" l="1"/>
  <c r="X1101" i="13" s="1"/>
  <c r="H1104" i="13"/>
  <c r="Q1103" i="13"/>
  <c r="S1103" i="13" s="1"/>
  <c r="J1101" i="13"/>
  <c r="P1101" i="13"/>
  <c r="Y1101" i="13" s="1"/>
  <c r="K1102" i="13"/>
  <c r="I1102" i="13" s="1"/>
  <c r="F1103" i="13"/>
  <c r="G1102" i="13"/>
  <c r="Y1100" i="13"/>
  <c r="L1101" i="13"/>
  <c r="AA1101" i="13" s="1"/>
  <c r="AC1101" i="13"/>
  <c r="AD1101" i="13" s="1"/>
  <c r="T1102" i="13"/>
  <c r="U1102" i="13" s="1"/>
  <c r="Z1102" i="13" s="1"/>
  <c r="V1102" i="13"/>
  <c r="L877" i="2"/>
  <c r="AA877" i="2" s="1"/>
  <c r="AC877" i="2"/>
  <c r="AD877" i="2" s="1"/>
  <c r="K879" i="2"/>
  <c r="F880" i="2"/>
  <c r="S876" i="2"/>
  <c r="T875" i="2"/>
  <c r="U875" i="2" s="1"/>
  <c r="Z875" i="2" s="1"/>
  <c r="V875" i="2"/>
  <c r="J876" i="2"/>
  <c r="P876" i="2"/>
  <c r="Q877" i="2"/>
  <c r="H878" i="2"/>
  <c r="G877" i="2"/>
  <c r="W874" i="2"/>
  <c r="X874" i="2" s="1"/>
  <c r="Y874" i="2" s="1"/>
  <c r="AC876" i="2"/>
  <c r="AD876" i="2" s="1"/>
  <c r="L876" i="2"/>
  <c r="AA876" i="2" s="1"/>
  <c r="H1105" i="13" l="1"/>
  <c r="Q1104" i="13"/>
  <c r="S1104" i="13" s="1"/>
  <c r="J1102" i="13"/>
  <c r="P1102" i="13"/>
  <c r="AC1102" i="13"/>
  <c r="AD1102" i="13" s="1"/>
  <c r="L1102" i="13"/>
  <c r="AA1102" i="13" s="1"/>
  <c r="W1102" i="13"/>
  <c r="X1102" i="13" s="1"/>
  <c r="K1103" i="13"/>
  <c r="I1103" i="13" s="1"/>
  <c r="F1104" i="13"/>
  <c r="G1103" i="13"/>
  <c r="T1103" i="13"/>
  <c r="U1103" i="13" s="1"/>
  <c r="Z1103" i="13" s="1"/>
  <c r="V1103" i="13"/>
  <c r="W875" i="2"/>
  <c r="X875" i="2" s="1"/>
  <c r="Y875" i="2" s="1"/>
  <c r="J877" i="2"/>
  <c r="P877" i="2"/>
  <c r="T876" i="2"/>
  <c r="U876" i="2" s="1"/>
  <c r="Z876" i="2" s="1"/>
  <c r="S877" i="2"/>
  <c r="V876" i="2"/>
  <c r="G878" i="2"/>
  <c r="H879" i="2"/>
  <c r="Q878" i="2"/>
  <c r="F881" i="2"/>
  <c r="K880" i="2"/>
  <c r="I878" i="2"/>
  <c r="Q1105" i="13" l="1"/>
  <c r="H1106" i="13"/>
  <c r="T1104" i="13"/>
  <c r="S1105" i="13"/>
  <c r="V1104" i="13"/>
  <c r="P1103" i="13"/>
  <c r="J1103" i="13"/>
  <c r="L1103" i="13"/>
  <c r="AA1103" i="13" s="1"/>
  <c r="AC1103" i="13"/>
  <c r="AD1103" i="13" s="1"/>
  <c r="F1105" i="13"/>
  <c r="U1104" i="13"/>
  <c r="Z1104" i="13" s="1"/>
  <c r="K1104" i="13"/>
  <c r="I1104" i="13" s="1"/>
  <c r="G1104" i="13"/>
  <c r="W1103" i="13"/>
  <c r="X1103" i="13" s="1"/>
  <c r="Y1102" i="13"/>
  <c r="Q879" i="2"/>
  <c r="H880" i="2"/>
  <c r="I879" i="2"/>
  <c r="G879" i="2"/>
  <c r="K881" i="2"/>
  <c r="F882" i="2"/>
  <c r="P878" i="2"/>
  <c r="J878" i="2"/>
  <c r="AC878" i="2"/>
  <c r="AD878" i="2" s="1"/>
  <c r="L878" i="2"/>
  <c r="AA878" i="2" s="1"/>
  <c r="S878" i="2"/>
  <c r="T877" i="2"/>
  <c r="U877" i="2" s="1"/>
  <c r="Z877" i="2" s="1"/>
  <c r="V877" i="2"/>
  <c r="W876" i="2"/>
  <c r="X876" i="2" s="1"/>
  <c r="Y876" i="2" s="1"/>
  <c r="Q1106" i="13" l="1"/>
  <c r="H1107" i="13"/>
  <c r="Y1103" i="13"/>
  <c r="W1104" i="13"/>
  <c r="X1104" i="13" s="1"/>
  <c r="S1106" i="13"/>
  <c r="T1105" i="13"/>
  <c r="V1105" i="13"/>
  <c r="AC1104" i="13"/>
  <c r="AD1104" i="13" s="1"/>
  <c r="L1104" i="13"/>
  <c r="AA1104" i="13" s="1"/>
  <c r="J1104" i="13"/>
  <c r="P1104" i="13"/>
  <c r="F1106" i="13"/>
  <c r="Z1105" i="13"/>
  <c r="U1105" i="13"/>
  <c r="K1105" i="13"/>
  <c r="I1105" i="13" s="1"/>
  <c r="G1105" i="13"/>
  <c r="W877" i="2"/>
  <c r="X877" i="2" s="1"/>
  <c r="Y877" i="2" s="1"/>
  <c r="F883" i="2"/>
  <c r="K882" i="2"/>
  <c r="T878" i="2"/>
  <c r="U878" i="2" s="1"/>
  <c r="Z878" i="2" s="1"/>
  <c r="S879" i="2"/>
  <c r="V878" i="2"/>
  <c r="J879" i="2"/>
  <c r="P879" i="2"/>
  <c r="L879" i="2"/>
  <c r="AA879" i="2" s="1"/>
  <c r="AC879" i="2"/>
  <c r="AD879" i="2" s="1"/>
  <c r="G880" i="2"/>
  <c r="I880" i="2"/>
  <c r="Q880" i="2"/>
  <c r="H881" i="2"/>
  <c r="I881" i="2" s="1"/>
  <c r="H1108" i="13" l="1"/>
  <c r="Q1107" i="13"/>
  <c r="W1105" i="13"/>
  <c r="X1105" i="13" s="1"/>
  <c r="S1107" i="13"/>
  <c r="T1106" i="13"/>
  <c r="U1106" i="13" s="1"/>
  <c r="Z1106" i="13" s="1"/>
  <c r="V1106" i="13"/>
  <c r="J1105" i="13"/>
  <c r="P1105" i="13"/>
  <c r="K1106" i="13"/>
  <c r="I1106" i="13" s="1"/>
  <c r="F1107" i="13"/>
  <c r="G1106" i="13"/>
  <c r="AC1105" i="13"/>
  <c r="AD1105" i="13" s="1"/>
  <c r="L1105" i="13"/>
  <c r="AA1105" i="13" s="1"/>
  <c r="Y1104" i="13"/>
  <c r="L881" i="2"/>
  <c r="AA881" i="2" s="1"/>
  <c r="AC881" i="2"/>
  <c r="AD881" i="2" s="1"/>
  <c r="T879" i="2"/>
  <c r="U879" i="2" s="1"/>
  <c r="Z879" i="2" s="1"/>
  <c r="S880" i="2"/>
  <c r="V879" i="2"/>
  <c r="W879" i="2" s="1"/>
  <c r="X879" i="2" s="1"/>
  <c r="Y879" i="2" s="1"/>
  <c r="AC880" i="2"/>
  <c r="AD880" i="2" s="1"/>
  <c r="L880" i="2"/>
  <c r="AA880" i="2" s="1"/>
  <c r="P880" i="2"/>
  <c r="J880" i="2"/>
  <c r="G881" i="2"/>
  <c r="Q881" i="2"/>
  <c r="H882" i="2"/>
  <c r="W878" i="2"/>
  <c r="X878" i="2" s="1"/>
  <c r="Y878" i="2" s="1"/>
  <c r="K883" i="2"/>
  <c r="F884" i="2"/>
  <c r="Q1108" i="13" l="1"/>
  <c r="H1109" i="13"/>
  <c r="P1106" i="13"/>
  <c r="J1106" i="13"/>
  <c r="L1106" i="13"/>
  <c r="AA1106" i="13" s="1"/>
  <c r="AC1106" i="13"/>
  <c r="AD1106" i="13" s="1"/>
  <c r="F1108" i="13"/>
  <c r="K1107" i="13"/>
  <c r="I1107" i="13" s="1"/>
  <c r="G1107" i="13"/>
  <c r="T1107" i="13"/>
  <c r="U1107" i="13" s="1"/>
  <c r="Z1107" i="13" s="1"/>
  <c r="S1108" i="13"/>
  <c r="V1107" i="13"/>
  <c r="W1106" i="13"/>
  <c r="X1106" i="13" s="1"/>
  <c r="Y1106" i="13" s="1"/>
  <c r="Y1105" i="13"/>
  <c r="F885" i="2"/>
  <c r="K884" i="2"/>
  <c r="Q882" i="2"/>
  <c r="H883" i="2"/>
  <c r="I883" i="2" s="1"/>
  <c r="I882" i="2"/>
  <c r="G882" i="2"/>
  <c r="T880" i="2"/>
  <c r="U880" i="2" s="1"/>
  <c r="Z880" i="2" s="1"/>
  <c r="S881" i="2"/>
  <c r="V880" i="2"/>
  <c r="J881" i="2"/>
  <c r="P881" i="2"/>
  <c r="H1110" i="13" l="1"/>
  <c r="Q1109" i="13"/>
  <c r="S1109" i="13" s="1"/>
  <c r="J1107" i="13"/>
  <c r="P1107" i="13"/>
  <c r="T1108" i="13"/>
  <c r="U1108" i="13" s="1"/>
  <c r="Z1108" i="13" s="1"/>
  <c r="V1108" i="13"/>
  <c r="K1108" i="13"/>
  <c r="I1108" i="13" s="1"/>
  <c r="F1109" i="13"/>
  <c r="G1108" i="13"/>
  <c r="W1107" i="13"/>
  <c r="X1107" i="13" s="1"/>
  <c r="AC1107" i="13"/>
  <c r="AD1107" i="13" s="1"/>
  <c r="L1107" i="13"/>
  <c r="AA1107" i="13" s="1"/>
  <c r="L883" i="2"/>
  <c r="AA883" i="2" s="1"/>
  <c r="AC883" i="2"/>
  <c r="AD883" i="2" s="1"/>
  <c r="J882" i="2"/>
  <c r="P882" i="2"/>
  <c r="Q883" i="2"/>
  <c r="H884" i="2"/>
  <c r="I884" i="2" s="1"/>
  <c r="G883" i="2"/>
  <c r="W880" i="2"/>
  <c r="X880" i="2" s="1"/>
  <c r="Y880" i="2" s="1"/>
  <c r="S882" i="2"/>
  <c r="T881" i="2"/>
  <c r="U881" i="2" s="1"/>
  <c r="Z881" i="2" s="1"/>
  <c r="V881" i="2"/>
  <c r="AC882" i="2"/>
  <c r="AD882" i="2" s="1"/>
  <c r="L882" i="2"/>
  <c r="AA882" i="2" s="1"/>
  <c r="F886" i="2"/>
  <c r="K885" i="2"/>
  <c r="Y1107" i="13" l="1"/>
  <c r="H1111" i="13"/>
  <c r="Q1110" i="13"/>
  <c r="S1110" i="13" s="1"/>
  <c r="L1108" i="13"/>
  <c r="AA1108" i="13" s="1"/>
  <c r="AC1108" i="13"/>
  <c r="AD1108" i="13" s="1"/>
  <c r="T1109" i="13"/>
  <c r="U1109" i="13" s="1"/>
  <c r="Z1109" i="13" s="1"/>
  <c r="V1109" i="13"/>
  <c r="J1108" i="13"/>
  <c r="P1108" i="13"/>
  <c r="F1110" i="13"/>
  <c r="K1109" i="13"/>
  <c r="I1109" i="13" s="1"/>
  <c r="G1109" i="13"/>
  <c r="W1108" i="13"/>
  <c r="X1108" i="13" s="1"/>
  <c r="W881" i="2"/>
  <c r="X881" i="2" s="1"/>
  <c r="Y881" i="2" s="1"/>
  <c r="H885" i="2"/>
  <c r="Q884" i="2"/>
  <c r="G884" i="2"/>
  <c r="AC884" i="2"/>
  <c r="AD884" i="2" s="1"/>
  <c r="L884" i="2"/>
  <c r="AA884" i="2" s="1"/>
  <c r="F887" i="2"/>
  <c r="K886" i="2"/>
  <c r="J883" i="2"/>
  <c r="P883" i="2"/>
  <c r="S883" i="2"/>
  <c r="T882" i="2"/>
  <c r="U882" i="2" s="1"/>
  <c r="Z882" i="2" s="1"/>
  <c r="V882" i="2"/>
  <c r="H1112" i="13" l="1"/>
  <c r="Q1111" i="13"/>
  <c r="AC1109" i="13"/>
  <c r="AD1109" i="13" s="1"/>
  <c r="L1109" i="13"/>
  <c r="AA1109" i="13" s="1"/>
  <c r="J1109" i="13"/>
  <c r="P1109" i="13"/>
  <c r="W1109" i="13"/>
  <c r="X1109" i="13" s="1"/>
  <c r="S1111" i="13"/>
  <c r="T1110" i="13"/>
  <c r="V1110" i="13"/>
  <c r="Y1108" i="13"/>
  <c r="F1111" i="13"/>
  <c r="U1110" i="13"/>
  <c r="K1110" i="13"/>
  <c r="I1110" i="13" s="1"/>
  <c r="Z1110" i="13"/>
  <c r="G1110" i="13"/>
  <c r="S884" i="2"/>
  <c r="T883" i="2"/>
  <c r="U883" i="2" s="1"/>
  <c r="Z883" i="2" s="1"/>
  <c r="V883" i="2"/>
  <c r="F888" i="2"/>
  <c r="K887" i="2"/>
  <c r="P884" i="2"/>
  <c r="J884" i="2"/>
  <c r="W882" i="2"/>
  <c r="X882" i="2" s="1"/>
  <c r="Y882" i="2" s="1"/>
  <c r="Q885" i="2"/>
  <c r="G885" i="2"/>
  <c r="H886" i="2"/>
  <c r="I885" i="2"/>
  <c r="W1110" i="13" l="1"/>
  <c r="H1113" i="13"/>
  <c r="Q1112" i="13"/>
  <c r="S1112" i="13" s="1"/>
  <c r="P1110" i="13"/>
  <c r="J1110" i="13"/>
  <c r="K1111" i="13"/>
  <c r="I1111" i="13" s="1"/>
  <c r="F1112" i="13"/>
  <c r="G1111" i="13"/>
  <c r="T1111" i="13"/>
  <c r="U1111" i="13" s="1"/>
  <c r="Z1111" i="13" s="1"/>
  <c r="V1111" i="13"/>
  <c r="AC1110" i="13"/>
  <c r="AD1110" i="13" s="1"/>
  <c r="L1110" i="13"/>
  <c r="AA1110" i="13" s="1"/>
  <c r="X1110" i="13"/>
  <c r="Y1109" i="13"/>
  <c r="W883" i="2"/>
  <c r="X883" i="2" s="1"/>
  <c r="Y883" i="2" s="1"/>
  <c r="H887" i="2"/>
  <c r="I887" i="2" s="1"/>
  <c r="G886" i="2"/>
  <c r="Q886" i="2"/>
  <c r="J885" i="2"/>
  <c r="P885" i="2"/>
  <c r="T884" i="2"/>
  <c r="U884" i="2" s="1"/>
  <c r="Z884" i="2" s="1"/>
  <c r="S885" i="2"/>
  <c r="V884" i="2"/>
  <c r="AC885" i="2"/>
  <c r="AD885" i="2" s="1"/>
  <c r="L885" i="2"/>
  <c r="AA885" i="2" s="1"/>
  <c r="K888" i="2"/>
  <c r="F889" i="2"/>
  <c r="I886" i="2"/>
  <c r="Y1110" i="13" l="1"/>
  <c r="H1114" i="13"/>
  <c r="Q1113" i="13"/>
  <c r="S1113" i="13" s="1"/>
  <c r="F1113" i="13"/>
  <c r="K1112" i="13"/>
  <c r="I1112" i="13" s="1"/>
  <c r="G1112" i="13"/>
  <c r="P1111" i="13"/>
  <c r="J1111" i="13"/>
  <c r="AC1111" i="13"/>
  <c r="AD1111" i="13" s="1"/>
  <c r="L1111" i="13"/>
  <c r="AA1111" i="13" s="1"/>
  <c r="W1111" i="13"/>
  <c r="X1111" i="13" s="1"/>
  <c r="Y1111" i="13" s="1"/>
  <c r="T1112" i="13"/>
  <c r="U1112" i="13" s="1"/>
  <c r="Z1112" i="13" s="1"/>
  <c r="V1112" i="13"/>
  <c r="L886" i="2"/>
  <c r="AA886" i="2" s="1"/>
  <c r="AC886" i="2"/>
  <c r="AD886" i="2" s="1"/>
  <c r="L887" i="2"/>
  <c r="AA887" i="2" s="1"/>
  <c r="AC887" i="2"/>
  <c r="AD887" i="2" s="1"/>
  <c r="W884" i="2"/>
  <c r="X884" i="2" s="1"/>
  <c r="Y884" i="2" s="1"/>
  <c r="J886" i="2"/>
  <c r="P886" i="2"/>
  <c r="K889" i="2"/>
  <c r="F890" i="2"/>
  <c r="T885" i="2"/>
  <c r="U885" i="2" s="1"/>
  <c r="Z885" i="2" s="1"/>
  <c r="S886" i="2"/>
  <c r="V885" i="2"/>
  <c r="G887" i="2"/>
  <c r="Q887" i="2"/>
  <c r="H888" i="2"/>
  <c r="H1115" i="13" l="1"/>
  <c r="Q1114" i="13"/>
  <c r="T1113" i="13"/>
  <c r="S1114" i="13"/>
  <c r="V1113" i="13"/>
  <c r="W1112" i="13"/>
  <c r="X1112" i="13" s="1"/>
  <c r="L1112" i="13"/>
  <c r="AA1112" i="13" s="1"/>
  <c r="AC1112" i="13"/>
  <c r="AD1112" i="13" s="1"/>
  <c r="P1112" i="13"/>
  <c r="J1112" i="13"/>
  <c r="U1113" i="13"/>
  <c r="Z1113" i="13" s="1"/>
  <c r="F1114" i="13"/>
  <c r="K1113" i="13"/>
  <c r="I1113" i="13" s="1"/>
  <c r="G1113" i="13"/>
  <c r="W885" i="2"/>
  <c r="X885" i="2" s="1"/>
  <c r="Y885" i="2" s="1"/>
  <c r="K890" i="2"/>
  <c r="F891" i="2"/>
  <c r="H889" i="2"/>
  <c r="Q888" i="2"/>
  <c r="G888" i="2"/>
  <c r="T886" i="2"/>
  <c r="U886" i="2" s="1"/>
  <c r="Z886" i="2" s="1"/>
  <c r="S887" i="2"/>
  <c r="V886" i="2"/>
  <c r="P887" i="2"/>
  <c r="J887" i="2"/>
  <c r="I888" i="2"/>
  <c r="H1116" i="13" l="1"/>
  <c r="Q1115" i="13"/>
  <c r="Y1112" i="13"/>
  <c r="K1114" i="13"/>
  <c r="I1114" i="13" s="1"/>
  <c r="F1115" i="13"/>
  <c r="G1114" i="13"/>
  <c r="W1113" i="13"/>
  <c r="X1113" i="13" s="1"/>
  <c r="S1115" i="13"/>
  <c r="T1114" i="13"/>
  <c r="U1114" i="13" s="1"/>
  <c r="Z1114" i="13" s="1"/>
  <c r="V1114" i="13"/>
  <c r="P1113" i="13"/>
  <c r="J1113" i="13"/>
  <c r="AC1113" i="13"/>
  <c r="AD1113" i="13" s="1"/>
  <c r="L1113" i="13"/>
  <c r="AA1113" i="13" s="1"/>
  <c r="L888" i="2"/>
  <c r="AA888" i="2" s="1"/>
  <c r="AC888" i="2"/>
  <c r="AD888" i="2" s="1"/>
  <c r="G889" i="2"/>
  <c r="H890" i="2"/>
  <c r="I890" i="2" s="1"/>
  <c r="Q889" i="2"/>
  <c r="I889" i="2"/>
  <c r="S888" i="2"/>
  <c r="T887" i="2"/>
  <c r="U887" i="2" s="1"/>
  <c r="Z887" i="2" s="1"/>
  <c r="V887" i="2"/>
  <c r="F892" i="2"/>
  <c r="K891" i="2"/>
  <c r="W886" i="2"/>
  <c r="X886" i="2" s="1"/>
  <c r="Y886" i="2" s="1"/>
  <c r="P888" i="2"/>
  <c r="J888" i="2"/>
  <c r="H1117" i="13" l="1"/>
  <c r="Q1116" i="13"/>
  <c r="F1116" i="13"/>
  <c r="K1115" i="13"/>
  <c r="I1115" i="13" s="1"/>
  <c r="G1115" i="13"/>
  <c r="W1114" i="13"/>
  <c r="X1114" i="13" s="1"/>
  <c r="Y1113" i="13"/>
  <c r="J1114" i="13"/>
  <c r="P1114" i="13"/>
  <c r="AC1114" i="13"/>
  <c r="AD1114" i="13" s="1"/>
  <c r="L1114" i="13"/>
  <c r="AA1114" i="13" s="1"/>
  <c r="T1115" i="13"/>
  <c r="U1115" i="13" s="1"/>
  <c r="Z1115" i="13" s="1"/>
  <c r="S1116" i="13"/>
  <c r="V1115" i="13"/>
  <c r="L890" i="2"/>
  <c r="AA890" i="2" s="1"/>
  <c r="AC890" i="2"/>
  <c r="AD890" i="2" s="1"/>
  <c r="S889" i="2"/>
  <c r="T888" i="2"/>
  <c r="U888" i="2" s="1"/>
  <c r="Z888" i="2" s="1"/>
  <c r="V888" i="2"/>
  <c r="W888" i="2" s="1"/>
  <c r="X888" i="2" s="1"/>
  <c r="Y888" i="2" s="1"/>
  <c r="Q890" i="2"/>
  <c r="H891" i="2"/>
  <c r="G890" i="2"/>
  <c r="F893" i="2"/>
  <c r="K892" i="2"/>
  <c r="P889" i="2"/>
  <c r="J889" i="2"/>
  <c r="W887" i="2"/>
  <c r="X887" i="2" s="1"/>
  <c r="Y887" i="2" s="1"/>
  <c r="L889" i="2"/>
  <c r="AA889" i="2" s="1"/>
  <c r="AC889" i="2"/>
  <c r="AD889" i="2" s="1"/>
  <c r="Y1114" i="13" l="1"/>
  <c r="Q1117" i="13"/>
  <c r="H1118" i="13"/>
  <c r="W1115" i="13"/>
  <c r="X1115" i="13" s="1"/>
  <c r="L1115" i="13"/>
  <c r="AA1115" i="13" s="1"/>
  <c r="AC1115" i="13"/>
  <c r="AD1115" i="13" s="1"/>
  <c r="T1116" i="13"/>
  <c r="U1116" i="13" s="1"/>
  <c r="Z1116" i="13" s="1"/>
  <c r="S1117" i="13"/>
  <c r="V1116" i="13"/>
  <c r="P1115" i="13"/>
  <c r="J1115" i="13"/>
  <c r="F1117" i="13"/>
  <c r="K1116" i="13"/>
  <c r="I1116" i="13" s="1"/>
  <c r="G1116" i="13"/>
  <c r="I891" i="2"/>
  <c r="H892" i="2"/>
  <c r="G891" i="2"/>
  <c r="Q891" i="2"/>
  <c r="T889" i="2"/>
  <c r="U889" i="2" s="1"/>
  <c r="Z889" i="2" s="1"/>
  <c r="S890" i="2"/>
  <c r="V889" i="2"/>
  <c r="J890" i="2"/>
  <c r="P890" i="2"/>
  <c r="K893" i="2"/>
  <c r="F894" i="2"/>
  <c r="H1119" i="13" l="1"/>
  <c r="Q1118" i="13"/>
  <c r="L1116" i="13"/>
  <c r="AA1116" i="13" s="1"/>
  <c r="AC1116" i="13"/>
  <c r="AD1116" i="13" s="1"/>
  <c r="W1116" i="13"/>
  <c r="X1116" i="13" s="1"/>
  <c r="P1116" i="13"/>
  <c r="J1116" i="13"/>
  <c r="F1118" i="13"/>
  <c r="K1117" i="13"/>
  <c r="I1117" i="13" s="1"/>
  <c r="G1117" i="13"/>
  <c r="T1117" i="13"/>
  <c r="U1117" i="13" s="1"/>
  <c r="Z1117" i="13" s="1"/>
  <c r="S1118" i="13"/>
  <c r="V1117" i="13"/>
  <c r="Y1115" i="13"/>
  <c r="G892" i="2"/>
  <c r="Q892" i="2"/>
  <c r="H893" i="2"/>
  <c r="T890" i="2"/>
  <c r="U890" i="2" s="1"/>
  <c r="Z890" i="2" s="1"/>
  <c r="S891" i="2"/>
  <c r="V890" i="2"/>
  <c r="J891" i="2"/>
  <c r="P891" i="2"/>
  <c r="L891" i="2"/>
  <c r="AA891" i="2" s="1"/>
  <c r="AC891" i="2"/>
  <c r="AD891" i="2" s="1"/>
  <c r="K894" i="2"/>
  <c r="F895" i="2"/>
  <c r="W889" i="2"/>
  <c r="X889" i="2" s="1"/>
  <c r="Y889" i="2" s="1"/>
  <c r="I892" i="2"/>
  <c r="Q1119" i="13" l="1"/>
  <c r="H1120" i="13"/>
  <c r="L1117" i="13"/>
  <c r="AA1117" i="13" s="1"/>
  <c r="AC1117" i="13"/>
  <c r="AD1117" i="13" s="1"/>
  <c r="Y1116" i="13"/>
  <c r="P1117" i="13"/>
  <c r="J1117" i="13"/>
  <c r="K1118" i="13"/>
  <c r="I1118" i="13" s="1"/>
  <c r="F1119" i="13"/>
  <c r="G1118" i="13"/>
  <c r="T1118" i="13"/>
  <c r="U1118" i="13" s="1"/>
  <c r="Z1118" i="13" s="1"/>
  <c r="S1119" i="13"/>
  <c r="V1118" i="13"/>
  <c r="W1117" i="13"/>
  <c r="X1117" i="13" s="1"/>
  <c r="W890" i="2"/>
  <c r="X890" i="2" s="1"/>
  <c r="Y890" i="2" s="1"/>
  <c r="Q893" i="2"/>
  <c r="I893" i="2"/>
  <c r="H894" i="2"/>
  <c r="G893" i="2"/>
  <c r="T891" i="2"/>
  <c r="U891" i="2" s="1"/>
  <c r="Z891" i="2" s="1"/>
  <c r="S892" i="2"/>
  <c r="V891" i="2"/>
  <c r="AC892" i="2"/>
  <c r="AD892" i="2" s="1"/>
  <c r="L892" i="2"/>
  <c r="AA892" i="2" s="1"/>
  <c r="F896" i="2"/>
  <c r="K895" i="2"/>
  <c r="J892" i="2"/>
  <c r="P892" i="2"/>
  <c r="W891" i="2" l="1"/>
  <c r="X891" i="2" s="1"/>
  <c r="Y891" i="2" s="1"/>
  <c r="Q1120" i="13"/>
  <c r="H1121" i="13"/>
  <c r="W1118" i="13"/>
  <c r="X1118" i="13" s="1"/>
  <c r="S1120" i="13"/>
  <c r="T1119" i="13"/>
  <c r="U1119" i="13" s="1"/>
  <c r="Z1119" i="13" s="1"/>
  <c r="V1119" i="13"/>
  <c r="F1120" i="13"/>
  <c r="K1119" i="13"/>
  <c r="I1119" i="13" s="1"/>
  <c r="G1119" i="13"/>
  <c r="Y1117" i="13"/>
  <c r="P1118" i="13"/>
  <c r="J1118" i="13"/>
  <c r="L1118" i="13"/>
  <c r="AA1118" i="13" s="1"/>
  <c r="AC1118" i="13"/>
  <c r="AD1118" i="13" s="1"/>
  <c r="T892" i="2"/>
  <c r="U892" i="2" s="1"/>
  <c r="Z892" i="2" s="1"/>
  <c r="S893" i="2"/>
  <c r="V892" i="2"/>
  <c r="L893" i="2"/>
  <c r="AA893" i="2" s="1"/>
  <c r="AC893" i="2"/>
  <c r="AD893" i="2" s="1"/>
  <c r="P893" i="2"/>
  <c r="J893" i="2"/>
  <c r="F897" i="2"/>
  <c r="K896" i="2"/>
  <c r="G894" i="2"/>
  <c r="I894" i="2"/>
  <c r="Q894" i="2"/>
  <c r="H895" i="2"/>
  <c r="Q1121" i="13" l="1"/>
  <c r="H1122" i="13"/>
  <c r="S1121" i="13"/>
  <c r="T1120" i="13"/>
  <c r="U1120" i="13" s="1"/>
  <c r="Z1120" i="13" s="1"/>
  <c r="V1120" i="13"/>
  <c r="J1119" i="13"/>
  <c r="P1119" i="13"/>
  <c r="K1120" i="13"/>
  <c r="I1120" i="13" s="1"/>
  <c r="F1121" i="13"/>
  <c r="G1120" i="13"/>
  <c r="Y1118" i="13"/>
  <c r="AC1119" i="13"/>
  <c r="AD1119" i="13" s="1"/>
  <c r="L1119" i="13"/>
  <c r="AA1119" i="13" s="1"/>
  <c r="W1119" i="13"/>
  <c r="X1119" i="13" s="1"/>
  <c r="W892" i="2"/>
  <c r="X892" i="2" s="1"/>
  <c r="Y892" i="2" s="1"/>
  <c r="F898" i="2"/>
  <c r="K897" i="2"/>
  <c r="AC894" i="2"/>
  <c r="AD894" i="2" s="1"/>
  <c r="L894" i="2"/>
  <c r="AA894" i="2" s="1"/>
  <c r="J894" i="2"/>
  <c r="P894" i="2"/>
  <c r="T893" i="2"/>
  <c r="U893" i="2" s="1"/>
  <c r="Z893" i="2" s="1"/>
  <c r="S894" i="2"/>
  <c r="V893" i="2"/>
  <c r="G895" i="2"/>
  <c r="Q895" i="2"/>
  <c r="H896" i="2"/>
  <c r="I895" i="2"/>
  <c r="H1123" i="13" l="1"/>
  <c r="Q1122" i="13"/>
  <c r="Y1119" i="13"/>
  <c r="W1120" i="13"/>
  <c r="X1120" i="13" s="1"/>
  <c r="AC1120" i="13"/>
  <c r="AD1120" i="13" s="1"/>
  <c r="L1120" i="13"/>
  <c r="AA1120" i="13" s="1"/>
  <c r="P1120" i="13"/>
  <c r="J1120" i="13"/>
  <c r="K1121" i="13"/>
  <c r="I1121" i="13" s="1"/>
  <c r="F1122" i="13"/>
  <c r="G1121" i="13"/>
  <c r="S1122" i="13"/>
  <c r="T1121" i="13"/>
  <c r="U1121" i="13" s="1"/>
  <c r="Z1121" i="13" s="1"/>
  <c r="V1121" i="13"/>
  <c r="T894" i="2"/>
  <c r="U894" i="2" s="1"/>
  <c r="Z894" i="2" s="1"/>
  <c r="S895" i="2"/>
  <c r="V894" i="2"/>
  <c r="J895" i="2"/>
  <c r="P895" i="2"/>
  <c r="Q896" i="2"/>
  <c r="I896" i="2"/>
  <c r="H897" i="2"/>
  <c r="I897" i="2" s="1"/>
  <c r="G896" i="2"/>
  <c r="L895" i="2"/>
  <c r="AA895" i="2" s="1"/>
  <c r="AC895" i="2"/>
  <c r="AD895" i="2" s="1"/>
  <c r="W893" i="2"/>
  <c r="X893" i="2" s="1"/>
  <c r="Y893" i="2" s="1"/>
  <c r="F899" i="2"/>
  <c r="K898" i="2"/>
  <c r="W894" i="2" l="1"/>
  <c r="X894" i="2" s="1"/>
  <c r="Y894" i="2" s="1"/>
  <c r="Y1120" i="13"/>
  <c r="H1124" i="13"/>
  <c r="Q1123" i="13"/>
  <c r="S1123" i="13" s="1"/>
  <c r="T1122" i="13"/>
  <c r="V1122" i="13"/>
  <c r="J1121" i="13"/>
  <c r="P1121" i="13"/>
  <c r="AC1121" i="13"/>
  <c r="AD1121" i="13" s="1"/>
  <c r="L1121" i="13"/>
  <c r="AA1121" i="13" s="1"/>
  <c r="W1121" i="13"/>
  <c r="X1121" i="13" s="1"/>
  <c r="F1123" i="13"/>
  <c r="U1122" i="13"/>
  <c r="Z1122" i="13" s="1"/>
  <c r="K1122" i="13"/>
  <c r="I1122" i="13" s="1"/>
  <c r="G1122" i="13"/>
  <c r="L897" i="2"/>
  <c r="AA897" i="2" s="1"/>
  <c r="AC897" i="2"/>
  <c r="AD897" i="2" s="1"/>
  <c r="K899" i="2"/>
  <c r="F900" i="2"/>
  <c r="J896" i="2"/>
  <c r="P896" i="2"/>
  <c r="S896" i="2"/>
  <c r="T895" i="2"/>
  <c r="U895" i="2" s="1"/>
  <c r="Z895" i="2" s="1"/>
  <c r="V895" i="2"/>
  <c r="L896" i="2"/>
  <c r="AA896" i="2" s="1"/>
  <c r="AC896" i="2"/>
  <c r="AD896" i="2" s="1"/>
  <c r="Q897" i="2"/>
  <c r="H898" i="2"/>
  <c r="I898" i="2" s="1"/>
  <c r="G897" i="2"/>
  <c r="Y1121" i="13" l="1"/>
  <c r="H1125" i="13"/>
  <c r="Q1124" i="13"/>
  <c r="S1124" i="13" s="1"/>
  <c r="W1122" i="13"/>
  <c r="X1122" i="13" s="1"/>
  <c r="T1123" i="13"/>
  <c r="U1123" i="13" s="1"/>
  <c r="Z1123" i="13" s="1"/>
  <c r="V1123" i="13"/>
  <c r="L1122" i="13"/>
  <c r="AA1122" i="13" s="1"/>
  <c r="AC1122" i="13"/>
  <c r="AD1122" i="13" s="1"/>
  <c r="P1122" i="13"/>
  <c r="J1122" i="13"/>
  <c r="K1123" i="13"/>
  <c r="I1123" i="13" s="1"/>
  <c r="F1124" i="13"/>
  <c r="G1123" i="13"/>
  <c r="AC898" i="2"/>
  <c r="AD898" i="2" s="1"/>
  <c r="L898" i="2"/>
  <c r="AA898" i="2" s="1"/>
  <c r="K900" i="2"/>
  <c r="F901" i="2"/>
  <c r="T896" i="2"/>
  <c r="U896" i="2" s="1"/>
  <c r="Z896" i="2" s="1"/>
  <c r="S897" i="2"/>
  <c r="V896" i="2"/>
  <c r="J897" i="2"/>
  <c r="P897" i="2"/>
  <c r="G898" i="2"/>
  <c r="Q898" i="2"/>
  <c r="H899" i="2"/>
  <c r="W895" i="2"/>
  <c r="X895" i="2" s="1"/>
  <c r="Y895" i="2" s="1"/>
  <c r="H1126" i="13" l="1"/>
  <c r="Q1125" i="13"/>
  <c r="K1124" i="13"/>
  <c r="I1124" i="13" s="1"/>
  <c r="F1125" i="13"/>
  <c r="G1124" i="13"/>
  <c r="S1125" i="13"/>
  <c r="T1124" i="13"/>
  <c r="U1124" i="13" s="1"/>
  <c r="Z1124" i="13" s="1"/>
  <c r="V1124" i="13"/>
  <c r="J1123" i="13"/>
  <c r="P1123" i="13"/>
  <c r="L1123" i="13"/>
  <c r="AA1123" i="13" s="1"/>
  <c r="AC1123" i="13"/>
  <c r="AD1123" i="13" s="1"/>
  <c r="W1123" i="13"/>
  <c r="X1123" i="13" s="1"/>
  <c r="Y1123" i="13" s="1"/>
  <c r="Y1122" i="13"/>
  <c r="W896" i="2"/>
  <c r="X896" i="2" s="1"/>
  <c r="Y896" i="2" s="1"/>
  <c r="Q899" i="2"/>
  <c r="G899" i="2"/>
  <c r="I899" i="2"/>
  <c r="H900" i="2"/>
  <c r="F902" i="2"/>
  <c r="K901" i="2"/>
  <c r="J898" i="2"/>
  <c r="P898" i="2"/>
  <c r="T897" i="2"/>
  <c r="U897" i="2" s="1"/>
  <c r="Z897" i="2" s="1"/>
  <c r="S898" i="2"/>
  <c r="V897" i="2"/>
  <c r="H1127" i="13" l="1"/>
  <c r="Q1126" i="13"/>
  <c r="S1126" i="13"/>
  <c r="T1125" i="13"/>
  <c r="V1125" i="13"/>
  <c r="P1124" i="13"/>
  <c r="J1124" i="13"/>
  <c r="AC1124" i="13"/>
  <c r="AD1124" i="13" s="1"/>
  <c r="L1124" i="13"/>
  <c r="AA1124" i="13" s="1"/>
  <c r="W1124" i="13"/>
  <c r="X1124" i="13" s="1"/>
  <c r="Y1124" i="13" s="1"/>
  <c r="F1126" i="13"/>
  <c r="K1125" i="13"/>
  <c r="I1125" i="13" s="1"/>
  <c r="U1125" i="13"/>
  <c r="Z1125" i="13" s="1"/>
  <c r="G1125" i="13"/>
  <c r="S899" i="2"/>
  <c r="T898" i="2"/>
  <c r="U898" i="2" s="1"/>
  <c r="Z898" i="2" s="1"/>
  <c r="V898" i="2"/>
  <c r="AC899" i="2"/>
  <c r="AD899" i="2" s="1"/>
  <c r="L899" i="2"/>
  <c r="AA899" i="2" s="1"/>
  <c r="Q900" i="2"/>
  <c r="G900" i="2"/>
  <c r="H901" i="2"/>
  <c r="F903" i="2"/>
  <c r="K902" i="2"/>
  <c r="I900" i="2"/>
  <c r="P899" i="2"/>
  <c r="J899" i="2"/>
  <c r="W897" i="2"/>
  <c r="X897" i="2" s="1"/>
  <c r="Y897" i="2" s="1"/>
  <c r="H1128" i="13" l="1"/>
  <c r="Q1127" i="13"/>
  <c r="W1125" i="13"/>
  <c r="X1125" i="13" s="1"/>
  <c r="K1126" i="13"/>
  <c r="I1126" i="13" s="1"/>
  <c r="F1127" i="13"/>
  <c r="G1126" i="13"/>
  <c r="AC1125" i="13"/>
  <c r="AD1125" i="13" s="1"/>
  <c r="L1125" i="13"/>
  <c r="AA1125" i="13" s="1"/>
  <c r="P1125" i="13"/>
  <c r="J1125" i="13"/>
  <c r="S1127" i="13"/>
  <c r="T1126" i="13"/>
  <c r="U1126" i="13" s="1"/>
  <c r="Z1126" i="13" s="1"/>
  <c r="V1126" i="13"/>
  <c r="W898" i="2"/>
  <c r="X898" i="2" s="1"/>
  <c r="Y898" i="2" s="1"/>
  <c r="H902" i="2"/>
  <c r="I902" i="2" s="1"/>
  <c r="Q901" i="2"/>
  <c r="G901" i="2"/>
  <c r="J900" i="2"/>
  <c r="P900" i="2"/>
  <c r="L900" i="2"/>
  <c r="AA900" i="2" s="1"/>
  <c r="AC900" i="2"/>
  <c r="AD900" i="2" s="1"/>
  <c r="I901" i="2"/>
  <c r="F904" i="2"/>
  <c r="K903" i="2"/>
  <c r="S900" i="2"/>
  <c r="T899" i="2"/>
  <c r="U899" i="2" s="1"/>
  <c r="Z899" i="2" s="1"/>
  <c r="V899" i="2"/>
  <c r="Q1128" i="13" l="1"/>
  <c r="H1129" i="13"/>
  <c r="K1127" i="13"/>
  <c r="I1127" i="13" s="1"/>
  <c r="F1128" i="13"/>
  <c r="G1127" i="13"/>
  <c r="S1128" i="13"/>
  <c r="T1127" i="13"/>
  <c r="U1127" i="13" s="1"/>
  <c r="Z1127" i="13" s="1"/>
  <c r="V1127" i="13"/>
  <c r="W1126" i="13"/>
  <c r="X1126" i="13" s="1"/>
  <c r="P1126" i="13"/>
  <c r="J1126" i="13"/>
  <c r="AC1126" i="13"/>
  <c r="AD1126" i="13" s="1"/>
  <c r="L1126" i="13"/>
  <c r="AA1126" i="13" s="1"/>
  <c r="Y1125" i="13"/>
  <c r="W899" i="2"/>
  <c r="X899" i="2" s="1"/>
  <c r="Y899" i="2" s="1"/>
  <c r="F905" i="2"/>
  <c r="K904" i="2"/>
  <c r="J901" i="2"/>
  <c r="P901" i="2"/>
  <c r="AC901" i="2"/>
  <c r="AD901" i="2" s="1"/>
  <c r="L901" i="2"/>
  <c r="AA901" i="2" s="1"/>
  <c r="T900" i="2"/>
  <c r="U900" i="2" s="1"/>
  <c r="Z900" i="2" s="1"/>
  <c r="S901" i="2"/>
  <c r="V900" i="2"/>
  <c r="AC902" i="2"/>
  <c r="AD902" i="2" s="1"/>
  <c r="L902" i="2"/>
  <c r="AA902" i="2" s="1"/>
  <c r="G902" i="2"/>
  <c r="Q902" i="2"/>
  <c r="H903" i="2"/>
  <c r="Y1126" i="13" l="1"/>
  <c r="Q1129" i="13"/>
  <c r="H1130" i="13"/>
  <c r="K1128" i="13"/>
  <c r="I1128" i="13" s="1"/>
  <c r="F1129" i="13"/>
  <c r="G1128" i="13"/>
  <c r="T1128" i="13"/>
  <c r="U1128" i="13" s="1"/>
  <c r="Z1128" i="13" s="1"/>
  <c r="S1129" i="13"/>
  <c r="V1128" i="13"/>
  <c r="P1127" i="13"/>
  <c r="J1127" i="13"/>
  <c r="L1127" i="13"/>
  <c r="AA1127" i="13" s="1"/>
  <c r="AC1127" i="13"/>
  <c r="AD1127" i="13" s="1"/>
  <c r="W1127" i="13"/>
  <c r="X1127" i="13" s="1"/>
  <c r="Y1127" i="13" s="1"/>
  <c r="G903" i="2"/>
  <c r="Q903" i="2"/>
  <c r="H904" i="2"/>
  <c r="W900" i="2"/>
  <c r="X900" i="2" s="1"/>
  <c r="Y900" i="2" s="1"/>
  <c r="K905" i="2"/>
  <c r="F906" i="2"/>
  <c r="P902" i="2"/>
  <c r="J902" i="2"/>
  <c r="S902" i="2"/>
  <c r="T901" i="2"/>
  <c r="U901" i="2" s="1"/>
  <c r="Z901" i="2" s="1"/>
  <c r="V901" i="2"/>
  <c r="I903" i="2"/>
  <c r="Q1130" i="13" l="1"/>
  <c r="H1131" i="13"/>
  <c r="W1128" i="13"/>
  <c r="X1128" i="13" s="1"/>
  <c r="T1129" i="13"/>
  <c r="U1129" i="13" s="1"/>
  <c r="Z1129" i="13" s="1"/>
  <c r="S1130" i="13"/>
  <c r="V1129" i="13"/>
  <c r="K1129" i="13"/>
  <c r="I1129" i="13" s="1"/>
  <c r="F1130" i="13"/>
  <c r="G1129" i="13"/>
  <c r="P1128" i="13"/>
  <c r="J1128" i="13"/>
  <c r="AC1128" i="13"/>
  <c r="AD1128" i="13" s="1"/>
  <c r="L1128" i="13"/>
  <c r="AA1128" i="13" s="1"/>
  <c r="F907" i="2"/>
  <c r="K906" i="2"/>
  <c r="T902" i="2"/>
  <c r="U902" i="2" s="1"/>
  <c r="Z902" i="2" s="1"/>
  <c r="S903" i="2"/>
  <c r="V902" i="2"/>
  <c r="Q904" i="2"/>
  <c r="H905" i="2"/>
  <c r="G904" i="2"/>
  <c r="L903" i="2"/>
  <c r="AA903" i="2" s="1"/>
  <c r="AC903" i="2"/>
  <c r="AD903" i="2" s="1"/>
  <c r="W901" i="2"/>
  <c r="X901" i="2" s="1"/>
  <c r="Y901" i="2" s="1"/>
  <c r="I904" i="2"/>
  <c r="J903" i="2"/>
  <c r="P903" i="2"/>
  <c r="H1132" i="13" l="1"/>
  <c r="Q1131" i="13"/>
  <c r="W1129" i="13"/>
  <c r="X1129" i="13" s="1"/>
  <c r="S1131" i="13"/>
  <c r="T1130" i="13"/>
  <c r="U1130" i="13" s="1"/>
  <c r="Z1130" i="13" s="1"/>
  <c r="V1130" i="13"/>
  <c r="K1130" i="13"/>
  <c r="I1130" i="13" s="1"/>
  <c r="F1131" i="13"/>
  <c r="G1130" i="13"/>
  <c r="J1129" i="13"/>
  <c r="P1129" i="13"/>
  <c r="L1129" i="13"/>
  <c r="AA1129" i="13" s="1"/>
  <c r="AC1129" i="13"/>
  <c r="AD1129" i="13" s="1"/>
  <c r="Y1128" i="13"/>
  <c r="G905" i="2"/>
  <c r="H906" i="2"/>
  <c r="I906" i="2" s="1"/>
  <c r="Q905" i="2"/>
  <c r="T903" i="2"/>
  <c r="U903" i="2" s="1"/>
  <c r="Z903" i="2" s="1"/>
  <c r="S904" i="2"/>
  <c r="V903" i="2"/>
  <c r="AC904" i="2"/>
  <c r="AD904" i="2" s="1"/>
  <c r="L904" i="2"/>
  <c r="AA904" i="2" s="1"/>
  <c r="I905" i="2"/>
  <c r="J904" i="2"/>
  <c r="P904" i="2"/>
  <c r="W902" i="2"/>
  <c r="X902" i="2" s="1"/>
  <c r="Y902" i="2" s="1"/>
  <c r="K907" i="2"/>
  <c r="F908" i="2"/>
  <c r="W1130" i="13" l="1"/>
  <c r="X1130" i="13" s="1"/>
  <c r="H1133" i="13"/>
  <c r="Q1132" i="13"/>
  <c r="K1131" i="13"/>
  <c r="I1131" i="13" s="1"/>
  <c r="F1132" i="13"/>
  <c r="G1131" i="13"/>
  <c r="P1130" i="13"/>
  <c r="Y1130" i="13" s="1"/>
  <c r="J1130" i="13"/>
  <c r="AC1130" i="13"/>
  <c r="AD1130" i="13" s="1"/>
  <c r="L1130" i="13"/>
  <c r="AA1130" i="13" s="1"/>
  <c r="S1132" i="13"/>
  <c r="T1131" i="13"/>
  <c r="U1131" i="13" s="1"/>
  <c r="Z1131" i="13" s="1"/>
  <c r="V1131" i="13"/>
  <c r="Y1129" i="13"/>
  <c r="W903" i="2"/>
  <c r="X903" i="2" s="1"/>
  <c r="Y903" i="2" s="1"/>
  <c r="F909" i="2"/>
  <c r="K908" i="2"/>
  <c r="AC906" i="2"/>
  <c r="AD906" i="2" s="1"/>
  <c r="L906" i="2"/>
  <c r="AA906" i="2" s="1"/>
  <c r="L905" i="2"/>
  <c r="AA905" i="2" s="1"/>
  <c r="AC905" i="2"/>
  <c r="AD905" i="2" s="1"/>
  <c r="T904" i="2"/>
  <c r="U904" i="2" s="1"/>
  <c r="Z904" i="2" s="1"/>
  <c r="S905" i="2"/>
  <c r="V904" i="2"/>
  <c r="Q906" i="2"/>
  <c r="H907" i="2"/>
  <c r="G906" i="2"/>
  <c r="P905" i="2"/>
  <c r="J905" i="2"/>
  <c r="Q1133" i="13" l="1"/>
  <c r="H1134" i="13"/>
  <c r="T1132" i="13"/>
  <c r="S1133" i="13"/>
  <c r="V1132" i="13"/>
  <c r="J1131" i="13"/>
  <c r="P1131" i="13"/>
  <c r="L1131" i="13"/>
  <c r="AA1131" i="13" s="1"/>
  <c r="AC1131" i="13"/>
  <c r="AD1131" i="13" s="1"/>
  <c r="W1131" i="13"/>
  <c r="X1131" i="13" s="1"/>
  <c r="K1132" i="13"/>
  <c r="I1132" i="13" s="1"/>
  <c r="U1132" i="13"/>
  <c r="Z1132" i="13" s="1"/>
  <c r="F1133" i="13"/>
  <c r="G1132" i="13"/>
  <c r="W904" i="2"/>
  <c r="X904" i="2" s="1"/>
  <c r="Y904" i="2" s="1"/>
  <c r="I907" i="2"/>
  <c r="G907" i="2"/>
  <c r="H908" i="2"/>
  <c r="Q907" i="2"/>
  <c r="J906" i="2"/>
  <c r="P906" i="2"/>
  <c r="T905" i="2"/>
  <c r="U905" i="2" s="1"/>
  <c r="Z905" i="2" s="1"/>
  <c r="S906" i="2"/>
  <c r="V905" i="2"/>
  <c r="K909" i="2"/>
  <c r="F910" i="2"/>
  <c r="Y1131" i="13" l="1"/>
  <c r="Q1134" i="13"/>
  <c r="H1135" i="13"/>
  <c r="F1134" i="13"/>
  <c r="K1133" i="13"/>
  <c r="I1133" i="13" s="1"/>
  <c r="G1133" i="13"/>
  <c r="W1132" i="13"/>
  <c r="X1132" i="13" s="1"/>
  <c r="T1133" i="13"/>
  <c r="U1133" i="13" s="1"/>
  <c r="Z1133" i="13" s="1"/>
  <c r="S1134" i="13"/>
  <c r="V1133" i="13"/>
  <c r="J1132" i="13"/>
  <c r="P1132" i="13"/>
  <c r="AC1132" i="13"/>
  <c r="AD1132" i="13" s="1"/>
  <c r="L1132" i="13"/>
  <c r="AA1132" i="13" s="1"/>
  <c r="K910" i="2"/>
  <c r="F911" i="2"/>
  <c r="H909" i="2"/>
  <c r="G908" i="2"/>
  <c r="Q908" i="2"/>
  <c r="I908" i="2"/>
  <c r="W905" i="2"/>
  <c r="X905" i="2" s="1"/>
  <c r="Y905" i="2" s="1"/>
  <c r="P907" i="2"/>
  <c r="J907" i="2"/>
  <c r="T906" i="2"/>
  <c r="U906" i="2" s="1"/>
  <c r="Z906" i="2" s="1"/>
  <c r="S907" i="2"/>
  <c r="V906" i="2"/>
  <c r="L907" i="2"/>
  <c r="AA907" i="2" s="1"/>
  <c r="AC907" i="2"/>
  <c r="AD907" i="2" s="1"/>
  <c r="Q1135" i="13" l="1"/>
  <c r="H1136" i="13"/>
  <c r="T1134" i="13"/>
  <c r="U1134" i="13" s="1"/>
  <c r="Z1134" i="13" s="1"/>
  <c r="S1135" i="13"/>
  <c r="V1134" i="13"/>
  <c r="Y1132" i="13"/>
  <c r="L1133" i="13"/>
  <c r="AA1133" i="13" s="1"/>
  <c r="AC1133" i="13"/>
  <c r="AD1133" i="13" s="1"/>
  <c r="W1133" i="13"/>
  <c r="X1133" i="13" s="1"/>
  <c r="P1133" i="13"/>
  <c r="J1133" i="13"/>
  <c r="K1134" i="13"/>
  <c r="I1134" i="13" s="1"/>
  <c r="F1135" i="13"/>
  <c r="G1134" i="13"/>
  <c r="S908" i="2"/>
  <c r="T907" i="2"/>
  <c r="U907" i="2" s="1"/>
  <c r="Z907" i="2" s="1"/>
  <c r="V907" i="2"/>
  <c r="P908" i="2"/>
  <c r="J908" i="2"/>
  <c r="H910" i="2"/>
  <c r="I910" i="2" s="1"/>
  <c r="G909" i="2"/>
  <c r="I909" i="2"/>
  <c r="Q909" i="2"/>
  <c r="L908" i="2"/>
  <c r="AA908" i="2" s="1"/>
  <c r="AC908" i="2"/>
  <c r="AD908" i="2" s="1"/>
  <c r="K911" i="2"/>
  <c r="F912" i="2"/>
  <c r="W906" i="2"/>
  <c r="X906" i="2" s="1"/>
  <c r="Y906" i="2" s="1"/>
  <c r="Y1133" i="13" l="1"/>
  <c r="Q1136" i="13"/>
  <c r="H1137" i="13"/>
  <c r="P1134" i="13"/>
  <c r="J1134" i="13"/>
  <c r="AC1134" i="13"/>
  <c r="AD1134" i="13" s="1"/>
  <c r="L1134" i="13"/>
  <c r="AA1134" i="13" s="1"/>
  <c r="W1134" i="13"/>
  <c r="X1134" i="13" s="1"/>
  <c r="Y1134" i="13" s="1"/>
  <c r="T1135" i="13"/>
  <c r="S1136" i="13"/>
  <c r="V1135" i="13"/>
  <c r="W1135" i="13" s="1"/>
  <c r="F1136" i="13"/>
  <c r="K1135" i="13"/>
  <c r="I1135" i="13" s="1"/>
  <c r="U1135" i="13"/>
  <c r="Z1135" i="13"/>
  <c r="G1135" i="13"/>
  <c r="W907" i="2"/>
  <c r="X907" i="2" s="1"/>
  <c r="Y907" i="2" s="1"/>
  <c r="P909" i="2"/>
  <c r="J909" i="2"/>
  <c r="Q910" i="2"/>
  <c r="H911" i="2"/>
  <c r="G910" i="2"/>
  <c r="AC910" i="2"/>
  <c r="AD910" i="2" s="1"/>
  <c r="L910" i="2"/>
  <c r="AA910" i="2" s="1"/>
  <c r="AC909" i="2"/>
  <c r="AD909" i="2" s="1"/>
  <c r="L909" i="2"/>
  <c r="AA909" i="2" s="1"/>
  <c r="K912" i="2"/>
  <c r="F913" i="2"/>
  <c r="T908" i="2"/>
  <c r="U908" i="2" s="1"/>
  <c r="Z908" i="2" s="1"/>
  <c r="S909" i="2"/>
  <c r="V908" i="2"/>
  <c r="Q1137" i="13" l="1"/>
  <c r="H1138" i="13"/>
  <c r="X1135" i="13"/>
  <c r="T1136" i="13"/>
  <c r="U1136" i="13" s="1"/>
  <c r="Z1136" i="13" s="1"/>
  <c r="S1137" i="13"/>
  <c r="V1136" i="13"/>
  <c r="L1135" i="13"/>
  <c r="AA1135" i="13" s="1"/>
  <c r="AC1135" i="13"/>
  <c r="AD1135" i="13" s="1"/>
  <c r="P1135" i="13"/>
  <c r="J1135" i="13"/>
  <c r="F1137" i="13"/>
  <c r="K1136" i="13"/>
  <c r="I1136" i="13" s="1"/>
  <c r="G1136" i="13"/>
  <c r="W908" i="2"/>
  <c r="X908" i="2" s="1"/>
  <c r="Y908" i="2" s="1"/>
  <c r="H912" i="2"/>
  <c r="I912" i="2" s="1"/>
  <c r="I911" i="2"/>
  <c r="G911" i="2"/>
  <c r="Q911" i="2"/>
  <c r="T909" i="2"/>
  <c r="U909" i="2" s="1"/>
  <c r="Z909" i="2" s="1"/>
  <c r="S910" i="2"/>
  <c r="V909" i="2"/>
  <c r="F914" i="2"/>
  <c r="K913" i="2"/>
  <c r="P910" i="2"/>
  <c r="J910" i="2"/>
  <c r="Y1135" i="13" l="1"/>
  <c r="Q1138" i="13"/>
  <c r="S1138" i="13" s="1"/>
  <c r="H1139" i="13"/>
  <c r="Q1139" i="13" s="1"/>
  <c r="W1136" i="13"/>
  <c r="X1136" i="13" s="1"/>
  <c r="P1136" i="13"/>
  <c r="J1136" i="13"/>
  <c r="AC1136" i="13"/>
  <c r="AD1136" i="13" s="1"/>
  <c r="L1136" i="13"/>
  <c r="AA1136" i="13" s="1"/>
  <c r="T1137" i="13"/>
  <c r="U1137" i="13" s="1"/>
  <c r="Z1137" i="13" s="1"/>
  <c r="V1137" i="13"/>
  <c r="K1137" i="13"/>
  <c r="I1137" i="13" s="1"/>
  <c r="F1138" i="13"/>
  <c r="G1137" i="13"/>
  <c r="T910" i="2"/>
  <c r="U910" i="2" s="1"/>
  <c r="Z910" i="2" s="1"/>
  <c r="S911" i="2"/>
  <c r="V910" i="2"/>
  <c r="J911" i="2"/>
  <c r="P911" i="2"/>
  <c r="K914" i="2"/>
  <c r="F915" i="2"/>
  <c r="AC912" i="2"/>
  <c r="AD912" i="2" s="1"/>
  <c r="L912" i="2"/>
  <c r="AA912" i="2" s="1"/>
  <c r="AC911" i="2"/>
  <c r="AD911" i="2" s="1"/>
  <c r="L911" i="2"/>
  <c r="AA911" i="2" s="1"/>
  <c r="W909" i="2"/>
  <c r="X909" i="2" s="1"/>
  <c r="Y909" i="2" s="1"/>
  <c r="G912" i="2"/>
  <c r="Q912" i="2"/>
  <c r="H913" i="2"/>
  <c r="I913" i="2" s="1"/>
  <c r="W1137" i="13" l="1"/>
  <c r="X1137" i="13"/>
  <c r="J1137" i="13"/>
  <c r="P1137" i="13"/>
  <c r="K1138" i="13"/>
  <c r="I1138" i="13" s="1"/>
  <c r="F1139" i="13"/>
  <c r="G1138" i="13"/>
  <c r="L1137" i="13"/>
  <c r="AA1137" i="13" s="1"/>
  <c r="AC1137" i="13"/>
  <c r="AD1137" i="13" s="1"/>
  <c r="T1138" i="13"/>
  <c r="U1138" i="13" s="1"/>
  <c r="Z1138" i="13" s="1"/>
  <c r="S1139" i="13"/>
  <c r="V1138" i="13"/>
  <c r="Y1136" i="13"/>
  <c r="W910" i="2"/>
  <c r="X910" i="2" s="1"/>
  <c r="Y910" i="2" s="1"/>
  <c r="L913" i="2"/>
  <c r="AA913" i="2" s="1"/>
  <c r="AC913" i="2"/>
  <c r="AD913" i="2" s="1"/>
  <c r="F916" i="2"/>
  <c r="K915" i="2"/>
  <c r="Q913" i="2"/>
  <c r="H914" i="2"/>
  <c r="I914" i="2" s="1"/>
  <c r="G913" i="2"/>
  <c r="P912" i="2"/>
  <c r="J912" i="2"/>
  <c r="T911" i="2"/>
  <c r="U911" i="2" s="1"/>
  <c r="Z911" i="2" s="1"/>
  <c r="S912" i="2"/>
  <c r="V911" i="2"/>
  <c r="W1138" i="13" l="1"/>
  <c r="X1138" i="13" s="1"/>
  <c r="T1139" i="13"/>
  <c r="V1139" i="13"/>
  <c r="P1138" i="13"/>
  <c r="J1138" i="13"/>
  <c r="L1138" i="13"/>
  <c r="AA1138" i="13" s="1"/>
  <c r="AC1138" i="13"/>
  <c r="AD1138" i="13" s="1"/>
  <c r="U1139" i="13"/>
  <c r="Z1139" i="13" s="1"/>
  <c r="K1139" i="13"/>
  <c r="I1139" i="13" s="1"/>
  <c r="G1139" i="13"/>
  <c r="Y1137" i="13"/>
  <c r="L914" i="2"/>
  <c r="AA914" i="2" s="1"/>
  <c r="AC914" i="2"/>
  <c r="AD914" i="2" s="1"/>
  <c r="P913" i="2"/>
  <c r="J913" i="2"/>
  <c r="F917" i="2"/>
  <c r="K916" i="2"/>
  <c r="T912" i="2"/>
  <c r="U912" i="2" s="1"/>
  <c r="Z912" i="2" s="1"/>
  <c r="S913" i="2"/>
  <c r="V912" i="2"/>
  <c r="W912" i="2" s="1"/>
  <c r="X912" i="2" s="1"/>
  <c r="Y912" i="2" s="1"/>
  <c r="W911" i="2"/>
  <c r="X911" i="2" s="1"/>
  <c r="Y911" i="2" s="1"/>
  <c r="H915" i="2"/>
  <c r="G914" i="2"/>
  <c r="Q914" i="2"/>
  <c r="J1139" i="13" l="1"/>
  <c r="P1139" i="13"/>
  <c r="W1139" i="13"/>
  <c r="X1139" i="13" s="1"/>
  <c r="AC1139" i="13"/>
  <c r="AD1139" i="13" s="1"/>
  <c r="L1139" i="13"/>
  <c r="Y1138" i="13"/>
  <c r="P914" i="2"/>
  <c r="J914" i="2"/>
  <c r="I915" i="2"/>
  <c r="G915" i="2"/>
  <c r="Q915" i="2"/>
  <c r="H916" i="2"/>
  <c r="K917" i="2"/>
  <c r="F918" i="2"/>
  <c r="S914" i="2"/>
  <c r="T913" i="2"/>
  <c r="U913" i="2" s="1"/>
  <c r="Z913" i="2" s="1"/>
  <c r="V913" i="2"/>
  <c r="Y1139" i="13" l="1"/>
  <c r="AA226" i="13"/>
  <c r="AA1139" i="13"/>
  <c r="W913" i="2"/>
  <c r="X913" i="2" s="1"/>
  <c r="Y913" i="2" s="1"/>
  <c r="Q916" i="2"/>
  <c r="I916" i="2"/>
  <c r="H917" i="2"/>
  <c r="G916" i="2"/>
  <c r="P915" i="2"/>
  <c r="J915" i="2"/>
  <c r="L915" i="2"/>
  <c r="AA915" i="2" s="1"/>
  <c r="AC915" i="2"/>
  <c r="AD915" i="2" s="1"/>
  <c r="T914" i="2"/>
  <c r="U914" i="2" s="1"/>
  <c r="Z914" i="2" s="1"/>
  <c r="S915" i="2"/>
  <c r="V914" i="2"/>
  <c r="W914" i="2" s="1"/>
  <c r="X914" i="2" s="1"/>
  <c r="Y914" i="2" s="1"/>
  <c r="K918" i="2"/>
  <c r="F919" i="2"/>
  <c r="T915" i="2" l="1"/>
  <c r="U915" i="2" s="1"/>
  <c r="Z915" i="2" s="1"/>
  <c r="S916" i="2"/>
  <c r="V915" i="2"/>
  <c r="AC916" i="2"/>
  <c r="AD916" i="2" s="1"/>
  <c r="L916" i="2"/>
  <c r="AA916" i="2" s="1"/>
  <c r="H918" i="2"/>
  <c r="I918" i="2" s="1"/>
  <c r="G917" i="2"/>
  <c r="Q917" i="2"/>
  <c r="K919" i="2"/>
  <c r="F920" i="2"/>
  <c r="J916" i="2"/>
  <c r="P916" i="2"/>
  <c r="I917" i="2"/>
  <c r="W915" i="2" l="1"/>
  <c r="X915" i="2" s="1"/>
  <c r="Y915" i="2" s="1"/>
  <c r="AC918" i="2"/>
  <c r="AD918" i="2" s="1"/>
  <c r="L918" i="2"/>
  <c r="AA918" i="2" s="1"/>
  <c r="K920" i="2"/>
  <c r="F921" i="2"/>
  <c r="P917" i="2"/>
  <c r="J917" i="2"/>
  <c r="L917" i="2"/>
  <c r="AA917" i="2" s="1"/>
  <c r="AC917" i="2"/>
  <c r="AD917" i="2" s="1"/>
  <c r="Q918" i="2"/>
  <c r="H919" i="2"/>
  <c r="G918" i="2"/>
  <c r="S917" i="2"/>
  <c r="T916" i="2"/>
  <c r="U916" i="2" s="1"/>
  <c r="Z916" i="2" s="1"/>
  <c r="V916" i="2"/>
  <c r="W916" i="2" s="1"/>
  <c r="X916" i="2" s="1"/>
  <c r="Y916" i="2" s="1"/>
  <c r="S918" i="2" l="1"/>
  <c r="T917" i="2"/>
  <c r="U917" i="2" s="1"/>
  <c r="Z917" i="2" s="1"/>
  <c r="V917" i="2"/>
  <c r="P918" i="2"/>
  <c r="J918" i="2"/>
  <c r="K921" i="2"/>
  <c r="F922" i="2"/>
  <c r="H920" i="2"/>
  <c r="Q919" i="2"/>
  <c r="G919" i="2"/>
  <c r="I919" i="2"/>
  <c r="W917" i="2" l="1"/>
  <c r="X917" i="2" s="1"/>
  <c r="Y917" i="2" s="1"/>
  <c r="P919" i="2"/>
  <c r="J919" i="2"/>
  <c r="S919" i="2"/>
  <c r="T918" i="2"/>
  <c r="U918" i="2" s="1"/>
  <c r="Z918" i="2" s="1"/>
  <c r="V918" i="2"/>
  <c r="K922" i="2"/>
  <c r="F923" i="2"/>
  <c r="L919" i="2"/>
  <c r="AA919" i="2" s="1"/>
  <c r="AC919" i="2"/>
  <c r="AD919" i="2" s="1"/>
  <c r="G920" i="2"/>
  <c r="H921" i="2"/>
  <c r="Q920" i="2"/>
  <c r="I920" i="2"/>
  <c r="W918" i="2" l="1"/>
  <c r="X918" i="2" s="1"/>
  <c r="Y918" i="2" s="1"/>
  <c r="Q921" i="2"/>
  <c r="H922" i="2"/>
  <c r="I922" i="2" s="1"/>
  <c r="G921" i="2"/>
  <c r="K923" i="2"/>
  <c r="F924" i="2"/>
  <c r="T919" i="2"/>
  <c r="U919" i="2" s="1"/>
  <c r="Z919" i="2" s="1"/>
  <c r="S920" i="2"/>
  <c r="V919" i="2"/>
  <c r="AC920" i="2"/>
  <c r="AD920" i="2" s="1"/>
  <c r="L920" i="2"/>
  <c r="AA920" i="2" s="1"/>
  <c r="P920" i="2"/>
  <c r="J920" i="2"/>
  <c r="I921" i="2"/>
  <c r="T920" i="2" l="1"/>
  <c r="U920" i="2" s="1"/>
  <c r="Z920" i="2" s="1"/>
  <c r="S921" i="2"/>
  <c r="V920" i="2"/>
  <c r="L921" i="2"/>
  <c r="AA921" i="2" s="1"/>
  <c r="AC921" i="2"/>
  <c r="AD921" i="2" s="1"/>
  <c r="P921" i="2"/>
  <c r="J921" i="2"/>
  <c r="L922" i="2"/>
  <c r="AA922" i="2" s="1"/>
  <c r="AC922" i="2"/>
  <c r="AD922" i="2" s="1"/>
  <c r="K924" i="2"/>
  <c r="F925" i="2"/>
  <c r="H923" i="2"/>
  <c r="G922" i="2"/>
  <c r="Q922" i="2"/>
  <c r="W919" i="2"/>
  <c r="X919" i="2" s="1"/>
  <c r="Y919" i="2" s="1"/>
  <c r="W920" i="2" l="1"/>
  <c r="X920" i="2" s="1"/>
  <c r="Y920" i="2" s="1"/>
  <c r="H924" i="2"/>
  <c r="Q923" i="2"/>
  <c r="G923" i="2"/>
  <c r="K925" i="2"/>
  <c r="F926" i="2"/>
  <c r="T921" i="2"/>
  <c r="U921" i="2" s="1"/>
  <c r="Z921" i="2" s="1"/>
  <c r="S922" i="2"/>
  <c r="V921" i="2"/>
  <c r="I923" i="2"/>
  <c r="J922" i="2"/>
  <c r="P922" i="2"/>
  <c r="P923" i="2" l="1"/>
  <c r="J923" i="2"/>
  <c r="S923" i="2"/>
  <c r="T922" i="2"/>
  <c r="U922" i="2" s="1"/>
  <c r="Z922" i="2" s="1"/>
  <c r="V922" i="2"/>
  <c r="AC923" i="2"/>
  <c r="AD923" i="2" s="1"/>
  <c r="L923" i="2"/>
  <c r="AA923" i="2" s="1"/>
  <c r="K926" i="2"/>
  <c r="F927" i="2"/>
  <c r="W921" i="2"/>
  <c r="X921" i="2" s="1"/>
  <c r="Y921" i="2" s="1"/>
  <c r="I925" i="2"/>
  <c r="I924" i="2"/>
  <c r="H925" i="2"/>
  <c r="G924" i="2"/>
  <c r="Q924" i="2"/>
  <c r="T923" i="2" l="1"/>
  <c r="U923" i="2" s="1"/>
  <c r="Z923" i="2" s="1"/>
  <c r="S924" i="2"/>
  <c r="V923" i="2"/>
  <c r="AC924" i="2"/>
  <c r="AD924" i="2" s="1"/>
  <c r="L924" i="2"/>
  <c r="AA924" i="2" s="1"/>
  <c r="L925" i="2"/>
  <c r="AA925" i="2" s="1"/>
  <c r="AC925" i="2"/>
  <c r="AD925" i="2" s="1"/>
  <c r="J924" i="2"/>
  <c r="P924" i="2"/>
  <c r="Q925" i="2"/>
  <c r="G925" i="2"/>
  <c r="H926" i="2"/>
  <c r="K927" i="2"/>
  <c r="F928" i="2"/>
  <c r="W922" i="2"/>
  <c r="X922" i="2" s="1"/>
  <c r="Y922" i="2" s="1"/>
  <c r="W923" i="2" l="1"/>
  <c r="X923" i="2" s="1"/>
  <c r="Y923" i="2" s="1"/>
  <c r="G926" i="2"/>
  <c r="Q926" i="2"/>
  <c r="H927" i="2"/>
  <c r="K928" i="2"/>
  <c r="F929" i="2"/>
  <c r="P925" i="2"/>
  <c r="J925" i="2"/>
  <c r="I926" i="2"/>
  <c r="T924" i="2"/>
  <c r="U924" i="2" s="1"/>
  <c r="Z924" i="2" s="1"/>
  <c r="S925" i="2"/>
  <c r="V924" i="2"/>
  <c r="T925" i="2" l="1"/>
  <c r="U925" i="2" s="1"/>
  <c r="Z925" i="2" s="1"/>
  <c r="S926" i="2"/>
  <c r="V925" i="2"/>
  <c r="G927" i="2"/>
  <c r="Q927" i="2"/>
  <c r="H928" i="2"/>
  <c r="AC926" i="2"/>
  <c r="AD926" i="2" s="1"/>
  <c r="L926" i="2"/>
  <c r="AA926" i="2" s="1"/>
  <c r="K929" i="2"/>
  <c r="F930" i="2"/>
  <c r="W924" i="2"/>
  <c r="X924" i="2" s="1"/>
  <c r="Y924" i="2" s="1"/>
  <c r="I927" i="2"/>
  <c r="P926" i="2"/>
  <c r="J926" i="2"/>
  <c r="W925" i="2" l="1"/>
  <c r="X925" i="2" s="1"/>
  <c r="Y925" i="2" s="1"/>
  <c r="L927" i="2"/>
  <c r="AA927" i="2" s="1"/>
  <c r="AC927" i="2"/>
  <c r="AD927" i="2" s="1"/>
  <c r="P927" i="2"/>
  <c r="J927" i="2"/>
  <c r="F931" i="2"/>
  <c r="K930" i="2"/>
  <c r="G928" i="2"/>
  <c r="I928" i="2"/>
  <c r="H929" i="2"/>
  <c r="I929" i="2" s="1"/>
  <c r="Q928" i="2"/>
  <c r="S927" i="2"/>
  <c r="T926" i="2"/>
  <c r="U926" i="2" s="1"/>
  <c r="Z926" i="2" s="1"/>
  <c r="V926" i="2"/>
  <c r="W926" i="2" l="1"/>
  <c r="X926" i="2" s="1"/>
  <c r="Y926" i="2" s="1"/>
  <c r="AC928" i="2"/>
  <c r="AD928" i="2" s="1"/>
  <c r="L928" i="2"/>
  <c r="AA928" i="2" s="1"/>
  <c r="AC929" i="2"/>
  <c r="AD929" i="2" s="1"/>
  <c r="L929" i="2"/>
  <c r="AA929" i="2" s="1"/>
  <c r="S928" i="2"/>
  <c r="T927" i="2"/>
  <c r="U927" i="2" s="1"/>
  <c r="Z927" i="2" s="1"/>
  <c r="V927" i="2"/>
  <c r="K931" i="2"/>
  <c r="F932" i="2"/>
  <c r="J928" i="2"/>
  <c r="P928" i="2"/>
  <c r="H930" i="2"/>
  <c r="I930" i="2" s="1"/>
  <c r="G929" i="2"/>
  <c r="Q929" i="2"/>
  <c r="W927" i="2" l="1"/>
  <c r="X927" i="2" s="1"/>
  <c r="Y927" i="2" s="1"/>
  <c r="L930" i="2"/>
  <c r="AA930" i="2" s="1"/>
  <c r="AC930" i="2"/>
  <c r="AD930" i="2" s="1"/>
  <c r="Q930" i="2"/>
  <c r="H931" i="2"/>
  <c r="G930" i="2"/>
  <c r="J929" i="2"/>
  <c r="P929" i="2"/>
  <c r="K932" i="2"/>
  <c r="F933" i="2"/>
  <c r="S929" i="2"/>
  <c r="T928" i="2"/>
  <c r="U928" i="2" s="1"/>
  <c r="Z928" i="2" s="1"/>
  <c r="V928" i="2"/>
  <c r="W928" i="2" l="1"/>
  <c r="X928" i="2" s="1"/>
  <c r="Y928" i="2" s="1"/>
  <c r="P930" i="2"/>
  <c r="J930" i="2"/>
  <c r="Q931" i="2"/>
  <c r="G931" i="2"/>
  <c r="H932" i="2"/>
  <c r="I931" i="2"/>
  <c r="T929" i="2"/>
  <c r="U929" i="2" s="1"/>
  <c r="Z929" i="2" s="1"/>
  <c r="S930" i="2"/>
  <c r="V929" i="2"/>
  <c r="F934" i="2"/>
  <c r="K933" i="2"/>
  <c r="P931" i="2" l="1"/>
  <c r="J931" i="2"/>
  <c r="K934" i="2"/>
  <c r="F935" i="2"/>
  <c r="W929" i="2"/>
  <c r="X929" i="2" s="1"/>
  <c r="Y929" i="2" s="1"/>
  <c r="L931" i="2"/>
  <c r="AA931" i="2" s="1"/>
  <c r="AC931" i="2"/>
  <c r="AD931" i="2" s="1"/>
  <c r="S931" i="2"/>
  <c r="T930" i="2"/>
  <c r="U930" i="2" s="1"/>
  <c r="Z930" i="2" s="1"/>
  <c r="V930" i="2"/>
  <c r="Q932" i="2"/>
  <c r="H933" i="2"/>
  <c r="I933" i="2" s="1"/>
  <c r="G932" i="2"/>
  <c r="I932" i="2"/>
  <c r="W930" i="2" l="1"/>
  <c r="X930" i="2" s="1"/>
  <c r="Y930" i="2" s="1"/>
  <c r="AC933" i="2"/>
  <c r="AD933" i="2" s="1"/>
  <c r="L933" i="2"/>
  <c r="AA933" i="2" s="1"/>
  <c r="K935" i="2"/>
  <c r="F936" i="2"/>
  <c r="AC932" i="2"/>
  <c r="AD932" i="2" s="1"/>
  <c r="L932" i="2"/>
  <c r="AA932" i="2" s="1"/>
  <c r="P932" i="2"/>
  <c r="J932" i="2"/>
  <c r="G933" i="2"/>
  <c r="Q933" i="2"/>
  <c r="H934" i="2"/>
  <c r="T931" i="2"/>
  <c r="U931" i="2" s="1"/>
  <c r="Z931" i="2" s="1"/>
  <c r="S932" i="2"/>
  <c r="V931" i="2"/>
  <c r="W931" i="2" l="1"/>
  <c r="X931" i="2" s="1"/>
  <c r="Y931" i="2" s="1"/>
  <c r="P933" i="2"/>
  <c r="J933" i="2"/>
  <c r="G934" i="2"/>
  <c r="Q934" i="2"/>
  <c r="H935" i="2"/>
  <c r="S933" i="2"/>
  <c r="T932" i="2"/>
  <c r="U932" i="2" s="1"/>
  <c r="Z932" i="2" s="1"/>
  <c r="V932" i="2"/>
  <c r="F937" i="2"/>
  <c r="K936" i="2"/>
  <c r="I934" i="2"/>
  <c r="AC934" i="2" l="1"/>
  <c r="AD934" i="2" s="1"/>
  <c r="L934" i="2"/>
  <c r="AA934" i="2" s="1"/>
  <c r="T933" i="2"/>
  <c r="U933" i="2" s="1"/>
  <c r="Z933" i="2" s="1"/>
  <c r="S934" i="2"/>
  <c r="V933" i="2"/>
  <c r="J934" i="2"/>
  <c r="P934" i="2"/>
  <c r="F938" i="2"/>
  <c r="K937" i="2"/>
  <c r="W932" i="2"/>
  <c r="X932" i="2" s="1"/>
  <c r="Y932" i="2" s="1"/>
  <c r="I935" i="2"/>
  <c r="G935" i="2"/>
  <c r="H936" i="2"/>
  <c r="Q935" i="2"/>
  <c r="K938" i="2" l="1"/>
  <c r="F939" i="2"/>
  <c r="S935" i="2"/>
  <c r="T934" i="2"/>
  <c r="U934" i="2" s="1"/>
  <c r="Z934" i="2" s="1"/>
  <c r="V934" i="2"/>
  <c r="AC935" i="2"/>
  <c r="AD935" i="2" s="1"/>
  <c r="L935" i="2"/>
  <c r="AA935" i="2" s="1"/>
  <c r="P935" i="2"/>
  <c r="J935" i="2"/>
  <c r="I936" i="2"/>
  <c r="H937" i="2"/>
  <c r="I937" i="2" s="1"/>
  <c r="G936" i="2"/>
  <c r="Q936" i="2"/>
  <c r="W933" i="2"/>
  <c r="X933" i="2" s="1"/>
  <c r="Y933" i="2" s="1"/>
  <c r="S936" i="2" l="1"/>
  <c r="T935" i="2"/>
  <c r="U935" i="2" s="1"/>
  <c r="Z935" i="2" s="1"/>
  <c r="V935" i="2"/>
  <c r="J936" i="2"/>
  <c r="P936" i="2"/>
  <c r="L937" i="2"/>
  <c r="AA937" i="2" s="1"/>
  <c r="AC937" i="2"/>
  <c r="AD937" i="2" s="1"/>
  <c r="F940" i="2"/>
  <c r="K939" i="2"/>
  <c r="Q937" i="2"/>
  <c r="H938" i="2"/>
  <c r="G937" i="2"/>
  <c r="AC936" i="2"/>
  <c r="AD936" i="2" s="1"/>
  <c r="L936" i="2"/>
  <c r="AA936" i="2" s="1"/>
  <c r="W934" i="2"/>
  <c r="X934" i="2" s="1"/>
  <c r="Y934" i="2" s="1"/>
  <c r="W935" i="2" l="1"/>
  <c r="X935" i="2" s="1"/>
  <c r="Y935" i="2" s="1"/>
  <c r="F941" i="2"/>
  <c r="K940" i="2"/>
  <c r="J937" i="2"/>
  <c r="P937" i="2"/>
  <c r="I938" i="2"/>
  <c r="H939" i="2"/>
  <c r="Q938" i="2"/>
  <c r="G938" i="2"/>
  <c r="T936" i="2"/>
  <c r="U936" i="2" s="1"/>
  <c r="Z936" i="2" s="1"/>
  <c r="S937" i="2"/>
  <c r="V936" i="2"/>
  <c r="S938" i="2" l="1"/>
  <c r="T937" i="2"/>
  <c r="U937" i="2" s="1"/>
  <c r="Z937" i="2" s="1"/>
  <c r="V937" i="2"/>
  <c r="J938" i="2"/>
  <c r="P938" i="2"/>
  <c r="Q939" i="2"/>
  <c r="H940" i="2"/>
  <c r="G939" i="2"/>
  <c r="I939" i="2"/>
  <c r="W936" i="2"/>
  <c r="X936" i="2" s="1"/>
  <c r="Y936" i="2" s="1"/>
  <c r="AC938" i="2"/>
  <c r="AD938" i="2" s="1"/>
  <c r="L938" i="2"/>
  <c r="AA938" i="2" s="1"/>
  <c r="K941" i="2"/>
  <c r="F942" i="2"/>
  <c r="W937" i="2" l="1"/>
  <c r="X937" i="2" s="1"/>
  <c r="Y937" i="2" s="1"/>
  <c r="K942" i="2"/>
  <c r="F943" i="2"/>
  <c r="J939" i="2"/>
  <c r="P939" i="2"/>
  <c r="L939" i="2"/>
  <c r="AA939" i="2" s="1"/>
  <c r="AC939" i="2"/>
  <c r="AD939" i="2" s="1"/>
  <c r="Q940" i="2"/>
  <c r="H941" i="2"/>
  <c r="G940" i="2"/>
  <c r="I940" i="2"/>
  <c r="S939" i="2"/>
  <c r="T938" i="2"/>
  <c r="U938" i="2" s="1"/>
  <c r="Z938" i="2" s="1"/>
  <c r="V938" i="2"/>
  <c r="L940" i="2" l="1"/>
  <c r="AA940" i="2" s="1"/>
  <c r="AC940" i="2"/>
  <c r="AD940" i="2" s="1"/>
  <c r="W938" i="2"/>
  <c r="X938" i="2" s="1"/>
  <c r="Y938" i="2" s="1"/>
  <c r="F944" i="2"/>
  <c r="K943" i="2"/>
  <c r="J940" i="2"/>
  <c r="P940" i="2"/>
  <c r="S940" i="2"/>
  <c r="T939" i="2"/>
  <c r="U939" i="2" s="1"/>
  <c r="Z939" i="2" s="1"/>
  <c r="V939" i="2"/>
  <c r="Q941" i="2"/>
  <c r="H942" i="2"/>
  <c r="G941" i="2"/>
  <c r="I941" i="2"/>
  <c r="P941" i="2" l="1"/>
  <c r="J941" i="2"/>
  <c r="Q942" i="2"/>
  <c r="G942" i="2"/>
  <c r="H943" i="2"/>
  <c r="T940" i="2"/>
  <c r="U940" i="2" s="1"/>
  <c r="Z940" i="2" s="1"/>
  <c r="S941" i="2"/>
  <c r="V940" i="2"/>
  <c r="L941" i="2"/>
  <c r="AA941" i="2" s="1"/>
  <c r="AC941" i="2"/>
  <c r="AD941" i="2" s="1"/>
  <c r="I942" i="2"/>
  <c r="F945" i="2"/>
  <c r="K944" i="2"/>
  <c r="W939" i="2"/>
  <c r="X939" i="2" s="1"/>
  <c r="Y939" i="2" s="1"/>
  <c r="T941" i="2" l="1"/>
  <c r="U941" i="2" s="1"/>
  <c r="Z941" i="2" s="1"/>
  <c r="S942" i="2"/>
  <c r="V941" i="2"/>
  <c r="W941" i="2" s="1"/>
  <c r="X941" i="2" s="1"/>
  <c r="Y941" i="2" s="1"/>
  <c r="P942" i="2"/>
  <c r="J942" i="2"/>
  <c r="L942" i="2"/>
  <c r="AA942" i="2" s="1"/>
  <c r="AC942" i="2"/>
  <c r="AD942" i="2" s="1"/>
  <c r="F946" i="2"/>
  <c r="K945" i="2"/>
  <c r="W940" i="2"/>
  <c r="X940" i="2" s="1"/>
  <c r="Y940" i="2" s="1"/>
  <c r="I943" i="2"/>
  <c r="H944" i="2"/>
  <c r="I944" i="2" s="1"/>
  <c r="G943" i="2"/>
  <c r="Q943" i="2"/>
  <c r="L943" i="2" l="1"/>
  <c r="AA943" i="2" s="1"/>
  <c r="AC943" i="2"/>
  <c r="AD943" i="2" s="1"/>
  <c r="S943" i="2"/>
  <c r="T942" i="2"/>
  <c r="U942" i="2" s="1"/>
  <c r="Z942" i="2" s="1"/>
  <c r="V942" i="2"/>
  <c r="L944" i="2"/>
  <c r="AA944" i="2" s="1"/>
  <c r="AC944" i="2"/>
  <c r="AD944" i="2" s="1"/>
  <c r="J943" i="2"/>
  <c r="P943" i="2"/>
  <c r="Q944" i="2"/>
  <c r="H945" i="2"/>
  <c r="I945" i="2" s="1"/>
  <c r="G944" i="2"/>
  <c r="K946" i="2"/>
  <c r="F947" i="2"/>
  <c r="W942" i="2" l="1"/>
  <c r="X942" i="2" s="1"/>
  <c r="Y942" i="2" s="1"/>
  <c r="L945" i="2"/>
  <c r="AA945" i="2" s="1"/>
  <c r="AC945" i="2"/>
  <c r="AD945" i="2" s="1"/>
  <c r="J944" i="2"/>
  <c r="P944" i="2"/>
  <c r="K947" i="2"/>
  <c r="F948" i="2"/>
  <c r="G945" i="2"/>
  <c r="Q945" i="2"/>
  <c r="H946" i="2"/>
  <c r="T943" i="2"/>
  <c r="U943" i="2" s="1"/>
  <c r="Z943" i="2" s="1"/>
  <c r="S944" i="2"/>
  <c r="V943" i="2"/>
  <c r="W943" i="2" l="1"/>
  <c r="X943" i="2" s="1"/>
  <c r="Y943" i="2" s="1"/>
  <c r="P945" i="2"/>
  <c r="J945" i="2"/>
  <c r="G946" i="2"/>
  <c r="Q946" i="2"/>
  <c r="H947" i="2"/>
  <c r="I946" i="2"/>
  <c r="T944" i="2"/>
  <c r="U944" i="2" s="1"/>
  <c r="Z944" i="2" s="1"/>
  <c r="S945" i="2"/>
  <c r="V944" i="2"/>
  <c r="K948" i="2"/>
  <c r="F949" i="2"/>
  <c r="W944" i="2" l="1"/>
  <c r="X944" i="2" s="1"/>
  <c r="Y944" i="2" s="1"/>
  <c r="L946" i="2"/>
  <c r="AA946" i="2" s="1"/>
  <c r="AC946" i="2"/>
  <c r="AD946" i="2" s="1"/>
  <c r="J946" i="2"/>
  <c r="P946" i="2"/>
  <c r="T945" i="2"/>
  <c r="U945" i="2" s="1"/>
  <c r="Z945" i="2" s="1"/>
  <c r="S946" i="2"/>
  <c r="V945" i="2"/>
  <c r="G947" i="2"/>
  <c r="H948" i="2"/>
  <c r="Q947" i="2"/>
  <c r="F950" i="2"/>
  <c r="K949" i="2"/>
  <c r="I947" i="2"/>
  <c r="Q948" i="2" l="1"/>
  <c r="H949" i="2"/>
  <c r="I949" i="2" s="1"/>
  <c r="G948" i="2"/>
  <c r="I948" i="2"/>
  <c r="F951" i="2"/>
  <c r="K950" i="2"/>
  <c r="W945" i="2"/>
  <c r="X945" i="2" s="1"/>
  <c r="Y945" i="2" s="1"/>
  <c r="J947" i="2"/>
  <c r="P947" i="2"/>
  <c r="L947" i="2"/>
  <c r="AA947" i="2" s="1"/>
  <c r="AC947" i="2"/>
  <c r="AD947" i="2" s="1"/>
  <c r="S947" i="2"/>
  <c r="T946" i="2"/>
  <c r="U946" i="2" s="1"/>
  <c r="Z946" i="2" s="1"/>
  <c r="V946" i="2"/>
  <c r="W946" i="2" l="1"/>
  <c r="X946" i="2" s="1"/>
  <c r="Y946" i="2" s="1"/>
  <c r="P948" i="2"/>
  <c r="J948" i="2"/>
  <c r="S948" i="2"/>
  <c r="T947" i="2"/>
  <c r="U947" i="2" s="1"/>
  <c r="Z947" i="2" s="1"/>
  <c r="V947" i="2"/>
  <c r="F952" i="2"/>
  <c r="K951" i="2"/>
  <c r="Q949" i="2"/>
  <c r="G949" i="2"/>
  <c r="H950" i="2"/>
  <c r="L948" i="2"/>
  <c r="AA948" i="2" s="1"/>
  <c r="AC948" i="2"/>
  <c r="AD948" i="2" s="1"/>
  <c r="AC949" i="2"/>
  <c r="AD949" i="2" s="1"/>
  <c r="L949" i="2"/>
  <c r="AA949" i="2" s="1"/>
  <c r="S949" i="2" l="1"/>
  <c r="T948" i="2"/>
  <c r="U948" i="2" s="1"/>
  <c r="Z948" i="2" s="1"/>
  <c r="V948" i="2"/>
  <c r="Q950" i="2"/>
  <c r="I950" i="2"/>
  <c r="H951" i="2"/>
  <c r="G950" i="2"/>
  <c r="F953" i="2"/>
  <c r="K952" i="2"/>
  <c r="P949" i="2"/>
  <c r="J949" i="2"/>
  <c r="W947" i="2"/>
  <c r="X947" i="2" s="1"/>
  <c r="Y947" i="2" s="1"/>
  <c r="W948" i="2" l="1"/>
  <c r="X948" i="2" s="1"/>
  <c r="Y948" i="2" s="1"/>
  <c r="Q951" i="2"/>
  <c r="H952" i="2"/>
  <c r="I952" i="2" s="1"/>
  <c r="G951" i="2"/>
  <c r="K953" i="2"/>
  <c r="F954" i="2"/>
  <c r="AC950" i="2"/>
  <c r="AD950" i="2" s="1"/>
  <c r="L950" i="2"/>
  <c r="AA950" i="2" s="1"/>
  <c r="T949" i="2"/>
  <c r="U949" i="2" s="1"/>
  <c r="Z949" i="2" s="1"/>
  <c r="S950" i="2"/>
  <c r="V949" i="2"/>
  <c r="P950" i="2"/>
  <c r="J950" i="2"/>
  <c r="I951" i="2"/>
  <c r="W949" i="2" l="1"/>
  <c r="X949" i="2" s="1"/>
  <c r="Y949" i="2" s="1"/>
  <c r="L951" i="2"/>
  <c r="AA951" i="2" s="1"/>
  <c r="AC951" i="2"/>
  <c r="AD951" i="2" s="1"/>
  <c r="P951" i="2"/>
  <c r="J951" i="2"/>
  <c r="T950" i="2"/>
  <c r="U950" i="2" s="1"/>
  <c r="Z950" i="2" s="1"/>
  <c r="S951" i="2"/>
  <c r="V950" i="2"/>
  <c r="F955" i="2"/>
  <c r="K954" i="2"/>
  <c r="H953" i="2"/>
  <c r="I953" i="2" s="1"/>
  <c r="G952" i="2"/>
  <c r="Q952" i="2"/>
  <c r="AC952" i="2"/>
  <c r="AD952" i="2" s="1"/>
  <c r="L952" i="2"/>
  <c r="AA952" i="2" s="1"/>
  <c r="P952" i="2" l="1"/>
  <c r="J952" i="2"/>
  <c r="W950" i="2"/>
  <c r="X950" i="2" s="1"/>
  <c r="Y950" i="2" s="1"/>
  <c r="AC953" i="2"/>
  <c r="AD953" i="2" s="1"/>
  <c r="L953" i="2"/>
  <c r="AA953" i="2" s="1"/>
  <c r="K955" i="2"/>
  <c r="F956" i="2"/>
  <c r="Q953" i="2"/>
  <c r="H954" i="2"/>
  <c r="G953" i="2"/>
  <c r="T951" i="2"/>
  <c r="U951" i="2" s="1"/>
  <c r="Z951" i="2" s="1"/>
  <c r="S952" i="2"/>
  <c r="V951" i="2"/>
  <c r="T952" i="2" l="1"/>
  <c r="U952" i="2" s="1"/>
  <c r="Z952" i="2" s="1"/>
  <c r="S953" i="2"/>
  <c r="V952" i="2"/>
  <c r="H955" i="2"/>
  <c r="G954" i="2"/>
  <c r="Q954" i="2"/>
  <c r="I954" i="2"/>
  <c r="K956" i="2"/>
  <c r="F957" i="2"/>
  <c r="W951" i="2"/>
  <c r="X951" i="2" s="1"/>
  <c r="Y951" i="2" s="1"/>
  <c r="J953" i="2"/>
  <c r="P953" i="2"/>
  <c r="W952" i="2" l="1"/>
  <c r="X952" i="2" s="1"/>
  <c r="Y952" i="2" s="1"/>
  <c r="I955" i="2"/>
  <c r="G955" i="2"/>
  <c r="Q955" i="2"/>
  <c r="H956" i="2"/>
  <c r="K957" i="2"/>
  <c r="F958" i="2"/>
  <c r="S954" i="2"/>
  <c r="T953" i="2"/>
  <c r="U953" i="2" s="1"/>
  <c r="Z953" i="2" s="1"/>
  <c r="V953" i="2"/>
  <c r="L954" i="2"/>
  <c r="AA954" i="2" s="1"/>
  <c r="AC954" i="2"/>
  <c r="AD954" i="2" s="1"/>
  <c r="J954" i="2"/>
  <c r="P954" i="2"/>
  <c r="T954" i="2" l="1"/>
  <c r="U954" i="2" s="1"/>
  <c r="Z954" i="2" s="1"/>
  <c r="S955" i="2"/>
  <c r="V954" i="2"/>
  <c r="F959" i="2"/>
  <c r="K958" i="2"/>
  <c r="W953" i="2"/>
  <c r="X953" i="2" s="1"/>
  <c r="Y953" i="2" s="1"/>
  <c r="P955" i="2"/>
  <c r="J955" i="2"/>
  <c r="G956" i="2"/>
  <c r="Q956" i="2"/>
  <c r="H957" i="2"/>
  <c r="I956" i="2"/>
  <c r="L955" i="2"/>
  <c r="AA955" i="2" s="1"/>
  <c r="AC955" i="2"/>
  <c r="AD955" i="2" s="1"/>
  <c r="W954" i="2" l="1"/>
  <c r="X954" i="2" s="1"/>
  <c r="Y954" i="2" s="1"/>
  <c r="S956" i="2"/>
  <c r="T955" i="2"/>
  <c r="U955" i="2" s="1"/>
  <c r="Z955" i="2" s="1"/>
  <c r="V955" i="2"/>
  <c r="K959" i="2"/>
  <c r="F960" i="2"/>
  <c r="I957" i="2"/>
  <c r="G957" i="2"/>
  <c r="Q957" i="2"/>
  <c r="H958" i="2"/>
  <c r="I958" i="2" s="1"/>
  <c r="L956" i="2"/>
  <c r="AA956" i="2" s="1"/>
  <c r="AC956" i="2"/>
  <c r="AD956" i="2" s="1"/>
  <c r="P956" i="2"/>
  <c r="J956" i="2"/>
  <c r="W955" i="2" l="1"/>
  <c r="X955" i="2" s="1"/>
  <c r="Y955" i="2" s="1"/>
  <c r="J957" i="2"/>
  <c r="P957" i="2"/>
  <c r="L957" i="2"/>
  <c r="AA957" i="2" s="1"/>
  <c r="AC957" i="2"/>
  <c r="AD957" i="2" s="1"/>
  <c r="AC958" i="2"/>
  <c r="AD958" i="2" s="1"/>
  <c r="L958" i="2"/>
  <c r="AA958" i="2" s="1"/>
  <c r="Q958" i="2"/>
  <c r="H959" i="2"/>
  <c r="G958" i="2"/>
  <c r="K960" i="2"/>
  <c r="F961" i="2"/>
  <c r="S957" i="2"/>
  <c r="T956" i="2"/>
  <c r="U956" i="2" s="1"/>
  <c r="Z956" i="2" s="1"/>
  <c r="V956" i="2"/>
  <c r="W956" i="2" s="1"/>
  <c r="X956" i="2" s="1"/>
  <c r="Y956" i="2" s="1"/>
  <c r="S958" i="2" l="1"/>
  <c r="T957" i="2"/>
  <c r="U957" i="2" s="1"/>
  <c r="Z957" i="2" s="1"/>
  <c r="V957" i="2"/>
  <c r="J958" i="2"/>
  <c r="P958" i="2"/>
  <c r="F962" i="2"/>
  <c r="K961" i="2"/>
  <c r="Q959" i="2"/>
  <c r="H960" i="2"/>
  <c r="G959" i="2"/>
  <c r="I959" i="2"/>
  <c r="W957" i="2" l="1"/>
  <c r="X957" i="2" s="1"/>
  <c r="Y957" i="2" s="1"/>
  <c r="F963" i="2"/>
  <c r="K962" i="2"/>
  <c r="P959" i="2"/>
  <c r="J959" i="2"/>
  <c r="G960" i="2"/>
  <c r="H961" i="2"/>
  <c r="Q960" i="2"/>
  <c r="T958" i="2"/>
  <c r="U958" i="2" s="1"/>
  <c r="Z958" i="2" s="1"/>
  <c r="S959" i="2"/>
  <c r="V958" i="2"/>
  <c r="L959" i="2"/>
  <c r="AA959" i="2" s="1"/>
  <c r="AC959" i="2"/>
  <c r="AD959" i="2" s="1"/>
  <c r="I960" i="2"/>
  <c r="W958" i="2" l="1"/>
  <c r="X958" i="2" s="1"/>
  <c r="Y958" i="2" s="1"/>
  <c r="AC960" i="2"/>
  <c r="AD960" i="2" s="1"/>
  <c r="L960" i="2"/>
  <c r="AA960" i="2" s="1"/>
  <c r="T959" i="2"/>
  <c r="U959" i="2" s="1"/>
  <c r="Z959" i="2" s="1"/>
  <c r="S960" i="2"/>
  <c r="V959" i="2"/>
  <c r="Q961" i="2"/>
  <c r="H962" i="2"/>
  <c r="G961" i="2"/>
  <c r="P960" i="2"/>
  <c r="J960" i="2"/>
  <c r="K963" i="2"/>
  <c r="F964" i="2"/>
  <c r="I961" i="2"/>
  <c r="P961" i="2" l="1"/>
  <c r="J961" i="2"/>
  <c r="AC961" i="2"/>
  <c r="AD961" i="2" s="1"/>
  <c r="L961" i="2"/>
  <c r="AA961" i="2" s="1"/>
  <c r="S961" i="2"/>
  <c r="T960" i="2"/>
  <c r="U960" i="2" s="1"/>
  <c r="Z960" i="2" s="1"/>
  <c r="V960" i="2"/>
  <c r="W960" i="2" s="1"/>
  <c r="X960" i="2" s="1"/>
  <c r="Y960" i="2" s="1"/>
  <c r="Q962" i="2"/>
  <c r="G962" i="2"/>
  <c r="H963" i="2"/>
  <c r="F965" i="2"/>
  <c r="K964" i="2"/>
  <c r="I962" i="2"/>
  <c r="W959" i="2"/>
  <c r="X959" i="2" s="1"/>
  <c r="Y959" i="2" s="1"/>
  <c r="L962" i="2" l="1"/>
  <c r="AA962" i="2" s="1"/>
  <c r="AC962" i="2"/>
  <c r="AD962" i="2" s="1"/>
  <c r="K965" i="2"/>
  <c r="F966" i="2"/>
  <c r="I963" i="2"/>
  <c r="Q963" i="2"/>
  <c r="G963" i="2"/>
  <c r="H964" i="2"/>
  <c r="J962" i="2"/>
  <c r="P962" i="2"/>
  <c r="S962" i="2"/>
  <c r="T961" i="2"/>
  <c r="U961" i="2" s="1"/>
  <c r="Z961" i="2" s="1"/>
  <c r="V961" i="2"/>
  <c r="L963" i="2" l="1"/>
  <c r="AA963" i="2" s="1"/>
  <c r="AC963" i="2"/>
  <c r="AD963" i="2" s="1"/>
  <c r="S963" i="2"/>
  <c r="T962" i="2"/>
  <c r="U962" i="2" s="1"/>
  <c r="Z962" i="2" s="1"/>
  <c r="V962" i="2"/>
  <c r="K966" i="2"/>
  <c r="F967" i="2"/>
  <c r="P963" i="2"/>
  <c r="J963" i="2"/>
  <c r="H965" i="2"/>
  <c r="I964" i="2"/>
  <c r="G964" i="2"/>
  <c r="Q964" i="2"/>
  <c r="W961" i="2"/>
  <c r="X961" i="2" s="1"/>
  <c r="Y961" i="2" s="1"/>
  <c r="W962" i="2" l="1"/>
  <c r="X962" i="2" s="1"/>
  <c r="Y962" i="2" s="1"/>
  <c r="J964" i="2"/>
  <c r="P964" i="2"/>
  <c r="L964" i="2"/>
  <c r="AA964" i="2" s="1"/>
  <c r="AC964" i="2"/>
  <c r="AD964" i="2" s="1"/>
  <c r="Q965" i="2"/>
  <c r="G965" i="2"/>
  <c r="H966" i="2"/>
  <c r="F968" i="2"/>
  <c r="K967" i="2"/>
  <c r="S964" i="2"/>
  <c r="T963" i="2"/>
  <c r="U963" i="2" s="1"/>
  <c r="Z963" i="2" s="1"/>
  <c r="V963" i="2"/>
  <c r="I965" i="2"/>
  <c r="T964" i="2" l="1"/>
  <c r="U964" i="2" s="1"/>
  <c r="Z964" i="2" s="1"/>
  <c r="S965" i="2"/>
  <c r="V964" i="2"/>
  <c r="W964" i="2" s="1"/>
  <c r="X964" i="2" s="1"/>
  <c r="Y964" i="2" s="1"/>
  <c r="AC965" i="2"/>
  <c r="AD965" i="2" s="1"/>
  <c r="L965" i="2"/>
  <c r="AA965" i="2" s="1"/>
  <c r="J965" i="2"/>
  <c r="P965" i="2"/>
  <c r="I966" i="2"/>
  <c r="Q966" i="2"/>
  <c r="G966" i="2"/>
  <c r="H967" i="2"/>
  <c r="W963" i="2"/>
  <c r="X963" i="2" s="1"/>
  <c r="Y963" i="2" s="1"/>
  <c r="K968" i="2"/>
  <c r="F969" i="2"/>
  <c r="L966" i="2" l="1"/>
  <c r="AA966" i="2" s="1"/>
  <c r="AC966" i="2"/>
  <c r="AD966" i="2" s="1"/>
  <c r="F970" i="2"/>
  <c r="K969" i="2"/>
  <c r="H968" i="2"/>
  <c r="I968" i="2" s="1"/>
  <c r="G967" i="2"/>
  <c r="Q967" i="2"/>
  <c r="J966" i="2"/>
  <c r="P966" i="2"/>
  <c r="I967" i="2"/>
  <c r="T965" i="2"/>
  <c r="U965" i="2" s="1"/>
  <c r="Z965" i="2" s="1"/>
  <c r="S966" i="2"/>
  <c r="V965" i="2"/>
  <c r="AC968" i="2" l="1"/>
  <c r="AD968" i="2" s="1"/>
  <c r="L968" i="2"/>
  <c r="AA968" i="2" s="1"/>
  <c r="W965" i="2"/>
  <c r="X965" i="2" s="1"/>
  <c r="Y965" i="2" s="1"/>
  <c r="K970" i="2"/>
  <c r="F971" i="2"/>
  <c r="G968" i="2"/>
  <c r="Q968" i="2"/>
  <c r="H969" i="2"/>
  <c r="I969" i="2" s="1"/>
  <c r="AC967" i="2"/>
  <c r="AD967" i="2" s="1"/>
  <c r="L967" i="2"/>
  <c r="AA967" i="2" s="1"/>
  <c r="S967" i="2"/>
  <c r="T966" i="2"/>
  <c r="U966" i="2" s="1"/>
  <c r="Z966" i="2" s="1"/>
  <c r="V966" i="2"/>
  <c r="J967" i="2"/>
  <c r="P967" i="2"/>
  <c r="W966" i="2" l="1"/>
  <c r="X966" i="2" s="1"/>
  <c r="Y966" i="2" s="1"/>
  <c r="AC969" i="2"/>
  <c r="AD969" i="2" s="1"/>
  <c r="L969" i="2"/>
  <c r="AA969" i="2" s="1"/>
  <c r="G969" i="2"/>
  <c r="Q969" i="2"/>
  <c r="H970" i="2"/>
  <c r="I970" i="2" s="1"/>
  <c r="J968" i="2"/>
  <c r="P968" i="2"/>
  <c r="S968" i="2"/>
  <c r="T967" i="2"/>
  <c r="U967" i="2" s="1"/>
  <c r="Z967" i="2" s="1"/>
  <c r="V967" i="2"/>
  <c r="K971" i="2"/>
  <c r="F972" i="2"/>
  <c r="W967" i="2" l="1"/>
  <c r="X967" i="2" s="1"/>
  <c r="Y967" i="2" s="1"/>
  <c r="AC970" i="2"/>
  <c r="AD970" i="2" s="1"/>
  <c r="L970" i="2"/>
  <c r="AA970" i="2" s="1"/>
  <c r="J969" i="2"/>
  <c r="P969" i="2"/>
  <c r="K972" i="2"/>
  <c r="F973" i="2"/>
  <c r="S969" i="2"/>
  <c r="T968" i="2"/>
  <c r="U968" i="2" s="1"/>
  <c r="Z968" i="2" s="1"/>
  <c r="V968" i="2"/>
  <c r="H971" i="2"/>
  <c r="Q970" i="2"/>
  <c r="G970" i="2"/>
  <c r="S970" i="2" l="1"/>
  <c r="T969" i="2"/>
  <c r="U969" i="2" s="1"/>
  <c r="Z969" i="2" s="1"/>
  <c r="V969" i="2"/>
  <c r="G971" i="2"/>
  <c r="Q971" i="2"/>
  <c r="H972" i="2"/>
  <c r="I972" i="2" s="1"/>
  <c r="I971" i="2"/>
  <c r="K973" i="2"/>
  <c r="F974" i="2"/>
  <c r="J970" i="2"/>
  <c r="P970" i="2"/>
  <c r="W968" i="2"/>
  <c r="X968" i="2" s="1"/>
  <c r="Y968" i="2" s="1"/>
  <c r="W969" i="2" l="1"/>
  <c r="X969" i="2" s="1"/>
  <c r="Y969" i="2" s="1"/>
  <c r="J971" i="2"/>
  <c r="P971" i="2"/>
  <c r="AC972" i="2"/>
  <c r="AD972" i="2" s="1"/>
  <c r="L972" i="2"/>
  <c r="AA972" i="2" s="1"/>
  <c r="H973" i="2"/>
  <c r="G972" i="2"/>
  <c r="Q972" i="2"/>
  <c r="L971" i="2"/>
  <c r="AA971" i="2" s="1"/>
  <c r="AC971" i="2"/>
  <c r="AD971" i="2" s="1"/>
  <c r="K974" i="2"/>
  <c r="F975" i="2"/>
  <c r="T970" i="2"/>
  <c r="U970" i="2" s="1"/>
  <c r="Z970" i="2" s="1"/>
  <c r="S971" i="2"/>
  <c r="V970" i="2"/>
  <c r="F976" i="2" l="1"/>
  <c r="K975" i="2"/>
  <c r="W970" i="2"/>
  <c r="X970" i="2" s="1"/>
  <c r="Y970" i="2" s="1"/>
  <c r="S972" i="2"/>
  <c r="T971" i="2"/>
  <c r="U971" i="2" s="1"/>
  <c r="Z971" i="2" s="1"/>
  <c r="V971" i="2"/>
  <c r="P972" i="2"/>
  <c r="J972" i="2"/>
  <c r="G973" i="2"/>
  <c r="Q973" i="2"/>
  <c r="H974" i="2"/>
  <c r="I973" i="2"/>
  <c r="W971" i="2" l="1"/>
  <c r="X971" i="2" s="1"/>
  <c r="Y971" i="2" s="1"/>
  <c r="H975" i="2"/>
  <c r="I975" i="2" s="1"/>
  <c r="G974" i="2"/>
  <c r="Q974" i="2"/>
  <c r="I974" i="2"/>
  <c r="P973" i="2"/>
  <c r="J973" i="2"/>
  <c r="AC973" i="2"/>
  <c r="AD973" i="2" s="1"/>
  <c r="L973" i="2"/>
  <c r="AA973" i="2" s="1"/>
  <c r="S973" i="2"/>
  <c r="T972" i="2"/>
  <c r="U972" i="2" s="1"/>
  <c r="Z972" i="2" s="1"/>
  <c r="V972" i="2"/>
  <c r="K976" i="2"/>
  <c r="F977" i="2"/>
  <c r="AC975" i="2" l="1"/>
  <c r="AD975" i="2" s="1"/>
  <c r="L975" i="2"/>
  <c r="AA975" i="2" s="1"/>
  <c r="F978" i="2"/>
  <c r="K977" i="2"/>
  <c r="P974" i="2"/>
  <c r="J974" i="2"/>
  <c r="S974" i="2"/>
  <c r="T973" i="2"/>
  <c r="U973" i="2" s="1"/>
  <c r="Z973" i="2" s="1"/>
  <c r="V973" i="2"/>
  <c r="W972" i="2"/>
  <c r="X972" i="2" s="1"/>
  <c r="Y972" i="2" s="1"/>
  <c r="AC974" i="2"/>
  <c r="AD974" i="2" s="1"/>
  <c r="L974" i="2"/>
  <c r="AA974" i="2" s="1"/>
  <c r="H976" i="2"/>
  <c r="G975" i="2"/>
  <c r="Q975" i="2"/>
  <c r="G976" i="2" l="1"/>
  <c r="Q976" i="2"/>
  <c r="H977" i="2"/>
  <c r="I976" i="2"/>
  <c r="P975" i="2"/>
  <c r="J975" i="2"/>
  <c r="S975" i="2"/>
  <c r="T974" i="2"/>
  <c r="U974" i="2" s="1"/>
  <c r="Z974" i="2" s="1"/>
  <c r="V974" i="2"/>
  <c r="F979" i="2"/>
  <c r="K978" i="2"/>
  <c r="W973" i="2"/>
  <c r="X973" i="2" s="1"/>
  <c r="Y973" i="2" s="1"/>
  <c r="W974" i="2" l="1"/>
  <c r="X974" i="2" s="1"/>
  <c r="Y974" i="2" s="1"/>
  <c r="S976" i="2"/>
  <c r="T975" i="2"/>
  <c r="U975" i="2" s="1"/>
  <c r="Z975" i="2" s="1"/>
  <c r="V975" i="2"/>
  <c r="Q977" i="2"/>
  <c r="I977" i="2"/>
  <c r="H978" i="2"/>
  <c r="G977" i="2"/>
  <c r="K979" i="2"/>
  <c r="F980" i="2"/>
  <c r="L976" i="2"/>
  <c r="AA976" i="2" s="1"/>
  <c r="AC976" i="2"/>
  <c r="AD976" i="2" s="1"/>
  <c r="P976" i="2"/>
  <c r="J976" i="2"/>
  <c r="W975" i="2" l="1"/>
  <c r="X975" i="2" s="1"/>
  <c r="Y975" i="2" s="1"/>
  <c r="K980" i="2"/>
  <c r="F981" i="2"/>
  <c r="Q978" i="2"/>
  <c r="H979" i="2"/>
  <c r="G978" i="2"/>
  <c r="J977" i="2"/>
  <c r="P977" i="2"/>
  <c r="I978" i="2"/>
  <c r="L977" i="2"/>
  <c r="AA977" i="2" s="1"/>
  <c r="AC977" i="2"/>
  <c r="AD977" i="2" s="1"/>
  <c r="T976" i="2"/>
  <c r="U976" i="2" s="1"/>
  <c r="Z976" i="2" s="1"/>
  <c r="S977" i="2"/>
  <c r="V976" i="2"/>
  <c r="G979" i="2" l="1"/>
  <c r="H980" i="2"/>
  <c r="I980" i="2" s="1"/>
  <c r="I979" i="2"/>
  <c r="Q979" i="2"/>
  <c r="K981" i="2"/>
  <c r="F982" i="2"/>
  <c r="W976" i="2"/>
  <c r="X976" i="2" s="1"/>
  <c r="Y976" i="2" s="1"/>
  <c r="S978" i="2"/>
  <c r="T977" i="2"/>
  <c r="U977" i="2" s="1"/>
  <c r="Z977" i="2" s="1"/>
  <c r="V977" i="2"/>
  <c r="W977" i="2" s="1"/>
  <c r="X977" i="2" s="1"/>
  <c r="Y977" i="2" s="1"/>
  <c r="AC978" i="2"/>
  <c r="AD978" i="2" s="1"/>
  <c r="L978" i="2"/>
  <c r="AA978" i="2" s="1"/>
  <c r="P978" i="2"/>
  <c r="J978" i="2"/>
  <c r="F983" i="2" l="1"/>
  <c r="K982" i="2"/>
  <c r="AC979" i="2"/>
  <c r="AD979" i="2" s="1"/>
  <c r="L979" i="2"/>
  <c r="AA979" i="2" s="1"/>
  <c r="L980" i="2"/>
  <c r="AA980" i="2" s="1"/>
  <c r="AC980" i="2"/>
  <c r="AD980" i="2" s="1"/>
  <c r="Q980" i="2"/>
  <c r="H981" i="2"/>
  <c r="G980" i="2"/>
  <c r="T978" i="2"/>
  <c r="U978" i="2" s="1"/>
  <c r="Z978" i="2" s="1"/>
  <c r="S979" i="2"/>
  <c r="V978" i="2"/>
  <c r="P979" i="2"/>
  <c r="J979" i="2"/>
  <c r="T979" i="2" l="1"/>
  <c r="U979" i="2" s="1"/>
  <c r="Z979" i="2" s="1"/>
  <c r="S980" i="2"/>
  <c r="V979" i="2"/>
  <c r="G981" i="2"/>
  <c r="H982" i="2"/>
  <c r="I982" i="2" s="1"/>
  <c r="Q981" i="2"/>
  <c r="I981" i="2"/>
  <c r="W978" i="2"/>
  <c r="X978" i="2" s="1"/>
  <c r="Y978" i="2" s="1"/>
  <c r="J980" i="2"/>
  <c r="P980" i="2"/>
  <c r="F984" i="2"/>
  <c r="K983" i="2"/>
  <c r="W979" i="2" l="1"/>
  <c r="X979" i="2" s="1"/>
  <c r="Y979" i="2" s="1"/>
  <c r="AC981" i="2"/>
  <c r="AD981" i="2" s="1"/>
  <c r="L981" i="2"/>
  <c r="AA981" i="2" s="1"/>
  <c r="L982" i="2"/>
  <c r="AA982" i="2" s="1"/>
  <c r="AC982" i="2"/>
  <c r="AD982" i="2" s="1"/>
  <c r="P981" i="2"/>
  <c r="J981" i="2"/>
  <c r="S981" i="2"/>
  <c r="T980" i="2"/>
  <c r="U980" i="2" s="1"/>
  <c r="Z980" i="2" s="1"/>
  <c r="V980" i="2"/>
  <c r="F985" i="2"/>
  <c r="K984" i="2"/>
  <c r="G982" i="2"/>
  <c r="H983" i="2"/>
  <c r="I983" i="2" s="1"/>
  <c r="Q982" i="2"/>
  <c r="W980" i="2" l="1"/>
  <c r="X980" i="2" s="1"/>
  <c r="Y980" i="2" s="1"/>
  <c r="T981" i="2"/>
  <c r="U981" i="2" s="1"/>
  <c r="Z981" i="2" s="1"/>
  <c r="S982" i="2"/>
  <c r="V981" i="2"/>
  <c r="F986" i="2"/>
  <c r="K985" i="2"/>
  <c r="AC983" i="2"/>
  <c r="AD983" i="2" s="1"/>
  <c r="L983" i="2"/>
  <c r="AA983" i="2" s="1"/>
  <c r="H984" i="2"/>
  <c r="Q983" i="2"/>
  <c r="G983" i="2"/>
  <c r="J982" i="2"/>
  <c r="P982" i="2"/>
  <c r="W981" i="2" l="1"/>
  <c r="X981" i="2" s="1"/>
  <c r="Y981" i="2" s="1"/>
  <c r="T982" i="2"/>
  <c r="U982" i="2" s="1"/>
  <c r="Z982" i="2" s="1"/>
  <c r="S983" i="2"/>
  <c r="V982" i="2"/>
  <c r="P983" i="2"/>
  <c r="J983" i="2"/>
  <c r="Q984" i="2"/>
  <c r="G984" i="2"/>
  <c r="H985" i="2"/>
  <c r="K986" i="2"/>
  <c r="F987" i="2"/>
  <c r="I984" i="2"/>
  <c r="W982" i="2" l="1"/>
  <c r="X982" i="2" s="1"/>
  <c r="Y982" i="2" s="1"/>
  <c r="Q985" i="2"/>
  <c r="H986" i="2"/>
  <c r="I986" i="2" s="1"/>
  <c r="I985" i="2"/>
  <c r="G985" i="2"/>
  <c r="S984" i="2"/>
  <c r="T983" i="2"/>
  <c r="U983" i="2" s="1"/>
  <c r="Z983" i="2" s="1"/>
  <c r="V983" i="2"/>
  <c r="L984" i="2"/>
  <c r="AA984" i="2" s="1"/>
  <c r="AC984" i="2"/>
  <c r="AD984" i="2" s="1"/>
  <c r="K987" i="2"/>
  <c r="F988" i="2"/>
  <c r="P984" i="2"/>
  <c r="J984" i="2"/>
  <c r="T984" i="2" l="1"/>
  <c r="U984" i="2" s="1"/>
  <c r="Z984" i="2" s="1"/>
  <c r="S985" i="2"/>
  <c r="V984" i="2"/>
  <c r="AC985" i="2"/>
  <c r="AD985" i="2" s="1"/>
  <c r="L985" i="2"/>
  <c r="AA985" i="2" s="1"/>
  <c r="J985" i="2"/>
  <c r="P985" i="2"/>
  <c r="AC986" i="2"/>
  <c r="AD986" i="2" s="1"/>
  <c r="L986" i="2"/>
  <c r="AA986" i="2" s="1"/>
  <c r="H987" i="2"/>
  <c r="G986" i="2"/>
  <c r="Q986" i="2"/>
  <c r="F989" i="2"/>
  <c r="K988" i="2"/>
  <c r="W983" i="2"/>
  <c r="X983" i="2" s="1"/>
  <c r="Y983" i="2" s="1"/>
  <c r="W984" i="2" l="1"/>
  <c r="X984" i="2" s="1"/>
  <c r="Y984" i="2" s="1"/>
  <c r="P986" i="2"/>
  <c r="J986" i="2"/>
  <c r="K989" i="2"/>
  <c r="F990" i="2"/>
  <c r="H988" i="2"/>
  <c r="I988" i="2" s="1"/>
  <c r="Q987" i="2"/>
  <c r="I987" i="2"/>
  <c r="G987" i="2"/>
  <c r="T985" i="2"/>
  <c r="U985" i="2" s="1"/>
  <c r="Z985" i="2" s="1"/>
  <c r="S986" i="2"/>
  <c r="V985" i="2"/>
  <c r="T986" i="2" l="1"/>
  <c r="U986" i="2" s="1"/>
  <c r="Z986" i="2" s="1"/>
  <c r="S987" i="2"/>
  <c r="V986" i="2"/>
  <c r="AC987" i="2"/>
  <c r="AD987" i="2" s="1"/>
  <c r="L987" i="2"/>
  <c r="AA987" i="2" s="1"/>
  <c r="AC988" i="2"/>
  <c r="AD988" i="2" s="1"/>
  <c r="L988" i="2"/>
  <c r="AA988" i="2" s="1"/>
  <c r="G988" i="2"/>
  <c r="H989" i="2"/>
  <c r="Q988" i="2"/>
  <c r="W985" i="2"/>
  <c r="X985" i="2" s="1"/>
  <c r="Y985" i="2" s="1"/>
  <c r="J987" i="2"/>
  <c r="P987" i="2"/>
  <c r="F991" i="2"/>
  <c r="K990" i="2"/>
  <c r="W986" i="2" l="1"/>
  <c r="X986" i="2" s="1"/>
  <c r="Y986" i="2" s="1"/>
  <c r="Q989" i="2"/>
  <c r="I989" i="2"/>
  <c r="H990" i="2"/>
  <c r="G989" i="2"/>
  <c r="J988" i="2"/>
  <c r="P988" i="2"/>
  <c r="F992" i="2"/>
  <c r="K991" i="2"/>
  <c r="T987" i="2"/>
  <c r="U987" i="2" s="1"/>
  <c r="Z987" i="2" s="1"/>
  <c r="S988" i="2"/>
  <c r="V987" i="2"/>
  <c r="T988" i="2" l="1"/>
  <c r="U988" i="2" s="1"/>
  <c r="Z988" i="2" s="1"/>
  <c r="S989" i="2"/>
  <c r="V988" i="2"/>
  <c r="J989" i="2"/>
  <c r="P989" i="2"/>
  <c r="Q990" i="2"/>
  <c r="G990" i="2"/>
  <c r="H991" i="2"/>
  <c r="I990" i="2"/>
  <c r="L989" i="2"/>
  <c r="AA989" i="2" s="1"/>
  <c r="AC989" i="2"/>
  <c r="AD989" i="2" s="1"/>
  <c r="W987" i="2"/>
  <c r="X987" i="2" s="1"/>
  <c r="Y987" i="2" s="1"/>
  <c r="K992" i="2"/>
  <c r="F993" i="2"/>
  <c r="W988" i="2" l="1"/>
  <c r="X988" i="2" s="1"/>
  <c r="Y988" i="2" s="1"/>
  <c r="Q991" i="2"/>
  <c r="H992" i="2"/>
  <c r="I992" i="2" s="1"/>
  <c r="G991" i="2"/>
  <c r="I991" i="2"/>
  <c r="F994" i="2"/>
  <c r="K993" i="2"/>
  <c r="P990" i="2"/>
  <c r="J990" i="2"/>
  <c r="S990" i="2"/>
  <c r="T989" i="2"/>
  <c r="U989" i="2" s="1"/>
  <c r="Z989" i="2" s="1"/>
  <c r="V989" i="2"/>
  <c r="AC990" i="2"/>
  <c r="AD990" i="2" s="1"/>
  <c r="L990" i="2"/>
  <c r="AA990" i="2" s="1"/>
  <c r="L991" i="2" l="1"/>
  <c r="AA991" i="2" s="1"/>
  <c r="AC991" i="2"/>
  <c r="AD991" i="2" s="1"/>
  <c r="T990" i="2"/>
  <c r="U990" i="2" s="1"/>
  <c r="Z990" i="2" s="1"/>
  <c r="S991" i="2"/>
  <c r="V990" i="2"/>
  <c r="W990" i="2" s="1"/>
  <c r="X990" i="2" s="1"/>
  <c r="Y990" i="2" s="1"/>
  <c r="P991" i="2"/>
  <c r="J991" i="2"/>
  <c r="L992" i="2"/>
  <c r="AA992" i="2" s="1"/>
  <c r="AC992" i="2"/>
  <c r="AD992" i="2" s="1"/>
  <c r="H993" i="2"/>
  <c r="G992" i="2"/>
  <c r="Q992" i="2"/>
  <c r="K994" i="2"/>
  <c r="F995" i="2"/>
  <c r="W989" i="2"/>
  <c r="X989" i="2" s="1"/>
  <c r="Y989" i="2" s="1"/>
  <c r="G993" i="2" l="1"/>
  <c r="H994" i="2"/>
  <c r="Q993" i="2"/>
  <c r="F996" i="2"/>
  <c r="K995" i="2"/>
  <c r="P992" i="2"/>
  <c r="J992" i="2"/>
  <c r="T991" i="2"/>
  <c r="U991" i="2" s="1"/>
  <c r="Z991" i="2" s="1"/>
  <c r="S992" i="2"/>
  <c r="V991" i="2"/>
  <c r="I993" i="2"/>
  <c r="W991" i="2" l="1"/>
  <c r="X991" i="2" s="1"/>
  <c r="Y991" i="2" s="1"/>
  <c r="Q994" i="2"/>
  <c r="G994" i="2"/>
  <c r="I994" i="2"/>
  <c r="H995" i="2"/>
  <c r="AC993" i="2"/>
  <c r="AD993" i="2" s="1"/>
  <c r="L993" i="2"/>
  <c r="AA993" i="2" s="1"/>
  <c r="S993" i="2"/>
  <c r="T992" i="2"/>
  <c r="U992" i="2" s="1"/>
  <c r="Z992" i="2" s="1"/>
  <c r="V992" i="2"/>
  <c r="F997" i="2"/>
  <c r="K996" i="2"/>
  <c r="J993" i="2"/>
  <c r="P993" i="2"/>
  <c r="W992" i="2" l="1"/>
  <c r="X992" i="2" s="1"/>
  <c r="Y992" i="2" s="1"/>
  <c r="F998" i="2"/>
  <c r="K997" i="2"/>
  <c r="L994" i="2"/>
  <c r="AA994" i="2" s="1"/>
  <c r="AC994" i="2"/>
  <c r="AD994" i="2" s="1"/>
  <c r="J994" i="2"/>
  <c r="P994" i="2"/>
  <c r="S994" i="2"/>
  <c r="T993" i="2"/>
  <c r="U993" i="2" s="1"/>
  <c r="Z993" i="2" s="1"/>
  <c r="V993" i="2"/>
  <c r="H996" i="2"/>
  <c r="Q995" i="2"/>
  <c r="G995" i="2"/>
  <c r="I995" i="2"/>
  <c r="J995" i="2" l="1"/>
  <c r="P995" i="2"/>
  <c r="T994" i="2"/>
  <c r="U994" i="2" s="1"/>
  <c r="Z994" i="2" s="1"/>
  <c r="S995" i="2"/>
  <c r="V994" i="2"/>
  <c r="H997" i="2"/>
  <c r="I997" i="2" s="1"/>
  <c r="I996" i="2"/>
  <c r="G996" i="2"/>
  <c r="Q996" i="2"/>
  <c r="AC995" i="2"/>
  <c r="AD995" i="2" s="1"/>
  <c r="L995" i="2"/>
  <c r="AA995" i="2" s="1"/>
  <c r="W993" i="2"/>
  <c r="X993" i="2" s="1"/>
  <c r="Y993" i="2" s="1"/>
  <c r="K998" i="2"/>
  <c r="F999" i="2"/>
  <c r="P996" i="2" l="1"/>
  <c r="J996" i="2"/>
  <c r="T995" i="2"/>
  <c r="U995" i="2" s="1"/>
  <c r="Z995" i="2" s="1"/>
  <c r="S996" i="2"/>
  <c r="V995" i="2"/>
  <c r="L997" i="2"/>
  <c r="AA997" i="2" s="1"/>
  <c r="AC997" i="2"/>
  <c r="AD997" i="2" s="1"/>
  <c r="AC996" i="2"/>
  <c r="AD996" i="2" s="1"/>
  <c r="L996" i="2"/>
  <c r="AA996" i="2" s="1"/>
  <c r="F1000" i="2"/>
  <c r="K999" i="2"/>
  <c r="G997" i="2"/>
  <c r="H998" i="2"/>
  <c r="Q997" i="2"/>
  <c r="W994" i="2"/>
  <c r="X994" i="2" s="1"/>
  <c r="Y994" i="2" s="1"/>
  <c r="F1001" i="2" l="1"/>
  <c r="K1000" i="2"/>
  <c r="I998" i="2"/>
  <c r="G998" i="2"/>
  <c r="Q998" i="2"/>
  <c r="H999" i="2"/>
  <c r="P997" i="2"/>
  <c r="J997" i="2"/>
  <c r="T996" i="2"/>
  <c r="U996" i="2" s="1"/>
  <c r="Z996" i="2" s="1"/>
  <c r="S997" i="2"/>
  <c r="V996" i="2"/>
  <c r="W995" i="2"/>
  <c r="X995" i="2" s="1"/>
  <c r="Y995" i="2" s="1"/>
  <c r="W996" i="2" l="1"/>
  <c r="X996" i="2" s="1"/>
  <c r="Y996" i="2" s="1"/>
  <c r="J998" i="2"/>
  <c r="P998" i="2"/>
  <c r="T997" i="2"/>
  <c r="U997" i="2" s="1"/>
  <c r="Z997" i="2" s="1"/>
  <c r="S998" i="2"/>
  <c r="V997" i="2"/>
  <c r="L998" i="2"/>
  <c r="AA998" i="2" s="1"/>
  <c r="AC998" i="2"/>
  <c r="AD998" i="2" s="1"/>
  <c r="H1000" i="2"/>
  <c r="Q999" i="2"/>
  <c r="G999" i="2"/>
  <c r="I999" i="2"/>
  <c r="K1001" i="2"/>
  <c r="F1002" i="2"/>
  <c r="G1000" i="2" l="1"/>
  <c r="I1000" i="2"/>
  <c r="Q1000" i="2"/>
  <c r="H1001" i="2"/>
  <c r="T998" i="2"/>
  <c r="U998" i="2" s="1"/>
  <c r="Z998" i="2" s="1"/>
  <c r="S999" i="2"/>
  <c r="V998" i="2"/>
  <c r="W998" i="2" s="1"/>
  <c r="X998" i="2" s="1"/>
  <c r="Y998" i="2" s="1"/>
  <c r="AC999" i="2"/>
  <c r="AD999" i="2" s="1"/>
  <c r="L999" i="2"/>
  <c r="AA999" i="2" s="1"/>
  <c r="F1003" i="2"/>
  <c r="K1002" i="2"/>
  <c r="J999" i="2"/>
  <c r="P999" i="2"/>
  <c r="W997" i="2"/>
  <c r="X997" i="2" s="1"/>
  <c r="Y997" i="2" s="1"/>
  <c r="L1000" i="2" l="1"/>
  <c r="AA1000" i="2" s="1"/>
  <c r="AC1000" i="2"/>
  <c r="AD1000" i="2" s="1"/>
  <c r="G1001" i="2"/>
  <c r="Q1001" i="2"/>
  <c r="H1002" i="2"/>
  <c r="I1002" i="2" s="1"/>
  <c r="I1001" i="2"/>
  <c r="F1004" i="2"/>
  <c r="K1003" i="2"/>
  <c r="T999" i="2"/>
  <c r="U999" i="2" s="1"/>
  <c r="Z999" i="2" s="1"/>
  <c r="S1000" i="2"/>
  <c r="V999" i="2"/>
  <c r="J1000" i="2"/>
  <c r="P1000" i="2"/>
  <c r="W999" i="2" l="1"/>
  <c r="X999" i="2" s="1"/>
  <c r="Y999" i="2" s="1"/>
  <c r="F1005" i="2"/>
  <c r="K1004" i="2"/>
  <c r="T1000" i="2"/>
  <c r="U1000" i="2" s="1"/>
  <c r="Z1000" i="2" s="1"/>
  <c r="S1001" i="2"/>
  <c r="V1000" i="2"/>
  <c r="L1001" i="2"/>
  <c r="AA1001" i="2" s="1"/>
  <c r="AC1001" i="2"/>
  <c r="AD1001" i="2" s="1"/>
  <c r="P1001" i="2"/>
  <c r="J1001" i="2"/>
  <c r="L1002" i="2"/>
  <c r="AA1002" i="2" s="1"/>
  <c r="AC1002" i="2"/>
  <c r="AD1002" i="2" s="1"/>
  <c r="Q1002" i="2"/>
  <c r="H1003" i="2"/>
  <c r="G1002" i="2"/>
  <c r="H1004" i="2" l="1"/>
  <c r="Q1003" i="2"/>
  <c r="G1003" i="2"/>
  <c r="I1003" i="2"/>
  <c r="T1001" i="2"/>
  <c r="U1001" i="2" s="1"/>
  <c r="Z1001" i="2" s="1"/>
  <c r="S1002" i="2"/>
  <c r="V1001" i="2"/>
  <c r="J1002" i="2"/>
  <c r="P1002" i="2"/>
  <c r="W1000" i="2"/>
  <c r="X1000" i="2" s="1"/>
  <c r="Y1000" i="2" s="1"/>
  <c r="F1006" i="2"/>
  <c r="K1005" i="2"/>
  <c r="W1001" i="2" l="1"/>
  <c r="X1001" i="2" s="1"/>
  <c r="Y1001" i="2" s="1"/>
  <c r="T1002" i="2"/>
  <c r="U1002" i="2" s="1"/>
  <c r="Z1002" i="2" s="1"/>
  <c r="S1003" i="2"/>
  <c r="V1002" i="2"/>
  <c r="K1006" i="2"/>
  <c r="F1007" i="2"/>
  <c r="J1003" i="2"/>
  <c r="P1003" i="2"/>
  <c r="L1003" i="2"/>
  <c r="AA1003" i="2" s="1"/>
  <c r="AC1003" i="2"/>
  <c r="AD1003" i="2" s="1"/>
  <c r="Q1004" i="2"/>
  <c r="I1004" i="2"/>
  <c r="H1005" i="2"/>
  <c r="G1004" i="2"/>
  <c r="W1002" i="2" l="1"/>
  <c r="X1002" i="2" s="1"/>
  <c r="Y1002" i="2" s="1"/>
  <c r="H1006" i="2"/>
  <c r="I1006" i="2" s="1"/>
  <c r="Q1005" i="2"/>
  <c r="G1005" i="2"/>
  <c r="I1005" i="2"/>
  <c r="L1004" i="2"/>
  <c r="AA1004" i="2" s="1"/>
  <c r="AC1004" i="2"/>
  <c r="AD1004" i="2" s="1"/>
  <c r="J1004" i="2"/>
  <c r="P1004" i="2"/>
  <c r="S1004" i="2"/>
  <c r="T1003" i="2"/>
  <c r="U1003" i="2" s="1"/>
  <c r="Z1003" i="2" s="1"/>
  <c r="V1003" i="2"/>
  <c r="F1008" i="2"/>
  <c r="K1007" i="2"/>
  <c r="P1005" i="2" l="1"/>
  <c r="J1005" i="2"/>
  <c r="L1006" i="2"/>
  <c r="AC1006" i="2"/>
  <c r="AD1006" i="2" s="1"/>
  <c r="S1005" i="2"/>
  <c r="T1004" i="2"/>
  <c r="U1004" i="2" s="1"/>
  <c r="Z1004" i="2" s="1"/>
  <c r="V1004" i="2"/>
  <c r="F1009" i="2"/>
  <c r="K1008" i="2"/>
  <c r="W1003" i="2"/>
  <c r="X1003" i="2" s="1"/>
  <c r="Y1003" i="2" s="1"/>
  <c r="L1005" i="2"/>
  <c r="AA1005" i="2" s="1"/>
  <c r="AC1005" i="2"/>
  <c r="AD1005" i="2" s="1"/>
  <c r="H1007" i="2"/>
  <c r="G1006" i="2"/>
  <c r="Q1006" i="2"/>
  <c r="W1004" i="2" l="1"/>
  <c r="X1004" i="2" s="1"/>
  <c r="Y1004" i="2" s="1"/>
  <c r="AA1006" i="2"/>
  <c r="G1007" i="2"/>
  <c r="Q1007" i="2"/>
  <c r="H1008" i="2"/>
  <c r="S1006" i="2"/>
  <c r="T1005" i="2"/>
  <c r="U1005" i="2" s="1"/>
  <c r="Z1005" i="2" s="1"/>
  <c r="V1005" i="2"/>
  <c r="P1006" i="2"/>
  <c r="J1006" i="2"/>
  <c r="K1009" i="2"/>
  <c r="F1010" i="2"/>
  <c r="I1007" i="2"/>
  <c r="W1005" i="2" l="1"/>
  <c r="X1005" i="2" s="1"/>
  <c r="Y1005" i="2" s="1"/>
  <c r="K1010" i="2"/>
  <c r="F1011" i="2"/>
  <c r="H1009" i="2"/>
  <c r="G1008" i="2"/>
  <c r="Q1008" i="2"/>
  <c r="T1006" i="2"/>
  <c r="U1006" i="2" s="1"/>
  <c r="Z1006" i="2" s="1"/>
  <c r="S1007" i="2"/>
  <c r="V1006" i="2"/>
  <c r="AC1007" i="2"/>
  <c r="AD1007" i="2" s="1"/>
  <c r="L1007" i="2"/>
  <c r="AA1007" i="2" s="1"/>
  <c r="I1008" i="2"/>
  <c r="P1007" i="2"/>
  <c r="J1007" i="2"/>
  <c r="AC1008" i="2" l="1"/>
  <c r="AD1008" i="2" s="1"/>
  <c r="L1008" i="2"/>
  <c r="AA1008" i="2" s="1"/>
  <c r="J1008" i="2"/>
  <c r="P1008" i="2"/>
  <c r="Q1009" i="2"/>
  <c r="H1010" i="2"/>
  <c r="I1010" i="2" s="1"/>
  <c r="I1009" i="2"/>
  <c r="G1009" i="2"/>
  <c r="F1012" i="2"/>
  <c r="K1011" i="2"/>
  <c r="T1007" i="2"/>
  <c r="U1007" i="2" s="1"/>
  <c r="Z1007" i="2" s="1"/>
  <c r="S1008" i="2"/>
  <c r="V1007" i="2"/>
  <c r="W1006" i="2"/>
  <c r="X1006" i="2" s="1"/>
  <c r="Y1006" i="2" s="1"/>
  <c r="L1010" i="2" l="1"/>
  <c r="AA1010" i="2" s="1"/>
  <c r="AC1010" i="2"/>
  <c r="AD1010" i="2" s="1"/>
  <c r="L1009" i="2"/>
  <c r="AA1009" i="2" s="1"/>
  <c r="AC1009" i="2"/>
  <c r="AD1009" i="2" s="1"/>
  <c r="J1009" i="2"/>
  <c r="P1009" i="2"/>
  <c r="W1007" i="2"/>
  <c r="X1007" i="2" s="1"/>
  <c r="Y1007" i="2" s="1"/>
  <c r="K1012" i="2"/>
  <c r="F1013" i="2"/>
  <c r="G1010" i="2"/>
  <c r="Q1010" i="2"/>
  <c r="H1011" i="2"/>
  <c r="S1009" i="2"/>
  <c r="T1008" i="2"/>
  <c r="U1008" i="2" s="1"/>
  <c r="Z1008" i="2" s="1"/>
  <c r="V1008" i="2"/>
  <c r="W1008" i="2" s="1"/>
  <c r="X1008" i="2" s="1"/>
  <c r="Y1008" i="2" s="1"/>
  <c r="H1012" i="2" l="1"/>
  <c r="I1012" i="2" s="1"/>
  <c r="G1011" i="2"/>
  <c r="Q1011" i="2"/>
  <c r="T1009" i="2"/>
  <c r="U1009" i="2" s="1"/>
  <c r="Z1009" i="2" s="1"/>
  <c r="S1010" i="2"/>
  <c r="V1009" i="2"/>
  <c r="P1010" i="2"/>
  <c r="J1010" i="2"/>
  <c r="I1011" i="2"/>
  <c r="F1014" i="2"/>
  <c r="K1013" i="2"/>
  <c r="W1009" i="2" l="1"/>
  <c r="X1009" i="2" s="1"/>
  <c r="Y1009" i="2" s="1"/>
  <c r="AC1011" i="2"/>
  <c r="AD1011" i="2" s="1"/>
  <c r="L1011" i="2"/>
  <c r="AA1011" i="2" s="1"/>
  <c r="S1011" i="2"/>
  <c r="T1010" i="2"/>
  <c r="U1010" i="2" s="1"/>
  <c r="Z1010" i="2" s="1"/>
  <c r="V1010" i="2"/>
  <c r="K1014" i="2"/>
  <c r="F1015" i="2"/>
  <c r="J1011" i="2"/>
  <c r="P1011" i="2"/>
  <c r="L1012" i="2"/>
  <c r="AA1012" i="2" s="1"/>
  <c r="AC1012" i="2"/>
  <c r="AD1012" i="2" s="1"/>
  <c r="G1012" i="2"/>
  <c r="Q1012" i="2"/>
  <c r="H1013" i="2"/>
  <c r="S1012" i="2" l="1"/>
  <c r="T1011" i="2"/>
  <c r="U1011" i="2" s="1"/>
  <c r="Z1011" i="2" s="1"/>
  <c r="V1011" i="2"/>
  <c r="G1013" i="2"/>
  <c r="Q1013" i="2"/>
  <c r="H1014" i="2"/>
  <c r="F1016" i="2"/>
  <c r="K1015" i="2"/>
  <c r="I1013" i="2"/>
  <c r="P1012" i="2"/>
  <c r="J1012" i="2"/>
  <c r="W1010" i="2"/>
  <c r="X1010" i="2" s="1"/>
  <c r="Y1010" i="2" s="1"/>
  <c r="W1011" i="2" l="1"/>
  <c r="X1011" i="2" s="1"/>
  <c r="Y1011" i="2" s="1"/>
  <c r="J1013" i="2"/>
  <c r="P1013" i="2"/>
  <c r="I1014" i="2"/>
  <c r="Q1014" i="2"/>
  <c r="H1015" i="2"/>
  <c r="G1014" i="2"/>
  <c r="K1016" i="2"/>
  <c r="F1017" i="2"/>
  <c r="AC1013" i="2"/>
  <c r="AD1013" i="2" s="1"/>
  <c r="L1013" i="2"/>
  <c r="AA1013" i="2" s="1"/>
  <c r="T1012" i="2"/>
  <c r="U1012" i="2" s="1"/>
  <c r="Z1012" i="2" s="1"/>
  <c r="S1013" i="2"/>
  <c r="V1012" i="2"/>
  <c r="AC1014" i="2" l="1"/>
  <c r="AD1014" i="2" s="1"/>
  <c r="L1014" i="2"/>
  <c r="AA1014" i="2" s="1"/>
  <c r="J1014" i="2"/>
  <c r="P1014" i="2"/>
  <c r="W1012" i="2"/>
  <c r="X1012" i="2" s="1"/>
  <c r="Y1012" i="2" s="1"/>
  <c r="S1014" i="2"/>
  <c r="T1013" i="2"/>
  <c r="U1013" i="2" s="1"/>
  <c r="Z1013" i="2" s="1"/>
  <c r="V1013" i="2"/>
  <c r="K1017" i="2"/>
  <c r="F1018" i="2"/>
  <c r="G1015" i="2"/>
  <c r="I1015" i="2"/>
  <c r="Q1015" i="2"/>
  <c r="H1016" i="2"/>
  <c r="I1016" i="2" s="1"/>
  <c r="L1016" i="2" l="1"/>
  <c r="AA1016" i="2" s="1"/>
  <c r="AC1016" i="2"/>
  <c r="AD1016" i="2" s="1"/>
  <c r="J1015" i="2"/>
  <c r="P1015" i="2"/>
  <c r="K1018" i="2"/>
  <c r="F1019" i="2"/>
  <c r="T1014" i="2"/>
  <c r="U1014" i="2" s="1"/>
  <c r="Z1014" i="2" s="1"/>
  <c r="S1015" i="2"/>
  <c r="V1014" i="2"/>
  <c r="Q1016" i="2"/>
  <c r="H1017" i="2"/>
  <c r="G1016" i="2"/>
  <c r="AC1015" i="2"/>
  <c r="AD1015" i="2" s="1"/>
  <c r="L1015" i="2"/>
  <c r="AA1015" i="2" s="1"/>
  <c r="W1013" i="2"/>
  <c r="X1013" i="2" s="1"/>
  <c r="Y1013" i="2" s="1"/>
  <c r="W1014" i="2" l="1"/>
  <c r="X1014" i="2" s="1"/>
  <c r="Y1014" i="2" s="1"/>
  <c r="T1015" i="2"/>
  <c r="U1015" i="2" s="1"/>
  <c r="Z1015" i="2" s="1"/>
  <c r="S1016" i="2"/>
  <c r="V1015" i="2"/>
  <c r="P1016" i="2"/>
  <c r="J1016" i="2"/>
  <c r="Q1017" i="2"/>
  <c r="G1017" i="2"/>
  <c r="H1018" i="2"/>
  <c r="I1018" i="2" s="1"/>
  <c r="I1017" i="2"/>
  <c r="K1019" i="2"/>
  <c r="F1020" i="2"/>
  <c r="AC1018" i="2" l="1"/>
  <c r="AD1018" i="2" s="1"/>
  <c r="L1018" i="2"/>
  <c r="AA1018" i="2" s="1"/>
  <c r="K1020" i="2"/>
  <c r="F1021" i="2"/>
  <c r="J1017" i="2"/>
  <c r="P1017" i="2"/>
  <c r="W1015" i="2"/>
  <c r="X1015" i="2" s="1"/>
  <c r="Y1015" i="2" s="1"/>
  <c r="AC1017" i="2"/>
  <c r="AD1017" i="2" s="1"/>
  <c r="L1017" i="2"/>
  <c r="AA1017" i="2" s="1"/>
  <c r="T1016" i="2"/>
  <c r="U1016" i="2" s="1"/>
  <c r="Z1016" i="2" s="1"/>
  <c r="S1017" i="2"/>
  <c r="V1016" i="2"/>
  <c r="H1019" i="2"/>
  <c r="G1018" i="2"/>
  <c r="Q1018" i="2"/>
  <c r="H1020" i="2" l="1"/>
  <c r="Q1019" i="2"/>
  <c r="G1019" i="2"/>
  <c r="T1017" i="2"/>
  <c r="U1017" i="2" s="1"/>
  <c r="Z1017" i="2" s="1"/>
  <c r="S1018" i="2"/>
  <c r="V1017" i="2"/>
  <c r="K1021" i="2"/>
  <c r="F1022" i="2"/>
  <c r="J1018" i="2"/>
  <c r="P1018" i="2"/>
  <c r="W1016" i="2"/>
  <c r="X1016" i="2" s="1"/>
  <c r="Y1016" i="2" s="1"/>
  <c r="I1019" i="2"/>
  <c r="W1017" i="2" l="1"/>
  <c r="X1017" i="2" s="1"/>
  <c r="Y1017" i="2" s="1"/>
  <c r="J1019" i="2"/>
  <c r="P1019" i="2"/>
  <c r="T1018" i="2"/>
  <c r="U1018" i="2" s="1"/>
  <c r="Z1018" i="2" s="1"/>
  <c r="S1019" i="2"/>
  <c r="V1018" i="2"/>
  <c r="L1019" i="2"/>
  <c r="AA1019" i="2" s="1"/>
  <c r="AC1019" i="2"/>
  <c r="AD1019" i="2" s="1"/>
  <c r="K1022" i="2"/>
  <c r="F1023" i="2"/>
  <c r="I1020" i="2"/>
  <c r="G1020" i="2"/>
  <c r="Q1020" i="2"/>
  <c r="H1021" i="2"/>
  <c r="T1019" i="2" l="1"/>
  <c r="U1019" i="2" s="1"/>
  <c r="Z1019" i="2" s="1"/>
  <c r="S1020" i="2"/>
  <c r="V1019" i="2"/>
  <c r="W1019" i="2" s="1"/>
  <c r="X1019" i="2" s="1"/>
  <c r="Y1019" i="2" s="1"/>
  <c r="P1020" i="2"/>
  <c r="J1020" i="2"/>
  <c r="L1020" i="2"/>
  <c r="AA1020" i="2" s="1"/>
  <c r="AC1020" i="2"/>
  <c r="AD1020" i="2" s="1"/>
  <c r="Q1021" i="2"/>
  <c r="G1021" i="2"/>
  <c r="H1022" i="2"/>
  <c r="I1021" i="2"/>
  <c r="F1024" i="2"/>
  <c r="K1023" i="2"/>
  <c r="W1018" i="2"/>
  <c r="X1018" i="2" s="1"/>
  <c r="Y1018" i="2" s="1"/>
  <c r="T1020" i="2" l="1"/>
  <c r="U1020" i="2" s="1"/>
  <c r="Z1020" i="2" s="1"/>
  <c r="S1021" i="2"/>
  <c r="V1020" i="2"/>
  <c r="W1020" i="2" s="1"/>
  <c r="X1020" i="2" s="1"/>
  <c r="Y1020" i="2" s="1"/>
  <c r="K1024" i="2"/>
  <c r="F1025" i="2"/>
  <c r="L1021" i="2"/>
  <c r="AA1021" i="2" s="1"/>
  <c r="AC1021" i="2"/>
  <c r="AD1021" i="2" s="1"/>
  <c r="H1023" i="2"/>
  <c r="G1022" i="2"/>
  <c r="Q1022" i="2"/>
  <c r="P1021" i="2"/>
  <c r="J1021" i="2"/>
  <c r="I1022" i="2"/>
  <c r="S1022" i="2" l="1"/>
  <c r="T1021" i="2"/>
  <c r="U1021" i="2" s="1"/>
  <c r="Z1021" i="2" s="1"/>
  <c r="V1021" i="2"/>
  <c r="H1024" i="2"/>
  <c r="Q1023" i="2"/>
  <c r="G1023" i="2"/>
  <c r="I1023" i="2"/>
  <c r="L1022" i="2"/>
  <c r="AA1022" i="2" s="1"/>
  <c r="AC1022" i="2"/>
  <c r="AD1022" i="2" s="1"/>
  <c r="P1022" i="2"/>
  <c r="J1022" i="2"/>
  <c r="F1026" i="2"/>
  <c r="K1025" i="2"/>
  <c r="W1021" i="2" l="1"/>
  <c r="X1021" i="2" s="1"/>
  <c r="Y1021" i="2" s="1"/>
  <c r="S1023" i="2"/>
  <c r="T1022" i="2"/>
  <c r="U1022" i="2" s="1"/>
  <c r="Z1022" i="2" s="1"/>
  <c r="V1022" i="2"/>
  <c r="AC1023" i="2"/>
  <c r="AD1023" i="2" s="1"/>
  <c r="L1023" i="2"/>
  <c r="AA1023" i="2" s="1"/>
  <c r="P1023" i="2"/>
  <c r="J1023" i="2"/>
  <c r="K1026" i="2"/>
  <c r="F1027" i="2"/>
  <c r="Q1024" i="2"/>
  <c r="H1025" i="2"/>
  <c r="G1024" i="2"/>
  <c r="I1024" i="2"/>
  <c r="W1022" i="2" l="1"/>
  <c r="X1022" i="2" s="1"/>
  <c r="Y1022" i="2" s="1"/>
  <c r="Q1025" i="2"/>
  <c r="H1026" i="2"/>
  <c r="G1025" i="2"/>
  <c r="L1024" i="2"/>
  <c r="AA1024" i="2" s="1"/>
  <c r="AC1024" i="2"/>
  <c r="AD1024" i="2" s="1"/>
  <c r="J1024" i="2"/>
  <c r="P1024" i="2"/>
  <c r="F1028" i="2"/>
  <c r="K1027" i="2"/>
  <c r="I1025" i="2"/>
  <c r="T1023" i="2"/>
  <c r="U1023" i="2" s="1"/>
  <c r="Z1023" i="2" s="1"/>
  <c r="S1024" i="2"/>
  <c r="V1023" i="2"/>
  <c r="W1023" i="2" l="1"/>
  <c r="X1023" i="2" s="1"/>
  <c r="Y1023" i="2" s="1"/>
  <c r="L1025" i="2"/>
  <c r="AA1025" i="2" s="1"/>
  <c r="AC1025" i="2"/>
  <c r="AD1025" i="2" s="1"/>
  <c r="P1025" i="2"/>
  <c r="J1025" i="2"/>
  <c r="S1025" i="2"/>
  <c r="T1024" i="2"/>
  <c r="U1024" i="2" s="1"/>
  <c r="Z1024" i="2" s="1"/>
  <c r="V1024" i="2"/>
  <c r="K1028" i="2"/>
  <c r="F1029" i="2"/>
  <c r="H1027" i="2"/>
  <c r="G1026" i="2"/>
  <c r="Q1026" i="2"/>
  <c r="I1026" i="2"/>
  <c r="W1024" i="2" l="1"/>
  <c r="X1024" i="2" s="1"/>
  <c r="Y1024" i="2" s="1"/>
  <c r="P1026" i="2"/>
  <c r="J1026" i="2"/>
  <c r="L1026" i="2"/>
  <c r="AA1026" i="2" s="1"/>
  <c r="AC1026" i="2"/>
  <c r="AD1026" i="2" s="1"/>
  <c r="Q1027" i="2"/>
  <c r="G1027" i="2"/>
  <c r="H1028" i="2"/>
  <c r="I1027" i="2"/>
  <c r="F1030" i="2"/>
  <c r="K1029" i="2"/>
  <c r="T1025" i="2"/>
  <c r="U1025" i="2" s="1"/>
  <c r="Z1025" i="2" s="1"/>
  <c r="S1026" i="2"/>
  <c r="V1025" i="2"/>
  <c r="F1031" i="2" l="1"/>
  <c r="K1030" i="2"/>
  <c r="I1028" i="2"/>
  <c r="H1029" i="2"/>
  <c r="G1028" i="2"/>
  <c r="Q1028" i="2"/>
  <c r="W1025" i="2"/>
  <c r="X1025" i="2" s="1"/>
  <c r="Y1025" i="2" s="1"/>
  <c r="J1027" i="2"/>
  <c r="P1027" i="2"/>
  <c r="S1027" i="2"/>
  <c r="T1026" i="2"/>
  <c r="U1026" i="2" s="1"/>
  <c r="Z1026" i="2" s="1"/>
  <c r="V1026" i="2"/>
  <c r="AC1027" i="2"/>
  <c r="AD1027" i="2" s="1"/>
  <c r="L1027" i="2"/>
  <c r="AA1027" i="2" s="1"/>
  <c r="W1026" i="2" l="1"/>
  <c r="X1026" i="2" s="1"/>
  <c r="Y1026" i="2" s="1"/>
  <c r="T1027" i="2"/>
  <c r="U1027" i="2" s="1"/>
  <c r="Z1027" i="2" s="1"/>
  <c r="S1028" i="2"/>
  <c r="V1027" i="2"/>
  <c r="L1028" i="2"/>
  <c r="AA1028" i="2" s="1"/>
  <c r="AC1028" i="2"/>
  <c r="AD1028" i="2" s="1"/>
  <c r="P1028" i="2"/>
  <c r="J1028" i="2"/>
  <c r="K1031" i="2"/>
  <c r="F1032" i="2"/>
  <c r="K1032" i="2" s="1"/>
  <c r="Q1029" i="2"/>
  <c r="H1030" i="2"/>
  <c r="G1029" i="2"/>
  <c r="I1029" i="2"/>
  <c r="W1027" i="2" l="1"/>
  <c r="X1027" i="2" s="1"/>
  <c r="Y1027" i="2" s="1"/>
  <c r="L1029" i="2"/>
  <c r="AA1029" i="2" s="1"/>
  <c r="AC1029" i="2"/>
  <c r="AD1029" i="2" s="1"/>
  <c r="H1031" i="2"/>
  <c r="I1031" i="2" s="1"/>
  <c r="Q1030" i="2"/>
  <c r="G1030" i="2"/>
  <c r="I1030" i="2"/>
  <c r="T1028" i="2"/>
  <c r="U1028" i="2" s="1"/>
  <c r="Z1028" i="2" s="1"/>
  <c r="S1029" i="2"/>
  <c r="V1028" i="2"/>
  <c r="J1029" i="2"/>
  <c r="P1029" i="2"/>
  <c r="P1030" i="2" l="1"/>
  <c r="J1030" i="2"/>
  <c r="AC1030" i="2"/>
  <c r="AD1030" i="2" s="1"/>
  <c r="L1030" i="2"/>
  <c r="AA1030" i="2" s="1"/>
  <c r="W1028" i="2"/>
  <c r="X1028" i="2" s="1"/>
  <c r="Y1028" i="2" s="1"/>
  <c r="G1031" i="2"/>
  <c r="H1032" i="2"/>
  <c r="Q1031" i="2"/>
  <c r="AC1031" i="2"/>
  <c r="AD1031" i="2" s="1"/>
  <c r="L1031" i="2"/>
  <c r="AA1031" i="2" s="1"/>
  <c r="S1030" i="2"/>
  <c r="T1029" i="2"/>
  <c r="U1029" i="2" s="1"/>
  <c r="Z1029" i="2" s="1"/>
  <c r="V1029" i="2"/>
  <c r="W1029" i="2" l="1"/>
  <c r="X1029" i="2" s="1"/>
  <c r="Y1029" i="2" s="1"/>
  <c r="G1032" i="2"/>
  <c r="Q1032" i="2"/>
  <c r="I1032" i="2"/>
  <c r="P1031" i="2"/>
  <c r="J1031" i="2"/>
  <c r="S1031" i="2"/>
  <c r="T1030" i="2"/>
  <c r="U1030" i="2" s="1"/>
  <c r="Z1030" i="2" s="1"/>
  <c r="V1030" i="2"/>
  <c r="S1032" i="2" l="1"/>
  <c r="T1031" i="2"/>
  <c r="U1031" i="2" s="1"/>
  <c r="Z1031" i="2" s="1"/>
  <c r="V1031" i="2"/>
  <c r="AC1032" i="2"/>
  <c r="AD1032" i="2" s="1"/>
  <c r="L1032" i="2"/>
  <c r="W1030" i="2"/>
  <c r="X1030" i="2" s="1"/>
  <c r="Y1030" i="2" s="1"/>
  <c r="P1032" i="2"/>
  <c r="J1032" i="2"/>
  <c r="W1031" i="2" l="1"/>
  <c r="X1031" i="2" s="1"/>
  <c r="Y1031" i="2" s="1"/>
  <c r="AA514" i="2"/>
  <c r="AA351" i="2"/>
  <c r="AA446" i="2"/>
  <c r="AA333" i="2"/>
  <c r="AA503" i="2"/>
  <c r="AA430" i="2"/>
  <c r="AA362" i="2"/>
  <c r="AA1032" i="2"/>
  <c r="AA411" i="2"/>
  <c r="AA326" i="2"/>
  <c r="AA384" i="2"/>
  <c r="AA426" i="2"/>
  <c r="AA414" i="2"/>
  <c r="AA427" i="2"/>
  <c r="AA369" i="2"/>
  <c r="AA469" i="2"/>
  <c r="AA428" i="2"/>
  <c r="AA495" i="2"/>
  <c r="AA407" i="2"/>
  <c r="AA454" i="2"/>
  <c r="AA418" i="2"/>
  <c r="AA8" i="2"/>
  <c r="AA398" i="2"/>
  <c r="AA374" i="2"/>
  <c r="AA445" i="2"/>
  <c r="AA391" i="2"/>
  <c r="T1032" i="2"/>
  <c r="U1032" i="2" s="1"/>
  <c r="Z1032" i="2" s="1"/>
  <c r="V1032" i="2"/>
  <c r="W1032" i="2" l="1"/>
  <c r="X1032" i="2" s="1"/>
  <c r="Y1032" i="2" s="1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<sst xmlns="http://schemas.openxmlformats.org/spreadsheetml/2006/main" count="17745" uniqueCount="1267">
  <si>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</si>
  <si>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</si>
  <si>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</si>
  <si>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</si>
  <si>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</si>
  <si>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</si>
  <si>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</si>
  <si>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</si>
  <si>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</si>
  <si>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</si>
  <si>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</si>
  <si>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</si>
  <si>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</si>
  <si>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</si>
  <si>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</si>
  <si>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</si>
  <si>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</si>
  <si>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</si>
  <si>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</si>
  <si>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</si>
  <si>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</si>
  <si>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</si>
  <si>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</si>
  <si>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</si>
  <si>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</si>
  <si>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</si>
  <si>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</si>
  <si>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</si>
  <si>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</si>
  <si>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</si>
  <si>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</si>
  <si>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</si>
  <si>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</si>
  <si>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</si>
  <si>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</si>
  <si>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</si>
  <si>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</si>
  <si>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</si>
  <si>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</si>
  <si>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</si>
  <si>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</si>
  <si>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</si>
  <si>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</si>
  <si>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</si>
  <si>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</si>
  <si>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</si>
  <si>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</si>
  <si>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</si>
  <si>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</si>
  <si>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</si>
  <si>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</si>
  <si>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</si>
  <si>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</si>
  <si>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</si>
  <si>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</si>
  <si>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</si>
  <si>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</si>
  <si>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</si>
  <si>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</si>
  <si>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</si>
  <si>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</si>
  <si>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</si>
  <si>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</si>
  <si>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</si>
  <si>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</si>
  <si>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</si>
  <si>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</si>
  <si>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</si>
  <si>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</si>
  <si>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</si>
  <si>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</si>
  <si>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</si>
  <si>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</si>
  <si>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</si>
  <si>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</si>
  <si>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</si>
  <si>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</si>
  <si>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</si>
  <si>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</si>
  <si>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</si>
  <si>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</si>
  <si>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</si>
  <si>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</si>
  <si>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</si>
  <si>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</si>
  <si>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</si>
  <si>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</si>
  <si>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</si>
  <si>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</si>
  <si>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</si>
  <si>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</si>
  <si>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</si>
  <si>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</si>
  <si>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</si>
  <si>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</si>
  <si>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</si>
  <si>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</si>
  <si>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</si>
  <si>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</si>
  <si>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</si>
  <si>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</si>
  <si>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</si>
  <si>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</si>
  <si>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</si>
  <si>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</si>
  <si>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</si>
  <si>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</si>
  <si>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</si>
  <si>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</si>
  <si>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</si>
  <si>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</si>
  <si>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</si>
  <si>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</si>
  <si>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</si>
  <si>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</si>
  <si>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</si>
  <si>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</si>
  <si>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</si>
  <si>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</si>
  <si>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</si>
  <si>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</si>
  <si>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</si>
  <si>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</si>
  <si>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</si>
  <si>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</si>
  <si>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</si>
  <si>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</si>
  <si>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</si>
  <si>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</si>
  <si>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</si>
  <si>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</si>
  <si>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</si>
  <si>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</si>
  <si>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</si>
  <si>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</si>
  <si>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</si>
  <si>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</si>
  <si>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</si>
  <si>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</si>
  <si>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</si>
  <si>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</si>
  <si>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</si>
  <si>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</si>
  <si>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</si>
  <si>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</si>
  <si>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</si>
  <si>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</si>
  <si>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</si>
  <si>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</si>
  <si>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</si>
  <si>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</si>
  <si>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</si>
  <si>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</si>
  <si>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</si>
  <si>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</si>
  <si>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</si>
  <si>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</si>
  <si>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</si>
  <si>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</si>
  <si>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</si>
  <si>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</si>
  <si>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</si>
  <si>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</si>
  <si>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</si>
  <si>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</si>
  <si>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</si>
  <si>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</si>
  <si>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</si>
  <si>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</si>
  <si>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</si>
  <si>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</si>
  <si>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</si>
  <si>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</si>
  <si>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</si>
  <si>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</si>
  <si>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</si>
  <si>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</si>
  <si>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</si>
  <si>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</si>
  <si>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</si>
  <si>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</si>
  <si>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</si>
  <si>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</si>
  <si>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</si>
  <si>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</si>
  <si>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</si>
  <si>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</si>
  <si>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</si>
  <si>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</si>
  <si>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</si>
  <si>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</si>
  <si>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</si>
  <si>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</si>
  <si>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</si>
  <si>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</si>
  <si>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</si>
  <si>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</si>
  <si>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</si>
  <si>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</si>
  <si>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</si>
  <si>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</si>
  <si>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</si>
  <si>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</si>
  <si>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</si>
  <si>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</si>
  <si>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</si>
  <si>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</si>
  <si>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</si>
  <si>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</si>
  <si>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</si>
  <si>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</si>
  <si>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</si>
  <si>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</si>
  <si>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</si>
  <si>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</si>
  <si>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</si>
  <si>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</si>
  <si>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</si>
  <si>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</si>
  <si>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</si>
  <si>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</si>
  <si>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</si>
  <si>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</si>
  <si>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</si>
  <si>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</si>
  <si>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</si>
  <si>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</si>
  <si>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</si>
  <si>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</si>
  <si>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</si>
  <si>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</si>
  <si>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</si>
  <si>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</si>
  <si>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</si>
  <si>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</si>
  <si>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</si>
  <si>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</si>
  <si>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</si>
  <si>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</si>
  <si>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</si>
  <si>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</si>
  <si>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</si>
  <si>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</si>
  <si>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</si>
  <si>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</si>
  <si>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</si>
  <si>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</si>
  <si>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</si>
  <si>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</si>
  <si>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</si>
  <si>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</si>
  <si>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</si>
  <si>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</si>
  <si>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</si>
  <si>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</si>
  <si>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</si>
  <si>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</si>
  <si>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</si>
  <si>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</si>
  <si>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</si>
  <si>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</si>
  <si>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</si>
  <si>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</si>
  <si>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</si>
  <si>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</si>
  <si>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</si>
  <si>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</si>
  <si>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</si>
  <si>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</si>
  <si>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</si>
  <si>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</si>
  <si>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</si>
  <si>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</si>
  <si>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</si>
  <si>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</si>
  <si>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</si>
  <si>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</si>
  <si>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</si>
  <si>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</si>
  <si>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</si>
  <si>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</si>
  <si>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</si>
  <si>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</si>
  <si>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</si>
  <si>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</si>
  <si>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</si>
  <si>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</si>
  <si>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</si>
  <si>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</si>
  <si>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</si>
  <si>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</si>
  <si>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</si>
  <si>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</si>
  <si>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</si>
  <si>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</si>
  <si>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</si>
  <si>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</si>
  <si>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</si>
  <si>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</si>
  <si>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</si>
  <si>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</si>
  <si>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</si>
  <si>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</si>
  <si>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</si>
  <si>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</si>
  <si>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</si>
  <si>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</si>
  <si>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</si>
  <si>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</si>
  <si>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</si>
  <si>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</si>
  <si>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</si>
  <si>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</si>
  <si>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</si>
  <si>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</si>
  <si>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</si>
  <si>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</si>
  <si>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</si>
  <si>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</si>
  <si>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</si>
  <si>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</si>
  <si>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</si>
  <si>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</si>
  <si>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</si>
  <si>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</si>
  <si>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</si>
  <si>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</si>
  <si>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</si>
  <si>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</si>
  <si>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</si>
  <si>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</si>
  <si>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</si>
  <si>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</si>
  <si>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</si>
  <si>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</si>
  <si>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</si>
  <si>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</si>
  <si>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</si>
  <si>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</si>
  <si>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</si>
  <si>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</si>
  <si>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</si>
  <si>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</si>
  <si>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</si>
  <si>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</si>
  <si>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</si>
  <si>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</si>
  <si>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</si>
  <si>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</si>
  <si>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</si>
  <si>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</si>
  <si>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</si>
  <si>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</si>
  <si>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</si>
  <si>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</si>
  <si>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</si>
  <si>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</si>
  <si>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</si>
  <si>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</si>
  <si>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</si>
  <si>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</si>
  <si>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</si>
  <si>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</si>
  <si>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</si>
  <si>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</si>
  <si>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</si>
  <si>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</si>
  <si>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</si>
  <si>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</si>
  <si>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</si>
  <si>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</si>
  <si>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</si>
  <si>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</si>
  <si>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</si>
  <si>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</si>
  <si>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</si>
  <si>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</si>
  <si>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</si>
  <si>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</si>
  <si>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</si>
  <si>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</si>
  <si>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</si>
  <si>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</si>
  <si>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</si>
  <si>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</si>
  <si>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</si>
  <si>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</si>
  <si>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</si>
  <si>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</si>
  <si>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</si>
  <si>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</si>
  <si>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</si>
  <si>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</si>
  <si>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</si>
  <si>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</si>
  <si>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</si>
  <si>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</si>
  <si>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</si>
  <si>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</si>
  <si>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</si>
  <si>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</si>
  <si>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</si>
  <si>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</si>
  <si>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</si>
  <si>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</si>
  <si>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</si>
  <si>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</si>
  <si>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</si>
  <si>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</si>
  <si>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</si>
  <si>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</si>
  <si>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</si>
  <si>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</si>
  <si>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</si>
  <si>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</si>
  <si>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</si>
  <si>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</si>
  <si>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</si>
  <si>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</si>
  <si>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</si>
  <si>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</si>
  <si>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</si>
  <si>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</si>
  <si>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</si>
  <si>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</si>
  <si>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</si>
  <si>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</si>
  <si>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</si>
  <si>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</si>
  <si>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</si>
  <si>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</si>
  <si>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</si>
  <si>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</si>
  <si>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</si>
  <si>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</si>
  <si>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</si>
  <si>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</si>
  <si>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</si>
  <si>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</si>
  <si>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</si>
  <si>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</si>
  <si>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</si>
  <si>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</si>
  <si>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</si>
  <si>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</si>
  <si>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</si>
  <si>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</si>
  <si>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</si>
  <si>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</si>
  <si>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</si>
  <si>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</si>
  <si>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</si>
  <si>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</si>
  <si>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</si>
  <si>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</si>
  <si>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</si>
  <si>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</si>
  <si>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</si>
  <si>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</si>
  <si>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</si>
  <si>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</si>
  <si>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</si>
  <si>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</si>
  <si>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</si>
  <si>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</si>
  <si>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</si>
  <si>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</si>
  <si>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</si>
  <si>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</si>
  <si>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</si>
  <si>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</si>
  <si>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</si>
  <si>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</si>
  <si>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</si>
  <si>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</si>
  <si>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</si>
  <si>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</si>
  <si>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</si>
  <si>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</si>
  <si>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</si>
  <si>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</si>
  <si>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</si>
  <si>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</si>
  <si>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</si>
  <si>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</si>
  <si>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</si>
  <si>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</si>
  <si>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</si>
  <si>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</si>
  <si>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</si>
  <si>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</si>
  <si>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</si>
  <si>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</si>
  <si>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</si>
  <si>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</si>
  <si>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</si>
  <si>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</si>
  <si>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</si>
  <si>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</si>
  <si>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</si>
  <si>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</si>
  <si>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</si>
  <si>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</si>
  <si>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</si>
  <si>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</si>
  <si>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</si>
  <si>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</si>
  <si>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</si>
  <si>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</si>
  <si>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</si>
  <si>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</si>
  <si>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</si>
  <si>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</si>
  <si>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</si>
  <si>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</si>
  <si>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</si>
  <si>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</si>
  <si>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</si>
  <si>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</si>
  <si>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</si>
  <si>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</si>
  <si>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</si>
  <si>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</si>
  <si>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</si>
  <si>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</si>
  <si>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</si>
  <si>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</si>
  <si>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</si>
  <si>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</si>
  <si>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</si>
  <si>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</si>
  <si>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</si>
  <si>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</si>
  <si>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</si>
  <si>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</si>
  <si>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</si>
  <si>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</si>
  <si>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</si>
  <si>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</si>
  <si>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</si>
  <si>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</si>
  <si>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</si>
  <si>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</si>
  <si>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</si>
  <si>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</si>
  <si>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</si>
  <si>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</si>
  <si>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</si>
  <si>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</si>
  <si>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</si>
  <si>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</si>
  <si>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</si>
  <si>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</si>
  <si>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</si>
  <si>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</si>
  <si>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</si>
  <si>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</si>
  <si>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</si>
  <si>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</si>
  <si>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</si>
  <si>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</si>
  <si>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</si>
  <si>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</si>
  <si>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</si>
  <si>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</si>
  <si>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</si>
  <si>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</si>
  <si>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</si>
  <si>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</si>
  <si>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</si>
  <si>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</si>
  <si>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</si>
  <si>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</si>
  <si>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</si>
  <si>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</si>
  <si>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</si>
  <si>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</si>
  <si>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</si>
  <si>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</si>
  <si>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</si>
  <si>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</si>
  <si>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</si>
  <si>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</si>
  <si>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</si>
  <si>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</si>
  <si>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</si>
  <si>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</si>
  <si>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</si>
  <si>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</si>
  <si>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</si>
  <si>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</si>
  <si>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</si>
  <si>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</si>
  <si>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</si>
  <si>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</si>
  <si>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</si>
  <si>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</si>
  <si>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</si>
  <si>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</si>
  <si>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</si>
  <si>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</si>
  <si>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</si>
  <si>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</si>
  <si>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</si>
  <si>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</si>
  <si>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</si>
  <si>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</si>
  <si>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</si>
  <si>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</si>
  <si>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</si>
  <si>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</si>
  <si>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</si>
  <si>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</si>
  <si>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</si>
  <si>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</si>
  <si>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</si>
  <si>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</si>
  <si>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</si>
  <si>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</si>
  <si>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</si>
  <si>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</si>
  <si>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</si>
  <si>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</si>
  <si>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</si>
  <si>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</si>
  <si>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</si>
  <si>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</si>
  <si>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</si>
  <si>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</si>
  <si>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</si>
  <si>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</si>
  <si>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</si>
  <si>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</si>
  <si>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</si>
  <si>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</si>
  <si>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</si>
  <si>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</si>
  <si>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</si>
  <si>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</si>
  <si>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</si>
  <si>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</si>
  <si>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</si>
  <si>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</si>
  <si>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</si>
  <si>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</si>
  <si>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</si>
  <si>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</si>
  <si>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</si>
  <si>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</si>
  <si>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</si>
  <si>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</si>
  <si>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</si>
  <si>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</si>
  <si>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</si>
  <si>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</si>
  <si>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</si>
  <si>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</si>
  <si>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</si>
  <si>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</si>
  <si>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</si>
  <si>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</si>
  <si>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</si>
  <si>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</si>
  <si>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</si>
  <si>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</si>
  <si>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</si>
  <si>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</si>
  <si>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</si>
  <si>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</si>
  <si>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</si>
  <si>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</si>
  <si>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</si>
  <si>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</si>
  <si>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</si>
  <si>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</si>
  <si>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</si>
  <si>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</si>
  <si>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</si>
  <si>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</si>
  <si>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</si>
  <si>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</si>
  <si>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</si>
  <si>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</si>
  <si>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</si>
  <si>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</si>
  <si>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</si>
  <si>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</si>
  <si>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</si>
  <si>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</si>
  <si>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</si>
  <si>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</si>
  <si>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</si>
  <si>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</si>
  <si>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</si>
  <si>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</si>
  <si>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</si>
  <si>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</si>
  <si>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</si>
  <si>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</si>
  <si>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</si>
  <si>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</si>
  <si>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</si>
  <si>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</si>
  <si>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</si>
  <si>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</si>
  <si>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</si>
  <si>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</si>
  <si>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</si>
  <si>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</si>
  <si>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</si>
  <si>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</si>
  <si>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</si>
  <si>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</si>
  <si>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</si>
  <si>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</si>
  <si>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</si>
  <si>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</si>
  <si>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</si>
  <si>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</si>
  <si>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</si>
  <si>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</si>
  <si>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</si>
  <si>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</si>
  <si>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</si>
  <si>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</si>
  <si>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</si>
  <si>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</si>
  <si>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</si>
  <si>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</si>
  <si>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</si>
  <si>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</si>
  <si>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</si>
  <si>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</si>
  <si>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</si>
  <si>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</si>
  <si>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</si>
  <si>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</si>
  <si>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</si>
  <si>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</si>
  <si>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</si>
  <si>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</si>
  <si>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</si>
  <si>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</si>
  <si>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</si>
  <si>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</si>
  <si>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</si>
  <si>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</si>
  <si>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</si>
  <si>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</si>
  <si>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</si>
  <si>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</si>
  <si>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</si>
  <si>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</si>
  <si>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</si>
  <si>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</si>
  <si>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</si>
  <si>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</si>
  <si>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</si>
  <si>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</si>
  <si>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</si>
  <si>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</si>
  <si>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</si>
  <si>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</si>
  <si>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</si>
  <si>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</si>
  <si>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</si>
  <si>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</si>
  <si>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</si>
  <si>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</si>
  <si>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</si>
  <si>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</si>
  <si>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</si>
  <si>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</si>
  <si>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</si>
  <si>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</si>
  <si>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</si>
  <si>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</si>
  <si>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</si>
  <si>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</si>
  <si>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</si>
  <si>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</si>
  <si>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</si>
  <si>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</si>
  <si>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</si>
  <si>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</si>
  <si>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</si>
  <si>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</si>
  <si>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</si>
  <si>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</si>
  <si>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</si>
  <si>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</si>
  <si>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</si>
  <si>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</si>
  <si>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</si>
  <si>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</si>
  <si>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</si>
  <si>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</si>
  <si>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</si>
  <si>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</si>
  <si>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</si>
  <si>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</si>
  <si>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</si>
  <si>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</si>
  <si>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</si>
  <si>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</si>
  <si>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</si>
  <si>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</si>
  <si>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</si>
  <si>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</si>
  <si>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</si>
  <si>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</si>
  <si>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</si>
  <si>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</si>
  <si>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</si>
  <si>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</si>
  <si>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</si>
  <si>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</si>
  <si>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</si>
  <si>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</si>
  <si>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</si>
  <si>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</si>
  <si>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</si>
  <si>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</si>
  <si>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</si>
  <si>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</si>
  <si>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</si>
  <si>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</si>
  <si>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</si>
  <si>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</si>
  <si>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</si>
  <si>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</si>
  <si>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</si>
  <si>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</si>
  <si>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</si>
  <si>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</si>
  <si>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</si>
  <si>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</si>
  <si>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</si>
  <si>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</si>
  <si>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</si>
  <si>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</si>
  <si>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</si>
  <si>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</si>
  <si>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</si>
  <si>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</si>
  <si>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</si>
  <si>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</si>
  <si>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</si>
  <si>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</si>
  <si>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</si>
  <si>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</si>
  <si>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</si>
  <si>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</si>
  <si>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</si>
  <si>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</si>
  <si>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</si>
  <si>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</si>
  <si>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</si>
  <si>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</si>
  <si>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</si>
  <si>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</si>
  <si>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</si>
  <si>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</si>
  <si>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</si>
  <si>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</si>
  <si>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</si>
  <si>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</si>
  <si>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</si>
  <si>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</si>
  <si>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</si>
  <si>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</si>
  <si>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</si>
  <si>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</si>
  <si>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</si>
  <si>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</si>
  <si>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</si>
  <si>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</si>
  <si>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</si>
  <si>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</si>
  <si>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</si>
  <si>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</si>
  <si>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</si>
  <si>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</si>
  <si>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</si>
  <si>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</si>
  <si>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</si>
  <si>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</si>
  <si>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</si>
  <si>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</si>
  <si>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</si>
  <si>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</si>
  <si>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</si>
  <si>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</si>
  <si>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</si>
  <si>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</si>
  <si>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</si>
  <si>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</si>
  <si>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</si>
  <si>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</si>
  <si>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</si>
  <si>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</si>
  <si>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</si>
  <si>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</si>
  <si>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</si>
  <si>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</si>
  <si>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</si>
  <si>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</si>
  <si>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</si>
  <si>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</si>
  <si>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</si>
  <si>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</si>
  <si>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</si>
  <si>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</si>
  <si>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</si>
  <si>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</si>
  <si>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</si>
  <si>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</si>
  <si>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</si>
  <si>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</si>
  <si>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</si>
  <si>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</si>
  <si>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</si>
  <si>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</si>
  <si>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</si>
  <si>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</si>
  <si>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</si>
  <si>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</si>
  <si>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</si>
  <si>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卖</t>
    <phoneticPr fontId="3" type="Hiragana"/>
  </si>
  <si>
    <t>卖</t>
    <phoneticPr fontId="3" type="Hiragana"/>
  </si>
  <si>
    <t>对冲338</t>
    <phoneticPr fontId="3" type="Hiragana"/>
  </si>
  <si>
    <t>买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</si>
  <si>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</si>
  <si>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</si>
  <si>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</si>
  <si>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</si>
  <si>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</si>
  <si>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</si>
  <si>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</si>
  <si>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</si>
  <si>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</si>
  <si>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</si>
  <si>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</si>
  <si>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买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</si>
  <si>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</si>
  <si>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</si>
  <si>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</si>
  <si>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</si>
  <si>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</si>
  <si>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</si>
  <si>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</si>
  <si>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</si>
  <si>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买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</si>
  <si>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</si>
  <si>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</si>
  <si>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</si>
  <si>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</si>
  <si>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</si>
  <si>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</si>
  <si>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</si>
  <si>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</si>
  <si>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</si>
  <si>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</si>
  <si>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</si>
  <si>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</si>
  <si>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</si>
  <si>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</si>
  <si>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</si>
  <si>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</si>
  <si>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</si>
  <si>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</si>
  <si>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</si>
  <si>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</si>
  <si>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</si>
  <si>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</si>
  <si>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</si>
  <si>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</si>
  <si>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卖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</si>
  <si>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</si>
  <si>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</si>
  <si>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</si>
  <si>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</si>
  <si>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</si>
  <si>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买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</si>
  <si>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</si>
  <si>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</si>
  <si>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</si>
  <si>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</si>
  <si>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卖</t>
    <phoneticPr fontId="3" type="Hiragana"/>
  </si>
  <si>
    <t>对冲442</t>
    <phoneticPr fontId="3" type="Hiragana"/>
  </si>
  <si>
    <t>对冲438</t>
    <phoneticPr fontId="3" type="Hiragana"/>
  </si>
  <si>
    <t>买</t>
    <phoneticPr fontId="3" type="Hiragana"/>
  </si>
  <si>
    <t>对冲437</t>
    <phoneticPr fontId="3" type="Hiragana"/>
  </si>
  <si>
    <t>对冲429</t>
    <phoneticPr fontId="3" type="Hiragana"/>
  </si>
  <si>
    <t>买</t>
    <phoneticPr fontId="3" type="Hiragana"/>
  </si>
  <si>
    <t>对冲423</t>
    <phoneticPr fontId="3" type="Hiragana"/>
  </si>
  <si>
    <t>卖</t>
    <phoneticPr fontId="3" type="Hiragana"/>
  </si>
  <si>
    <t>卖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</si>
  <si>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</si>
  <si>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</si>
  <si>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</si>
  <si>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</si>
  <si>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</si>
  <si>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</si>
  <si>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</si>
  <si>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卖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</si>
  <si>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</si>
  <si>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</si>
  <si>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</si>
  <si>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</si>
  <si>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</si>
  <si>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买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</si>
  <si>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</si>
  <si>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</si>
  <si>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</si>
  <si>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</si>
  <si>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</si>
  <si>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</si>
  <si>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</si>
  <si>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</si>
  <si>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</si>
  <si>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</si>
  <si>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</si>
  <si>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</si>
  <si>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</si>
  <si>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</si>
  <si>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卖</t>
    <phoneticPr fontId="16" type="noConversion"/>
  </si>
  <si>
    <t>对冲107</t>
    <phoneticPr fontId="3" type="Hiragana"/>
  </si>
  <si>
    <t>买</t>
    <phoneticPr fontId="3" type="Hiragana"/>
  </si>
  <si>
    <t>对冲103</t>
    <phoneticPr fontId="3" type="Hiragana"/>
  </si>
  <si>
    <t>买</t>
    <phoneticPr fontId="3" type="Hiragana"/>
  </si>
  <si>
    <t>对冲89</t>
    <phoneticPr fontId="3" type="Hiragana"/>
  </si>
  <si>
    <t>买</t>
    <phoneticPr fontId="3" type="Hiragana"/>
  </si>
  <si>
    <t>卖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</si>
  <si>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</si>
  <si>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</si>
  <si>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</si>
  <si>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</si>
  <si>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买</t>
    <phoneticPr fontId="3" type="Hiragana"/>
  </si>
  <si>
    <t>对冲91</t>
    <phoneticPr fontId="3" type="Hiragana"/>
  </si>
  <si>
    <t>对冲113</t>
    <phoneticPr fontId="3" type="Hiragana"/>
  </si>
  <si>
    <t>卖</t>
    <phoneticPr fontId="3" type="Hiragana"/>
  </si>
  <si>
    <t>卖</t>
    <phoneticPr fontId="3" type="Hiragana"/>
  </si>
  <si>
    <t>对冲120</t>
    <phoneticPr fontId="3" type="Hiragana"/>
  </si>
  <si>
    <t>买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</si>
  <si>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</si>
  <si>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</si>
  <si>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</si>
  <si>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买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</si>
  <si>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</si>
  <si>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</si>
  <si>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</si>
  <si>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</si>
  <si>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</si>
  <si>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</si>
  <si>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</si>
  <si>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</si>
  <si>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</si>
  <si>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卖</t>
    <phoneticPr fontId="3" type="Hiragana"/>
  </si>
  <si>
    <t>对冲161</t>
    <phoneticPr fontId="3" type="Hiragana"/>
  </si>
  <si>
    <t>对冲153</t>
    <phoneticPr fontId="3" type="Hiragana"/>
  </si>
  <si>
    <t>买</t>
    <phoneticPr fontId="3" type="Hiragana"/>
  </si>
  <si>
    <t>对冲160</t>
    <phoneticPr fontId="3" type="Hiragana"/>
  </si>
  <si>
    <t>对冲519</t>
    <phoneticPr fontId="3" type="Hiragana"/>
  </si>
  <si>
    <t>卖</t>
    <phoneticPr fontId="3" type="Hiragana"/>
  </si>
  <si>
    <t>对冲519</t>
    <phoneticPr fontId="3" type="Hiragana"/>
  </si>
  <si>
    <t>对冲519</t>
    <phoneticPr fontId="3" type="Hiragana"/>
  </si>
  <si>
    <t>对冲90</t>
    <phoneticPr fontId="3" type="Hiragana"/>
  </si>
  <si>
    <t>对冲91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</si>
  <si>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</si>
  <si>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</si>
  <si>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</si>
  <si>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</si>
  <si>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</si>
  <si>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买</t>
    <phoneticPr fontId="3" type="Hiragana"/>
  </si>
  <si>
    <t>对冲107</t>
    <phoneticPr fontId="3" type="Hiragana"/>
  </si>
  <si>
    <t>对冲104</t>
    <phoneticPr fontId="3" type="Hiragana"/>
  </si>
  <si>
    <t>对冲112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</si>
  <si>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</si>
  <si>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</si>
  <si>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</si>
  <si>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</si>
  <si>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卖</t>
    <phoneticPr fontId="3" type="Hiragana"/>
  </si>
  <si>
    <t>对冲121</t>
    <phoneticPr fontId="3" type="Hiragana"/>
  </si>
  <si>
    <t>对冲131</t>
    <phoneticPr fontId="3" type="Hiragana"/>
  </si>
  <si>
    <t>买</t>
    <phoneticPr fontId="3" type="Hiragana"/>
  </si>
  <si>
    <t>对冲106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</si>
  <si>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</si>
  <si>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</si>
  <si>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</si>
  <si>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</si>
  <si>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对冲125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</si>
  <si>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</si>
  <si>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</si>
  <si>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</si>
  <si>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</si>
  <si>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</si>
  <si>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</si>
  <si>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</si>
  <si>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</si>
  <si>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</si>
  <si>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</si>
  <si>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</si>
  <si>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</si>
  <si>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</si>
  <si>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</si>
  <si>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买</t>
    <phoneticPr fontId="3" type="Hiragana"/>
  </si>
  <si>
    <t>对冲56</t>
    <phoneticPr fontId="3" type="Hiragana"/>
  </si>
  <si>
    <t>对冲85</t>
    <phoneticPr fontId="3" type="Hiragana"/>
  </si>
  <si>
    <t>买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</si>
  <si>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</si>
  <si>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</si>
  <si>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</si>
  <si>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对冲89</t>
    <phoneticPr fontId="3" type="Hiragana"/>
  </si>
  <si>
    <t>对冲60</t>
    <phoneticPr fontId="3" type="Hiragana"/>
  </si>
  <si>
    <t>买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</si>
  <si>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</si>
  <si>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</si>
  <si>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</si>
  <si>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</si>
  <si>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买</t>
    <phoneticPr fontId="3" type="Hiragana"/>
  </si>
  <si>
    <t>对冲102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</si>
  <si>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</si>
  <si>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</si>
  <si>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</si>
  <si>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对冲107</t>
    <phoneticPr fontId="3" type="Hiragana"/>
  </si>
  <si>
    <t>对冲103</t>
    <phoneticPr fontId="3" type="Hiragana"/>
  </si>
  <si>
    <t>对冲66</t>
    <phoneticPr fontId="3" type="Hiragana"/>
  </si>
  <si>
    <t>对冲129</t>
    <phoneticPr fontId="3" type="Hiragana"/>
  </si>
  <si>
    <t>对冲120</t>
    <phoneticPr fontId="3" type="Hiragana"/>
  </si>
  <si>
    <t>对冲96</t>
    <phoneticPr fontId="3" type="Hiragana"/>
  </si>
  <si>
    <t>对冲92</t>
    <phoneticPr fontId="3" type="Hiragana"/>
  </si>
  <si>
    <t>对冲130</t>
    <phoneticPr fontId="3" type="Hiragana"/>
  </si>
  <si>
    <t>对冲129</t>
    <phoneticPr fontId="3" type="Hiragana"/>
  </si>
  <si>
    <t>对冲124</t>
    <phoneticPr fontId="3" type="Hiragana"/>
  </si>
  <si>
    <t>对冲97（7.53）</t>
    <phoneticPr fontId="3" type="Hiragana"/>
  </si>
  <si>
    <t>对冲136</t>
    <phoneticPr fontId="3" type="Hiragana"/>
  </si>
  <si>
    <t>对冲129</t>
    <phoneticPr fontId="3" type="Hiragana"/>
  </si>
  <si>
    <t>对冲121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</si>
  <si>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</si>
  <si>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</si>
  <si>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</si>
  <si>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对冲153</t>
    <phoneticPr fontId="3" type="Hiragana"/>
  </si>
  <si>
    <t>对冲152</t>
    <phoneticPr fontId="3" type="Hiragana"/>
  </si>
  <si>
    <t>批量对冲140/144/145/146/149/150/155/159</t>
    <phoneticPr fontId="3" type="Hiragana"/>
  </si>
  <si>
    <t>对冲72</t>
    <phoneticPr fontId="3" type="Hiragana"/>
  </si>
  <si>
    <t>对冲79</t>
    <phoneticPr fontId="3" type="Hiragana"/>
  </si>
  <si>
    <t>买</t>
    <phoneticPr fontId="3" type="Hiragana"/>
  </si>
  <si>
    <t>对冲82</t>
    <phoneticPr fontId="3" type="Hiragana"/>
  </si>
  <si>
    <t>对冲156</t>
    <phoneticPr fontId="3" type="Hiragana"/>
  </si>
  <si>
    <t>对冲84</t>
    <phoneticPr fontId="3" type="Hiragana"/>
  </si>
  <si>
    <t>对冲161</t>
    <phoneticPr fontId="3" type="Hiragana"/>
  </si>
  <si>
    <t>买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</si>
  <si>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</si>
  <si>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</si>
  <si>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</si>
  <si>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</si>
  <si>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</si>
  <si>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</si>
  <si>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</si>
  <si>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</si>
  <si>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</si>
  <si>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</si>
  <si>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对冲174</t>
    <phoneticPr fontId="3" type="Hiragana"/>
  </si>
  <si>
    <t>对冲160</t>
    <phoneticPr fontId="3" type="Hiragana"/>
  </si>
  <si>
    <t>对冲193</t>
    <phoneticPr fontId="3" type="Hiragana"/>
  </si>
  <si>
    <t>对冲180</t>
    <phoneticPr fontId="3" type="Hiragana"/>
  </si>
  <si>
    <t>卖</t>
    <phoneticPr fontId="3" type="Hiragana"/>
  </si>
  <si>
    <t>卖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</si>
  <si>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</si>
  <si>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</si>
  <si>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</si>
  <si>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</si>
  <si>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</si>
  <si>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</si>
  <si>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</si>
  <si>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</si>
  <si>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</si>
  <si>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</si>
  <si>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</si>
  <si>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对冲207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</si>
  <si>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</si>
  <si>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</si>
  <si>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</si>
  <si>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</si>
  <si>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</si>
  <si>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</si>
  <si>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</si>
  <si>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</si>
  <si>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</si>
  <si>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</si>
  <si>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</si>
  <si>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卖</t>
    <phoneticPr fontId="3" type="Hiragana"/>
  </si>
  <si>
    <t>对冲49</t>
    <phoneticPr fontId="3" type="Hiragana"/>
  </si>
  <si>
    <t>对冲56</t>
    <phoneticPr fontId="3" type="Hiragana"/>
  </si>
  <si>
    <t>对冲58</t>
    <phoneticPr fontId="3" type="Hiragana"/>
  </si>
  <si>
    <t>对冲61</t>
    <phoneticPr fontId="3" type="Hiragana"/>
  </si>
  <si>
    <t>对冲60</t>
    <phoneticPr fontId="3" type="Hiragana"/>
  </si>
  <si>
    <t>对冲62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</si>
  <si>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</si>
  <si>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</si>
  <si>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</si>
  <si>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</si>
  <si>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</si>
  <si>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</si>
  <si>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</si>
  <si>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</si>
  <si>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</si>
  <si>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</si>
  <si>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</si>
  <si>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</si>
  <si>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卖</t>
    <phoneticPr fontId="16" type="noConversion"/>
  </si>
  <si>
    <t>对冲51</t>
    <phoneticPr fontId="16" type="noConversion"/>
  </si>
  <si>
    <t>卖</t>
    <phoneticPr fontId="16" type="noConversion"/>
  </si>
  <si>
    <t>对冲503</t>
    <phoneticPr fontId="16" type="noConversion"/>
  </si>
  <si>
    <t>买</t>
    <phoneticPr fontId="16" type="noConversion"/>
  </si>
  <si>
    <t>113041</t>
  </si>
  <si>
    <t>紫金转债</t>
  </si>
  <si>
    <t>卖</t>
    <phoneticPr fontId="16" type="noConversion"/>
  </si>
  <si>
    <t>买</t>
    <phoneticPr fontId="16" type="noConversion"/>
  </si>
  <si>
    <t>对冲513</t>
    <phoneticPr fontId="16" type="noConversion"/>
  </si>
  <si>
    <t>对冲676</t>
    <phoneticPr fontId="16" type="noConversion"/>
  </si>
  <si>
    <t>卖</t>
    <phoneticPr fontId="16" type="noConversion"/>
  </si>
  <si>
    <t>卖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</si>
  <si>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</si>
  <si>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</si>
  <si>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</si>
  <si>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买</t>
    <phoneticPr fontId="16" type="noConversion"/>
  </si>
  <si>
    <t>买</t>
    <phoneticPr fontId="16" type="noConversion"/>
  </si>
  <si>
    <t>对冲150</t>
    <phoneticPr fontId="16" type="noConversion"/>
  </si>
  <si>
    <t>余600股</t>
    <phoneticPr fontId="16" type="noConversion"/>
  </si>
  <si>
    <t>买</t>
    <phoneticPr fontId="16" type="noConversion"/>
  </si>
  <si>
    <t>对冲490/509</t>
    <phoneticPr fontId="16" type="noConversion"/>
  </si>
  <si>
    <t>卖</t>
    <phoneticPr fontId="16" type="noConversion"/>
  </si>
  <si>
    <t>净卖</t>
    <phoneticPr fontId="16" type="noConversion"/>
  </si>
  <si>
    <t>净买</t>
    <phoneticPr fontId="16" type="noConversion"/>
  </si>
  <si>
    <t>000987</t>
    <phoneticPr fontId="16" type="noConversion"/>
  </si>
  <si>
    <t>601398</t>
    <phoneticPr fontId="16" type="noConversion"/>
  </si>
  <si>
    <t>买</t>
    <phoneticPr fontId="16" type="noConversion"/>
  </si>
  <si>
    <t>卖</t>
    <phoneticPr fontId="16" type="noConversion"/>
  </si>
  <si>
    <t>净买</t>
    <phoneticPr fontId="16" type="noConversion"/>
  </si>
  <si>
    <t>买</t>
    <phoneticPr fontId="16" type="noConversion"/>
  </si>
  <si>
    <t>净卖</t>
    <phoneticPr fontId="16" type="noConversion"/>
  </si>
  <si>
    <t>002006</t>
    <phoneticPr fontId="16" type="noConversion"/>
  </si>
  <si>
    <t>000528</t>
    <phoneticPr fontId="16" type="noConversion"/>
  </si>
  <si>
    <t>000402</t>
    <phoneticPr fontId="16" type="noConversion"/>
  </si>
  <si>
    <t>002140</t>
    <phoneticPr fontId="16" type="noConversion"/>
  </si>
  <si>
    <t>601998</t>
    <phoneticPr fontId="16" type="noConversion"/>
  </si>
  <si>
    <t>000415</t>
    <phoneticPr fontId="16" type="noConversion"/>
  </si>
  <si>
    <t>603116</t>
    <phoneticPr fontId="16" type="noConversion"/>
  </si>
  <si>
    <t>600269</t>
    <phoneticPr fontId="16" type="noConversion"/>
  </si>
  <si>
    <t>601398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</si>
  <si>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</si>
  <si>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</si>
  <si>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</si>
  <si>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</si>
  <si>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</si>
  <si>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买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</si>
  <si>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</si>
  <si>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</si>
  <si>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</si>
  <si>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买</t>
    <phoneticPr fontId="16" type="noConversion"/>
  </si>
  <si>
    <t>对冲511</t>
    <phoneticPr fontId="16" type="noConversion"/>
  </si>
  <si>
    <t>买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</si>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</sst>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  <numFmt numFmtId="188" formatCode="#,##0.00_ "/>
  </numFmts>
  <fonts count="26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</cellStyleXfs>
  <cellXfs count="404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7" borderId="3" xfId="0" applyNumberFormat="1" applyFont="1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80" fontId="0" fillId="7" borderId="4" xfId="0" applyNumberFormat="1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9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14" fontId="0" fillId="6" borderId="3" xfId="0" applyNumberFormat="1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14" fontId="0" fillId="0" borderId="3" xfId="0" applyNumberFormat="1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10" fontId="0" fillId="7" borderId="3" xfId="0" applyNumberFormat="1" applyFont="1" applyFill="1" applyBorder="1" applyAlignment="1">
      <alignment horizontal="center" vertical="center"/>
    </xf>
    <xf numFmtId="179" fontId="0" fillId="7" borderId="3" xfId="0" applyNumberFormat="1" applyFill="1" applyBorder="1" applyAlignment="1">
      <alignment horizontal="center"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78" fontId="0" fillId="6" borderId="5" xfId="2" applyNumberFormat="1" applyFont="1" applyFill="1" applyBorder="1" applyAlignment="1">
      <alignment horizontal="center" vertical="center"/>
    </xf>
    <xf numFmtId="178" fontId="0" fillId="4" borderId="3" xfId="2" applyNumberFormat="1" applyFont="1" applyFill="1" applyBorder="1" applyAlignment="1">
      <alignment horizontal="center" vertical="center"/>
    </xf>
    <xf numFmtId="178" fontId="0" fillId="6" borderId="3" xfId="2" applyNumberFormat="1" applyFont="1" applyFill="1" applyBorder="1" applyAlignment="1">
      <alignment horizontal="center" vertical="center"/>
    </xf>
    <xf numFmtId="183" fontId="0" fillId="7" borderId="3" xfId="2" applyNumberFormat="1" applyFont="1" applyFill="1" applyBorder="1" applyAlignment="1">
      <alignment horizontal="center" vertical="center"/>
    </xf>
    <xf numFmtId="178" fontId="0" fillId="7" borderId="7" xfId="0" applyNumberFormat="1" applyFill="1" applyBorder="1" applyAlignment="1">
      <alignment horizontal="center" vertical="center"/>
    </xf>
    <xf numFmtId="10" fontId="0" fillId="0" borderId="5" xfId="2" applyNumberFormat="1" applyFont="1" applyFill="1" applyBorder="1" applyAlignment="1">
      <alignment horizontal="center" vertical="center"/>
    </xf>
    <xf numFmtId="178" fontId="0" fillId="6" borderId="7" xfId="0" applyNumberFormat="1" applyFill="1" applyBorder="1" applyAlignment="1">
      <alignment horizontal="center" vertical="center"/>
    </xf>
    <xf numFmtId="178" fontId="0" fillId="4" borderId="7" xfId="0" applyNumberForma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4" borderId="7" xfId="0" applyFont="1" applyFill="1" applyBorder="1">
      <alignment vertical="center"/>
    </xf>
    <xf numFmtId="0" fontId="0" fillId="6" borderId="7" xfId="0" applyFont="1" applyFill="1" applyBorder="1">
      <alignment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83" fontId="0" fillId="4" borderId="3" xfId="2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80" fontId="0" fillId="0" borderId="4" xfId="0" applyNumberFormat="1" applyFont="1" applyFill="1" applyBorder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0" fontId="17" fillId="0" borderId="2" xfId="0" applyNumberFormat="1" applyFon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1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0" fontId="17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183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10" fontId="0" fillId="0" borderId="0" xfId="0" applyNumberFormat="1">
      <alignment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Fill="1">
      <alignment vertical="center"/>
    </xf>
    <xf numFmtId="0" fontId="2" fillId="0" borderId="0" xfId="0" applyFont="1" applyFill="1">
      <alignment vertical="center"/>
    </xf>
    <xf numFmtId="14" fontId="3" fillId="0" borderId="3" xfId="0" applyNumberFormat="1" applyFont="1" applyFill="1" applyBorder="1" applyAlignment="1">
      <alignment horizontal="center"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4" fontId="9" fillId="0" borderId="0" xfId="3" applyNumberFormat="1" applyFont="1" applyAlignment="1">
      <alignment horizontal="center" vertical="center" wrapText="1"/>
    </xf>
    <xf numFmtId="184" fontId="0" fillId="0" borderId="0" xfId="3" applyNumberFormat="1" applyFont="1" applyAlignment="1">
      <alignment horizontal="center" vertical="center"/>
    </xf>
    <xf numFmtId="184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0" fontId="17" fillId="6" borderId="3" xfId="0" applyNumberFormat="1" applyFont="1" applyFill="1" applyBorder="1" applyAlignment="1">
      <alignment horizontal="center" vertical="center"/>
    </xf>
    <xf numFmtId="178" fontId="17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7" fontId="24" fillId="0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>
      <alignment vertical="center"/>
    </xf>
    <xf numFmtId="0" fontId="8" fillId="0" borderId="0" xfId="0" applyFont="1" applyFill="1">
      <alignment vertical="center"/>
    </xf>
    <xf numFmtId="0" fontId="9" fillId="0" borderId="0" xfId="0" applyFont="1" applyFill="1">
      <alignment vertical="center"/>
    </xf>
    <xf numFmtId="178" fontId="4" fillId="0" borderId="0" xfId="0" applyNumberFormat="1" applyFont="1" applyFill="1">
      <alignment vertical="center"/>
    </xf>
    <xf numFmtId="0" fontId="2" fillId="0" borderId="0" xfId="0" applyFont="1" applyFill="1" applyBorder="1">
      <alignment vertical="center"/>
    </xf>
    <xf numFmtId="178" fontId="2" fillId="0" borderId="0" xfId="0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82" fontId="17" fillId="0" borderId="2" xfId="0" applyNumberFormat="1" applyFont="1" applyFill="1" applyBorder="1" applyAlignment="1">
      <alignment horizontal="center" vertical="center"/>
    </xf>
    <xf numFmtId="182" fontId="17" fillId="0" borderId="3" xfId="0" applyNumberFormat="1" applyFont="1" applyFill="1" applyBorder="1" applyAlignment="1">
      <alignment horizontal="center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328"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theme="4" tint="0.79995117038483843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indexed="64"/>
          <bgColor rgb="FF7030A0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26">
      <pivotArea dataOnly="0" labelOnly="1" outline="0" fieldPosition="0"/>
    </format>
    <format dxfId="325">
      <pivotArea field="0" type="button" dataOnly="0" labelOnly="1" outline="0" fieldPosition="0"/>
    </format>
    <format dxfId="324">
      <pivotArea dataOnly="0" labelOnly="1" outline="0" fieldPosition="0"/>
    </format>
    <format dxfId="323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19"/>
    <tableColumn id="2" name="交易备注" dataDxfId="318"/>
    <tableColumn id="3" name="方向" dataDxfId="317"/>
    <tableColumn id="4" name="买卖数量" dataDxfId="316"/>
    <tableColumn id="5" name="市价" dataDxfId="315"/>
    <tableColumn id="6" name="证券余额" dataDxfId="314"/>
    <tableColumn id="7" name=" 持仓成本价" dataDxfId="313"/>
    <tableColumn id="8" name="资金占用" dataDxfId="312"/>
    <tableColumn id="9" name="浮动盈亏" dataDxfId="311"/>
    <tableColumn id="10" name="盈亏比例" dataDxfId="310"/>
    <tableColumn id="11" name="市值" dataDxfId="309"/>
    <tableColumn id="12" name="Δ浮动盈亏" dataDxfId="308"/>
    <tableColumn id="13" name="佣金" dataDxfId="307"/>
    <tableColumn id="14" name="印花税" dataDxfId="306"/>
    <tableColumn id="15" name="资金占用修正" dataDxfId="305"/>
    <tableColumn id="16" name="市价-成本" dataDxfId="304"/>
    <tableColumn id="17" name="资金变动" dataDxfId="303"/>
    <tableColumn id="18" name="场外资金修正" dataDxfId="302"/>
    <tableColumn id="19" name="场外资金" dataDxfId="301"/>
    <tableColumn id="20" name="影子证券" dataDxfId="300"/>
    <tableColumn id="21" name="虚拟证券总额" dataDxfId="299"/>
    <tableColumn id="22" name="投入资金总额" dataDxfId="298"/>
    <tableColumn id="23" name="虚拟证券成本价格" dataDxfId="297"/>
    <tableColumn id="24" name="虚拟成本-持仓成本" dataDxfId="296"/>
    <tableColumn id="25" name="市价-虚拟成本" dataDxfId="295"/>
    <tableColumn id="26" name="水位" dataDxfId="294"/>
    <tableColumn id="27" name="可分配利润" dataDxfId="293"/>
    <tableColumn id="28" name="提取利润" dataDxfId="292"/>
    <tableColumn id="29" name="零成本持股数" dataDxfId="291"/>
    <tableColumn id="30" name="购买量控制线" dataDxfId="29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285"/>
    <tableColumn id="2" name="交易备注" dataDxfId="284"/>
    <tableColumn id="3" name="方向" dataDxfId="283"/>
    <tableColumn id="4" name="买卖数量" dataDxfId="282"/>
    <tableColumn id="5" name="市价" dataDxfId="281"/>
    <tableColumn id="6" name="证券余额" dataDxfId="280"/>
    <tableColumn id="7" name=" 持仓成本价" dataDxfId="279">
      <calculatedColumnFormula>H2/F2</calculatedColumnFormula>
    </tableColumn>
    <tableColumn id="8" name="资金占用" dataDxfId="278">
      <calculatedColumnFormula>IF(C2="买",H1+D2*E2+M2+N2,H1+-1*D2*E2+M2+N2)+O1</calculatedColumnFormula>
    </tableColumn>
    <tableColumn id="9" name="浮动盈亏" dataDxfId="277">
      <calculatedColumnFormula>-H2+K2</calculatedColumnFormula>
    </tableColumn>
    <tableColumn id="10" name="盈亏比例" dataDxfId="276">
      <calculatedColumnFormula>(E2-G2)/G2</calculatedColumnFormula>
    </tableColumn>
    <tableColumn id="11" name="市值" dataDxfId="275">
      <calculatedColumnFormula>F2*E2</calculatedColumnFormula>
    </tableColumn>
    <tableColumn id="12" name="Δ浮动盈亏" dataDxfId="274">
      <calculatedColumnFormula>I2-I1</calculatedColumnFormula>
    </tableColumn>
    <tableColumn id="13" name="佣金" dataDxfId="273">
      <calculatedColumnFormula>IF(D2*E2*2.5/10000&gt;5,D2*E2*2.5/10000,5)</calculatedColumnFormula>
    </tableColumn>
    <tableColumn id="14" name="印花税" dataDxfId="272">
      <calculatedColumnFormula>IF(C2="卖",D2*E2/1000,0)</calculatedColumnFormula>
    </tableColumn>
    <tableColumn id="15" name="资金占用修正" dataDxfId="271"/>
    <tableColumn id="16" name="市价-成本" dataDxfId="270">
      <calculatedColumnFormula>E2-G2</calculatedColumnFormula>
    </tableColumn>
    <tableColumn id="17" name="资金变动" dataDxfId="269">
      <calculatedColumnFormula>(H2-H1)*-1</calculatedColumnFormula>
    </tableColumn>
    <tableColumn id="18" name="场外资金修正" dataDxfId="268"/>
    <tableColumn id="19" name="场外资金" dataDxfId="267">
      <calculatedColumnFormula>S1+Q2+O2+R2</calculatedColumnFormula>
    </tableColumn>
    <tableColumn id="20" name="影子证券" dataDxfId="266">
      <calculatedColumnFormula>S2/E2</calculatedColumnFormula>
    </tableColumn>
    <tableColumn id="21" name="虚拟证券总额" dataDxfId="265">
      <calculatedColumnFormula>F2+T2</calculatedColumnFormula>
    </tableColumn>
    <tableColumn id="22" name="投入资金总额" dataDxfId="264">
      <calculatedColumnFormula>H2+S2</calculatedColumnFormula>
    </tableColumn>
    <tableColumn id="23" name="虚拟证券成本价格" dataDxfId="263">
      <calculatedColumnFormula>V2/U2</calculatedColumnFormula>
    </tableColumn>
    <tableColumn id="24" name="虚拟成本-持仓成本" dataDxfId="262">
      <calculatedColumnFormula>W2-G2</calculatedColumnFormula>
    </tableColumn>
    <tableColumn id="25" name="市价-虚拟成本" dataDxfId="261">
      <calculatedColumnFormula>(X2-P2)*-1</calculatedColumnFormula>
    </tableColumn>
    <tableColumn id="26" name="水位" dataDxfId="260">
      <calculatedColumnFormula>F2/U2</calculatedColumnFormula>
    </tableColumn>
    <tableColumn id="27" name="可分配利润" dataDxfId="259">
      <calculatedColumnFormula>SUM(L$2:L2)-SUM(AB$2:AB2)</calculatedColumnFormula>
    </tableColumn>
    <tableColumn id="28" name="提取利润" dataDxfId="258"/>
    <tableColumn id="29" name="零成本持股数" dataDxfId="257">
      <calculatedColumnFormula>I2/E2*(1-0.0005)</calculatedColumnFormula>
    </tableColumn>
    <tableColumn id="30" name="购买量控制线" dataDxfId="256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表7" displayName="表7" ref="A1:AD698" totalsRowShown="0">
  <autoFilter ref="A1:AD698"/>
  <tableColumns count="30">
    <tableColumn id="1" name="日期"/>
    <tableColumn id="2" name="交易备注" dataDxfId="253"/>
    <tableColumn id="3" name="方向" dataDxfId="252"/>
    <tableColumn id="4" name="买卖数量" dataDxfId="251"/>
    <tableColumn id="5" name="市价" dataDxfId="250">
      <calculatedColumnFormula>E1+0.21</calculatedColumnFormula>
    </tableColumn>
    <tableColumn id="6" name="证券余额" dataDxfId="249">
      <calculatedColumnFormula>IF(C2="买",F1+D2,F1-D2)</calculatedColumnFormula>
    </tableColumn>
    <tableColumn id="7" name=" 持仓成本价" dataDxfId="248">
      <calculatedColumnFormula>H2/F2</calculatedColumnFormula>
    </tableColumn>
    <tableColumn id="8" name="资金占用" dataDxfId="247">
      <calculatedColumnFormula>IF(C2="买",H1+D2*E2+M2+N2,H1+-1*D2*E2+M2+N2)+O1</calculatedColumnFormula>
    </tableColumn>
    <tableColumn id="9" name="浮动盈亏" dataDxfId="246">
      <calculatedColumnFormula>-H2+K2</calculatedColumnFormula>
    </tableColumn>
    <tableColumn id="10" name="盈亏比例" dataDxfId="245">
      <calculatedColumnFormula>(E2-G2)/G2</calculatedColumnFormula>
    </tableColumn>
    <tableColumn id="11" name="市值" dataDxfId="244">
      <calculatedColumnFormula>F2*E2</calculatedColumnFormula>
    </tableColumn>
    <tableColumn id="12" name="Δ浮动盈亏" dataDxfId="243">
      <calculatedColumnFormula>I2-I1</calculatedColumnFormula>
    </tableColumn>
    <tableColumn id="13" name="佣金" dataDxfId="242">
      <calculatedColumnFormula>IF(D2*E2*2.5/10000&gt;5,D2*E2*2.5/10000,5)</calculatedColumnFormula>
    </tableColumn>
    <tableColumn id="14" name="印花税" dataDxfId="241">
      <calculatedColumnFormula>IF(C2="卖",D2*E2/1000,0)</calculatedColumnFormula>
    </tableColumn>
    <tableColumn id="15" name="资金占用修正" dataDxfId="240"/>
    <tableColumn id="16" name="市价-成本" dataDxfId="239">
      <calculatedColumnFormula>E2-G2</calculatedColumnFormula>
    </tableColumn>
    <tableColumn id="17" name="资金变动" dataDxfId="238">
      <calculatedColumnFormula>(H2-H1)*-1</calculatedColumnFormula>
    </tableColumn>
    <tableColumn id="18" name="场外资金修正" dataDxfId="237"/>
    <tableColumn id="19" name="场外资金" dataDxfId="236">
      <calculatedColumnFormula>S1+Q2+O2+R2</calculatedColumnFormula>
    </tableColumn>
    <tableColumn id="20" name="影子证券" dataDxfId="235">
      <calculatedColumnFormula>S2/E2</calculatedColumnFormula>
    </tableColumn>
    <tableColumn id="21" name="虚拟证券总额" dataDxfId="234">
      <calculatedColumnFormula>F2+T2</calculatedColumnFormula>
    </tableColumn>
    <tableColumn id="22" name="价格成本弹性" dataDxfId="233">
      <calculatedColumnFormula>H2+S2-SUM(AB2:AB$15)</calculatedColumnFormula>
    </tableColumn>
    <tableColumn id="23" name="浮盈资金进出弹性" dataDxfId="232">
      <calculatedColumnFormula>V2/U2</calculatedColumnFormula>
    </tableColumn>
    <tableColumn id="24" name="虚拟成本-持仓成本" dataDxfId="231">
      <calculatedColumnFormula>W2-G2</calculatedColumnFormula>
    </tableColumn>
    <tableColumn id="25" name="市价-虚拟成本" dataDxfId="230">
      <calculatedColumnFormula>(X2-P2)*-1</calculatedColumnFormula>
    </tableColumn>
    <tableColumn id="26" name="水位" dataDxfId="229">
      <calculatedColumnFormula>F2/U2</calculatedColumnFormula>
    </tableColumn>
    <tableColumn id="27" name="可分配利润" dataDxfId="228">
      <calculatedColumnFormula>SUM(L$2:L2)-SUM(AB$2:AB2)</calculatedColumnFormula>
    </tableColumn>
    <tableColumn id="28" name="提取利润" dataDxfId="227"/>
    <tableColumn id="29" name="零成本持股数" dataDxfId="226">
      <calculatedColumnFormula>I2/E2*(1-0.0005)</calculatedColumnFormula>
    </tableColumn>
    <tableColumn id="30" name="购买量控制线" dataDxfId="225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032" totalsRowShown="0">
  <autoFilter ref="A1:AD1032">
    <filterColumn colId="1">
      <colorFilter dxfId="223"/>
    </filterColumn>
  </autoFilter>
  <tableColumns count="30">
    <tableColumn id="1" name="日期" dataDxfId="222"/>
    <tableColumn id="2" name="备注" dataDxfId="221"/>
    <tableColumn id="3" name="方向" dataDxfId="220"/>
    <tableColumn id="4" name="买卖数量" dataDxfId="219"/>
    <tableColumn id="5" name="市价" dataDxfId="218"/>
    <tableColumn id="6" name="证券余额" dataDxfId="217"/>
    <tableColumn id="7" name=" 持仓成本价" dataDxfId="216"/>
    <tableColumn id="8" name="资金占用" dataDxfId="215"/>
    <tableColumn id="9" name="浮动盈亏" dataDxfId="214"/>
    <tableColumn id="10" name="盈亏比例" dataDxfId="213">
      <calculatedColumnFormula>(E2-G2)/G2</calculatedColumnFormula>
    </tableColumn>
    <tableColumn id="11" name="市值" dataDxfId="212">
      <calculatedColumnFormula>F2*E2</calculatedColumnFormula>
    </tableColumn>
    <tableColumn id="12" name="Δ浮动盈亏" dataDxfId="211"/>
    <tableColumn id="13" name="佣金" dataDxfId="210"/>
    <tableColumn id="14" name="印花税" dataDxfId="209"/>
    <tableColumn id="15" name="资金占用修正" dataDxfId="208"/>
    <tableColumn id="16" name="市价-成本" dataDxfId="207"/>
    <tableColumn id="17" name="资金变动" dataDxfId="206"/>
    <tableColumn id="18" name="场外资金修正" dataDxfId="205" dataCellStyle="百分比"/>
    <tableColumn id="19" name="场外资金" dataDxfId="204" dataCellStyle="百分比"/>
    <tableColumn id="20" name="影子证券" dataDxfId="203" dataCellStyle="百分比"/>
    <tableColumn id="21" name="虚拟证券总额" dataDxfId="202" dataCellStyle="百分比"/>
    <tableColumn id="22" name="投入资金总额" dataDxfId="201"/>
    <tableColumn id="23" name="虚拟证券成本价格" dataDxfId="200">
      <calculatedColumnFormula>V2/U2</calculatedColumnFormula>
    </tableColumn>
    <tableColumn id="24" name="虚拟成本-持仓成本" dataDxfId="199"/>
    <tableColumn id="25" name="市价-虚拟成本" dataDxfId="198"/>
    <tableColumn id="26" name="水位" dataDxfId="197" dataCellStyle="百分比"/>
    <tableColumn id="27" name="可分配利润" dataDxfId="196"/>
    <tableColumn id="28" name="提取利润" dataDxfId="195"/>
    <tableColumn id="29" name="零成本持股数" dataDxfId="194"/>
    <tableColumn id="30" name="购买量控制线" dataDxfId="19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2" name="表3_53" displayName="表3_53" ref="A1:AD372" totalsRowShown="0">
  <autoFilter ref="A1:AD372"/>
  <tableColumns count="30">
    <tableColumn id="1" name="日期" dataDxfId="191"/>
    <tableColumn id="2" name="备注" dataDxfId="190"/>
    <tableColumn id="3" name="方向" dataDxfId="189"/>
    <tableColumn id="4" name="买卖数量" dataDxfId="188"/>
    <tableColumn id="5" name="市价" dataDxfId="187"/>
    <tableColumn id="6" name="证券余额" dataDxfId="186"/>
    <tableColumn id="7" name=" 持仓成本价" dataDxfId="185"/>
    <tableColumn id="8" name="资金占用" dataDxfId="184"/>
    <tableColumn id="9" name="浮动盈亏" dataDxfId="183">
      <calculatedColumnFormula>-H2+K2</calculatedColumnFormula>
    </tableColumn>
    <tableColumn id="10" name="盈亏比例" dataDxfId="182">
      <calculatedColumnFormula>(E2-G2)/G2</calculatedColumnFormula>
    </tableColumn>
    <tableColumn id="11" name="市值" dataDxfId="181">
      <calculatedColumnFormula>F2*E2</calculatedColumnFormula>
    </tableColumn>
    <tableColumn id="12" name="Δ浮动盈亏" dataDxfId="180"/>
    <tableColumn id="13" name="佣金" dataDxfId="179"/>
    <tableColumn id="14" name="印花税" dataDxfId="178"/>
    <tableColumn id="15" name="资金占用修正" dataDxfId="177"/>
    <tableColumn id="16" name="市价-成本" dataDxfId="176"/>
    <tableColumn id="17" name="资金变动" dataDxfId="175"/>
    <tableColumn id="18" name="场外资金修正" dataDxfId="174" dataCellStyle="百分比"/>
    <tableColumn id="19" name="场外资金" dataDxfId="173" dataCellStyle="百分比"/>
    <tableColumn id="20" name="影子证券" dataDxfId="172" dataCellStyle="百分比"/>
    <tableColumn id="21" name="虚拟证券总额" dataDxfId="171" dataCellStyle="百分比"/>
    <tableColumn id="22" name="投入资金总额" dataDxfId="170"/>
    <tableColumn id="23" name="虚拟证券成本价格" dataDxfId="169"/>
    <tableColumn id="24" name="虚拟成本-持仓成本" dataDxfId="168"/>
    <tableColumn id="25" name="市价-虚拟成本" dataDxfId="167"/>
    <tableColumn id="26" name="水位" dataDxfId="166" dataCellStyle="百分比"/>
    <tableColumn id="27" name="可分配利润" dataDxfId="165"/>
    <tableColumn id="28" name="提取利润" dataDxfId="164"/>
    <tableColumn id="29" name="零成本持股数" dataDxfId="163">
      <calculatedColumnFormula>I2/E2*(1-0.0005)</calculatedColumnFormula>
    </tableColumn>
    <tableColumn id="30" name="购买量控制线" dataDxfId="162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3" name="表3_56" displayName="表3_56" ref="A1:AD274" totalsRowShown="0">
  <autoFilter ref="A1:AD274"/>
  <tableColumns count="30">
    <tableColumn id="1" name="日期" dataDxfId="160"/>
    <tableColumn id="2" name="备注" dataDxfId="159"/>
    <tableColumn id="3" name="方向" dataDxfId="158"/>
    <tableColumn id="4" name="买卖数量" dataDxfId="157"/>
    <tableColumn id="5" name="市价" dataDxfId="156"/>
    <tableColumn id="6" name="证券余额" dataDxfId="155"/>
    <tableColumn id="7" name=" 持仓成本价" dataDxfId="154"/>
    <tableColumn id="8" name="资金占用" dataDxfId="153"/>
    <tableColumn id="9" name="浮动盈亏" dataDxfId="152">
      <calculatedColumnFormula>-H2+K2</calculatedColumnFormula>
    </tableColumn>
    <tableColumn id="10" name="盈亏比例" dataDxfId="151">
      <calculatedColumnFormula>(E2-G2)/G2</calculatedColumnFormula>
    </tableColumn>
    <tableColumn id="11" name="市值" dataDxfId="150">
      <calculatedColumnFormula>F2*E2</calculatedColumnFormula>
    </tableColumn>
    <tableColumn id="12" name="Δ浮动盈亏" dataDxfId="149"/>
    <tableColumn id="13" name="佣金" dataDxfId="148"/>
    <tableColumn id="14" name="印花税" dataDxfId="147"/>
    <tableColumn id="15" name="资金占用修正" dataDxfId="146"/>
    <tableColumn id="16" name="市价-成本" dataDxfId="145"/>
    <tableColumn id="17" name="资金变动" dataDxfId="144"/>
    <tableColumn id="18" name="场外资金修正" dataDxfId="143"/>
    <tableColumn id="19" name="场外资金" dataDxfId="142" dataCellStyle="百分比"/>
    <tableColumn id="20" name="影子证券" dataDxfId="141" dataCellStyle="百分比"/>
    <tableColumn id="21" name="虚拟证券总额" dataDxfId="140" dataCellStyle="百分比"/>
    <tableColumn id="22" name="投入资金总额" dataDxfId="139"/>
    <tableColumn id="23" name="虚拟证券成本价格" dataDxfId="138"/>
    <tableColumn id="24" name="虚拟成本-持仓成本" dataDxfId="137"/>
    <tableColumn id="25" name="市价-虚拟成本" dataDxfId="136"/>
    <tableColumn id="26" name="水位" dataDxfId="135" dataCellStyle="百分比"/>
    <tableColumn id="27" name="可分配利润" dataDxfId="134"/>
    <tableColumn id="28" name="提取利润" dataDxfId="133"/>
    <tableColumn id="29" name="零成本持股数" dataDxfId="132"/>
    <tableColumn id="30" name="购买量控制线" dataDxfId="131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4" name="表3_538" displayName="表3_538" ref="A1:AD1139" totalsRowShown="0">
  <autoFilter ref="A1:AD1139">
    <filterColumn colId="1">
      <colorFilter dxfId="129"/>
    </filterColumn>
  </autoFilter>
  <tableColumns count="30">
    <tableColumn id="1" name="日期" dataDxfId="128"/>
    <tableColumn id="2" name="备注" dataDxfId="127"/>
    <tableColumn id="3" name="方向" dataDxfId="126"/>
    <tableColumn id="4" name="买卖数量" dataDxfId="125"/>
    <tableColumn id="5" name="市价" dataDxfId="124"/>
    <tableColumn id="6" name="证券余额" dataDxfId="123"/>
    <tableColumn id="7" name=" 持仓成本价" dataDxfId="122"/>
    <tableColumn id="8" name="资金占用" dataDxfId="121"/>
    <tableColumn id="9" name="浮动盈亏" dataDxfId="120">
      <calculatedColumnFormula>-H2+K2</calculatedColumnFormula>
    </tableColumn>
    <tableColumn id="10" name="盈亏比例" dataDxfId="119">
      <calculatedColumnFormula>(E2-G2)/G2</calculatedColumnFormula>
    </tableColumn>
    <tableColumn id="11" name="市值" dataDxfId="118">
      <calculatedColumnFormula>F2*E2</calculatedColumnFormula>
    </tableColumn>
    <tableColumn id="12" name="Δ浮动盈亏" dataDxfId="117"/>
    <tableColumn id="13" name="佣金" dataDxfId="116"/>
    <tableColumn id="14" name="印花税" dataDxfId="115"/>
    <tableColumn id="15" name="资金占用修正" dataDxfId="114"/>
    <tableColumn id="16" name="市价-成本" dataDxfId="113"/>
    <tableColumn id="17" name="资金变动" dataDxfId="112"/>
    <tableColumn id="18" name="场外资金修正" dataDxfId="111" dataCellStyle="百分比"/>
    <tableColumn id="19" name="场外资金" dataDxfId="110" dataCellStyle="百分比"/>
    <tableColumn id="20" name="影子证券" dataDxfId="109" dataCellStyle="百分比"/>
    <tableColumn id="21" name="虚拟证券总额" dataDxfId="108" dataCellStyle="百分比"/>
    <tableColumn id="22" name="投入资金总额" dataDxfId="107"/>
    <tableColumn id="23" name="虚拟证券成本价格" dataDxfId="106"/>
    <tableColumn id="24" name="虚拟成本-持仓成本" dataDxfId="105"/>
    <tableColumn id="25" name="市价-虚拟成本" dataDxfId="104"/>
    <tableColumn id="26" name="水位" dataDxfId="103" dataCellStyle="百分比">
      <calculatedColumnFormula>F2/U2</calculatedColumnFormula>
    </tableColumn>
    <tableColumn id="27" name="可分配利润" dataDxfId="102">
      <calculatedColumnFormula>SUM(L$2:L2)-SUM(AB$2:AB2)</calculatedColumnFormula>
    </tableColumn>
    <tableColumn id="28" name="提取利润" dataDxfId="101"/>
    <tableColumn id="29" name="零成本持股数" dataDxfId="100">
      <calculatedColumnFormula>I2/E2*(1-0.0005)</calculatedColumnFormula>
    </tableColumn>
    <tableColumn id="30" name="购买量控制线" dataDxfId="99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5" name="表3_57" displayName="表3_57" ref="A1:AD681" totalsRowShown="0" dataDxfId="97">
  <autoFilter ref="A1:AD681"/>
  <tableColumns count="30">
    <tableColumn id="1" name="日期" dataDxfId="96"/>
    <tableColumn id="2" name="备注" dataDxfId="95"/>
    <tableColumn id="3" name="方向" dataDxfId="94"/>
    <tableColumn id="4" name="买卖数量" dataDxfId="93"/>
    <tableColumn id="5" name="市价" dataDxfId="92"/>
    <tableColumn id="6" name="证券余额" dataDxfId="91"/>
    <tableColumn id="7" name=" 持仓成本价" dataDxfId="90"/>
    <tableColumn id="8" name="资金占用" dataDxfId="89"/>
    <tableColumn id="9" name="浮动盈亏" dataDxfId="88">
      <calculatedColumnFormula>-H2+K2</calculatedColumnFormula>
    </tableColumn>
    <tableColumn id="10" name="盈亏比例" dataDxfId="87">
      <calculatedColumnFormula>(E2-G2)/G2</calculatedColumnFormula>
    </tableColumn>
    <tableColumn id="11" name="市值" dataDxfId="86">
      <calculatedColumnFormula>F2*E2</calculatedColumnFormula>
    </tableColumn>
    <tableColumn id="12" name="Δ浮动盈亏" dataDxfId="85"/>
    <tableColumn id="13" name="佣金" dataDxfId="84"/>
    <tableColumn id="14" name="印花税" dataDxfId="83"/>
    <tableColumn id="15" name="资金占用修正" dataDxfId="82"/>
    <tableColumn id="16" name="市价-成本" dataDxfId="81"/>
    <tableColumn id="17" name="资金变动" dataDxfId="80"/>
    <tableColumn id="18" name="场外资金修正" dataDxfId="79" dataCellStyle="百分比"/>
    <tableColumn id="19" name="场外资金" dataDxfId="78" dataCellStyle="百分比"/>
    <tableColumn id="20" name="影子证券" dataDxfId="77" dataCellStyle="百分比"/>
    <tableColumn id="21" name="虚拟证券总额" dataDxfId="76" dataCellStyle="百分比"/>
    <tableColumn id="22" name="投入资金总额" dataDxfId="75"/>
    <tableColumn id="23" name="虚拟证券成本价格" dataDxfId="74"/>
    <tableColumn id="24" name="虚拟成本-持仓成本" dataDxfId="73"/>
    <tableColumn id="25" name="市价-虚拟成本" dataDxfId="72"/>
    <tableColumn id="26" name="水位" dataDxfId="71" dataCellStyle="百分比">
      <calculatedColumnFormula>F2/U2</calculatedColumnFormula>
    </tableColumn>
    <tableColumn id="27" name="可分配利润" dataDxfId="70"/>
    <tableColumn id="28" name="提取利润" dataDxfId="69"/>
    <tableColumn id="29" name="零成本持股数" dataDxfId="68">
      <calculatedColumnFormula>I2/E2*(1-0.0005)</calculatedColumnFormula>
    </tableColumn>
    <tableColumn id="30" name="购买量控制线" dataDxfId="67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65"/>
    <tableColumn id="2" name="备注" dataDxfId="64"/>
    <tableColumn id="3" name="方向" dataDxfId="63"/>
    <tableColumn id="4" name="买卖数量" dataDxfId="62"/>
    <tableColumn id="5" name="市价" dataDxfId="61"/>
    <tableColumn id="6" name="证券余额" dataDxfId="60"/>
    <tableColumn id="7" name=" 持仓成本价" dataDxfId="59"/>
    <tableColumn id="8" name="资金占用" dataDxfId="58"/>
    <tableColumn id="9" name="浮动盈亏" dataDxfId="57">
      <calculatedColumnFormula>-H2+K2</calculatedColumnFormula>
    </tableColumn>
    <tableColumn id="10" name="盈亏比例" dataDxfId="56">
      <calculatedColumnFormula>(E2-G2)/G2</calculatedColumnFormula>
    </tableColumn>
    <tableColumn id="11" name="市值" dataDxfId="55">
      <calculatedColumnFormula>F2*E2</calculatedColumnFormula>
    </tableColumn>
    <tableColumn id="12" name="Δ浮动盈亏" dataDxfId="54">
      <calculatedColumnFormula>I2-I1</calculatedColumnFormula>
    </tableColumn>
    <tableColumn id="13" name="佣金" dataDxfId="53">
      <calculatedColumnFormula>IF(D2*E2*2.5/10000&gt;5,D2*E2*2.5/10000,5)</calculatedColumnFormula>
    </tableColumn>
    <tableColumn id="14" name="印花税" dataDxfId="52">
      <calculatedColumnFormula>IF(C2="卖",D2*E2/1000,0)</calculatedColumnFormula>
    </tableColumn>
    <tableColumn id="15" name="资金占用修正" dataDxfId="51"/>
    <tableColumn id="16" name="市价-成本" dataDxfId="50">
      <calculatedColumnFormula>E2-G2</calculatedColumnFormula>
    </tableColumn>
    <tableColumn id="17" name="资金变动" dataDxfId="49">
      <calculatedColumnFormula>(H2-H1)*-1</calculatedColumnFormula>
    </tableColumn>
    <tableColumn id="18" name="场外资金修正" dataDxfId="48"/>
    <tableColumn id="19" name="场外资金" dataDxfId="47">
      <calculatedColumnFormula>S1+Q2+O2+R2</calculatedColumnFormula>
    </tableColumn>
    <tableColumn id="20" name="影子证券" dataDxfId="46">
      <calculatedColumnFormula>S2/E2</calculatedColumnFormula>
    </tableColumn>
    <tableColumn id="21" name="虚拟证券总额" dataDxfId="45">
      <calculatedColumnFormula>F2+T2</calculatedColumnFormula>
    </tableColumn>
    <tableColumn id="22" name="投入资金总额" dataDxfId="44">
      <calculatedColumnFormula>H2+S2</calculatedColumnFormula>
    </tableColumn>
    <tableColumn id="23" name="虚拟证券成本价格" dataDxfId="43">
      <calculatedColumnFormula>V2/U2</calculatedColumnFormula>
    </tableColumn>
    <tableColumn id="24" name="虚拟成本-持仓成本" dataDxfId="42">
      <calculatedColumnFormula>W2-G2</calculatedColumnFormula>
    </tableColumn>
    <tableColumn id="25" name="市价-虚拟成本" dataDxfId="41">
      <calculatedColumnFormula>(X2-P2)*-1</calculatedColumnFormula>
    </tableColumn>
    <tableColumn id="26" name="水位" dataDxfId="40">
      <calculatedColumnFormula>F2/U2</calculatedColumnFormula>
    </tableColumn>
    <tableColumn id="27" name="可分配利润" dataDxfId="39">
      <calculatedColumnFormula>SUM(L$2:L2)-SUM(AB$2:AB2)</calculatedColumnFormula>
    </tableColumn>
    <tableColumn id="28" name="提取利润" dataDxfId="38"/>
    <tableColumn id="29" name="零成本持股数" dataDxfId="37">
      <calculatedColumnFormula>I2/E2*(1-0.0005)</calculatedColumnFormula>
    </tableColumn>
    <tableColumn id="30" name="购买量控制线" dataDxfId="36">
      <calculatedColumnFormula>AC2-F2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表2_5" displayName="表2_5" ref="A1:AD119" totalsRowShown="0" headerRowDxfId="32" dataDxfId="30" headerRowBorderDxfId="31">
  <autoFilter ref="A1:AD119"/>
  <tableColumns count="30">
    <tableColumn id="1" name="日期" dataDxfId="29"/>
    <tableColumn id="2" name="交易备注" dataDxfId="28"/>
    <tableColumn id="3" name="方向" dataDxfId="27"/>
    <tableColumn id="4" name="买卖数量" dataDxfId="26"/>
    <tableColumn id="5" name="市价" dataDxfId="25"/>
    <tableColumn id="6" name="证券余额" dataDxfId="24"/>
    <tableColumn id="7" name=" 持仓成本价" dataDxfId="23"/>
    <tableColumn id="8" name="资金占用" dataDxfId="22"/>
    <tableColumn id="9" name="浮动盈亏" dataDxfId="21"/>
    <tableColumn id="10" name="盈亏比例" dataDxfId="20"/>
    <tableColumn id="11" name="市值" dataDxfId="19"/>
    <tableColumn id="12" name="Δ浮动盈亏" dataDxfId="18"/>
    <tableColumn id="13" name="佣金" dataDxfId="17"/>
    <tableColumn id="14" name="印花税" dataDxfId="16"/>
    <tableColumn id="15" name="资金占用修正" dataDxfId="15"/>
    <tableColumn id="16" name="市价-成本" dataDxfId="14"/>
    <tableColumn id="17" name="资金变动" dataDxfId="13"/>
    <tableColumn id="18" name="场外资金修正" dataDxfId="12" dataCellStyle="百分比"/>
    <tableColumn id="19" name="场外资金" dataDxfId="11" dataCellStyle="百分比"/>
    <tableColumn id="20" name="影子证券" dataDxfId="10" dataCellStyle="百分比"/>
    <tableColumn id="21" name="虚拟证券总额" dataDxfId="9" dataCellStyle="百分比"/>
    <tableColumn id="22" name="投入资金总额" dataDxfId="8"/>
    <tableColumn id="23" name="虚拟证券成本价格" dataDxfId="7"/>
    <tableColumn id="24" name="虚拟成本-持仓成本" dataDxfId="6"/>
    <tableColumn id="25" name="市价-虚拟成本" dataDxfId="5"/>
    <tableColumn id="26" name="水位" dataDxfId="4" dataCellStyle="百分比"/>
    <tableColumn id="27" name="可分配利润" dataDxfId="3"/>
    <tableColumn id="28" name="提取利润" dataDxfId="2"/>
    <tableColumn id="29" name="零成本持股数" dataDxfId="1"/>
    <tableColumn id="30" name="购买量控制线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2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14" customWidth="1"/>
    <col min="14" max="14" width="10.44140625" style="214" customWidth="1"/>
    <col min="15" max="15" width="9.44140625" style="215" customWidth="1"/>
    <col min="16" max="16" width="10.44140625" style="214" customWidth="1"/>
    <col min="17" max="17" width="11.6640625" style="216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217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213" customFormat="1" ht="72" x14ac:dyDescent="0.25">
      <c r="A1" s="285" t="s">
        <v>0</v>
      </c>
      <c r="B1" t="s">
        <v>1</v>
      </c>
      <c r="C1" s="218" t="s">
        <v>2</v>
      </c>
      <c r="F1" s="219" t="s">
        <v>3</v>
      </c>
      <c r="G1" s="220" t="s">
        <v>4</v>
      </c>
      <c r="H1" s="220" t="s">
        <v>5</v>
      </c>
      <c r="I1" s="220" t="s">
        <v>6</v>
      </c>
      <c r="J1" s="230" t="s">
        <v>7</v>
      </c>
      <c r="K1" s="220" t="s">
        <v>8</v>
      </c>
      <c r="L1" s="220" t="s">
        <v>9</v>
      </c>
      <c r="M1" s="231" t="s">
        <v>10</v>
      </c>
      <c r="N1" s="231" t="s">
        <v>11</v>
      </c>
      <c r="O1" s="232" t="s">
        <v>12</v>
      </c>
      <c r="P1" s="220" t="s">
        <v>13</v>
      </c>
      <c r="Q1" s="244" t="s">
        <v>14</v>
      </c>
      <c r="R1" s="220" t="s">
        <v>15</v>
      </c>
      <c r="S1" s="245" t="s">
        <v>4</v>
      </c>
      <c r="T1" s="245" t="s">
        <v>5</v>
      </c>
      <c r="U1" s="245" t="s">
        <v>16</v>
      </c>
      <c r="V1" s="246" t="s">
        <v>7</v>
      </c>
      <c r="W1" s="245" t="s">
        <v>17</v>
      </c>
      <c r="X1" s="245" t="s">
        <v>9</v>
      </c>
      <c r="AA1" s="255" t="s">
        <v>18</v>
      </c>
      <c r="AB1" s="256" t="s">
        <v>19</v>
      </c>
      <c r="AC1" s="256" t="s">
        <v>20</v>
      </c>
      <c r="AD1" s="256" t="s">
        <v>21</v>
      </c>
      <c r="AE1" s="256" t="s">
        <v>22</v>
      </c>
      <c r="AF1" s="256" t="s">
        <v>23</v>
      </c>
      <c r="AG1" s="256" t="s">
        <v>24</v>
      </c>
      <c r="AH1" s="256" t="s">
        <v>25</v>
      </c>
      <c r="AI1" s="256" t="s">
        <v>26</v>
      </c>
      <c r="AJ1" s="256" t="s">
        <v>27</v>
      </c>
      <c r="AK1" s="259" t="s">
        <v>28</v>
      </c>
      <c r="AL1" s="259" t="s">
        <v>29</v>
      </c>
      <c r="AM1" s="259" t="s">
        <v>30</v>
      </c>
      <c r="AN1" s="259" t="s">
        <v>31</v>
      </c>
      <c r="AO1" s="259" t="s">
        <v>32</v>
      </c>
      <c r="AP1" s="259" t="s">
        <v>33</v>
      </c>
      <c r="AQ1" s="259" t="s">
        <v>34</v>
      </c>
      <c r="AR1" s="259" t="s">
        <v>35</v>
      </c>
      <c r="AS1" s="259" t="s">
        <v>25</v>
      </c>
      <c r="AT1" s="259" t="s">
        <v>26</v>
      </c>
      <c r="AU1" s="259" t="s">
        <v>36</v>
      </c>
      <c r="AV1" s="259" t="s">
        <v>27</v>
      </c>
      <c r="AW1" s="259" t="s">
        <v>37</v>
      </c>
      <c r="AX1" s="260" t="s">
        <v>38</v>
      </c>
      <c r="AY1" s="261" t="s">
        <v>39</v>
      </c>
      <c r="AZ1" s="261" t="s">
        <v>40</v>
      </c>
      <c r="BA1" s="260" t="s">
        <v>41</v>
      </c>
      <c r="BB1" s="260" t="s">
        <v>42</v>
      </c>
      <c r="BC1" s="260" t="s">
        <v>43</v>
      </c>
      <c r="BD1" s="261" t="s">
        <v>44</v>
      </c>
      <c r="BE1" s="260" t="s">
        <v>24</v>
      </c>
      <c r="BF1" s="260" t="s">
        <v>25</v>
      </c>
      <c r="BG1" s="260" t="s">
        <v>26</v>
      </c>
      <c r="BH1" s="261" t="s">
        <v>36</v>
      </c>
      <c r="BI1" s="260" t="s">
        <v>27</v>
      </c>
      <c r="BJ1" s="260" t="s">
        <v>37</v>
      </c>
      <c r="BK1" s="263"/>
      <c r="BL1" s="264"/>
      <c r="BM1" s="264"/>
      <c r="BN1" s="263"/>
      <c r="BO1" s="263"/>
      <c r="BP1" s="263"/>
      <c r="BQ1" s="264"/>
      <c r="BR1" s="263"/>
      <c r="BS1" s="263"/>
      <c r="BT1" s="263"/>
      <c r="BU1" s="264"/>
      <c r="BV1" s="263"/>
      <c r="BW1" s="263"/>
      <c r="BY1" s="218" t="s">
        <v>45</v>
      </c>
      <c r="BZ1" s="213">
        <v>5.03</v>
      </c>
      <c r="CA1" s="268" t="s">
        <v>18</v>
      </c>
      <c r="CB1" s="268" t="s">
        <v>46</v>
      </c>
      <c r="CC1" s="268" t="s">
        <v>47</v>
      </c>
      <c r="CD1" s="268" t="s">
        <v>5</v>
      </c>
      <c r="CE1" s="268" t="s">
        <v>7</v>
      </c>
      <c r="CF1" s="268" t="s">
        <v>48</v>
      </c>
      <c r="CG1" s="270" t="s">
        <v>49</v>
      </c>
      <c r="CH1" s="271" t="s">
        <v>50</v>
      </c>
      <c r="CI1" s="268" t="s">
        <v>19</v>
      </c>
      <c r="CJ1" s="268" t="s">
        <v>20</v>
      </c>
      <c r="CK1" s="268" t="s">
        <v>21</v>
      </c>
      <c r="CL1" s="268" t="s">
        <v>22</v>
      </c>
      <c r="CM1" s="268" t="s">
        <v>23</v>
      </c>
      <c r="CN1" s="268" t="s">
        <v>24</v>
      </c>
      <c r="CO1" s="268" t="s">
        <v>25</v>
      </c>
      <c r="CP1" s="268" t="s">
        <v>26</v>
      </c>
      <c r="CQ1" s="268" t="s">
        <v>27</v>
      </c>
      <c r="CR1" s="278" t="s">
        <v>51</v>
      </c>
      <c r="CS1" s="278" t="s">
        <v>52</v>
      </c>
      <c r="CT1" s="272" t="s">
        <v>53</v>
      </c>
      <c r="CU1" s="272" t="s">
        <v>54</v>
      </c>
      <c r="CV1" s="272" t="s">
        <v>55</v>
      </c>
      <c r="CW1" s="272" t="s">
        <v>56</v>
      </c>
      <c r="CX1" s="272" t="s">
        <v>57</v>
      </c>
      <c r="CZ1" s="268" t="s">
        <v>58</v>
      </c>
      <c r="DA1" s="268" t="s">
        <v>59</v>
      </c>
      <c r="DB1" s="268" t="s">
        <v>60</v>
      </c>
    </row>
    <row r="2" spans="1:106" x14ac:dyDescent="0.25">
      <c r="A2" s="221">
        <v>42748</v>
      </c>
      <c r="B2" s="208"/>
      <c r="C2">
        <f>SUM($B$2:B2)</f>
        <v>0</v>
      </c>
      <c r="F2" s="222">
        <v>42135</v>
      </c>
      <c r="G2" s="223">
        <v>45731.49</v>
      </c>
      <c r="H2" s="223">
        <f t="shared" ref="H2:H11" si="0">I2-G2</f>
        <v>402981</v>
      </c>
      <c r="I2" s="223">
        <v>448712.49</v>
      </c>
      <c r="J2" s="233">
        <v>-61976.91</v>
      </c>
      <c r="K2" s="234">
        <f>681367.57-171000</f>
        <v>510367.56999999995</v>
      </c>
      <c r="L2" s="234">
        <f>I2-J2</f>
        <v>510689.4</v>
      </c>
      <c r="M2" s="235">
        <f t="shared" ref="M2:M34" si="1">J2/K2</f>
        <v>-0.12143583104232114</v>
      </c>
      <c r="N2" s="236"/>
      <c r="O2" s="237"/>
      <c r="R2" s="247">
        <v>42033</v>
      </c>
      <c r="S2" s="248">
        <f>18965.03+342308.63</f>
        <v>361273.66000000003</v>
      </c>
      <c r="T2" s="248"/>
      <c r="U2" s="248">
        <v>580920.66</v>
      </c>
      <c r="V2" s="249"/>
      <c r="W2" s="234"/>
      <c r="X2" s="234"/>
      <c r="AA2" s="257" t="s">
        <v>1237</v>
      </c>
      <c r="AB2" s="258">
        <v>0</v>
      </c>
      <c r="AC2" s="258">
        <v>0</v>
      </c>
      <c r="AD2" s="258">
        <v>0</v>
      </c>
      <c r="AE2" s="258">
        <v>5</v>
      </c>
      <c r="AF2" s="258">
        <v>2300</v>
      </c>
      <c r="AG2" s="258">
        <v>4.99</v>
      </c>
      <c r="AH2" s="258" t="s">
        <v>1242</v>
      </c>
      <c r="AI2" s="258">
        <v>2300</v>
      </c>
      <c r="AJ2" s="258">
        <v>4.99</v>
      </c>
      <c r="AK2" s="258">
        <v>50</v>
      </c>
      <c r="AL2" s="258">
        <v>36700</v>
      </c>
      <c r="AM2" s="258">
        <v>180101.02000000002</v>
      </c>
      <c r="AN2" s="258">
        <v>4.907</v>
      </c>
      <c r="AO2" s="258">
        <v>58</v>
      </c>
      <c r="AP2" s="258">
        <v>35300</v>
      </c>
      <c r="AQ2" s="258">
        <v>178266.546</v>
      </c>
      <c r="AR2" s="258">
        <v>5.05</v>
      </c>
      <c r="AS2" s="258" t="s">
        <v>623</v>
      </c>
      <c r="AT2" s="258">
        <v>1400</v>
      </c>
      <c r="AU2" s="258">
        <v>1834.4739999999999</v>
      </c>
      <c r="AV2" s="258">
        <v>1.31</v>
      </c>
      <c r="AW2" s="258">
        <v>5047.8999999999996</v>
      </c>
      <c r="AX2" s="258">
        <v>51</v>
      </c>
      <c r="AY2" s="258">
        <v>37700</v>
      </c>
      <c r="AZ2" s="258">
        <v>185106.62</v>
      </c>
      <c r="BA2" s="258">
        <v>4.91</v>
      </c>
      <c r="BB2" s="258">
        <v>63</v>
      </c>
      <c r="BC2" s="258">
        <v>37600</v>
      </c>
      <c r="BD2" s="258">
        <v>189763.68900000001</v>
      </c>
      <c r="BE2" s="265">
        <v>5.0469999999999997</v>
      </c>
      <c r="BF2" s="265" t="s">
        <v>1241</v>
      </c>
      <c r="BG2" s="258">
        <v>100</v>
      </c>
      <c r="BH2" s="258">
        <v>4657.0690000000004</v>
      </c>
      <c r="BI2" s="258">
        <v>46.570999999999998</v>
      </c>
      <c r="BJ2" s="258">
        <v>5151.2</v>
      </c>
      <c r="BY2" s="269" t="s">
        <v>64</v>
      </c>
      <c r="BZ2">
        <v>447448.09</v>
      </c>
    </row>
    <row r="3" spans="1:106" x14ac:dyDescent="0.25">
      <c r="A3" s="221">
        <v>42751</v>
      </c>
      <c r="B3" s="208">
        <v>-339.78000000000247</v>
      </c>
      <c r="C3">
        <f>SUM($B$2:B3)</f>
        <v>-339.78000000000247</v>
      </c>
      <c r="F3" s="222">
        <v>42139</v>
      </c>
      <c r="G3" s="223">
        <v>415.97</v>
      </c>
      <c r="H3" s="223">
        <f t="shared" si="0"/>
        <v>448993</v>
      </c>
      <c r="I3" s="223">
        <v>449408.97</v>
      </c>
      <c r="J3" s="233">
        <f>-61425.61</f>
        <v>-61425.61</v>
      </c>
      <c r="K3" s="234">
        <f>681367.57-171000</f>
        <v>510367.56999999995</v>
      </c>
      <c r="L3" s="234">
        <f>I3-J3</f>
        <v>510834.57999999996</v>
      </c>
      <c r="M3" s="235">
        <f t="shared" si="1"/>
        <v>-0.12035562917918159</v>
      </c>
      <c r="N3" s="236"/>
      <c r="O3" s="237"/>
      <c r="R3" s="247">
        <v>42061</v>
      </c>
      <c r="S3" s="223">
        <v>38586.629999999997</v>
      </c>
      <c r="T3" s="223">
        <v>550089.97</v>
      </c>
      <c r="U3" s="248">
        <f>S3+T3</f>
        <v>588676.6</v>
      </c>
      <c r="V3" s="249">
        <f>U3-W3</f>
        <v>-92690.969999999972</v>
      </c>
      <c r="W3" s="234">
        <v>681367.57</v>
      </c>
      <c r="X3" s="234"/>
      <c r="AA3" s="217" t="s">
        <v>1243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1234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1241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66">
        <v>5.569</v>
      </c>
      <c r="BF3" s="267" t="s">
        <v>1239</v>
      </c>
      <c r="BG3">
        <v>7000</v>
      </c>
      <c r="BH3">
        <v>2580.2190000000001</v>
      </c>
      <c r="BI3">
        <v>0.36899999999999999</v>
      </c>
      <c r="BJ3">
        <v>-36407.800000000003</v>
      </c>
      <c r="BY3" s="269" t="s">
        <v>66</v>
      </c>
      <c r="BZ3">
        <v>593118.22</v>
      </c>
    </row>
    <row r="4" spans="1:106" x14ac:dyDescent="0.25">
      <c r="A4" s="221">
        <v>42755</v>
      </c>
      <c r="B4" s="208">
        <v>3996.9200000000019</v>
      </c>
      <c r="C4">
        <f>SUM($B$2:B4)</f>
        <v>3657.1399999999994</v>
      </c>
      <c r="F4" s="222">
        <v>42143</v>
      </c>
      <c r="G4" s="223">
        <v>11896.16</v>
      </c>
      <c r="H4" s="223">
        <f t="shared" si="0"/>
        <v>442234.89</v>
      </c>
      <c r="I4" s="223">
        <v>454131.05</v>
      </c>
      <c r="J4" s="233">
        <v>-56559.69</v>
      </c>
      <c r="K4" s="234">
        <f>681367.57-171000</f>
        <v>510367.56999999995</v>
      </c>
      <c r="L4" s="234">
        <f>I4-J4</f>
        <v>510690.74</v>
      </c>
      <c r="M4" s="235">
        <f t="shared" si="1"/>
        <v>-0.11082148107490453</v>
      </c>
      <c r="N4" s="236"/>
      <c r="O4" s="237"/>
      <c r="R4" s="247">
        <v>42083</v>
      </c>
      <c r="S4" s="223">
        <v>171000</v>
      </c>
      <c r="T4" s="223">
        <v>431864.91</v>
      </c>
      <c r="U4" s="248">
        <f>S4+T4</f>
        <v>602864.90999999992</v>
      </c>
      <c r="V4" s="249">
        <f>U4-W4</f>
        <v>-78502.660000000033</v>
      </c>
      <c r="W4" s="234">
        <v>681367.57</v>
      </c>
      <c r="X4" s="234"/>
      <c r="AA4" s="217" t="s">
        <v>1244</v>
      </c>
      <c r="AB4">
        <v>1</v>
      </c>
      <c r="AC4">
        <v>30</v>
      </c>
      <c r="AD4">
        <v>0</v>
      </c>
      <c r="AE4">
        <v>28</v>
      </c>
      <c r="AF4">
        <v>10900</v>
      </c>
      <c r="AG4">
        <v>8.0589999999999993</v>
      </c>
      <c r="AH4" t="s">
        <v>1234</v>
      </c>
      <c r="AI4">
        <v>10870</v>
      </c>
      <c r="AJ4">
        <v>8.0809999999999995</v>
      </c>
      <c r="AK4">
        <v>210</v>
      </c>
      <c r="AL4">
        <v>103200</v>
      </c>
      <c r="AM4">
        <v>846038</v>
      </c>
      <c r="AN4">
        <v>8.1980000000000004</v>
      </c>
      <c r="AO4">
        <v>214</v>
      </c>
      <c r="AP4">
        <v>94930</v>
      </c>
      <c r="AQ4">
        <v>832752.33280000009</v>
      </c>
      <c r="AR4">
        <v>8.7720000000000002</v>
      </c>
      <c r="AS4" t="s">
        <v>1241</v>
      </c>
      <c r="AT4">
        <v>8270</v>
      </c>
      <c r="AU4">
        <v>13285.666999999999</v>
      </c>
      <c r="AV4">
        <v>1.6060000000000001</v>
      </c>
      <c r="AW4">
        <v>54489.82</v>
      </c>
      <c r="AX4">
        <v>211</v>
      </c>
      <c r="AY4">
        <v>103230</v>
      </c>
      <c r="AZ4">
        <v>846043</v>
      </c>
      <c r="BA4">
        <v>8.1959999999999997</v>
      </c>
      <c r="BB4">
        <v>242</v>
      </c>
      <c r="BC4">
        <v>105830</v>
      </c>
      <c r="BD4">
        <v>920383.99080000003</v>
      </c>
      <c r="BE4" s="266">
        <v>8.6969999999999992</v>
      </c>
      <c r="BF4" s="267" t="s">
        <v>787</v>
      </c>
      <c r="BG4">
        <v>2600</v>
      </c>
      <c r="BH4">
        <v>74340.990999999995</v>
      </c>
      <c r="BI4">
        <v>28.593</v>
      </c>
      <c r="BJ4">
        <v>51718.23</v>
      </c>
    </row>
    <row r="5" spans="1:106" x14ac:dyDescent="0.25">
      <c r="A5" s="221">
        <v>42759</v>
      </c>
      <c r="B5" s="208">
        <v>4602.1499999999978</v>
      </c>
      <c r="C5">
        <f>SUM($B$2:B5)</f>
        <v>8259.2899999999972</v>
      </c>
      <c r="F5" s="222">
        <v>42160</v>
      </c>
      <c r="G5" s="223">
        <v>188276.08</v>
      </c>
      <c r="H5" s="223">
        <f t="shared" si="0"/>
        <v>50496.91</v>
      </c>
      <c r="I5" s="223">
        <v>238772.99</v>
      </c>
      <c r="J5" s="233">
        <v>-52013.85</v>
      </c>
      <c r="K5" s="234">
        <f>681367.57-171000</f>
        <v>510367.56999999995</v>
      </c>
      <c r="L5" s="234"/>
      <c r="M5" s="235">
        <f t="shared" si="1"/>
        <v>-0.10191448880656739</v>
      </c>
      <c r="N5" s="236"/>
      <c r="O5" s="237"/>
      <c r="R5" s="247">
        <v>42103</v>
      </c>
      <c r="S5" s="223">
        <v>23928</v>
      </c>
      <c r="T5" s="223">
        <v>422315</v>
      </c>
      <c r="U5" s="248">
        <f>S5+T5</f>
        <v>446243</v>
      </c>
      <c r="V5" s="233">
        <v>-64228.87</v>
      </c>
      <c r="W5" s="234">
        <f>681367.57-171000</f>
        <v>510367.56999999995</v>
      </c>
      <c r="X5" s="234">
        <f>U5-V5</f>
        <v>510471.87</v>
      </c>
      <c r="AA5" s="217" t="s">
        <v>1245</v>
      </c>
      <c r="AB5">
        <v>2</v>
      </c>
      <c r="AC5">
        <v>800</v>
      </c>
      <c r="AD5">
        <v>6.8650000000000002</v>
      </c>
      <c r="AE5">
        <v>1</v>
      </c>
      <c r="AF5">
        <v>400</v>
      </c>
      <c r="AG5">
        <v>6.99</v>
      </c>
      <c r="AH5" t="s">
        <v>1235</v>
      </c>
      <c r="AI5">
        <v>400</v>
      </c>
      <c r="AJ5">
        <v>6.74</v>
      </c>
      <c r="AK5">
        <v>322</v>
      </c>
      <c r="AL5">
        <v>170000</v>
      </c>
      <c r="AM5">
        <v>1672972.6810000001</v>
      </c>
      <c r="AN5">
        <v>9.8409999999999993</v>
      </c>
      <c r="AO5">
        <v>352</v>
      </c>
      <c r="AP5">
        <v>152600</v>
      </c>
      <c r="AQ5">
        <v>1438888.1569999999</v>
      </c>
      <c r="AR5">
        <v>9.4290000000000003</v>
      </c>
      <c r="AS5" t="s">
        <v>623</v>
      </c>
      <c r="AT5">
        <v>17400</v>
      </c>
      <c r="AU5">
        <v>234084.524</v>
      </c>
      <c r="AV5">
        <v>13.452999999999999</v>
      </c>
      <c r="AW5">
        <v>-62871.199999999997</v>
      </c>
      <c r="AX5">
        <v>328</v>
      </c>
      <c r="AY5">
        <v>172600</v>
      </c>
      <c r="AZ5">
        <v>1691036.6810000001</v>
      </c>
      <c r="BA5">
        <v>9.7970000000000006</v>
      </c>
      <c r="BB5">
        <v>357</v>
      </c>
      <c r="BC5">
        <v>154600</v>
      </c>
      <c r="BD5" s="262">
        <v>1454735.2689999996</v>
      </c>
      <c r="BE5" s="267">
        <v>9.41</v>
      </c>
      <c r="BF5" s="267" t="s">
        <v>623</v>
      </c>
      <c r="BG5">
        <v>18000</v>
      </c>
      <c r="BH5">
        <v>236301.41200000001</v>
      </c>
      <c r="BI5">
        <v>13.128</v>
      </c>
      <c r="BJ5">
        <v>-59830.2</v>
      </c>
    </row>
    <row r="6" spans="1:106" x14ac:dyDescent="0.25">
      <c r="A6" s="221">
        <v>42773</v>
      </c>
      <c r="B6" s="208">
        <v>4095.8820000000032</v>
      </c>
      <c r="C6">
        <f>SUM($B$2:B6)</f>
        <v>12355.172</v>
      </c>
      <c r="F6" s="222">
        <v>42167</v>
      </c>
      <c r="G6" s="223">
        <v>14976.17</v>
      </c>
      <c r="H6" s="223">
        <f t="shared" si="0"/>
        <v>224711.81999999998</v>
      </c>
      <c r="I6" s="223">
        <v>239687.99</v>
      </c>
      <c r="J6" s="233">
        <v>-51115.64</v>
      </c>
      <c r="K6" s="234">
        <f>681367.57-171000</f>
        <v>510367.56999999995</v>
      </c>
      <c r="L6" s="234"/>
      <c r="M6" s="235">
        <f t="shared" si="1"/>
        <v>-0.10015456115285695</v>
      </c>
      <c r="N6" s="236"/>
      <c r="O6" s="237"/>
      <c r="R6" s="247">
        <v>42116</v>
      </c>
      <c r="S6" s="223">
        <v>29468.62</v>
      </c>
      <c r="T6" s="223">
        <v>408085.88</v>
      </c>
      <c r="U6" s="248">
        <v>447700.9</v>
      </c>
      <c r="V6" s="233">
        <v>-62952.81</v>
      </c>
      <c r="W6" s="234">
        <f>681367.57-171000</f>
        <v>510367.56999999995</v>
      </c>
      <c r="X6" s="234">
        <f>U6-V6</f>
        <v>510653.71</v>
      </c>
      <c r="AA6" s="217" t="s">
        <v>1246</v>
      </c>
      <c r="AB6">
        <v>0</v>
      </c>
      <c r="AC6">
        <v>0</v>
      </c>
      <c r="AD6">
        <v>0</v>
      </c>
      <c r="AE6">
        <v>9</v>
      </c>
      <c r="AF6">
        <v>3600</v>
      </c>
      <c r="AG6">
        <v>7.7329999999999997</v>
      </c>
      <c r="AH6" t="s">
        <v>1242</v>
      </c>
      <c r="AI6">
        <v>3600</v>
      </c>
      <c r="AJ6">
        <v>7.7329999999999997</v>
      </c>
      <c r="AK6">
        <v>248</v>
      </c>
      <c r="AL6">
        <v>124080</v>
      </c>
      <c r="AM6">
        <v>1312817</v>
      </c>
      <c r="AN6">
        <v>10.58</v>
      </c>
      <c r="AO6">
        <v>260</v>
      </c>
      <c r="AP6">
        <v>106300</v>
      </c>
      <c r="AQ6">
        <v>1169503.6189999997</v>
      </c>
      <c r="AR6">
        <v>11.002000000000001</v>
      </c>
      <c r="AS6" t="s">
        <v>1241</v>
      </c>
      <c r="AT6">
        <v>17780</v>
      </c>
      <c r="AU6">
        <v>143313.38099999999</v>
      </c>
      <c r="AV6">
        <v>8.06</v>
      </c>
      <c r="AW6">
        <v>44858.6</v>
      </c>
      <c r="AX6">
        <v>248</v>
      </c>
      <c r="AY6">
        <v>124080</v>
      </c>
      <c r="AZ6">
        <v>1312817</v>
      </c>
      <c r="BA6">
        <v>10.58</v>
      </c>
      <c r="BB6">
        <v>270</v>
      </c>
      <c r="BC6">
        <v>109900</v>
      </c>
      <c r="BD6">
        <v>1197675.7789999996</v>
      </c>
      <c r="BE6" s="267">
        <v>10.898</v>
      </c>
      <c r="BF6" s="267" t="s">
        <v>1241</v>
      </c>
      <c r="BG6">
        <v>14180</v>
      </c>
      <c r="BH6">
        <v>115141.22100000001</v>
      </c>
      <c r="BI6">
        <v>8.1199999999999992</v>
      </c>
      <c r="BJ6">
        <v>34948.199999999997</v>
      </c>
    </row>
    <row r="7" spans="1:106" x14ac:dyDescent="0.25">
      <c r="A7" s="221">
        <v>42775</v>
      </c>
      <c r="B7" s="208">
        <v>6551.0699999999988</v>
      </c>
      <c r="C7">
        <f>SUM($B$2:B7)</f>
        <v>18906.241999999998</v>
      </c>
      <c r="F7" s="222">
        <v>42205</v>
      </c>
      <c r="G7" s="223">
        <v>71525.490000000005</v>
      </c>
      <c r="H7" s="223">
        <f t="shared" si="0"/>
        <v>106522.99999999999</v>
      </c>
      <c r="I7" s="223">
        <v>178048.49</v>
      </c>
      <c r="J7" s="233">
        <v>-42831.35</v>
      </c>
      <c r="K7" s="234">
        <f>I7-J7</f>
        <v>220879.84</v>
      </c>
      <c r="L7" s="234"/>
      <c r="M7" s="235">
        <f t="shared" si="1"/>
        <v>-0.19391244578952974</v>
      </c>
      <c r="N7" s="236"/>
      <c r="O7" s="237"/>
      <c r="AA7" s="217" t="s">
        <v>1247</v>
      </c>
      <c r="AB7">
        <v>2</v>
      </c>
      <c r="AC7">
        <v>900</v>
      </c>
      <c r="AD7">
        <v>5.0919999999999996</v>
      </c>
      <c r="AE7">
        <v>2</v>
      </c>
      <c r="AF7">
        <v>800</v>
      </c>
      <c r="AG7">
        <v>5.3150000000000004</v>
      </c>
      <c r="AH7" t="s">
        <v>1240</v>
      </c>
      <c r="AI7">
        <v>100</v>
      </c>
      <c r="AJ7">
        <v>3.3079999999999998</v>
      </c>
      <c r="AK7">
        <v>78</v>
      </c>
      <c r="AL7">
        <v>42100</v>
      </c>
      <c r="AM7">
        <v>252170.97999999978</v>
      </c>
      <c r="AN7">
        <v>5.99</v>
      </c>
      <c r="AO7">
        <v>85</v>
      </c>
      <c r="AP7">
        <v>36600</v>
      </c>
      <c r="AQ7">
        <v>228819.552</v>
      </c>
      <c r="AR7">
        <v>6.2519999999999998</v>
      </c>
      <c r="AS7" t="s">
        <v>1241</v>
      </c>
      <c r="AT7">
        <v>5500</v>
      </c>
      <c r="AU7">
        <v>23351.428</v>
      </c>
      <c r="AV7">
        <v>4.2460000000000004</v>
      </c>
      <c r="AW7">
        <v>9589.2000000000007</v>
      </c>
      <c r="AX7">
        <v>80</v>
      </c>
      <c r="AY7">
        <v>43000</v>
      </c>
      <c r="AZ7">
        <v>256764.51999999976</v>
      </c>
      <c r="BA7">
        <v>5.9710000000000001</v>
      </c>
      <c r="BB7">
        <v>88</v>
      </c>
      <c r="BC7">
        <v>37800</v>
      </c>
      <c r="BD7">
        <v>235233.39599999998</v>
      </c>
      <c r="BE7" s="267">
        <v>6.2229999999999999</v>
      </c>
      <c r="BF7" s="267" t="s">
        <v>1241</v>
      </c>
      <c r="BG7">
        <v>5200</v>
      </c>
      <c r="BH7">
        <v>21531.124</v>
      </c>
      <c r="BI7">
        <v>4.141</v>
      </c>
      <c r="BJ7">
        <v>9525.6</v>
      </c>
    </row>
    <row r="8" spans="1:106" x14ac:dyDescent="0.25">
      <c r="A8" s="221">
        <v>42776</v>
      </c>
      <c r="B8" s="208">
        <v>5143.83</v>
      </c>
      <c r="C8">
        <f>SUM($B$2:B8)</f>
        <v>24050.072</v>
      </c>
      <c r="F8" s="222">
        <v>42220</v>
      </c>
      <c r="G8" s="223">
        <v>50680.53</v>
      </c>
      <c r="H8" s="223">
        <f t="shared" si="0"/>
        <v>131086.45000000001</v>
      </c>
      <c r="I8" s="223">
        <v>181766.98</v>
      </c>
      <c r="J8" s="233">
        <v>-39424.86</v>
      </c>
      <c r="K8" s="234">
        <f t="shared" ref="K8:K27" si="2">I8-J8</f>
        <v>221191.84000000003</v>
      </c>
      <c r="L8" s="234"/>
      <c r="M8" s="235">
        <f t="shared" si="1"/>
        <v>-0.1782383111420385</v>
      </c>
      <c r="N8" s="236"/>
      <c r="O8" s="237"/>
      <c r="U8" s="250" t="s">
        <v>73</v>
      </c>
      <c r="V8" s="250" t="s">
        <v>74</v>
      </c>
      <c r="W8" s="250" t="s">
        <v>75</v>
      </c>
      <c r="X8" s="250" t="s">
        <v>76</v>
      </c>
      <c r="AA8" s="217" t="s">
        <v>1248</v>
      </c>
      <c r="AB8">
        <v>6</v>
      </c>
      <c r="AC8">
        <v>3500</v>
      </c>
      <c r="AD8">
        <v>3.7789999999999999</v>
      </c>
      <c r="AE8">
        <v>1</v>
      </c>
      <c r="AF8">
        <v>400</v>
      </c>
      <c r="AG8">
        <v>2.77</v>
      </c>
      <c r="AH8" t="s">
        <v>1240</v>
      </c>
      <c r="AI8">
        <v>3100</v>
      </c>
      <c r="AJ8">
        <v>3.9089999999999998</v>
      </c>
      <c r="AK8">
        <v>72</v>
      </c>
      <c r="AL8">
        <v>35400</v>
      </c>
      <c r="AM8">
        <v>210838</v>
      </c>
      <c r="AN8">
        <v>5.9560000000000004</v>
      </c>
      <c r="AO8">
        <v>72</v>
      </c>
      <c r="AP8">
        <v>32000</v>
      </c>
      <c r="AQ8">
        <v>189713.73600000006</v>
      </c>
      <c r="AR8">
        <v>5.9290000000000003</v>
      </c>
      <c r="AS8" t="s">
        <v>623</v>
      </c>
      <c r="AT8">
        <v>3400</v>
      </c>
      <c r="AU8">
        <v>21124.263999999999</v>
      </c>
      <c r="AV8">
        <v>6.2130000000000001</v>
      </c>
      <c r="AW8">
        <v>-864</v>
      </c>
      <c r="AX8">
        <v>79</v>
      </c>
      <c r="AY8">
        <v>39300</v>
      </c>
      <c r="AZ8">
        <v>224906</v>
      </c>
      <c r="BA8">
        <v>5.7229999999999999</v>
      </c>
      <c r="BB8">
        <v>73</v>
      </c>
      <c r="BC8">
        <v>32400</v>
      </c>
      <c r="BD8">
        <v>190815.62800000006</v>
      </c>
      <c r="BE8" s="267">
        <v>5.8890000000000002</v>
      </c>
      <c r="BF8" s="267" t="s">
        <v>1241</v>
      </c>
      <c r="BG8">
        <v>6900</v>
      </c>
      <c r="BH8">
        <v>34090.372000000003</v>
      </c>
      <c r="BI8">
        <v>4.9409999999999998</v>
      </c>
      <c r="BJ8">
        <v>5378.4</v>
      </c>
    </row>
    <row r="9" spans="1:106" x14ac:dyDescent="0.25">
      <c r="A9" s="221">
        <v>42780</v>
      </c>
      <c r="B9" s="208">
        <v>1873.3199999999988</v>
      </c>
      <c r="C9">
        <f>SUM($B$2:B9)</f>
        <v>25923.392</v>
      </c>
      <c r="F9" s="222">
        <v>42227</v>
      </c>
      <c r="G9" s="223">
        <v>12287.2</v>
      </c>
      <c r="H9" s="223">
        <f t="shared" si="0"/>
        <v>176910.00999999998</v>
      </c>
      <c r="I9" s="223">
        <v>189197.21</v>
      </c>
      <c r="J9" s="233">
        <v>-31682.63</v>
      </c>
      <c r="K9" s="234">
        <f t="shared" si="2"/>
        <v>220879.84</v>
      </c>
      <c r="L9" s="234"/>
      <c r="M9" s="235">
        <f t="shared" si="1"/>
        <v>-0.14343830564165566</v>
      </c>
      <c r="N9" s="236"/>
      <c r="O9" s="237"/>
      <c r="U9" s="250">
        <v>6.5</v>
      </c>
      <c r="V9" s="250">
        <v>4</v>
      </c>
      <c r="W9" s="250">
        <v>4</v>
      </c>
      <c r="X9" s="250">
        <f>U9*(V9+W9+2)/(V9+W9)</f>
        <v>8.125</v>
      </c>
      <c r="AA9" s="217" t="s">
        <v>1249</v>
      </c>
      <c r="AB9">
        <v>9</v>
      </c>
      <c r="AC9">
        <v>6820</v>
      </c>
      <c r="AD9">
        <v>4.1269999999999998</v>
      </c>
      <c r="AE9">
        <v>0</v>
      </c>
      <c r="AF9">
        <v>0</v>
      </c>
      <c r="AG9">
        <v>0</v>
      </c>
      <c r="AH9" t="s">
        <v>1235</v>
      </c>
      <c r="AI9">
        <v>6820</v>
      </c>
      <c r="AJ9">
        <v>4.1269999999999998</v>
      </c>
      <c r="AK9">
        <v>107</v>
      </c>
      <c r="AL9">
        <v>51300</v>
      </c>
      <c r="AM9">
        <v>512870.77999999904</v>
      </c>
      <c r="AN9">
        <v>9.9969999999999999</v>
      </c>
      <c r="AO9">
        <v>109</v>
      </c>
      <c r="AP9">
        <v>46520</v>
      </c>
      <c r="AQ9">
        <v>433842.38059999945</v>
      </c>
      <c r="AR9">
        <v>9.3260000000000005</v>
      </c>
      <c r="AS9" t="s">
        <v>623</v>
      </c>
      <c r="AT9">
        <v>4780</v>
      </c>
      <c r="AU9">
        <v>79028.399000000005</v>
      </c>
      <c r="AV9">
        <v>16.533000000000001</v>
      </c>
      <c r="AW9">
        <v>-31214.92</v>
      </c>
      <c r="AX9">
        <v>117</v>
      </c>
      <c r="AY9">
        <v>58520</v>
      </c>
      <c r="AZ9">
        <v>543768.11199999903</v>
      </c>
      <c r="BA9">
        <v>9.2919999999999998</v>
      </c>
      <c r="BB9">
        <v>109</v>
      </c>
      <c r="BC9">
        <v>46520</v>
      </c>
      <c r="BD9">
        <v>433842.38059999945</v>
      </c>
      <c r="BE9" s="224">
        <v>9.3260000000000005</v>
      </c>
      <c r="BF9" s="224" t="s">
        <v>1241</v>
      </c>
      <c r="BG9">
        <v>12000</v>
      </c>
      <c r="BH9">
        <v>109925.731</v>
      </c>
      <c r="BI9">
        <v>9.16</v>
      </c>
      <c r="BJ9">
        <v>1581.68</v>
      </c>
    </row>
    <row r="10" spans="1:106" x14ac:dyDescent="0.25">
      <c r="A10" s="221">
        <v>42782</v>
      </c>
      <c r="B10" s="208">
        <v>-1672.3399999999997</v>
      </c>
      <c r="C10">
        <f>SUM($B$2:B10)</f>
        <v>24251.052</v>
      </c>
      <c r="F10" s="222">
        <v>42356</v>
      </c>
      <c r="G10" s="223">
        <v>64219.6</v>
      </c>
      <c r="H10" s="223">
        <f t="shared" si="0"/>
        <v>115252.4</v>
      </c>
      <c r="I10" s="223">
        <v>179472</v>
      </c>
      <c r="J10" s="233">
        <v>-39185.4</v>
      </c>
      <c r="K10" s="234">
        <f t="shared" si="2"/>
        <v>218657.4</v>
      </c>
      <c r="L10" s="234"/>
      <c r="M10" s="235">
        <f t="shared" si="1"/>
        <v>-0.17920911892302754</v>
      </c>
      <c r="N10" s="236"/>
      <c r="O10" s="237"/>
      <c r="AA10" s="217" t="s">
        <v>1250</v>
      </c>
      <c r="AB10">
        <v>1</v>
      </c>
      <c r="AC10">
        <v>500</v>
      </c>
      <c r="AD10">
        <v>4.26</v>
      </c>
      <c r="AE10">
        <v>0</v>
      </c>
      <c r="AF10">
        <v>0</v>
      </c>
      <c r="AG10">
        <v>0</v>
      </c>
      <c r="AH10" t="s">
        <v>1235</v>
      </c>
      <c r="AI10">
        <v>500</v>
      </c>
      <c r="AJ10">
        <v>4.26</v>
      </c>
      <c r="AK10">
        <v>36</v>
      </c>
      <c r="AL10">
        <v>17900</v>
      </c>
      <c r="AM10">
        <v>80451.740000000034</v>
      </c>
      <c r="AN10">
        <v>4.4950000000000001</v>
      </c>
      <c r="AO10">
        <v>34</v>
      </c>
      <c r="AP10">
        <v>14700</v>
      </c>
      <c r="AQ10">
        <v>67090.02499999998</v>
      </c>
      <c r="AR10">
        <v>4.5640000000000001</v>
      </c>
      <c r="AS10" t="s">
        <v>1241</v>
      </c>
      <c r="AT10">
        <v>3200</v>
      </c>
      <c r="AU10">
        <v>13361.715</v>
      </c>
      <c r="AV10">
        <v>4.1760000000000002</v>
      </c>
      <c r="AW10">
        <v>1014.3</v>
      </c>
      <c r="AX10">
        <v>38</v>
      </c>
      <c r="AY10">
        <v>18900</v>
      </c>
      <c r="AZ10">
        <v>84612.34000000004</v>
      </c>
      <c r="BA10">
        <v>4.4770000000000003</v>
      </c>
      <c r="BB10">
        <v>34</v>
      </c>
      <c r="BC10">
        <v>14700</v>
      </c>
      <c r="BD10">
        <v>67090.02499999998</v>
      </c>
      <c r="BE10" s="224">
        <v>4.5640000000000001</v>
      </c>
      <c r="BF10" s="224" t="s">
        <v>1241</v>
      </c>
      <c r="BG10">
        <v>4200</v>
      </c>
      <c r="BH10">
        <v>17522.314999999999</v>
      </c>
      <c r="BI10">
        <v>4.1719999999999997</v>
      </c>
      <c r="BJ10">
        <v>1278.9000000000001</v>
      </c>
    </row>
    <row r="11" spans="1:106" x14ac:dyDescent="0.25">
      <c r="A11" s="224" t="s">
        <v>80</v>
      </c>
      <c r="B11" s="208">
        <v>-823.97000000000037</v>
      </c>
      <c r="C11">
        <f>SUM($B$2:B11)</f>
        <v>23427.081999999999</v>
      </c>
      <c r="F11" s="222">
        <v>42571</v>
      </c>
      <c r="G11" s="223">
        <v>8435.3700000000008</v>
      </c>
      <c r="H11" s="223">
        <f t="shared" si="0"/>
        <v>162652.82</v>
      </c>
      <c r="I11" s="223">
        <v>171088.19</v>
      </c>
      <c r="J11" s="233">
        <v>-44087.46</v>
      </c>
      <c r="K11" s="234">
        <f t="shared" si="2"/>
        <v>215175.65</v>
      </c>
      <c r="L11" s="234"/>
      <c r="M11" s="235">
        <f t="shared" si="1"/>
        <v>-0.20489056266357275</v>
      </c>
      <c r="N11" s="236"/>
      <c r="O11" s="237"/>
      <c r="AA11" s="217" t="s">
        <v>1236</v>
      </c>
      <c r="AB11">
        <v>0</v>
      </c>
      <c r="AC11">
        <v>0</v>
      </c>
      <c r="AD11">
        <v>0</v>
      </c>
      <c r="AE11">
        <v>4</v>
      </c>
      <c r="AF11">
        <v>1300</v>
      </c>
      <c r="AG11">
        <v>9.9220000000000006</v>
      </c>
      <c r="AH11" t="s">
        <v>1242</v>
      </c>
      <c r="AI11">
        <v>1300</v>
      </c>
      <c r="AJ11">
        <v>9.9220000000000006</v>
      </c>
      <c r="AK11">
        <v>14</v>
      </c>
      <c r="AL11">
        <v>7000</v>
      </c>
      <c r="AM11">
        <v>67625</v>
      </c>
      <c r="AN11">
        <v>9.6609999999999996</v>
      </c>
      <c r="AO11">
        <v>15</v>
      </c>
      <c r="AP11">
        <v>5600</v>
      </c>
      <c r="AQ11">
        <v>55310.559000000008</v>
      </c>
      <c r="AR11">
        <v>9.8770000000000007</v>
      </c>
      <c r="AS11" t="s">
        <v>1241</v>
      </c>
      <c r="AT11">
        <v>1400</v>
      </c>
      <c r="AU11">
        <v>12314.441000000001</v>
      </c>
      <c r="AV11">
        <v>8.7959999999999994</v>
      </c>
      <c r="AW11">
        <v>1209.5999999999999</v>
      </c>
      <c r="AX11">
        <v>14</v>
      </c>
      <c r="AY11">
        <v>7000</v>
      </c>
      <c r="AZ11">
        <v>67625</v>
      </c>
      <c r="BA11">
        <v>9.6609999999999996</v>
      </c>
      <c r="BB11">
        <v>19</v>
      </c>
      <c r="BC11">
        <v>6900</v>
      </c>
      <c r="BD11">
        <v>68211.661000000007</v>
      </c>
      <c r="BE11" s="224">
        <v>9.8859999999999992</v>
      </c>
      <c r="BF11" s="224" t="s">
        <v>1241</v>
      </c>
      <c r="BG11">
        <v>100</v>
      </c>
      <c r="BH11">
        <v>586.66099999999994</v>
      </c>
      <c r="BI11">
        <v>5.867</v>
      </c>
      <c r="BJ11">
        <v>1552.5</v>
      </c>
    </row>
    <row r="12" spans="1:106" x14ac:dyDescent="0.25">
      <c r="A12" s="221">
        <v>42786</v>
      </c>
      <c r="B12" s="208">
        <v>6610.2300000000014</v>
      </c>
      <c r="C12">
        <f>SUM($B$2:B12)</f>
        <v>30037.311999999998</v>
      </c>
      <c r="F12" s="222">
        <v>42620</v>
      </c>
      <c r="G12" s="223">
        <v>14035.53</v>
      </c>
      <c r="H12" s="223">
        <v>170388.57</v>
      </c>
      <c r="I12" s="223">
        <f t="shared" ref="I12:I28" si="3">G12+H12</f>
        <v>184424.1</v>
      </c>
      <c r="J12" s="233">
        <v>-30688.89</v>
      </c>
      <c r="K12" s="234">
        <f t="shared" si="2"/>
        <v>215112.99</v>
      </c>
      <c r="L12" s="234"/>
      <c r="M12" s="235">
        <f t="shared" si="1"/>
        <v>-0.14266404832176802</v>
      </c>
      <c r="N12" s="236"/>
      <c r="O12" s="237"/>
      <c r="AA12" s="217" t="s">
        <v>1251</v>
      </c>
      <c r="AB12">
        <v>0</v>
      </c>
      <c r="AC12">
        <v>0</v>
      </c>
      <c r="AD12">
        <v>0</v>
      </c>
      <c r="AE12">
        <v>5</v>
      </c>
      <c r="AF12">
        <v>2300</v>
      </c>
      <c r="AG12">
        <v>4.99</v>
      </c>
      <c r="AH12" t="s">
        <v>1234</v>
      </c>
      <c r="AI12">
        <v>2300</v>
      </c>
      <c r="AJ12">
        <v>4.99</v>
      </c>
      <c r="AK12">
        <v>50</v>
      </c>
      <c r="AL12">
        <v>36700</v>
      </c>
      <c r="AM12">
        <v>180101.02000000002</v>
      </c>
      <c r="AN12">
        <v>4.907</v>
      </c>
      <c r="AO12">
        <v>58</v>
      </c>
      <c r="AP12">
        <v>35300</v>
      </c>
      <c r="AQ12">
        <v>178266.546</v>
      </c>
      <c r="AR12">
        <v>5.05</v>
      </c>
      <c r="AS12" t="s">
        <v>1241</v>
      </c>
      <c r="AT12">
        <v>1400</v>
      </c>
      <c r="AU12">
        <v>1834.4739999999999</v>
      </c>
      <c r="AV12">
        <v>1.31</v>
      </c>
      <c r="AW12">
        <v>5047.8999999999996</v>
      </c>
      <c r="AX12">
        <v>51</v>
      </c>
      <c r="AY12">
        <v>37700</v>
      </c>
      <c r="AZ12">
        <v>185106.62</v>
      </c>
      <c r="BA12">
        <v>4.91</v>
      </c>
      <c r="BB12">
        <v>63</v>
      </c>
      <c r="BC12">
        <v>37600</v>
      </c>
      <c r="BD12">
        <v>189763.68900000001</v>
      </c>
      <c r="BE12">
        <v>5.0469999999999997</v>
      </c>
      <c r="BF12" t="s">
        <v>1241</v>
      </c>
      <c r="BG12">
        <v>100</v>
      </c>
      <c r="BH12">
        <v>4657.0690000000004</v>
      </c>
      <c r="BI12">
        <v>46.570999999999998</v>
      </c>
      <c r="BJ12">
        <v>5151.2</v>
      </c>
    </row>
    <row r="13" spans="1:106" x14ac:dyDescent="0.25">
      <c r="A13" s="221">
        <v>42788</v>
      </c>
      <c r="B13" s="208">
        <v>4432.2299999999977</v>
      </c>
      <c r="C13">
        <f>SUM($B$2:B13)</f>
        <v>34469.541999999994</v>
      </c>
      <c r="F13" s="222">
        <v>42634</v>
      </c>
      <c r="G13" s="223">
        <v>12121.09</v>
      </c>
      <c r="H13" s="223">
        <v>175044.57</v>
      </c>
      <c r="I13" s="223">
        <f t="shared" si="3"/>
        <v>187165.66</v>
      </c>
      <c r="J13" s="233">
        <v>-27925.09</v>
      </c>
      <c r="K13" s="234">
        <f t="shared" si="2"/>
        <v>215090.75</v>
      </c>
      <c r="L13" s="234"/>
      <c r="M13" s="235">
        <f t="shared" si="1"/>
        <v>-0.12982933947647679</v>
      </c>
      <c r="N13" s="236"/>
      <c r="O13" s="237"/>
    </row>
    <row r="14" spans="1:106" x14ac:dyDescent="0.25">
      <c r="A14" s="221">
        <v>42797</v>
      </c>
      <c r="B14" s="208">
        <v>-3643.5599999999986</v>
      </c>
      <c r="C14">
        <f>SUM($B$2:B14)</f>
        <v>30825.981999999996</v>
      </c>
      <c r="F14" s="222">
        <v>42661</v>
      </c>
      <c r="G14" s="223">
        <v>4257.25</v>
      </c>
      <c r="H14" s="223">
        <v>181569.57</v>
      </c>
      <c r="I14" s="223">
        <f t="shared" si="3"/>
        <v>185826.82</v>
      </c>
      <c r="J14" s="233">
        <v>-29256.812999999998</v>
      </c>
      <c r="K14" s="234">
        <f t="shared" si="2"/>
        <v>215083.633</v>
      </c>
      <c r="L14" s="234"/>
      <c r="M14" s="235">
        <f t="shared" si="1"/>
        <v>-0.13602528742854181</v>
      </c>
      <c r="N14" s="236"/>
      <c r="O14" s="237"/>
    </row>
    <row r="15" spans="1:106" x14ac:dyDescent="0.25">
      <c r="A15" s="221">
        <v>42800</v>
      </c>
      <c r="B15" s="208">
        <v>2958.1600000000008</v>
      </c>
      <c r="C15">
        <f>SUM($B$2:B15)</f>
        <v>33784.142</v>
      </c>
      <c r="F15" s="222">
        <v>42688</v>
      </c>
      <c r="G15" s="223">
        <v>12332.72</v>
      </c>
      <c r="H15" s="223">
        <v>191785.57</v>
      </c>
      <c r="I15" s="223">
        <f t="shared" si="3"/>
        <v>204118.29</v>
      </c>
      <c r="J15" s="233">
        <v>-10950.34</v>
      </c>
      <c r="K15" s="234">
        <f t="shared" si="2"/>
        <v>215068.63</v>
      </c>
      <c r="L15" s="234"/>
      <c r="M15" s="235">
        <f t="shared" si="1"/>
        <v>-5.0915561232709766E-2</v>
      </c>
      <c r="N15" s="236"/>
      <c r="O15" s="237"/>
    </row>
    <row r="16" spans="1:106" x14ac:dyDescent="0.25">
      <c r="A16" s="221">
        <v>42802</v>
      </c>
      <c r="B16" s="208">
        <v>-3648.9100000000017</v>
      </c>
      <c r="C16">
        <f>SUM($B$2:B16)</f>
        <v>30135.231999999996</v>
      </c>
      <c r="F16" s="222">
        <v>42699</v>
      </c>
      <c r="G16" s="223">
        <v>879.96</v>
      </c>
      <c r="H16" s="223">
        <v>258002.2</v>
      </c>
      <c r="I16" s="223">
        <f t="shared" si="3"/>
        <v>258882.16</v>
      </c>
      <c r="J16" s="233">
        <v>-16171.56</v>
      </c>
      <c r="K16" s="234">
        <f t="shared" si="2"/>
        <v>275053.72000000003</v>
      </c>
      <c r="L16" s="234"/>
      <c r="M16" s="235">
        <f t="shared" si="1"/>
        <v>-5.8794187549981135E-2</v>
      </c>
      <c r="N16" s="236"/>
      <c r="O16" s="237"/>
    </row>
    <row r="17" spans="1:22" x14ac:dyDescent="0.25">
      <c r="A17" s="221">
        <v>42803</v>
      </c>
      <c r="B17" s="208">
        <v>-542.80999999999858</v>
      </c>
      <c r="C17">
        <f>SUM($B$2:B17)</f>
        <v>29592.421999999999</v>
      </c>
      <c r="F17" s="222">
        <v>42744</v>
      </c>
      <c r="G17" s="223">
        <v>36745.21</v>
      </c>
      <c r="H17" s="223">
        <v>231570.29</v>
      </c>
      <c r="I17" s="223">
        <f t="shared" si="3"/>
        <v>268315.5</v>
      </c>
      <c r="J17" s="233">
        <v>-12970.39</v>
      </c>
      <c r="K17" s="234">
        <f t="shared" si="2"/>
        <v>281285.89</v>
      </c>
      <c r="L17" s="238"/>
      <c r="M17" s="235">
        <f t="shared" si="1"/>
        <v>-4.6111058041340074E-2</v>
      </c>
      <c r="N17" s="236"/>
      <c r="O17" s="237"/>
    </row>
    <row r="18" spans="1:22" x14ac:dyDescent="0.25">
      <c r="A18" s="221">
        <v>42804</v>
      </c>
      <c r="B18" s="208">
        <v>835.79</v>
      </c>
      <c r="C18">
        <f>SUM($B$2:B18)</f>
        <v>30428.212</v>
      </c>
      <c r="F18" s="222">
        <v>42759</v>
      </c>
      <c r="G18" s="223">
        <v>21344.69</v>
      </c>
      <c r="H18" s="223">
        <v>244715.29</v>
      </c>
      <c r="I18" s="223">
        <f t="shared" si="3"/>
        <v>266059.98</v>
      </c>
      <c r="J18" s="233">
        <v>-15149.02</v>
      </c>
      <c r="K18" s="234">
        <f t="shared" si="2"/>
        <v>281209</v>
      </c>
      <c r="L18" s="238">
        <f>K18-K17</f>
        <v>-76.89000000001397</v>
      </c>
      <c r="M18" s="235">
        <f t="shared" si="1"/>
        <v>-5.3871035422052641E-2</v>
      </c>
      <c r="N18" s="236"/>
      <c r="O18" s="237"/>
    </row>
    <row r="19" spans="1:22" x14ac:dyDescent="0.25">
      <c r="A19" s="221">
        <v>42809</v>
      </c>
      <c r="B19" s="208">
        <v>-374.56999999999971</v>
      </c>
      <c r="C19">
        <f>SUM($B$2:B19)</f>
        <v>30053.642</v>
      </c>
      <c r="F19" s="222">
        <v>42774</v>
      </c>
      <c r="G19" s="223">
        <v>11921.07</v>
      </c>
      <c r="H19" s="223">
        <v>260621.3</v>
      </c>
      <c r="I19" s="223">
        <f t="shared" si="3"/>
        <v>272542.37</v>
      </c>
      <c r="J19" s="233">
        <v>-8654.06</v>
      </c>
      <c r="K19" s="234">
        <f t="shared" si="2"/>
        <v>281196.43</v>
      </c>
      <c r="L19" s="238">
        <f t="shared" ref="L19:L36" si="4">K19-K18</f>
        <v>-12.570000000006985</v>
      </c>
      <c r="M19" s="235">
        <f t="shared" si="1"/>
        <v>-3.0775853022031608E-2</v>
      </c>
      <c r="N19" s="236"/>
      <c r="O19" s="237"/>
    </row>
    <row r="20" spans="1:22" x14ac:dyDescent="0.25">
      <c r="A20" s="221">
        <v>42814</v>
      </c>
      <c r="B20" s="208">
        <v>-459.09999999999945</v>
      </c>
      <c r="C20">
        <f>SUM($B$2:B20)</f>
        <v>29594.542000000001</v>
      </c>
      <c r="F20" s="222">
        <v>42775</v>
      </c>
      <c r="G20" s="223">
        <v>15621.29</v>
      </c>
      <c r="H20" s="223">
        <v>261065.3</v>
      </c>
      <c r="I20" s="223">
        <f t="shared" si="3"/>
        <v>276686.58999999997</v>
      </c>
      <c r="J20" s="233">
        <v>-4520.84</v>
      </c>
      <c r="K20" s="234">
        <f t="shared" si="2"/>
        <v>281207.43</v>
      </c>
      <c r="L20" s="238">
        <f t="shared" si="4"/>
        <v>11</v>
      </c>
      <c r="M20" s="235">
        <f t="shared" si="1"/>
        <v>-1.6076531121528334E-2</v>
      </c>
      <c r="N20" s="236"/>
      <c r="O20" s="237"/>
    </row>
    <row r="21" spans="1:22" x14ac:dyDescent="0.25">
      <c r="A21" s="221">
        <v>42816</v>
      </c>
      <c r="B21" s="208">
        <v>1854.4499999999962</v>
      </c>
      <c r="C21">
        <f>SUM($B$2:B21)</f>
        <v>31448.991999999998</v>
      </c>
      <c r="F21" s="222">
        <v>42776</v>
      </c>
      <c r="G21" s="225">
        <v>34680.730000000003</v>
      </c>
      <c r="H21" s="223">
        <v>247147.69</v>
      </c>
      <c r="I21" s="223">
        <f t="shared" si="3"/>
        <v>281828.42</v>
      </c>
      <c r="J21" s="233">
        <v>622.99</v>
      </c>
      <c r="K21" s="234">
        <f t="shared" si="2"/>
        <v>281205.43</v>
      </c>
      <c r="L21" s="238">
        <f t="shared" si="4"/>
        <v>-2</v>
      </c>
      <c r="M21" s="235">
        <f t="shared" si="1"/>
        <v>2.2154266366762551E-3</v>
      </c>
      <c r="N21" s="236"/>
      <c r="O21" s="237"/>
    </row>
    <row r="22" spans="1:22" x14ac:dyDescent="0.25">
      <c r="A22" s="221">
        <v>42818</v>
      </c>
      <c r="B22" s="208">
        <v>5451.7700000000023</v>
      </c>
      <c r="C22">
        <f>SUM($B$2:B22)</f>
        <v>36900.762000000002</v>
      </c>
      <c r="F22" s="222">
        <v>42780</v>
      </c>
      <c r="G22" s="223">
        <v>4521.59</v>
      </c>
      <c r="H22" s="223">
        <v>279182.15999999997</v>
      </c>
      <c r="I22" s="223">
        <f t="shared" si="3"/>
        <v>283703.75</v>
      </c>
      <c r="J22" s="233">
        <v>2496.31</v>
      </c>
      <c r="K22" s="234">
        <f t="shared" si="2"/>
        <v>281207.44</v>
      </c>
      <c r="L22" s="238">
        <f t="shared" si="4"/>
        <v>2.0100000000093132</v>
      </c>
      <c r="M22" s="235">
        <f t="shared" si="1"/>
        <v>8.8771122129627858E-3</v>
      </c>
      <c r="N22" s="236"/>
      <c r="O22" s="237"/>
    </row>
    <row r="23" spans="1:22" x14ac:dyDescent="0.25">
      <c r="A23" s="221">
        <v>42824</v>
      </c>
      <c r="B23" s="208">
        <v>-2571.2699999999986</v>
      </c>
      <c r="C23">
        <f>SUM($B$2:B23)</f>
        <v>34329.492000000006</v>
      </c>
      <c r="F23" s="222">
        <v>42782</v>
      </c>
      <c r="G23" s="223">
        <v>9264.49</v>
      </c>
      <c r="H23" s="223">
        <v>272766.95</v>
      </c>
      <c r="I23" s="223">
        <f t="shared" si="3"/>
        <v>282031.44</v>
      </c>
      <c r="J23" s="233">
        <v>823.97</v>
      </c>
      <c r="K23" s="239">
        <f t="shared" si="2"/>
        <v>281207.47000000003</v>
      </c>
      <c r="L23" s="238">
        <f t="shared" si="4"/>
        <v>3.0000000027939677E-2</v>
      </c>
      <c r="M23" s="235">
        <f t="shared" si="1"/>
        <v>2.930114196468536E-3</v>
      </c>
      <c r="N23" s="236"/>
      <c r="O23" s="237"/>
    </row>
    <row r="24" spans="1:22" x14ac:dyDescent="0.25">
      <c r="A24" s="221">
        <v>42830</v>
      </c>
      <c r="B24" s="208">
        <v>4267.4899999999961</v>
      </c>
      <c r="C24">
        <f>SUM($B$2:B24)</f>
        <v>38596.982000000004</v>
      </c>
      <c r="F24" s="226">
        <v>42786</v>
      </c>
      <c r="G24" s="223">
        <v>7736.18</v>
      </c>
      <c r="H24" s="227">
        <f>315096-35000</f>
        <v>280096</v>
      </c>
      <c r="I24" s="223">
        <f t="shared" si="3"/>
        <v>287832.18</v>
      </c>
      <c r="J24" s="233">
        <v>6608.83</v>
      </c>
      <c r="K24" s="239">
        <f t="shared" si="2"/>
        <v>281223.34999999998</v>
      </c>
      <c r="L24" s="238">
        <f t="shared" si="4"/>
        <v>15.879999999946449</v>
      </c>
      <c r="M24" s="235">
        <f t="shared" si="1"/>
        <v>2.3500289005162624E-2</v>
      </c>
      <c r="N24" s="236"/>
      <c r="O24" s="237"/>
    </row>
    <row r="25" spans="1:22" x14ac:dyDescent="0.25">
      <c r="A25" s="221">
        <v>42835</v>
      </c>
      <c r="B25" s="208">
        <v>-413.43999999999869</v>
      </c>
      <c r="C25">
        <f>SUM($B$2:B25)</f>
        <v>38183.542000000001</v>
      </c>
      <c r="F25" s="226">
        <v>42818</v>
      </c>
      <c r="G25" s="223">
        <v>833.27</v>
      </c>
      <c r="H25" s="227">
        <f>323116.64-30000</f>
        <v>293116.64</v>
      </c>
      <c r="I25" s="223">
        <f t="shared" si="3"/>
        <v>293949.91000000003</v>
      </c>
      <c r="J25" s="233">
        <v>13473.68</v>
      </c>
      <c r="K25" s="239">
        <f t="shared" si="2"/>
        <v>280476.23000000004</v>
      </c>
      <c r="L25" s="238">
        <f t="shared" si="4"/>
        <v>-747.11999999993714</v>
      </c>
      <c r="M25" s="235">
        <f t="shared" si="1"/>
        <v>4.8038580666889305E-2</v>
      </c>
      <c r="N25" s="240"/>
      <c r="O25" s="241"/>
      <c r="P25" s="242"/>
      <c r="Q25" s="251"/>
      <c r="R25" s="181"/>
      <c r="S25" s="181"/>
      <c r="T25" s="181"/>
      <c r="U25" s="181"/>
      <c r="V25" s="181"/>
    </row>
    <row r="26" spans="1:22" x14ac:dyDescent="0.25">
      <c r="A26" s="221">
        <v>42836</v>
      </c>
      <c r="B26" s="208">
        <v>2070.7900000000009</v>
      </c>
      <c r="C26">
        <f>SUM($B$2:B26)</f>
        <v>40254.332000000002</v>
      </c>
      <c r="F26" s="226">
        <v>42842</v>
      </c>
      <c r="G26" s="223">
        <v>33978.93</v>
      </c>
      <c r="H26" s="223">
        <v>258300.95</v>
      </c>
      <c r="I26" s="223">
        <f t="shared" si="3"/>
        <v>292279.88</v>
      </c>
      <c r="J26" s="233">
        <v>11042.46</v>
      </c>
      <c r="K26" s="239">
        <f t="shared" si="2"/>
        <v>281237.42</v>
      </c>
      <c r="L26" s="238">
        <f t="shared" si="4"/>
        <v>761.18999999994412</v>
      </c>
      <c r="M26" s="235">
        <f t="shared" si="1"/>
        <v>3.9263836227767981E-2</v>
      </c>
      <c r="N26" s="240"/>
      <c r="O26" s="241"/>
      <c r="P26" s="242"/>
      <c r="Q26" s="251"/>
      <c r="R26" s="118"/>
      <c r="S26" s="252"/>
      <c r="T26" s="253"/>
      <c r="U26" s="254"/>
      <c r="V26" s="181"/>
    </row>
    <row r="27" spans="1:22" x14ac:dyDescent="0.25">
      <c r="A27" s="221">
        <v>42837</v>
      </c>
      <c r="B27" s="208">
        <v>-3839.3599999999988</v>
      </c>
      <c r="C27">
        <f>SUM($B$2:B27)</f>
        <v>36414.972000000002</v>
      </c>
      <c r="F27" s="226">
        <v>42830</v>
      </c>
      <c r="G27" s="227">
        <v>5104.66</v>
      </c>
      <c r="H27" s="227">
        <v>290564.01</v>
      </c>
      <c r="I27" s="223">
        <f t="shared" si="3"/>
        <v>295668.67</v>
      </c>
      <c r="J27" s="227">
        <f>SUM(逐日资产统计!G196:G204)</f>
        <v>15169.899999999998</v>
      </c>
      <c r="K27" s="239">
        <f t="shared" si="2"/>
        <v>280498.76999999996</v>
      </c>
      <c r="L27" s="238">
        <f t="shared" si="4"/>
        <v>-738.65000000002328</v>
      </c>
      <c r="M27" s="235">
        <f t="shared" si="1"/>
        <v>5.4081877079175784E-2</v>
      </c>
      <c r="N27" s="240"/>
      <c r="O27" s="241"/>
      <c r="P27" s="242"/>
      <c r="Q27" s="251"/>
      <c r="R27" s="181"/>
      <c r="S27" s="181"/>
      <c r="T27" s="181"/>
      <c r="U27" s="181"/>
      <c r="V27" s="181"/>
    </row>
    <row r="28" spans="1:22" x14ac:dyDescent="0.25">
      <c r="A28" s="221">
        <v>42838</v>
      </c>
      <c r="B28" s="208">
        <v>-216.61000000000058</v>
      </c>
      <c r="C28">
        <f>SUM($B$2:B28)</f>
        <v>36198.362000000001</v>
      </c>
      <c r="F28" s="226">
        <v>42836</v>
      </c>
      <c r="G28" s="228">
        <f>SUMIFS(逐日资产统计!$I:$I,逐日资产统计!$A:$A,F28,逐日资产统计!$C:$C,"人民币")</f>
        <v>0</v>
      </c>
      <c r="H28" s="228">
        <f>SUMIF(逐日资产统计!$A:$A,汇总统计!$F28,逐日资产统计!$I:$I)-G28</f>
        <v>297342.77999999997</v>
      </c>
      <c r="I28" s="223">
        <f t="shared" si="3"/>
        <v>297342.77999999997</v>
      </c>
      <c r="J28" s="228">
        <f>SUMIF(逐日资产统计!$A:$A,汇总统计!$F28,逐日资产统计!$G:$G)</f>
        <v>16827.25</v>
      </c>
      <c r="K28" s="239">
        <f t="shared" ref="K28:K33" si="5">I28-J28</f>
        <v>280515.52999999997</v>
      </c>
      <c r="L28" s="238">
        <f t="shared" si="4"/>
        <v>16.760000000009313</v>
      </c>
      <c r="M28" s="235">
        <f t="shared" si="1"/>
        <v>5.9986874879975456E-2</v>
      </c>
      <c r="N28" s="240"/>
      <c r="O28" s="241"/>
      <c r="P28" s="242"/>
      <c r="Q28" s="251"/>
      <c r="R28" s="181"/>
      <c r="S28" s="181"/>
      <c r="T28" s="181"/>
      <c r="U28" s="181"/>
      <c r="V28" s="181"/>
    </row>
    <row r="29" spans="1:22" x14ac:dyDescent="0.25">
      <c r="A29" s="221">
        <v>42842</v>
      </c>
      <c r="B29" s="208">
        <v>-5752.7500000000018</v>
      </c>
      <c r="C29">
        <f>SUM($B$2:B29)</f>
        <v>30445.612000000001</v>
      </c>
      <c r="F29" s="226">
        <v>42837</v>
      </c>
      <c r="G29" s="228">
        <f>SUMIFS(逐日资产统计!$I:$I,逐日资产统计!$A:$A,F29,逐日资产统计!$C:$C,"人民币")</f>
        <v>0</v>
      </c>
      <c r="H29" s="228">
        <f>SUMIF(逐日资产统计!$A:$A,汇总统计!$F29,逐日资产统计!$I:$I)-G29</f>
        <v>293503.31999999995</v>
      </c>
      <c r="I29" s="223">
        <f t="shared" ref="I29:I34" si="6">G29+H29</f>
        <v>293503.31999999995</v>
      </c>
      <c r="J29" s="228">
        <f>SUMIF(逐日资产统计!$A:$A,汇总统计!$F29,逐日资产统计!$G:$G)</f>
        <v>12987.890000000001</v>
      </c>
      <c r="K29" s="239">
        <f t="shared" si="5"/>
        <v>280515.42999999993</v>
      </c>
      <c r="L29" s="238">
        <f t="shared" si="4"/>
        <v>-0.1000000000349246</v>
      </c>
      <c r="M29" s="235">
        <f t="shared" si="1"/>
        <v>4.6300091228493219E-2</v>
      </c>
      <c r="N29" s="236"/>
      <c r="O29" s="237"/>
    </row>
    <row r="30" spans="1:22" x14ac:dyDescent="0.25">
      <c r="A30" s="221">
        <v>42845</v>
      </c>
      <c r="B30" s="208">
        <v>-6749.579999999999</v>
      </c>
      <c r="C30">
        <f>SUM($B$2:B30)</f>
        <v>23696.032000000003</v>
      </c>
      <c r="F30" s="226">
        <v>42842</v>
      </c>
      <c r="G30" s="228">
        <f>SUMIFS(逐日资产统计!$I:$I,逐日资产统计!$A:$A,F30,逐日资产统计!$C:$C,"人民币")</f>
        <v>0</v>
      </c>
      <c r="H30" s="228">
        <f>SUMIF(逐日资产统计!$A:$A,汇总统计!$F30,逐日资产统计!$I:$I)-G30</f>
        <v>287534.09999999998</v>
      </c>
      <c r="I30" s="223">
        <f t="shared" si="6"/>
        <v>287534.09999999998</v>
      </c>
      <c r="J30" s="228">
        <f>SUMIF(逐日资产统计!$A:$A,汇总统计!$F30,逐日资产统计!$G:$G)</f>
        <v>7018.5299999999988</v>
      </c>
      <c r="K30" s="239">
        <f t="shared" si="5"/>
        <v>280515.56999999995</v>
      </c>
      <c r="L30" s="238">
        <f t="shared" si="4"/>
        <v>0.14000000001396984</v>
      </c>
      <c r="M30" s="235">
        <f t="shared" si="1"/>
        <v>2.5020108509484874E-2</v>
      </c>
      <c r="N30" s="236"/>
      <c r="O30" s="237"/>
    </row>
    <row r="31" spans="1:22" x14ac:dyDescent="0.25">
      <c r="A31" s="221">
        <v>42849</v>
      </c>
      <c r="B31" s="208">
        <v>-8976.9</v>
      </c>
      <c r="C31">
        <f>SUM($B$2:B31)</f>
        <v>14719.132000000003</v>
      </c>
      <c r="F31" s="226">
        <v>42849</v>
      </c>
      <c r="G31" s="228">
        <f>SUMIFS(逐日资产统计!$I:$I,逐日资产统计!$A:$A,F31,逐日资产统计!$C:$C,"人民币")</f>
        <v>0</v>
      </c>
      <c r="H31" s="228">
        <f>SUMIF(逐日资产统计!$A:$A,汇总统计!$F31,逐日资产统计!$I:$I)-G31</f>
        <v>291807.62</v>
      </c>
      <c r="I31" s="223">
        <f t="shared" si="6"/>
        <v>291807.62</v>
      </c>
      <c r="J31" s="228">
        <f>SUMIF(逐日资产统计!$A:$A,汇总统计!$F31,逐日资产统计!$G:$G)</f>
        <v>-8707.9500000000007</v>
      </c>
      <c r="K31" s="239">
        <f t="shared" si="5"/>
        <v>300515.57</v>
      </c>
      <c r="L31" s="238">
        <f t="shared" si="4"/>
        <v>20000.000000000058</v>
      </c>
      <c r="M31" s="235">
        <f t="shared" si="1"/>
        <v>-2.8976701606509107E-2</v>
      </c>
      <c r="N31" s="236"/>
      <c r="O31" s="237"/>
    </row>
    <row r="32" spans="1:22" x14ac:dyDescent="0.25">
      <c r="A32" s="221">
        <v>42851</v>
      </c>
      <c r="B32" s="208">
        <v>1460.050000000002</v>
      </c>
      <c r="C32">
        <f>SUM($B$2:B32)</f>
        <v>16179.182000000004</v>
      </c>
      <c r="F32" s="226">
        <f>A32</f>
        <v>42851</v>
      </c>
      <c r="G32" s="228">
        <f>SUMIFS(逐日资产统计!$I:$I,逐日资产统计!$A:$A,F32,逐日资产统计!$C:$C,"人民币")</f>
        <v>0</v>
      </c>
      <c r="H32" s="228">
        <f>SUMIF(逐日资产统计!$A:$A,汇总统计!$F32,逐日资产统计!$I:$I)-G32</f>
        <v>293267.60000000003</v>
      </c>
      <c r="I32" s="223">
        <f t="shared" si="6"/>
        <v>293267.60000000003</v>
      </c>
      <c r="J32" s="228">
        <f>SUMIF(逐日资产统计!$A:$A,汇总统计!$F32,逐日资产统计!$G:$G)</f>
        <v>-7247.8999999999987</v>
      </c>
      <c r="K32" s="239">
        <f t="shared" si="5"/>
        <v>300515.50000000006</v>
      </c>
      <c r="L32" s="238">
        <f t="shared" si="4"/>
        <v>-6.9999999948777258E-2</v>
      </c>
      <c r="M32" s="235">
        <f t="shared" si="1"/>
        <v>-2.4118223519252743E-2</v>
      </c>
      <c r="N32" s="236"/>
      <c r="O32" s="237"/>
    </row>
    <row r="33" spans="1:16" x14ac:dyDescent="0.25">
      <c r="A33" s="221">
        <v>42852</v>
      </c>
      <c r="B33" s="208">
        <v>7160.9959999999992</v>
      </c>
      <c r="C33">
        <f>SUM($B$2:B33)</f>
        <v>23340.178000000004</v>
      </c>
      <c r="F33" s="226">
        <f>A33</f>
        <v>42852</v>
      </c>
      <c r="G33" s="228">
        <f>SUMIFS(逐日资产统计!$I:$I,逐日资产统计!$A:$A,F33,逐日资产统计!$C:$C,"人民币")</f>
        <v>0</v>
      </c>
      <c r="H33" s="228">
        <f>SUMIF(逐日资产统计!$A:$A,汇总统计!$F33,逐日资产统计!$I:$I)-G33</f>
        <v>300431.17</v>
      </c>
      <c r="I33" s="223">
        <f t="shared" si="6"/>
        <v>300431.17</v>
      </c>
      <c r="J33" s="228">
        <f>SUMIF(逐日资产统计!$A:$A,汇总统计!$F33,逐日资产统计!$G:$G)</f>
        <v>-86.903999999999996</v>
      </c>
      <c r="K33" s="239">
        <f t="shared" si="5"/>
        <v>300518.07399999996</v>
      </c>
      <c r="L33" s="238">
        <f t="shared" si="4"/>
        <v>2.5739999999059364</v>
      </c>
      <c r="M33" s="235">
        <f t="shared" si="1"/>
        <v>-2.8918061014859294E-4</v>
      </c>
      <c r="N33" s="243"/>
      <c r="O33" s="237"/>
    </row>
    <row r="34" spans="1:16" x14ac:dyDescent="0.25">
      <c r="A34" s="221">
        <v>42853</v>
      </c>
      <c r="B34" s="208">
        <v>163.68499999999767</v>
      </c>
      <c r="C34">
        <f>SUM($B$2:B34)</f>
        <v>23503.863000000001</v>
      </c>
      <c r="F34" s="226">
        <f>A34</f>
        <v>42853</v>
      </c>
      <c r="G34" s="228">
        <f>SUMIFS(逐日资产统计!$I:$I,逐日资产统计!$A:$A,F34,逐日资产统计!$C:$C,"人民币")</f>
        <v>0</v>
      </c>
      <c r="H34" s="228">
        <f>SUMIF(逐日资产统计!$A:$A,汇总统计!$F34,逐日资产统计!$I:$I)-G34</f>
        <v>300590.33</v>
      </c>
      <c r="I34" s="223">
        <f t="shared" si="6"/>
        <v>300590.33</v>
      </c>
      <c r="J34" s="228">
        <f>SUMIF(逐日资产统计!$A:$A,汇总统计!$F34,逐日资产统计!$G:$G)</f>
        <v>76.780999999997675</v>
      </c>
      <c r="K34" s="239">
        <f t="shared" ref="K34:K43" si="7">I34-J34</f>
        <v>300513.549</v>
      </c>
      <c r="L34" s="238">
        <f t="shared" si="4"/>
        <v>-4.5249999999650754</v>
      </c>
      <c r="M34" s="235">
        <f t="shared" si="1"/>
        <v>2.5549929530797188E-4</v>
      </c>
      <c r="N34" s="236"/>
      <c r="O34" s="237"/>
    </row>
    <row r="35" spans="1:16" x14ac:dyDescent="0.25">
      <c r="A35" s="221">
        <v>42857</v>
      </c>
      <c r="B35" s="208">
        <v>392.12300000000334</v>
      </c>
      <c r="C35">
        <f>SUM($B$2:B35)</f>
        <v>23895.986000000004</v>
      </c>
      <c r="F35" s="226">
        <f t="shared" ref="F35:F41" si="8">A35</f>
        <v>42857</v>
      </c>
      <c r="G35" s="228">
        <f>SUMIFS(逐日资产统计!$I:$I,逐日资产统计!$A:$A,F35,逐日资产统计!$C:$C,"人民币")</f>
        <v>0</v>
      </c>
      <c r="H35" s="228">
        <f>SUMIF(逐日资产统计!$A:$A,汇总统计!$F35,逐日资产统计!$I:$I)-G35</f>
        <v>300982.41000000003</v>
      </c>
      <c r="I35" s="223">
        <f t="shared" ref="I35:I43" si="9">G35+H35</f>
        <v>300982.41000000003</v>
      </c>
      <c r="J35" s="228">
        <f>SUMIF(逐日资产统计!$A:$A,汇总统计!$F35,逐日资产统计!$G:$G)</f>
        <v>468.90400000000102</v>
      </c>
      <c r="K35" s="239">
        <f t="shared" si="7"/>
        <v>300513.50600000005</v>
      </c>
      <c r="L35" s="238">
        <f t="shared" si="4"/>
        <v>-4.2999999946914613E-2</v>
      </c>
      <c r="M35" s="235">
        <f t="shared" ref="M35:M48" si="10">J35/K35</f>
        <v>1.560342515853517E-3</v>
      </c>
      <c r="N35" s="236"/>
      <c r="O35" s="237"/>
    </row>
    <row r="36" spans="1:16" x14ac:dyDescent="0.25">
      <c r="A36" s="221">
        <v>42860</v>
      </c>
      <c r="B36" s="208">
        <v>-5914.9420000000036</v>
      </c>
      <c r="C36">
        <f>SUM($B$2:B36)</f>
        <v>17981.044000000002</v>
      </c>
      <c r="F36" s="226">
        <f t="shared" si="8"/>
        <v>42860</v>
      </c>
      <c r="G36" s="229">
        <f>SUMIFS(逐日资产统计!$I:$I,逐日资产统计!$A:$A,F36,逐日资产统计!$C:$C,"人民币")</f>
        <v>0</v>
      </c>
      <c r="H36" s="228">
        <f>SUMIF(逐日资产统计!$A:$A,汇总统计!$F36,逐日资产统计!$I:$I)-G36</f>
        <v>295066.97000000003</v>
      </c>
      <c r="I36" s="223">
        <f t="shared" si="9"/>
        <v>295066.97000000003</v>
      </c>
      <c r="J36" s="228">
        <f>SUMIF(逐日资产统计!$A:$A,汇总统计!$F36,逐日资产统计!$G:$G)</f>
        <v>-5446.0380000000023</v>
      </c>
      <c r="K36" s="239">
        <f t="shared" si="7"/>
        <v>300513.00800000003</v>
      </c>
      <c r="L36" s="238">
        <f t="shared" si="4"/>
        <v>-0.49800000002142042</v>
      </c>
      <c r="M36" s="235">
        <f t="shared" si="10"/>
        <v>-1.812247009287532E-2</v>
      </c>
      <c r="N36" s="236"/>
      <c r="O36" s="237"/>
    </row>
    <row r="37" spans="1:16" x14ac:dyDescent="0.25">
      <c r="A37" s="221">
        <v>42864</v>
      </c>
      <c r="B37" s="208">
        <v>-350.03499999999985</v>
      </c>
      <c r="C37">
        <f>SUM($B$2:B37)</f>
        <v>17631.009000000002</v>
      </c>
      <c r="F37" s="226">
        <f t="shared" si="8"/>
        <v>42864</v>
      </c>
      <c r="G37" s="229">
        <f>SUMIFS(逐日资产统计!$I:$I,逐日资产统计!$A:$A,F37,逐日资产统计!$C:$C,"人民币")</f>
        <v>0</v>
      </c>
      <c r="H37" s="228">
        <f>SUMIF(逐日资产统计!$A:$A,汇总统计!$F37,逐日资产统计!$I:$I)-G37</f>
        <v>294716.52</v>
      </c>
      <c r="I37" s="223">
        <f t="shared" si="9"/>
        <v>294716.52</v>
      </c>
      <c r="J37" s="228">
        <f>SUMIF(逐日资产统计!$A:$A,汇总统计!$F37,逐日资产统计!$G:$G)</f>
        <v>-5796.0730000000021</v>
      </c>
      <c r="K37" s="239">
        <f t="shared" si="7"/>
        <v>300512.59299999999</v>
      </c>
      <c r="L37" s="238">
        <f t="shared" ref="L37:L43" si="11">K37-K36</f>
        <v>-0.4150000000372529</v>
      </c>
      <c r="M37" s="235">
        <f t="shared" si="10"/>
        <v>-1.9287288236869336E-2</v>
      </c>
      <c r="N37" s="236"/>
      <c r="O37" s="237"/>
    </row>
    <row r="38" spans="1:16" x14ac:dyDescent="0.25">
      <c r="A38" s="221">
        <v>42867</v>
      </c>
      <c r="B38" s="208">
        <v>-12552.123999999998</v>
      </c>
      <c r="C38">
        <f>SUM($B$2:B38)</f>
        <v>5078.8850000000039</v>
      </c>
      <c r="F38" s="226">
        <f t="shared" si="8"/>
        <v>42867</v>
      </c>
      <c r="G38" s="229">
        <f>SUMIFS(逐日资产统计!$I:$I,逐日资产统计!$A:$A,F38,逐日资产统计!$C:$C,"人民币")</f>
        <v>0</v>
      </c>
      <c r="H38" s="228">
        <f>SUMIF(逐日资产统计!$A:$A,汇总统计!$F38,逐日资产统计!$I:$I)-G38</f>
        <v>322164.01999999996</v>
      </c>
      <c r="I38" s="223">
        <f t="shared" si="9"/>
        <v>322164.01999999996</v>
      </c>
      <c r="J38" s="228">
        <f>SUMIF(逐日资产统计!$A:$A,汇总统计!$F38,逐日资产统计!$G:$G)</f>
        <v>-18348.197</v>
      </c>
      <c r="K38" s="239">
        <f t="shared" si="7"/>
        <v>340512.21699999995</v>
      </c>
      <c r="L38" s="238">
        <f t="shared" si="11"/>
        <v>39999.623999999953</v>
      </c>
      <c r="M38" s="235">
        <f t="shared" si="10"/>
        <v>-5.3884107776373862E-2</v>
      </c>
      <c r="N38" s="236"/>
      <c r="O38" s="237"/>
    </row>
    <row r="39" spans="1:16" x14ac:dyDescent="0.25">
      <c r="A39" s="221">
        <v>42870</v>
      </c>
      <c r="B39" s="208">
        <v>-900.67799999999988</v>
      </c>
      <c r="C39">
        <f>SUM($B$2:B39)</f>
        <v>4178.207000000004</v>
      </c>
      <c r="F39" s="226">
        <f t="shared" si="8"/>
        <v>42870</v>
      </c>
      <c r="G39" s="229">
        <f>SUMIFS(逐日资产统计!$I:$I,逐日资产统计!$A:$A,F39,逐日资产统计!$C:$C,"人民币")</f>
        <v>0</v>
      </c>
      <c r="H39" s="228">
        <f>SUMIF(逐日资产统计!$A:$A,汇总统计!$F39,逐日资产统计!$I:$I)-G39</f>
        <v>281163.25</v>
      </c>
      <c r="I39" s="223">
        <f t="shared" si="9"/>
        <v>281163.25</v>
      </c>
      <c r="J39" s="228">
        <f>SUMIF(逐日资产统计!$A:$A,汇总统计!$F39,逐日资产统计!$G:$G)</f>
        <v>-19248.875</v>
      </c>
      <c r="K39" s="239">
        <f t="shared" si="7"/>
        <v>300412.125</v>
      </c>
      <c r="L39" s="238">
        <f t="shared" si="11"/>
        <v>-40100.091999999946</v>
      </c>
      <c r="M39" s="235">
        <f t="shared" si="10"/>
        <v>-6.407489378133456E-2</v>
      </c>
      <c r="N39" s="236"/>
      <c r="O39" s="237"/>
    </row>
    <row r="40" spans="1:16" x14ac:dyDescent="0.25">
      <c r="A40" s="221">
        <v>42871</v>
      </c>
      <c r="B40" s="208">
        <v>3806.3599999999988</v>
      </c>
      <c r="C40">
        <f>SUM($B$2:B40)</f>
        <v>7984.5670000000027</v>
      </c>
      <c r="F40" s="226">
        <f t="shared" si="8"/>
        <v>42871</v>
      </c>
      <c r="G40" s="229">
        <f>SUMIFS(逐日资产统计!$I:$I,逐日资产统计!$A:$A,F40,逐日资产统计!$C:$C,"人民币")</f>
        <v>0</v>
      </c>
      <c r="H40" s="228">
        <f>SUMIF(逐日资产统计!$A:$A,汇总统计!$F40,逐日资产统计!$I:$I)-G40</f>
        <v>384969.86</v>
      </c>
      <c r="I40" s="223">
        <f t="shared" si="9"/>
        <v>384969.86</v>
      </c>
      <c r="J40" s="228">
        <f>SUMIF(逐日资产统计!$A:$A,汇总统计!$F40,逐日资产统计!$G:$G)</f>
        <v>-15442.515000000001</v>
      </c>
      <c r="K40" s="239">
        <f t="shared" si="7"/>
        <v>400412.375</v>
      </c>
      <c r="L40" s="238">
        <f t="shared" si="11"/>
        <v>100000.25</v>
      </c>
      <c r="M40" s="235">
        <f t="shared" si="10"/>
        <v>-3.8566527820225342E-2</v>
      </c>
      <c r="N40" s="236"/>
      <c r="O40" s="237"/>
      <c r="P40" s="214" t="s">
        <v>66</v>
      </c>
    </row>
    <row r="41" spans="1:16" x14ac:dyDescent="0.25">
      <c r="A41" s="221">
        <v>42872</v>
      </c>
      <c r="B41" s="208">
        <v>2626.3449999999993</v>
      </c>
      <c r="C41">
        <f>SUM($B$2:B41)</f>
        <v>10610.912000000002</v>
      </c>
      <c r="F41" s="226">
        <f t="shared" si="8"/>
        <v>42872</v>
      </c>
      <c r="G41" s="229">
        <f>SUMIFS(逐日资产统计!$I:$I,逐日资产统计!$A:$A,F41,逐日资产统计!$C:$C,"人民币")</f>
        <v>0</v>
      </c>
      <c r="H41" s="228">
        <f>SUMIF(逐日资产统计!$A:$A,汇总统计!$F41,逐日资产统计!$I:$I)-G41</f>
        <v>387610.86</v>
      </c>
      <c r="I41" s="223">
        <f t="shared" si="9"/>
        <v>387610.86</v>
      </c>
      <c r="J41" s="228">
        <f>SUMIF(逐日资产统计!$A:$A,汇总统计!$F41,逐日资产统计!$G:$G)</f>
        <v>-12816.170000000002</v>
      </c>
      <c r="K41" s="239">
        <f t="shared" si="7"/>
        <v>400427.02999999997</v>
      </c>
      <c r="L41" s="238">
        <f t="shared" si="11"/>
        <v>14.654999999969732</v>
      </c>
      <c r="M41" s="235">
        <f t="shared" si="10"/>
        <v>-3.2006255921334791E-2</v>
      </c>
      <c r="N41" s="236"/>
      <c r="O41" s="237"/>
    </row>
    <row r="42" spans="1:16" x14ac:dyDescent="0.25">
      <c r="A42" s="221">
        <v>42873</v>
      </c>
      <c r="B42" s="208">
        <v>-1224.0799999999963</v>
      </c>
      <c r="C42">
        <f>SUM($B$2:B42)</f>
        <v>9386.8320000000058</v>
      </c>
      <c r="F42" s="226">
        <f t="shared" ref="F42:F47" si="12">A42</f>
        <v>42873</v>
      </c>
      <c r="G42" s="229">
        <f>SUMIFS(逐日资产统计!$I:$I,逐日资产统计!$A:$A,F42,逐日资产统计!$C:$C,"人民币")</f>
        <v>0</v>
      </c>
      <c r="H42" s="228">
        <f>SUMIF(逐日资产统计!$A:$A,汇总统计!$F42,逐日资产统计!$I:$I)-G42</f>
        <v>386377.5</v>
      </c>
      <c r="I42" s="223">
        <f t="shared" si="9"/>
        <v>386377.5</v>
      </c>
      <c r="J42" s="228">
        <f>SUMIF(逐日资产统计!$A:$A,汇总统计!$F42,逐日资产统计!$G:$G)</f>
        <v>-14040.249999999998</v>
      </c>
      <c r="K42" s="239">
        <f t="shared" si="7"/>
        <v>400417.75</v>
      </c>
      <c r="L42" s="238">
        <f t="shared" si="11"/>
        <v>-9.279999999969732</v>
      </c>
      <c r="M42" s="235">
        <f t="shared" si="10"/>
        <v>-3.5064005029747054E-2</v>
      </c>
      <c r="N42" s="236"/>
      <c r="O42" s="237"/>
    </row>
    <row r="43" spans="1:16" x14ac:dyDescent="0.25">
      <c r="A43" s="221">
        <v>42878</v>
      </c>
      <c r="B43" s="208">
        <v>-2349.58</v>
      </c>
      <c r="C43">
        <f>SUM($B$2:B43)</f>
        <v>7037.2520000000059</v>
      </c>
      <c r="F43" s="226">
        <f t="shared" si="12"/>
        <v>42878</v>
      </c>
      <c r="G43" s="229">
        <f>SUMIFS(逐日资产统计!$I:$I,逐日资产统计!$A:$A,F43,逐日资产统计!$C:$C,"人民币")</f>
        <v>0</v>
      </c>
      <c r="H43" s="228">
        <f>SUMIF(逐日资产统计!$A:$A,汇总统计!$F43,逐日资产统计!$I:$I)-G43</f>
        <v>384026</v>
      </c>
      <c r="I43" s="223">
        <f t="shared" si="9"/>
        <v>384026</v>
      </c>
      <c r="J43" s="228">
        <f>SUMIF(逐日资产统计!$A:$A,汇总统计!$F43,逐日资产统计!$G:$G)</f>
        <v>-16389.829999999998</v>
      </c>
      <c r="K43" s="239">
        <f t="shared" si="7"/>
        <v>400415.83</v>
      </c>
      <c r="L43" s="238">
        <f t="shared" si="11"/>
        <v>-1.9199999999837019</v>
      </c>
      <c r="M43" s="235">
        <f t="shared" si="10"/>
        <v>-4.0932023092094032E-2</v>
      </c>
      <c r="N43" s="236"/>
      <c r="O43" s="237"/>
    </row>
    <row r="44" spans="1:16" x14ac:dyDescent="0.25">
      <c r="A44" s="221">
        <v>42880</v>
      </c>
      <c r="B44" s="208">
        <v>4535.2499999999982</v>
      </c>
      <c r="C44">
        <f>SUM($B$2:B44)</f>
        <v>11572.502000000004</v>
      </c>
      <c r="F44" s="226">
        <f t="shared" si="12"/>
        <v>42880</v>
      </c>
      <c r="G44" s="229">
        <f>SUMIFS(逐日资产统计!$I:$I,逐日资产统计!$A:$A,F44,逐日资产统计!$C:$C,"人民币")</f>
        <v>0</v>
      </c>
      <c r="H44" s="228">
        <f>SUMIF(逐日资产统计!$A:$A,汇总统计!$F44,逐日资产统计!$I:$I)-G44</f>
        <v>388561.00999999995</v>
      </c>
      <c r="I44" s="223">
        <f t="shared" ref="I44:I55" si="13">G44+H44</f>
        <v>388561.00999999995</v>
      </c>
      <c r="J44" s="228">
        <f>SUMIF(逐日资产统计!$A:$A,汇总统计!$F44,逐日资产统计!$G:$G)</f>
        <v>-11854.58</v>
      </c>
      <c r="K44" s="239">
        <f t="shared" ref="K44:K55" si="14">I44-J44</f>
        <v>400415.58999999997</v>
      </c>
      <c r="L44" s="238">
        <f t="shared" ref="L44:L55" si="15">K44-K43</f>
        <v>-0.24000000004889444</v>
      </c>
      <c r="M44" s="235">
        <f t="shared" si="10"/>
        <v>-2.9605690427787792E-2</v>
      </c>
      <c r="N44" s="237"/>
      <c r="O44" s="237"/>
    </row>
    <row r="45" spans="1:16" x14ac:dyDescent="0.25">
      <c r="A45" s="221">
        <v>42881</v>
      </c>
      <c r="B45" s="208">
        <v>6907.1699999999992</v>
      </c>
      <c r="C45">
        <f>SUM($B$2:B45)</f>
        <v>18479.672000000002</v>
      </c>
      <c r="F45" s="226">
        <f t="shared" si="12"/>
        <v>42881</v>
      </c>
      <c r="G45" s="229">
        <f>SUMIFS(逐日资产统计!$I:$I,逐日资产统计!$A:$A,F45,逐日资产统计!$C:$C,"人民币")</f>
        <v>0</v>
      </c>
      <c r="H45" s="228">
        <f>SUMIF(逐日资产统计!$A:$A,汇总统计!$F45,逐日资产统计!$I:$I)-G45</f>
        <v>395523.19999999995</v>
      </c>
      <c r="I45" s="223">
        <f t="shared" si="13"/>
        <v>395523.19999999995</v>
      </c>
      <c r="J45" s="228">
        <f>SUMIF(逐日资产统计!$A:$A,汇总统计!$F45,逐日资产统计!$G:$G)</f>
        <v>-4947.4100000000008</v>
      </c>
      <c r="K45" s="239">
        <f t="shared" si="14"/>
        <v>400470.60999999993</v>
      </c>
      <c r="L45" s="238">
        <f t="shared" si="15"/>
        <v>55.019999999960419</v>
      </c>
      <c r="M45" s="235">
        <f t="shared" si="10"/>
        <v>-1.2353990221654471E-2</v>
      </c>
      <c r="N45" s="237"/>
      <c r="O45" s="237"/>
    </row>
    <row r="46" spans="1:16" x14ac:dyDescent="0.25">
      <c r="A46" s="221">
        <v>42886</v>
      </c>
      <c r="B46" s="208">
        <v>8770.82</v>
      </c>
      <c r="C46">
        <f>SUM($B$2:B46)</f>
        <v>27250.492000000002</v>
      </c>
      <c r="F46" s="226">
        <f t="shared" si="12"/>
        <v>42886</v>
      </c>
      <c r="G46" s="229">
        <f>SUMIFS(逐日资产统计!$I:$I,逐日资产统计!$A:$A,F46,逐日资产统计!$C:$C,"人民币")</f>
        <v>0</v>
      </c>
      <c r="H46" s="228">
        <f>SUMIF(逐日资产统计!$A:$A,汇总统计!$F46,逐日资产统计!$I:$I)-G46</f>
        <v>404294.02</v>
      </c>
      <c r="I46" s="223">
        <f t="shared" si="13"/>
        <v>404294.02</v>
      </c>
      <c r="J46" s="228">
        <f>SUMIF(逐日资产统计!$A:$A,汇总统计!$F46,逐日资产统计!$G:$G)</f>
        <v>3823.4099999999989</v>
      </c>
      <c r="K46" s="239">
        <f t="shared" si="14"/>
        <v>400470.61000000004</v>
      </c>
      <c r="L46" s="238">
        <f t="shared" si="15"/>
        <v>0</v>
      </c>
      <c r="M46" s="235">
        <f t="shared" si="10"/>
        <v>9.5472923718422139E-3</v>
      </c>
      <c r="N46" s="237"/>
      <c r="O46" s="237"/>
    </row>
    <row r="47" spans="1:16" x14ac:dyDescent="0.25">
      <c r="A47" s="221">
        <v>42888</v>
      </c>
      <c r="B47" s="208">
        <v>5836.8899999999931</v>
      </c>
      <c r="C47">
        <f>SUM($B$2:B47)</f>
        <v>33087.381999999998</v>
      </c>
      <c r="F47" s="226">
        <f t="shared" si="12"/>
        <v>42888</v>
      </c>
      <c r="G47" s="229">
        <f>SUMIFS(逐日资产统计!$I:$I,逐日资产统计!$A:$A,F47,逐日资产统计!$C:$C,"人民币")</f>
        <v>0</v>
      </c>
      <c r="H47" s="228">
        <f>SUMIF(逐日资产统计!$A:$A,汇总统计!$F47,逐日资产统计!$I:$I)-G47</f>
        <v>410130.82</v>
      </c>
      <c r="I47" s="223">
        <f t="shared" si="13"/>
        <v>410130.82</v>
      </c>
      <c r="J47" s="228">
        <f>SUMIF(逐日资产统计!$A:$A,汇总统计!$F47,逐日资产统计!$G:$G)</f>
        <v>9660.299999999992</v>
      </c>
      <c r="K47" s="239">
        <f t="shared" si="14"/>
        <v>400470.52</v>
      </c>
      <c r="L47" s="238">
        <f t="shared" si="15"/>
        <v>-9.0000000025611371E-2</v>
      </c>
      <c r="M47" s="235">
        <f t="shared" si="10"/>
        <v>2.4122374850463379E-2</v>
      </c>
      <c r="N47" s="237"/>
      <c r="O47" s="237"/>
    </row>
    <row r="48" spans="1:16" x14ac:dyDescent="0.25">
      <c r="A48" s="221">
        <v>42891</v>
      </c>
      <c r="B48" s="208">
        <v>-2883.5299999999943</v>
      </c>
      <c r="C48">
        <f>SUM($B$2:B48)</f>
        <v>30203.852000000003</v>
      </c>
      <c r="F48" s="226">
        <f t="shared" ref="F48:F55" si="16">A48</f>
        <v>42891</v>
      </c>
      <c r="G48" s="229">
        <f>SUMIFS(逐日资产统计!$I:$I,逐日资产统计!$A:$A,F48,逐日资产统计!$C:$C,"人民币")</f>
        <v>0</v>
      </c>
      <c r="H48" s="228">
        <f>SUMIF(逐日资产统计!$A:$A,汇总统计!$F48,逐日资产统计!$I:$I)-G48</f>
        <v>407249.86000000004</v>
      </c>
      <c r="I48" s="223">
        <f t="shared" si="13"/>
        <v>407249.86000000004</v>
      </c>
      <c r="J48" s="228">
        <f>SUMIF(逐日资产统计!$A:$A,汇总统计!$F48,逐日资产统计!$G:$G)</f>
        <v>6776.7699999999977</v>
      </c>
      <c r="K48" s="239">
        <f t="shared" si="14"/>
        <v>400473.09</v>
      </c>
      <c r="L48" s="238">
        <f t="shared" si="15"/>
        <v>2.5700000000069849</v>
      </c>
      <c r="M48" s="235">
        <f t="shared" si="10"/>
        <v>1.6921911032773757E-2</v>
      </c>
      <c r="N48" s="237"/>
      <c r="O48" s="237"/>
    </row>
    <row r="49" spans="1:17" x14ac:dyDescent="0.25">
      <c r="A49" s="221">
        <v>42893</v>
      </c>
      <c r="B49" s="208">
        <v>2687.2500000000027</v>
      </c>
      <c r="C49">
        <f>SUM($B$2:B49)</f>
        <v>32891.102000000006</v>
      </c>
      <c r="F49" s="226">
        <f t="shared" si="16"/>
        <v>42893</v>
      </c>
      <c r="G49" s="229">
        <f>SUMIFS(逐日资产统计!$I:$I,逐日资产统计!$A:$A,F49,逐日资产统计!$C:$C,"人民币")</f>
        <v>0</v>
      </c>
      <c r="H49" s="228">
        <f>SUMIF(逐日资产统计!$A:$A,汇总统计!$F49,逐日资产统计!$I:$I)-G49</f>
        <v>409936.87</v>
      </c>
      <c r="I49" s="223">
        <f t="shared" si="13"/>
        <v>409936.87</v>
      </c>
      <c r="J49" s="228">
        <f>SUMIF(逐日资产统计!$A:$A,汇总统计!$F49,逐日资产统计!$G:$G)</f>
        <v>9464.02</v>
      </c>
      <c r="K49" s="239">
        <f t="shared" si="14"/>
        <v>400472.85</v>
      </c>
      <c r="L49" s="238">
        <f t="shared" si="15"/>
        <v>-0.24000000004889444</v>
      </c>
      <c r="M49" s="235">
        <f t="shared" ref="M49:M55" si="17">J49/K49</f>
        <v>2.3632113887370895E-2</v>
      </c>
      <c r="N49" s="237"/>
      <c r="O49" s="237"/>
    </row>
    <row r="50" spans="1:17" x14ac:dyDescent="0.25">
      <c r="A50" s="221">
        <v>42894</v>
      </c>
      <c r="B50" s="208">
        <v>-1812.8400000000038</v>
      </c>
      <c r="C50">
        <f>SUM($B$2:B50)</f>
        <v>31078.262000000002</v>
      </c>
      <c r="F50" s="226">
        <f t="shared" si="16"/>
        <v>42894</v>
      </c>
      <c r="G50" s="229">
        <f>SUMIFS(逐日资产统计!$I:$I,逐日资产统计!$A:$A,F50,逐日资产统计!$C:$C,"人民币")</f>
        <v>0</v>
      </c>
      <c r="H50" s="228">
        <f>SUMIF(逐日资产统计!$A:$A,汇总统计!$F50,逐日资产统计!$I:$I)-G50</f>
        <v>408124.03</v>
      </c>
      <c r="I50" s="223">
        <f t="shared" si="13"/>
        <v>408124.03</v>
      </c>
      <c r="J50" s="228">
        <f>SUMIF(逐日资产统计!$A:$A,汇总统计!$F50,逐日资产统计!$G:$G)</f>
        <v>7651.1799999999967</v>
      </c>
      <c r="K50" s="239">
        <f t="shared" si="14"/>
        <v>400472.85000000003</v>
      </c>
      <c r="L50" s="238">
        <f t="shared" si="15"/>
        <v>0</v>
      </c>
      <c r="M50" s="235">
        <f t="shared" si="17"/>
        <v>1.9105365070316242E-2</v>
      </c>
      <c r="N50" s="237"/>
      <c r="O50" s="237"/>
    </row>
    <row r="51" spans="1:17" x14ac:dyDescent="0.25">
      <c r="A51" s="221">
        <v>42898</v>
      </c>
      <c r="B51" s="208">
        <v>-2069.0299999999952</v>
      </c>
      <c r="C51">
        <f>SUM($B$2:B51)</f>
        <v>29009.232000000007</v>
      </c>
      <c r="F51" s="226">
        <f t="shared" si="16"/>
        <v>42898</v>
      </c>
      <c r="G51" s="229">
        <f>SUMIFS(逐日资产统计!$I:$I,逐日资产统计!$A:$A,F51,逐日资产统计!$C:$C,"人民币")</f>
        <v>0</v>
      </c>
      <c r="H51" s="228">
        <f>SUMIF(逐日资产统计!$A:$A,汇总统计!$F51,逐日资产统计!$I:$I)-G51</f>
        <v>406055.32</v>
      </c>
      <c r="I51" s="223">
        <f t="shared" si="13"/>
        <v>406055.32</v>
      </c>
      <c r="J51" s="228">
        <f>SUMIF(逐日资产统计!$A:$A,汇总统计!$F51,逐日资产统计!$G:$G)</f>
        <v>5582.1500000000015</v>
      </c>
      <c r="K51" s="239">
        <f t="shared" si="14"/>
        <v>400473.17</v>
      </c>
      <c r="L51" s="238">
        <f t="shared" si="15"/>
        <v>0.31999999994877726</v>
      </c>
      <c r="M51" s="235">
        <f t="shared" si="17"/>
        <v>1.3938886342872861E-2</v>
      </c>
      <c r="N51" s="237"/>
      <c r="O51" s="237"/>
    </row>
    <row r="52" spans="1:17" x14ac:dyDescent="0.25">
      <c r="A52" s="221">
        <v>42899</v>
      </c>
      <c r="B52" s="208">
        <v>1906.8799999999992</v>
      </c>
      <c r="C52">
        <f>SUM($B$2:B52)</f>
        <v>30916.112000000008</v>
      </c>
      <c r="F52" s="226">
        <f t="shared" si="16"/>
        <v>42899</v>
      </c>
      <c r="G52" s="229">
        <f>SUMIFS(逐日资产统计!$I:$I,逐日资产统计!$A:$A,F52,逐日资产统计!$C:$C,"人民币")</f>
        <v>0</v>
      </c>
      <c r="H52" s="228">
        <f>SUMIF(逐日资产统计!$A:$A,汇总统计!$F52,逐日资产统计!$I:$I)-G52</f>
        <v>407962.02999999997</v>
      </c>
      <c r="I52" s="223">
        <f t="shared" si="13"/>
        <v>407962.02999999997</v>
      </c>
      <c r="J52" s="228">
        <f>SUMIF(逐日资产统计!$A:$A,汇总统计!$F52,逐日资产统计!$G:$G)</f>
        <v>7489.0300000000007</v>
      </c>
      <c r="K52" s="239">
        <f t="shared" si="14"/>
        <v>400472.99999999994</v>
      </c>
      <c r="L52" s="238">
        <f t="shared" si="15"/>
        <v>-0.17000000004190952</v>
      </c>
      <c r="M52" s="235">
        <f t="shared" si="17"/>
        <v>1.8700461704034985E-2</v>
      </c>
      <c r="N52" s="237"/>
      <c r="O52" s="237"/>
    </row>
    <row r="53" spans="1:17" x14ac:dyDescent="0.25">
      <c r="A53" s="221">
        <v>42900</v>
      </c>
      <c r="B53" s="208">
        <v>1080.6800000000003</v>
      </c>
      <c r="C53">
        <f>SUM($B$2:B53)</f>
        <v>31996.792000000009</v>
      </c>
      <c r="F53" s="226">
        <f t="shared" si="16"/>
        <v>42900</v>
      </c>
      <c r="G53" s="229">
        <f>SUMIFS(逐日资产统计!$I:$I,逐日资产统计!$A:$A,F53,逐日资产统计!$C:$C,"人民币")</f>
        <v>0</v>
      </c>
      <c r="H53" s="228">
        <f>SUMIF(逐日资产统计!$A:$A,汇总统计!$F53,逐日资产统计!$I:$I)-G53</f>
        <v>409042.70999999996</v>
      </c>
      <c r="I53" s="223">
        <f t="shared" si="13"/>
        <v>409042.70999999996</v>
      </c>
      <c r="J53" s="228">
        <f>SUMIF(逐日资产统计!$A:$A,汇总统计!$F53,逐日资产统计!$G:$G)</f>
        <v>8569.7100000000009</v>
      </c>
      <c r="K53" s="239">
        <f t="shared" si="14"/>
        <v>400472.99999999994</v>
      </c>
      <c r="L53" s="238">
        <f t="shared" si="15"/>
        <v>0</v>
      </c>
      <c r="M53" s="235">
        <f t="shared" si="17"/>
        <v>2.1398970717127003E-2</v>
      </c>
      <c r="N53" s="237"/>
      <c r="O53" s="237"/>
    </row>
    <row r="54" spans="1:17" x14ac:dyDescent="0.25">
      <c r="A54" s="221">
        <v>42905</v>
      </c>
      <c r="B54" s="208">
        <v>-947.83999999999833</v>
      </c>
      <c r="C54">
        <f>SUM($B$2:B54)</f>
        <v>31048.952000000012</v>
      </c>
      <c r="F54" s="226">
        <f t="shared" si="16"/>
        <v>42905</v>
      </c>
      <c r="G54" s="229">
        <f>SUMIFS(逐日资产统计!$I:$I,逐日资产统计!$A:$A,F54,逐日资产统计!$C:$C,"人民币")</f>
        <v>0</v>
      </c>
      <c r="H54" s="228">
        <f>SUMIF(逐日资产统计!$A:$A,汇总统计!$F54,逐日资产统计!$I:$I)-G54</f>
        <v>408094.7</v>
      </c>
      <c r="I54" s="223">
        <f t="shared" si="13"/>
        <v>408094.7</v>
      </c>
      <c r="J54" s="228">
        <f>SUMIF(逐日资产统计!$A:$A,汇总统计!$F54,逐日资产统计!$G:$G)</f>
        <v>7621.8700000000026</v>
      </c>
      <c r="K54" s="239">
        <f t="shared" si="14"/>
        <v>400472.83</v>
      </c>
      <c r="L54" s="238">
        <f t="shared" si="15"/>
        <v>-0.16999999992549419</v>
      </c>
      <c r="M54" s="235">
        <f t="shared" si="17"/>
        <v>1.9032177538735904E-2</v>
      </c>
      <c r="N54" s="237"/>
      <c r="O54" s="237"/>
    </row>
    <row r="55" spans="1:17" x14ac:dyDescent="0.25">
      <c r="A55" s="221">
        <v>42907</v>
      </c>
      <c r="B55" s="208">
        <v>2338.2899999999972</v>
      </c>
      <c r="C55">
        <f>SUM($B$2:B55)</f>
        <v>33387.242000000013</v>
      </c>
      <c r="F55" s="226">
        <f t="shared" si="16"/>
        <v>42907</v>
      </c>
      <c r="G55" s="229">
        <f>SUMIFS(逐日资产统计!$I:$I,逐日资产统计!$A:$A,F55,逐日资产统计!$C:$C,"人民币")</f>
        <v>0</v>
      </c>
      <c r="H55" s="228">
        <f>SUMIF(逐日资产统计!$A:$A,汇总统计!$F55,逐日资产统计!$I:$I)-G55</f>
        <v>410414.86000000004</v>
      </c>
      <c r="I55" s="223">
        <f t="shared" si="13"/>
        <v>410414.86000000004</v>
      </c>
      <c r="J55" s="228">
        <f>SUMIF(逐日资产统计!$A:$A,汇总统计!$F55,逐日资产统计!$G:$G)</f>
        <v>9960.16</v>
      </c>
      <c r="K55" s="239">
        <f t="shared" si="14"/>
        <v>400454.70000000007</v>
      </c>
      <c r="L55" s="238">
        <f t="shared" si="15"/>
        <v>-18.129999999946449</v>
      </c>
      <c r="M55" s="235">
        <f t="shared" si="17"/>
        <v>2.4872126610075991E-2</v>
      </c>
      <c r="N55" s="237"/>
      <c r="O55" s="237"/>
    </row>
    <row r="56" spans="1:17" x14ac:dyDescent="0.25">
      <c r="A56" s="221">
        <v>42912</v>
      </c>
      <c r="B56" s="208">
        <v>185.82999999999811</v>
      </c>
      <c r="C56">
        <f>SUM($B$2:B56)</f>
        <v>33573.072000000015</v>
      </c>
      <c r="F56" s="226">
        <f t="shared" ref="F56:F62" si="18">A56</f>
        <v>42912</v>
      </c>
      <c r="G56" s="229">
        <f>SUMIFS(逐日资产统计!$I:$I,逐日资产统计!$A:$A,F56,逐日资产统计!$C:$C,"人民币")</f>
        <v>0</v>
      </c>
      <c r="H56" s="228">
        <f>SUMIF(逐日资产统计!$A:$A,汇总统计!$F56,逐日资产统计!$I:$I)-G56</f>
        <v>410464.94</v>
      </c>
      <c r="I56" s="223">
        <f t="shared" ref="I56:I62" si="19">G56+H56</f>
        <v>410464.94</v>
      </c>
      <c r="J56" s="228">
        <f>SUMIF(逐日资产统计!$A:$A,汇总统计!$F56,逐日资产统计!$G:$G)</f>
        <v>10145.989999999998</v>
      </c>
      <c r="K56" s="239">
        <f t="shared" ref="K56:K62" si="20">I56-J56</f>
        <v>400318.95</v>
      </c>
      <c r="L56" s="238">
        <f t="shared" ref="L56:L62" si="21">K56-K55</f>
        <v>-135.75000000005821</v>
      </c>
      <c r="M56" s="235">
        <f t="shared" ref="M56:M62" si="22">J56/K56</f>
        <v>2.5344765717436053E-2</v>
      </c>
      <c r="N56" s="237"/>
      <c r="O56" s="237"/>
      <c r="P56" s="214" t="s">
        <v>81</v>
      </c>
      <c r="Q56" s="216" t="s">
        <v>82</v>
      </c>
    </row>
    <row r="57" spans="1:17" x14ac:dyDescent="0.25">
      <c r="A57" s="221">
        <v>42914</v>
      </c>
      <c r="B57" s="208">
        <v>-3757.5499999999975</v>
      </c>
      <c r="C57">
        <f>SUM($B$2:B57)</f>
        <v>29815.522000000019</v>
      </c>
      <c r="F57" s="226">
        <f t="shared" si="18"/>
        <v>42914</v>
      </c>
      <c r="G57" s="229">
        <f>SUMIFS(逐日资产统计!$I:$I,逐日资产统计!$A:$A,F57,逐日资产统计!$C:$C,"人民币")</f>
        <v>0</v>
      </c>
      <c r="H57" s="228">
        <f>SUMIF(逐日资产统计!$A:$A,汇总统计!$F57,逐日资产统计!$I:$I)-G57</f>
        <v>406697.36</v>
      </c>
      <c r="I57" s="223">
        <f t="shared" si="19"/>
        <v>406697.36</v>
      </c>
      <c r="J57" s="228">
        <f>SUMIF(逐日资产统计!$A:$A,汇总统计!$F57,逐日资产统计!$G:$G)</f>
        <v>6388.4400000000005</v>
      </c>
      <c r="K57" s="239">
        <f t="shared" si="20"/>
        <v>400308.92</v>
      </c>
      <c r="L57" s="238">
        <f t="shared" si="21"/>
        <v>-10.03000000002794</v>
      </c>
      <c r="M57" s="235">
        <f t="shared" si="22"/>
        <v>1.5958775038038126E-2</v>
      </c>
      <c r="N57" s="237"/>
      <c r="O57" s="237"/>
      <c r="P57" s="214" t="s">
        <v>81</v>
      </c>
      <c r="Q57" s="216" t="s">
        <v>83</v>
      </c>
    </row>
    <row r="58" spans="1:17" x14ac:dyDescent="0.25">
      <c r="A58" s="221">
        <v>42919</v>
      </c>
      <c r="B58" s="208">
        <v>4688.4699999999993</v>
      </c>
      <c r="C58">
        <f>SUM($B$2:B58)</f>
        <v>34503.99200000002</v>
      </c>
      <c r="F58" s="226">
        <f t="shared" si="18"/>
        <v>42919</v>
      </c>
      <c r="G58" s="229">
        <f>SUMIFS(逐日资产统计!$I:$I,逐日资产统计!$A:$A,F58,逐日资产统计!$C:$C,"人民币")</f>
        <v>0</v>
      </c>
      <c r="H58" s="228">
        <f>SUMIF(逐日资产统计!$A:$A,汇总统计!$F58,逐日资产统计!$I:$I)-G58</f>
        <v>411385.56999999995</v>
      </c>
      <c r="I58" s="223">
        <f t="shared" si="19"/>
        <v>411385.56999999995</v>
      </c>
      <c r="J58" s="228">
        <f>SUMIF(逐日资产统计!$A:$A,汇总统计!$F58,逐日资产统计!$G:$G)</f>
        <v>11076.91</v>
      </c>
      <c r="K58" s="239">
        <f t="shared" si="20"/>
        <v>400308.66</v>
      </c>
      <c r="L58" s="238">
        <f t="shared" si="21"/>
        <v>-0.26000000000931323</v>
      </c>
      <c r="M58" s="235">
        <f t="shared" si="22"/>
        <v>2.7670922732473489E-2</v>
      </c>
      <c r="N58" s="237"/>
      <c r="O58" s="237"/>
    </row>
    <row r="59" spans="1:17" x14ac:dyDescent="0.25">
      <c r="A59" s="221">
        <v>42920</v>
      </c>
      <c r="B59" s="208">
        <v>-2973.8799999999992</v>
      </c>
      <c r="C59">
        <f>SUM($B$2:B59)</f>
        <v>31530.112000000023</v>
      </c>
      <c r="F59" s="226">
        <f t="shared" si="18"/>
        <v>42920</v>
      </c>
      <c r="G59" s="229">
        <f>SUMIFS(逐日资产统计!$I:$I,逐日资产统计!$A:$A,F59,逐日资产统计!$C:$C,"人民币")</f>
        <v>0</v>
      </c>
      <c r="H59" s="228">
        <f>SUMIF(逐日资产统计!$A:$A,汇总统计!$F59,逐日资产统计!$I:$I)-G59</f>
        <v>408406.69</v>
      </c>
      <c r="I59" s="223">
        <f t="shared" si="19"/>
        <v>408406.69</v>
      </c>
      <c r="J59" s="228">
        <f>SUMIF(逐日资产统计!$A:$A,汇总统计!$F59,逐日资产统计!$G:$G)</f>
        <v>8103.0300000000007</v>
      </c>
      <c r="K59" s="239">
        <f t="shared" si="20"/>
        <v>400303.66</v>
      </c>
      <c r="L59" s="238">
        <f t="shared" si="21"/>
        <v>-5</v>
      </c>
      <c r="M59" s="235">
        <f t="shared" si="22"/>
        <v>2.0242208127699859E-2</v>
      </c>
      <c r="N59" s="237"/>
      <c r="O59" s="237"/>
      <c r="P59" s="214" t="s">
        <v>81</v>
      </c>
      <c r="Q59" s="216" t="s">
        <v>83</v>
      </c>
    </row>
    <row r="60" spans="1:17" x14ac:dyDescent="0.25">
      <c r="A60" s="221">
        <v>42921</v>
      </c>
      <c r="B60" s="208">
        <v>2255.6499999999996</v>
      </c>
      <c r="C60">
        <f>SUM($B$2:B60)</f>
        <v>33785.762000000024</v>
      </c>
      <c r="F60" s="226">
        <f t="shared" si="18"/>
        <v>42921</v>
      </c>
      <c r="G60" s="229">
        <f>SUMIFS(逐日资产统计!$I:$I,逐日资产统计!$A:$A,F60,逐日资产统计!$C:$C,"人民币")</f>
        <v>0</v>
      </c>
      <c r="H60" s="228">
        <f>SUMIF(逐日资产统计!$A:$A,汇总统计!$F60,逐日资产统计!$I:$I)-G60</f>
        <v>410662.34</v>
      </c>
      <c r="I60" s="223">
        <f t="shared" si="19"/>
        <v>410662.34</v>
      </c>
      <c r="J60" s="228">
        <f>SUMIF(逐日资产统计!$A:$A,汇总统计!$F60,逐日资产统计!$G:$G)</f>
        <v>10358.68</v>
      </c>
      <c r="K60" s="239">
        <f t="shared" si="20"/>
        <v>400303.66000000003</v>
      </c>
      <c r="L60" s="238">
        <f t="shared" si="21"/>
        <v>0</v>
      </c>
      <c r="M60" s="235">
        <f t="shared" si="22"/>
        <v>2.5877055433367758E-2</v>
      </c>
      <c r="N60" s="237"/>
      <c r="O60" s="237"/>
    </row>
    <row r="61" spans="1:17" x14ac:dyDescent="0.25">
      <c r="A61" s="221">
        <v>42922</v>
      </c>
      <c r="B61" s="208">
        <v>-1735.260000000002</v>
      </c>
      <c r="C61">
        <f>SUM($B$2:B61)</f>
        <v>32050.502000000022</v>
      </c>
      <c r="F61" s="226">
        <f t="shared" si="18"/>
        <v>42922</v>
      </c>
      <c r="G61" s="229">
        <f>SUMIFS(逐日资产统计!$I:$I,逐日资产统计!$A:$A,F61,逐日资产统计!$C:$C,"人民币")</f>
        <v>0</v>
      </c>
      <c r="H61" s="228">
        <f>SUMIF(逐日资产统计!$A:$A,汇总统计!$F61,逐日资产统计!$I:$I)-G61</f>
        <v>408922.08</v>
      </c>
      <c r="I61" s="223">
        <f t="shared" si="19"/>
        <v>408922.08</v>
      </c>
      <c r="J61" s="228">
        <f>SUMIF(逐日资产统计!$A:$A,汇总统计!$F61,逐日资产统计!$G:$G)</f>
        <v>8623.4199999999983</v>
      </c>
      <c r="K61" s="239">
        <f t="shared" si="20"/>
        <v>400298.66000000003</v>
      </c>
      <c r="L61" s="238">
        <f t="shared" si="21"/>
        <v>-5</v>
      </c>
      <c r="M61" s="235">
        <f t="shared" si="22"/>
        <v>2.1542465318270108E-2</v>
      </c>
      <c r="N61" s="237"/>
      <c r="O61" s="237"/>
      <c r="P61" s="214" t="s">
        <v>81</v>
      </c>
      <c r="Q61" s="216" t="s">
        <v>83</v>
      </c>
    </row>
    <row r="62" spans="1:17" x14ac:dyDescent="0.25">
      <c r="A62" s="221">
        <v>42923</v>
      </c>
      <c r="B62" s="208">
        <v>654.89999999999782</v>
      </c>
      <c r="C62">
        <f>SUM($B$2:B62)</f>
        <v>32705.40200000002</v>
      </c>
      <c r="F62" s="226">
        <f t="shared" si="18"/>
        <v>42923</v>
      </c>
      <c r="G62" s="229">
        <f>SUMIFS(逐日资产统计!$I:$I,逐日资产统计!$A:$A,F62,逐日资产统计!$C:$C,"人民币")</f>
        <v>0</v>
      </c>
      <c r="H62" s="228">
        <f>SUMIF(逐日资产统计!$A:$A,汇总统计!$F62,逐日资产统计!$I:$I)-G62</f>
        <v>409596.32</v>
      </c>
      <c r="I62" s="223">
        <f t="shared" si="19"/>
        <v>409596.32</v>
      </c>
      <c r="J62" s="228">
        <f>SUMIF(逐日资产统计!$A:$A,汇总统计!$F62,逐日资产统计!$G:$G)</f>
        <v>9278.3199999999961</v>
      </c>
      <c r="K62" s="239">
        <f t="shared" si="20"/>
        <v>400318</v>
      </c>
      <c r="L62" s="238">
        <f t="shared" si="21"/>
        <v>19.339999999967404</v>
      </c>
      <c r="M62" s="235">
        <f t="shared" si="22"/>
        <v>2.3177373987679786E-2</v>
      </c>
      <c r="N62" s="237"/>
      <c r="O62" s="237"/>
      <c r="P62" s="214" t="s">
        <v>84</v>
      </c>
    </row>
    <row r="63" spans="1:17" x14ac:dyDescent="0.25">
      <c r="A63" s="221">
        <v>42926</v>
      </c>
      <c r="B63" s="208">
        <v>203.18000000000029</v>
      </c>
      <c r="C63">
        <f>SUM($B$2:B63)</f>
        <v>32908.582000000024</v>
      </c>
      <c r="F63" s="226">
        <f t="shared" ref="F63:F68" si="23">A63</f>
        <v>42926</v>
      </c>
      <c r="G63" s="229">
        <f>SUMIFS(逐日资产统计!$I:$I,逐日资产统计!$A:$A,F63,逐日资产统计!$C:$C,"人民币")</f>
        <v>0</v>
      </c>
      <c r="H63" s="228">
        <f>SUMIF(逐日资产统计!$A:$A,汇总统计!$F63,逐日资产统计!$I:$I)-G63</f>
        <v>409789.5</v>
      </c>
      <c r="I63" s="223">
        <f t="shared" ref="I63:I68" si="24">G63+H63</f>
        <v>409789.5</v>
      </c>
      <c r="J63" s="228">
        <f>SUMIF(逐日资产统计!$A:$A,汇总统计!$F63,逐日资产统计!$G:$G)</f>
        <v>9481.4999999999964</v>
      </c>
      <c r="K63" s="239">
        <f t="shared" ref="K63:K68" si="25">I63-J63</f>
        <v>400308</v>
      </c>
      <c r="L63" s="238">
        <f t="shared" ref="L63:L68" si="26">K63-K62</f>
        <v>-10</v>
      </c>
      <c r="M63" s="235">
        <f t="shared" ref="M63:M68" si="27">J63/K63</f>
        <v>2.3685512155640149E-2</v>
      </c>
      <c r="N63" s="237"/>
      <c r="O63" s="237"/>
      <c r="P63" s="214" t="s">
        <v>81</v>
      </c>
      <c r="Q63" s="216" t="s">
        <v>83</v>
      </c>
    </row>
    <row r="64" spans="1:17" x14ac:dyDescent="0.25">
      <c r="A64" s="221">
        <v>42927</v>
      </c>
      <c r="B64" s="208">
        <v>-2587.6099999999997</v>
      </c>
      <c r="C64">
        <f>SUM($B$2:B64)</f>
        <v>30320.972000000023</v>
      </c>
      <c r="F64" s="226">
        <f t="shared" si="23"/>
        <v>42927</v>
      </c>
      <c r="G64" s="229">
        <f>SUMIFS(逐日资产统计!$I:$I,逐日资产统计!$A:$A,F64,逐日资产统计!$C:$C,"人民币")</f>
        <v>0</v>
      </c>
      <c r="H64" s="228">
        <f>SUMIF(逐日资产统计!$A:$A,汇总统计!$F64,逐日资产统计!$I:$I)-G64</f>
        <v>407390.76</v>
      </c>
      <c r="I64" s="223">
        <f t="shared" si="24"/>
        <v>407390.76</v>
      </c>
      <c r="J64" s="228">
        <f>SUMIF(逐日资产统计!$A:$A,汇总统计!$F64,逐日资产统计!$G:$G)</f>
        <v>6893.8899999999967</v>
      </c>
      <c r="K64" s="239">
        <f t="shared" si="25"/>
        <v>400496.87</v>
      </c>
      <c r="L64" s="238">
        <f t="shared" si="26"/>
        <v>188.86999999999534</v>
      </c>
      <c r="M64" s="235">
        <f t="shared" si="27"/>
        <v>1.7213343015639541E-2</v>
      </c>
      <c r="N64" s="237"/>
      <c r="O64" s="237"/>
      <c r="P64" s="214" t="s">
        <v>84</v>
      </c>
    </row>
    <row r="65" spans="1:16" x14ac:dyDescent="0.25">
      <c r="A65" s="221">
        <v>42928</v>
      </c>
      <c r="B65" s="208">
        <v>3999.3800000000019</v>
      </c>
      <c r="C65">
        <f>SUM($B$2:B65)</f>
        <v>34320.352000000028</v>
      </c>
      <c r="F65" s="226">
        <f t="shared" si="23"/>
        <v>42928</v>
      </c>
      <c r="G65" s="229">
        <f>SUMIFS(逐日资产统计!$I:$I,逐日资产统计!$A:$A,F65,逐日资产统计!$C:$C,"人民币")</f>
        <v>0</v>
      </c>
      <c r="H65" s="228">
        <f>SUMIF(逐日资产统计!$A:$A,汇总统计!$F65,逐日资产统计!$I:$I)-G65</f>
        <v>411389.94</v>
      </c>
      <c r="I65" s="223">
        <f t="shared" si="24"/>
        <v>411389.94</v>
      </c>
      <c r="J65" s="228">
        <f>SUMIF(逐日资产统计!$A:$A,汇总统计!$F65,逐日资产统计!$G:$G)</f>
        <v>10893.269999999999</v>
      </c>
      <c r="K65" s="239">
        <f t="shared" si="25"/>
        <v>400496.67</v>
      </c>
      <c r="L65" s="238">
        <f t="shared" si="26"/>
        <v>-0.20000000001164153</v>
      </c>
      <c r="M65" s="235">
        <f t="shared" si="27"/>
        <v>2.7199402182295294E-2</v>
      </c>
      <c r="N65" s="237"/>
      <c r="O65" s="237"/>
    </row>
    <row r="66" spans="1:16" x14ac:dyDescent="0.25">
      <c r="A66" s="221">
        <v>42929</v>
      </c>
      <c r="B66" s="208">
        <v>1386.5100000000002</v>
      </c>
      <c r="C66">
        <f>SUM($B$2:B66)</f>
        <v>35706.86200000003</v>
      </c>
      <c r="F66" s="226">
        <f t="shared" si="23"/>
        <v>42929</v>
      </c>
      <c r="G66" s="229">
        <f>SUMIFS(逐日资产统计!$I:$I,逐日资产统计!$A:$A,F66,逐日资产统计!$C:$C,"人民币")</f>
        <v>0</v>
      </c>
      <c r="H66" s="228">
        <f>SUMIF(逐日资产统计!$A:$A,汇总统计!$F66,逐日资产统计!$I:$I)-G66</f>
        <v>412752.71</v>
      </c>
      <c r="I66" s="223">
        <f t="shared" si="24"/>
        <v>412752.71</v>
      </c>
      <c r="J66" s="228">
        <f>SUMIF(逐日资产统计!$A:$A,汇总统计!$F66,逐日资产统计!$G:$G)</f>
        <v>12279.779999999999</v>
      </c>
      <c r="K66" s="239">
        <f t="shared" si="25"/>
        <v>400472.93000000005</v>
      </c>
      <c r="L66" s="238">
        <f t="shared" si="26"/>
        <v>-23.739999999932479</v>
      </c>
      <c r="M66" s="235">
        <f t="shared" si="27"/>
        <v>3.0663196136627754E-2</v>
      </c>
      <c r="N66" s="237"/>
      <c r="O66" s="237"/>
      <c r="P66" s="214" t="s">
        <v>81</v>
      </c>
    </row>
    <row r="67" spans="1:16" x14ac:dyDescent="0.25">
      <c r="A67" s="221">
        <v>42930</v>
      </c>
      <c r="B67" s="208">
        <v>-81.600000000000364</v>
      </c>
      <c r="C67">
        <f>SUM($B$2:B67)</f>
        <v>35625.262000000032</v>
      </c>
      <c r="F67" s="226">
        <f t="shared" si="23"/>
        <v>42930</v>
      </c>
      <c r="G67" s="229">
        <f>SUMIFS(逐日资产统计!$I:$I,逐日资产统计!$A:$A,F67,逐日资产统计!$C:$C,"人民币")</f>
        <v>0</v>
      </c>
      <c r="H67" s="228">
        <f>SUMIF(逐日资产统计!$A:$A,汇总统计!$F67,逐日资产统计!$I:$I)-G67</f>
        <v>412666.29</v>
      </c>
      <c r="I67" s="223">
        <f t="shared" si="24"/>
        <v>412666.29</v>
      </c>
      <c r="J67" s="228">
        <f>SUMIF(逐日资产统计!$A:$A,汇总统计!$F67,逐日资产统计!$G:$G)</f>
        <v>12198.179999999998</v>
      </c>
      <c r="K67" s="239">
        <f t="shared" si="25"/>
        <v>400468.11</v>
      </c>
      <c r="L67" s="238">
        <f t="shared" si="26"/>
        <v>-4.8200000000651926</v>
      </c>
      <c r="M67" s="235">
        <f t="shared" si="27"/>
        <v>3.0459803653279657E-2</v>
      </c>
      <c r="N67" s="237"/>
      <c r="O67" s="237"/>
      <c r="P67" s="214" t="s">
        <v>81</v>
      </c>
    </row>
    <row r="68" spans="1:16" x14ac:dyDescent="0.25">
      <c r="A68" s="221">
        <v>42933</v>
      </c>
      <c r="B68" s="208">
        <v>-10325.719999999998</v>
      </c>
      <c r="C68">
        <f>SUM($B$2:B68)</f>
        <v>25299.542000000034</v>
      </c>
      <c r="F68" s="226">
        <f t="shared" si="23"/>
        <v>42933</v>
      </c>
      <c r="G68" s="229">
        <f>SUMIFS(逐日资产统计!$I:$I,逐日资产统计!$A:$A,F68,逐日资产统计!$C:$C,"人民币")</f>
        <v>0</v>
      </c>
      <c r="H68" s="228">
        <f>SUMIF(逐日资产统计!$A:$A,汇总统计!$F68,逐日资产统计!$I:$I)-G68</f>
        <v>402340.54</v>
      </c>
      <c r="I68" s="223">
        <f t="shared" si="24"/>
        <v>402340.54</v>
      </c>
      <c r="J68" s="228">
        <f>SUMIF(逐日资产统计!$A:$A,汇总统计!$F68,逐日资产统计!$G:$G)</f>
        <v>1872.4600000000009</v>
      </c>
      <c r="K68" s="239">
        <f t="shared" si="25"/>
        <v>400468.07999999996</v>
      </c>
      <c r="L68" s="238">
        <f t="shared" si="26"/>
        <v>-3.0000000027939677E-2</v>
      </c>
      <c r="M68" s="235">
        <f t="shared" si="27"/>
        <v>4.6756785209947352E-3</v>
      </c>
      <c r="N68" s="237"/>
      <c r="O68" s="237"/>
    </row>
    <row r="69" spans="1:16" x14ac:dyDescent="0.25">
      <c r="A69" s="221">
        <v>42934</v>
      </c>
      <c r="B69" s="208">
        <v>6617.4099999999962</v>
      </c>
      <c r="C69">
        <f>SUM($B$2:B69)</f>
        <v>31916.95200000003</v>
      </c>
      <c r="F69" s="226">
        <f t="shared" ref="F69:F74" si="28">A69</f>
        <v>42934</v>
      </c>
      <c r="G69" s="229">
        <f>SUMIFS(逐日资产统计!$I:$I,逐日资产统计!$A:$A,F69,逐日资产统计!$C:$C,"人民币")</f>
        <v>0</v>
      </c>
      <c r="H69" s="228">
        <f>SUMIF(逐日资产统计!$A:$A,汇总统计!$F69,逐日资产统计!$I:$I)-G69</f>
        <v>408958.12</v>
      </c>
      <c r="I69" s="223">
        <f t="shared" ref="I69:I74" si="29">G69+H69</f>
        <v>408958.12</v>
      </c>
      <c r="J69" s="228">
        <f>SUMIF(逐日资产统计!$A:$A,汇总统计!$F69,逐日资产统计!$G:$G)</f>
        <v>8489.8699999999972</v>
      </c>
      <c r="K69" s="239">
        <f t="shared" ref="K69:K74" si="30">I69-J69</f>
        <v>400468.25</v>
      </c>
      <c r="L69" s="238">
        <f t="shared" ref="L69:L74" si="31">K69-K68</f>
        <v>0.17000000004190952</v>
      </c>
      <c r="M69" s="235">
        <f t="shared" ref="M69:M74" si="32">J69/K69</f>
        <v>2.1199857916326694E-2</v>
      </c>
      <c r="N69" s="237"/>
      <c r="O69" s="237"/>
    </row>
    <row r="70" spans="1:16" x14ac:dyDescent="0.25">
      <c r="A70" s="221">
        <v>42935</v>
      </c>
      <c r="B70" s="208">
        <v>2479.3000000000011</v>
      </c>
      <c r="C70">
        <f>SUM($B$2:B70)</f>
        <v>34396.25200000003</v>
      </c>
      <c r="F70" s="226">
        <f t="shared" si="28"/>
        <v>42935</v>
      </c>
      <c r="G70" s="229">
        <f>SUMIFS(逐日资产统计!$I:$I,逐日资产统计!$A:$A,F70,逐日资产统计!$C:$C,"人民币")</f>
        <v>0</v>
      </c>
      <c r="H70" s="228">
        <f>SUMIF(逐日资产统计!$A:$A,汇总统计!$F70,逐日资产统计!$I:$I)-G70</f>
        <v>411414.28</v>
      </c>
      <c r="I70" s="223">
        <f t="shared" si="29"/>
        <v>411414.28</v>
      </c>
      <c r="J70" s="228">
        <f>SUMIF(逐日资产统计!$A:$A,汇总统计!$F70,逐日资产统计!$G:$G)</f>
        <v>10969.169999999998</v>
      </c>
      <c r="K70" s="239">
        <f t="shared" si="30"/>
        <v>400445.11000000004</v>
      </c>
      <c r="L70" s="238">
        <f t="shared" si="31"/>
        <v>-23.139999999955762</v>
      </c>
      <c r="M70" s="235">
        <f t="shared" si="32"/>
        <v>2.7392443373824685E-2</v>
      </c>
      <c r="N70" s="237"/>
      <c r="O70" s="237"/>
      <c r="P70" s="214" t="s">
        <v>81</v>
      </c>
    </row>
    <row r="71" spans="1:16" x14ac:dyDescent="0.25">
      <c r="A71" s="221">
        <v>42936</v>
      </c>
      <c r="B71" s="208">
        <v>3992.9799999999996</v>
      </c>
      <c r="C71">
        <f>SUM($B$2:B71)</f>
        <v>38389.232000000033</v>
      </c>
      <c r="F71" s="226">
        <f t="shared" si="28"/>
        <v>42936</v>
      </c>
      <c r="G71" s="229">
        <f>SUMIFS(逐日资产统计!$I:$I,逐日资产统计!$A:$A,F71,逐日资产统计!$C:$C,"人民币")</f>
        <v>0</v>
      </c>
      <c r="H71" s="228">
        <f>SUMIF(逐日资产统计!$A:$A,汇总统计!$F71,逐日资产统计!$I:$I)-G71</f>
        <v>415401.89999999997</v>
      </c>
      <c r="I71" s="223">
        <f t="shared" si="29"/>
        <v>415401.89999999997</v>
      </c>
      <c r="J71" s="228">
        <f>SUMIF(逐日资产统计!$A:$A,汇总统计!$F71,逐日资产统计!$G:$G)</f>
        <v>14962.149999999998</v>
      </c>
      <c r="K71" s="239">
        <f t="shared" si="30"/>
        <v>400439.74999999994</v>
      </c>
      <c r="L71" s="238">
        <f t="shared" si="31"/>
        <v>-5.3600000001024455</v>
      </c>
      <c r="M71" s="235">
        <f t="shared" si="32"/>
        <v>3.7364297625298186E-2</v>
      </c>
      <c r="N71" s="237"/>
      <c r="O71" s="237"/>
      <c r="P71" s="214" t="s">
        <v>81</v>
      </c>
    </row>
    <row r="72" spans="1:16" x14ac:dyDescent="0.25">
      <c r="A72" s="221">
        <v>42937</v>
      </c>
      <c r="B72" s="208">
        <v>-143.90999999999985</v>
      </c>
      <c r="C72">
        <f>SUM($B$2:B72)</f>
        <v>38245.322000000029</v>
      </c>
      <c r="F72" s="226">
        <f t="shared" si="28"/>
        <v>42937</v>
      </c>
      <c r="G72" s="229">
        <f>SUMIFS(逐日资产统计!$I:$I,逐日资产统计!$A:$A,F72,逐日资产统计!$C:$C,"人民币")</f>
        <v>0</v>
      </c>
      <c r="H72" s="228">
        <f>SUMIF(逐日资产统计!$A:$A,汇总统计!$F72,逐日资产统计!$I:$I)-G72</f>
        <v>415259.54</v>
      </c>
      <c r="I72" s="223">
        <f t="shared" si="29"/>
        <v>415259.54</v>
      </c>
      <c r="J72" s="228">
        <f>SUMIF(逐日资产统计!$A:$A,汇总统计!$F72,逐日资产统计!$G:$G)</f>
        <v>14818.239999999998</v>
      </c>
      <c r="K72" s="239">
        <f t="shared" si="30"/>
        <v>400441.3</v>
      </c>
      <c r="L72" s="238">
        <f t="shared" si="31"/>
        <v>1.5500000000465661</v>
      </c>
      <c r="M72" s="235">
        <f t="shared" si="32"/>
        <v>3.700477448255212E-2</v>
      </c>
      <c r="N72" s="237"/>
      <c r="O72" s="237"/>
      <c r="P72" s="214" t="s">
        <v>84</v>
      </c>
    </row>
    <row r="73" spans="1:16" x14ac:dyDescent="0.25">
      <c r="A73" s="221">
        <v>42940</v>
      </c>
      <c r="B73" s="208">
        <v>767.52000000000044</v>
      </c>
      <c r="C73">
        <f>SUM($B$2:B73)</f>
        <v>39012.842000000033</v>
      </c>
      <c r="F73" s="226">
        <f t="shared" si="28"/>
        <v>42940</v>
      </c>
      <c r="G73" s="229">
        <f>SUMIFS(逐日资产统计!$I:$I,逐日资产统计!$A:$A,F73,逐日资产统计!$C:$C,"人民币")</f>
        <v>0</v>
      </c>
      <c r="H73" s="228">
        <f>SUMIF(逐日资产统计!$A:$A,汇总统计!$F73,逐日资产统计!$I:$I)-G73</f>
        <v>416010.07</v>
      </c>
      <c r="I73" s="223">
        <f t="shared" si="29"/>
        <v>416010.07</v>
      </c>
      <c r="J73" s="228">
        <f>SUMIF(逐日资产统计!$A:$A,汇总统计!$F73,逐日资产统计!$G:$G)</f>
        <v>15585.759999999998</v>
      </c>
      <c r="K73" s="239">
        <f t="shared" si="30"/>
        <v>400424.31</v>
      </c>
      <c r="L73" s="238">
        <f t="shared" si="31"/>
        <v>-16.989999999990687</v>
      </c>
      <c r="M73" s="235">
        <f t="shared" si="32"/>
        <v>3.8923111336571947E-2</v>
      </c>
      <c r="N73" s="237"/>
      <c r="O73" s="237"/>
      <c r="P73" s="214" t="s">
        <v>81</v>
      </c>
    </row>
    <row r="74" spans="1:16" x14ac:dyDescent="0.25">
      <c r="A74" s="221">
        <v>42941</v>
      </c>
      <c r="B74" s="208">
        <v>-1533.1000000000022</v>
      </c>
      <c r="C74">
        <f>SUM($B$2:B74)</f>
        <v>37479.742000000027</v>
      </c>
      <c r="F74" s="226">
        <f t="shared" si="28"/>
        <v>42941</v>
      </c>
      <c r="G74" s="229">
        <f>SUMIFS(逐日资产统计!$I:$I,逐日资产统计!$A:$A,F74,逐日资产统计!$C:$C,"人民币")</f>
        <v>0</v>
      </c>
      <c r="H74" s="228">
        <f>SUMIF(逐日资产统计!$A:$A,汇总统计!$F74,逐日资产统计!$I:$I)-G74</f>
        <v>414477.17</v>
      </c>
      <c r="I74" s="223">
        <f t="shared" si="29"/>
        <v>414477.17</v>
      </c>
      <c r="J74" s="228">
        <f>SUMIF(逐日资产统计!$A:$A,汇总统计!$F74,逐日资产统计!$G:$G)</f>
        <v>14052.659999999996</v>
      </c>
      <c r="K74" s="239">
        <f t="shared" si="30"/>
        <v>400424.51</v>
      </c>
      <c r="L74" s="238">
        <f t="shared" si="31"/>
        <v>0.20000000001164153</v>
      </c>
      <c r="M74" s="235">
        <f t="shared" si="32"/>
        <v>3.509440518513713E-2</v>
      </c>
      <c r="N74" s="237"/>
      <c r="O74" s="237"/>
    </row>
    <row r="75" spans="1:16" x14ac:dyDescent="0.25">
      <c r="A75" s="221">
        <v>42942</v>
      </c>
      <c r="B75" s="208">
        <v>907.97000000000298</v>
      </c>
      <c r="C75">
        <f>SUM($B$2:B75)</f>
        <v>38387.712000000029</v>
      </c>
      <c r="F75" s="226">
        <f t="shared" ref="F75:F96" si="33">A75</f>
        <v>42942</v>
      </c>
      <c r="G75" s="229">
        <f>SUMIFS(逐日资产统计!$I:$I,逐日资产统计!$A:$A,F75,逐日资产统计!$C:$C,"人民币")</f>
        <v>0</v>
      </c>
      <c r="H75" s="228">
        <f>SUMIF(逐日资产统计!$A:$A,汇总统计!$F75,逐日资产统计!$I:$I)-G75</f>
        <v>415380.85</v>
      </c>
      <c r="I75" s="223">
        <f t="shared" ref="I75:I96" si="34">G75+H75</f>
        <v>415380.85</v>
      </c>
      <c r="J75" s="228">
        <f>SUMIF(逐日资产统计!$A:$A,汇总统计!$F75,逐日资产统计!$G:$G)</f>
        <v>14960.63</v>
      </c>
      <c r="K75" s="239">
        <f t="shared" ref="K75:K96" si="35">I75-J75</f>
        <v>400420.22</v>
      </c>
      <c r="L75" s="238">
        <f t="shared" ref="L75:L96" si="36">K75-K74</f>
        <v>-4.2900000000372529</v>
      </c>
      <c r="M75" s="235">
        <f t="shared" ref="M75:M96" si="37">J75/K75</f>
        <v>3.7362324010510761E-2</v>
      </c>
      <c r="N75" s="237"/>
      <c r="O75" s="237"/>
      <c r="P75" s="214" t="s">
        <v>81</v>
      </c>
    </row>
    <row r="76" spans="1:16" x14ac:dyDescent="0.25">
      <c r="A76" s="221">
        <v>42943</v>
      </c>
      <c r="B76" s="208">
        <v>560.87999999999738</v>
      </c>
      <c r="C76">
        <f>SUM($B$2:B76)</f>
        <v>38948.592000000026</v>
      </c>
      <c r="F76" s="226">
        <f t="shared" si="33"/>
        <v>42943</v>
      </c>
      <c r="G76" s="229">
        <f>SUMIFS(逐日资产统计!$I:$I,逐日资产统计!$A:$A,F76,逐日资产统计!$C:$C,"人民币")</f>
        <v>0</v>
      </c>
      <c r="H76" s="228">
        <f>SUMIF(逐日资产统计!$A:$A,汇总统计!$F76,逐日资产统计!$I:$I)-G76</f>
        <v>415938.73000000004</v>
      </c>
      <c r="I76" s="223">
        <f t="shared" si="34"/>
        <v>415938.73000000004</v>
      </c>
      <c r="J76" s="228">
        <f>SUMIF(逐日资产统计!$A:$A,汇总统计!$F76,逐日资产统计!$G:$G)</f>
        <v>15521.509999999997</v>
      </c>
      <c r="K76" s="239">
        <f t="shared" si="35"/>
        <v>400417.22000000003</v>
      </c>
      <c r="L76" s="238">
        <f t="shared" si="36"/>
        <v>-2.9999999999417923</v>
      </c>
      <c r="M76" s="235">
        <f t="shared" si="37"/>
        <v>3.8763342895193155E-2</v>
      </c>
      <c r="N76" s="237"/>
      <c r="O76" s="237"/>
      <c r="P76" s="214" t="s">
        <v>81</v>
      </c>
    </row>
    <row r="77" spans="1:16" x14ac:dyDescent="0.25">
      <c r="A77" s="221">
        <v>42944</v>
      </c>
      <c r="B77" s="208">
        <v>-772.28999999999724</v>
      </c>
      <c r="C77">
        <f>SUM($B$2:B77)</f>
        <v>38176.302000000025</v>
      </c>
      <c r="F77" s="226">
        <f t="shared" si="33"/>
        <v>42944</v>
      </c>
      <c r="G77" s="229">
        <f>SUMIFS(逐日资产统计!$I:$I,逐日资产统计!$A:$A,F77,逐日资产统计!$C:$C,"人民币")</f>
        <v>0</v>
      </c>
      <c r="H77" s="228">
        <f>SUMIF(逐日资产统计!$A:$A,汇总统计!$F77,逐日资产统计!$I:$I)-G77</f>
        <v>415162.44</v>
      </c>
      <c r="I77" s="223">
        <f t="shared" si="34"/>
        <v>415162.44</v>
      </c>
      <c r="J77" s="228">
        <f>SUMIF(逐日资产统计!$A:$A,汇总统计!$F77,逐日资产统计!$G:$G)</f>
        <v>14749.22</v>
      </c>
      <c r="K77" s="239">
        <f t="shared" si="35"/>
        <v>400413.22000000003</v>
      </c>
      <c r="L77" s="238">
        <f t="shared" si="36"/>
        <v>-4</v>
      </c>
      <c r="M77" s="235">
        <f t="shared" si="37"/>
        <v>3.6834997605723403E-2</v>
      </c>
      <c r="N77" s="237"/>
      <c r="O77" s="237"/>
      <c r="P77" s="214" t="s">
        <v>81</v>
      </c>
    </row>
    <row r="78" spans="1:16" x14ac:dyDescent="0.25">
      <c r="A78" s="221">
        <v>42947</v>
      </c>
      <c r="B78" s="208">
        <v>1590.8300000000017</v>
      </c>
      <c r="C78">
        <f>SUM($B$2:B78)</f>
        <v>39767.132000000027</v>
      </c>
      <c r="F78" s="226">
        <f t="shared" si="33"/>
        <v>42947</v>
      </c>
      <c r="G78" s="229">
        <f>SUMIFS(逐日资产统计!$I:$I,逐日资产统计!$A:$A,F78,逐日资产统计!$C:$C,"人民币")</f>
        <v>0</v>
      </c>
      <c r="H78" s="228">
        <f>SUMIF(逐日资产统计!$A:$A,汇总统计!$F78,逐日资产统计!$I:$I)-G78</f>
        <v>416753.26999999996</v>
      </c>
      <c r="I78" s="223">
        <f t="shared" si="34"/>
        <v>416753.26999999996</v>
      </c>
      <c r="J78" s="228">
        <f>SUMIF(逐日资产统计!$A:$A,汇总统计!$F78,逐日资产统计!$G:$G)</f>
        <v>16340.050000000001</v>
      </c>
      <c r="K78" s="239">
        <f t="shared" si="35"/>
        <v>400413.22</v>
      </c>
      <c r="L78" s="238">
        <f t="shared" si="36"/>
        <v>0</v>
      </c>
      <c r="M78" s="235">
        <f t="shared" si="37"/>
        <v>4.0807968328318435E-2</v>
      </c>
      <c r="N78" s="237"/>
      <c r="O78" s="237"/>
    </row>
    <row r="79" spans="1:16" x14ac:dyDescent="0.25">
      <c r="A79" s="221">
        <v>42948</v>
      </c>
      <c r="B79" s="208">
        <v>286.48999999999978</v>
      </c>
      <c r="C79">
        <f>SUM($B$2:B79)</f>
        <v>40053.622000000025</v>
      </c>
      <c r="F79" s="226">
        <f t="shared" si="33"/>
        <v>42948</v>
      </c>
      <c r="G79" s="229">
        <f>SUMIFS(逐日资产统计!$I:$I,逐日资产统计!$A:$A,F79,逐日资产统计!$C:$C,"人民币")</f>
        <v>0</v>
      </c>
      <c r="H79" s="228">
        <f>SUMIF(逐日资产统计!$A:$A,汇总统计!$F79,逐日资产统计!$I:$I)-G79</f>
        <v>417034.75999999995</v>
      </c>
      <c r="I79" s="223">
        <f t="shared" si="34"/>
        <v>417034.75999999995</v>
      </c>
      <c r="J79" s="228">
        <f>SUMIF(逐日资产统计!$A:$A,汇总统计!$F79,逐日资产统计!$G:$G)</f>
        <v>16626.54</v>
      </c>
      <c r="K79" s="239">
        <f t="shared" si="35"/>
        <v>400408.22</v>
      </c>
      <c r="L79" s="238">
        <f t="shared" si="36"/>
        <v>-5</v>
      </c>
      <c r="M79" s="235">
        <f t="shared" si="37"/>
        <v>4.152397270965117E-2</v>
      </c>
      <c r="N79" s="237"/>
      <c r="O79" s="237"/>
      <c r="P79" s="214" t="s">
        <v>81</v>
      </c>
    </row>
    <row r="80" spans="1:16" x14ac:dyDescent="0.25">
      <c r="A80" s="221">
        <v>42949</v>
      </c>
      <c r="B80" s="208">
        <v>-2971.9700000000012</v>
      </c>
      <c r="C80">
        <f>SUM($B$2:B80)</f>
        <v>37081.652000000024</v>
      </c>
      <c r="F80" s="226">
        <f t="shared" si="33"/>
        <v>42949</v>
      </c>
      <c r="G80" s="229">
        <f>SUMIFS(逐日资产统计!$I:$I,逐日资产统计!$A:$A,F80,逐日资产统计!$C:$C,"人民币")</f>
        <v>0</v>
      </c>
      <c r="H80" s="228">
        <f>SUMIF(逐日资产统计!$A:$A,汇总统计!$F80,逐日资产统计!$I:$I)-G80</f>
        <v>414062.79</v>
      </c>
      <c r="I80" s="223">
        <f t="shared" si="34"/>
        <v>414062.79</v>
      </c>
      <c r="J80" s="228">
        <f>SUMIF(逐日资产统计!$A:$A,汇总统计!$F80,逐日资产统计!$G:$G)</f>
        <v>13654.57</v>
      </c>
      <c r="K80" s="239">
        <f t="shared" si="35"/>
        <v>400408.22</v>
      </c>
      <c r="L80" s="238">
        <f t="shared" si="36"/>
        <v>0</v>
      </c>
      <c r="M80" s="235">
        <f t="shared" si="37"/>
        <v>3.4101622589066731E-2</v>
      </c>
      <c r="N80" s="237"/>
      <c r="O80" s="237"/>
    </row>
    <row r="81" spans="1:16" x14ac:dyDescent="0.25">
      <c r="A81" s="221">
        <v>42950</v>
      </c>
      <c r="B81" s="208">
        <v>-574.10000000000218</v>
      </c>
      <c r="C81">
        <f>SUM($B$2:B81)</f>
        <v>36507.552000000025</v>
      </c>
      <c r="F81" s="226">
        <f t="shared" si="33"/>
        <v>42950</v>
      </c>
      <c r="G81" s="229">
        <f>SUMIFS(逐日资产统计!$I:$I,逐日资产统计!$A:$A,F81,逐日资产统计!$C:$C,"人民币")</f>
        <v>0</v>
      </c>
      <c r="H81" s="228">
        <f>SUMIF(逐日资产统计!$A:$A,汇总统计!$F81,逐日资产统计!$I:$I)-G81</f>
        <v>413473.63999999996</v>
      </c>
      <c r="I81" s="223">
        <f t="shared" si="34"/>
        <v>413473.63999999996</v>
      </c>
      <c r="J81" s="228">
        <f>SUMIF(逐日资产统计!$A:$A,汇总统计!$F81,逐日资产统计!$G:$G)</f>
        <v>13080.469999999998</v>
      </c>
      <c r="K81" s="239">
        <f t="shared" si="35"/>
        <v>400393.17</v>
      </c>
      <c r="L81" s="238">
        <f t="shared" si="36"/>
        <v>-15.049999999988358</v>
      </c>
      <c r="M81" s="235">
        <f t="shared" si="37"/>
        <v>3.26690637605032E-2</v>
      </c>
      <c r="N81" s="237"/>
      <c r="O81" s="237"/>
      <c r="P81" s="214" t="s">
        <v>81</v>
      </c>
    </row>
    <row r="82" spans="1:16" x14ac:dyDescent="0.25">
      <c r="A82" s="221">
        <v>42954</v>
      </c>
      <c r="B82" s="208">
        <v>1007.7400000000016</v>
      </c>
      <c r="C82">
        <f>SUM($B$2:B82)</f>
        <v>37515.29200000003</v>
      </c>
      <c r="F82" s="226">
        <f t="shared" si="33"/>
        <v>42954</v>
      </c>
      <c r="G82" s="229">
        <f>SUMIFS(逐日资产统计!$I:$I,逐日资产统计!$A:$A,F82,逐日资产统计!$C:$C,"人民币")</f>
        <v>0</v>
      </c>
      <c r="H82" s="228">
        <f>SUMIF(逐日资产统计!$A:$A,汇总统计!$F82,逐日资产统计!$I:$I)-G82</f>
        <v>414474.38</v>
      </c>
      <c r="I82" s="223">
        <f t="shared" si="34"/>
        <v>414474.38</v>
      </c>
      <c r="J82" s="228">
        <f>SUMIF(逐日资产统计!$A:$A,汇总统计!$F82,逐日资产统计!$G:$G)</f>
        <v>14088.21</v>
      </c>
      <c r="K82" s="239">
        <f t="shared" si="35"/>
        <v>400386.17</v>
      </c>
      <c r="L82" s="238">
        <f t="shared" si="36"/>
        <v>-7</v>
      </c>
      <c r="M82" s="235">
        <f t="shared" si="37"/>
        <v>3.5186555020119699E-2</v>
      </c>
      <c r="N82" s="237"/>
      <c r="O82" s="237"/>
      <c r="P82" s="214" t="s">
        <v>81</v>
      </c>
    </row>
    <row r="83" spans="1:16" x14ac:dyDescent="0.25">
      <c r="A83" s="221">
        <v>42955</v>
      </c>
      <c r="B83" s="208">
        <v>1653.9299999999967</v>
      </c>
      <c r="C83">
        <f>SUM($B$2:B83)</f>
        <v>39169.222000000023</v>
      </c>
      <c r="F83" s="226">
        <f t="shared" si="33"/>
        <v>42955</v>
      </c>
      <c r="G83" s="229">
        <f>SUMIFS(逐日资产统计!$I:$I,逐日资产统计!$A:$A,F83,逐日资产统计!$C:$C,"人民币")</f>
        <v>0</v>
      </c>
      <c r="H83" s="228">
        <f>SUMIF(逐日资产统计!$A:$A,汇总统计!$F83,逐日资产统计!$I:$I)-G83</f>
        <v>416128.31</v>
      </c>
      <c r="I83" s="223">
        <f t="shared" si="34"/>
        <v>416128.31</v>
      </c>
      <c r="J83" s="228">
        <f>SUMIF(逐日资产统计!$A:$A,汇总统计!$F83,逐日资产统计!$G:$G)</f>
        <v>15742.139999999996</v>
      </c>
      <c r="K83" s="239">
        <f t="shared" si="35"/>
        <v>400386.17</v>
      </c>
      <c r="L83" s="238">
        <f t="shared" si="36"/>
        <v>0</v>
      </c>
      <c r="M83" s="235">
        <f t="shared" si="37"/>
        <v>3.9317392006821807E-2</v>
      </c>
      <c r="N83" s="237"/>
      <c r="O83" s="237"/>
    </row>
    <row r="84" spans="1:16" x14ac:dyDescent="0.25">
      <c r="A84" s="221">
        <v>42957</v>
      </c>
      <c r="B84" s="208">
        <v>-4424.6399999999958</v>
      </c>
      <c r="C84">
        <f>SUM($B$2:B84)</f>
        <v>34744.582000000024</v>
      </c>
      <c r="F84" s="226">
        <f t="shared" si="33"/>
        <v>42957</v>
      </c>
      <c r="G84" s="229">
        <f>SUMIFS(逐日资产统计!$I:$I,逐日资产统计!$A:$A,F84,逐日资产统计!$C:$C,"人民币")</f>
        <v>0</v>
      </c>
      <c r="H84" s="228">
        <f>SUMIF(逐日资产统计!$A:$A,汇总统计!$F84,逐日资产统计!$I:$I)-G84</f>
        <v>411698.17</v>
      </c>
      <c r="I84" s="223">
        <f t="shared" si="34"/>
        <v>411698.17</v>
      </c>
      <c r="J84" s="228">
        <f>SUMIF(逐日资产统计!$A:$A,汇总统计!$F84,逐日资产统计!$G:$G)</f>
        <v>11317.5</v>
      </c>
      <c r="K84" s="239">
        <f t="shared" si="35"/>
        <v>400380.67</v>
      </c>
      <c r="L84" s="238">
        <f t="shared" si="36"/>
        <v>-5.5</v>
      </c>
      <c r="M84" s="235">
        <f t="shared" si="37"/>
        <v>2.826684914633866E-2</v>
      </c>
      <c r="N84" s="237"/>
      <c r="O84" s="237"/>
      <c r="P84" s="214" t="s">
        <v>81</v>
      </c>
    </row>
    <row r="85" spans="1:16" x14ac:dyDescent="0.25">
      <c r="A85" s="221">
        <v>42958</v>
      </c>
      <c r="B85" s="208">
        <v>-7295.5100000000029</v>
      </c>
      <c r="C85">
        <f>SUM($B$2:B85)</f>
        <v>27449.072000000022</v>
      </c>
      <c r="F85" s="226">
        <f t="shared" si="33"/>
        <v>42958</v>
      </c>
      <c r="G85" s="229">
        <f>SUMIFS(逐日资产统计!$I:$I,逐日资产统计!$A:$A,F85,逐日资产统计!$C:$C,"人民币")</f>
        <v>0</v>
      </c>
      <c r="H85" s="228">
        <f>SUMIF(逐日资产统计!$A:$A,汇总统计!$F85,逐日资产统计!$I:$I)-G85</f>
        <v>404402.66000000003</v>
      </c>
      <c r="I85" s="223">
        <f t="shared" si="34"/>
        <v>404402.66000000003</v>
      </c>
      <c r="J85" s="228">
        <f>SUMIF(逐日资产统计!$A:$A,汇总统计!$F85,逐日资产统计!$G:$G)</f>
        <v>4021.9899999999971</v>
      </c>
      <c r="K85" s="239">
        <f t="shared" si="35"/>
        <v>400380.67000000004</v>
      </c>
      <c r="L85" s="238">
        <f t="shared" si="36"/>
        <v>0</v>
      </c>
      <c r="M85" s="235">
        <f t="shared" si="37"/>
        <v>1.0045415029651648E-2</v>
      </c>
      <c r="N85" s="237"/>
      <c r="O85" s="237"/>
    </row>
    <row r="86" spans="1:16" x14ac:dyDescent="0.25">
      <c r="A86" s="221">
        <v>42961</v>
      </c>
      <c r="B86" s="208">
        <v>4912.4700000000021</v>
      </c>
      <c r="C86">
        <f>SUM($B$2:B86)</f>
        <v>32361.542000000023</v>
      </c>
      <c r="F86" s="226">
        <f t="shared" si="33"/>
        <v>42961</v>
      </c>
      <c r="G86" s="229">
        <f>SUMIFS(逐日资产统计!$I:$I,逐日资产统计!$A:$A,F86,逐日资产统计!$C:$C,"人民币")</f>
        <v>0</v>
      </c>
      <c r="H86" s="228">
        <f>SUMIF(逐日资产统计!$A:$A,汇总统计!$F86,逐日资产统计!$I:$I)-G86</f>
        <v>409315.13</v>
      </c>
      <c r="I86" s="223">
        <f t="shared" si="34"/>
        <v>409315.13</v>
      </c>
      <c r="J86" s="228">
        <f>SUMIF(逐日资产统计!$A:$A,汇总统计!$F86,逐日资产统计!$G:$G)</f>
        <v>8934.4599999999991</v>
      </c>
      <c r="K86" s="239">
        <f t="shared" si="35"/>
        <v>400380.67</v>
      </c>
      <c r="L86" s="238">
        <f t="shared" si="36"/>
        <v>0</v>
      </c>
      <c r="M86" s="235">
        <f t="shared" si="37"/>
        <v>2.2314913454737961E-2</v>
      </c>
      <c r="N86" s="237"/>
      <c r="O86" s="237"/>
    </row>
    <row r="87" spans="1:16" x14ac:dyDescent="0.25">
      <c r="A87" s="221">
        <v>42963</v>
      </c>
      <c r="B87" s="208">
        <v>4785.68</v>
      </c>
      <c r="C87">
        <f>SUM($B$2:B87)</f>
        <v>37147.222000000023</v>
      </c>
      <c r="F87" s="226">
        <f t="shared" si="33"/>
        <v>42963</v>
      </c>
      <c r="G87" s="229">
        <f>SUMIFS(逐日资产统计!$I:$I,逐日资产统计!$A:$A,F87,逐日资产统计!$C:$C,"人民币")</f>
        <v>0</v>
      </c>
      <c r="H87" s="228">
        <f>SUMIF(逐日资产统计!$A:$A,汇总统计!$F87,逐日资产统计!$I:$I)-G87</f>
        <v>414097.31</v>
      </c>
      <c r="I87" s="223">
        <f t="shared" si="34"/>
        <v>414097.31</v>
      </c>
      <c r="J87" s="228">
        <f>SUMIF(逐日资产统计!$A:$A,汇总统计!$F87,逐日资产统计!$G:$G)</f>
        <v>13720.14</v>
      </c>
      <c r="K87" s="239">
        <f t="shared" si="35"/>
        <v>400377.17</v>
      </c>
      <c r="L87" s="238">
        <f t="shared" si="36"/>
        <v>-3.5</v>
      </c>
      <c r="M87" s="235">
        <f t="shared" si="37"/>
        <v>3.4268037810447585E-2</v>
      </c>
      <c r="N87" s="237"/>
      <c r="O87" s="237"/>
    </row>
    <row r="88" spans="1:16" x14ac:dyDescent="0.25">
      <c r="A88" s="221">
        <v>42964</v>
      </c>
      <c r="B88" s="208">
        <v>3125.9799999999959</v>
      </c>
      <c r="C88">
        <f>SUM($B$2:B88)</f>
        <v>40273.202000000019</v>
      </c>
      <c r="F88" s="226">
        <f t="shared" si="33"/>
        <v>42964</v>
      </c>
      <c r="G88" s="229">
        <f>SUMIFS(逐日资产统计!$I:$I,逐日资产统计!$A:$A,F88,逐日资产统计!$C:$C,"人民币")</f>
        <v>0</v>
      </c>
      <c r="H88" s="228">
        <f>SUMIF(逐日资产统计!$A:$A,汇总统计!$F88,逐日资产统计!$I:$I)-G88</f>
        <v>417221.79</v>
      </c>
      <c r="I88" s="223">
        <f t="shared" si="34"/>
        <v>417221.79</v>
      </c>
      <c r="J88" s="228">
        <f>SUMIF(逐日资产统计!$A:$A,汇总统计!$F88,逐日资产统计!$G:$G)</f>
        <v>16846.119999999995</v>
      </c>
      <c r="K88" s="239">
        <f t="shared" si="35"/>
        <v>400375.67</v>
      </c>
      <c r="L88" s="238">
        <f t="shared" si="36"/>
        <v>-1.5</v>
      </c>
      <c r="M88" s="235">
        <f t="shared" si="37"/>
        <v>4.2075783476053868E-2</v>
      </c>
      <c r="N88" s="237"/>
      <c r="O88" s="237"/>
    </row>
    <row r="89" spans="1:16" x14ac:dyDescent="0.25">
      <c r="A89" s="221">
        <v>42965</v>
      </c>
      <c r="B89" s="208">
        <v>699.94999999999709</v>
      </c>
      <c r="C89">
        <f>SUM($B$2:B89)</f>
        <v>40973.152000000016</v>
      </c>
      <c r="F89" s="226">
        <f t="shared" si="33"/>
        <v>42965</v>
      </c>
      <c r="G89" s="229">
        <f>SUMIFS(逐日资产统计!$I:$I,逐日资产统计!$A:$A,F89,逐日资产统计!$C:$C,"人民币")</f>
        <v>0</v>
      </c>
      <c r="H89" s="228">
        <f>SUMIF(逐日资产统计!$A:$A,汇总统计!$F89,逐日资产统计!$I:$I)-G89</f>
        <v>417923.01</v>
      </c>
      <c r="I89" s="223">
        <f t="shared" si="34"/>
        <v>417923.01</v>
      </c>
      <c r="J89" s="228">
        <f>SUMIF(逐日资产统计!$A:$A,汇总统计!$F89,逐日资产统计!$G:$G)</f>
        <v>17546.069999999992</v>
      </c>
      <c r="K89" s="239">
        <f t="shared" si="35"/>
        <v>400376.94</v>
      </c>
      <c r="L89" s="238">
        <f t="shared" si="36"/>
        <v>1.2700000000186265</v>
      </c>
      <c r="M89" s="235">
        <f t="shared" si="37"/>
        <v>4.3823877568972859E-2</v>
      </c>
      <c r="N89" s="237"/>
      <c r="O89" s="237"/>
    </row>
    <row r="90" spans="1:16" x14ac:dyDescent="0.25">
      <c r="A90" s="221">
        <v>42968</v>
      </c>
      <c r="B90" s="208">
        <v>2942.2800000000061</v>
      </c>
      <c r="C90">
        <f>SUM($B$2:B90)</f>
        <v>43915.432000000023</v>
      </c>
      <c r="F90" s="226">
        <f t="shared" si="33"/>
        <v>42968</v>
      </c>
      <c r="G90" s="229">
        <f>SUMIFS(逐日资产统计!$I:$I,逐日资产统计!$A:$A,F90,逐日资产统计!$C:$C,"人民币")</f>
        <v>0</v>
      </c>
      <c r="H90" s="228">
        <f>SUMIF(逐日资产统计!$A:$A,汇总统计!$F90,逐日资产统计!$I:$I)-G90</f>
        <v>420878.21</v>
      </c>
      <c r="I90" s="223">
        <f t="shared" si="34"/>
        <v>420878.21</v>
      </c>
      <c r="J90" s="228">
        <f>SUMIF(逐日资产统计!$A:$A,汇总统计!$F90,逐日资产统计!$G:$G)</f>
        <v>20488.349999999999</v>
      </c>
      <c r="K90" s="239">
        <f t="shared" si="35"/>
        <v>400389.86000000004</v>
      </c>
      <c r="L90" s="238">
        <f t="shared" si="36"/>
        <v>12.92000000004191</v>
      </c>
      <c r="M90" s="235">
        <f t="shared" si="37"/>
        <v>5.1171001183696302E-2</v>
      </c>
      <c r="N90" s="237"/>
      <c r="O90" s="237"/>
    </row>
    <row r="91" spans="1:16" x14ac:dyDescent="0.25">
      <c r="A91" s="221">
        <v>42970</v>
      </c>
      <c r="B91" s="208">
        <v>-2289.510000000002</v>
      </c>
      <c r="C91">
        <f>SUM($B$2:B91)</f>
        <v>41625.92200000002</v>
      </c>
      <c r="F91" s="226">
        <f t="shared" si="33"/>
        <v>42970</v>
      </c>
      <c r="G91" s="229">
        <f>SUMIFS(逐日资产统计!$I:$I,逐日资产统计!$A:$A,F91,逐日资产统计!$C:$C,"人民币")</f>
        <v>0</v>
      </c>
      <c r="H91" s="228">
        <f>SUMIF(逐日资产统计!$A:$A,汇总统计!$F91,逐日资产统计!$I:$I)-G91</f>
        <v>418088.7</v>
      </c>
      <c r="I91" s="223">
        <f t="shared" si="34"/>
        <v>418088.7</v>
      </c>
      <c r="J91" s="228">
        <f>SUMIF(逐日资产统计!$A:$A,汇总统计!$F91,逐日资产统计!$G:$G)</f>
        <v>18198.839999999997</v>
      </c>
      <c r="K91" s="239">
        <f t="shared" si="35"/>
        <v>399889.86</v>
      </c>
      <c r="L91" s="238">
        <f t="shared" si="36"/>
        <v>-500.00000000005821</v>
      </c>
      <c r="M91" s="235">
        <f t="shared" si="37"/>
        <v>4.5509631076917023E-2</v>
      </c>
      <c r="N91" s="237"/>
      <c r="O91" s="237"/>
      <c r="P91" s="214" t="s">
        <v>85</v>
      </c>
    </row>
    <row r="92" spans="1:16" x14ac:dyDescent="0.25">
      <c r="A92" s="221">
        <v>42971</v>
      </c>
      <c r="B92" s="208">
        <v>-1083.9799999999996</v>
      </c>
      <c r="C92">
        <f>SUM($B$2:B92)</f>
        <v>40541.942000000025</v>
      </c>
      <c r="F92" s="226">
        <f t="shared" si="33"/>
        <v>42971</v>
      </c>
      <c r="G92" s="229">
        <f>SUMIFS(逐日资产统计!$I:$I,逐日资产统计!$A:$A,F92,逐日资产统计!$C:$C,"人民币")</f>
        <v>0</v>
      </c>
      <c r="H92" s="228">
        <f>SUMIF(逐日资产统计!$A:$A,汇总统计!$F92,逐日资产统计!$I:$I)-G92</f>
        <v>416998.42000000004</v>
      </c>
      <c r="I92" s="223">
        <f t="shared" si="34"/>
        <v>416998.42000000004</v>
      </c>
      <c r="J92" s="228">
        <f>SUMIF(逐日资产统计!$A:$A,汇总统计!$F92,逐日资产统计!$G:$G)</f>
        <v>17114.859999999997</v>
      </c>
      <c r="K92" s="239">
        <f t="shared" si="35"/>
        <v>399883.56000000006</v>
      </c>
      <c r="L92" s="238">
        <f t="shared" si="36"/>
        <v>-6.2999999999301508</v>
      </c>
      <c r="M92" s="235">
        <f t="shared" si="37"/>
        <v>4.2799608966170036E-2</v>
      </c>
      <c r="N92" s="237"/>
      <c r="O92" s="237"/>
    </row>
    <row r="93" spans="1:16" x14ac:dyDescent="0.25">
      <c r="A93" s="221">
        <v>42972</v>
      </c>
      <c r="B93" s="208">
        <v>4505.9800000000032</v>
      </c>
      <c r="C93">
        <f>SUM($B$2:B93)</f>
        <v>45047.922000000028</v>
      </c>
      <c r="F93" s="226">
        <f t="shared" si="33"/>
        <v>42972</v>
      </c>
      <c r="G93" s="229">
        <f>SUMIFS(逐日资产统计!$I:$I,逐日资产统计!$A:$A,F93,逐日资产统计!$C:$C,"人民币")</f>
        <v>0</v>
      </c>
      <c r="H93" s="228">
        <f>SUMIF(逐日资产统计!$A:$A,汇总统计!$F93,逐日资产统计!$I:$I)-G93</f>
        <v>421502.41</v>
      </c>
      <c r="I93" s="223">
        <f t="shared" si="34"/>
        <v>421502.41</v>
      </c>
      <c r="J93" s="228">
        <f>SUMIF(逐日资产统计!$A:$A,汇总统计!$F93,逐日资产统计!$G:$G)</f>
        <v>21620.84</v>
      </c>
      <c r="K93" s="239">
        <f t="shared" si="35"/>
        <v>399881.56999999995</v>
      </c>
      <c r="L93" s="238">
        <f t="shared" si="36"/>
        <v>-1.9900000001071021</v>
      </c>
      <c r="M93" s="235">
        <f t="shared" si="37"/>
        <v>5.4068108215139805E-2</v>
      </c>
      <c r="N93" s="237"/>
      <c r="O93" s="237"/>
    </row>
    <row r="94" spans="1:16" x14ac:dyDescent="0.25">
      <c r="A94" s="221">
        <v>42975</v>
      </c>
      <c r="B94" s="208">
        <v>1201.4199999999946</v>
      </c>
      <c r="C94">
        <f>SUM($B$2:B94)</f>
        <v>46249.342000000019</v>
      </c>
      <c r="F94" s="226">
        <f t="shared" si="33"/>
        <v>42975</v>
      </c>
      <c r="G94" s="229">
        <f>SUMIFS(逐日资产统计!$I:$I,逐日资产统计!$A:$A,F94,逐日资产统计!$C:$C,"人民币")</f>
        <v>0</v>
      </c>
      <c r="H94" s="228">
        <f>SUMIF(逐日资产统计!$A:$A,汇总统计!$F94,逐日资产统计!$I:$I)-G94</f>
        <v>422706.70999999996</v>
      </c>
      <c r="I94" s="223">
        <f t="shared" si="34"/>
        <v>422706.70999999996</v>
      </c>
      <c r="J94" s="228">
        <f>SUMIF(逐日资产统计!$A:$A,汇总统计!$F94,逐日资产统计!$G:$G)</f>
        <v>22822.259999999995</v>
      </c>
      <c r="K94" s="239">
        <f t="shared" si="35"/>
        <v>399884.44999999995</v>
      </c>
      <c r="L94" s="238">
        <f t="shared" si="36"/>
        <v>2.8800000000046566</v>
      </c>
      <c r="M94" s="235">
        <f t="shared" si="37"/>
        <v>5.70721367134931E-2</v>
      </c>
      <c r="N94" s="237"/>
      <c r="O94" s="237"/>
    </row>
    <row r="95" spans="1:16" x14ac:dyDescent="0.25">
      <c r="A95" s="221">
        <v>42977</v>
      </c>
      <c r="B95" s="208">
        <v>667.6820000000007</v>
      </c>
      <c r="C95">
        <f>SUM($B$2:B95)</f>
        <v>46917.024000000019</v>
      </c>
      <c r="F95" s="226">
        <f t="shared" si="33"/>
        <v>42977</v>
      </c>
      <c r="G95" s="229">
        <f>SUMIFS(逐日资产统计!$I:$I,逐日资产统计!$A:$A,F95,逐日资产统计!$C:$C,"人民币")</f>
        <v>0</v>
      </c>
      <c r="H95" s="228">
        <f>SUMIF(逐日资产统计!$A:$A,汇总统计!$F95,逐日资产统计!$I:$I)-G95</f>
        <v>423375.14</v>
      </c>
      <c r="I95" s="223">
        <f t="shared" si="34"/>
        <v>423375.14</v>
      </c>
      <c r="J95" s="228">
        <f>SUMIF(逐日资产统计!$A:$A,汇总统计!$F95,逐日资产统计!$G:$G)</f>
        <v>23489.941999999995</v>
      </c>
      <c r="K95" s="239">
        <f t="shared" si="35"/>
        <v>399885.19800000003</v>
      </c>
      <c r="L95" s="238">
        <f t="shared" si="36"/>
        <v>0.74800000007962808</v>
      </c>
      <c r="M95" s="235">
        <f t="shared" si="37"/>
        <v>5.87417141656741E-2</v>
      </c>
      <c r="N95" s="237"/>
      <c r="O95" s="237"/>
    </row>
    <row r="96" spans="1:16" x14ac:dyDescent="0.25">
      <c r="A96" s="221">
        <v>42978</v>
      </c>
      <c r="B96" s="208">
        <v>1476.5679999999993</v>
      </c>
      <c r="C96">
        <f>SUM($B$2:B96)</f>
        <v>48393.592000000019</v>
      </c>
      <c r="F96" s="226">
        <f t="shared" si="33"/>
        <v>42978</v>
      </c>
      <c r="G96" s="229">
        <f>SUMIFS(逐日资产统计!$I:$I,逐日资产统计!$A:$A,F96,逐日资产统计!$C:$C,"人民币")</f>
        <v>0</v>
      </c>
      <c r="H96" s="228">
        <f>SUMIF(逐日资产统计!$A:$A,汇总统计!$F96,逐日资产统计!$I:$I)-G96</f>
        <v>424844.07</v>
      </c>
      <c r="I96" s="223">
        <f t="shared" si="34"/>
        <v>424844.07</v>
      </c>
      <c r="J96" s="228">
        <f>SUMIF(逐日资产统计!$A:$A,汇总统计!$F96,逐日资产统计!$G:$G)</f>
        <v>24966.509999999995</v>
      </c>
      <c r="K96" s="239">
        <f t="shared" si="35"/>
        <v>399877.56</v>
      </c>
      <c r="L96" s="238">
        <f t="shared" si="36"/>
        <v>-7.6380000000353903</v>
      </c>
      <c r="M96" s="235">
        <f t="shared" si="37"/>
        <v>6.2435386471799005E-2</v>
      </c>
      <c r="N96" s="237"/>
      <c r="O96" s="237"/>
    </row>
    <row r="97" spans="1:79" x14ac:dyDescent="0.25">
      <c r="A97" s="221">
        <v>42979</v>
      </c>
      <c r="B97" s="208">
        <v>-456.11999999999534</v>
      </c>
      <c r="C97">
        <f>SUM($B$2:B97)</f>
        <v>47937.472000000023</v>
      </c>
      <c r="F97" s="226">
        <f t="shared" ref="F97:F106" si="38">A97</f>
        <v>42979</v>
      </c>
      <c r="G97" s="229">
        <f>SUMIFS(逐日资产统计!$I:$I,逐日资产统计!$A:$A,F97,逐日资产统计!$C:$C,"人民币")</f>
        <v>0</v>
      </c>
      <c r="H97" s="228">
        <f>SUMIF(逐日资产统计!$A:$A,汇总统计!$F97,逐日资产统计!$I:$I)-G97</f>
        <v>424387.57</v>
      </c>
      <c r="I97" s="223">
        <f t="shared" ref="I97:I106" si="39">G97+H97</f>
        <v>424387.57</v>
      </c>
      <c r="J97" s="228">
        <f>SUMIF(逐日资产统计!$A:$A,汇总统计!$F97,逐日资产统计!$G:$G)</f>
        <v>24510.39</v>
      </c>
      <c r="K97" s="239">
        <f t="shared" ref="K97:K106" si="40">I97-J97</f>
        <v>399877.18</v>
      </c>
      <c r="L97" s="238">
        <f t="shared" ref="L97:L106" si="41">K97-K96</f>
        <v>-0.38000000000465661</v>
      </c>
      <c r="M97" s="235">
        <f t="shared" ref="M97:M106" si="42">J97/K97</f>
        <v>6.1294795566978838E-2</v>
      </c>
      <c r="N97" s="237"/>
      <c r="O97" s="237"/>
    </row>
    <row r="98" spans="1:79" x14ac:dyDescent="0.25">
      <c r="A98" s="221">
        <v>42984</v>
      </c>
      <c r="B98" s="208">
        <v>-125.42000000000189</v>
      </c>
      <c r="C98">
        <f>SUM($B$2:B98)</f>
        <v>47812.052000000025</v>
      </c>
      <c r="F98" s="226">
        <f t="shared" si="38"/>
        <v>42984</v>
      </c>
      <c r="G98" s="229">
        <f>SUMIFS(逐日资产统计!$I:$I,逐日资产统计!$A:$A,F98,逐日资产统计!$C:$C,"人民币")</f>
        <v>0</v>
      </c>
      <c r="H98" s="228">
        <f>SUMIF(逐日资产统计!$A:$A,汇总统计!$F98,逐日资产统计!$I:$I)-G98</f>
        <v>424471.33999999997</v>
      </c>
      <c r="I98" s="223">
        <f t="shared" si="39"/>
        <v>424471.33999999997</v>
      </c>
      <c r="J98" s="228">
        <f>SUMIF(逐日资产统计!$A:$A,汇总统计!$F98,逐日资产统计!$G:$G)</f>
        <v>24384.969999999998</v>
      </c>
      <c r="K98" s="239">
        <f t="shared" si="40"/>
        <v>400086.37</v>
      </c>
      <c r="L98" s="238">
        <f t="shared" si="41"/>
        <v>209.19000000000233</v>
      </c>
      <c r="M98" s="235">
        <f t="shared" si="42"/>
        <v>6.0949264530056342E-2</v>
      </c>
      <c r="N98" s="237"/>
      <c r="O98" s="237"/>
      <c r="P98" s="214" t="s">
        <v>84</v>
      </c>
    </row>
    <row r="99" spans="1:79" x14ac:dyDescent="0.25">
      <c r="A99" s="221">
        <v>42985</v>
      </c>
      <c r="B99" s="208">
        <v>1061.5299999999988</v>
      </c>
      <c r="C99">
        <f>SUM($B$2:B99)</f>
        <v>48873.582000000024</v>
      </c>
      <c r="F99" s="226">
        <f t="shared" si="38"/>
        <v>42985</v>
      </c>
      <c r="G99" s="229">
        <f>SUMIFS(逐日资产统计!$I:$I,逐日资产统计!$A:$A,F99,逐日资产统计!$C:$C,"人民币")</f>
        <v>0</v>
      </c>
      <c r="H99" s="228">
        <f>SUMIF(逐日资产统计!$A:$A,汇总统计!$F99,逐日资产统计!$I:$I)-G99</f>
        <v>425532.87</v>
      </c>
      <c r="I99" s="223">
        <f t="shared" si="39"/>
        <v>425532.87</v>
      </c>
      <c r="J99" s="228">
        <f>SUMIF(逐日资产统计!$A:$A,汇总统计!$F99,逐日资产统计!$G:$G)</f>
        <v>25446.499999999996</v>
      </c>
      <c r="K99" s="239">
        <f t="shared" si="40"/>
        <v>400086.37</v>
      </c>
      <c r="L99" s="238">
        <f t="shared" si="41"/>
        <v>0</v>
      </c>
      <c r="M99" s="235">
        <f t="shared" si="42"/>
        <v>6.3602516626597397E-2</v>
      </c>
      <c r="N99" s="237"/>
      <c r="O99" s="237"/>
    </row>
    <row r="100" spans="1:79" x14ac:dyDescent="0.25">
      <c r="A100" s="221">
        <v>42989</v>
      </c>
      <c r="B100" s="208">
        <v>2436.6600000000035</v>
      </c>
      <c r="C100">
        <f>SUM($B$2:B100)</f>
        <v>51310.242000000027</v>
      </c>
      <c r="F100" s="226">
        <f t="shared" si="38"/>
        <v>42989</v>
      </c>
      <c r="G100" s="229">
        <f>SUMIFS(逐日资产统计!$I:$I,逐日资产统计!$A:$A,F100,逐日资产统计!$C:$C,"人民币")</f>
        <v>0</v>
      </c>
      <c r="H100" s="228">
        <f>SUMIF(逐日资产统计!$A:$A,汇总统计!$F100,逐日资产统计!$I:$I)-G100</f>
        <v>427960.04</v>
      </c>
      <c r="I100" s="223">
        <f t="shared" si="39"/>
        <v>427960.04</v>
      </c>
      <c r="J100" s="228">
        <f>SUMIF(逐日资产统计!$A:$A,汇总统计!$F100,逐日资产统计!$G:$G)</f>
        <v>27883.16</v>
      </c>
      <c r="K100" s="239">
        <f t="shared" si="40"/>
        <v>400076.88</v>
      </c>
      <c r="L100" s="238">
        <f t="shared" si="41"/>
        <v>-9.4899999999906868</v>
      </c>
      <c r="M100" s="235">
        <f t="shared" si="42"/>
        <v>6.9694504716193553E-2</v>
      </c>
      <c r="N100" s="237"/>
      <c r="O100" s="237"/>
    </row>
    <row r="101" spans="1:79" x14ac:dyDescent="0.25">
      <c r="A101" s="221">
        <v>42990</v>
      </c>
      <c r="B101" s="208">
        <v>-1684.4700000000012</v>
      </c>
      <c r="C101">
        <f>SUM($B$2:B101)</f>
        <v>49625.772000000026</v>
      </c>
      <c r="F101" s="226">
        <f t="shared" si="38"/>
        <v>42990</v>
      </c>
      <c r="G101" s="229">
        <f>SUMIFS(逐日资产统计!$I:$I,逐日资产统计!$A:$A,F101,逐日资产统计!$C:$C,"人民币")</f>
        <v>0</v>
      </c>
      <c r="H101" s="228">
        <f>SUMIF(逐日资产统计!$A:$A,汇总统计!$F101,逐日资产统计!$I:$I)-G101</f>
        <v>426275.57</v>
      </c>
      <c r="I101" s="223">
        <f t="shared" si="39"/>
        <v>426275.57</v>
      </c>
      <c r="J101" s="228">
        <f>SUMIF(逐日资产统计!$A:$A,汇总统计!$F101,逐日资产统计!$G:$G)</f>
        <v>26198.69</v>
      </c>
      <c r="K101" s="239">
        <f t="shared" si="40"/>
        <v>400076.88</v>
      </c>
      <c r="L101" s="238">
        <f t="shared" si="41"/>
        <v>0</v>
      </c>
      <c r="M101" s="235">
        <f t="shared" si="42"/>
        <v>6.54841389484941E-2</v>
      </c>
      <c r="N101" s="237"/>
      <c r="O101" s="237"/>
    </row>
    <row r="102" spans="1:79" x14ac:dyDescent="0.25">
      <c r="A102" s="221">
        <v>42991</v>
      </c>
      <c r="B102" s="208">
        <v>52.019999999996799</v>
      </c>
      <c r="C102">
        <f>SUM($B$2:B102)</f>
        <v>49677.792000000023</v>
      </c>
      <c r="F102" s="226">
        <f t="shared" si="38"/>
        <v>42991</v>
      </c>
      <c r="G102" s="229">
        <f>SUMIFS(逐日资产统计!$I:$I,逐日资产统计!$A:$A,F102,逐日资产统计!$C:$C,"人民币")</f>
        <v>0</v>
      </c>
      <c r="H102" s="228">
        <f>SUMIF(逐日资产统计!$A:$A,汇总统计!$F102,逐日资产统计!$I:$I)-G102</f>
        <v>426327.58999999997</v>
      </c>
      <c r="I102" s="223">
        <f t="shared" si="39"/>
        <v>426327.58999999997</v>
      </c>
      <c r="J102" s="228">
        <f>SUMIF(逐日资产统计!$A:$A,汇总统计!$F102,逐日资产统计!$G:$G)</f>
        <v>26250.709999999995</v>
      </c>
      <c r="K102" s="239">
        <f t="shared" si="40"/>
        <v>400076.87999999995</v>
      </c>
      <c r="L102" s="238">
        <f t="shared" si="41"/>
        <v>0</v>
      </c>
      <c r="M102" s="235">
        <f t="shared" si="42"/>
        <v>6.5614163957687335E-2</v>
      </c>
      <c r="N102" s="237"/>
      <c r="O102" s="237"/>
      <c r="CA102">
        <f>COLUMN()</f>
        <v>79</v>
      </c>
    </row>
    <row r="103" spans="1:79" x14ac:dyDescent="0.25">
      <c r="A103" s="221">
        <v>42992</v>
      </c>
      <c r="B103" s="208">
        <v>2132.7100000000028</v>
      </c>
      <c r="C103">
        <f>SUM($B$2:B103)</f>
        <v>51810.502000000022</v>
      </c>
      <c r="F103" s="226">
        <f t="shared" si="38"/>
        <v>42992</v>
      </c>
      <c r="G103" s="229">
        <f>SUMIFS(逐日资产统计!$I:$I,逐日资产统计!$A:$A,F103,逐日资产统计!$C:$C,"人民币")</f>
        <v>0</v>
      </c>
      <c r="H103" s="228">
        <f>SUMIF(逐日资产统计!$A:$A,汇总统计!$F103,逐日资产统计!$I:$I)-G103</f>
        <v>428460.29999999993</v>
      </c>
      <c r="I103" s="223">
        <f t="shared" si="39"/>
        <v>428460.29999999993</v>
      </c>
      <c r="J103" s="228">
        <f>SUMIF(逐日资产统计!$A:$A,汇总统计!$F103,逐日资产统计!$G:$G)</f>
        <v>28383.42</v>
      </c>
      <c r="K103" s="239">
        <f t="shared" si="40"/>
        <v>400076.87999999995</v>
      </c>
      <c r="L103" s="238">
        <f t="shared" si="41"/>
        <v>0</v>
      </c>
      <c r="M103" s="235">
        <f t="shared" si="42"/>
        <v>7.0944914387454733E-2</v>
      </c>
      <c r="N103" s="237"/>
      <c r="O103" s="237"/>
    </row>
    <row r="104" spans="1:79" x14ac:dyDescent="0.25">
      <c r="A104" s="221">
        <v>42993</v>
      </c>
      <c r="B104" s="208">
        <v>4375.6899999999987</v>
      </c>
      <c r="C104">
        <f>SUM($B$2:B104)</f>
        <v>56186.192000000025</v>
      </c>
      <c r="F104" s="226">
        <f t="shared" si="38"/>
        <v>42993</v>
      </c>
      <c r="G104" s="229">
        <f>SUMIFS(逐日资产统计!$I:$I,逐日资产统计!$A:$A,F104,逐日资产统计!$C:$C,"人民币")</f>
        <v>0</v>
      </c>
      <c r="H104" s="228">
        <f>SUMIF(逐日资产统计!$A:$A,汇总统计!$F104,逐日资产统计!$I:$I)-G104</f>
        <v>432335.99</v>
      </c>
      <c r="I104" s="223">
        <f t="shared" si="39"/>
        <v>432335.99</v>
      </c>
      <c r="J104" s="228">
        <f>SUMIF(逐日资产统计!$A:$A,汇总统计!$F104,逐日资产统计!$G:$G)</f>
        <v>32759.109999999997</v>
      </c>
      <c r="K104" s="239">
        <f t="shared" si="40"/>
        <v>399576.88</v>
      </c>
      <c r="L104" s="238">
        <f t="shared" si="41"/>
        <v>-499.99999999994179</v>
      </c>
      <c r="M104" s="235">
        <f t="shared" si="42"/>
        <v>8.1984498202198275E-2</v>
      </c>
      <c r="N104" s="237"/>
      <c r="O104" s="237"/>
      <c r="P104" s="214" t="s">
        <v>86</v>
      </c>
    </row>
    <row r="105" spans="1:79" x14ac:dyDescent="0.25">
      <c r="A105" s="221">
        <v>42996</v>
      </c>
      <c r="B105" s="208">
        <v>3932.8300000000054</v>
      </c>
      <c r="C105">
        <f>SUM($B$2:B105)</f>
        <v>60119.022000000026</v>
      </c>
      <c r="F105" s="226">
        <f t="shared" si="38"/>
        <v>42996</v>
      </c>
      <c r="G105" s="229">
        <f>SUMIFS(逐日资产统计!$I:$I,逐日资产统计!$A:$A,F105,逐日资产统计!$C:$C,"人民币")</f>
        <v>0</v>
      </c>
      <c r="H105" s="228">
        <f>SUMIF(逐日资产统计!$A:$A,汇总统计!$F105,逐日资产统计!$I:$I)-G105</f>
        <v>436266.82</v>
      </c>
      <c r="I105" s="223">
        <f t="shared" si="39"/>
        <v>436266.82</v>
      </c>
      <c r="J105" s="228">
        <f>SUMIF(逐日资产统计!$A:$A,汇总统计!$F105,逐日资产统计!$G:$G)</f>
        <v>36691.94</v>
      </c>
      <c r="K105" s="239">
        <f t="shared" si="40"/>
        <v>399574.88</v>
      </c>
      <c r="L105" s="238">
        <f t="shared" si="41"/>
        <v>-2</v>
      </c>
      <c r="M105" s="235">
        <f t="shared" si="42"/>
        <v>9.1827444207703959E-2</v>
      </c>
      <c r="N105" s="237"/>
      <c r="O105" s="237"/>
    </row>
    <row r="106" spans="1:79" x14ac:dyDescent="0.25">
      <c r="A106" s="221">
        <v>42997</v>
      </c>
      <c r="B106" s="208">
        <v>829.33000000000175</v>
      </c>
      <c r="C106">
        <f>SUM($B$2:B106)</f>
        <v>60948.352000000028</v>
      </c>
      <c r="F106" s="226">
        <f t="shared" si="38"/>
        <v>42997</v>
      </c>
      <c r="G106" s="229">
        <f>SUMIFS(逐日资产统计!$I:$I,逐日资产统计!$A:$A,F106,逐日资产统计!$C:$C,"人民币")</f>
        <v>0</v>
      </c>
      <c r="H106" s="228">
        <f>SUMIF(逐日资产统计!$A:$A,汇总统计!$F106,逐日资产统计!$I:$I)-G106</f>
        <v>437094.15</v>
      </c>
      <c r="I106" s="223">
        <f t="shared" si="39"/>
        <v>437094.15</v>
      </c>
      <c r="J106" s="228">
        <f>SUMIF(逐日资产统计!$A:$A,汇总统计!$F106,逐日资产统计!$G:$G)</f>
        <v>37521.270000000004</v>
      </c>
      <c r="K106" s="239">
        <f t="shared" si="40"/>
        <v>399572.88</v>
      </c>
      <c r="L106" s="238">
        <f t="shared" si="41"/>
        <v>-2</v>
      </c>
      <c r="M106" s="235">
        <f t="shared" si="42"/>
        <v>9.3903445098676375E-2</v>
      </c>
      <c r="N106" s="237"/>
      <c r="O106" s="237"/>
    </row>
    <row r="107" spans="1:79" x14ac:dyDescent="0.25">
      <c r="A107" s="221">
        <v>42998</v>
      </c>
      <c r="B107" s="208">
        <v>2333.7799999999988</v>
      </c>
      <c r="C107">
        <f>SUM($B$2:B107)</f>
        <v>63282.132000000027</v>
      </c>
      <c r="F107" s="226">
        <f t="shared" ref="F107:F122" si="43">A107</f>
        <v>42998</v>
      </c>
      <c r="G107" s="229">
        <f>SUMIFS(逐日资产统计!$I:$I,逐日资产统计!$A:$A,F107,逐日资产统计!$C:$C,"人民币")</f>
        <v>0</v>
      </c>
      <c r="H107" s="228">
        <f>SUMIF(逐日资产统计!$A:$A,汇总统计!$F107,逐日资产统计!$I:$I)-G107</f>
        <v>439438.39999999997</v>
      </c>
      <c r="I107" s="223">
        <f t="shared" ref="I107:I122" si="44">G107+H107</f>
        <v>439438.39999999997</v>
      </c>
      <c r="J107" s="228">
        <f>SUMIF(逐日资产统计!$A:$A,汇总统计!$F107,逐日资产统计!$G:$G)</f>
        <v>39855.050000000003</v>
      </c>
      <c r="K107" s="239">
        <f t="shared" ref="K107:K122" si="45">I107-J107</f>
        <v>399583.35</v>
      </c>
      <c r="L107" s="238">
        <f t="shared" ref="L107:L122" si="46">K107-K106</f>
        <v>10.46999999997206</v>
      </c>
      <c r="M107" s="235">
        <f t="shared" ref="M107:M122" si="47">J107/K107</f>
        <v>9.9741518258956496E-2</v>
      </c>
      <c r="N107" s="237"/>
      <c r="O107" s="237"/>
    </row>
    <row r="108" spans="1:79" x14ac:dyDescent="0.25">
      <c r="A108" s="221">
        <v>42999</v>
      </c>
      <c r="B108" s="208">
        <v>-1695.0400000000081</v>
      </c>
      <c r="C108">
        <f>SUM($B$2:B108)</f>
        <v>61587.092000000019</v>
      </c>
      <c r="F108" s="226">
        <f t="shared" si="43"/>
        <v>42999</v>
      </c>
      <c r="G108" s="229">
        <f>SUMIFS(逐日资产统计!$I:$I,逐日资产统计!$A:$A,F108,逐日资产统计!$C:$C,"人民币")</f>
        <v>0</v>
      </c>
      <c r="H108" s="228">
        <f>SUMIF(逐日资产统计!$A:$A,汇总统计!$F108,逐日资产统计!$I:$I)-G108</f>
        <v>437283.5</v>
      </c>
      <c r="I108" s="223">
        <f t="shared" si="44"/>
        <v>437283.5</v>
      </c>
      <c r="J108" s="228">
        <f>SUMIF(逐日资产统计!$A:$A,汇总统计!$F108,逐日资产统计!$G:$G)</f>
        <v>38160.009999999995</v>
      </c>
      <c r="K108" s="239">
        <f t="shared" si="45"/>
        <v>399123.49</v>
      </c>
      <c r="L108" s="238">
        <f t="shared" si="46"/>
        <v>-459.85999999998603</v>
      </c>
      <c r="M108" s="235">
        <f t="shared" si="47"/>
        <v>9.5609531776744069E-2</v>
      </c>
      <c r="N108" s="237"/>
      <c r="O108" s="237"/>
      <c r="P108" s="214" t="s">
        <v>87</v>
      </c>
    </row>
    <row r="109" spans="1:79" x14ac:dyDescent="0.25">
      <c r="A109" s="221">
        <v>43000</v>
      </c>
      <c r="B109" s="208">
        <v>847.36000000000058</v>
      </c>
      <c r="C109">
        <f>SUM($B$2:B109)</f>
        <v>62434.452000000019</v>
      </c>
      <c r="F109" s="226">
        <f t="shared" si="43"/>
        <v>43000</v>
      </c>
      <c r="G109" s="229">
        <f>SUMIFS(逐日资产统计!$I:$I,逐日资产统计!$A:$A,F109,逐日资产统计!$C:$C,"人民币")</f>
        <v>0</v>
      </c>
      <c r="H109" s="228">
        <f>SUMIF(逐日资产统计!$A:$A,汇总统计!$F109,逐日资产统计!$I:$I)-G109</f>
        <v>438130.86</v>
      </c>
      <c r="I109" s="223">
        <f t="shared" si="44"/>
        <v>438130.86</v>
      </c>
      <c r="J109" s="228">
        <f>SUMIF(逐日资产统计!$A:$A,汇总统计!$F109,逐日资产统计!$G:$G)</f>
        <v>39007.369999999995</v>
      </c>
      <c r="K109" s="239">
        <f t="shared" si="45"/>
        <v>399123.49</v>
      </c>
      <c r="L109" s="238">
        <f t="shared" si="46"/>
        <v>0</v>
      </c>
      <c r="M109" s="235">
        <f t="shared" si="47"/>
        <v>9.7732583967934328E-2</v>
      </c>
      <c r="N109" s="237">
        <f>SUMIFS(逐日资产统计!L:L,逐日资产统计!A:A,汇总统计!F109,逐日资产统计!C:C,"人民币")</f>
        <v>0</v>
      </c>
      <c r="O109" s="237"/>
    </row>
    <row r="110" spans="1:79" x14ac:dyDescent="0.25">
      <c r="A110" s="221">
        <v>43003</v>
      </c>
      <c r="B110" s="208">
        <v>-5095.0399999999936</v>
      </c>
      <c r="C110">
        <f>SUM($B$2:B110)</f>
        <v>57339.412000000026</v>
      </c>
      <c r="F110" s="226">
        <f t="shared" si="43"/>
        <v>43003</v>
      </c>
      <c r="G110" s="229">
        <f>SUMIFS(逐日资产统计!$I:$I,逐日资产统计!$A:$A,F110,逐日资产统计!$C:$C,"人民币")</f>
        <v>0</v>
      </c>
      <c r="H110" s="228">
        <f>SUMIF(逐日资产统计!$A:$A,汇总统计!$F110,逐日资产统计!$I:$I)-G110</f>
        <v>433035.82</v>
      </c>
      <c r="I110" s="223">
        <f t="shared" si="44"/>
        <v>433035.82</v>
      </c>
      <c r="J110" s="228">
        <f>SUMIF(逐日资产统计!$A:$A,汇总统计!$F110,逐日资产统计!$G:$G)</f>
        <v>33912.33</v>
      </c>
      <c r="K110" s="239">
        <f t="shared" si="45"/>
        <v>399123.49</v>
      </c>
      <c r="L110" s="238">
        <f t="shared" si="46"/>
        <v>0</v>
      </c>
      <c r="M110" s="235">
        <f t="shared" si="47"/>
        <v>8.4967011087220157E-2</v>
      </c>
      <c r="N110" s="237">
        <f>SUMIFS(逐日资产统计!L:L,逐日资产统计!A:A,汇总统计!F110,逐日资产统计!C:C,"人民币")</f>
        <v>0</v>
      </c>
      <c r="O110" s="237"/>
    </row>
    <row r="111" spans="1:79" x14ac:dyDescent="0.25">
      <c r="A111" s="221">
        <v>43004</v>
      </c>
      <c r="B111" s="208">
        <v>3148.9400000000023</v>
      </c>
      <c r="C111">
        <f>SUM($B$2:B111)</f>
        <v>60488.352000000028</v>
      </c>
      <c r="F111" s="226">
        <f t="shared" si="43"/>
        <v>43004</v>
      </c>
      <c r="G111" s="229">
        <f>SUMIFS(逐日资产统计!$I:$I,逐日资产统计!$A:$A,F111,逐日资产统计!$C:$C,"人民币")</f>
        <v>0</v>
      </c>
      <c r="H111" s="228">
        <f>SUMIF(逐日资产统计!$A:$A,汇总统计!$F111,逐日资产统计!$I:$I)-G111</f>
        <v>436202.08</v>
      </c>
      <c r="I111" s="223">
        <f t="shared" si="44"/>
        <v>436202.08</v>
      </c>
      <c r="J111" s="228">
        <f>SUMIF(逐日资产统计!$A:$A,汇总统计!$F111,逐日资产统计!$G:$G)</f>
        <v>37061.270000000004</v>
      </c>
      <c r="K111" s="239">
        <f t="shared" si="45"/>
        <v>399140.81</v>
      </c>
      <c r="L111" s="238">
        <f t="shared" si="46"/>
        <v>17.320000000006985</v>
      </c>
      <c r="M111" s="235">
        <f t="shared" si="47"/>
        <v>9.2852620106673639E-2</v>
      </c>
      <c r="N111" s="237">
        <f>SUMIFS(逐日资产统计!L:L,逐日资产统计!A:A,汇总统计!F111,逐日资产统计!C:C,"人民币")</f>
        <v>0</v>
      </c>
      <c r="O111" s="237"/>
    </row>
    <row r="112" spans="1:79" x14ac:dyDescent="0.25">
      <c r="A112" s="221">
        <v>43005</v>
      </c>
      <c r="B112" s="208">
        <v>4501.8800000000047</v>
      </c>
      <c r="C112">
        <f>SUM($B$2:B112)</f>
        <v>64990.232000000033</v>
      </c>
      <c r="F112" s="226">
        <f t="shared" si="43"/>
        <v>43005</v>
      </c>
      <c r="G112" s="229">
        <f>SUMIFS(逐日资产统计!$I:$I,逐日资产统计!$A:$A,F112,逐日资产统计!$C:$C,"人民币")</f>
        <v>0</v>
      </c>
      <c r="H112" s="228">
        <f>SUMIF(逐日资产统计!$A:$A,汇总统计!$F112,逐日资产统计!$I:$I)-G112</f>
        <v>440703.95999999996</v>
      </c>
      <c r="I112" s="223">
        <f t="shared" si="44"/>
        <v>440703.95999999996</v>
      </c>
      <c r="J112" s="228">
        <f>SUMIF(逐日资产统计!$A:$A,汇总统计!$F112,逐日资产统计!$G:$G)</f>
        <v>41563.150000000009</v>
      </c>
      <c r="K112" s="239">
        <f t="shared" si="45"/>
        <v>399140.80999999994</v>
      </c>
      <c r="L112" s="238">
        <f t="shared" si="46"/>
        <v>0</v>
      </c>
      <c r="M112" s="235">
        <f t="shared" si="47"/>
        <v>0.10413154695958055</v>
      </c>
      <c r="N112" s="237">
        <f>SUMIFS(逐日资产统计!L:L,逐日资产统计!A:A,汇总统计!F112,逐日资产统计!C:C,"人民币")</f>
        <v>0</v>
      </c>
      <c r="O112" s="237"/>
    </row>
    <row r="113" spans="1:18" x14ac:dyDescent="0.25">
      <c r="A113" s="221">
        <v>43007</v>
      </c>
      <c r="B113" s="208">
        <v>2496.5159999999887</v>
      </c>
      <c r="C113">
        <f>SUM($B$2:B113)</f>
        <v>67486.748000000021</v>
      </c>
      <c r="F113" s="226">
        <f t="shared" si="43"/>
        <v>43007</v>
      </c>
      <c r="G113" s="229">
        <f>SUMIFS(逐日资产统计!$I:$I,逐日资产统计!$A:$A,F113,逐日资产统计!$C:$C,"人民币")</f>
        <v>0</v>
      </c>
      <c r="H113" s="228">
        <f>SUMIF(逐日资产统计!$A:$A,汇总统计!$F113,逐日资产统计!$I:$I)-G113</f>
        <v>443196.52999999997</v>
      </c>
      <c r="I113" s="223">
        <f t="shared" si="44"/>
        <v>443196.52999999997</v>
      </c>
      <c r="J113" s="228">
        <f>SUMIF(逐日资产统计!$A:$A,汇总统计!$F113,逐日资产统计!$G:$G)</f>
        <v>44059.665999999997</v>
      </c>
      <c r="K113" s="239">
        <f t="shared" si="45"/>
        <v>399136.86399999994</v>
      </c>
      <c r="L113" s="238">
        <f t="shared" si="46"/>
        <v>-3.9459999999962747</v>
      </c>
      <c r="M113" s="235">
        <f t="shared" si="47"/>
        <v>0.11038736326795413</v>
      </c>
      <c r="N113" s="237">
        <f>SUMIFS(逐日资产统计!L:L,逐日资产统计!A:A,汇总统计!F113,逐日资产统计!C:C,"人民币")</f>
        <v>0</v>
      </c>
      <c r="O113" s="237"/>
    </row>
    <row r="114" spans="1:18" x14ac:dyDescent="0.25">
      <c r="A114" s="221">
        <v>43017</v>
      </c>
      <c r="B114" s="208">
        <v>3246.9900000000052</v>
      </c>
      <c r="C114">
        <f>SUM($B$2:B114)</f>
        <v>70733.738000000027</v>
      </c>
      <c r="F114" s="226">
        <f t="shared" si="43"/>
        <v>43017</v>
      </c>
      <c r="G114" s="229">
        <f>SUMIFS(逐日资产统计!$I:$I,逐日资产统计!$A:$A,F114,逐日资产统计!$C:$C,"人民币")</f>
        <v>0</v>
      </c>
      <c r="H114" s="228">
        <f>SUMIF(逐日资产统计!$A:$A,汇总统计!$F114,逐日资产统计!$I:$I)-G114</f>
        <v>446430.33</v>
      </c>
      <c r="I114" s="223">
        <f t="shared" si="44"/>
        <v>446430.33</v>
      </c>
      <c r="J114" s="228">
        <f>SUMIF(逐日资产统计!$A:$A,汇总统计!$F114,逐日资产统计!$G:$G)</f>
        <v>47306.656000000003</v>
      </c>
      <c r="K114" s="239">
        <f t="shared" si="45"/>
        <v>399123.674</v>
      </c>
      <c r="L114" s="238">
        <f t="shared" si="46"/>
        <v>-13.189999999944121</v>
      </c>
      <c r="M114" s="235">
        <f t="shared" si="47"/>
        <v>0.11852630921612534</v>
      </c>
      <c r="N114" s="237">
        <f>SUMIFS(逐日资产统计!L:L,逐日资产统计!A:A,汇总统计!F114,逐日资产统计!C:C,"人民币")</f>
        <v>0</v>
      </c>
      <c r="O114" s="237"/>
    </row>
    <row r="115" spans="1:18" x14ac:dyDescent="0.25">
      <c r="A115" s="221">
        <v>43018</v>
      </c>
      <c r="B115" s="208">
        <v>1600.4099999999962</v>
      </c>
      <c r="C115">
        <f>SUM($B$2:B115)</f>
        <v>72334.148000000016</v>
      </c>
      <c r="F115" s="226">
        <f t="shared" si="43"/>
        <v>43018</v>
      </c>
      <c r="G115" s="229">
        <f>SUMIFS(逐日资产统计!$I:$I,逐日资产统计!$A:$A,F115,逐日资产统计!$C:$C,"人民币")</f>
        <v>0</v>
      </c>
      <c r="H115" s="228">
        <f>SUMIF(逐日资产统计!$A:$A,汇总统计!$F115,逐日资产统计!$I:$I)-G115</f>
        <v>448030.42</v>
      </c>
      <c r="I115" s="223">
        <f t="shared" si="44"/>
        <v>448030.42</v>
      </c>
      <c r="J115" s="228">
        <f>SUMIF(逐日资产统计!$A:$A,汇总统计!$F115,逐日资产统计!$G:$G)</f>
        <v>48907.065999999999</v>
      </c>
      <c r="K115" s="239">
        <f t="shared" si="45"/>
        <v>399123.35399999999</v>
      </c>
      <c r="L115" s="238">
        <f t="shared" si="46"/>
        <v>-0.32000000000698492</v>
      </c>
      <c r="M115" s="235">
        <f t="shared" si="47"/>
        <v>0.12253621721168438</v>
      </c>
      <c r="N115" s="237">
        <f>SUMIFS(逐日资产统计!L:L,逐日资产统计!A:A,汇总统计!F115,逐日资产统计!C:C,"人民币")</f>
        <v>0</v>
      </c>
      <c r="O115" s="237"/>
    </row>
    <row r="116" spans="1:18" x14ac:dyDescent="0.25">
      <c r="A116" s="221">
        <v>43019</v>
      </c>
      <c r="B116" s="208">
        <v>-20.947999999996682</v>
      </c>
      <c r="C116">
        <f>SUM($B$2:B116)</f>
        <v>72313.200000000012</v>
      </c>
      <c r="F116" s="226">
        <f t="shared" si="43"/>
        <v>43019</v>
      </c>
      <c r="G116" s="229">
        <f>SUMIFS(逐日资产统计!$I:$I,逐日资产统计!$A:$A,F116,逐日资产统计!$C:$C,"人民币")</f>
        <v>0</v>
      </c>
      <c r="H116" s="228">
        <f>SUMIF(逐日资产统计!$A:$A,汇总统计!$F116,逐日资产统计!$I:$I)-G116</f>
        <v>447587.16000000003</v>
      </c>
      <c r="I116" s="223">
        <f t="shared" si="44"/>
        <v>447587.16000000003</v>
      </c>
      <c r="J116" s="228">
        <f>SUMIF(逐日资产统计!$A:$A,汇总统计!$F116,逐日资产统计!$G:$G)</f>
        <v>48886.118000000002</v>
      </c>
      <c r="K116" s="239">
        <f t="shared" si="45"/>
        <v>398701.04200000002</v>
      </c>
      <c r="L116" s="238">
        <f t="shared" si="46"/>
        <v>-422.31199999997625</v>
      </c>
      <c r="M116" s="235">
        <f t="shared" si="47"/>
        <v>0.1226134693673562</v>
      </c>
      <c r="N116" s="237">
        <f>SUMIFS(逐日资产统计!L:L,逐日资产统计!A:A,汇总统计!F116,逐日资产统计!C:C,"人民币")</f>
        <v>0</v>
      </c>
      <c r="O116" s="237"/>
      <c r="P116" s="214" t="s">
        <v>88</v>
      </c>
    </row>
    <row r="117" spans="1:18" x14ac:dyDescent="0.25">
      <c r="A117" s="221">
        <v>43020</v>
      </c>
      <c r="B117" s="208">
        <v>-1754</v>
      </c>
      <c r="C117">
        <f>SUM($B$2:B117)</f>
        <v>70559.200000000012</v>
      </c>
      <c r="F117" s="226">
        <f t="shared" si="43"/>
        <v>43020</v>
      </c>
      <c r="G117" s="229">
        <f>SUMIFS(逐日资产统计!$I:$I,逐日资产统计!$A:$A,F117,逐日资产统计!$C:$C,"人民币")</f>
        <v>0</v>
      </c>
      <c r="H117" s="228">
        <f>SUMIF(逐日资产统计!$A:$A,汇总统计!$F117,逐日资产统计!$I:$I)-G117</f>
        <v>445833.16</v>
      </c>
      <c r="I117" s="223">
        <f t="shared" si="44"/>
        <v>445833.16</v>
      </c>
      <c r="J117" s="228">
        <f>SUMIF(逐日资产统计!$A:$A,汇总统计!$F117,逐日资产统计!$G:$G)</f>
        <v>47132.118000000002</v>
      </c>
      <c r="K117" s="239">
        <f t="shared" si="45"/>
        <v>398701.04199999996</v>
      </c>
      <c r="L117" s="238">
        <f t="shared" si="46"/>
        <v>0</v>
      </c>
      <c r="M117" s="235">
        <f t="shared" si="47"/>
        <v>0.11821418314728159</v>
      </c>
      <c r="N117" s="237">
        <f>SUMIFS(逐日资产统计!L:L,逐日资产统计!A:A,汇总统计!F117,逐日资产统计!C:C,"人民币")</f>
        <v>0</v>
      </c>
      <c r="O117" s="237"/>
    </row>
    <row r="118" spans="1:18" x14ac:dyDescent="0.25">
      <c r="A118" s="221">
        <v>43021</v>
      </c>
      <c r="B118" s="208">
        <v>2775.2709999999934</v>
      </c>
      <c r="C118">
        <f>SUM($B$2:B118)</f>
        <v>73334.471000000005</v>
      </c>
      <c r="F118" s="226">
        <f t="shared" si="43"/>
        <v>43021</v>
      </c>
      <c r="G118" s="229">
        <f>SUMIFS(逐日资产统计!$I:$I,逐日资产统计!$A:$A,F118,逐日资产统计!$C:$C,"人民币")</f>
        <v>0</v>
      </c>
      <c r="H118" s="228">
        <f>SUMIF(逐日资产统计!$A:$A,汇总统计!$F118,逐日资产统计!$I:$I)-G118</f>
        <v>448754.35</v>
      </c>
      <c r="I118" s="223">
        <f t="shared" si="44"/>
        <v>448754.35</v>
      </c>
      <c r="J118" s="228">
        <f>SUMIF(逐日资产统计!$A:$A,汇总统计!$F118,逐日资产统计!$G:$G)</f>
        <v>49907.388999999996</v>
      </c>
      <c r="K118" s="239">
        <f t="shared" si="45"/>
        <v>398846.96100000001</v>
      </c>
      <c r="L118" s="238">
        <f t="shared" si="46"/>
        <v>145.91900000005262</v>
      </c>
      <c r="M118" s="235">
        <f t="shared" si="47"/>
        <v>0.1251291695312679</v>
      </c>
      <c r="N118" s="237">
        <f>SUMIFS(逐日资产统计!L:L,逐日资产统计!A:A,汇总统计!F118,逐日资产统计!C:C,"人民币")</f>
        <v>0</v>
      </c>
      <c r="O118" s="237"/>
    </row>
    <row r="119" spans="1:18" x14ac:dyDescent="0.25">
      <c r="A119" s="221">
        <v>43024</v>
      </c>
      <c r="B119" s="208">
        <v>-2728.3889999999956</v>
      </c>
      <c r="C119">
        <f>SUM($B$2:B119)</f>
        <v>70606.082000000009</v>
      </c>
      <c r="F119" s="226">
        <f t="shared" si="43"/>
        <v>43024</v>
      </c>
      <c r="G119" s="229">
        <f>SUMIFS(逐日资产统计!$I:$I,逐日资产统计!$A:$A,F119,逐日资产统计!$C:$C,"人民币")</f>
        <v>0</v>
      </c>
      <c r="H119" s="228">
        <f>SUMIF(逐日资产统计!$A:$A,汇总统计!$F119,逐日资产统计!$I:$I)-G119</f>
        <v>446008.27999999997</v>
      </c>
      <c r="I119" s="223">
        <f t="shared" si="44"/>
        <v>446008.27999999997</v>
      </c>
      <c r="J119" s="228">
        <f>SUMIF(逐日资产统计!$A:$A,汇总统计!$F119,逐日资产统计!$G:$G)</f>
        <v>47179</v>
      </c>
      <c r="K119" s="239">
        <f t="shared" si="45"/>
        <v>398829.27999999997</v>
      </c>
      <c r="L119" s="238">
        <f t="shared" si="46"/>
        <v>-17.681000000040513</v>
      </c>
      <c r="M119" s="235">
        <f t="shared" si="47"/>
        <v>0.11829372206574203</v>
      </c>
      <c r="N119" s="237">
        <f>SUMIFS(逐日资产统计!L:L,逐日资产统计!A:A,汇总统计!F119,逐日资产统计!C:C,"人民币")</f>
        <v>0</v>
      </c>
      <c r="O119" s="237"/>
    </row>
    <row r="120" spans="1:18" x14ac:dyDescent="0.25">
      <c r="A120" s="221">
        <v>43025</v>
      </c>
      <c r="B120" s="208">
        <v>-1679.6999999999971</v>
      </c>
      <c r="C120">
        <f>SUM($B$2:B120)</f>
        <v>68926.382000000012</v>
      </c>
      <c r="F120" s="226">
        <f t="shared" si="43"/>
        <v>43025</v>
      </c>
      <c r="G120" s="229">
        <f>SUMIFS(逐日资产统计!$I:$I,逐日资产统计!$A:$A,F120,逐日资产统计!$C:$C,"人民币")</f>
        <v>0</v>
      </c>
      <c r="H120" s="228">
        <f>SUMIF(逐日资产统计!$A:$A,汇总统计!$F120,逐日资产统计!$I:$I)-G120</f>
        <v>444590.83</v>
      </c>
      <c r="I120" s="223">
        <f t="shared" si="44"/>
        <v>444590.83</v>
      </c>
      <c r="J120" s="228">
        <f>SUMIF(逐日资产统计!$A:$A,汇总统计!$F120,逐日资产统计!$G:$G)</f>
        <v>45499.3</v>
      </c>
      <c r="K120" s="239">
        <f t="shared" si="45"/>
        <v>399091.53</v>
      </c>
      <c r="L120" s="238">
        <f t="shared" si="46"/>
        <v>262.25000000005821</v>
      </c>
      <c r="M120" s="235">
        <f t="shared" si="47"/>
        <v>0.1140071802576216</v>
      </c>
      <c r="N120" s="237">
        <f>SUMIFS(逐日资产统计!L:L,逐日资产统计!A:A,汇总统计!F120,逐日资产统计!C:C,"人民币")</f>
        <v>0</v>
      </c>
      <c r="O120" s="237"/>
    </row>
    <row r="121" spans="1:18" x14ac:dyDescent="0.25">
      <c r="A121" s="221">
        <v>43026</v>
      </c>
      <c r="B121" s="208">
        <v>-2044.6200000000099</v>
      </c>
      <c r="C121">
        <f>SUM($B$2:B121)</f>
        <v>66881.762000000002</v>
      </c>
      <c r="F121" s="226">
        <f t="shared" si="43"/>
        <v>43026</v>
      </c>
      <c r="G121" s="229">
        <f>SUMIFS(逐日资产统计!$I:$I,逐日资产统计!$A:$A,F121,逐日资产统计!$C:$C,"人民币")</f>
        <v>0</v>
      </c>
      <c r="H121" s="228">
        <f>SUMIF(逐日资产统计!$A:$A,汇总统计!$F121,逐日资产统计!$I:$I)-G121</f>
        <v>442546.21</v>
      </c>
      <c r="I121" s="223">
        <f t="shared" si="44"/>
        <v>442546.21</v>
      </c>
      <c r="J121" s="228">
        <f>SUMIF(逐日资产统计!$A:$A,汇总统计!$F121,逐日资产统计!$G:$G)</f>
        <v>43454.679999999993</v>
      </c>
      <c r="K121" s="239">
        <f t="shared" si="45"/>
        <v>399091.53</v>
      </c>
      <c r="L121" s="238">
        <f t="shared" si="46"/>
        <v>0</v>
      </c>
      <c r="M121" s="235">
        <f t="shared" si="47"/>
        <v>0.10888399460645028</v>
      </c>
      <c r="N121" s="237">
        <f>SUMIFS(逐日资产统计!L:L,逐日资产统计!A:A,汇总统计!F121,逐日资产统计!C:C,"人民币")</f>
        <v>0</v>
      </c>
      <c r="O121" s="237"/>
    </row>
    <row r="122" spans="1:18" x14ac:dyDescent="0.25">
      <c r="A122" s="221">
        <v>43027</v>
      </c>
      <c r="B122" s="208">
        <v>-6176.4099999999962</v>
      </c>
      <c r="C122">
        <f>SUM($B$2:B122)</f>
        <v>60705.352000000006</v>
      </c>
      <c r="F122" s="226">
        <f t="shared" si="43"/>
        <v>43027</v>
      </c>
      <c r="G122" s="229">
        <f>SUMIFS(逐日资产统计!$I:$I,逐日资产统计!$A:$A,F122,逐日资产统计!$C:$C,"人民币")</f>
        <v>0</v>
      </c>
      <c r="H122" s="228">
        <f>SUMIF(逐日资产统计!$A:$A,汇总统计!$F122,逐日资产统计!$I:$I)-G122</f>
        <v>436446.57</v>
      </c>
      <c r="I122" s="223">
        <f t="shared" si="44"/>
        <v>436446.57</v>
      </c>
      <c r="J122" s="228">
        <f>SUMIF(逐日资产统计!$A:$A,汇总统计!$F122,逐日资产统计!$G:$G)</f>
        <v>37278.269999999997</v>
      </c>
      <c r="K122" s="239">
        <f t="shared" si="45"/>
        <v>399168.3</v>
      </c>
      <c r="L122" s="238">
        <f t="shared" si="46"/>
        <v>76.769999999960419</v>
      </c>
      <c r="M122" s="235">
        <f t="shared" si="47"/>
        <v>9.3389855857792303E-2</v>
      </c>
      <c r="N122" s="237">
        <f>SUMIFS(逐日资产统计!L:L,逐日资产统计!A:A,汇总统计!F122,逐日资产统计!C:C,"人民币")</f>
        <v>0</v>
      </c>
      <c r="O122" s="237"/>
    </row>
    <row r="123" spans="1:18" x14ac:dyDescent="0.25">
      <c r="A123" s="221">
        <v>43028</v>
      </c>
      <c r="B123" s="208">
        <v>2453.3700000000026</v>
      </c>
      <c r="C123">
        <f>SUM($B$2:B123)</f>
        <v>63158.722000000009</v>
      </c>
      <c r="F123" s="226">
        <f t="shared" ref="F123:F128" si="48">A123</f>
        <v>43028</v>
      </c>
      <c r="G123" s="229">
        <f>SUMIFS(逐日资产统计!$I:$I,逐日资产统计!$A:$A,F123,逐日资产统计!$C:$C,"人民币")</f>
        <v>0</v>
      </c>
      <c r="H123" s="228">
        <f>SUMIF(逐日资产统计!$A:$A,汇总统计!$F123,逐日资产统计!$I:$I)-G123</f>
        <v>438899.94</v>
      </c>
      <c r="I123" s="223">
        <f t="shared" ref="I123:I128" si="49">G123+H123</f>
        <v>438899.94</v>
      </c>
      <c r="J123" s="228">
        <f>SUMIF(逐日资产统计!$A:$A,汇总统计!$F123,逐日资产统计!$G:$G)</f>
        <v>39731.64</v>
      </c>
      <c r="K123" s="239">
        <f t="shared" ref="K123:K128" si="50">I123-J123</f>
        <v>399168.3</v>
      </c>
      <c r="L123" s="238">
        <f t="shared" ref="L123:L128" si="51">K123-K122</f>
        <v>0</v>
      </c>
      <c r="M123" s="235">
        <f t="shared" ref="M123:M128" si="52">J123/K123</f>
        <v>9.9536060353489997E-2</v>
      </c>
      <c r="N123" s="237">
        <f>SUMIFS(逐日资产统计!L:L,逐日资产统计!A:A,汇总统计!F123,逐日资产统计!C:C,"人民币")</f>
        <v>0</v>
      </c>
      <c r="O123" s="237"/>
    </row>
    <row r="124" spans="1:18" x14ac:dyDescent="0.25">
      <c r="A124" s="221">
        <v>43031</v>
      </c>
      <c r="B124" s="208">
        <v>2422.5599999999977</v>
      </c>
      <c r="C124">
        <f>SUM($B$2:B124)</f>
        <v>65581.282000000007</v>
      </c>
      <c r="F124" s="226">
        <f t="shared" si="48"/>
        <v>43031</v>
      </c>
      <c r="G124" s="229">
        <f>SUMIFS(逐日资产统计!$I:$I,逐日资产统计!$A:$A,F124,逐日资产统计!$C:$C,"人民币")</f>
        <v>0</v>
      </c>
      <c r="H124" s="228">
        <f>SUMIF(逐日资产统计!$A:$A,汇总统计!$F124,逐日资产统计!$I:$I)-G124</f>
        <v>441322.5</v>
      </c>
      <c r="I124" s="223">
        <f t="shared" si="49"/>
        <v>441322.5</v>
      </c>
      <c r="J124" s="228">
        <f>SUMIF(逐日资产统计!$A:$A,汇总统计!$F124,逐日资产统计!$G:$G)</f>
        <v>42154.2</v>
      </c>
      <c r="K124" s="239">
        <f t="shared" si="50"/>
        <v>399168.3</v>
      </c>
      <c r="L124" s="238">
        <f t="shared" si="51"/>
        <v>0</v>
      </c>
      <c r="M124" s="235">
        <f t="shared" si="52"/>
        <v>0.1056050793612619</v>
      </c>
      <c r="N124" s="237">
        <f>SUMIFS(逐日资产统计!L:L,逐日资产统计!A:A,汇总统计!F124,逐日资产统计!C:C,"人民币")</f>
        <v>0</v>
      </c>
      <c r="O124" s="237"/>
    </row>
    <row r="125" spans="1:18" x14ac:dyDescent="0.25">
      <c r="A125" s="221">
        <v>43032</v>
      </c>
      <c r="B125" s="208">
        <v>1025.010000000002</v>
      </c>
      <c r="C125">
        <f>SUM($B$2:B125)</f>
        <v>66606.292000000016</v>
      </c>
      <c r="F125" s="226">
        <f t="shared" si="48"/>
        <v>43032</v>
      </c>
      <c r="G125" s="229">
        <f>SUMIFS(逐日资产统计!$I:$I,逐日资产统计!$A:$A,F125,逐日资产统计!$C:$C,"人民币")</f>
        <v>0</v>
      </c>
      <c r="H125" s="228">
        <f>SUMIF(逐日资产统计!$A:$A,汇总统计!$F125,逐日资产统计!$I:$I)-G125</f>
        <v>442347.51</v>
      </c>
      <c r="I125" s="223">
        <f t="shared" si="49"/>
        <v>442347.51</v>
      </c>
      <c r="J125" s="228">
        <f>SUMIF(逐日资产统计!$A:$A,汇总统计!$F125,逐日资产统计!$G:$G)</f>
        <v>43179.21</v>
      </c>
      <c r="K125" s="239">
        <f t="shared" si="50"/>
        <v>399168.3</v>
      </c>
      <c r="L125" s="238">
        <f t="shared" si="51"/>
        <v>0</v>
      </c>
      <c r="M125" s="235">
        <f t="shared" si="52"/>
        <v>0.10817294359296567</v>
      </c>
      <c r="N125" s="237">
        <f>SUMIFS(逐日资产统计!L:L,逐日资产统计!A:A,汇总统计!F125,逐日资产统计!C:C,"人民币")</f>
        <v>0</v>
      </c>
      <c r="O125" s="237"/>
    </row>
    <row r="126" spans="1:18" x14ac:dyDescent="0.25">
      <c r="A126" s="221">
        <v>43033</v>
      </c>
      <c r="B126" s="208">
        <v>2153.1400000000067</v>
      </c>
      <c r="C126">
        <f>SUM($B$2:B126)</f>
        <v>68759.43200000003</v>
      </c>
      <c r="F126" s="226">
        <f t="shared" si="48"/>
        <v>43033</v>
      </c>
      <c r="G126" s="229">
        <f>SUMIFS(逐日资产统计!$I:$I,逐日资产统计!$A:$A,F126,逐日资产统计!$C:$C,"人民币")</f>
        <v>0</v>
      </c>
      <c r="H126" s="228">
        <f>SUMIF(逐日资产统计!$A:$A,汇总统计!$F126,逐日资产统计!$I:$I)-G126</f>
        <v>444500.64999999997</v>
      </c>
      <c r="I126" s="223">
        <f t="shared" si="49"/>
        <v>444500.64999999997</v>
      </c>
      <c r="J126" s="228">
        <f>SUMIF(逐日资产统计!$A:$A,汇总统计!$F126,逐日资产统计!$G:$G)</f>
        <v>45332.350000000006</v>
      </c>
      <c r="K126" s="239">
        <f t="shared" si="50"/>
        <v>399168.29999999993</v>
      </c>
      <c r="L126" s="238">
        <f t="shared" si="51"/>
        <v>0</v>
      </c>
      <c r="M126" s="235">
        <f t="shared" si="52"/>
        <v>0.11356700920388722</v>
      </c>
      <c r="N126" s="237">
        <f>SUMIFS(逐日资产统计!L:L,逐日资产统计!A:A,汇总统计!F126,逐日资产统计!C:C,"人民币")</f>
        <v>0</v>
      </c>
      <c r="O126" s="237"/>
    </row>
    <row r="127" spans="1:18" x14ac:dyDescent="0.25">
      <c r="A127" s="221">
        <v>43034</v>
      </c>
      <c r="B127" s="208">
        <v>4.7199999999866122</v>
      </c>
      <c r="C127">
        <f>SUM($B$2:B127)</f>
        <v>68764.152000000016</v>
      </c>
      <c r="F127" s="226">
        <f t="shared" si="48"/>
        <v>43034</v>
      </c>
      <c r="G127" s="229">
        <f>SUMIFS(逐日资产统计!$I:$I,逐日资产统计!$A:$A,F127,逐日资产统计!$C:$C,"人民币")</f>
        <v>0</v>
      </c>
      <c r="H127" s="228">
        <f>SUMIF(逐日资产统计!$A:$A,汇总统计!$F127,逐日资产统计!$I:$I)-G127</f>
        <v>444505.37</v>
      </c>
      <c r="I127" s="223">
        <f t="shared" si="49"/>
        <v>444505.37</v>
      </c>
      <c r="J127" s="228">
        <f>SUMIF(逐日资产统计!$A:$A,汇总统计!$F127,逐日资产统计!$G:$G)</f>
        <v>45337.069999999992</v>
      </c>
      <c r="K127" s="239">
        <f t="shared" si="50"/>
        <v>399168.3</v>
      </c>
      <c r="L127" s="238">
        <f t="shared" si="51"/>
        <v>0</v>
      </c>
      <c r="M127" s="235">
        <f t="shared" si="52"/>
        <v>0.11357883379015817</v>
      </c>
      <c r="N127" s="237">
        <f>SUMIFS(逐日资产统计!L:L,逐日资产统计!A:A,汇总统计!F127,逐日资产统计!C:C,"人民币")</f>
        <v>0</v>
      </c>
      <c r="O127" s="237"/>
    </row>
    <row r="128" spans="1:18" x14ac:dyDescent="0.25">
      <c r="A128" s="221">
        <v>43035</v>
      </c>
      <c r="B128" s="208">
        <v>-3242.6699999999983</v>
      </c>
      <c r="C128">
        <f>SUM($B$2:B128)</f>
        <v>65521.482000000018</v>
      </c>
      <c r="F128" s="226">
        <f t="shared" si="48"/>
        <v>43035</v>
      </c>
      <c r="G128" s="229">
        <f>SUMIFS(逐日资产统计!$I:$I,逐日资产统计!$A:$A,F128,逐日资产统计!$C:$C,"人民币")</f>
        <v>0</v>
      </c>
      <c r="H128" s="228">
        <f>SUMIF(逐日资产统计!$A:$A,汇总统计!$F128,逐日资产统计!$I:$I)-G128</f>
        <v>441262.7</v>
      </c>
      <c r="I128" s="223">
        <f t="shared" si="49"/>
        <v>441262.7</v>
      </c>
      <c r="J128" s="228">
        <f>SUMIF(逐日资产统计!$A:$A,汇总统计!$F128,逐日资产统计!$G:$G)</f>
        <v>42094.399999999994</v>
      </c>
      <c r="K128" s="239">
        <f t="shared" si="50"/>
        <v>399168.30000000005</v>
      </c>
      <c r="L128" s="238">
        <f t="shared" si="51"/>
        <v>0</v>
      </c>
      <c r="M128" s="235">
        <f t="shared" si="52"/>
        <v>0.10545526786570975</v>
      </c>
      <c r="N128" s="237">
        <f>SUMIFS(逐日资产统计!M:M,逐日资产统计!A:A,汇总统计!F128,逐日资产统计!C:C,"人民币")</f>
        <v>0</v>
      </c>
      <c r="O128" s="237">
        <f>SUMIF(逐日资产统计!A:A,汇总统计!F128,逐日资产统计!M:M)-SUMIFS(逐日资产统计!M:M,逐日资产统计!A:A,汇总统计!F128,逐日资产统计!C:C,"人民币")</f>
        <v>0.95243250789155764</v>
      </c>
      <c r="R128" s="273"/>
    </row>
    <row r="129" spans="1:18" x14ac:dyDescent="0.25">
      <c r="A129" s="221">
        <v>43038</v>
      </c>
      <c r="B129" s="208">
        <v>-9849.9009999999944</v>
      </c>
      <c r="C129">
        <f>SUM($B$2:B129)</f>
        <v>55671.58100000002</v>
      </c>
      <c r="F129" s="226">
        <f t="shared" ref="F129:F134" si="53">A129</f>
        <v>43038</v>
      </c>
      <c r="G129" s="229">
        <f>SUMIFS(逐日资产统计!$I:$I,逐日资产统计!$A:$A,F129,逐日资产统计!$C:$C,"人民币")</f>
        <v>0</v>
      </c>
      <c r="H129" s="228">
        <f>SUMIF(逐日资产统计!$A:$A,汇总统计!$F129,逐日资产统计!$I:$I)-G129</f>
        <v>431420.01</v>
      </c>
      <c r="I129" s="223">
        <f t="shared" ref="I129:I134" si="54">G129+H129</f>
        <v>431420.01</v>
      </c>
      <c r="J129" s="228">
        <f>SUMIF(逐日资产统计!$A:$A,汇总统计!$F129,逐日资产统计!$G:$G)</f>
        <v>32244.499</v>
      </c>
      <c r="K129" s="239">
        <f t="shared" ref="K129:K134" si="55">I129-J129</f>
        <v>399175.511</v>
      </c>
      <c r="L129" s="238">
        <f t="shared" ref="L129:L134" si="56">K129-K128</f>
        <v>7.2109999999520369</v>
      </c>
      <c r="M129" s="235">
        <f t="shared" ref="M129:M134" si="57">J129/K129</f>
        <v>8.0777748412527245E-2</v>
      </c>
      <c r="N129" s="237">
        <f>SUMIFS(逐日资产统计!M:M,逐日资产统计!A:A,汇总统计!F129,逐日资产统计!C:C,"人民币")</f>
        <v>0</v>
      </c>
      <c r="O129" s="237">
        <f>SUMIF(逐日资产统计!A:A,汇总统计!F129,逐日资产统计!M:M)-SUMIFS(逐日资产统计!M:M,逐日资产统计!A:A,汇总统计!F129,逐日资产统计!C:C,"人民币")</f>
        <v>0.97419676940807631</v>
      </c>
      <c r="R129" s="273"/>
    </row>
    <row r="130" spans="1:18" x14ac:dyDescent="0.25">
      <c r="A130" s="221">
        <v>43039</v>
      </c>
      <c r="B130" s="208">
        <v>1636.8329999999951</v>
      </c>
      <c r="C130">
        <f>SUM($B$2:B130)</f>
        <v>57308.414000000019</v>
      </c>
      <c r="F130" s="226">
        <f t="shared" si="53"/>
        <v>43039</v>
      </c>
      <c r="G130" s="229">
        <f>SUMIFS(逐日资产统计!$I:$I,逐日资产统计!$A:$A,F130,逐日资产统计!$C:$C,"人民币")</f>
        <v>0</v>
      </c>
      <c r="H130" s="228">
        <f>SUMIF(逐日资产统计!$A:$A,汇总统计!$F130,逐日资产统计!$I:$I)-G130</f>
        <v>433056.54000000004</v>
      </c>
      <c r="I130" s="223">
        <f t="shared" si="54"/>
        <v>433056.54000000004</v>
      </c>
      <c r="J130" s="228">
        <f>SUMIF(逐日资产统计!$A:$A,汇总统计!$F130,逐日资产统计!$G:$G)</f>
        <v>33881.331999999995</v>
      </c>
      <c r="K130" s="239">
        <f t="shared" si="55"/>
        <v>399175.20800000004</v>
      </c>
      <c r="L130" s="238">
        <f t="shared" si="56"/>
        <v>-0.30299999995622784</v>
      </c>
      <c r="M130" s="235">
        <f t="shared" si="57"/>
        <v>8.4878347454884998E-2</v>
      </c>
      <c r="N130" s="237">
        <f>SUMIFS(逐日资产统计!M:M,逐日资产统计!A:A,汇总统计!F130,逐日资产统计!C:C,"人民币")</f>
        <v>0</v>
      </c>
      <c r="O130" s="237">
        <f>SUMIF(逐日资产统计!A:A,汇总统计!F130,逐日资产统计!M:M)-SUMIFS(逐日资产统计!M:M,逐日资产统计!A:A,汇总统计!F130,逐日资产统计!C:C,"人民币")</f>
        <v>0.97051532809087671</v>
      </c>
      <c r="R130" s="273"/>
    </row>
    <row r="131" spans="1:18" x14ac:dyDescent="0.25">
      <c r="A131" s="221">
        <v>43040</v>
      </c>
      <c r="B131" s="208">
        <v>-1121.2779999999948</v>
      </c>
      <c r="C131">
        <f>SUM($B$2:B131)</f>
        <v>56187.136000000028</v>
      </c>
      <c r="F131" s="226">
        <f t="shared" si="53"/>
        <v>43040</v>
      </c>
      <c r="G131" s="229">
        <f>SUMIFS(逐日资产统计!$I:$I,逐日资产统计!$A:$A,F131,逐日资产统计!$C:$C,"人民币")</f>
        <v>0</v>
      </c>
      <c r="H131" s="228">
        <f>SUMIF(逐日资产统计!$A:$A,汇总统计!$F131,逐日资产统计!$I:$I)-G131</f>
        <v>431935.05999999994</v>
      </c>
      <c r="I131" s="223">
        <f t="shared" si="54"/>
        <v>431935.05999999994</v>
      </c>
      <c r="J131" s="228">
        <f>SUMIF(逐日资产统计!$A:$A,汇总统计!$F131,逐日资产统计!$G:$G)</f>
        <v>32760.054</v>
      </c>
      <c r="K131" s="239">
        <f t="shared" si="55"/>
        <v>399175.00599999994</v>
      </c>
      <c r="L131" s="238">
        <f t="shared" si="56"/>
        <v>-0.20200000010663643</v>
      </c>
      <c r="M131" s="235">
        <f t="shared" si="57"/>
        <v>8.2069401910399187E-2</v>
      </c>
      <c r="N131" s="237">
        <f>SUMIFS(逐日资产统计!M:M,逐日资产统计!A:A,汇总统计!F131,逐日资产统计!C:C,"人民币")</f>
        <v>0</v>
      </c>
      <c r="O131" s="237">
        <f>SUMIF(逐日资产统计!A:A,汇总统计!F131,逐日资产统计!M:M)-SUMIFS(逐日资产统计!M:M,逐日资产统计!A:A,汇总统计!F131,逐日资产统计!C:C,"人民币")</f>
        <v>0.97303522895316674</v>
      </c>
      <c r="R131" s="273"/>
    </row>
    <row r="132" spans="1:18" x14ac:dyDescent="0.25">
      <c r="A132" s="221">
        <v>43042</v>
      </c>
      <c r="B132" s="208">
        <v>-9368.8460000000014</v>
      </c>
      <c r="C132">
        <f>SUM($B$2:B132)</f>
        <v>46818.290000000023</v>
      </c>
      <c r="F132" s="226">
        <f t="shared" si="53"/>
        <v>43042</v>
      </c>
      <c r="G132" s="229">
        <f>SUMIFS(逐日资产统计!$I:$I,逐日资产统计!$A:$A,F132,逐日资产统计!$C:$C,"人民币")</f>
        <v>0</v>
      </c>
      <c r="H132" s="228">
        <f>SUMIF(逐日资产统计!$A:$A,汇总统计!$F132,逐日资产统计!$I:$I)-G132</f>
        <v>472565.01</v>
      </c>
      <c r="I132" s="223">
        <f t="shared" si="54"/>
        <v>472565.01</v>
      </c>
      <c r="J132" s="228">
        <f>SUMIF(逐日资产统计!$A:$A,汇总统计!$F132,逐日资产统计!$G:$G)</f>
        <v>23391.207999999999</v>
      </c>
      <c r="K132" s="239">
        <f t="shared" si="55"/>
        <v>449173.80200000003</v>
      </c>
      <c r="L132" s="238">
        <f t="shared" si="56"/>
        <v>49998.796000000089</v>
      </c>
      <c r="M132" s="235">
        <f t="shared" si="57"/>
        <v>5.2076073662016463E-2</v>
      </c>
      <c r="N132" s="237">
        <f>SUMIFS(逐日资产统计!M:M,逐日资产统计!A:A,汇总统计!F132,逐日资产统计!C:C,"人民币")</f>
        <v>0</v>
      </c>
      <c r="O132" s="237">
        <f>SUMIF(逐日资产统计!A:A,汇总统计!F132,逐日资产统计!M:M)-SUMIFS(逐日资产统计!M:M,逐日资产统计!A:A,汇总统计!F132,逐日资产统计!C:C,"人民币")</f>
        <v>0.99518004940738125</v>
      </c>
      <c r="P132" s="214" t="s">
        <v>66</v>
      </c>
      <c r="R132" s="273"/>
    </row>
    <row r="133" spans="1:18" x14ac:dyDescent="0.25">
      <c r="A133" s="221">
        <v>43045</v>
      </c>
      <c r="B133" s="208">
        <v>-913.52000000000044</v>
      </c>
      <c r="C133">
        <f>SUM($B$2:B133)</f>
        <v>45904.770000000019</v>
      </c>
      <c r="F133" s="226">
        <f t="shared" si="53"/>
        <v>43045</v>
      </c>
      <c r="G133" s="229">
        <f>SUMIFS(逐日资产统计!$I:$I,逐日资产统计!$A:$A,F133,逐日资产统计!$C:$C,"人民币")</f>
        <v>0</v>
      </c>
      <c r="H133" s="228">
        <f>SUMIF(逐日资产统计!$A:$A,汇总统计!$F133,逐日资产统计!$I:$I)-G133</f>
        <v>471651.49</v>
      </c>
      <c r="I133" s="223">
        <f t="shared" si="54"/>
        <v>471651.49</v>
      </c>
      <c r="J133" s="228">
        <f>SUMIF(逐日资产统计!$A:$A,汇总统计!$F133,逐日资产统计!$G:$G)</f>
        <v>22477.687999999998</v>
      </c>
      <c r="K133" s="239">
        <f t="shared" si="55"/>
        <v>449173.80199999997</v>
      </c>
      <c r="L133" s="238">
        <f t="shared" si="56"/>
        <v>0</v>
      </c>
      <c r="M133" s="235">
        <f t="shared" si="57"/>
        <v>5.0042295209371986E-2</v>
      </c>
      <c r="N133" s="237">
        <f>SUMIFS(逐日资产统计!M:M,逐日资产统计!A:A,汇总统计!F133,逐日资产统计!C:C,"人民币")</f>
        <v>0</v>
      </c>
      <c r="O133" s="237">
        <f>SUMIF(逐日资产统计!A:A,汇总统计!F133,逐日资产统计!M:M)-SUMIFS(逐日资产统计!M:M,逐日资产统计!A:A,汇总统计!F133,逐日资产统计!C:C,"人民币")</f>
        <v>0.99838007508467719</v>
      </c>
      <c r="R133" s="273"/>
    </row>
    <row r="134" spans="1:18" x14ac:dyDescent="0.25">
      <c r="A134" s="221">
        <v>43046</v>
      </c>
      <c r="B134" s="208">
        <v>1515.9860000000008</v>
      </c>
      <c r="C134">
        <f>SUM($B$2:B134)</f>
        <v>47420.756000000023</v>
      </c>
      <c r="F134" s="226">
        <f t="shared" si="53"/>
        <v>43046</v>
      </c>
      <c r="G134" s="229">
        <f>SUMIFS(逐日资产统计!$I:$I,逐日资产统计!$A:$A,F134,逐日资产统计!$C:$C,"人民币")</f>
        <v>0</v>
      </c>
      <c r="H134" s="228">
        <f>SUMIF(逐日资产统计!$A:$A,汇总统计!$F134,逐日资产统计!$I:$I)-G134</f>
        <v>473767.05</v>
      </c>
      <c r="I134" s="223">
        <f t="shared" si="54"/>
        <v>473767.05</v>
      </c>
      <c r="J134" s="228">
        <f>SUMIF(逐日资产统计!$A:$A,汇总统计!$F134,逐日资产统计!$G:$G)</f>
        <v>23993.673999999999</v>
      </c>
      <c r="K134" s="239">
        <f t="shared" si="55"/>
        <v>449773.37599999999</v>
      </c>
      <c r="L134" s="238">
        <f t="shared" si="56"/>
        <v>599.57400000002235</v>
      </c>
      <c r="M134" s="235">
        <f t="shared" si="57"/>
        <v>5.3346141146424816E-2</v>
      </c>
      <c r="N134" s="237">
        <f>SUMIFS(逐日资产统计!M:M,逐日资产统计!A:A,汇总统计!F134,逐日资产统计!C:C,"人民币")</f>
        <v>0</v>
      </c>
      <c r="O134" s="237">
        <f>SUMIF(逐日资产统计!A:A,汇总统计!F134,逐日资产统计!M:M)-SUMIFS(逐日资产统计!M:M,逐日资产统计!A:A,汇总统计!F134,逐日资产统计!C:C,"人民币")</f>
        <v>0.99392203404605661</v>
      </c>
      <c r="P134" s="214" t="s">
        <v>89</v>
      </c>
      <c r="R134" s="273"/>
    </row>
    <row r="135" spans="1:18" x14ac:dyDescent="0.25">
      <c r="A135" s="221">
        <v>43047</v>
      </c>
      <c r="B135" s="208">
        <v>2761.7520000000004</v>
      </c>
      <c r="C135">
        <f>SUM($B$2:B135)</f>
        <v>50182.508000000023</v>
      </c>
      <c r="F135" s="226">
        <f t="shared" ref="F135:F165" si="58">A135</f>
        <v>43047</v>
      </c>
      <c r="G135" s="229">
        <f>SUMIFS(逐日资产统计!$I:$I,逐日资产统计!$A:$A,F135,逐日资产统计!$C:$C,"人民币")</f>
        <v>0</v>
      </c>
      <c r="H135" s="228">
        <f>SUMIF(逐日资产统计!$A:$A,汇总统计!$F135,逐日资产统计!$I:$I)-G135</f>
        <v>476528.6</v>
      </c>
      <c r="I135" s="223">
        <f t="shared" ref="I135:I165" si="59">G135+H135</f>
        <v>476528.6</v>
      </c>
      <c r="J135" s="228">
        <f>SUMIF(逐日资产统计!$A:$A,汇总统计!$F135,逐日资产统计!$G:$G)</f>
        <v>26755.425999999999</v>
      </c>
      <c r="K135" s="239">
        <f t="shared" ref="K135:K165" si="60">I135-J135</f>
        <v>449773.174</v>
      </c>
      <c r="L135" s="238">
        <f t="shared" ref="L135:L165" si="61">K135-K134</f>
        <v>-0.20199999999022111</v>
      </c>
      <c r="M135" s="235">
        <f t="shared" ref="M135:M165" si="62">J135/K135</f>
        <v>5.9486486848590932E-2</v>
      </c>
      <c r="N135" s="237">
        <f>SUMIFS(逐日资产统计!M:M,逐日资产统计!A:A,汇总统计!F135,逐日资产统计!C:C,"人民币")</f>
        <v>0</v>
      </c>
      <c r="O135" s="237">
        <f>SUMIF(逐日资产统计!A:A,汇总统计!F135,逐日资产统计!M:M)-SUMIFS(逐日资产统计!M:M,逐日资产统计!A:A,汇总统计!F135,逐日资产统计!C:C,"人民币")</f>
        <v>0.98816215857768053</v>
      </c>
      <c r="R135" s="273"/>
    </row>
    <row r="136" spans="1:18" x14ac:dyDescent="0.25">
      <c r="A136" s="221">
        <v>43048</v>
      </c>
      <c r="B136" s="208">
        <v>-21.178000000003522</v>
      </c>
      <c r="C136">
        <f>SUM($B$2:B136)</f>
        <v>50161.330000000016</v>
      </c>
      <c r="F136" s="226">
        <f t="shared" si="58"/>
        <v>43048</v>
      </c>
      <c r="G136" s="229">
        <f>SUMIFS(逐日资产统计!$I:$I,逐日资产统计!$A:$A,F136,逐日资产统计!$C:$C,"人民币")</f>
        <v>0</v>
      </c>
      <c r="H136" s="228">
        <f>SUMIF(逐日资产统计!$A:$A,汇总统计!$F136,逐日资产统计!$I:$I)-G136</f>
        <v>476506.42</v>
      </c>
      <c r="I136" s="223">
        <f t="shared" si="59"/>
        <v>476506.42</v>
      </c>
      <c r="J136" s="228">
        <f>SUMIF(逐日资产统计!$A:$A,汇总统计!$F136,逐日资产统计!$G:$G)</f>
        <v>26734.247999999996</v>
      </c>
      <c r="K136" s="239">
        <f t="shared" si="60"/>
        <v>449772.17199999996</v>
      </c>
      <c r="L136" s="238">
        <f t="shared" si="61"/>
        <v>-1.0020000000367872</v>
      </c>
      <c r="M136" s="235">
        <f t="shared" si="62"/>
        <v>5.9439533311100447E-2</v>
      </c>
      <c r="N136" s="237">
        <f>SUMIFS(逐日资产统计!M:M,逐日资产统计!A:A,汇总统计!F136,逐日资产统计!C:C,"人民币")</f>
        <v>0</v>
      </c>
      <c r="O136" s="237">
        <f>SUMIF(逐日资产统计!A:A,汇总统计!F136,逐日资产统计!M:M)-SUMIFS(逐日资产统计!M:M,逐日资产统计!A:A,汇总统计!F136,逐日资产统计!C:C,"人民币")</f>
        <v>0.98820651776318114</v>
      </c>
      <c r="R136" s="273"/>
    </row>
    <row r="137" spans="1:18" x14ac:dyDescent="0.25">
      <c r="A137" s="221">
        <v>43049</v>
      </c>
      <c r="B137" s="208">
        <v>-2148.9279999999962</v>
      </c>
      <c r="C137">
        <f>SUM($B$2:B137)</f>
        <v>48012.402000000016</v>
      </c>
      <c r="F137" s="226">
        <f t="shared" si="58"/>
        <v>43049</v>
      </c>
      <c r="G137" s="229">
        <f>SUMIFS(逐日资产统计!$I:$I,逐日资产统计!$A:$A,F137,逐日资产统计!$C:$C,"人民币")</f>
        <v>0</v>
      </c>
      <c r="H137" s="228">
        <f>SUMIF(逐日资产统计!$A:$A,汇总统计!$F137,逐日资产统计!$I:$I)-G137</f>
        <v>474357.29</v>
      </c>
      <c r="I137" s="223">
        <f t="shared" si="59"/>
        <v>474357.29</v>
      </c>
      <c r="J137" s="228">
        <f>SUMIF(逐日资产统计!$A:$A,汇总统计!$F137,逐日资产统计!$G:$G)</f>
        <v>24585.32</v>
      </c>
      <c r="K137" s="239">
        <f t="shared" si="60"/>
        <v>449771.97</v>
      </c>
      <c r="L137" s="238">
        <f t="shared" si="61"/>
        <v>-0.20199999999022111</v>
      </c>
      <c r="M137" s="235">
        <f t="shared" si="62"/>
        <v>5.4661743371869083E-2</v>
      </c>
      <c r="N137" s="237">
        <f>SUMIFS(逐日资产统计!M:M,逐日资产统计!A:A,汇总统计!F137,逐日资产统计!C:C,"人民币")</f>
        <v>0</v>
      </c>
      <c r="O137" s="237">
        <f>SUMIF(逐日资产统计!A:A,汇总统计!F137,逐日资产统计!M:M)-SUMIFS(逐日资产统计!M:M,逐日资产统计!A:A,汇总统计!F137,逐日资产统计!C:C,"人民币")</f>
        <v>0.99268374267000414</v>
      </c>
      <c r="R137" s="273"/>
    </row>
    <row r="138" spans="1:18" x14ac:dyDescent="0.25">
      <c r="A138" s="221">
        <v>43052</v>
      </c>
      <c r="B138" s="208">
        <v>-1329.4880000000048</v>
      </c>
      <c r="C138">
        <f>SUM($B$2:B138)</f>
        <v>46682.914000000012</v>
      </c>
      <c r="F138" s="226">
        <f t="shared" si="58"/>
        <v>43052</v>
      </c>
      <c r="G138" s="229">
        <f>SUMIFS(逐日资产统计!$I:$I,逐日资产统计!$A:$A,F138,逐日资产统计!$C:$C,"人民币")</f>
        <v>0</v>
      </c>
      <c r="H138" s="228">
        <f>SUMIF(逐日资产统计!$A:$A,汇总统计!$F138,逐日资产统计!$I:$I)-G138</f>
        <v>473027.60000000003</v>
      </c>
      <c r="I138" s="223">
        <f t="shared" si="59"/>
        <v>473027.60000000003</v>
      </c>
      <c r="J138" s="228">
        <f>SUMIF(逐日资产统计!$A:$A,汇总统计!$F138,逐日资产统计!$G:$G)</f>
        <v>23255.831999999995</v>
      </c>
      <c r="K138" s="239">
        <f t="shared" si="60"/>
        <v>449771.76800000004</v>
      </c>
      <c r="L138" s="238">
        <f t="shared" si="61"/>
        <v>-0.20199999993201345</v>
      </c>
      <c r="M138" s="235">
        <f t="shared" si="62"/>
        <v>5.1705850955055928E-2</v>
      </c>
      <c r="N138" s="237">
        <f>SUMIFS(逐日资产统计!M:M,逐日资产统计!A:A,汇总统计!F138,逐日资产统计!C:C,"人民币")</f>
        <v>0</v>
      </c>
      <c r="O138" s="237">
        <f>SUMIF(逐日资产统计!A:A,汇总统计!F138,逐日资产统计!M:M)-SUMIFS(逐日资产统计!M:M,逐日资产统计!A:A,汇总统计!F138,逐日资产统计!C:C,"人民币")</f>
        <v>0.99547423871249763</v>
      </c>
      <c r="R138" s="273"/>
    </row>
    <row r="139" spans="1:18" x14ac:dyDescent="0.25">
      <c r="A139" s="221">
        <v>43053</v>
      </c>
      <c r="B139" s="208">
        <v>-2721.482</v>
      </c>
      <c r="C139">
        <f>SUM($B$2:B139)</f>
        <v>43961.432000000015</v>
      </c>
      <c r="F139" s="226">
        <f t="shared" si="58"/>
        <v>43053</v>
      </c>
      <c r="G139" s="229">
        <f>SUMIFS(逐日资产统计!$I:$I,逐日资产统计!$A:$A,F139,逐日资产统计!$C:$C,"人民币")</f>
        <v>0</v>
      </c>
      <c r="H139" s="228">
        <f>SUMIF(逐日资产统计!$A:$A,汇总统计!$F139,逐日资产统计!$I:$I)-G139</f>
        <v>530298.83000000007</v>
      </c>
      <c r="I139" s="223">
        <f t="shared" si="59"/>
        <v>530298.83000000007</v>
      </c>
      <c r="J139" s="228">
        <f>SUMIF(逐日资产统计!$A:$A,汇总统计!$F139,逐日资产统计!$G:$G)</f>
        <v>20534.349999999995</v>
      </c>
      <c r="K139" s="239">
        <f t="shared" si="60"/>
        <v>509764.4800000001</v>
      </c>
      <c r="L139" s="238">
        <f t="shared" si="61"/>
        <v>59992.712000000058</v>
      </c>
      <c r="M139" s="235">
        <f t="shared" si="62"/>
        <v>4.0282033773714462E-2</v>
      </c>
      <c r="N139" s="237">
        <f>SUMIFS(逐日资产统计!M:M,逐日资产统计!A:A,汇总统计!F139,逐日资产统计!C:C,"人民币")</f>
        <v>0</v>
      </c>
      <c r="O139" s="237">
        <f>SUMIF(逐日资产统计!A:A,汇总统计!F139,逐日资产统计!M:M)-SUMIFS(逐日资产统计!M:M,逐日资产统计!A:A,汇总统计!F139,逐日资产统计!C:C,"人民币")</f>
        <v>1.0011043207468515</v>
      </c>
      <c r="R139" s="273"/>
    </row>
    <row r="140" spans="1:18" x14ac:dyDescent="0.25">
      <c r="A140" s="221">
        <v>43054</v>
      </c>
      <c r="B140" s="208">
        <v>89.240000000001601</v>
      </c>
      <c r="C140">
        <f>SUM($B$2:B140)</f>
        <v>44050.67200000002</v>
      </c>
      <c r="F140" s="226">
        <f t="shared" si="58"/>
        <v>43054</v>
      </c>
      <c r="G140" s="229">
        <f>SUMIFS(逐日资产统计!$I:$I,逐日资产统计!$A:$A,F140,逐日资产统计!$C:$C,"人民币")</f>
        <v>0</v>
      </c>
      <c r="H140" s="228">
        <f>SUMIF(逐日资产统计!$A:$A,汇总统计!$F140,逐日资产统计!$I:$I)-G140</f>
        <v>530387.87</v>
      </c>
      <c r="I140" s="223">
        <f t="shared" si="59"/>
        <v>530387.87</v>
      </c>
      <c r="J140" s="228">
        <f>SUMIF(逐日资产统计!$A:$A,汇总统计!$F140,逐日资产统计!$G:$G)</f>
        <v>20623.589999999997</v>
      </c>
      <c r="K140" s="239">
        <f t="shared" si="60"/>
        <v>509764.28</v>
      </c>
      <c r="L140" s="238">
        <f t="shared" si="61"/>
        <v>-0.20000000006984919</v>
      </c>
      <c r="M140" s="235">
        <f t="shared" si="62"/>
        <v>4.0457110882700521E-2</v>
      </c>
      <c r="N140" s="237">
        <f>SUMIFS(逐日资产统计!M:M,逐日资产统计!A:A,汇总统计!F140,逐日资产统计!C:C,"人民币")</f>
        <v>0</v>
      </c>
      <c r="O140" s="237">
        <f>SUMIF(逐日资产统计!A:A,汇总统计!F140,逐日资产统计!M:M)-SUMIFS(逐日资产统计!M:M,逐日资产统计!A:A,汇总统计!F140,逐日资产统计!C:C,"人民币")</f>
        <v>1.0009438752813107</v>
      </c>
      <c r="R140" s="273"/>
    </row>
    <row r="141" spans="1:18" x14ac:dyDescent="0.25">
      <c r="A141" s="221">
        <v>43055</v>
      </c>
      <c r="B141" s="208">
        <v>366.06999999999971</v>
      </c>
      <c r="C141">
        <f>SUM($B$2:B141)</f>
        <v>44416.74200000002</v>
      </c>
      <c r="F141" s="226">
        <f t="shared" si="58"/>
        <v>43055</v>
      </c>
      <c r="G141" s="229">
        <f>SUMIFS(逐日资产统计!$I:$I,逐日资产统计!$A:$A,F141,逐日资产统计!$C:$C,"人民币")</f>
        <v>0</v>
      </c>
      <c r="H141" s="228">
        <f>SUMIF(逐日资产统计!$A:$A,汇总统计!$F141,逐日资产统计!$I:$I)-G141</f>
        <v>530753.93999999994</v>
      </c>
      <c r="I141" s="223">
        <f t="shared" si="59"/>
        <v>530753.93999999994</v>
      </c>
      <c r="J141" s="228">
        <f>SUMIF(逐日资产统计!$A:$A,汇总统计!$F141,逐日资产统计!$G:$G)</f>
        <v>20989.659999999996</v>
      </c>
      <c r="K141" s="239">
        <f t="shared" si="60"/>
        <v>509764.27999999997</v>
      </c>
      <c r="L141" s="238">
        <f t="shared" si="61"/>
        <v>0</v>
      </c>
      <c r="M141" s="235">
        <f t="shared" si="62"/>
        <v>4.1175227106928711E-2</v>
      </c>
      <c r="N141" s="237">
        <f>SUMIFS(逐日资产统计!M:M,逐日资产统计!A:A,汇总统计!F141,逐日资产统计!C:C,"人民币")</f>
        <v>0</v>
      </c>
      <c r="O141" s="237">
        <f>SUMIF(逐日资产统计!A:A,汇总统计!F141,逐日资产统计!M:M)-SUMIFS(逐日资产统计!M:M,逐日资产统计!A:A,汇总统计!F141,逐日资产统计!C:C,"人民币")</f>
        <v>1.0002630032289528</v>
      </c>
      <c r="R141" s="273"/>
    </row>
    <row r="142" spans="1:18" x14ac:dyDescent="0.25">
      <c r="A142" s="221">
        <v>43056</v>
      </c>
      <c r="B142" s="208">
        <v>-10502.449999999995</v>
      </c>
      <c r="C142">
        <f>SUM($B$2:B142)</f>
        <v>33914.292000000023</v>
      </c>
      <c r="F142" s="226">
        <f t="shared" si="58"/>
        <v>43056</v>
      </c>
      <c r="G142" s="229">
        <f>SUMIFS(逐日资产统计!$I:$I,逐日资产统计!$A:$A,F142,逐日资产统计!$C:$C,"人民币")</f>
        <v>0</v>
      </c>
      <c r="H142" s="228">
        <f>SUMIF(逐日资产统计!$A:$A,汇总统计!$F142,逐日资产统计!$I:$I)-G142</f>
        <v>520251.49</v>
      </c>
      <c r="I142" s="223">
        <f t="shared" si="59"/>
        <v>520251.49</v>
      </c>
      <c r="J142" s="228">
        <f>SUMIF(逐日资产统计!$A:$A,汇总统计!$F142,逐日资产统计!$G:$G)</f>
        <v>10487.210000000001</v>
      </c>
      <c r="K142" s="239">
        <f t="shared" si="60"/>
        <v>509764.27999999997</v>
      </c>
      <c r="L142" s="238">
        <f t="shared" si="61"/>
        <v>0</v>
      </c>
      <c r="M142" s="235">
        <f t="shared" si="62"/>
        <v>2.0572665468047313E-2</v>
      </c>
      <c r="N142" s="237">
        <f>SUMIFS(逐日资产统计!M:M,逐日资产统计!A:A,汇总统计!F142,逐日资产统计!C:C,"人民币")</f>
        <v>0</v>
      </c>
      <c r="O142" s="237">
        <f>SUMIF(逐日资产统计!A:A,汇总统计!F142,逐日资产统计!M:M)-SUMIFS(逐日资产统计!M:M,逐日资产统计!A:A,汇总统计!F142,逐日资产统计!C:C,"人民币")</f>
        <v>1.0204634877643504</v>
      </c>
      <c r="R142" s="273"/>
    </row>
    <row r="143" spans="1:18" x14ac:dyDescent="0.25">
      <c r="A143" s="221">
        <v>43059</v>
      </c>
      <c r="B143" s="208">
        <v>-735.89199999999801</v>
      </c>
      <c r="C143">
        <f>SUM($B$2:B143)</f>
        <v>33178.400000000023</v>
      </c>
      <c r="F143" s="226">
        <f t="shared" si="58"/>
        <v>43059</v>
      </c>
      <c r="G143" s="229">
        <f>SUMIFS(逐日资产统计!$I:$I,逐日资产统计!$A:$A,F143,逐日资产统计!$C:$C,"人民币")</f>
        <v>0</v>
      </c>
      <c r="H143" s="228">
        <f>SUMIF(逐日资产统计!$A:$A,汇总统计!$F143,逐日资产统计!$I:$I)-G143</f>
        <v>519513.27999999997</v>
      </c>
      <c r="I143" s="223">
        <f t="shared" si="59"/>
        <v>519513.27999999997</v>
      </c>
      <c r="J143" s="228">
        <f>SUMIF(逐日资产统计!$A:$A,汇总统计!$F143,逐日资产统计!$G:$G)</f>
        <v>9751.3180000000029</v>
      </c>
      <c r="K143" s="239">
        <f t="shared" si="60"/>
        <v>509761.96199999994</v>
      </c>
      <c r="L143" s="238">
        <f t="shared" si="61"/>
        <v>-2.3180000000284053</v>
      </c>
      <c r="M143" s="235">
        <f t="shared" si="62"/>
        <v>1.9129159739070534E-2</v>
      </c>
      <c r="N143" s="237">
        <f>SUMIFS(逐日资产统计!M:M,逐日资产统计!A:A,汇总统计!F143,逐日资产统计!C:C,"人民币")</f>
        <v>0</v>
      </c>
      <c r="O143" s="237">
        <f>SUMIF(逐日资产统计!A:A,汇总统计!F143,逐日资产统计!M:M)-SUMIFS(逐日资产统计!M:M,逐日资产统计!A:A,汇总统计!F143,逐日资产统计!C:C,"人民币")</f>
        <v>1.0219135302951254</v>
      </c>
      <c r="R143" s="273"/>
    </row>
    <row r="144" spans="1:18" x14ac:dyDescent="0.25">
      <c r="A144" s="221">
        <v>43060</v>
      </c>
      <c r="B144" s="208">
        <v>3397.1779999999999</v>
      </c>
      <c r="C144">
        <f>SUM($B$2:B144)</f>
        <v>36575.578000000023</v>
      </c>
      <c r="F144" s="226">
        <f t="shared" si="58"/>
        <v>43060</v>
      </c>
      <c r="G144" s="229">
        <f>SUMIFS(逐日资产统计!$I:$I,逐日资产统计!$A:$A,F144,逐日资产统计!$C:$C,"人民币")</f>
        <v>0</v>
      </c>
      <c r="H144" s="228">
        <f>SUMIF(逐日资产统计!$A:$A,汇总统计!$F144,逐日资产统计!$I:$I)-G144</f>
        <v>522921.3</v>
      </c>
      <c r="I144" s="223">
        <f t="shared" si="59"/>
        <v>522921.3</v>
      </c>
      <c r="J144" s="228">
        <f>SUMIF(逐日资产统计!$A:$A,汇总统计!$F144,逐日资产统计!$G:$G)</f>
        <v>13148.496000000003</v>
      </c>
      <c r="K144" s="239">
        <f t="shared" si="60"/>
        <v>509772.804</v>
      </c>
      <c r="L144" s="238">
        <f t="shared" si="61"/>
        <v>10.842000000062399</v>
      </c>
      <c r="M144" s="235">
        <f t="shared" si="62"/>
        <v>2.5792854967602398E-2</v>
      </c>
      <c r="N144" s="237">
        <f>SUMIFS(逐日资产统计!M:M,逐日资产统计!A:A,汇总统计!F144,逐日资产统计!C:C,"人民币")</f>
        <v>0</v>
      </c>
      <c r="O144" s="237">
        <f>SUMIF(逐日资产统计!A:A,汇总统计!F144,逐日资产统计!M:M)-SUMIFS(逐日资产统计!M:M,逐日资产统计!A:A,汇总统计!F144,逐日资产统计!C:C,"人民币")</f>
        <v>1.0152670965975179</v>
      </c>
      <c r="R144" s="273"/>
    </row>
    <row r="145" spans="1:18" x14ac:dyDescent="0.25">
      <c r="A145" s="221">
        <v>43061</v>
      </c>
      <c r="B145" s="208">
        <v>758.83999999999651</v>
      </c>
      <c r="C145">
        <f>SUM($B$2:B145)</f>
        <v>37334.41800000002</v>
      </c>
      <c r="F145" s="226">
        <f t="shared" si="58"/>
        <v>43061</v>
      </c>
      <c r="G145" s="229">
        <f>SUMIFS(逐日资产统计!$I:$I,逐日资产统计!$A:$A,F145,逐日资产统计!$C:$C,"人民币")</f>
        <v>0</v>
      </c>
      <c r="H145" s="228">
        <f>SUMIF(逐日资产统计!$A:$A,汇总统计!$F145,逐日资产统计!$I:$I)-G145</f>
        <v>523680.14</v>
      </c>
      <c r="I145" s="223">
        <f t="shared" si="59"/>
        <v>523680.14</v>
      </c>
      <c r="J145" s="228">
        <f>SUMIF(逐日资产统计!$A:$A,汇总统计!$F145,逐日资产统计!$G:$G)</f>
        <v>13907.335999999999</v>
      </c>
      <c r="K145" s="239">
        <f t="shared" si="60"/>
        <v>509772.804</v>
      </c>
      <c r="L145" s="238">
        <f t="shared" si="61"/>
        <v>0</v>
      </c>
      <c r="M145" s="235">
        <f t="shared" si="62"/>
        <v>2.72814396744476E-2</v>
      </c>
      <c r="N145" s="237">
        <f>SUMIFS(逐日资产统计!M:M,逐日资产统计!A:A,汇总统计!F145,逐日资产统计!C:C,"人民币")</f>
        <v>0</v>
      </c>
      <c r="O145" s="237">
        <f>SUMIF(逐日资产统计!A:A,汇总统计!F145,逐日资产统计!M:M)-SUMIFS(逐日资产统计!M:M,逐日资产统计!A:A,汇总统计!F145,逐日资产统计!C:C,"人民币")</f>
        <v>1.0137959213041756</v>
      </c>
      <c r="R145" s="273"/>
    </row>
    <row r="146" spans="1:18" x14ac:dyDescent="0.25">
      <c r="A146" s="221">
        <v>43062</v>
      </c>
      <c r="B146" s="208">
        <v>-10537.690999999999</v>
      </c>
      <c r="C146">
        <f>SUM($B$2:B146)</f>
        <v>26796.727000000021</v>
      </c>
      <c r="F146" s="226">
        <f t="shared" si="58"/>
        <v>43062</v>
      </c>
      <c r="G146" s="229">
        <f>SUMIFS(逐日资产统计!$I:$I,逐日资产统计!$A:$A,F146,逐日资产统计!$C:$C,"人民币")</f>
        <v>0</v>
      </c>
      <c r="H146" s="228">
        <f>SUMIF(逐日资产统计!$A:$A,汇总统计!$F146,逐日资产统计!$I:$I)-G146</f>
        <v>513142.17000000004</v>
      </c>
      <c r="I146" s="223">
        <f t="shared" si="59"/>
        <v>513142.17000000004</v>
      </c>
      <c r="J146" s="228">
        <f>SUMIF(逐日资产统计!$A:$A,汇总统计!$F146,逐日资产统计!$G:$G)</f>
        <v>3369.6450000000004</v>
      </c>
      <c r="K146" s="239">
        <f t="shared" si="60"/>
        <v>509772.52500000002</v>
      </c>
      <c r="L146" s="238">
        <f t="shared" si="61"/>
        <v>-0.27899999998044223</v>
      </c>
      <c r="M146" s="235">
        <f t="shared" si="62"/>
        <v>6.6100953557667709E-3</v>
      </c>
      <c r="N146" s="237">
        <f>SUMIFS(逐日资产统计!M:M,逐日资产统计!A:A,汇总统计!F146,逐日资产统计!C:C,"人民币")</f>
        <v>0</v>
      </c>
      <c r="O146" s="237">
        <f>SUMIF(逐日资产统计!A:A,汇总统计!F146,逐日资产统计!M:M)-SUMIFS(逐日资产统计!M:M,逐日资产统计!A:A,汇总统计!F146,逐日资产统计!C:C,"人民币")</f>
        <v>1.0346154555958638</v>
      </c>
      <c r="R146" s="273"/>
    </row>
    <row r="147" spans="1:18" x14ac:dyDescent="0.25">
      <c r="A147" s="221">
        <v>43063</v>
      </c>
      <c r="B147" s="208">
        <v>-76.420999999998457</v>
      </c>
      <c r="C147">
        <f>SUM($B$2:B147)</f>
        <v>26720.306000000022</v>
      </c>
      <c r="F147" s="226">
        <f t="shared" si="58"/>
        <v>43063</v>
      </c>
      <c r="G147" s="229">
        <f>SUMIFS(逐日资产统计!$I:$I,逐日资产统计!$A:$A,F147,逐日资产统计!$C:$C,"人民币")</f>
        <v>0</v>
      </c>
      <c r="H147" s="228">
        <f>SUMIF(逐日资产统计!$A:$A,汇总统计!$F147,逐日资产统计!$I:$I)-G147</f>
        <v>513065.47</v>
      </c>
      <c r="I147" s="223">
        <f t="shared" si="59"/>
        <v>513065.47</v>
      </c>
      <c r="J147" s="228">
        <f>SUMIF(逐日资产统计!$A:$A,汇总统计!$F147,逐日资产统计!$G:$G)</f>
        <v>3293.224000000002</v>
      </c>
      <c r="K147" s="239">
        <f t="shared" si="60"/>
        <v>509772.24599999998</v>
      </c>
      <c r="L147" s="238">
        <f t="shared" si="61"/>
        <v>-0.27900000003864989</v>
      </c>
      <c r="M147" s="235">
        <f t="shared" si="62"/>
        <v>6.4601869282620815E-3</v>
      </c>
      <c r="N147" s="237">
        <f>SUMIFS(逐日资产统计!M:M,逐日资产统计!A:A,汇总统计!F147,逐日资产统计!C:C,"人民币")</f>
        <v>0</v>
      </c>
      <c r="O147" s="237">
        <f>SUMIF(逐日资产统计!A:A,汇总统计!F147,逐日资产统计!M:M)-SUMIFS(逐日资产统计!M:M,逐日资产统计!A:A,汇总统计!F147,逐日资产统计!C:C,"人民币")</f>
        <v>1.0347701824486455</v>
      </c>
      <c r="R147" s="273"/>
    </row>
    <row r="148" spans="1:18" x14ac:dyDescent="0.25">
      <c r="A148" s="221">
        <v>43066</v>
      </c>
      <c r="B148" s="208">
        <v>-310.57300000000032</v>
      </c>
      <c r="C148">
        <f>SUM($B$2:B148)</f>
        <v>26409.733000000022</v>
      </c>
      <c r="F148" s="226">
        <f t="shared" si="58"/>
        <v>43066</v>
      </c>
      <c r="G148" s="229">
        <f>SUMIFS(逐日资产统计!$I:$I,逐日资产统计!$A:$A,F148,逐日资产统计!$C:$C,"人民币")</f>
        <v>0</v>
      </c>
      <c r="H148" s="228">
        <f>SUMIF(逐日资产统计!$A:$A,汇总统计!$F148,逐日资产统计!$I:$I)-G148</f>
        <v>512754.06</v>
      </c>
      <c r="I148" s="223">
        <f t="shared" si="59"/>
        <v>512754.06</v>
      </c>
      <c r="J148" s="228">
        <f>SUMIF(逐日资产统计!$A:$A,汇总统计!$F148,逐日资产统计!$G:$G)</f>
        <v>2982.6510000000017</v>
      </c>
      <c r="K148" s="239">
        <f t="shared" si="60"/>
        <v>509771.40899999999</v>
      </c>
      <c r="L148" s="238">
        <f t="shared" si="61"/>
        <v>-0.83699999999953434</v>
      </c>
      <c r="M148" s="235">
        <f t="shared" si="62"/>
        <v>5.8509577966543071E-3</v>
      </c>
      <c r="N148" s="237">
        <f>SUMIFS(逐日资产统计!M:M,逐日资产统计!A:A,汇总统计!F148,逐日资产统计!C:C,"人民币")</f>
        <v>0</v>
      </c>
      <c r="O148" s="237">
        <f>SUMIF(逐日资产统计!A:A,汇总统计!F148,逐日资产统计!M:M)-SUMIFS(逐日资产统计!M:M,逐日资产统计!A:A,汇总统计!F148,逐日资产统计!C:C,"人民币")</f>
        <v>1.0353988030831007</v>
      </c>
      <c r="R148" s="273"/>
    </row>
    <row r="149" spans="1:18" x14ac:dyDescent="0.25">
      <c r="A149" s="221">
        <v>43067</v>
      </c>
      <c r="B149" s="208">
        <v>2845.8600000000006</v>
      </c>
      <c r="C149">
        <f>SUM($B$2:B149)</f>
        <v>29255.593000000023</v>
      </c>
      <c r="F149" s="226">
        <f t="shared" si="58"/>
        <v>43067</v>
      </c>
      <c r="G149" s="229">
        <f>SUMIFS(逐日资产统计!$I:$I,逐日资产统计!$A:$A,F149,逐日资产统计!$C:$C,"人民币")</f>
        <v>0</v>
      </c>
      <c r="H149" s="228">
        <f>SUMIF(逐日资产统计!$A:$A,汇总统计!$F149,逐日资产统计!$I:$I)-G149</f>
        <v>515599.92000000004</v>
      </c>
      <c r="I149" s="223">
        <f t="shared" si="59"/>
        <v>515599.92000000004</v>
      </c>
      <c r="J149" s="228">
        <f>SUMIF(逐日资产统计!$A:$A,汇总统计!$F149,逐日资产统计!$G:$G)</f>
        <v>5828.5110000000022</v>
      </c>
      <c r="K149" s="239">
        <f t="shared" si="60"/>
        <v>509771.40900000004</v>
      </c>
      <c r="L149" s="238">
        <f t="shared" si="61"/>
        <v>0</v>
      </c>
      <c r="M149" s="235">
        <f t="shared" si="62"/>
        <v>1.1433577672458287E-2</v>
      </c>
      <c r="N149" s="237">
        <f>SUMIFS(逐日资产统计!M:M,逐日资产统计!A:A,汇总统计!F149,逐日资产统计!C:C,"人民币")</f>
        <v>0</v>
      </c>
      <c r="O149" s="237">
        <f>SUMIF(逐日资产统计!A:A,汇总统计!F149,逐日资产统计!M:M)-SUMIFS(逐日资产统计!M:M,逐日资产统计!A:A,汇总统计!F149,逐日资产统计!C:C,"人民币")</f>
        <v>1.0296839068555328</v>
      </c>
      <c r="R149" s="273"/>
    </row>
    <row r="150" spans="1:18" x14ac:dyDescent="0.25">
      <c r="A150" s="221">
        <v>43068</v>
      </c>
      <c r="B150" s="208">
        <v>5639.7350000000006</v>
      </c>
      <c r="C150">
        <f>SUM($B$2:B150)</f>
        <v>34895.328000000023</v>
      </c>
      <c r="F150" s="226">
        <f t="shared" si="58"/>
        <v>43068</v>
      </c>
      <c r="G150" s="229">
        <f>SUMIFS(逐日资产统计!$I:$I,逐日资产统计!$A:$A,F150,逐日资产统计!$C:$C,"人民币")</f>
        <v>0</v>
      </c>
      <c r="H150" s="228">
        <f>SUMIF(逐日资产统计!$A:$A,汇总统计!$F150,逐日资产统计!$I:$I)-G150</f>
        <v>521239.19</v>
      </c>
      <c r="I150" s="223">
        <f t="shared" si="59"/>
        <v>521239.19</v>
      </c>
      <c r="J150" s="228">
        <f>SUMIF(逐日资产统计!$A:$A,汇总统计!$F150,逐日资产统计!$G:$G)</f>
        <v>11468.246000000003</v>
      </c>
      <c r="K150" s="239">
        <f t="shared" si="60"/>
        <v>509770.94400000002</v>
      </c>
      <c r="L150" s="238">
        <f t="shared" si="61"/>
        <v>-0.46500000002561137</v>
      </c>
      <c r="M150" s="235">
        <f t="shared" si="62"/>
        <v>2.2496860864631787E-2</v>
      </c>
      <c r="N150" s="237">
        <f>SUMIFS(逐日资产统计!M:M,逐日资产统计!A:A,汇总统计!F150,逐日资产统计!C:C,"人民币")</f>
        <v>0</v>
      </c>
      <c r="O150" s="237">
        <f>SUMIF(逐日资产统计!A:A,汇总统计!F150,逐日资产统计!M:M)-SUMIFS(逐日资产统计!M:M,逐日资产统计!A:A,汇总统计!F150,逐日资产统计!C:C,"人民币")</f>
        <v>1.0185438857734399</v>
      </c>
      <c r="R150" s="273"/>
    </row>
    <row r="151" spans="1:18" x14ac:dyDescent="0.25">
      <c r="A151" s="221">
        <v>43069</v>
      </c>
      <c r="B151" s="208">
        <v>-320.79000000000087</v>
      </c>
      <c r="C151">
        <f>SUM($B$2:B151)</f>
        <v>34574.538000000022</v>
      </c>
      <c r="F151" s="226">
        <f t="shared" si="58"/>
        <v>43069</v>
      </c>
      <c r="G151" s="229">
        <f>SUMIFS(逐日资产统计!$I:$I,逐日资产统计!$A:$A,F151,逐日资产统计!$C:$C,"人民币")</f>
        <v>0</v>
      </c>
      <c r="H151" s="228">
        <f>SUMIF(逐日资产统计!$A:$A,汇总统计!$F151,逐日资产统计!$I:$I)-G151</f>
        <v>520918.4</v>
      </c>
      <c r="I151" s="223">
        <f t="shared" si="59"/>
        <v>520918.4</v>
      </c>
      <c r="J151" s="228">
        <f>SUMIF(逐日资产统计!$A:$A,汇总统计!$F151,逐日资产统计!$G:$G)</f>
        <v>11147.456000000002</v>
      </c>
      <c r="K151" s="239">
        <f t="shared" si="60"/>
        <v>509770.94400000002</v>
      </c>
      <c r="L151" s="238">
        <f t="shared" si="61"/>
        <v>0</v>
      </c>
      <c r="M151" s="235">
        <f t="shared" si="62"/>
        <v>2.1867578235294637E-2</v>
      </c>
      <c r="N151" s="237">
        <f>SUMIFS(逐日资产统计!M:M,逐日资产统计!A:A,汇总统计!F151,逐日资产统计!C:C,"人民币")</f>
        <v>0</v>
      </c>
      <c r="O151" s="237">
        <f>SUMIF(逐日资产统计!A:A,汇总统计!F151,逐日资产统计!M:M)-SUMIFS(逐日资产统计!M:M,逐日资产统计!A:A,汇总统计!F151,逐日资产统计!C:C,"人民币")</f>
        <v>1.0191711216190475</v>
      </c>
      <c r="R151" s="273"/>
    </row>
    <row r="152" spans="1:18" x14ac:dyDescent="0.25">
      <c r="A152" s="221">
        <v>43070</v>
      </c>
      <c r="B152" s="208">
        <v>2129.3089999999975</v>
      </c>
      <c r="C152">
        <f>SUM($B$2:B152)</f>
        <v>36703.847000000023</v>
      </c>
      <c r="F152" s="226">
        <f t="shared" si="58"/>
        <v>43070</v>
      </c>
      <c r="G152" s="229">
        <f>SUMIFS(逐日资产统计!$I:$I,逐日资产统计!$A:$A,F152,逐日资产统计!$C:$C,"人民币")</f>
        <v>0</v>
      </c>
      <c r="H152" s="228">
        <f>SUMIF(逐日资产统计!$A:$A,汇总统计!$F152,逐日资产统计!$I:$I)-G152</f>
        <v>523047.43</v>
      </c>
      <c r="I152" s="223">
        <f t="shared" si="59"/>
        <v>523047.43</v>
      </c>
      <c r="J152" s="228">
        <f>SUMIF(逐日资产统计!$A:$A,汇总统计!$F152,逐日资产统计!$G:$G)</f>
        <v>13276.764999999999</v>
      </c>
      <c r="K152" s="239">
        <f t="shared" si="60"/>
        <v>509770.66499999998</v>
      </c>
      <c r="L152" s="238">
        <f t="shared" si="61"/>
        <v>-0.27900000003864989</v>
      </c>
      <c r="M152" s="235">
        <f t="shared" si="62"/>
        <v>2.6044584185714179E-2</v>
      </c>
      <c r="N152" s="237">
        <f>SUMIFS(逐日资产统计!M:M,逐日资产统计!A:A,汇总统计!F152,逐日资产统计!C:C,"人民币")</f>
        <v>0</v>
      </c>
      <c r="O152" s="237">
        <f>SUMIF(逐日资产统计!A:A,汇总统计!F152,逐日资产统计!M:M)-SUMIFS(逐日资产统计!M:M,逐日资产统计!A:A,汇总统计!F152,逐日资产统计!C:C,"人民币")</f>
        <v>1.0150227102731397</v>
      </c>
      <c r="R152" s="273"/>
    </row>
    <row r="153" spans="1:18" x14ac:dyDescent="0.25">
      <c r="A153" s="221">
        <v>43073</v>
      </c>
      <c r="B153" s="208">
        <v>-5251.844000000001</v>
      </c>
      <c r="C153">
        <f>SUM($B$2:B153)</f>
        <v>31452.003000000022</v>
      </c>
      <c r="F153" s="226">
        <f t="shared" si="58"/>
        <v>43073</v>
      </c>
      <c r="G153" s="229">
        <f>SUMIFS(逐日资产统计!$I:$I,逐日资产统计!$A:$A,F153,逐日资产统计!$C:$C,"人民币")</f>
        <v>0</v>
      </c>
      <c r="H153" s="228">
        <f>SUMIF(逐日资产统计!$A:$A,汇总统计!$F153,逐日资产统计!$I:$I)-G153</f>
        <v>517795.4</v>
      </c>
      <c r="I153" s="223">
        <f t="shared" si="59"/>
        <v>517795.4</v>
      </c>
      <c r="J153" s="228">
        <f>SUMIF(逐日资产统计!$A:$A,汇总统计!$F153,逐日资产统计!$G:$G)</f>
        <v>8024.9209999999985</v>
      </c>
      <c r="K153" s="239">
        <f t="shared" si="60"/>
        <v>509770.47900000005</v>
      </c>
      <c r="L153" s="238">
        <f t="shared" si="61"/>
        <v>-0.18599999992875382</v>
      </c>
      <c r="M153" s="235">
        <f t="shared" si="62"/>
        <v>1.5742223864634572E-2</v>
      </c>
      <c r="N153" s="237">
        <f>SUMIFS(逐日资产统计!M:M,逐日资产统计!A:A,汇总统计!F153,逐日资产统计!C:C,"人民币")</f>
        <v>0</v>
      </c>
      <c r="O153" s="237">
        <f>SUMIF(逐日资产统计!A:A,汇总统计!F153,逐日资产统计!M:M)-SUMIFS(逐日资产统计!M:M,逐日资产统计!A:A,汇总统计!F153,逐日资产统计!C:C,"人民币")</f>
        <v>1.0253181855226987</v>
      </c>
      <c r="Q153" s="274"/>
      <c r="R153" s="273"/>
    </row>
    <row r="154" spans="1:18" x14ac:dyDescent="0.25">
      <c r="A154" s="221">
        <v>43074</v>
      </c>
      <c r="B154" s="208">
        <v>-9910.8529999999955</v>
      </c>
      <c r="C154">
        <f>SUM($B$2:B154)</f>
        <v>21541.150000000027</v>
      </c>
      <c r="F154" s="226">
        <f t="shared" si="58"/>
        <v>43074</v>
      </c>
      <c r="G154" s="229">
        <f>SUMIFS(逐日资产统计!$I:$I,逐日资产统计!$A:$A,F154,逐日资产统计!$C:$C,"人民币")</f>
        <v>0</v>
      </c>
      <c r="H154" s="228">
        <f>SUMIF(逐日资产统计!$A:$A,汇总统计!$F154,逐日资产统计!$I:$I)-G154</f>
        <v>507883.70999999996</v>
      </c>
      <c r="I154" s="223">
        <f t="shared" si="59"/>
        <v>507883.70999999996</v>
      </c>
      <c r="J154" s="228">
        <f>SUMIF(逐日资产统计!$A:$A,汇总统计!$F154,逐日资产统计!$G:$G)</f>
        <v>-1885.9319999999971</v>
      </c>
      <c r="K154" s="239">
        <f t="shared" si="60"/>
        <v>509769.64199999993</v>
      </c>
      <c r="L154" s="238">
        <f t="shared" si="61"/>
        <v>-0.83700000011594966</v>
      </c>
      <c r="M154" s="235">
        <f t="shared" si="62"/>
        <v>-3.6995769159592234E-3</v>
      </c>
      <c r="N154" s="237">
        <f>SUMIFS(逐日资产统计!M:M,逐日资产统计!A:A,汇总统计!F154,逐日资产统计!C:C,"人民币")</f>
        <v>0</v>
      </c>
      <c r="O154" s="237">
        <f>SUMIF(逐日资产统计!A:A,汇总统计!F154,逐日资产统计!M:M)-SUMIFS(逐日资产统计!M:M,逐日资产统计!A:A,汇总统计!F154,逐日资产统计!C:C,"人民币")</f>
        <v>1.0453281323002068</v>
      </c>
      <c r="P154" s="214">
        <f>COLUMN()</f>
        <v>16</v>
      </c>
      <c r="R154" s="273"/>
    </row>
    <row r="155" spans="1:18" x14ac:dyDescent="0.25">
      <c r="A155" s="221">
        <v>43075</v>
      </c>
      <c r="B155" s="208">
        <v>2561.9999999999982</v>
      </c>
      <c r="C155">
        <f>SUM($B$2:B155)</f>
        <v>24103.150000000023</v>
      </c>
      <c r="F155" s="226">
        <f t="shared" si="58"/>
        <v>43075</v>
      </c>
      <c r="G155" s="229">
        <f>SUMIFS(逐日资产统计!$I:$I,逐日资产统计!$A:$A,F155,逐日资产统计!$C:$C,"人民币")</f>
        <v>0</v>
      </c>
      <c r="H155" s="228">
        <f>SUMIF(逐日资产统计!$A:$A,汇总统计!$F155,逐日资产统计!$I:$I)-G155</f>
        <v>560445.71</v>
      </c>
      <c r="I155" s="223">
        <f t="shared" si="59"/>
        <v>560445.71</v>
      </c>
      <c r="J155" s="228">
        <f>SUMIF(逐日资产统计!$A:$A,汇总统计!$F155,逐日资产统计!$G:$G)</f>
        <v>676.06800000000112</v>
      </c>
      <c r="K155" s="239">
        <f t="shared" si="60"/>
        <v>559769.64199999999</v>
      </c>
      <c r="L155" s="238">
        <f t="shared" si="61"/>
        <v>50000.000000000058</v>
      </c>
      <c r="M155" s="235">
        <f t="shared" si="62"/>
        <v>1.2077611025572571E-3</v>
      </c>
      <c r="N155" s="237">
        <f>SUMIFS(逐日资产统计!M:M,逐日资产统计!A:A,汇总统计!F155,逐日资产统计!C:C,"人民币")</f>
        <v>0</v>
      </c>
      <c r="O155" s="237">
        <f>SUMIF(逐日资产统计!A:A,汇总统计!F155,逐日资产统计!M:M)-SUMIFS(逐日资产统计!M:M,逐日资产统计!A:A,汇总统计!F155,逐日资产统计!C:C,"人民币")</f>
        <v>1.0365056233546694</v>
      </c>
      <c r="P155" s="214" t="s">
        <v>90</v>
      </c>
      <c r="R155" s="273"/>
    </row>
    <row r="156" spans="1:18" x14ac:dyDescent="0.25">
      <c r="A156" s="221">
        <v>43076</v>
      </c>
      <c r="B156" s="208">
        <v>-2456.7939999999999</v>
      </c>
      <c r="C156">
        <f>SUM($B$2:B156)</f>
        <v>21646.356000000022</v>
      </c>
      <c r="F156" s="226">
        <f t="shared" si="58"/>
        <v>43076</v>
      </c>
      <c r="G156" s="229">
        <f>SUMIFS(逐日资产统计!$I:$I,逐日资产统计!$A:$A,F156,逐日资产统计!$C:$C,"人民币")</f>
        <v>0</v>
      </c>
      <c r="H156" s="228">
        <f>SUMIF(逐日资产统计!$A:$A,汇总统计!$F156,逐日资产统计!$I:$I)-G156</f>
        <v>557988.73</v>
      </c>
      <c r="I156" s="223">
        <f t="shared" si="59"/>
        <v>557988.73</v>
      </c>
      <c r="J156" s="228">
        <f>SUMIF(逐日资产统计!$A:$A,汇总统计!$F156,逐日资产统计!$G:$G)</f>
        <v>-1780.7259999999987</v>
      </c>
      <c r="K156" s="239">
        <f t="shared" si="60"/>
        <v>559769.45600000001</v>
      </c>
      <c r="L156" s="238">
        <f t="shared" si="61"/>
        <v>-0.18599999998696148</v>
      </c>
      <c r="M156" s="235">
        <f t="shared" si="62"/>
        <v>-3.181177502475231E-3</v>
      </c>
      <c r="N156" s="237">
        <f>SUMIFS(逐日资产统计!M:M,逐日资产统计!A:A,汇总统计!F156,逐日资产统计!C:C,"人民币")</f>
        <v>0</v>
      </c>
      <c r="O156" s="237">
        <f>SUMIF(逐日资产统计!A:A,汇总统计!F156,逐日资产统计!M:M)-SUMIFS(逐日资产统计!M:M,逐日资产统计!A:A,汇总统计!F156,逐日资产统计!C:C,"人民币")</f>
        <v>1.0410696825364201</v>
      </c>
      <c r="R156" s="273"/>
    </row>
    <row r="157" spans="1:18" x14ac:dyDescent="0.25">
      <c r="A157" s="221">
        <v>43077</v>
      </c>
      <c r="B157" s="208">
        <v>4741.9359999999979</v>
      </c>
      <c r="C157">
        <f>SUM($B$2:B157)</f>
        <v>26388.292000000019</v>
      </c>
      <c r="F157" s="226">
        <f t="shared" si="58"/>
        <v>43077</v>
      </c>
      <c r="G157" s="229">
        <f>SUMIFS(逐日资产统计!$I:$I,逐日资产统计!$A:$A,F157,逐日资产统计!$C:$C,"人民币")</f>
        <v>0</v>
      </c>
      <c r="H157" s="228">
        <f>SUMIF(逐日资产统计!$A:$A,汇总统计!$F157,逐日资产统计!$I:$I)-G157</f>
        <v>562730.48</v>
      </c>
      <c r="I157" s="223">
        <f t="shared" si="59"/>
        <v>562730.48</v>
      </c>
      <c r="J157" s="228">
        <f>SUMIF(逐日资产统计!$A:$A,汇总统计!$F157,逐日资产统计!$G:$G)</f>
        <v>2961.2099999999991</v>
      </c>
      <c r="K157" s="239">
        <f t="shared" si="60"/>
        <v>559769.27</v>
      </c>
      <c r="L157" s="238">
        <f t="shared" si="61"/>
        <v>-0.18599999998696148</v>
      </c>
      <c r="M157" s="235">
        <f t="shared" si="62"/>
        <v>5.2900545969592058E-3</v>
      </c>
      <c r="N157" s="237">
        <f>SUMIFS(逐日资产统计!M:M,逐日资产统计!A:A,汇总统计!F157,逐日资产统计!C:C,"人民币")</f>
        <v>0</v>
      </c>
      <c r="O157" s="237">
        <f>SUMIF(逐日资产统计!A:A,汇总统计!F157,逐日资产统计!M:M)-SUMIFS(逐日资产统计!M:M,逐日资产统计!A:A,汇总统计!F157,逐日资产统计!C:C,"人民币")</f>
        <v>1.0322973264216992</v>
      </c>
      <c r="Q157" s="275"/>
      <c r="R157" s="25"/>
    </row>
    <row r="158" spans="1:18" x14ac:dyDescent="0.25">
      <c r="A158" s="221">
        <v>43080</v>
      </c>
      <c r="B158" s="208">
        <v>3809.3090000000029</v>
      </c>
      <c r="C158">
        <f>SUM($B$2:B158)</f>
        <v>30197.601000000024</v>
      </c>
      <c r="F158" s="226">
        <f t="shared" si="58"/>
        <v>43080</v>
      </c>
      <c r="G158" s="229">
        <f>SUMIFS(逐日资产统计!$I:$I,逐日资产统计!$A:$A,F158,逐日资产统计!$C:$C,"人民币")</f>
        <v>0</v>
      </c>
      <c r="H158" s="228">
        <f>SUMIF(逐日资产统计!$A:$A,汇总统计!$F158,逐日资产统计!$I:$I)-G158</f>
        <v>566539.51</v>
      </c>
      <c r="I158" s="223">
        <f t="shared" si="59"/>
        <v>566539.51</v>
      </c>
      <c r="J158" s="228">
        <f>SUMIF(逐日资产统计!$A:$A,汇总统计!$F158,逐日资产统计!$G:$G)</f>
        <v>6770.5190000000021</v>
      </c>
      <c r="K158" s="239">
        <f t="shared" si="60"/>
        <v>559768.99100000004</v>
      </c>
      <c r="L158" s="238">
        <f t="shared" si="61"/>
        <v>-0.27899999998044223</v>
      </c>
      <c r="M158" s="235">
        <f t="shared" si="62"/>
        <v>1.2095201965197821E-2</v>
      </c>
      <c r="N158" s="237">
        <f>SUMIFS(逐日资产统计!M:M,逐日资产统计!A:A,汇总统计!F158,逐日资产统计!C:C,"人民币")</f>
        <v>0</v>
      </c>
      <c r="O158" s="237">
        <f>SUMIF(逐日资产统计!A:A,汇总统计!F158,逐日资产统计!M:M)-SUMIFS(逐日资产统计!M:M,逐日资产统计!A:A,汇总统计!F158,逐日资产统计!C:C,"人民币")</f>
        <v>1.0253569075879621</v>
      </c>
      <c r="P158" s="214">
        <v>533459.69999999995</v>
      </c>
      <c r="Q158" s="275">
        <f t="shared" ref="Q158:Q165" si="63">I158-P158</f>
        <v>33079.810000000056</v>
      </c>
      <c r="R158" s="25"/>
    </row>
    <row r="159" spans="1:18" x14ac:dyDescent="0.25">
      <c r="A159" s="221">
        <v>43081</v>
      </c>
      <c r="B159" s="208">
        <v>-6056.8819999999996</v>
      </c>
      <c r="C159">
        <f>SUM($B$2:B159)</f>
        <v>24140.719000000026</v>
      </c>
      <c r="F159" s="226">
        <f t="shared" si="58"/>
        <v>43081</v>
      </c>
      <c r="G159" s="229">
        <f>SUMIFS(逐日资产统计!$I:$I,逐日资产统计!$A:$A,F159,逐日资产统计!$C:$C,"人民币")</f>
        <v>0</v>
      </c>
      <c r="H159" s="228">
        <f>SUMIF(逐日资产统计!$A:$A,汇总统计!$F159,逐日资产统计!$I:$I)-G159</f>
        <v>560482.06999999995</v>
      </c>
      <c r="I159" s="223">
        <f t="shared" si="59"/>
        <v>560482.06999999995</v>
      </c>
      <c r="J159" s="228">
        <f>SUMIF(逐日资产统计!$A:$A,汇总统计!$F159,逐日资产统计!$G:$G)</f>
        <v>713.63700000000244</v>
      </c>
      <c r="K159" s="239">
        <f t="shared" si="60"/>
        <v>559768.43299999996</v>
      </c>
      <c r="L159" s="238">
        <f t="shared" si="61"/>
        <v>-0.55800000007729977</v>
      </c>
      <c r="M159" s="235">
        <f t="shared" si="62"/>
        <v>1.2748789641019334E-3</v>
      </c>
      <c r="N159" s="237">
        <f>SUMIFS(逐日资产统计!M:M,逐日资产统计!A:A,汇总统计!F159,逐日资产统计!C:C,"人民币")</f>
        <v>0</v>
      </c>
      <c r="O159" s="237">
        <f>SUMIF(逐日资产统计!A:A,汇总统计!F159,逐日资产统计!M:M)-SUMIFS(逐日资产统计!M:M,逐日资产统计!A:A,汇总统计!F159,逐日资产统计!C:C,"人民币")</f>
        <v>1.0364386143521074</v>
      </c>
      <c r="P159" s="214">
        <v>533538.42000000004</v>
      </c>
      <c r="Q159" s="275">
        <f t="shared" si="63"/>
        <v>26943.649999999907</v>
      </c>
      <c r="R159" s="25"/>
    </row>
    <row r="160" spans="1:18" x14ac:dyDescent="0.25">
      <c r="A160" s="221">
        <v>43082</v>
      </c>
      <c r="B160" s="208">
        <v>3925.5889999999963</v>
      </c>
      <c r="C160">
        <f>SUM($B$2:B160)</f>
        <v>28066.308000000023</v>
      </c>
      <c r="F160" s="226">
        <f t="shared" si="58"/>
        <v>43082</v>
      </c>
      <c r="G160" s="229">
        <f>SUMIFS(逐日资产统计!$I:$I,逐日资产统计!$A:$A,F160,逐日资产统计!$C:$C,"人民币")</f>
        <v>0</v>
      </c>
      <c r="H160" s="228">
        <f>SUMIF(逐日资产统计!$A:$A,汇总统计!$F160,逐日资产统计!$I:$I)-G160</f>
        <v>560407.38</v>
      </c>
      <c r="I160" s="223">
        <f t="shared" si="59"/>
        <v>560407.38</v>
      </c>
      <c r="J160" s="228">
        <f>SUMIF(逐日资产统计!$A:$A,汇总统计!$F160,逐日资产统计!$G:$G)</f>
        <v>4639.2259999999987</v>
      </c>
      <c r="K160" s="239">
        <f t="shared" si="60"/>
        <v>555768.15399999998</v>
      </c>
      <c r="L160" s="238">
        <f t="shared" si="61"/>
        <v>-4000.2789999999804</v>
      </c>
      <c r="M160" s="235">
        <f t="shared" si="62"/>
        <v>8.3474124355819041E-3</v>
      </c>
      <c r="N160" s="237">
        <f>SUMIFS(逐日资产统计!M:M,逐日资产统计!A:A,汇总统计!F160,逐日资产统计!C:C,"人民币")</f>
        <v>0</v>
      </c>
      <c r="O160" s="237">
        <f>SUMIF(逐日资产统计!A:A,汇总统计!F160,逐日资产统计!M:M)-SUMIFS(逐日资产统计!M:M,逐日资产统计!A:A,汇总统计!F160,逐日资产统计!C:C,"人民币")</f>
        <v>1.0294391376501859</v>
      </c>
      <c r="P160" s="214">
        <v>533617.14</v>
      </c>
      <c r="Q160" s="275">
        <f t="shared" si="63"/>
        <v>26790.239999999991</v>
      </c>
      <c r="R160" s="25" t="s">
        <v>91</v>
      </c>
    </row>
    <row r="161" spans="1:18" x14ac:dyDescent="0.25">
      <c r="A161" s="221">
        <v>43083</v>
      </c>
      <c r="B161" s="208">
        <v>-1430.5840000000007</v>
      </c>
      <c r="C161">
        <f>SUM($B$2:B161)</f>
        <v>26635.724000000024</v>
      </c>
      <c r="F161" s="226">
        <f t="shared" si="58"/>
        <v>43083</v>
      </c>
      <c r="G161" s="229">
        <f>SUMIFS(逐日资产统计!$I:$I,逐日资产统计!$A:$A,F161,逐日资产统计!$C:$C,"人民币")</f>
        <v>0</v>
      </c>
      <c r="H161" s="228">
        <f>SUMIF(逐日资产统计!$A:$A,汇总统计!$F161,逐日资产统计!$I:$I)-G161</f>
        <v>562976.61</v>
      </c>
      <c r="I161" s="223">
        <f t="shared" si="59"/>
        <v>562976.61</v>
      </c>
      <c r="J161" s="228">
        <f>SUMIF(逐日资产统计!$A:$A,汇总统计!$F161,逐日资产统计!$G:$G)</f>
        <v>3208.641999999998</v>
      </c>
      <c r="K161" s="239">
        <f t="shared" si="60"/>
        <v>559767.96799999999</v>
      </c>
      <c r="L161" s="238">
        <f t="shared" si="61"/>
        <v>3999.814000000013</v>
      </c>
      <c r="M161" s="235">
        <f t="shared" si="62"/>
        <v>5.732092908896134E-3</v>
      </c>
      <c r="N161" s="237">
        <f>SUMIFS(逐日资产统计!M:M,逐日资产统计!A:A,汇总统计!F161,逐日资产统计!C:C,"人民币")</f>
        <v>0</v>
      </c>
      <c r="O161" s="237">
        <f>SUMIF(逐日资产统计!A:A,汇总统计!F161,逐日资产统计!M:M)-SUMIFS(逐日资产统计!M:M,逐日资产统计!A:A,汇总统计!F161,逐日资产统计!C:C,"人民币")</f>
        <v>1.0318462608952799</v>
      </c>
      <c r="P161" s="214">
        <v>533695.86</v>
      </c>
      <c r="Q161" s="275">
        <f t="shared" si="63"/>
        <v>29280.75</v>
      </c>
      <c r="R161" s="25"/>
    </row>
    <row r="162" spans="1:18" x14ac:dyDescent="0.25">
      <c r="A162" s="221">
        <v>43084</v>
      </c>
      <c r="B162" s="208">
        <v>-169.71099999999933</v>
      </c>
      <c r="C162">
        <f>SUM($B$2:B162)</f>
        <v>26466.013000000024</v>
      </c>
      <c r="F162" s="226">
        <f t="shared" si="58"/>
        <v>43084</v>
      </c>
      <c r="G162" s="229">
        <f>SUMIFS(逐日资产统计!$I:$I,逐日资产统计!$A:$A,F162,逐日资产统计!$C:$C,"人民币")</f>
        <v>0</v>
      </c>
      <c r="H162" s="228">
        <f>SUMIF(逐日资产统计!$A:$A,汇总统计!$F162,逐日资产统计!$I:$I)-G162</f>
        <v>562806.62</v>
      </c>
      <c r="I162" s="223">
        <f t="shared" si="59"/>
        <v>562806.62</v>
      </c>
      <c r="J162" s="228">
        <f>SUMIF(逐日资产统计!$A:$A,汇总统计!$F162,逐日资产统计!$G:$G)</f>
        <v>3038.9309999999987</v>
      </c>
      <c r="K162" s="239">
        <f t="shared" si="60"/>
        <v>559767.68900000001</v>
      </c>
      <c r="L162" s="238">
        <f t="shared" si="61"/>
        <v>-0.27899999998044223</v>
      </c>
      <c r="M162" s="235">
        <f t="shared" si="62"/>
        <v>5.4289146367646072E-3</v>
      </c>
      <c r="N162" s="237">
        <f>SUMIFS(逐日资产统计!M:M,逐日资产统计!A:A,汇总统计!F162,逐日资产统计!C:C,"人民币")</f>
        <v>0</v>
      </c>
      <c r="O162" s="237">
        <f>SUMIF(逐日资产统计!A:A,汇总统计!F162,逐日资产统计!M:M)-SUMIFS(逐日资产统计!M:M,逐日资产统计!A:A,汇总统计!F162,逐日资产统计!C:C,"人民币")</f>
        <v>1.0321579728397647</v>
      </c>
      <c r="P162" s="214">
        <v>533774.57999999996</v>
      </c>
      <c r="Q162" s="275">
        <f t="shared" si="63"/>
        <v>29032.040000000037</v>
      </c>
      <c r="R162" s="276"/>
    </row>
    <row r="163" spans="1:18" x14ac:dyDescent="0.25">
      <c r="A163" s="221">
        <v>43087</v>
      </c>
      <c r="B163" s="208">
        <v>-4232.2939999999999</v>
      </c>
      <c r="C163">
        <f>SUM($B$2:B163)</f>
        <v>22233.719000000026</v>
      </c>
      <c r="F163" s="226">
        <f t="shared" si="58"/>
        <v>43087</v>
      </c>
      <c r="G163" s="229">
        <f>SUMIFS(逐日资产统计!$I:$I,逐日资产统计!$A:$A,F163,逐日资产统计!$C:$C,"人民币")</f>
        <v>0</v>
      </c>
      <c r="H163" s="228">
        <f>SUMIF(逐日资产统计!$A:$A,汇总统计!$F163,逐日资产统计!$I:$I)-G163</f>
        <v>558574.14</v>
      </c>
      <c r="I163" s="223">
        <f t="shared" si="59"/>
        <v>558574.14</v>
      </c>
      <c r="J163" s="228">
        <f>SUMIF(逐日资产统计!$A:$A,汇总统计!$F163,逐日资产统计!$G:$G)</f>
        <v>-1193.3630000000012</v>
      </c>
      <c r="K163" s="239">
        <f t="shared" si="60"/>
        <v>559767.50300000003</v>
      </c>
      <c r="L163" s="238">
        <f t="shared" si="61"/>
        <v>-0.18599999998696148</v>
      </c>
      <c r="M163" s="235">
        <f t="shared" si="62"/>
        <v>-2.13189046095804E-3</v>
      </c>
      <c r="N163" s="237">
        <f>SUMIFS(逐日资产统计!M:M,逐日资产统计!A:A,汇总统计!F163,逐日资产统计!C:C,"人民币")</f>
        <v>0</v>
      </c>
      <c r="O163" s="237">
        <f>SUMIF(逐日资产统计!A:A,汇总统计!F163,逐日资产统计!M:M)-SUMIFS(逐日资产统计!M:M,逐日资产统计!A:A,汇总统计!F163,逐日资产统计!C:C,"人民币")</f>
        <v>1.0399789721736841</v>
      </c>
      <c r="P163" s="214">
        <v>534010.74</v>
      </c>
      <c r="Q163" s="275">
        <f t="shared" si="63"/>
        <v>24563.400000000023</v>
      </c>
    </row>
    <row r="164" spans="1:18" x14ac:dyDescent="0.25">
      <c r="A164" s="221">
        <v>43088</v>
      </c>
      <c r="B164" s="208">
        <v>1843.4409999999989</v>
      </c>
      <c r="C164">
        <f>SUM($B$2:B164)</f>
        <v>24077.160000000025</v>
      </c>
      <c r="F164" s="226">
        <f t="shared" si="58"/>
        <v>43088</v>
      </c>
      <c r="G164" s="229">
        <f>SUMIFS(逐日资产统计!$I:$I,逐日资产统计!$A:$A,F164,逐日资产统计!$C:$C,"人民币")</f>
        <v>0</v>
      </c>
      <c r="H164" s="228">
        <f>SUMIF(逐日资产统计!$A:$A,汇总统计!$F164,逐日资产统计!$I:$I)-G164</f>
        <v>560416.93000000005</v>
      </c>
      <c r="I164" s="223">
        <f t="shared" si="59"/>
        <v>560416.93000000005</v>
      </c>
      <c r="J164" s="228">
        <f>SUMIF(逐日资产统计!$A:$A,汇总统计!$F164,逐日资产统计!$G:$G)</f>
        <v>650.0779999999977</v>
      </c>
      <c r="K164" s="239">
        <f t="shared" si="60"/>
        <v>559766.85200000007</v>
      </c>
      <c r="L164" s="238">
        <f t="shared" si="61"/>
        <v>-0.65099999995436519</v>
      </c>
      <c r="M164" s="235">
        <f t="shared" si="62"/>
        <v>1.1613370775302673E-3</v>
      </c>
      <c r="N164" s="237">
        <f>SUMIFS(逐日资产统计!M:M,逐日资产统计!A:A,汇总统计!F164,逐日资产统计!C:C,"人民币")</f>
        <v>0</v>
      </c>
      <c r="O164" s="237">
        <f>SUMIF(逐日资产统计!A:A,汇总统计!F164,逐日资产统计!M:M)-SUMIFS(逐日资产统计!M:M,逐日资产统计!A:A,汇总统计!F164,逐日资产统计!C:C,"人民币")</f>
        <v>1.0365593880256265</v>
      </c>
      <c r="P164" s="214">
        <v>534089.46</v>
      </c>
      <c r="Q164" s="275">
        <f t="shared" si="63"/>
        <v>26327.470000000088</v>
      </c>
    </row>
    <row r="165" spans="1:18" x14ac:dyDescent="0.25">
      <c r="A165" s="221">
        <v>43089</v>
      </c>
      <c r="B165" s="208">
        <v>-8546.3820000000014</v>
      </c>
      <c r="C165">
        <f>SUM($B$2:B165)</f>
        <v>15530.778000000024</v>
      </c>
      <c r="F165" s="226">
        <f t="shared" si="58"/>
        <v>43089</v>
      </c>
      <c r="G165" s="229">
        <f>SUMIFS(逐日资产统计!$I:$I,逐日资产统计!$A:$A,F165,逐日资产统计!$C:$C,"人民币")</f>
        <v>0</v>
      </c>
      <c r="H165" s="228">
        <f>SUMIF(逐日资产统计!$A:$A,汇总统计!$F165,逐日资产统计!$I:$I)-G165</f>
        <v>551929.32999999996</v>
      </c>
      <c r="I165" s="223">
        <f t="shared" si="59"/>
        <v>551929.32999999996</v>
      </c>
      <c r="J165" s="228">
        <f>SUMIF(逐日资产统计!$A:$A,汇总统计!$F165,逐日资产统计!$G:$G)</f>
        <v>-7896.3040000000037</v>
      </c>
      <c r="K165" s="239">
        <f t="shared" si="60"/>
        <v>559825.63399999996</v>
      </c>
      <c r="L165" s="238">
        <f t="shared" si="61"/>
        <v>58.781999999890104</v>
      </c>
      <c r="M165" s="235">
        <f t="shared" si="62"/>
        <v>-1.410493468042945E-2</v>
      </c>
      <c r="N165" s="237">
        <f>SUMIFS(逐日资产统计!M:M,逐日资产统计!A:A,汇总统计!F165,逐日资产统计!C:C,"人民币")</f>
        <v>0</v>
      </c>
      <c r="O165" s="237">
        <f>SUMIF(逐日资产统计!A:A,汇总统计!F165,逐日资产统计!M:M)-SUMIFS(逐日资产统计!M:M,逐日资产统计!A:A,汇总统计!F165,逐日资产统计!C:C,"人民币")</f>
        <v>1.0526072785441569</v>
      </c>
      <c r="P165" s="214">
        <v>534168.18000000005</v>
      </c>
      <c r="Q165" s="275">
        <f t="shared" si="63"/>
        <v>17761.149999999907</v>
      </c>
      <c r="R165" s="1" t="s">
        <v>92</v>
      </c>
    </row>
    <row r="166" spans="1:18" x14ac:dyDescent="0.25">
      <c r="A166" s="221">
        <v>43090</v>
      </c>
      <c r="B166" s="208">
        <v>4442.9500000000044</v>
      </c>
      <c r="C166">
        <f>SUM($B$2:B166)</f>
        <v>19973.728000000028</v>
      </c>
      <c r="F166" s="226">
        <f t="shared" ref="F166:F197" si="64">A166</f>
        <v>43090</v>
      </c>
      <c r="G166" s="229">
        <f>SUMIFS(逐日资产统计!$I:$I,逐日资产统计!$A:$A,F166,逐日资产统计!$C:$C,"人民币")</f>
        <v>0</v>
      </c>
      <c r="H166" s="228">
        <f>SUMIF(逐日资产统计!$A:$A,汇总统计!$F166,逐日资产统计!$I:$I)-G166</f>
        <v>556372.28</v>
      </c>
      <c r="I166" s="223">
        <f t="shared" ref="I166:I197" si="65">G166+H166</f>
        <v>556372.28</v>
      </c>
      <c r="J166" s="228">
        <f>SUMIF(逐日资产统计!$A:$A,汇总统计!$F166,逐日资产统计!$G:$G)</f>
        <v>-3453.3539999999994</v>
      </c>
      <c r="K166" s="239">
        <f t="shared" ref="K166:K197" si="66">I166-J166</f>
        <v>559825.63400000008</v>
      </c>
      <c r="L166" s="238">
        <f t="shared" ref="L166:L197" si="67">K166-K165</f>
        <v>0</v>
      </c>
      <c r="M166" s="235">
        <f t="shared" ref="M166:M197" si="68">J166/K166</f>
        <v>-6.1686242827530095E-3</v>
      </c>
      <c r="N166" s="237">
        <f>SUMIFS(逐日资产统计!M:M,逐日资产统计!A:A,汇总统计!F166,逐日资产统计!C:C,"人民币")</f>
        <v>0</v>
      </c>
      <c r="O166" s="237">
        <f>SUMIF(逐日资产统计!A:A,汇总统计!F166,逐日资产统计!M:M)-SUMIFS(逐日资产统计!M:M,逐日资产统计!A:A,汇总统计!F166,逐日资产统计!C:C,"人民币")</f>
        <v>1.0442016090377468</v>
      </c>
      <c r="P166" s="214">
        <v>534246.9</v>
      </c>
      <c r="Q166" s="275">
        <f t="shared" ref="Q166:Q197" si="69">I166-P166</f>
        <v>22125.380000000005</v>
      </c>
    </row>
    <row r="167" spans="1:18" x14ac:dyDescent="0.25">
      <c r="A167" s="221">
        <v>43091</v>
      </c>
      <c r="B167" s="208">
        <v>-204.69099999999889</v>
      </c>
      <c r="C167">
        <f>SUM($B$2:B167)</f>
        <v>19769.037000000029</v>
      </c>
      <c r="F167" s="226">
        <f t="shared" si="64"/>
        <v>43091</v>
      </c>
      <c r="G167" s="229">
        <f>SUMIFS(逐日资产统计!$I:$I,逐日资产统计!$A:$A,F167,逐日资产统计!$C:$C,"人民币")</f>
        <v>0</v>
      </c>
      <c r="H167" s="228">
        <f>SUMIF(逐日资产统计!$A:$A,汇总统计!$F167,逐日资产统计!$I:$I)-G167</f>
        <v>556167.30999999994</v>
      </c>
      <c r="I167" s="223">
        <f t="shared" si="65"/>
        <v>556167.30999999994</v>
      </c>
      <c r="J167" s="228">
        <f>SUMIF(逐日资产统计!$A:$A,汇总统计!$F167,逐日资产统计!$G:$G)</f>
        <v>-3658.0449999999983</v>
      </c>
      <c r="K167" s="239">
        <f t="shared" si="66"/>
        <v>559825.35499999998</v>
      </c>
      <c r="L167" s="238">
        <f t="shared" si="67"/>
        <v>-0.27900000009685755</v>
      </c>
      <c r="M167" s="235">
        <f t="shared" si="68"/>
        <v>-6.5342610286023908E-3</v>
      </c>
      <c r="N167" s="237">
        <f>SUMIFS(逐日资产统计!M:M,逐日资产统计!A:A,汇总统计!F167,逐日资产统计!C:C,"人民币")</f>
        <v>0</v>
      </c>
      <c r="O167" s="237">
        <f>SUMIF(逐日资产统计!A:A,汇总统计!F167,逐日资产统计!M:M)-SUMIFS(逐日资产统计!M:M,逐日资产统计!A:A,汇总统计!F167,逐日资产统计!C:C,"人民币")</f>
        <v>1.0445864932262914</v>
      </c>
      <c r="P167" s="214">
        <v>534325.62</v>
      </c>
      <c r="Q167" s="275">
        <f t="shared" si="69"/>
        <v>21841.689999999944</v>
      </c>
    </row>
    <row r="168" spans="1:18" x14ac:dyDescent="0.25">
      <c r="A168" s="221">
        <v>43094</v>
      </c>
      <c r="B168" s="208">
        <v>981.30599999999686</v>
      </c>
      <c r="C168">
        <f>SUM($B$2:B168)</f>
        <v>20750.343000000026</v>
      </c>
      <c r="F168" s="226">
        <f t="shared" si="64"/>
        <v>43094</v>
      </c>
      <c r="G168" s="229">
        <f>SUMIFS(逐日资产统计!$I:$I,逐日资产统计!$A:$A,F168,逐日资产统计!$C:$C,"人民币")</f>
        <v>0</v>
      </c>
      <c r="H168" s="228">
        <f>SUMIF(逐日资产统计!$A:$A,汇总统计!$F168,逐日资产统计!$I:$I)-G168</f>
        <v>557148.43000000005</v>
      </c>
      <c r="I168" s="223">
        <f t="shared" si="65"/>
        <v>557148.43000000005</v>
      </c>
      <c r="J168" s="228">
        <f>SUMIF(逐日资产统计!$A:$A,汇总统计!$F168,逐日资产统计!$G:$G)</f>
        <v>-2676.7390000000014</v>
      </c>
      <c r="K168" s="239">
        <f t="shared" si="66"/>
        <v>559825.16899999999</v>
      </c>
      <c r="L168" s="238">
        <f t="shared" si="67"/>
        <v>-0.18599999998696148</v>
      </c>
      <c r="M168" s="235">
        <f t="shared" si="68"/>
        <v>-4.7813838109161564E-3</v>
      </c>
      <c r="N168" s="237">
        <f>SUMIFS(逐日资产统计!M:M,逐日资产统计!A:A,汇总统计!F168,逐日资产统计!C:C,"人民币")</f>
        <v>0</v>
      </c>
      <c r="O168" s="237">
        <f>SUMIF(逐日资产统计!A:A,汇总统计!F168,逐日资产统计!M:M)-SUMIFS(逐日资产统计!M:M,逐日资产统计!A:A,汇总统计!F168,逐日资产统计!C:C,"人民币")</f>
        <v>1.0427470467788993</v>
      </c>
      <c r="P168" s="214">
        <v>534561.78</v>
      </c>
      <c r="Q168" s="275">
        <f t="shared" si="69"/>
        <v>22586.650000000023</v>
      </c>
    </row>
    <row r="169" spans="1:18" x14ac:dyDescent="0.25">
      <c r="A169" s="221">
        <v>43095</v>
      </c>
      <c r="B169" s="208">
        <v>9366.5010000000002</v>
      </c>
      <c r="C169">
        <f>SUM($B$2:B169)</f>
        <v>30116.844000000026</v>
      </c>
      <c r="F169" s="226">
        <f t="shared" si="64"/>
        <v>43095</v>
      </c>
      <c r="G169" s="229">
        <f>SUMIFS(逐日资产统计!$I:$I,逐日资产统计!$A:$A,F169,逐日资产统计!$C:$C,"人民币")</f>
        <v>0</v>
      </c>
      <c r="H169" s="228">
        <f>SUMIF(逐日资产统计!$A:$A,汇总统计!$F169,逐日资产统计!$I:$I)-G169</f>
        <v>566514.28</v>
      </c>
      <c r="I169" s="223">
        <f t="shared" si="65"/>
        <v>566514.28</v>
      </c>
      <c r="J169" s="228">
        <f>SUMIF(逐日资产统计!$A:$A,汇总统计!$F169,逐日资产统计!$G:$G)</f>
        <v>6689.7619999999988</v>
      </c>
      <c r="K169" s="239">
        <f t="shared" si="66"/>
        <v>559824.51800000004</v>
      </c>
      <c r="L169" s="238">
        <f t="shared" si="67"/>
        <v>-0.65099999995436519</v>
      </c>
      <c r="M169" s="235">
        <f t="shared" si="68"/>
        <v>1.1949748153045342E-2</v>
      </c>
      <c r="N169" s="237">
        <f>SUMIFS(逐日资产统计!M:M,逐日资产统计!A:A,汇总统计!F169,逐日资产统计!C:C,"人民币")</f>
        <v>0</v>
      </c>
      <c r="O169" s="237">
        <f>SUMIF(逐日资产统计!A:A,汇总统计!F169,逐日资产统计!M:M)-SUMIFS(逐日资产统计!M:M,逐日资产统计!A:A,汇总统计!F169,逐日资产统计!C:C,"人民币")</f>
        <v>1.0255080419155538</v>
      </c>
      <c r="P169" s="214">
        <v>534640.5</v>
      </c>
      <c r="Q169" s="275">
        <f t="shared" si="69"/>
        <v>31873.780000000028</v>
      </c>
    </row>
    <row r="170" spans="1:18" x14ac:dyDescent="0.25">
      <c r="A170" s="221">
        <v>43096</v>
      </c>
      <c r="B170" s="208">
        <v>-1343.4209999999985</v>
      </c>
      <c r="C170">
        <f>SUM($B$2:B170)</f>
        <v>28773.423000000028</v>
      </c>
      <c r="F170" s="226">
        <f t="shared" si="64"/>
        <v>43096</v>
      </c>
      <c r="G170" s="229">
        <f>SUMIFS(逐日资产统计!$I:$I,逐日资产统计!$A:$A,F170,逐日资产统计!$C:$C,"人民币")</f>
        <v>0</v>
      </c>
      <c r="H170" s="228">
        <f>SUMIF(逐日资产统计!$A:$A,汇总统计!$F170,逐日资产统计!$I:$I)-G170</f>
        <v>544995.57999999996</v>
      </c>
      <c r="I170" s="223">
        <f t="shared" si="65"/>
        <v>544995.57999999996</v>
      </c>
      <c r="J170" s="228">
        <f>SUMIF(逐日资产统计!$A:$A,汇总统计!$F170,逐日资产统计!$G:$G)</f>
        <v>5346.3410000000003</v>
      </c>
      <c r="K170" s="239">
        <f t="shared" si="66"/>
        <v>539649.23899999994</v>
      </c>
      <c r="L170" s="238">
        <f t="shared" si="67"/>
        <v>-20175.279000000097</v>
      </c>
      <c r="M170" s="235">
        <f t="shared" si="68"/>
        <v>9.9070666900356753E-3</v>
      </c>
      <c r="N170" s="237">
        <f>SUMIFS(逐日资产统计!M:M,逐日资产统计!A:A,汇总统计!F170,逐日资产统计!C:C,"人民币")</f>
        <v>0</v>
      </c>
      <c r="O170" s="237">
        <f>SUMIF(逐日资产统计!A:A,汇总统计!F170,逐日资产统计!M:M)-SUMIFS(逐日资产统计!M:M,逐日资产统计!A:A,汇总统计!F170,逐日资产统计!C:C,"人民币")</f>
        <v>1.0289807854955455</v>
      </c>
      <c r="P170" s="214">
        <v>514539.84</v>
      </c>
      <c r="Q170" s="275">
        <f t="shared" si="69"/>
        <v>30455.739999999932</v>
      </c>
      <c r="R170" s="1" t="s">
        <v>93</v>
      </c>
    </row>
    <row r="171" spans="1:18" x14ac:dyDescent="0.25">
      <c r="A171" s="221">
        <v>43097</v>
      </c>
      <c r="B171" s="208">
        <v>3458.3090000000011</v>
      </c>
      <c r="C171">
        <f>SUM($B$2:B171)</f>
        <v>32231.732000000029</v>
      </c>
      <c r="F171" s="226">
        <f t="shared" si="64"/>
        <v>43097</v>
      </c>
      <c r="G171" s="229">
        <f>SUMIFS(逐日资产统计!$I:$I,逐日资产统计!$A:$A,F171,逐日资产统计!$C:$C,"人民币")</f>
        <v>0</v>
      </c>
      <c r="H171" s="228">
        <f>SUMIF(逐日资产统计!$A:$A,汇总统计!$F171,逐日资产统计!$I:$I)-G171</f>
        <v>548453.61</v>
      </c>
      <c r="I171" s="223">
        <f t="shared" si="65"/>
        <v>548453.61</v>
      </c>
      <c r="J171" s="228">
        <f>SUMIF(逐日资产统计!$A:$A,汇总统计!$F171,逐日资产统计!$G:$G)</f>
        <v>8804.6500000000015</v>
      </c>
      <c r="K171" s="239">
        <f t="shared" si="66"/>
        <v>539648.96</v>
      </c>
      <c r="L171" s="238">
        <f t="shared" si="67"/>
        <v>-0.27899999998044223</v>
      </c>
      <c r="M171" s="235">
        <f t="shared" si="68"/>
        <v>1.6315513699868896E-2</v>
      </c>
      <c r="N171" s="237">
        <f>SUMIFS(逐日资产统计!M:M,逐日资产统计!A:A,汇总统计!F171,逐日资产统计!C:C,"人民币")</f>
        <v>0</v>
      </c>
      <c r="O171" s="237">
        <f>SUMIF(逐日资产统计!A:A,汇总统计!F171,逐日资产统计!M:M)-SUMIFS(逐日资产统计!M:M,逐日资产统计!A:A,汇总统计!F171,逐日资产统计!C:C,"人民币")</f>
        <v>1.0224930600784992</v>
      </c>
      <c r="P171" s="214">
        <v>514614.18</v>
      </c>
      <c r="Q171" s="275">
        <f t="shared" si="69"/>
        <v>33839.429999999993</v>
      </c>
    </row>
    <row r="172" spans="1:18" x14ac:dyDescent="0.25">
      <c r="A172" s="221">
        <v>43098</v>
      </c>
      <c r="B172" s="208">
        <v>2951.7890000000007</v>
      </c>
      <c r="C172">
        <f>SUM($B$2:B172)</f>
        <v>35183.52100000003</v>
      </c>
      <c r="F172" s="226">
        <f t="shared" si="64"/>
        <v>43098</v>
      </c>
      <c r="G172" s="229">
        <f>SUMIFS(逐日资产统计!$I:$I,逐日资产统计!$A:$A,F172,逐日资产统计!$C:$C,"人民币")</f>
        <v>0</v>
      </c>
      <c r="H172" s="228">
        <f>SUMIF(逐日资产统计!$A:$A,汇总统计!$F172,逐日资产统计!$I:$I)-G172</f>
        <v>551405.12</v>
      </c>
      <c r="I172" s="223">
        <f t="shared" si="65"/>
        <v>551405.12</v>
      </c>
      <c r="J172" s="228">
        <f>SUMIF(逐日资产统计!$A:$A,汇总统计!$F172,逐日资产统计!$G:$G)</f>
        <v>11756.439000000002</v>
      </c>
      <c r="K172" s="239">
        <f t="shared" si="66"/>
        <v>539648.68099999998</v>
      </c>
      <c r="L172" s="238">
        <f t="shared" si="67"/>
        <v>-0.27899999998044223</v>
      </c>
      <c r="M172" s="235">
        <f t="shared" si="68"/>
        <v>2.1785356684676124E-2</v>
      </c>
      <c r="N172" s="237">
        <f>SUMIFS(逐日资产统计!M:M,逐日资产统计!A:A,汇总统计!F172,逐日资产统计!C:C,"人民币")</f>
        <v>0</v>
      </c>
      <c r="O172" s="237">
        <f>SUMIF(逐日资产统计!A:A,汇总统计!F172,逐日资产统计!M:M)-SUMIFS(逐日资产统计!M:M,逐日资产统计!A:A,汇总统计!F172,逐日资产统计!C:C,"人民币")</f>
        <v>1.0170171796736314</v>
      </c>
      <c r="P172" s="214">
        <v>514688.52</v>
      </c>
      <c r="Q172" s="275">
        <f t="shared" si="69"/>
        <v>36716.599999999977</v>
      </c>
      <c r="R172" s="277"/>
    </row>
    <row r="173" spans="1:18" x14ac:dyDescent="0.25">
      <c r="A173" s="221">
        <v>43102</v>
      </c>
      <c r="B173" s="208">
        <v>7777.5190000000002</v>
      </c>
      <c r="C173">
        <f>SUM($B$2:B173)</f>
        <v>42961.04000000003</v>
      </c>
      <c r="F173" s="226">
        <f t="shared" si="64"/>
        <v>43102</v>
      </c>
      <c r="G173" s="229">
        <f>SUMIFS(逐日资产统计!$I:$I,逐日资产统计!$A:$A,F173,逐日资产统计!$C:$C,"人民币")</f>
        <v>0</v>
      </c>
      <c r="H173" s="228">
        <f>SUMIF(逐日资产统计!$A:$A,汇总统计!$F173,逐日资产统计!$I:$I)-G173</f>
        <v>559196.57000000007</v>
      </c>
      <c r="I173" s="223">
        <f t="shared" si="65"/>
        <v>559196.57000000007</v>
      </c>
      <c r="J173" s="228">
        <f>SUMIF(逐日资产统计!$A:$A,汇总统计!$F173,逐日资产统计!$G:$G)</f>
        <v>19533.958000000002</v>
      </c>
      <c r="K173" s="239">
        <f t="shared" si="66"/>
        <v>539662.61200000008</v>
      </c>
      <c r="L173" s="238">
        <f t="shared" si="67"/>
        <v>13.93100000009872</v>
      </c>
      <c r="M173" s="235">
        <f t="shared" si="68"/>
        <v>3.6196611671145379E-2</v>
      </c>
      <c r="N173" s="237">
        <f>SUMIFS(逐日资产统计!M:M,逐日资产统计!A:A,汇总统计!F173,逐日资产统计!C:C,"人民币")</f>
        <v>0</v>
      </c>
      <c r="O173" s="237">
        <f>SUMIF(逐日资产统计!A:A,汇总统计!F173,逐日资产统计!M:M)-SUMIFS(逐日资产统计!M:M,逐日资产统计!A:A,汇总统计!F173,逐日资产统计!C:C,"人民币")</f>
        <v>1.0028715662544201</v>
      </c>
      <c r="P173" s="214">
        <v>551717.91</v>
      </c>
      <c r="Q173" s="275">
        <f t="shared" si="69"/>
        <v>7478.6600000000326</v>
      </c>
    </row>
    <row r="174" spans="1:18" x14ac:dyDescent="0.25">
      <c r="A174" s="221">
        <v>43103</v>
      </c>
      <c r="B174" s="208">
        <v>1665.9019999999982</v>
      </c>
      <c r="C174">
        <f>SUM($B$2:B174)</f>
        <v>44626.942000000025</v>
      </c>
      <c r="F174" s="226">
        <f t="shared" si="64"/>
        <v>43103</v>
      </c>
      <c r="G174" s="229">
        <f>SUMIFS(逐日资产统计!$I:$I,逐日资产统计!$A:$A,F174,逐日资产统计!$C:$C,"人民币")</f>
        <v>0</v>
      </c>
      <c r="H174" s="228">
        <f>SUMIF(逐日资产统计!$A:$A,汇总统计!$F174,逐日资产统计!$I:$I)-G174</f>
        <v>530840.80000000005</v>
      </c>
      <c r="I174" s="223">
        <f t="shared" si="65"/>
        <v>530840.80000000005</v>
      </c>
      <c r="J174" s="228">
        <f>SUMIF(逐日资产统计!$A:$A,汇总统计!$F174,逐日资产统计!$G:$G)</f>
        <v>21199.86</v>
      </c>
      <c r="K174" s="239">
        <f t="shared" si="66"/>
        <v>509640.94000000006</v>
      </c>
      <c r="L174" s="238">
        <f t="shared" si="67"/>
        <v>-30021.67200000002</v>
      </c>
      <c r="M174" s="235">
        <f t="shared" si="68"/>
        <v>4.1597639310531051E-2</v>
      </c>
      <c r="N174" s="237">
        <f>SUMIFS(逐日资产统计!M:M,逐日资产统计!A:A,汇总统计!F174,逐日资产统计!C:C,"人民币")</f>
        <v>0</v>
      </c>
      <c r="O174" s="237">
        <f>SUMIF(逐日资产统计!A:A,汇总统计!F174,逐日资产统计!M:M)-SUMIFS(逐日资产统计!M:M,逐日资产统计!A:A,汇总统计!F174,逐日资产统计!C:C,"人民币")</f>
        <v>0.9998901365531816</v>
      </c>
      <c r="P174" s="214">
        <v>521762.27</v>
      </c>
      <c r="Q174" s="275">
        <f t="shared" si="69"/>
        <v>9078.5300000000279</v>
      </c>
      <c r="R174" s="1" t="s">
        <v>94</v>
      </c>
    </row>
    <row r="175" spans="1:18" x14ac:dyDescent="0.25">
      <c r="A175" s="221">
        <v>43104</v>
      </c>
      <c r="B175" s="208">
        <v>-499.31999999999971</v>
      </c>
      <c r="C175">
        <f>SUM($B$2:B175)</f>
        <v>44127.622000000025</v>
      </c>
      <c r="F175" s="226">
        <f t="shared" si="64"/>
        <v>43104</v>
      </c>
      <c r="G175" s="229">
        <f>SUMIFS(逐日资产统计!$I:$I,逐日资产统计!$A:$A,F175,逐日资产统计!$C:$C,"人民币")</f>
        <v>0</v>
      </c>
      <c r="H175" s="228">
        <f>SUMIF(逐日资产统计!$A:$A,汇总统计!$F175,逐日资产统计!$I:$I)-G175</f>
        <v>530341.48</v>
      </c>
      <c r="I175" s="223">
        <f t="shared" si="65"/>
        <v>530341.48</v>
      </c>
      <c r="J175" s="228">
        <f>SUMIF(逐日资产统计!$A:$A,汇总统计!$F175,逐日资产统计!$G:$G)</f>
        <v>20700.54</v>
      </c>
      <c r="K175" s="239">
        <f t="shared" si="66"/>
        <v>509640.94</v>
      </c>
      <c r="L175" s="238">
        <f t="shared" si="67"/>
        <v>0</v>
      </c>
      <c r="M175" s="235">
        <f t="shared" si="68"/>
        <v>4.0617890705562237E-2</v>
      </c>
      <c r="N175" s="237">
        <f>SUMIFS(逐日资产统计!M:M,逐日资产统计!A:A,汇总统计!F175,逐日资产统计!C:C,"人民币")</f>
        <v>0</v>
      </c>
      <c r="O175" s="237">
        <f>SUMIF(逐日资产统计!A:A,汇总统计!F175,逐日资产统计!M:M)-SUMIFS(逐日资产统计!M:M,逐日资产统计!A:A,汇总统计!F175,逐日资产统计!C:C,"人民币")</f>
        <v>1.0008315962764218</v>
      </c>
      <c r="P175" s="214">
        <v>521832.95</v>
      </c>
      <c r="Q175" s="275">
        <f t="shared" si="69"/>
        <v>8508.5299999999697</v>
      </c>
    </row>
    <row r="176" spans="1:18" x14ac:dyDescent="0.25">
      <c r="A176" s="221">
        <v>43105</v>
      </c>
      <c r="B176" s="208">
        <v>5994.7400000000016</v>
      </c>
      <c r="C176">
        <f>SUM($B$2:B176)</f>
        <v>50122.362000000023</v>
      </c>
      <c r="F176" s="226">
        <f t="shared" si="64"/>
        <v>43105</v>
      </c>
      <c r="G176" s="229">
        <f>SUMIFS(逐日资产统计!$I:$I,逐日资产统计!$A:$A,F176,逐日资产统计!$C:$C,"人民币")</f>
        <v>0</v>
      </c>
      <c r="H176" s="228">
        <f>SUMIF(逐日资产统计!$A:$A,汇总统计!$F176,逐日资产统计!$I:$I)-G176</f>
        <v>534927.31000000006</v>
      </c>
      <c r="I176" s="223">
        <f t="shared" si="65"/>
        <v>534927.31000000006</v>
      </c>
      <c r="J176" s="228">
        <f>SUMIF(逐日资产统计!$A:$A,汇总统计!$F176,逐日资产统计!$G:$G)</f>
        <v>26695.280000000002</v>
      </c>
      <c r="K176" s="239">
        <f t="shared" si="66"/>
        <v>508232.03</v>
      </c>
      <c r="L176" s="238">
        <f t="shared" si="67"/>
        <v>-1408.9099999999744</v>
      </c>
      <c r="M176" s="235">
        <f t="shared" si="68"/>
        <v>5.252577252952751E-2</v>
      </c>
      <c r="N176" s="237">
        <f>SUMIFS(逐日资产统计!M:M,逐日资产统计!A:A,汇总统计!F176,逐日资产统计!C:C,"人民币")</f>
        <v>0</v>
      </c>
      <c r="O176" s="237">
        <f>SUMIF(逐日资产统计!A:A,汇总统计!F176,逐日资产统计!M:M)-SUMIFS(逐日资产统计!M:M,逐日资产统计!A:A,汇总统计!F176,逐日资产统计!C:C,"人民币")</f>
        <v>0.98962485201961359</v>
      </c>
      <c r="P176" s="214">
        <v>520494.58</v>
      </c>
      <c r="Q176" s="275">
        <f t="shared" si="69"/>
        <v>14432.73000000004</v>
      </c>
      <c r="R176" s="1" t="s">
        <v>95</v>
      </c>
    </row>
    <row r="177" spans="1:18" x14ac:dyDescent="0.25">
      <c r="A177" s="221">
        <v>43108</v>
      </c>
      <c r="B177" s="208">
        <v>3174.2299999999959</v>
      </c>
      <c r="C177">
        <f>SUM($B$2:B177)</f>
        <v>53296.592000000019</v>
      </c>
      <c r="F177" s="226">
        <f t="shared" si="64"/>
        <v>43108</v>
      </c>
      <c r="G177" s="229">
        <f>SUMIFS(逐日资产统计!$I:$I,逐日资产统计!$A:$A,F177,逐日资产统计!$C:$C,"人民币")</f>
        <v>0</v>
      </c>
      <c r="H177" s="228">
        <f>SUMIF(逐日资产统计!$A:$A,汇总统计!$F177,逐日资产统计!$I:$I)-G177</f>
        <v>538101.54</v>
      </c>
      <c r="I177" s="223">
        <f t="shared" si="65"/>
        <v>538101.54</v>
      </c>
      <c r="J177" s="228">
        <f>SUMIF(逐日资产统计!$A:$A,汇总统计!$F177,逐日资产统计!$G:$G)</f>
        <v>29869.51</v>
      </c>
      <c r="K177" s="239">
        <f t="shared" si="66"/>
        <v>508232.03</v>
      </c>
      <c r="L177" s="238">
        <f t="shared" si="67"/>
        <v>0</v>
      </c>
      <c r="M177" s="235">
        <f t="shared" si="68"/>
        <v>5.8771404076992148E-2</v>
      </c>
      <c r="N177" s="237">
        <f>SUMIFS(逐日资产统计!M:M,逐日资产统计!A:A,汇总统计!F177,逐日资产统计!C:C,"人民币")</f>
        <v>0</v>
      </c>
      <c r="O177" s="237">
        <f>SUMIF(逐日资产统计!A:A,汇总统计!F177,逐日资产统计!M:M)-SUMIFS(逐日资产统计!M:M,逐日资产统计!A:A,汇总统计!F177,逐日资产统计!C:C,"人民币")</f>
        <v>0.98379110752963206</v>
      </c>
      <c r="P177" s="214">
        <v>520706.2</v>
      </c>
      <c r="Q177" s="275">
        <f t="shared" si="69"/>
        <v>17395.340000000026</v>
      </c>
    </row>
    <row r="178" spans="1:18" x14ac:dyDescent="0.25">
      <c r="A178" s="221">
        <v>43109</v>
      </c>
      <c r="B178" s="208">
        <v>-946.0199999999968</v>
      </c>
      <c r="C178">
        <f>SUM($B$2:B178)</f>
        <v>52350.572000000022</v>
      </c>
      <c r="F178" s="226">
        <f t="shared" si="64"/>
        <v>43109</v>
      </c>
      <c r="G178" s="229">
        <f>SUMIFS(逐日资产统计!$I:$I,逐日资产统计!$A:$A,F178,逐日资产统计!$C:$C,"人民币")</f>
        <v>0</v>
      </c>
      <c r="H178" s="228">
        <f>SUMIF(逐日资产统计!$A:$A,汇总统计!$F178,逐日资产统计!$I:$I)-G178</f>
        <v>537155.52</v>
      </c>
      <c r="I178" s="223">
        <f t="shared" si="65"/>
        <v>537155.52</v>
      </c>
      <c r="J178" s="228">
        <f>SUMIF(逐日资产统计!$A:$A,汇总统计!$F178,逐日资产统计!$G:$G)</f>
        <v>28923.49</v>
      </c>
      <c r="K178" s="239">
        <f t="shared" si="66"/>
        <v>508232.03</v>
      </c>
      <c r="L178" s="238">
        <f t="shared" si="67"/>
        <v>0</v>
      </c>
      <c r="M178" s="235">
        <f t="shared" si="68"/>
        <v>5.6910010177831573E-2</v>
      </c>
      <c r="N178" s="237">
        <f>SUMIFS(逐日资产统计!M:M,逐日资产统计!A:A,汇总统计!F178,逐日资产统计!C:C,"人民币")</f>
        <v>0</v>
      </c>
      <c r="O178" s="237">
        <f>SUMIF(逐日资产统计!A:A,汇总统计!F178,逐日资产统计!M:M)-SUMIFS(逐日资产统计!M:M,逐日资产统计!A:A,汇总统计!F178,逐日资产统计!C:C,"人民币")</f>
        <v>0.98553545535564901</v>
      </c>
      <c r="P178" s="214">
        <v>520776.74</v>
      </c>
      <c r="Q178" s="275">
        <f t="shared" si="69"/>
        <v>16378.780000000028</v>
      </c>
    </row>
    <row r="179" spans="1:18" x14ac:dyDescent="0.25">
      <c r="A179" s="221">
        <v>43110</v>
      </c>
      <c r="B179" s="208">
        <v>-1024.8400000000001</v>
      </c>
      <c r="C179">
        <f>SUM($B$2:B179)</f>
        <v>51325.732000000018</v>
      </c>
      <c r="F179" s="226">
        <f t="shared" si="64"/>
        <v>43110</v>
      </c>
      <c r="G179" s="229">
        <f>SUMIFS(逐日资产统计!$I:$I,逐日资产统计!$A:$A,F179,逐日资产统计!$C:$C,"人民币")</f>
        <v>0</v>
      </c>
      <c r="H179" s="228">
        <f>SUMIF(逐日资产统计!$A:$A,汇总统计!$F179,逐日资产统计!$I:$I)-G179</f>
        <v>536130.67999999993</v>
      </c>
      <c r="I179" s="223">
        <f t="shared" si="65"/>
        <v>536130.67999999993</v>
      </c>
      <c r="J179" s="228">
        <f>SUMIF(逐日资产统计!$A:$A,汇总统计!$F179,逐日资产统计!$G:$G)</f>
        <v>27898.65</v>
      </c>
      <c r="K179" s="239">
        <f t="shared" si="66"/>
        <v>508232.02999999991</v>
      </c>
      <c r="L179" s="238">
        <f t="shared" si="67"/>
        <v>0</v>
      </c>
      <c r="M179" s="235">
        <f t="shared" si="68"/>
        <v>5.4893529634486057E-2</v>
      </c>
      <c r="N179" s="237">
        <f>SUMIFS(逐日资产统计!M:M,逐日资产统计!A:A,汇总统计!F179,逐日资产统计!C:C,"人民币")</f>
        <v>0</v>
      </c>
      <c r="O179" s="237">
        <f>SUMIF(逐日资产统计!A:A,汇总统计!F179,逐日资产统计!M:M)-SUMIFS(逐日资产统计!M:M,逐日资产统计!A:A,汇总统计!F179,逐日资产统计!C:C,"人民币")</f>
        <v>0.98741935454990248</v>
      </c>
      <c r="P179" s="214">
        <v>520847.28</v>
      </c>
      <c r="Q179" s="275">
        <f t="shared" si="69"/>
        <v>15283.399999999907</v>
      </c>
    </row>
    <row r="180" spans="1:18" x14ac:dyDescent="0.25">
      <c r="A180" s="221">
        <v>43111</v>
      </c>
      <c r="B180" s="208">
        <v>-149.49000000000524</v>
      </c>
      <c r="C180">
        <f>SUM($B$2:B180)</f>
        <v>51176.242000000013</v>
      </c>
      <c r="F180" s="226">
        <f t="shared" si="64"/>
        <v>43111</v>
      </c>
      <c r="G180" s="229">
        <f>SUMIFS(逐日资产统计!$I:$I,逐日资产统计!$A:$A,F180,逐日资产统计!$C:$C,"人民币")</f>
        <v>0</v>
      </c>
      <c r="H180" s="228">
        <f>SUMIF(逐日资产统计!$A:$A,汇总统计!$F180,逐日资产统计!$I:$I)-G180</f>
        <v>535981.18999999994</v>
      </c>
      <c r="I180" s="223">
        <f t="shared" si="65"/>
        <v>535981.18999999994</v>
      </c>
      <c r="J180" s="228">
        <f>SUMIF(逐日资产统计!$A:$A,汇总统计!$F180,逐日资产统计!$G:$G)</f>
        <v>27749.159999999996</v>
      </c>
      <c r="K180" s="239">
        <f t="shared" si="66"/>
        <v>508232.02999999997</v>
      </c>
      <c r="L180" s="238">
        <f t="shared" si="67"/>
        <v>0</v>
      </c>
      <c r="M180" s="235">
        <f t="shared" si="68"/>
        <v>5.4599392328736146E-2</v>
      </c>
      <c r="N180" s="237">
        <f>SUMIFS(逐日资产统计!M:M,逐日资产统计!A:A,汇总统计!F180,逐日资产统计!C:C,"人民币")</f>
        <v>0</v>
      </c>
      <c r="O180" s="237">
        <f>SUMIF(逐日资产统计!A:A,汇总统计!F180,逐日资产统计!M:M)-SUMIFS(逐日资产统计!M:M,逐日资产统计!A:A,汇总统计!F180,逐日资产统计!C:C,"人民币")</f>
        <v>0.9877081507282004</v>
      </c>
      <c r="P180" s="214">
        <v>520917.82</v>
      </c>
      <c r="Q180" s="275">
        <f t="shared" si="69"/>
        <v>15063.369999999937</v>
      </c>
    </row>
    <row r="181" spans="1:18" x14ac:dyDescent="0.25">
      <c r="A181" s="221">
        <v>43112</v>
      </c>
      <c r="B181" s="208">
        <v>-220.68999999999505</v>
      </c>
      <c r="C181">
        <f>SUM($B$2:B181)</f>
        <v>50955.552000000018</v>
      </c>
      <c r="F181" s="226">
        <f t="shared" si="64"/>
        <v>43112</v>
      </c>
      <c r="G181" s="229">
        <f>SUMIFS(逐日资产统计!$I:$I,逐日资产统计!$A:$A,F181,逐日资产统计!$C:$C,"人民币")</f>
        <v>0</v>
      </c>
      <c r="H181" s="228">
        <f>SUMIF(逐日资产统计!$A:$A,汇总统计!$F181,逐日资产统计!$I:$I)-G181</f>
        <v>535760.5</v>
      </c>
      <c r="I181" s="223">
        <f t="shared" si="65"/>
        <v>535760.5</v>
      </c>
      <c r="J181" s="228">
        <f>SUMIF(逐日资产统计!$A:$A,汇总统计!$F181,逐日资产统计!$G:$G)</f>
        <v>27528.47</v>
      </c>
      <c r="K181" s="239">
        <f t="shared" si="66"/>
        <v>508232.03</v>
      </c>
      <c r="L181" s="238">
        <f t="shared" si="67"/>
        <v>0</v>
      </c>
      <c r="M181" s="235">
        <f t="shared" si="68"/>
        <v>5.4165161530649694E-2</v>
      </c>
      <c r="N181" s="237">
        <f>SUMIFS(逐日资产统计!M:M,逐日资产统计!A:A,汇总统计!F181,逐日资产统计!C:C,"人民币")</f>
        <v>0</v>
      </c>
      <c r="O181" s="237">
        <f>SUMIF(逐日资产统计!A:A,汇总统计!F181,逐日资产统计!M:M)-SUMIFS(逐日资产统计!M:M,逐日资产统计!A:A,汇总统计!F181,逐日资产统计!C:C,"人民币")</f>
        <v>0.988127922831191</v>
      </c>
      <c r="P181" s="214">
        <v>520988.36</v>
      </c>
      <c r="Q181" s="275">
        <f t="shared" si="69"/>
        <v>14772.140000000014</v>
      </c>
    </row>
    <row r="182" spans="1:18" x14ac:dyDescent="0.25">
      <c r="A182" s="221">
        <v>43115</v>
      </c>
      <c r="B182" s="208">
        <v>-9051.3099999999977</v>
      </c>
      <c r="C182">
        <f>SUM($B$2:B182)</f>
        <v>41904.24200000002</v>
      </c>
      <c r="F182" s="226">
        <f t="shared" si="64"/>
        <v>43115</v>
      </c>
      <c r="G182" s="229">
        <f>SUMIFS(逐日资产统计!$I:$I,逐日资产统计!$A:$A,F182,逐日资产统计!$C:$C,"人民币")</f>
        <v>0</v>
      </c>
      <c r="H182" s="228">
        <f>SUMIF(逐日资产统计!$A:$A,汇总统计!$F182,逐日资产统计!$I:$I)-G182</f>
        <v>526709.23</v>
      </c>
      <c r="I182" s="223">
        <f t="shared" si="65"/>
        <v>526709.23</v>
      </c>
      <c r="J182" s="228">
        <f>SUMIF(逐日资产统计!$A:$A,汇总统计!$F182,逐日资产统计!$G:$G)</f>
        <v>18477.160000000003</v>
      </c>
      <c r="K182" s="239">
        <f t="shared" si="66"/>
        <v>508232.06999999995</v>
      </c>
      <c r="L182" s="238">
        <f t="shared" si="67"/>
        <v>3.9999999920837581E-2</v>
      </c>
      <c r="M182" s="235">
        <f t="shared" si="68"/>
        <v>3.6355753779961197E-2</v>
      </c>
      <c r="N182" s="237">
        <f>SUMIFS(逐日资产统计!M:M,逐日资产统计!A:A,汇总统计!F182,逐日资产统计!C:C,"人民币")</f>
        <v>0</v>
      </c>
      <c r="O182" s="237">
        <f>SUMIF(逐日资产统计!A:A,汇总统计!F182,逐日资产统计!M:M)-SUMIFS(逐日资产统计!M:M,逐日资产统计!A:A,汇总统计!F182,逐日资产统计!C:C,"人民币")</f>
        <v>1.0084008400612237</v>
      </c>
      <c r="P182" s="214">
        <v>521199.98</v>
      </c>
      <c r="Q182" s="275">
        <f t="shared" si="69"/>
        <v>5509.25</v>
      </c>
    </row>
    <row r="183" spans="1:18" x14ac:dyDescent="0.25">
      <c r="A183" s="221">
        <v>43116</v>
      </c>
      <c r="B183" s="208">
        <v>9984.8799999999974</v>
      </c>
      <c r="C183">
        <f>SUM($B$2:B183)</f>
        <v>51889.122000000018</v>
      </c>
      <c r="F183" s="226">
        <f t="shared" si="64"/>
        <v>43116</v>
      </c>
      <c r="G183" s="229">
        <f>SUMIFS(逐日资产统计!$I:$I,逐日资产统计!$A:$A,F183,逐日资产统计!$C:$C,"人民币")</f>
        <v>0</v>
      </c>
      <c r="H183" s="228">
        <f>SUMIF(逐日资产统计!$A:$A,汇总统计!$F183,逐日资产统计!$I:$I)-G183</f>
        <v>536693.96000000008</v>
      </c>
      <c r="I183" s="223">
        <f t="shared" si="65"/>
        <v>536693.96000000008</v>
      </c>
      <c r="J183" s="228">
        <f>SUMIF(逐日资产统计!$A:$A,汇总统计!$F183,逐日资产统计!$G:$G)</f>
        <v>28462.04</v>
      </c>
      <c r="K183" s="239">
        <f t="shared" si="66"/>
        <v>508231.9200000001</v>
      </c>
      <c r="L183" s="238">
        <f t="shared" si="67"/>
        <v>-0.14999999984866008</v>
      </c>
      <c r="M183" s="235">
        <f t="shared" si="68"/>
        <v>5.6002070865600093E-2</v>
      </c>
      <c r="N183" s="237">
        <f>SUMIFS(逐日资产统计!M:M,逐日资产统计!A:A,汇总统计!F183,逐日资产统计!C:C,"人民币")</f>
        <v>0</v>
      </c>
      <c r="O183" s="237">
        <f>SUMIF(逐日资产统计!A:A,汇总统计!F183,逐日资产统计!M:M)-SUMIFS(逐日资产统计!M:M,逐日资产统计!A:A,汇总统计!F183,逐日资产统计!C:C,"人民币")</f>
        <v>0.98964012935789214</v>
      </c>
      <c r="P183" s="214">
        <v>521270.52</v>
      </c>
      <c r="Q183" s="275">
        <f t="shared" si="69"/>
        <v>15423.440000000061</v>
      </c>
    </row>
    <row r="184" spans="1:18" x14ac:dyDescent="0.25">
      <c r="A184" s="221">
        <v>43117</v>
      </c>
      <c r="B184" s="208">
        <v>-3954.5800000000017</v>
      </c>
      <c r="C184">
        <f>SUM($B$2:B184)</f>
        <v>47934.542000000016</v>
      </c>
      <c r="F184" s="226">
        <f t="shared" si="64"/>
        <v>43117</v>
      </c>
      <c r="G184" s="229">
        <f>SUMIFS(逐日资产统计!$I:$I,逐日资产统计!$A:$A,F184,逐日资产统计!$C:$C,"人民币")</f>
        <v>0</v>
      </c>
      <c r="H184" s="228">
        <f>SUMIF(逐日资产统计!$A:$A,汇总统计!$F184,逐日资产统计!$I:$I)-G184</f>
        <v>532739.53</v>
      </c>
      <c r="I184" s="223">
        <f t="shared" si="65"/>
        <v>532739.53</v>
      </c>
      <c r="J184" s="228">
        <f>SUMIF(逐日资产统计!$A:$A,汇总统计!$F184,逐日资产统计!$G:$G)</f>
        <v>24507.46</v>
      </c>
      <c r="K184" s="239">
        <f t="shared" si="66"/>
        <v>508232.07</v>
      </c>
      <c r="L184" s="238">
        <f t="shared" si="67"/>
        <v>0.14999999990686774</v>
      </c>
      <c r="M184" s="235">
        <f t="shared" si="68"/>
        <v>4.8221002661244891E-2</v>
      </c>
      <c r="N184" s="237">
        <f>SUMIFS(逐日资产统计!M:M,逐日资产统计!A:A,汇总统计!F184,逐日资产统计!C:C,"人民币")</f>
        <v>0</v>
      </c>
      <c r="O184" s="237">
        <f>SUMIF(逐日资产统计!A:A,汇总统计!F184,逐日资产统计!M:M)-SUMIFS(逐日资产统计!M:M,逐日资产统计!A:A,汇总统计!F184,逐日资产统计!C:C,"人民币")</f>
        <v>0.99699825165967981</v>
      </c>
      <c r="P184" s="214">
        <v>521341.06</v>
      </c>
      <c r="Q184" s="275">
        <f t="shared" si="69"/>
        <v>11398.47000000003</v>
      </c>
    </row>
    <row r="185" spans="1:18" x14ac:dyDescent="0.25">
      <c r="A185" s="221">
        <v>43118</v>
      </c>
      <c r="B185" s="208">
        <v>2092.25</v>
      </c>
      <c r="C185">
        <f>SUM($B$2:B185)</f>
        <v>50026.792000000016</v>
      </c>
      <c r="F185" s="226">
        <f t="shared" si="64"/>
        <v>43118</v>
      </c>
      <c r="G185" s="229">
        <f>SUMIFS(逐日资产统计!$I:$I,逐日资产统计!$A:$A,F185,逐日资产统计!$C:$C,"人民币")</f>
        <v>0</v>
      </c>
      <c r="H185" s="228">
        <f>SUMIF(逐日资产统计!$A:$A,汇总统计!$F185,逐日资产统计!$I:$I)-G185</f>
        <v>534831.78</v>
      </c>
      <c r="I185" s="223">
        <f t="shared" si="65"/>
        <v>534831.78</v>
      </c>
      <c r="J185" s="228">
        <f>SUMIF(逐日资产统计!$A:$A,汇总统计!$F185,逐日资产统计!$G:$G)</f>
        <v>26599.71</v>
      </c>
      <c r="K185" s="239">
        <f t="shared" si="66"/>
        <v>508232.07</v>
      </c>
      <c r="L185" s="238">
        <f t="shared" si="67"/>
        <v>0</v>
      </c>
      <c r="M185" s="235">
        <f t="shared" si="68"/>
        <v>5.2337724378550138E-2</v>
      </c>
      <c r="N185" s="237">
        <f>SUMIFS(逐日资产统计!M:M,逐日资产统计!A:A,汇总统计!F185,逐日资产统计!C:C,"人民币")</f>
        <v>0</v>
      </c>
      <c r="O185" s="237">
        <f>SUMIF(逐日资产统计!A:A,汇总统计!F185,逐日资产统计!M:M)-SUMIFS(逐日资产统计!M:M,逐日资产统计!A:A,汇总统计!F185,逐日资产统计!C:C,"人民币")</f>
        <v>0.99311415264066838</v>
      </c>
      <c r="P185" s="214">
        <v>521411.6</v>
      </c>
      <c r="Q185" s="275">
        <f t="shared" si="69"/>
        <v>13420.180000000051</v>
      </c>
    </row>
    <row r="186" spans="1:18" x14ac:dyDescent="0.25">
      <c r="A186" s="221">
        <v>43119</v>
      </c>
      <c r="B186" s="208">
        <v>-851.90000000000146</v>
      </c>
      <c r="C186">
        <f>SUM($B$2:B186)</f>
        <v>49174.892000000014</v>
      </c>
      <c r="F186" s="226">
        <f t="shared" si="64"/>
        <v>43119</v>
      </c>
      <c r="G186" s="229">
        <f>SUMIFS(逐日资产统计!$I:$I,逐日资产统计!$A:$A,F186,逐日资产统计!$C:$C,"人民币")</f>
        <v>0</v>
      </c>
      <c r="H186" s="228">
        <f>SUMIF(逐日资产统计!$A:$A,汇总统计!$F186,逐日资产统计!$I:$I)-G186</f>
        <v>533979.88</v>
      </c>
      <c r="I186" s="223">
        <f t="shared" si="65"/>
        <v>533979.88</v>
      </c>
      <c r="J186" s="228">
        <f>SUMIF(逐日资产统计!$A:$A,汇总统计!$F186,逐日资产统计!$G:$G)</f>
        <v>25747.809999999998</v>
      </c>
      <c r="K186" s="239">
        <f t="shared" si="66"/>
        <v>508232.07</v>
      </c>
      <c r="L186" s="238">
        <f t="shared" si="67"/>
        <v>0</v>
      </c>
      <c r="M186" s="235">
        <f t="shared" si="68"/>
        <v>5.0661521615509228E-2</v>
      </c>
      <c r="N186" s="237">
        <f>SUMIFS(逐日资产统计!M:M,逐日资产统计!A:A,汇总统计!F186,逐日资产统计!C:C,"人民币")</f>
        <v>0</v>
      </c>
      <c r="O186" s="237">
        <f>SUMIF(逐日资产统计!A:A,汇总统计!F186,逐日资产统计!M:M)-SUMIFS(逐日资产统计!M:M,逐日资产统计!A:A,汇总统计!F186,逐日资产统计!C:C,"人民币")</f>
        <v>0.99471657995803087</v>
      </c>
      <c r="P186" s="214">
        <v>521482.14</v>
      </c>
      <c r="Q186" s="275">
        <f t="shared" si="69"/>
        <v>12497.739999999991</v>
      </c>
    </row>
    <row r="187" spans="1:18" x14ac:dyDescent="0.25">
      <c r="A187" s="221">
        <v>43122</v>
      </c>
      <c r="B187" s="208">
        <v>1090.4400000000023</v>
      </c>
      <c r="C187">
        <f>SUM($B$2:B187)</f>
        <v>50265.332000000017</v>
      </c>
      <c r="F187" s="226">
        <f t="shared" si="64"/>
        <v>43122</v>
      </c>
      <c r="G187" s="229">
        <f>SUMIFS(逐日资产统计!$I:$I,逐日资产统计!$A:$A,F187,逐日资产统计!$C:$C,"人民币")</f>
        <v>0</v>
      </c>
      <c r="H187" s="228">
        <f>SUMIF(逐日资产统计!$A:$A,汇总统计!$F187,逐日资产统计!$I:$I)-G187</f>
        <v>535070.31999999995</v>
      </c>
      <c r="I187" s="223">
        <f t="shared" si="65"/>
        <v>535070.31999999995</v>
      </c>
      <c r="J187" s="228">
        <f>SUMIF(逐日资产统计!$A:$A,汇总统计!$F187,逐日资产统计!$G:$G)</f>
        <v>26838.25</v>
      </c>
      <c r="K187" s="239">
        <f t="shared" si="66"/>
        <v>508232.06999999995</v>
      </c>
      <c r="L187" s="238">
        <f t="shared" si="67"/>
        <v>0</v>
      </c>
      <c r="M187" s="235">
        <f t="shared" si="68"/>
        <v>5.2807076893042197E-2</v>
      </c>
      <c r="N187" s="237">
        <f>SUMIFS(逐日资产统计!M:M,逐日资产统计!A:A,汇总统计!F187,逐日资产统计!C:C,"人民币")</f>
        <v>0</v>
      </c>
      <c r="O187" s="237">
        <f>SUMIF(逐日资产统计!A:A,汇总统计!F187,逐日资产统计!M:M)-SUMIFS(逐日资产统计!M:M,逐日资产统计!A:A,汇总统计!F187,逐日资产统计!C:C,"人民币")</f>
        <v>0.99270662218752892</v>
      </c>
      <c r="P187" s="214">
        <v>521693.76</v>
      </c>
      <c r="Q187" s="275">
        <f t="shared" si="69"/>
        <v>13376.559999999939</v>
      </c>
    </row>
    <row r="188" spans="1:18" x14ac:dyDescent="0.25">
      <c r="A188" s="221">
        <v>43123</v>
      </c>
      <c r="B188" s="208">
        <v>2913.489999999998</v>
      </c>
      <c r="C188">
        <f>SUM($B$2:B188)</f>
        <v>53178.822000000015</v>
      </c>
      <c r="F188" s="226">
        <f t="shared" si="64"/>
        <v>43123</v>
      </c>
      <c r="G188" s="229">
        <f>SUMIFS(逐日资产统计!$I:$I,逐日资产统计!$A:$A,F188,逐日资产统计!$C:$C,"人民币")</f>
        <v>0</v>
      </c>
      <c r="H188" s="228">
        <f>SUMIF(逐日资产统计!$A:$A,汇总统计!$F188,逐日资产统计!$I:$I)-G188</f>
        <v>537983.81000000006</v>
      </c>
      <c r="I188" s="223">
        <f t="shared" si="65"/>
        <v>537983.81000000006</v>
      </c>
      <c r="J188" s="228">
        <f>SUMIF(逐日资产统计!$A:$A,汇总统计!$F188,逐日资产统计!$G:$G)</f>
        <v>29751.739999999998</v>
      </c>
      <c r="K188" s="239">
        <f t="shared" si="66"/>
        <v>508232.07000000007</v>
      </c>
      <c r="L188" s="238">
        <f t="shared" si="67"/>
        <v>0</v>
      </c>
      <c r="M188" s="235">
        <f t="shared" si="68"/>
        <v>5.8539674601801484E-2</v>
      </c>
      <c r="N188" s="237">
        <f>SUMIFS(逐日资产统计!M:M,逐日资产统计!A:A,汇总统计!F188,逐日资产统计!C:C,"人民币")</f>
        <v>0</v>
      </c>
      <c r="O188" s="237">
        <f>SUMIF(逐日资产统计!A:A,汇总统计!F188,逐日资产统计!M:M)-SUMIFS(逐日资产统计!M:M,逐日资产统计!A:A,汇总统计!F188,逐日资产统计!C:C,"人民币")</f>
        <v>0.98737660897267499</v>
      </c>
      <c r="P188" s="214">
        <v>521764.3</v>
      </c>
      <c r="Q188" s="275">
        <f t="shared" si="69"/>
        <v>16219.510000000068</v>
      </c>
    </row>
    <row r="189" spans="1:18" x14ac:dyDescent="0.25">
      <c r="A189" s="221">
        <v>43124</v>
      </c>
      <c r="B189" s="208">
        <v>164.94999999999709</v>
      </c>
      <c r="C189">
        <f>SUM($B$2:B189)</f>
        <v>53343.772000000012</v>
      </c>
      <c r="F189" s="226">
        <f t="shared" si="64"/>
        <v>43124</v>
      </c>
      <c r="G189" s="229">
        <f>SUMIFS(逐日资产统计!$I:$I,逐日资产统计!$A:$A,F189,逐日资产统计!$C:$C,"人民币")</f>
        <v>0</v>
      </c>
      <c r="H189" s="228">
        <f>SUMIF(逐日资产统计!$A:$A,汇总统计!$F189,逐日资产统计!$I:$I)-G189</f>
        <v>538148.76</v>
      </c>
      <c r="I189" s="223">
        <f t="shared" si="65"/>
        <v>538148.76</v>
      </c>
      <c r="J189" s="228">
        <f>SUMIF(逐日资产统计!$A:$A,汇总统计!$F189,逐日资产统计!$G:$G)</f>
        <v>29916.689999999995</v>
      </c>
      <c r="K189" s="239">
        <f t="shared" si="66"/>
        <v>508232.07</v>
      </c>
      <c r="L189" s="238">
        <f t="shared" si="67"/>
        <v>0</v>
      </c>
      <c r="M189" s="235">
        <f t="shared" si="68"/>
        <v>5.886423105885466E-2</v>
      </c>
      <c r="N189" s="237">
        <f>SUMIFS(逐日资产统计!M:M,逐日资产统计!A:A,汇总统计!F189,逐日资产统计!C:C,"人民币")</f>
        <v>0</v>
      </c>
      <c r="O189" s="237">
        <f>SUMIF(逐日资产统计!A:A,汇总统计!F189,逐日资产统计!M:M)-SUMIFS(逐日资产统计!M:M,逐日资产统计!A:A,汇总统计!F189,逐日资产统计!C:C,"人民币")</f>
        <v>0.9870883285134765</v>
      </c>
      <c r="P189" s="214">
        <v>521834.84</v>
      </c>
      <c r="Q189" s="275">
        <f t="shared" si="69"/>
        <v>16313.919999999984</v>
      </c>
    </row>
    <row r="190" spans="1:18" x14ac:dyDescent="0.25">
      <c r="A190" s="221">
        <v>43125</v>
      </c>
      <c r="B190" s="208">
        <v>-1456.4200000000019</v>
      </c>
      <c r="C190">
        <f>SUM($B$2:B190)</f>
        <v>51887.352000000014</v>
      </c>
      <c r="F190" s="226">
        <f t="shared" si="64"/>
        <v>43125</v>
      </c>
      <c r="G190" s="229">
        <f>SUMIFS(逐日资产统计!$I:$I,逐日资产统计!$A:$A,F190,逐日资产统计!$C:$C,"人民币")</f>
        <v>0</v>
      </c>
      <c r="H190" s="228">
        <f>SUMIF(逐日资产统计!$A:$A,汇总统计!$F190,逐日资产统计!$I:$I)-G190</f>
        <v>516688.30000000005</v>
      </c>
      <c r="I190" s="223">
        <f t="shared" si="65"/>
        <v>516688.30000000005</v>
      </c>
      <c r="J190" s="228">
        <f>SUMIF(逐日资产统计!$A:$A,汇总统计!$F190,逐日资产统计!$G:$G)</f>
        <v>28460.269999999993</v>
      </c>
      <c r="K190" s="239">
        <f t="shared" si="66"/>
        <v>488228.03</v>
      </c>
      <c r="L190" s="238">
        <f t="shared" si="67"/>
        <v>-20004.039999999979</v>
      </c>
      <c r="M190" s="235">
        <f t="shared" si="68"/>
        <v>5.8292986578423182E-2</v>
      </c>
      <c r="N190" s="237">
        <f>SUMIFS(逐日资产统计!M:M,逐日资产统计!A:A,汇总统计!F190,逐日资产统计!C:C,"人民币")</f>
        <v>0</v>
      </c>
      <c r="O190" s="237">
        <f>SUMIF(逐日资产统计!A:A,汇总统计!F190,逐日资产统计!M:M)-SUMIFS(逐日资产统计!M:M,逐日资产统计!A:A,汇总统计!F190,逐日资产统计!C:C,"人民币")</f>
        <v>0.98940237276516596</v>
      </c>
      <c r="P190" s="214">
        <v>501902.1</v>
      </c>
      <c r="Q190" s="275">
        <f t="shared" si="69"/>
        <v>14786.20000000007</v>
      </c>
      <c r="R190" s="1" t="s">
        <v>96</v>
      </c>
    </row>
    <row r="191" spans="1:18" x14ac:dyDescent="0.25">
      <c r="A191" s="221">
        <v>43126</v>
      </c>
      <c r="B191" s="208">
        <v>3231.9500000000007</v>
      </c>
      <c r="C191">
        <f>SUM($B$2:B191)</f>
        <v>55119.302000000011</v>
      </c>
      <c r="F191" s="226">
        <f t="shared" si="64"/>
        <v>43126</v>
      </c>
      <c r="G191" s="229">
        <f>SUMIFS(逐日资产统计!$I:$I,逐日资产统计!$A:$A,F191,逐日资产统计!$C:$C,"人民币")</f>
        <v>0</v>
      </c>
      <c r="H191" s="228">
        <f>SUMIF(逐日资产统计!$A:$A,汇总统计!$F191,逐日资产统计!$I:$I)-G191</f>
        <v>519920.25</v>
      </c>
      <c r="I191" s="223">
        <f t="shared" si="65"/>
        <v>519920.25</v>
      </c>
      <c r="J191" s="228">
        <f>SUMIF(逐日资产统计!$A:$A,汇总统计!$F191,逐日资产统计!$G:$G)</f>
        <v>31692.219999999994</v>
      </c>
      <c r="K191" s="239">
        <f t="shared" si="66"/>
        <v>488228.03</v>
      </c>
      <c r="L191" s="238">
        <f t="shared" si="67"/>
        <v>0</v>
      </c>
      <c r="M191" s="235">
        <f t="shared" si="68"/>
        <v>6.4912741695719506E-2</v>
      </c>
      <c r="N191" s="237">
        <f>SUMIFS(逐日资产统计!M:M,逐日资产统计!A:A,汇总统计!F191,逐日资产统计!C:C,"人民币")</f>
        <v>0</v>
      </c>
      <c r="O191" s="237">
        <f>SUMIF(逐日资产统计!A:A,汇总统计!F191,逐日资产统计!M:M)-SUMIFS(逐日资产统计!M:M,逐日资产统计!A:A,汇总统计!F191,逐日资产统计!C:C,"人民币")</f>
        <v>0.98327674292355416</v>
      </c>
      <c r="P191" s="214">
        <v>501969.36</v>
      </c>
      <c r="Q191" s="275">
        <f t="shared" si="69"/>
        <v>17950.890000000014</v>
      </c>
    </row>
    <row r="192" spans="1:18" x14ac:dyDescent="0.25">
      <c r="A192" s="221">
        <v>43129</v>
      </c>
      <c r="B192" s="208">
        <v>-1269.5699999999961</v>
      </c>
      <c r="C192">
        <f>SUM($B$2:B192)</f>
        <v>53849.732000000018</v>
      </c>
      <c r="F192" s="226">
        <f t="shared" si="64"/>
        <v>43129</v>
      </c>
      <c r="G192" s="229">
        <f>SUMIFS(逐日资产统计!$I:$I,逐日资产统计!$A:$A,F192,逐日资产统计!$C:$C,"人民币")</f>
        <v>0</v>
      </c>
      <c r="H192" s="228">
        <f>SUMIF(逐日资产统计!$A:$A,汇总统计!$F192,逐日资产统计!$I:$I)-G192</f>
        <v>518650.68</v>
      </c>
      <c r="I192" s="223">
        <f t="shared" si="65"/>
        <v>518650.68</v>
      </c>
      <c r="J192" s="228">
        <f>SUMIF(逐日资产统计!$A:$A,汇总统计!$F192,逐日资产统计!$G:$G)</f>
        <v>30422.649999999998</v>
      </c>
      <c r="K192" s="239">
        <f t="shared" si="66"/>
        <v>488228.02999999997</v>
      </c>
      <c r="L192" s="238">
        <f t="shared" si="67"/>
        <v>0</v>
      </c>
      <c r="M192" s="235">
        <f t="shared" si="68"/>
        <v>6.2312378910321882E-2</v>
      </c>
      <c r="N192" s="237">
        <f>SUMIFS(逐日资产统计!M:M,逐日资产统计!A:A,汇总统计!F192,逐日资产统计!C:C,"人民币")</f>
        <v>0</v>
      </c>
      <c r="O192" s="237">
        <f>SUMIF(逐日资产统计!A:A,汇总统计!F192,逐日资产统计!M:M)-SUMIFS(逐日资产统计!M:M,逐日资产统计!A:A,汇总统计!F192,逐日资产统计!C:C,"人民币")</f>
        <v>0.98570936029622125</v>
      </c>
      <c r="P192" s="214">
        <v>502171.14</v>
      </c>
      <c r="Q192" s="275">
        <f t="shared" si="69"/>
        <v>16479.539999999979</v>
      </c>
    </row>
    <row r="193" spans="1:17" x14ac:dyDescent="0.25">
      <c r="A193" s="221">
        <v>43130</v>
      </c>
      <c r="B193" s="208">
        <v>-2850.2199999999975</v>
      </c>
      <c r="C193">
        <f>SUM($B$2:B193)</f>
        <v>50999.512000000017</v>
      </c>
      <c r="F193" s="226">
        <f t="shared" si="64"/>
        <v>43130</v>
      </c>
      <c r="G193" s="229">
        <f>SUMIFS(逐日资产统计!$I:$I,逐日资产统计!$A:$A,F193,逐日资产统计!$C:$C,"人民币")</f>
        <v>0</v>
      </c>
      <c r="H193" s="228">
        <f>SUMIF(逐日资产统计!$A:$A,汇总统计!$F193,逐日资产统计!$I:$I)-G193</f>
        <v>515800.45999999996</v>
      </c>
      <c r="I193" s="223">
        <f t="shared" si="65"/>
        <v>515800.45999999996</v>
      </c>
      <c r="J193" s="228">
        <f>SUMIF(逐日资产统计!$A:$A,汇总统计!$F193,逐日资产统计!$G:$G)</f>
        <v>27572.43</v>
      </c>
      <c r="K193" s="239">
        <f t="shared" si="66"/>
        <v>488228.02999999997</v>
      </c>
      <c r="L193" s="238">
        <f t="shared" si="67"/>
        <v>0</v>
      </c>
      <c r="M193" s="235">
        <f t="shared" si="68"/>
        <v>5.6474492052412478E-2</v>
      </c>
      <c r="N193" s="237">
        <f>SUMIFS(逐日资产统计!M:M,逐日资产统计!A:A,汇总统计!F193,逐日资产统计!C:C,"人民币")</f>
        <v>0</v>
      </c>
      <c r="O193" s="237">
        <f>SUMIF(逐日资产统计!A:A,汇总统计!F193,逐日资产统计!M:M)-SUMIFS(逐日资产统计!M:M,逐日资产统计!A:A,汇总统计!F193,逐日资产统计!C:C,"人民币")</f>
        <v>0.99122718890169215</v>
      </c>
      <c r="P193" s="214">
        <v>502238.4</v>
      </c>
      <c r="Q193" s="275">
        <f t="shared" si="69"/>
        <v>13562.059999999939</v>
      </c>
    </row>
    <row r="194" spans="1:17" x14ac:dyDescent="0.25">
      <c r="A194" s="221">
        <v>43131</v>
      </c>
      <c r="B194" s="208">
        <v>-10214.580000000002</v>
      </c>
      <c r="C194">
        <f>SUM($B$2:B194)</f>
        <v>40784.932000000015</v>
      </c>
      <c r="F194" s="226">
        <f t="shared" si="64"/>
        <v>43131</v>
      </c>
      <c r="G194" s="229">
        <f>SUMIFS(逐日资产统计!$I:$I,逐日资产统计!$A:$A,F194,逐日资产统计!$C:$C,"人民币")</f>
        <v>0</v>
      </c>
      <c r="H194" s="228">
        <f>SUMIF(逐日资产统计!$A:$A,汇总统计!$F194,逐日资产统计!$I:$I)-G194</f>
        <v>505585.88</v>
      </c>
      <c r="I194" s="223">
        <f t="shared" si="65"/>
        <v>505585.88</v>
      </c>
      <c r="J194" s="228">
        <f>SUMIF(逐日资产统计!$A:$A,汇总统计!$F194,逐日资产统计!$G:$G)</f>
        <v>17357.849999999999</v>
      </c>
      <c r="K194" s="239">
        <f t="shared" si="66"/>
        <v>488228.03</v>
      </c>
      <c r="L194" s="238">
        <f t="shared" si="67"/>
        <v>0</v>
      </c>
      <c r="M194" s="235">
        <f t="shared" si="68"/>
        <v>3.5552751856545391E-2</v>
      </c>
      <c r="N194" s="237">
        <f>SUMIFS(逐日资产统计!M:M,逐日资产统计!A:A,汇总统计!F194,逐日资产统计!C:C,"人民币")</f>
        <v>0</v>
      </c>
      <c r="O194" s="237">
        <f>SUMIF(逐日资产统计!A:A,汇总统计!F194,逐日资产统计!M:M)-SUMIFS(逐日资产统计!M:M,逐日资产统计!A:A,汇总统计!F194,逐日资产统计!C:C,"人民币")</f>
        <v>1.0112849868354705</v>
      </c>
      <c r="P194" s="214">
        <v>502305.66</v>
      </c>
      <c r="Q194" s="275">
        <f t="shared" si="69"/>
        <v>3280.2200000000303</v>
      </c>
    </row>
    <row r="195" spans="1:17" x14ac:dyDescent="0.25">
      <c r="A195" s="221">
        <v>43132</v>
      </c>
      <c r="B195" s="208">
        <v>-19906.840000000004</v>
      </c>
      <c r="C195">
        <f>SUM($B$2:B195)</f>
        <v>20878.092000000011</v>
      </c>
      <c r="F195" s="226">
        <f t="shared" si="64"/>
        <v>43132</v>
      </c>
      <c r="G195" s="229">
        <f>SUMIFS(逐日资产统计!$I:$I,逐日资产统计!$A:$A,F195,逐日资产统计!$C:$C,"人民币")</f>
        <v>0</v>
      </c>
      <c r="H195" s="228">
        <f>SUMIF(逐日资产统计!$A:$A,汇总统计!$F195,逐日资产统计!$I:$I)-G195</f>
        <v>485679.04000000004</v>
      </c>
      <c r="I195" s="223">
        <f t="shared" si="65"/>
        <v>485679.04000000004</v>
      </c>
      <c r="J195" s="228">
        <f>SUMIF(逐日资产统计!$A:$A,汇总统计!$F195,逐日资产统计!$G:$G)</f>
        <v>-2548.9900000000052</v>
      </c>
      <c r="K195" s="239">
        <f t="shared" si="66"/>
        <v>488228.03</v>
      </c>
      <c r="L195" s="238">
        <f t="shared" si="67"/>
        <v>0</v>
      </c>
      <c r="M195" s="235">
        <f t="shared" si="68"/>
        <v>-5.2209005697604156E-3</v>
      </c>
      <c r="N195" s="237">
        <f>SUMIFS(逐日资产统计!M:M,逐日资产统计!A:A,汇总统计!F195,逐日资产统计!C:C,"人民币")</f>
        <v>0</v>
      </c>
      <c r="O195" s="237">
        <f>SUMIF(逐日资产统计!A:A,汇总统计!F195,逐日资产统计!M:M)-SUMIFS(逐日资产统计!M:M,逐日资产统计!A:A,汇总统计!F195,逐日资产统计!C:C,"人民币")</f>
        <v>1.0527680379206812</v>
      </c>
      <c r="P195" s="214">
        <v>502372.92</v>
      </c>
      <c r="Q195" s="275">
        <f t="shared" si="69"/>
        <v>-16693.879999999946</v>
      </c>
    </row>
    <row r="196" spans="1:17" x14ac:dyDescent="0.25">
      <c r="A196" s="221">
        <v>43135</v>
      </c>
      <c r="B196" s="208">
        <v>-8869.9599999999991</v>
      </c>
      <c r="C196">
        <f>SUM($B$2:B196)</f>
        <v>12008.132000000012</v>
      </c>
      <c r="F196" s="226">
        <f t="shared" si="64"/>
        <v>43135</v>
      </c>
      <c r="G196" s="229">
        <f>SUMIFS(逐日资产统计!$I:$I,逐日资产统计!$A:$A,F196,逐日资产统计!$C:$C,"人民币")</f>
        <v>0</v>
      </c>
      <c r="H196" s="228">
        <f>SUMIF(逐日资产统计!$A:$A,汇总统计!$F196,逐日资产统计!$I:$I)-G196</f>
        <v>476809.07999999996</v>
      </c>
      <c r="I196" s="223">
        <f t="shared" si="65"/>
        <v>476809.07999999996</v>
      </c>
      <c r="J196" s="228">
        <f>SUMIF(逐日资产统计!$A:$A,汇总统计!$F196,逐日资产统计!$G:$G)</f>
        <v>-11418.950000000004</v>
      </c>
      <c r="K196" s="239">
        <f t="shared" si="66"/>
        <v>488228.02999999997</v>
      </c>
      <c r="L196" s="238">
        <f t="shared" si="67"/>
        <v>0</v>
      </c>
      <c r="M196" s="235">
        <f t="shared" si="68"/>
        <v>-2.3388558825678248E-2</v>
      </c>
      <c r="N196" s="237">
        <f>SUMIFS(逐日资产统计!M:M,逐日资产统计!A:A,汇总统计!F196,逐日资产统计!C:C,"人民币")</f>
        <v>0</v>
      </c>
      <c r="O196" s="237">
        <f>SUMIF(逐日资产统计!A:A,汇总统计!F196,逐日资产统计!M:M)-SUMIFS(逐日资产统计!M:M,逐日资产统计!A:A,汇总统计!F196,逐日资产统计!C:C,"人民币")</f>
        <v>1.0724029206826358</v>
      </c>
      <c r="P196" s="214">
        <v>502574.7</v>
      </c>
      <c r="Q196" s="275">
        <f t="shared" si="69"/>
        <v>-25765.620000000054</v>
      </c>
    </row>
    <row r="197" spans="1:17" x14ac:dyDescent="0.25">
      <c r="A197" s="221">
        <v>43136</v>
      </c>
      <c r="B197" s="208">
        <v>3036.1499999999978</v>
      </c>
      <c r="C197">
        <f>SUM($B$2:B197)</f>
        <v>15044.28200000001</v>
      </c>
      <c r="F197" s="226">
        <f t="shared" si="64"/>
        <v>43136</v>
      </c>
      <c r="G197" s="229">
        <f>SUMIFS(逐日资产统计!$I:$I,逐日资产统计!$A:$A,F197,逐日资产统计!$C:$C,"人民币")</f>
        <v>0</v>
      </c>
      <c r="H197" s="228">
        <f>SUMIF(逐日资产统计!$A:$A,汇总统计!$F197,逐日资产统计!$I:$I)-G197</f>
        <v>479845.23</v>
      </c>
      <c r="I197" s="223">
        <f t="shared" si="65"/>
        <v>479845.23</v>
      </c>
      <c r="J197" s="228">
        <f>SUMIF(逐日资产统计!$A:$A,汇总统计!$F197,逐日资产统计!$G:$G)</f>
        <v>-8382.8000000000065</v>
      </c>
      <c r="K197" s="239">
        <f t="shared" si="66"/>
        <v>488228.02999999997</v>
      </c>
      <c r="L197" s="238">
        <f t="shared" si="67"/>
        <v>0</v>
      </c>
      <c r="M197" s="235">
        <f t="shared" si="68"/>
        <v>-1.7169845819790409E-2</v>
      </c>
      <c r="N197" s="237">
        <f>SUMIFS(逐日资产统计!M:M,逐日资产统计!A:A,汇总统计!F197,逐日资产统计!C:C,"人民币")</f>
        <v>0</v>
      </c>
      <c r="O197" s="237">
        <f>SUMIF(逐日资产统计!A:A,汇总统计!F197,逐日资产统计!M:M)-SUMIFS(逐日资产统计!M:M,逐日资产统计!A:A,汇总统计!F197,逐日资产统计!C:C,"人民币")</f>
        <v>1.0656174491929409</v>
      </c>
      <c r="P197" s="214">
        <v>502641.96</v>
      </c>
      <c r="Q197" s="275">
        <f t="shared" si="69"/>
        <v>-22796.73000000004</v>
      </c>
    </row>
    <row r="198" spans="1:17" x14ac:dyDescent="0.25">
      <c r="A198" s="221">
        <v>43137</v>
      </c>
      <c r="B198" s="208">
        <v>-14420.679999999989</v>
      </c>
      <c r="C198">
        <f>SUM($B$2:B198)</f>
        <v>623.60200000002078</v>
      </c>
      <c r="F198" s="226">
        <f t="shared" ref="F198:F228" si="70">A198</f>
        <v>43137</v>
      </c>
      <c r="G198" s="229">
        <f>SUMIFS(逐日资产统计!$I:$I,逐日资产统计!$A:$A,F198,逐日资产统计!$C:$C,"人民币")</f>
        <v>0</v>
      </c>
      <c r="H198" s="228">
        <f>SUMIF(逐日资产统计!$A:$A,汇总统计!$F198,逐日资产统计!$I:$I)-G198</f>
        <v>465424.55</v>
      </c>
      <c r="I198" s="223">
        <f t="shared" ref="I198:I228" si="71">G198+H198</f>
        <v>465424.55</v>
      </c>
      <c r="J198" s="228">
        <f>SUMIF(逐日资产统计!$A:$A,汇总统计!$F198,逐日资产统计!$G:$G)</f>
        <v>-22803.479999999996</v>
      </c>
      <c r="K198" s="239">
        <f t="shared" ref="K198:K228" si="72">I198-J198</f>
        <v>488228.02999999997</v>
      </c>
      <c r="L198" s="238">
        <f t="shared" ref="L198:L228" si="73">K198-K197</f>
        <v>0</v>
      </c>
      <c r="M198" s="235">
        <f t="shared" ref="M198:M228" si="74">J198/K198</f>
        <v>-4.6706617807256982E-2</v>
      </c>
      <c r="N198" s="237">
        <f>SUMIFS(逐日资产统计!M:M,逐日资产统计!A:A,汇总统计!F198,逐日资产统计!C:C,"人民币")</f>
        <v>0</v>
      </c>
      <c r="O198" s="237">
        <f>SUMIF(逐日资产统计!A:A,汇总统计!F198,逐日资产统计!M:M)-SUMIFS(逐日资产统计!M:M,逐日资产统计!A:A,汇总统计!F198,逐日资产统计!C:C,"人民币")</f>
        <v>1.0986816015614118</v>
      </c>
      <c r="P198" s="214">
        <v>502709.22</v>
      </c>
      <c r="Q198" s="275">
        <f t="shared" ref="Q198:Q228" si="75">I198-P198</f>
        <v>-37284.669999999984</v>
      </c>
    </row>
    <row r="199" spans="1:17" x14ac:dyDescent="0.25">
      <c r="A199" s="221">
        <v>43138</v>
      </c>
      <c r="B199" s="208">
        <v>-1432.6800000000076</v>
      </c>
      <c r="C199">
        <f>SUM($B$2:B199)</f>
        <v>-809.07799999998679</v>
      </c>
      <c r="F199" s="226">
        <f t="shared" si="70"/>
        <v>43138</v>
      </c>
      <c r="G199" s="229">
        <f>SUMIFS(逐日资产统计!$I:$I,逐日资产统计!$A:$A,F199,逐日资产统计!$C:$C,"人民币")</f>
        <v>0</v>
      </c>
      <c r="H199" s="228">
        <f>SUMIF(逐日资产统计!$A:$A,汇总统计!$F199,逐日资产统计!$I:$I)-G199</f>
        <v>463991.87</v>
      </c>
      <c r="I199" s="223">
        <f t="shared" si="71"/>
        <v>463991.87</v>
      </c>
      <c r="J199" s="228">
        <f>SUMIF(逐日资产统计!$A:$A,汇总统计!$F199,逐日资产统计!$G:$G)</f>
        <v>-24236.160000000003</v>
      </c>
      <c r="K199" s="239">
        <f t="shared" si="72"/>
        <v>488228.03</v>
      </c>
      <c r="L199" s="238">
        <f t="shared" si="73"/>
        <v>0</v>
      </c>
      <c r="M199" s="235">
        <f t="shared" si="74"/>
        <v>-4.9641066286177794E-2</v>
      </c>
      <c r="N199" s="237">
        <f>SUMIFS(逐日资产统计!M:M,逐日资产统计!A:A,汇总统计!F199,逐日资产统计!C:C,"人民币")</f>
        <v>0</v>
      </c>
      <c r="O199" s="237">
        <f>SUMIF(逐日资产统计!A:A,汇总统计!F199,逐日资产统计!M:M)-SUMIFS(逐日资产统计!M:M,逐日资产统计!A:A,汇总统计!F199,逐日资产统计!C:C,"人民币")</f>
        <v>1.1020899137737055</v>
      </c>
      <c r="P199" s="214">
        <v>502776.48</v>
      </c>
      <c r="Q199" s="275">
        <f t="shared" si="75"/>
        <v>-38784.609999999986</v>
      </c>
    </row>
    <row r="200" spans="1:17" x14ac:dyDescent="0.25">
      <c r="A200" s="221">
        <v>43139</v>
      </c>
      <c r="B200" s="208">
        <v>4796.6000000000058</v>
      </c>
      <c r="C200">
        <f>SUM($B$2:B200)</f>
        <v>3987.522000000019</v>
      </c>
      <c r="F200" s="226">
        <f t="shared" si="70"/>
        <v>43139</v>
      </c>
      <c r="G200" s="229">
        <f>SUMIFS(逐日资产统计!$I:$I,逐日资产统计!$A:$A,F200,逐日资产统计!$C:$C,"人民币")</f>
        <v>0</v>
      </c>
      <c r="H200" s="228">
        <f>SUMIF(逐日资产统计!$A:$A,汇总统计!$F200,逐日资产统计!$I:$I)-G200</f>
        <v>468788.47</v>
      </c>
      <c r="I200" s="223">
        <f t="shared" si="71"/>
        <v>468788.47</v>
      </c>
      <c r="J200" s="228">
        <f>SUMIF(逐日资产统计!$A:$A,汇总统计!$F200,逐日资产统计!$G:$G)</f>
        <v>-19439.559999999998</v>
      </c>
      <c r="K200" s="239">
        <f t="shared" si="72"/>
        <v>488228.02999999997</v>
      </c>
      <c r="L200" s="238">
        <f t="shared" si="73"/>
        <v>0</v>
      </c>
      <c r="M200" s="235">
        <f t="shared" si="74"/>
        <v>-3.9816558668292763E-2</v>
      </c>
      <c r="N200" s="237">
        <f>SUMIFS(逐日资产统计!M:M,逐日资产统计!A:A,汇总统计!F200,逐日资产统计!C:C,"人民币")</f>
        <v>0</v>
      </c>
      <c r="O200" s="237">
        <f>SUMIF(逐日资产统计!A:A,汇总统计!F200,逐日资产统计!M:M)-SUMIFS(逐日资产统计!M:M,逐日资产统计!A:A,汇总统计!F200,逐日资产统计!C:C,"人民币")</f>
        <v>1.0908232022003443</v>
      </c>
      <c r="P200" s="214">
        <v>502843.74</v>
      </c>
      <c r="Q200" s="275">
        <f t="shared" si="75"/>
        <v>-34055.270000000019</v>
      </c>
    </row>
    <row r="201" spans="1:17" x14ac:dyDescent="0.25">
      <c r="A201" s="221">
        <v>43142</v>
      </c>
      <c r="B201" s="208">
        <v>-2603.0699999999997</v>
      </c>
      <c r="C201">
        <f>SUM($B$2:B201)</f>
        <v>1384.4520000000193</v>
      </c>
      <c r="F201" s="226">
        <f t="shared" si="70"/>
        <v>43142</v>
      </c>
      <c r="G201" s="229">
        <f>SUMIFS(逐日资产统计!$I:$I,逐日资产统计!$A:$A,F201,逐日资产统计!$C:$C,"人民币")</f>
        <v>0</v>
      </c>
      <c r="H201" s="228">
        <f>SUMIF(逐日资产统计!$A:$A,汇总统计!$F201,逐日资产统计!$I:$I)-G201</f>
        <v>466185.4</v>
      </c>
      <c r="I201" s="223">
        <f t="shared" si="71"/>
        <v>466185.4</v>
      </c>
      <c r="J201" s="228">
        <f>SUMIF(逐日资产统计!$A:$A,汇总统计!$F201,逐日资产统计!$G:$G)</f>
        <v>-22042.629999999997</v>
      </c>
      <c r="K201" s="239">
        <f t="shared" si="72"/>
        <v>488228.03</v>
      </c>
      <c r="L201" s="238">
        <f t="shared" si="73"/>
        <v>0</v>
      </c>
      <c r="M201" s="235">
        <f t="shared" si="74"/>
        <v>-4.514822715115311E-2</v>
      </c>
      <c r="N201" s="237">
        <f>SUMIFS(逐日资产统计!M:M,逐日资产统计!A:A,汇总统计!F201,逐日资产统计!C:C,"人民币")</f>
        <v>0</v>
      </c>
      <c r="O201" s="237">
        <f>SUMIF(逐日资产统计!A:A,汇总统计!F201,逐日资产统计!M:M)-SUMIFS(逐日资产统计!M:M,逐日资产统计!A:A,汇总统计!F201,逐日资产统计!C:C,"人民币")</f>
        <v>1.0969396081473164</v>
      </c>
      <c r="P201" s="214">
        <v>502911</v>
      </c>
      <c r="Q201" s="275">
        <f t="shared" si="75"/>
        <v>-36725.599999999977</v>
      </c>
    </row>
    <row r="202" spans="1:17" x14ac:dyDescent="0.25">
      <c r="A202" s="221">
        <v>43143</v>
      </c>
      <c r="B202" s="208">
        <v>-4549.4500000000044</v>
      </c>
      <c r="C202">
        <f>SUM($B$2:B202)</f>
        <v>-3164.997999999985</v>
      </c>
      <c r="F202" s="226">
        <f t="shared" si="70"/>
        <v>43143</v>
      </c>
      <c r="G202" s="229">
        <f>SUMIFS(逐日资产统计!$I:$I,逐日资产统计!$A:$A,F202,逐日资产统计!$C:$C,"人民币")</f>
        <v>0</v>
      </c>
      <c r="H202" s="228">
        <f>SUMIF(逐日资产统计!$A:$A,汇总统计!$F202,逐日资产统计!$I:$I)-G202</f>
        <v>461635.95</v>
      </c>
      <c r="I202" s="223">
        <f t="shared" si="71"/>
        <v>461635.95</v>
      </c>
      <c r="J202" s="228">
        <f>SUMIF(逐日资产统计!$A:$A,汇总统计!$F202,逐日资产统计!$G:$G)</f>
        <v>-26592.080000000002</v>
      </c>
      <c r="K202" s="239">
        <f t="shared" si="72"/>
        <v>488228.03</v>
      </c>
      <c r="L202" s="238">
        <f t="shared" si="73"/>
        <v>0</v>
      </c>
      <c r="M202" s="235">
        <f t="shared" si="74"/>
        <v>-5.4466516393989098E-2</v>
      </c>
      <c r="N202" s="237">
        <f>SUMIFS(逐日资产统计!M:M,逐日资产统计!A:A,汇总统计!F202,逐日资产统计!C:C,"人民币")</f>
        <v>0</v>
      </c>
      <c r="O202" s="237">
        <f>SUMIF(逐日资产统计!A:A,汇总统计!F202,逐日资产统计!M:M)-SUMIFS(逐日资产统计!M:M,逐日资产统计!A:A,汇总统计!F202,逐日资产统计!C:C,"人民币")</f>
        <v>1.1077500138366609</v>
      </c>
      <c r="P202" s="214">
        <v>503112.78</v>
      </c>
      <c r="Q202" s="275">
        <f t="shared" si="75"/>
        <v>-41476.830000000016</v>
      </c>
    </row>
    <row r="203" spans="1:17" x14ac:dyDescent="0.25">
      <c r="A203" s="221">
        <v>43144</v>
      </c>
      <c r="B203" s="208">
        <v>2848.9100000000035</v>
      </c>
      <c r="C203">
        <f>SUM($B$2:B203)</f>
        <v>-316.08799999998155</v>
      </c>
      <c r="F203" s="226">
        <f t="shared" si="70"/>
        <v>43144</v>
      </c>
      <c r="G203" s="229">
        <f>SUMIFS(逐日资产统计!$I:$I,逐日资产统计!$A:$A,F203,逐日资产统计!$C:$C,"人民币")</f>
        <v>0</v>
      </c>
      <c r="H203" s="228">
        <f>SUMIF(逐日资产统计!$A:$A,汇总统计!$F203,逐日资产统计!$I:$I)-G203</f>
        <v>464484.86000000004</v>
      </c>
      <c r="I203" s="223">
        <f t="shared" si="71"/>
        <v>464484.86000000004</v>
      </c>
      <c r="J203" s="228">
        <f>SUMIF(逐日资产统计!$A:$A,汇总统计!$F203,逐日资产统计!$G:$G)</f>
        <v>-23743.17</v>
      </c>
      <c r="K203" s="239">
        <f t="shared" si="72"/>
        <v>488228.03</v>
      </c>
      <c r="L203" s="238">
        <f t="shared" si="73"/>
        <v>0</v>
      </c>
      <c r="M203" s="235">
        <f t="shared" si="74"/>
        <v>-4.8631312708530883E-2</v>
      </c>
      <c r="N203" s="237">
        <f>SUMIFS(逐日资产统计!M:M,逐日资产统计!A:A,汇总统计!F203,逐日资产统计!C:C,"人民币")</f>
        <v>0</v>
      </c>
      <c r="O203" s="237">
        <f>SUMIF(逐日资产统计!A:A,汇总统计!F203,逐日资产统计!M:M)-SUMIFS(逐日资产统计!M:M,逐日资产统计!A:A,汇总统计!F203,逐日资产统计!C:C,"人民币")</f>
        <v>1.1009704600490089</v>
      </c>
      <c r="P203" s="214">
        <v>503180.04</v>
      </c>
      <c r="Q203" s="275">
        <f t="shared" si="75"/>
        <v>-38695.179999999935</v>
      </c>
    </row>
    <row r="204" spans="1:17" x14ac:dyDescent="0.25">
      <c r="A204" s="221">
        <v>43145</v>
      </c>
      <c r="B204" s="208">
        <v>1917.8399999999965</v>
      </c>
      <c r="C204">
        <f>SUM($B$2:B204)</f>
        <v>1601.752000000015</v>
      </c>
      <c r="F204" s="226">
        <f t="shared" si="70"/>
        <v>43145</v>
      </c>
      <c r="G204" s="229">
        <f>SUMIFS(逐日资产统计!$I:$I,逐日资产统计!$A:$A,F204,逐日资产统计!$C:$C,"人民币")</f>
        <v>0</v>
      </c>
      <c r="H204" s="228">
        <f>SUMIF(逐日资产统计!$A:$A,汇总统计!$F204,逐日资产统计!$I:$I)-G204</f>
        <v>466402.7</v>
      </c>
      <c r="I204" s="223">
        <f t="shared" si="71"/>
        <v>466402.7</v>
      </c>
      <c r="J204" s="228">
        <f>SUMIF(逐日资产统计!$A:$A,汇总统计!$F204,逐日资产统计!$G:$G)</f>
        <v>-21825.33</v>
      </c>
      <c r="K204" s="239">
        <f t="shared" si="72"/>
        <v>488228.03</v>
      </c>
      <c r="L204" s="238">
        <f t="shared" si="73"/>
        <v>0</v>
      </c>
      <c r="M204" s="235">
        <f t="shared" si="74"/>
        <v>-4.4703148239973033E-2</v>
      </c>
      <c r="N204" s="237">
        <f>SUMIFS(逐日资产统计!M:M,逐日资产统计!A:A,汇总统计!F204,逐日资产统计!C:C,"人民币")</f>
        <v>0</v>
      </c>
      <c r="O204" s="237">
        <f>SUMIF(逐日资产统计!A:A,汇总统计!F204,逐日资产统计!M:M)-SUMIFS(逐日资产统计!M:M,逐日资产统计!A:A,汇总统计!F204,逐日资产统计!C:C,"人民币")</f>
        <v>1.0964611697144995</v>
      </c>
      <c r="P204" s="214">
        <v>503247.3</v>
      </c>
      <c r="Q204" s="275">
        <f t="shared" si="75"/>
        <v>-36844.599999999977</v>
      </c>
    </row>
    <row r="205" spans="1:17" x14ac:dyDescent="0.25">
      <c r="A205" s="221">
        <v>43153</v>
      </c>
      <c r="B205" s="208">
        <v>4342.4300000000076</v>
      </c>
      <c r="C205">
        <f>SUM($B$2:B205)</f>
        <v>5944.1820000000225</v>
      </c>
      <c r="F205" s="226">
        <f t="shared" si="70"/>
        <v>43153</v>
      </c>
      <c r="G205" s="229">
        <f>SUMIFS(逐日资产统计!$I:$I,逐日资产统计!$A:$A,F205,逐日资产统计!$C:$C,"人民币")</f>
        <v>0</v>
      </c>
      <c r="H205" s="228">
        <f>SUMIF(逐日资产统计!$A:$A,汇总统计!$F205,逐日资产统计!$I:$I)-G205</f>
        <v>470745.13</v>
      </c>
      <c r="I205" s="223">
        <f t="shared" si="71"/>
        <v>470745.13</v>
      </c>
      <c r="J205" s="228">
        <f>SUMIF(逐日资产统计!$A:$A,汇总统计!$F205,逐日资产统计!$G:$G)</f>
        <v>-17482.899999999994</v>
      </c>
      <c r="K205" s="239">
        <f t="shared" si="72"/>
        <v>488228.03</v>
      </c>
      <c r="L205" s="238">
        <f t="shared" si="73"/>
        <v>0</v>
      </c>
      <c r="M205" s="235">
        <f t="shared" si="74"/>
        <v>-3.5808882173356565E-2</v>
      </c>
      <c r="N205" s="237">
        <f>SUMIFS(逐日资产统计!M:M,逐日资产统计!A:A,汇总统计!F205,逐日资产统计!C:C,"人民币")</f>
        <v>0</v>
      </c>
      <c r="O205" s="237">
        <f>SUMIF(逐日资产统计!A:A,汇总统计!F205,逐日资产统计!M:M)-SUMIFS(逐日资产统计!M:M,逐日资产统计!A:A,汇总统计!F205,逐日资产统计!C:C,"人民币")</f>
        <v>1.086346766879988</v>
      </c>
      <c r="P205" s="214">
        <v>503785.38</v>
      </c>
      <c r="Q205" s="275">
        <f t="shared" si="75"/>
        <v>-33040.25</v>
      </c>
    </row>
    <row r="206" spans="1:17" x14ac:dyDescent="0.25">
      <c r="A206" s="221">
        <v>43154</v>
      </c>
      <c r="B206" s="208">
        <v>1645.2699999999932</v>
      </c>
      <c r="C206">
        <f>SUM($B$2:B206)</f>
        <v>7589.4520000000157</v>
      </c>
      <c r="F206" s="226">
        <f t="shared" si="70"/>
        <v>43154</v>
      </c>
      <c r="G206" s="229">
        <f>SUMIFS(逐日资产统计!$I:$I,逐日资产统计!$A:$A,F206,逐日资产统计!$C:$C,"人民币")</f>
        <v>0</v>
      </c>
      <c r="H206" s="228">
        <f>SUMIF(逐日资产统计!$A:$A,汇总统计!$F206,逐日资产统计!$I:$I)-G206</f>
        <v>472390.40000000002</v>
      </c>
      <c r="I206" s="223">
        <f t="shared" si="71"/>
        <v>472390.40000000002</v>
      </c>
      <c r="J206" s="228">
        <f>SUMIF(逐日资产统计!$A:$A,汇总统计!$F206,逐日资产统计!$G:$G)</f>
        <v>-15837.630000000001</v>
      </c>
      <c r="K206" s="239">
        <f t="shared" si="72"/>
        <v>488228.03</v>
      </c>
      <c r="L206" s="238">
        <f t="shared" si="73"/>
        <v>0</v>
      </c>
      <c r="M206" s="235">
        <f t="shared" si="74"/>
        <v>-3.2439001914740535E-2</v>
      </c>
      <c r="N206" s="237">
        <f>SUMIFS(逐日资产统计!M:M,逐日资产统计!A:A,汇总统计!F206,逐日资产统计!C:C,"人民币")</f>
        <v>0</v>
      </c>
      <c r="O206" s="237">
        <f>SUMIF(逐日资产统计!A:A,汇总统计!F206,逐日资产统计!M:M)-SUMIFS(逐日资产统计!M:M,逐日资产统计!A:A,汇总统计!F206,逐日资产统计!C:C,"人民币")</f>
        <v>1.0826461757055179</v>
      </c>
      <c r="P206" s="214">
        <v>503852.64</v>
      </c>
      <c r="Q206" s="275">
        <f t="shared" si="75"/>
        <v>-31462.239999999991</v>
      </c>
    </row>
    <row r="207" spans="1:17" x14ac:dyDescent="0.25">
      <c r="A207" s="221">
        <v>43157</v>
      </c>
      <c r="B207" s="208">
        <v>4831.989999999998</v>
      </c>
      <c r="C207">
        <f>SUM($B$2:B207)</f>
        <v>12421.442000000014</v>
      </c>
      <c r="F207" s="226">
        <f t="shared" si="70"/>
        <v>43157</v>
      </c>
      <c r="G207" s="229">
        <f>SUMIFS(逐日资产统计!$I:$I,逐日资产统计!$A:$A,F207,逐日资产统计!$C:$C,"人民币")</f>
        <v>0</v>
      </c>
      <c r="H207" s="228">
        <f>SUMIF(逐日资产统计!$A:$A,汇总统计!$F207,逐日资产统计!$I:$I)-G207</f>
        <v>477222.38000000006</v>
      </c>
      <c r="I207" s="223">
        <f t="shared" si="71"/>
        <v>477222.38000000006</v>
      </c>
      <c r="J207" s="228">
        <f>SUMIF(逐日资产统计!$A:$A,汇总统计!$F207,逐日资产统计!$G:$G)</f>
        <v>-11005.640000000003</v>
      </c>
      <c r="K207" s="239">
        <f t="shared" si="72"/>
        <v>488228.02000000008</v>
      </c>
      <c r="L207" s="238">
        <f t="shared" si="73"/>
        <v>-9.9999999511055648E-3</v>
      </c>
      <c r="M207" s="235">
        <f t="shared" si="74"/>
        <v>-2.2542008137918838E-2</v>
      </c>
      <c r="N207" s="237">
        <f>SUMIFS(逐日资产统计!M:M,逐日资产统计!A:A,汇总统计!F207,逐日资产统计!C:C,"人民币")</f>
        <v>0</v>
      </c>
      <c r="O207" s="237">
        <f>SUMIF(逐日资产统计!A:A,汇总统计!F207,逐日资产统计!M:M)-SUMIFS(逐日资产统计!M:M,逐日资产统计!A:A,汇总统计!F207,逐日资产统计!C:C,"人民币")</f>
        <v>1.0740368463021364</v>
      </c>
      <c r="P207" s="214">
        <v>504054.42</v>
      </c>
      <c r="Q207" s="275">
        <f t="shared" si="75"/>
        <v>-26832.039999999921</v>
      </c>
    </row>
    <row r="208" spans="1:17" x14ac:dyDescent="0.25">
      <c r="A208" s="221">
        <v>43158</v>
      </c>
      <c r="B208" s="208">
        <v>-434.16999999999825</v>
      </c>
      <c r="C208">
        <f>SUM($B$2:B208)</f>
        <v>11987.272000000015</v>
      </c>
      <c r="F208" s="226">
        <f t="shared" si="70"/>
        <v>43158</v>
      </c>
      <c r="G208" s="229">
        <f>SUMIFS(逐日资产统计!$I:$I,逐日资产统计!$A:$A,F208,逐日资产统计!$C:$C,"人民币")</f>
        <v>0</v>
      </c>
      <c r="H208" s="228">
        <f>SUMIF(逐日资产统计!$A:$A,汇总统计!$F208,逐日资产统计!$I:$I)-G208</f>
        <v>476788.22000000003</v>
      </c>
      <c r="I208" s="223">
        <f t="shared" si="71"/>
        <v>476788.22000000003</v>
      </c>
      <c r="J208" s="228">
        <f>SUMIF(逐日资产统计!$A:$A,汇总统计!$F208,逐日资产统计!$G:$G)</f>
        <v>-11439.810000000001</v>
      </c>
      <c r="K208" s="239">
        <f t="shared" si="72"/>
        <v>488228.03</v>
      </c>
      <c r="L208" s="238">
        <f t="shared" si="73"/>
        <v>9.9999999511055648E-3</v>
      </c>
      <c r="M208" s="235">
        <f t="shared" si="74"/>
        <v>-2.3431284762572932E-2</v>
      </c>
      <c r="N208" s="237">
        <f>SUMIFS(逐日资产统计!M:M,逐日资产统计!A:A,汇总统计!F208,逐日资产统计!C:C,"人民币")</f>
        <v>0</v>
      </c>
      <c r="O208" s="237">
        <f>SUMIF(逐日资产统计!A:A,汇总统计!F208,逐日资产统计!M:M)-SUMIFS(逐日资产统计!M:M,逐日资产统计!A:A,汇总统计!F208,逐日资产统计!C:C,"人民币")</f>
        <v>1.0760684901149613</v>
      </c>
      <c r="P208" s="214">
        <v>504121.68</v>
      </c>
      <c r="Q208" s="275">
        <f t="shared" si="75"/>
        <v>-27333.459999999963</v>
      </c>
    </row>
    <row r="209" spans="1:18" x14ac:dyDescent="0.25">
      <c r="A209" s="221">
        <v>43159</v>
      </c>
      <c r="B209" s="208">
        <v>-1611.8999999999978</v>
      </c>
      <c r="C209">
        <f>SUM($B$2:B209)</f>
        <v>10375.372000000018</v>
      </c>
      <c r="F209" s="226">
        <f t="shared" si="70"/>
        <v>43159</v>
      </c>
      <c r="G209" s="229">
        <f>SUMIFS(逐日资产统计!$I:$I,逐日资产统计!$A:$A,F209,逐日资产统计!$C:$C,"人民币")</f>
        <v>0</v>
      </c>
      <c r="H209" s="228">
        <f>SUMIF(逐日资产统计!$A:$A,汇总统计!$F209,逐日资产统计!$I:$I)-G209</f>
        <v>475176.27999999997</v>
      </c>
      <c r="I209" s="223">
        <f t="shared" si="71"/>
        <v>475176.27999999997</v>
      </c>
      <c r="J209" s="228">
        <f>SUMIF(逐日资产统计!$A:$A,汇总统计!$F209,逐日资产统计!$G:$G)</f>
        <v>-13051.71</v>
      </c>
      <c r="K209" s="239">
        <f t="shared" si="72"/>
        <v>488227.99</v>
      </c>
      <c r="L209" s="238">
        <f t="shared" si="73"/>
        <v>-4.0000000037252903E-2</v>
      </c>
      <c r="M209" s="235">
        <f t="shared" si="74"/>
        <v>-2.6732818001688103E-2</v>
      </c>
      <c r="N209" s="237">
        <f>SUMIFS(逐日资产统计!M:M,逐日资产统计!A:A,汇总统计!F209,逐日资产统计!C:C,"人民币")</f>
        <v>0</v>
      </c>
      <c r="O209" s="237">
        <f>SUMIF(逐日资产统计!A:A,汇总统计!F209,逐日资产统计!M:M)-SUMIFS(逐日资产统计!M:M,逐日资产统计!A:A,汇总统计!F209,逐日资产统计!C:C,"人民币")</f>
        <v>1.0761370496018869</v>
      </c>
      <c r="P209" s="214">
        <v>504188.94</v>
      </c>
      <c r="Q209" s="275">
        <f t="shared" si="75"/>
        <v>-29012.660000000033</v>
      </c>
    </row>
    <row r="210" spans="1:18" x14ac:dyDescent="0.25">
      <c r="A210" s="221">
        <v>43160</v>
      </c>
      <c r="B210" s="208">
        <v>5641.41</v>
      </c>
      <c r="C210">
        <f>SUM($B$2:B210)</f>
        <v>16016.782000000017</v>
      </c>
      <c r="F210" s="226">
        <f t="shared" si="70"/>
        <v>43160</v>
      </c>
      <c r="G210" s="229">
        <f>SUMIFS(逐日资产统计!$I:$I,逐日资产统计!$A:$A,F210,逐日资产统计!$C:$C,"人民币")</f>
        <v>0</v>
      </c>
      <c r="H210" s="228">
        <f>SUMIF(逐日资产统计!$A:$A,汇总统计!$F210,逐日资产统计!$I:$I)-G210</f>
        <v>480817.69</v>
      </c>
      <c r="I210" s="223">
        <f t="shared" si="71"/>
        <v>480817.69</v>
      </c>
      <c r="J210" s="228">
        <f>SUMIF(逐日资产统计!$A:$A,汇总统计!$F210,逐日资产统计!$G:$G)</f>
        <v>-7410.2999999999993</v>
      </c>
      <c r="K210" s="239">
        <f t="shared" si="72"/>
        <v>488227.99</v>
      </c>
      <c r="L210" s="238">
        <f t="shared" si="73"/>
        <v>0</v>
      </c>
      <c r="M210" s="235">
        <f t="shared" si="74"/>
        <v>-1.5177949957354964E-2</v>
      </c>
      <c r="N210" s="237">
        <f>SUMIFS(逐日资产统计!M:M,逐日资产统计!A:A,汇总统计!F210,逐日资产统计!C:C,"人民币")</f>
        <v>0</v>
      </c>
      <c r="O210" s="237">
        <f>SUMIF(逐日资产统计!A:A,汇总统计!F210,逐日资产统计!M:M)-SUMIFS(逐日资产统计!M:M,逐日资产统计!A:A,汇总统计!F210,逐日资产统计!C:C,"人民币")</f>
        <v>1.0635261984641213</v>
      </c>
      <c r="P210" s="214">
        <v>504256.2</v>
      </c>
      <c r="Q210" s="275">
        <f t="shared" si="75"/>
        <v>-23438.510000000009</v>
      </c>
    </row>
    <row r="211" spans="1:18" x14ac:dyDescent="0.25">
      <c r="A211" s="221">
        <v>43161</v>
      </c>
      <c r="B211" s="208">
        <v>572.36000000000058</v>
      </c>
      <c r="C211">
        <f>SUM($B$2:B211)</f>
        <v>16589.142000000018</v>
      </c>
      <c r="F211" s="226">
        <f t="shared" si="70"/>
        <v>43161</v>
      </c>
      <c r="G211" s="229">
        <f>SUMIFS(逐日资产统计!$I:$I,逐日资产统计!$A:$A,F211,逐日资产统计!$C:$C,"人民币")</f>
        <v>0</v>
      </c>
      <c r="H211" s="228">
        <f>SUMIF(逐日资产统计!$A:$A,汇总统计!$F211,逐日资产统计!$I:$I)-G211</f>
        <v>481390.05</v>
      </c>
      <c r="I211" s="223">
        <f t="shared" si="71"/>
        <v>481390.05</v>
      </c>
      <c r="J211" s="228">
        <f>SUMIF(逐日资产统计!$A:$A,汇总统计!$F211,逐日资产统计!$G:$G)</f>
        <v>-6837.9399999999987</v>
      </c>
      <c r="K211" s="239">
        <f t="shared" si="72"/>
        <v>488227.99</v>
      </c>
      <c r="L211" s="238">
        <f t="shared" si="73"/>
        <v>0</v>
      </c>
      <c r="M211" s="235">
        <f t="shared" si="74"/>
        <v>-1.4005628804690199E-2</v>
      </c>
      <c r="N211" s="237">
        <f>SUMIFS(逐日资产统计!M:M,逐日资产统计!A:A,汇总统计!F211,逐日资产统计!C:C,"人民币")</f>
        <v>0</v>
      </c>
      <c r="O211" s="237">
        <f>SUMIF(逐日资产统计!A:A,汇总统计!F211,逐日资产统计!M:M)-SUMIFS(逐日资产统计!M:M,逐日资产统计!A:A,汇总统计!F211,逐日资产统计!C:C,"人民币")</f>
        <v>1.0622759444238616</v>
      </c>
      <c r="P211" s="214">
        <v>504323.46</v>
      </c>
      <c r="Q211" s="275">
        <f t="shared" si="75"/>
        <v>-22933.410000000033</v>
      </c>
    </row>
    <row r="212" spans="1:18" x14ac:dyDescent="0.25">
      <c r="A212" s="221">
        <v>43164</v>
      </c>
      <c r="B212" s="208">
        <v>3046.4599999999991</v>
      </c>
      <c r="C212">
        <f>SUM($B$2:B212)</f>
        <v>19635.602000000017</v>
      </c>
      <c r="F212" s="226">
        <f t="shared" si="70"/>
        <v>43164</v>
      </c>
      <c r="G212" s="229">
        <f>SUMIFS(逐日资产统计!$I:$I,逐日资产统计!$A:$A,F212,逐日资产统计!$C:$C,"人民币")</f>
        <v>0</v>
      </c>
      <c r="H212" s="228">
        <f>SUMIF(逐日资产统计!$A:$A,汇总统计!$F212,逐日资产统计!$I:$I)-G212</f>
        <v>484436.51</v>
      </c>
      <c r="I212" s="223">
        <f t="shared" si="71"/>
        <v>484436.51</v>
      </c>
      <c r="J212" s="228">
        <f>SUMIF(逐日资产统计!$A:$A,汇总统计!$F212,逐日资产统计!$G:$G)</f>
        <v>-3791.4799999999996</v>
      </c>
      <c r="K212" s="239">
        <f t="shared" si="72"/>
        <v>488227.99</v>
      </c>
      <c r="L212" s="238">
        <f t="shared" si="73"/>
        <v>0</v>
      </c>
      <c r="M212" s="235">
        <f t="shared" si="74"/>
        <v>-7.7657981059217835E-3</v>
      </c>
      <c r="N212" s="237">
        <f>SUMIFS(逐日资产统计!M:M,逐日资产统计!A:A,汇总统计!F212,逐日资产统计!C:C,"人民币")</f>
        <v>0</v>
      </c>
      <c r="O212" s="237">
        <f>SUMIF(逐日资产统计!A:A,汇总统计!F212,逐日资产统计!M:M)-SUMIFS(逐日资产统计!M:M,逐日资产统计!A:A,汇总统计!F212,逐日资产统计!C:C,"人民币")</f>
        <v>1.0556111883474679</v>
      </c>
      <c r="P212" s="214">
        <v>504525.24</v>
      </c>
      <c r="Q212" s="275">
        <f t="shared" si="75"/>
        <v>-20088.729999999981</v>
      </c>
    </row>
    <row r="213" spans="1:18" x14ac:dyDescent="0.25">
      <c r="A213" s="221">
        <v>43165</v>
      </c>
      <c r="B213" s="208">
        <v>1947.4400000000023</v>
      </c>
      <c r="C213">
        <f>SUM($B$2:B213)</f>
        <v>21583.042000000019</v>
      </c>
      <c r="F213" s="226">
        <f t="shared" si="70"/>
        <v>43165</v>
      </c>
      <c r="G213" s="229">
        <f>SUMIFS(逐日资产统计!$I:$I,逐日资产统计!$A:$A,F213,逐日资产统计!$C:$C,"人民币")</f>
        <v>0</v>
      </c>
      <c r="H213" s="228">
        <f>SUMIF(逐日资产统计!$A:$A,汇总统计!$F213,逐日资产统计!$I:$I)-G213</f>
        <v>486383.95</v>
      </c>
      <c r="I213" s="223">
        <f t="shared" si="71"/>
        <v>486383.95</v>
      </c>
      <c r="J213" s="228">
        <f>SUMIF(逐日资产统计!$A:$A,汇总统计!$F213,逐日资产统计!$G:$G)</f>
        <v>-1844.0399999999972</v>
      </c>
      <c r="K213" s="239">
        <f t="shared" si="72"/>
        <v>488227.99</v>
      </c>
      <c r="L213" s="238">
        <f t="shared" si="73"/>
        <v>0</v>
      </c>
      <c r="M213" s="235">
        <f t="shared" si="74"/>
        <v>-3.7770059025087795E-3</v>
      </c>
      <c r="N213" s="237">
        <f>SUMIFS(逐日资产统计!M:M,逐日资产统计!A:A,汇总统计!F213,逐日资产统计!C:C,"人民币")</f>
        <v>0</v>
      </c>
      <c r="O213" s="237">
        <f>SUMIF(逐日资产统计!A:A,汇总统计!F213,逐日资产统计!M:M)-SUMIFS(逐日资产统计!M:M,逐日资产统计!A:A,汇总统计!F213,逐日资产统计!C:C,"人民币")</f>
        <v>1.0514252372020085</v>
      </c>
      <c r="P213" s="214">
        <v>504592.5</v>
      </c>
      <c r="Q213" s="275">
        <f t="shared" si="75"/>
        <v>-18208.549999999988</v>
      </c>
    </row>
    <row r="214" spans="1:18" x14ac:dyDescent="0.25">
      <c r="A214" s="221">
        <v>43166</v>
      </c>
      <c r="B214" s="208">
        <v>-2838.4000000000015</v>
      </c>
      <c r="C214">
        <f>SUM($B$2:B214)</f>
        <v>18744.642000000018</v>
      </c>
      <c r="F214" s="226">
        <f t="shared" si="70"/>
        <v>43166</v>
      </c>
      <c r="G214" s="229">
        <f>SUMIFS(逐日资产统计!$I:$I,逐日资产统计!$A:$A,F214,逐日资产统计!$C:$C,"人民币")</f>
        <v>0</v>
      </c>
      <c r="H214" s="228">
        <f>SUMIF(逐日资产统计!$A:$A,汇总统计!$F214,逐日资产统计!$I:$I)-G214</f>
        <v>483545.55</v>
      </c>
      <c r="I214" s="223">
        <f t="shared" si="71"/>
        <v>483545.55</v>
      </c>
      <c r="J214" s="228">
        <f>SUMIF(逐日资产统计!$A:$A,汇总统计!$F214,逐日资产统计!$G:$G)</f>
        <v>-4682.4399999999987</v>
      </c>
      <c r="K214" s="239">
        <f t="shared" si="72"/>
        <v>488227.99</v>
      </c>
      <c r="L214" s="238">
        <f t="shared" si="73"/>
        <v>0</v>
      </c>
      <c r="M214" s="235">
        <f t="shared" si="74"/>
        <v>-9.5906832379683907E-3</v>
      </c>
      <c r="N214" s="237">
        <f>SUMIFS(逐日资产统计!M:M,逐日资产统计!A:A,汇总统计!F214,逐日资产统计!C:C,"人民币")</f>
        <v>0</v>
      </c>
      <c r="O214" s="237">
        <f>SUMIF(逐日资产统计!A:A,汇总统计!F214,逐日资产统计!M:M)-SUMIFS(逐日资产统计!M:M,逐日资产统计!A:A,汇总统计!F214,逐日资产统计!C:C,"人民币")</f>
        <v>1.0576120491647589</v>
      </c>
      <c r="P214" s="214">
        <v>504659.76</v>
      </c>
      <c r="Q214" s="275">
        <f t="shared" si="75"/>
        <v>-21114.210000000021</v>
      </c>
    </row>
    <row r="215" spans="1:18" x14ac:dyDescent="0.25">
      <c r="A215" s="221">
        <v>43167</v>
      </c>
      <c r="B215" s="208">
        <v>2439.9799999999996</v>
      </c>
      <c r="C215">
        <f>SUM($B$2:B215)</f>
        <v>21184.622000000018</v>
      </c>
      <c r="F215" s="226">
        <f t="shared" si="70"/>
        <v>43167</v>
      </c>
      <c r="G215" s="229">
        <f>SUMIFS(逐日资产统计!$I:$I,逐日资产统计!$A:$A,F215,逐日资产统计!$C:$C,"人民币")</f>
        <v>0</v>
      </c>
      <c r="H215" s="228">
        <f>SUMIF(逐日资产统计!$A:$A,汇总统计!$F215,逐日资产统计!$I:$I)-G215</f>
        <v>485985.53</v>
      </c>
      <c r="I215" s="223">
        <f t="shared" si="71"/>
        <v>485985.53</v>
      </c>
      <c r="J215" s="228">
        <f>SUMIF(逐日资产统计!$A:$A,汇总统计!$F215,逐日资产统计!$G:$G)</f>
        <v>-2242.4599999999991</v>
      </c>
      <c r="K215" s="239">
        <f t="shared" si="72"/>
        <v>488227.99000000005</v>
      </c>
      <c r="L215" s="238">
        <f t="shared" si="73"/>
        <v>0</v>
      </c>
      <c r="M215" s="235">
        <f t="shared" si="74"/>
        <v>-4.5930590747163E-3</v>
      </c>
      <c r="N215" s="237">
        <f>SUMIFS(逐日资产统计!M:M,逐日资产统计!A:A,汇总统计!F215,逐日资产统计!C:C,"人民币")</f>
        <v>0</v>
      </c>
      <c r="O215" s="237">
        <f>SUMIF(逐日资产统计!A:A,汇总统计!F215,逐日资产统计!M:M)-SUMIFS(逐日资产统计!M:M,逐日资产统计!A:A,汇总统计!F215,逐日资产统计!C:C,"人民币")</f>
        <v>1.0523227718323218</v>
      </c>
      <c r="P215" s="214">
        <v>504727.02</v>
      </c>
      <c r="Q215" s="275">
        <f t="shared" si="75"/>
        <v>-18741.489999999991</v>
      </c>
    </row>
    <row r="216" spans="1:18" x14ac:dyDescent="0.25">
      <c r="A216" s="221">
        <v>43168</v>
      </c>
      <c r="B216" s="208">
        <v>3889.369999999999</v>
      </c>
      <c r="C216">
        <f>SUM($B$2:B216)</f>
        <v>25073.992000000017</v>
      </c>
      <c r="F216" s="226">
        <f t="shared" si="70"/>
        <v>43168</v>
      </c>
      <c r="G216" s="229">
        <f>SUMIFS(逐日资产统计!$I:$I,逐日资产统计!$A:$A,F216,逐日资产统计!$C:$C,"人民币")</f>
        <v>0</v>
      </c>
      <c r="H216" s="228">
        <f>SUMIF(逐日资产统计!$A:$A,汇总统计!$F216,逐日资产统计!$I:$I)-G216</f>
        <v>489874.89</v>
      </c>
      <c r="I216" s="223">
        <f t="shared" si="71"/>
        <v>489874.89</v>
      </c>
      <c r="J216" s="228">
        <f>SUMIF(逐日资产统计!$A:$A,汇总统计!$F216,逐日资产统计!$G:$G)</f>
        <v>1646.9099999999999</v>
      </c>
      <c r="K216" s="239">
        <f t="shared" si="72"/>
        <v>488227.98000000004</v>
      </c>
      <c r="L216" s="238">
        <f t="shared" si="73"/>
        <v>-1.0000000009313226E-2</v>
      </c>
      <c r="M216" s="235">
        <f t="shared" si="74"/>
        <v>3.373239690195551E-3</v>
      </c>
      <c r="N216" s="237">
        <f>SUMIFS(逐日资产统计!M:M,逐日资产统计!A:A,汇总统计!F216,逐日资产统计!C:C,"人民币")</f>
        <v>0</v>
      </c>
      <c r="O216" s="237">
        <f>SUMIF(逐日资产统计!A:A,汇总统计!F216,逐日资产统计!M:M)-SUMIFS(逐日资产统计!M:M,逐日资产统计!A:A,汇总统计!F216,逐日资产统计!C:C,"人民币")</f>
        <v>1.0449893237026289</v>
      </c>
      <c r="P216" s="214">
        <v>504794.28</v>
      </c>
      <c r="Q216" s="275">
        <f t="shared" si="75"/>
        <v>-14919.390000000014</v>
      </c>
    </row>
    <row r="217" spans="1:18" x14ac:dyDescent="0.25">
      <c r="A217" s="221">
        <v>43171</v>
      </c>
      <c r="B217" s="208">
        <v>377.22999999999956</v>
      </c>
      <c r="C217">
        <f>SUM($B$2:B217)</f>
        <v>25451.222000000016</v>
      </c>
      <c r="F217" s="226">
        <f t="shared" si="70"/>
        <v>43171</v>
      </c>
      <c r="G217" s="229">
        <f>SUMIFS(逐日资产统计!$I:$I,逐日资产统计!$A:$A,F217,逐日资产统计!$C:$C,"人民币")</f>
        <v>0</v>
      </c>
      <c r="H217" s="228">
        <f>SUMIF(逐日资产统计!$A:$A,汇总统计!$F217,逐日资产统计!$I:$I)-G217</f>
        <v>490252.12</v>
      </c>
      <c r="I217" s="223">
        <f t="shared" si="71"/>
        <v>490252.12</v>
      </c>
      <c r="J217" s="228">
        <f>SUMIF(逐日资产统计!$A:$A,汇总统计!$F217,逐日资产统计!$G:$G)</f>
        <v>2024.1399999999994</v>
      </c>
      <c r="K217" s="239">
        <f t="shared" si="72"/>
        <v>488227.98</v>
      </c>
      <c r="L217" s="238">
        <f t="shared" si="73"/>
        <v>0</v>
      </c>
      <c r="M217" s="235">
        <f t="shared" si="74"/>
        <v>4.1458910241072202E-3</v>
      </c>
      <c r="N217" s="237">
        <f>SUMIFS(逐日资产统计!M:M,逐日资产统计!A:A,汇总统计!F217,逐日资产统计!C:C,"人民币")</f>
        <v>0</v>
      </c>
      <c r="O217" s="237">
        <f>SUMIF(逐日资产统计!A:A,汇总统计!F217,逐日资产统计!M:M)-SUMIFS(逐日资产统计!M:M,逐日资产统计!A:A,汇总统计!F217,逐日资产统计!C:C,"人民币")</f>
        <v>1.0442081515119197</v>
      </c>
      <c r="P217" s="214">
        <v>504996.06</v>
      </c>
      <c r="Q217" s="275">
        <f t="shared" si="75"/>
        <v>-14743.940000000002</v>
      </c>
    </row>
    <row r="218" spans="1:18" x14ac:dyDescent="0.25">
      <c r="A218" s="221">
        <v>43172</v>
      </c>
      <c r="B218" s="208">
        <v>153.94000000000051</v>
      </c>
      <c r="C218">
        <f>SUM($B$2:B218)</f>
        <v>25605.162000000018</v>
      </c>
      <c r="F218" s="226">
        <f t="shared" si="70"/>
        <v>43172</v>
      </c>
      <c r="G218" s="229">
        <f>SUMIFS(逐日资产统计!$I:$I,逐日资产统计!$A:$A,F218,逐日资产统计!$C:$C,"人民币")</f>
        <v>0</v>
      </c>
      <c r="H218" s="228">
        <f>SUMIF(逐日资产统计!$A:$A,汇总统计!$F218,逐日资产统计!$I:$I)-G218</f>
        <v>490406.06</v>
      </c>
      <c r="I218" s="223">
        <f t="shared" si="71"/>
        <v>490406.06</v>
      </c>
      <c r="J218" s="228">
        <f>SUMIF(逐日资产统计!$A:$A,汇总统计!$F218,逐日资产统计!$G:$G)</f>
        <v>2178.08</v>
      </c>
      <c r="K218" s="239">
        <f t="shared" si="72"/>
        <v>488227.98</v>
      </c>
      <c r="L218" s="238">
        <f t="shared" si="73"/>
        <v>0</v>
      </c>
      <c r="M218" s="235">
        <f t="shared" si="74"/>
        <v>4.4611945427625839E-3</v>
      </c>
      <c r="N218" s="237">
        <f>SUMIFS(逐日资产统计!M:M,逐日资产统计!A:A,汇总统计!F218,逐日资产统计!C:C,"人民币")</f>
        <v>0</v>
      </c>
      <c r="O218" s="237">
        <f>SUMIF(逐日资产统计!A:A,汇总统计!F218,逐日资产统计!M:M)-SUMIFS(逐日资产统计!M:M,逐日资产统计!A:A,汇总统计!F218,逐日资产统计!C:C,"人民币")</f>
        <v>1.0439384864045111</v>
      </c>
      <c r="P218" s="214">
        <v>505063.32</v>
      </c>
      <c r="Q218" s="275">
        <f t="shared" si="75"/>
        <v>-14657.260000000009</v>
      </c>
    </row>
    <row r="219" spans="1:18" x14ac:dyDescent="0.25">
      <c r="A219" s="221">
        <v>43173</v>
      </c>
      <c r="B219" s="208">
        <v>-4258.4299999999985</v>
      </c>
      <c r="C219">
        <f>SUM($B$2:B219)</f>
        <v>21346.732000000018</v>
      </c>
      <c r="F219" s="226">
        <f t="shared" si="70"/>
        <v>43173</v>
      </c>
      <c r="G219" s="229">
        <f>SUMIFS(逐日资产统计!$I:$I,逐日资产统计!$A:$A,F219,逐日资产统计!$C:$C,"人民币")</f>
        <v>0</v>
      </c>
      <c r="H219" s="228">
        <f>SUMIF(逐日资产统计!$A:$A,汇总统计!$F219,逐日资产统计!$I:$I)-G219</f>
        <v>486147.63</v>
      </c>
      <c r="I219" s="223">
        <f t="shared" si="71"/>
        <v>486147.63</v>
      </c>
      <c r="J219" s="228">
        <f>SUMIF(逐日资产统计!$A:$A,汇总统计!$F219,逐日资产统计!$G:$G)</f>
        <v>-2080.3499999999985</v>
      </c>
      <c r="K219" s="239">
        <f t="shared" si="72"/>
        <v>488227.98</v>
      </c>
      <c r="L219" s="238">
        <f t="shared" si="73"/>
        <v>0</v>
      </c>
      <c r="M219" s="235">
        <f t="shared" si="74"/>
        <v>-4.2610216645100896E-3</v>
      </c>
      <c r="N219" s="237">
        <f>SUMIFS(逐日资产统计!M:M,逐日资产统计!A:A,汇总统计!F219,逐日资产统计!C:C,"人民币")</f>
        <v>0</v>
      </c>
      <c r="O219" s="237">
        <f>SUMIF(逐日资产统计!A:A,汇总统计!F219,逐日资产统计!M:M)-SUMIFS(逐日资产统计!M:M,逐日资产统计!A:A,汇总统计!F219,逐日资产统计!C:C,"人民币")</f>
        <v>1.0531272774074829</v>
      </c>
      <c r="P219" s="214">
        <v>505130.58</v>
      </c>
      <c r="Q219" s="275">
        <f t="shared" si="75"/>
        <v>-18982.950000000012</v>
      </c>
    </row>
    <row r="220" spans="1:18" x14ac:dyDescent="0.25">
      <c r="A220" s="221">
        <v>43174</v>
      </c>
      <c r="B220" s="208">
        <v>-6082</v>
      </c>
      <c r="C220">
        <f>SUM($B$2:B220)</f>
        <v>15264.732000000018</v>
      </c>
      <c r="F220" s="226">
        <f t="shared" si="70"/>
        <v>43174</v>
      </c>
      <c r="G220" s="229">
        <f>SUMIFS(逐日资产统计!$I:$I,逐日资产统计!$A:$A,F220,逐日资产统计!$C:$C,"人民币")</f>
        <v>0</v>
      </c>
      <c r="H220" s="228">
        <f>SUMIF(逐日资产统计!$A:$A,汇总统计!$F220,逐日资产统计!$I:$I)-G220</f>
        <v>480065.63</v>
      </c>
      <c r="I220" s="223">
        <f t="shared" si="71"/>
        <v>480065.63</v>
      </c>
      <c r="J220" s="228">
        <f>SUMIF(逐日资产统计!$A:$A,汇总统计!$F220,逐日资产统计!$G:$G)</f>
        <v>-8162.3499999999985</v>
      </c>
      <c r="K220" s="239">
        <f t="shared" si="72"/>
        <v>488227.98</v>
      </c>
      <c r="L220" s="238">
        <f t="shared" si="73"/>
        <v>0</v>
      </c>
      <c r="M220" s="235">
        <f t="shared" si="74"/>
        <v>-1.6718316717530199E-2</v>
      </c>
      <c r="N220" s="237">
        <f>SUMIFS(逐日资产统计!M:M,逐日资产统计!A:A,汇总统计!F220,逐日资产统计!C:C,"人民币")</f>
        <v>0</v>
      </c>
      <c r="O220" s="237">
        <f>SUMIF(逐日资产统计!A:A,汇总统计!F220,逐日资产统计!M:M)-SUMIFS(逐日资产统计!M:M,逐日资产统计!A:A,汇总统计!F220,逐日资产统计!C:C,"人民币")</f>
        <v>1.0664694533537011</v>
      </c>
      <c r="P220" s="214">
        <v>505197.84</v>
      </c>
      <c r="Q220" s="275">
        <f t="shared" si="75"/>
        <v>-25132.210000000021</v>
      </c>
    </row>
    <row r="221" spans="1:18" x14ac:dyDescent="0.25">
      <c r="A221" s="221">
        <v>43175</v>
      </c>
      <c r="B221" s="208">
        <v>2965.3899999999994</v>
      </c>
      <c r="C221">
        <f>SUM($B$2:B221)</f>
        <v>18230.122000000018</v>
      </c>
      <c r="F221" s="226">
        <f t="shared" si="70"/>
        <v>43175</v>
      </c>
      <c r="G221" s="229">
        <f>SUMIFS(逐日资产统计!$I:$I,逐日资产统计!$A:$A,F221,逐日资产统计!$C:$C,"人民币")</f>
        <v>0</v>
      </c>
      <c r="H221" s="228">
        <f>SUMIF(逐日资产统计!$A:$A,汇总统计!$F221,逐日资产统计!$I:$I)-G221</f>
        <v>483031.02</v>
      </c>
      <c r="I221" s="223">
        <f t="shared" si="71"/>
        <v>483031.02</v>
      </c>
      <c r="J221" s="228">
        <f>SUMIF(逐日资产统计!$A:$A,汇总统计!$F221,逐日资产统计!$G:$G)</f>
        <v>-5196.9599999999991</v>
      </c>
      <c r="K221" s="239">
        <f t="shared" si="72"/>
        <v>488227.98000000004</v>
      </c>
      <c r="L221" s="238">
        <f t="shared" si="73"/>
        <v>0</v>
      </c>
      <c r="M221" s="235">
        <f t="shared" si="74"/>
        <v>-1.064453536644909E-2</v>
      </c>
      <c r="N221" s="237">
        <f>SUMIFS(逐日资产统计!M:M,逐日资产统计!A:A,汇总统计!F221,逐日资产统计!C:C,"人民币")</f>
        <v>0</v>
      </c>
      <c r="O221" s="237">
        <f>SUMIF(逐日资产统计!A:A,汇总统计!F221,逐日资产统计!M:M)-SUMIFS(逐日资产统计!M:M,逐日资产统计!A:A,汇总统计!F221,逐日资产统计!C:C,"人民币")</f>
        <v>1.0599437692428118</v>
      </c>
      <c r="P221" s="214">
        <v>505265.1</v>
      </c>
      <c r="Q221" s="275">
        <f t="shared" si="75"/>
        <v>-22234.079999999958</v>
      </c>
    </row>
    <row r="222" spans="1:18" x14ac:dyDescent="0.25">
      <c r="A222" s="221">
        <v>43178</v>
      </c>
      <c r="B222" s="208">
        <v>-155.91000000000349</v>
      </c>
      <c r="C222">
        <f>SUM($B$2:B222)</f>
        <v>18074.212000000014</v>
      </c>
      <c r="F222" s="226">
        <f t="shared" si="70"/>
        <v>43178</v>
      </c>
      <c r="G222" s="229">
        <f>SUMIFS(逐日资产统计!$I:$I,逐日资产统计!$A:$A,F222,逐日资产统计!$C:$C,"人民币")</f>
        <v>0</v>
      </c>
      <c r="H222" s="228">
        <f>SUMIF(逐日资产统计!$A:$A,汇总统计!$F222,逐日资产统计!$I:$I)-G222</f>
        <v>482875.11</v>
      </c>
      <c r="I222" s="223">
        <f t="shared" si="71"/>
        <v>482875.11</v>
      </c>
      <c r="J222" s="228">
        <f>SUMIF(逐日资产统计!$A:$A,汇总统计!$F222,逐日资产统计!$G:$G)</f>
        <v>-5352.8700000000026</v>
      </c>
      <c r="K222" s="239">
        <f t="shared" si="72"/>
        <v>488227.98</v>
      </c>
      <c r="L222" s="238">
        <f t="shared" si="73"/>
        <v>0</v>
      </c>
      <c r="M222" s="235">
        <f t="shared" si="74"/>
        <v>-1.0963873885310716E-2</v>
      </c>
      <c r="N222" s="237">
        <f>SUMIFS(逐日资产统计!M:M,逐日资产统计!A:A,汇总统计!F222,逐日资产统计!C:C,"人民币")</f>
        <v>0</v>
      </c>
      <c r="O222" s="237">
        <f>SUMIF(逐日资产统计!A:A,汇总统计!F222,逐日资产统计!M:M)-SUMIFS(逐日资产统计!M:M,逐日资产统计!A:A,汇总统计!F222,逐日资产统计!C:C,"人民币")</f>
        <v>1.0569887522262225</v>
      </c>
      <c r="P222" s="214">
        <v>505466.88</v>
      </c>
      <c r="Q222" s="275">
        <f t="shared" si="75"/>
        <v>-22591.770000000019</v>
      </c>
    </row>
    <row r="223" spans="1:18" x14ac:dyDescent="0.25">
      <c r="A223" s="221">
        <v>43179</v>
      </c>
      <c r="B223" s="208">
        <v>1715.9100000000035</v>
      </c>
      <c r="C223">
        <f>SUM($B$2:B223)</f>
        <v>19790.122000000018</v>
      </c>
      <c r="F223" s="226">
        <f t="shared" si="70"/>
        <v>43179</v>
      </c>
      <c r="G223" s="229">
        <f>SUMIFS(逐日资产统计!$I:$I,逐日资产统计!$A:$A,F223,逐日资产统计!$C:$C,"人民币")</f>
        <v>0</v>
      </c>
      <c r="H223" s="228">
        <f>SUMIF(逐日资产统计!$A:$A,汇总统计!$F223,逐日资产统计!$I:$I)-G223</f>
        <v>484591.02</v>
      </c>
      <c r="I223" s="223">
        <f t="shared" si="71"/>
        <v>484591.02</v>
      </c>
      <c r="J223" s="228">
        <f>SUMIF(逐日资产统计!$A:$A,汇总统计!$F223,逐日资产统计!$G:$G)</f>
        <v>-3636.9599999999991</v>
      </c>
      <c r="K223" s="239">
        <f t="shared" si="72"/>
        <v>488227.98000000004</v>
      </c>
      <c r="L223" s="238">
        <f t="shared" si="73"/>
        <v>0</v>
      </c>
      <c r="M223" s="235">
        <f t="shared" si="74"/>
        <v>-7.4493067767234453E-3</v>
      </c>
      <c r="N223" s="237">
        <f>SUMIFS(逐日资产统计!M:M,逐日资产统计!A:A,汇总统计!F223,逐日资产统计!C:C,"人民币")</f>
        <v>0</v>
      </c>
      <c r="O223" s="237">
        <f>SUMIF(逐日资产统计!A:A,汇总统计!F223,逐日资产统计!M:M)-SUMIFS(逐日资产统计!M:M,逐日资产统计!A:A,汇总统计!F223,逐日资产统计!C:C,"人民币")</f>
        <v>1.0533009257992445</v>
      </c>
      <c r="P223" s="214">
        <v>505534.14</v>
      </c>
      <c r="Q223" s="275">
        <f t="shared" si="75"/>
        <v>-20943.119999999995</v>
      </c>
    </row>
    <row r="224" spans="1:18" x14ac:dyDescent="0.25">
      <c r="A224" s="221">
        <v>43180</v>
      </c>
      <c r="B224" s="208">
        <v>-912.11000000000058</v>
      </c>
      <c r="C224">
        <f>SUM($B$2:B224)</f>
        <v>18878.012000000017</v>
      </c>
      <c r="F224" s="226">
        <f t="shared" si="70"/>
        <v>43180</v>
      </c>
      <c r="G224" s="229">
        <f>SUMIFS(逐日资产统计!$I:$I,逐日资产统计!$A:$A,F224,逐日资产统计!$C:$C,"人民币")</f>
        <v>0</v>
      </c>
      <c r="H224" s="228">
        <f>SUMIF(逐日资产统计!$A:$A,汇总统计!$F224,逐日资产统计!$I:$I)-G224</f>
        <v>483691.8</v>
      </c>
      <c r="I224" s="223">
        <f t="shared" si="71"/>
        <v>483691.8</v>
      </c>
      <c r="J224" s="228">
        <f>SUMIF(逐日资产统计!$A:$A,汇总统计!$F224,逐日资产统计!$G:$G)</f>
        <v>-4549.07</v>
      </c>
      <c r="K224" s="239">
        <f t="shared" si="72"/>
        <v>488240.87</v>
      </c>
      <c r="L224" s="238">
        <f t="shared" si="73"/>
        <v>12.889999999955762</v>
      </c>
      <c r="M224" s="235">
        <f t="shared" si="74"/>
        <v>-9.3172658814900111E-3</v>
      </c>
      <c r="N224" s="237">
        <f>SUMIFS(逐日资产统计!M:M,逐日资产统计!A:A,汇总统计!F224,逐日资产统计!C:C,"人民币")</f>
        <v>0</v>
      </c>
      <c r="O224" s="237">
        <f>SUMIF(逐日资产统计!A:A,汇总统计!F224,逐日资产统计!M:M)-SUMIFS(逐日资产统计!M:M,逐日资产统计!A:A,汇总统计!F224,逐日资产统计!C:C,"人民币")</f>
        <v>1.0553061887755804</v>
      </c>
      <c r="P224" s="214">
        <v>505601.4</v>
      </c>
      <c r="Q224" s="275">
        <f t="shared" si="75"/>
        <v>-21909.600000000035</v>
      </c>
      <c r="R224" s="1" t="s">
        <v>97</v>
      </c>
    </row>
    <row r="225" spans="1:17" x14ac:dyDescent="0.25">
      <c r="A225" s="221">
        <v>43181</v>
      </c>
      <c r="B225" s="208">
        <v>3570.41</v>
      </c>
      <c r="C225">
        <f>SUM($B$2:B225)</f>
        <v>22448.422000000017</v>
      </c>
      <c r="F225" s="226">
        <f t="shared" si="70"/>
        <v>43181</v>
      </c>
      <c r="G225" s="229">
        <f>SUMIFS(逐日资产统计!$I:$I,逐日资产统计!$A:$A,F225,逐日资产统计!$C:$C,"人民币")</f>
        <v>0</v>
      </c>
      <c r="H225" s="228">
        <f>SUMIF(逐日资产统计!$A:$A,汇总统计!$F225,逐日资产统计!$I:$I)-G225</f>
        <v>487262.21</v>
      </c>
      <c r="I225" s="223">
        <f t="shared" si="71"/>
        <v>487262.21</v>
      </c>
      <c r="J225" s="228">
        <f>SUMIF(逐日资产统计!$A:$A,汇总统计!$F225,逐日资产统计!$G:$G)</f>
        <v>-978.65999999999985</v>
      </c>
      <c r="K225" s="239">
        <f t="shared" si="72"/>
        <v>488240.87</v>
      </c>
      <c r="L225" s="238">
        <f t="shared" si="73"/>
        <v>0</v>
      </c>
      <c r="M225" s="235">
        <f t="shared" si="74"/>
        <v>-2.0044614454336851E-3</v>
      </c>
      <c r="N225" s="237">
        <f>SUMIFS(逐日资产统计!M:M,逐日资产统计!A:A,汇总统计!F225,逐日资产统计!C:C,"人民币")</f>
        <v>0</v>
      </c>
      <c r="O225" s="237">
        <f>SUMIF(逐日资产统计!A:A,汇总统计!F225,逐日资产统计!M:M)-SUMIFS(逐日资产统计!M:M,逐日资产统计!A:A,汇总统计!F225,逐日资产统计!C:C,"人民币")</f>
        <v>1.0475912548194541</v>
      </c>
      <c r="P225" s="214">
        <v>505668.66</v>
      </c>
      <c r="Q225" s="275">
        <f t="shared" si="75"/>
        <v>-18406.449999999953</v>
      </c>
    </row>
    <row r="226" spans="1:17" x14ac:dyDescent="0.25">
      <c r="A226" s="221">
        <v>43182</v>
      </c>
      <c r="B226" s="208">
        <v>-20668.939999999999</v>
      </c>
      <c r="C226">
        <f>SUM($B$2:B226)</f>
        <v>1779.4820000000182</v>
      </c>
      <c r="F226" s="226">
        <f t="shared" si="70"/>
        <v>43182</v>
      </c>
      <c r="G226" s="229">
        <f>SUMIFS(逐日资产统计!$I:$I,逐日资产统计!$A:$A,F226,逐日资产统计!$C:$C,"人民币")</f>
        <v>0</v>
      </c>
      <c r="H226" s="228">
        <f>SUMIF(逐日资产统计!$A:$A,汇总统计!$F226,逐日资产统计!$I:$I)-G226</f>
        <v>466593.27</v>
      </c>
      <c r="I226" s="223">
        <f t="shared" si="71"/>
        <v>466593.27</v>
      </c>
      <c r="J226" s="228">
        <f>SUMIF(逐日资产统计!$A:$A,汇总统计!$F226,逐日资产统计!$G:$G)</f>
        <v>-21647.599999999999</v>
      </c>
      <c r="K226" s="239">
        <f t="shared" si="72"/>
        <v>488240.87</v>
      </c>
      <c r="L226" s="238">
        <f t="shared" si="73"/>
        <v>0</v>
      </c>
      <c r="M226" s="235">
        <f t="shared" si="74"/>
        <v>-4.433795147055182E-2</v>
      </c>
      <c r="N226" s="237">
        <f>SUMIFS(逐日资产统计!M:M,逐日资产统计!A:A,汇总统计!F226,逐日资产统计!C:C,"人民币")</f>
        <v>0</v>
      </c>
      <c r="O226" s="237">
        <f>SUMIF(逐日资产统计!A:A,汇总统计!F226,逐日资产统计!M:M)-SUMIFS(逐日资产统计!M:M,逐日资产统计!A:A,汇总统计!F226,逐日资产统计!C:C,"人民币")</f>
        <v>1.0940149651108333</v>
      </c>
      <c r="P226" s="214">
        <v>505735.92</v>
      </c>
      <c r="Q226" s="275">
        <f t="shared" si="75"/>
        <v>-39142.649999999965</v>
      </c>
    </row>
    <row r="227" spans="1:17" x14ac:dyDescent="0.25">
      <c r="A227" s="221">
        <v>43185</v>
      </c>
      <c r="B227" s="208">
        <v>5231.7200000000012</v>
      </c>
      <c r="C227">
        <f>SUM($B$2:B227)</f>
        <v>7011.2020000000193</v>
      </c>
      <c r="F227" s="226">
        <f t="shared" si="70"/>
        <v>43185</v>
      </c>
      <c r="G227" s="229">
        <f>SUMIFS(逐日资产统计!$I:$I,逐日资产统计!$A:$A,F227,逐日资产统计!$C:$C,"人民币")</f>
        <v>0</v>
      </c>
      <c r="H227" s="228">
        <f>SUMIF(逐日资产统计!$A:$A,汇总统计!$F227,逐日资产统计!$I:$I)-G227</f>
        <v>471824.99000000005</v>
      </c>
      <c r="I227" s="223">
        <f t="shared" si="71"/>
        <v>471824.99000000005</v>
      </c>
      <c r="J227" s="228">
        <f>SUMIF(逐日资产统计!$A:$A,汇总统计!$F227,逐日资产统计!$G:$G)</f>
        <v>-16415.879999999997</v>
      </c>
      <c r="K227" s="239">
        <f t="shared" si="72"/>
        <v>488240.87000000005</v>
      </c>
      <c r="L227" s="238">
        <f t="shared" si="73"/>
        <v>0</v>
      </c>
      <c r="M227" s="235">
        <f t="shared" si="74"/>
        <v>-3.3622502761802786E-2</v>
      </c>
      <c r="N227" s="237">
        <f>SUMIFS(逐日资产统计!M:M,逐日资产统计!A:A,汇总统计!F227,逐日资产统计!C:C,"人民币")</f>
        <v>0</v>
      </c>
      <c r="O227" s="237">
        <f>SUMIF(逐日资产统计!A:A,汇总统计!F227,逐日资产统计!M:M)-SUMIFS(逐日资产统计!M:M,逐日资产统计!A:A,汇总统计!F227,逐日资产统计!C:C,"人民币")</f>
        <v>1.0819017025783224</v>
      </c>
      <c r="P227" s="214">
        <v>505937.7</v>
      </c>
      <c r="Q227" s="275">
        <f t="shared" si="75"/>
        <v>-34112.709999999963</v>
      </c>
    </row>
    <row r="228" spans="1:17" x14ac:dyDescent="0.25">
      <c r="A228" s="221">
        <v>43186</v>
      </c>
      <c r="B228" s="208">
        <v>5580.3099999999977</v>
      </c>
      <c r="C228">
        <f>SUM($B$2:B228)</f>
        <v>12591.512000000017</v>
      </c>
      <c r="F228" s="226">
        <f t="shared" si="70"/>
        <v>43186</v>
      </c>
      <c r="G228" s="229">
        <f>SUMIFS(逐日资产统计!$I:$I,逐日资产统计!$A:$A,F228,逐日资产统计!$C:$C,"人民币")</f>
        <v>0</v>
      </c>
      <c r="H228" s="228">
        <f>SUMIF(逐日资产统计!$A:$A,汇总统计!$F228,逐日资产统计!$I:$I)-G228</f>
        <v>477405.3</v>
      </c>
      <c r="I228" s="223">
        <f t="shared" si="71"/>
        <v>477405.3</v>
      </c>
      <c r="J228" s="228">
        <f>SUMIF(逐日资产统计!$A:$A,汇总统计!$F228,逐日资产统计!$G:$G)</f>
        <v>-10835.57</v>
      </c>
      <c r="K228" s="239">
        <f t="shared" si="72"/>
        <v>488240.87</v>
      </c>
      <c r="L228" s="238">
        <f t="shared" si="73"/>
        <v>0</v>
      </c>
      <c r="M228" s="235">
        <f t="shared" si="74"/>
        <v>-2.2193082688878544E-2</v>
      </c>
      <c r="N228" s="237">
        <f>SUMIFS(逐日资产统计!M:M,逐日资产统计!A:A,汇总统计!F228,逐日资产统计!C:C,"人民币")</f>
        <v>0</v>
      </c>
      <c r="O228" s="237">
        <f>SUMIF(逐日资产统计!A:A,汇总统计!F228,逐日资产统计!M:M)-SUMIFS(逐日资产统计!M:M,逐日资产统计!A:A,汇总统计!F228,逐日资产统计!C:C,"人民币")</f>
        <v>1.0692829132814394</v>
      </c>
      <c r="P228" s="214">
        <v>506004.96</v>
      </c>
      <c r="Q228" s="275">
        <f t="shared" si="75"/>
        <v>-28599.660000000033</v>
      </c>
    </row>
    <row r="229" spans="1:17" x14ac:dyDescent="0.25">
      <c r="A229" s="221">
        <v>43187</v>
      </c>
      <c r="B229" s="208">
        <v>-2535.9100000000035</v>
      </c>
      <c r="C229">
        <f>SUM($B$2:B229)</f>
        <v>10055.602000000014</v>
      </c>
      <c r="F229" s="226">
        <f t="shared" ref="F229:F251" si="76">A229</f>
        <v>43187</v>
      </c>
      <c r="G229" s="229">
        <f>SUMIFS(逐日资产统计!$I:$I,逐日资产统计!$A:$A,F229,逐日资产统计!$C:$C,"人民币")</f>
        <v>0</v>
      </c>
      <c r="H229" s="228">
        <f>SUMIF(逐日资产统计!$A:$A,汇总统计!$F229,逐日资产统计!$I:$I)-G229</f>
        <v>474869.38999999996</v>
      </c>
      <c r="I229" s="223">
        <f t="shared" ref="I229:I251" si="77">G229+H229</f>
        <v>474869.38999999996</v>
      </c>
      <c r="J229" s="228">
        <f>SUMIF(逐日资产统计!$A:$A,汇总统计!$F229,逐日资产统计!$G:$G)</f>
        <v>-13371.480000000003</v>
      </c>
      <c r="K229" s="239">
        <f t="shared" ref="K229:K251" si="78">I229-J229</f>
        <v>488240.86999999994</v>
      </c>
      <c r="L229" s="238">
        <f t="shared" ref="L229:L251" si="79">K229-K228</f>
        <v>0</v>
      </c>
      <c r="M229" s="235">
        <f t="shared" ref="M229:M251" si="80">J229/K229</f>
        <v>-2.738705590132183E-2</v>
      </c>
      <c r="N229" s="237">
        <f>SUMIFS(逐日资产统计!M:M,逐日资产统计!A:A,汇总统计!F229,逐日资产统计!C:C,"人民币")</f>
        <v>0</v>
      </c>
      <c r="O229" s="237">
        <f>SUMIF(逐日资产统计!A:A,汇总统计!F229,逐日资产统计!M:M)-SUMIFS(逐日资产统计!M:M,逐日资产统计!A:A,汇总统计!F229,逐日资产统计!C:C,"人民币")</f>
        <v>1.0749996751738409</v>
      </c>
      <c r="P229" s="214">
        <v>506072.22</v>
      </c>
      <c r="Q229" s="275">
        <f t="shared" ref="Q229:Q251" si="81">I229-P229</f>
        <v>-31202.830000000016</v>
      </c>
    </row>
    <row r="230" spans="1:17" x14ac:dyDescent="0.25">
      <c r="A230" s="221">
        <v>43188</v>
      </c>
      <c r="B230" s="208">
        <v>8001.1300000000047</v>
      </c>
      <c r="C230">
        <f>SUM($B$2:B230)</f>
        <v>18056.732000000018</v>
      </c>
      <c r="F230" s="226">
        <f t="shared" si="76"/>
        <v>43188</v>
      </c>
      <c r="G230" s="229">
        <f>SUMIFS(逐日资产统计!$I:$I,逐日资产统计!$A:$A,F230,逐日资产统计!$C:$C,"人民币")</f>
        <v>0</v>
      </c>
      <c r="H230" s="228">
        <f>SUMIF(逐日资产统计!$A:$A,汇总统计!$F230,逐日资产统计!$I:$I)-G230</f>
        <v>482870.51999999996</v>
      </c>
      <c r="I230" s="223">
        <f t="shared" si="77"/>
        <v>482870.51999999996</v>
      </c>
      <c r="J230" s="228">
        <f>SUMIF(逐日资产统计!$A:$A,汇总统计!$F230,逐日资产统计!$G:$G)</f>
        <v>-5370.3499999999985</v>
      </c>
      <c r="K230" s="239">
        <f t="shared" si="78"/>
        <v>488240.86999999994</v>
      </c>
      <c r="L230" s="238">
        <f t="shared" si="79"/>
        <v>0</v>
      </c>
      <c r="M230" s="235">
        <f t="shared" si="80"/>
        <v>-1.0999386429898832E-2</v>
      </c>
      <c r="N230" s="237">
        <f>SUMIFS(逐日资产统计!M:M,逐日资产统计!A:A,汇总统计!F230,逐日资产统计!C:C,"人民币")</f>
        <v>0</v>
      </c>
      <c r="O230" s="237">
        <f>SUMIF(逐日资产统计!A:A,汇总统计!F230,逐日资产统计!M:M)-SUMIFS(逐日资产统计!M:M,逐日资产统计!A:A,汇总统计!F230,逐日资产统计!C:C,"人民币")</f>
        <v>1.0571976313650291</v>
      </c>
      <c r="P230" s="214">
        <v>506139.48</v>
      </c>
      <c r="Q230" s="275">
        <f t="shared" si="81"/>
        <v>-23268.960000000021</v>
      </c>
    </row>
    <row r="231" spans="1:17" x14ac:dyDescent="0.25">
      <c r="A231" s="221">
        <v>43189</v>
      </c>
      <c r="B231" s="208">
        <v>424.09999999999764</v>
      </c>
      <c r="C231">
        <f>SUM($B$2:B231)</f>
        <v>18480.832000000017</v>
      </c>
      <c r="F231" s="226">
        <f t="shared" si="76"/>
        <v>43189</v>
      </c>
      <c r="G231" s="229">
        <f>SUMIFS(逐日资产统计!$I:$I,逐日资产统计!$A:$A,F231,逐日资产统计!$C:$C,"人民币")</f>
        <v>0</v>
      </c>
      <c r="H231" s="228">
        <f>SUMIF(逐日资产统计!$A:$A,汇总统计!$F231,逐日资产统计!$I:$I)-G231</f>
        <v>483294.62</v>
      </c>
      <c r="I231" s="223">
        <f t="shared" si="77"/>
        <v>483294.62</v>
      </c>
      <c r="J231" s="228">
        <f>SUMIF(逐日资产统计!$A:$A,汇总统计!$F231,逐日资产统计!$G:$G)</f>
        <v>-4946.2500000000009</v>
      </c>
      <c r="K231" s="239">
        <f t="shared" si="78"/>
        <v>488240.87</v>
      </c>
      <c r="L231" s="238">
        <f t="shared" si="79"/>
        <v>0</v>
      </c>
      <c r="M231" s="235">
        <f t="shared" si="80"/>
        <v>-1.0130757795839584E-2</v>
      </c>
      <c r="N231" s="237">
        <f>SUMIFS(逐日资产统计!M:M,逐日资产统计!A:A,汇总统计!F231,逐日资产统计!C:C,"人民币")</f>
        <v>0</v>
      </c>
      <c r="O231" s="237">
        <f>SUMIF(逐日资产统计!A:A,汇总统计!F231,逐日资产统计!M:M)-SUMIFS(逐日资产统计!M:M,逐日资产统计!A:A,汇总统计!F231,逐日资产统计!C:C,"人民币")</f>
        <v>1.0562796871192148</v>
      </c>
      <c r="P231" s="214">
        <v>506206.74</v>
      </c>
      <c r="Q231" s="275">
        <f t="shared" si="81"/>
        <v>-22912.119999999995</v>
      </c>
    </row>
    <row r="232" spans="1:17" x14ac:dyDescent="0.25">
      <c r="A232" s="221">
        <v>43192</v>
      </c>
      <c r="B232" s="208">
        <v>-454.97000000000025</v>
      </c>
      <c r="C232">
        <f>SUM($B$2:B232)</f>
        <v>18025.862000000016</v>
      </c>
      <c r="F232" s="226">
        <f t="shared" si="76"/>
        <v>43192</v>
      </c>
      <c r="G232" s="229">
        <f>SUMIFS(逐日资产统计!$I:$I,逐日资产统计!$A:$A,F232,逐日资产统计!$C:$C,"人民币")</f>
        <v>0</v>
      </c>
      <c r="H232" s="228">
        <f>SUMIF(逐日资产统计!$A:$A,汇总统计!$F232,逐日资产统计!$I:$I)-G232</f>
        <v>482846.89</v>
      </c>
      <c r="I232" s="223">
        <f t="shared" si="77"/>
        <v>482846.89</v>
      </c>
      <c r="J232" s="228">
        <f>SUMIF(逐日资产统计!$A:$A,汇总统计!$F232,逐日资产统计!$G:$G)</f>
        <v>-5401.2200000000012</v>
      </c>
      <c r="K232" s="239">
        <f t="shared" si="78"/>
        <v>488248.11</v>
      </c>
      <c r="L232" s="238">
        <f t="shared" si="79"/>
        <v>7.2399999999906868</v>
      </c>
      <c r="M232" s="235">
        <f t="shared" si="80"/>
        <v>-1.1062449376404142E-2</v>
      </c>
      <c r="N232" s="237">
        <f>SUMIFS(逐日资产统计!M:M,逐日资产统计!A:A,汇总统计!F232,逐日资产统计!C:C,"人民币")</f>
        <v>0</v>
      </c>
      <c r="O232" s="237">
        <f>SUMIF(逐日资产统计!A:A,汇总统计!F232,逐日资产统计!M:M)-SUMIFS(逐日资产统计!M:M,逐日资产统计!A:A,汇总统计!F232,逐日资产统计!C:C,"人民币")</f>
        <v>1.0572873525187254</v>
      </c>
      <c r="P232" s="214">
        <v>506408.52</v>
      </c>
      <c r="Q232" s="275">
        <f t="shared" si="81"/>
        <v>-23561.630000000005</v>
      </c>
    </row>
    <row r="233" spans="1:17" x14ac:dyDescent="0.25">
      <c r="A233" s="221">
        <v>43193</v>
      </c>
      <c r="B233" s="208">
        <v>-5747.6400000000031</v>
      </c>
      <c r="C233">
        <f>SUM($B$2:B233)</f>
        <v>12278.222000000012</v>
      </c>
      <c r="F233" s="226">
        <f t="shared" si="76"/>
        <v>43193</v>
      </c>
      <c r="G233" s="229">
        <f>SUMIFS(逐日资产统计!$I:$I,逐日资产统计!$A:$A,F233,逐日资产统计!$C:$C,"人民币")</f>
        <v>0</v>
      </c>
      <c r="H233" s="228">
        <f>SUMIF(逐日资产统计!$A:$A,汇总统计!$F233,逐日资产统计!$I:$I)-G233</f>
        <v>477099.25000000006</v>
      </c>
      <c r="I233" s="223">
        <f t="shared" si="77"/>
        <v>477099.25000000006</v>
      </c>
      <c r="J233" s="228">
        <f>SUMIF(逐日资产统计!$A:$A,汇总统计!$F233,逐日资产统计!$G:$G)</f>
        <v>-11148.860000000004</v>
      </c>
      <c r="K233" s="239">
        <f t="shared" si="78"/>
        <v>488248.11000000004</v>
      </c>
      <c r="L233" s="238">
        <f t="shared" si="79"/>
        <v>0</v>
      </c>
      <c r="M233" s="235">
        <f t="shared" si="80"/>
        <v>-2.2834415068191463E-2</v>
      </c>
      <c r="N233" s="237">
        <f>SUMIFS(逐日资产统计!M:M,逐日资产统计!A:A,汇总统计!F233,逐日资产统计!C:C,"人民币")</f>
        <v>0</v>
      </c>
      <c r="O233" s="237">
        <f>SUMIF(逐日资产统计!A:A,汇总统计!F233,逐日资产统计!M:M)-SUMIFS(逐日资产统计!M:M,逐日资产统计!A:A,汇总统计!F233,逐日资产统计!C:C,"人民币")</f>
        <v>1.0700517345185507</v>
      </c>
      <c r="P233" s="214">
        <v>506475.78</v>
      </c>
      <c r="Q233" s="275">
        <f t="shared" si="81"/>
        <v>-29376.52999999997</v>
      </c>
    </row>
    <row r="234" spans="1:17" x14ac:dyDescent="0.25">
      <c r="A234" s="221">
        <v>43194</v>
      </c>
      <c r="B234" s="208">
        <v>1455.0900000000074</v>
      </c>
      <c r="C234">
        <f>SUM($B$2:B234)</f>
        <v>13733.31200000002</v>
      </c>
      <c r="F234" s="226">
        <f t="shared" si="76"/>
        <v>43194</v>
      </c>
      <c r="G234" s="229">
        <f>SUMIFS(逐日资产统计!$I:$I,逐日资产统计!$A:$A,F234,逐日资产统计!$C:$C,"人民币")</f>
        <v>0</v>
      </c>
      <c r="H234" s="228">
        <f>SUMIF(逐日资产统计!$A:$A,汇总统计!$F234,逐日资产统计!$I:$I)-G234</f>
        <v>478554.34</v>
      </c>
      <c r="I234" s="223">
        <f t="shared" si="77"/>
        <v>478554.34</v>
      </c>
      <c r="J234" s="228">
        <f>SUMIF(逐日资产统计!$A:$A,汇总统计!$F234,逐日资产统计!$G:$G)</f>
        <v>-9693.7699999999968</v>
      </c>
      <c r="K234" s="239">
        <f t="shared" si="78"/>
        <v>488248.11000000004</v>
      </c>
      <c r="L234" s="238">
        <f t="shared" si="79"/>
        <v>0</v>
      </c>
      <c r="M234" s="235">
        <f t="shared" si="80"/>
        <v>-1.9854188478067015E-2</v>
      </c>
      <c r="N234" s="237">
        <f>SUMIFS(逐日资产统计!M:M,逐日资产统计!A:A,汇总统计!F234,逐日资产统计!C:C,"人民币")</f>
        <v>0</v>
      </c>
      <c r="O234" s="237">
        <f>SUMIF(逐日资产统计!A:A,汇总统计!F234,逐日资产统计!M:M)-SUMIFS(逐日资产统计!M:M,逐日资产统计!A:A,汇总统计!F234,逐日资产统计!C:C,"人民币")</f>
        <v>1.0668098423263692</v>
      </c>
      <c r="P234" s="214">
        <v>506543.04</v>
      </c>
      <c r="Q234" s="275">
        <f t="shared" si="81"/>
        <v>-27988.699999999953</v>
      </c>
    </row>
    <row r="235" spans="1:17" x14ac:dyDescent="0.25">
      <c r="A235" s="221">
        <v>43199</v>
      </c>
      <c r="B235" s="208">
        <v>-4829.0600000000049</v>
      </c>
      <c r="C235">
        <f>SUM($B$2:B235)</f>
        <v>8904.252000000015</v>
      </c>
      <c r="F235" s="226">
        <f t="shared" si="76"/>
        <v>43199</v>
      </c>
      <c r="G235" s="229">
        <f>SUMIFS(逐日资产统计!$I:$I,逐日资产统计!$A:$A,F235,逐日资产统计!$C:$C,"人民币")</f>
        <v>0</v>
      </c>
      <c r="H235" s="228">
        <f>SUMIF(逐日资产统计!$A:$A,汇总统计!$F235,逐日资产统计!$I:$I)-G235</f>
        <v>473725.27999999997</v>
      </c>
      <c r="I235" s="223">
        <f t="shared" si="77"/>
        <v>473725.27999999997</v>
      </c>
      <c r="J235" s="228">
        <f>SUMIF(逐日资产统计!$A:$A,汇总统计!$F235,逐日资产统计!$G:$G)</f>
        <v>-14522.830000000002</v>
      </c>
      <c r="K235" s="239">
        <f t="shared" si="78"/>
        <v>488248.11</v>
      </c>
      <c r="L235" s="238">
        <f t="shared" si="79"/>
        <v>0</v>
      </c>
      <c r="M235" s="235">
        <f t="shared" si="80"/>
        <v>-2.9744774639271009E-2</v>
      </c>
      <c r="N235" s="237">
        <f>SUMIFS(逐日资产统计!M:M,逐日资产统计!A:A,汇总统计!F235,逐日资产统计!C:C,"人民币")</f>
        <v>0</v>
      </c>
      <c r="O235" s="237">
        <f>SUMIF(逐日资产统计!A:A,汇总统计!F235,逐日资产统计!M:M)-SUMIFS(逐日资产统计!M:M,逐日资产统计!A:A,汇总统计!F235,逐日资产统计!C:C,"人民币")</f>
        <v>1.0776943759471727</v>
      </c>
      <c r="P235" s="214">
        <v>506879.34</v>
      </c>
      <c r="Q235" s="275">
        <f t="shared" si="81"/>
        <v>-33154.060000000056</v>
      </c>
    </row>
    <row r="236" spans="1:17" x14ac:dyDescent="0.25">
      <c r="A236" s="221">
        <v>43200</v>
      </c>
      <c r="B236" s="208">
        <v>4413.1900000000023</v>
      </c>
      <c r="C236">
        <f>SUM($B$2:B236)</f>
        <v>13317.442000000017</v>
      </c>
      <c r="F236" s="226">
        <f t="shared" si="76"/>
        <v>43200</v>
      </c>
      <c r="G236" s="229">
        <f>SUMIFS(逐日资产统计!$I:$I,逐日资产统计!$A:$A,F236,逐日资产统计!$C:$C,"人民币")</f>
        <v>0</v>
      </c>
      <c r="H236" s="228">
        <f>SUMIF(逐日资产统计!$A:$A,汇总统计!$F236,逐日资产统计!$I:$I)-G236</f>
        <v>478138.47</v>
      </c>
      <c r="I236" s="223">
        <f t="shared" si="77"/>
        <v>478138.47</v>
      </c>
      <c r="J236" s="228">
        <f>SUMIF(逐日资产统计!$A:$A,汇总统计!$F236,逐日资产统计!$G:$G)</f>
        <v>-10109.64</v>
      </c>
      <c r="K236" s="239">
        <f t="shared" si="78"/>
        <v>488248.11</v>
      </c>
      <c r="L236" s="238">
        <f t="shared" si="79"/>
        <v>0</v>
      </c>
      <c r="M236" s="235">
        <f t="shared" si="80"/>
        <v>-2.0705948047602271E-2</v>
      </c>
      <c r="N236" s="237">
        <f>SUMIFS(逐日资产统计!M:M,逐日资产统计!A:A,汇总统计!F236,逐日资产统计!C:C,"人民币")</f>
        <v>0</v>
      </c>
      <c r="O236" s="237">
        <f>SUMIF(逐日资产统计!A:A,汇总统计!F236,逐日资产统计!M:M)-SUMIFS(逐日资产统计!M:M,逐日资产统计!A:A,汇总统计!F236,逐日资产统计!C:C,"人民币")</f>
        <v>1.0677925789991338</v>
      </c>
      <c r="P236" s="214">
        <v>506946.6</v>
      </c>
      <c r="Q236" s="275">
        <f t="shared" si="81"/>
        <v>-28808.130000000005</v>
      </c>
    </row>
    <row r="237" spans="1:17" x14ac:dyDescent="0.25">
      <c r="A237" s="221">
        <v>43201</v>
      </c>
      <c r="B237" s="208">
        <v>2844.3300000000017</v>
      </c>
      <c r="C237">
        <f>SUM($B$2:B237)</f>
        <v>16161.772000000019</v>
      </c>
      <c r="F237" s="226">
        <f t="shared" si="76"/>
        <v>43201</v>
      </c>
      <c r="G237" s="229">
        <f>SUMIFS(逐日资产统计!$I:$I,逐日资产统计!$A:$A,F237,逐日资产统计!$C:$C,"人民币")</f>
        <v>0</v>
      </c>
      <c r="H237" s="228">
        <f>SUMIF(逐日资产统计!$A:$A,汇总统计!$F237,逐日资产统计!$I:$I)-G237</f>
        <v>480982.86</v>
      </c>
      <c r="I237" s="223">
        <f t="shared" si="77"/>
        <v>480982.86</v>
      </c>
      <c r="J237" s="228">
        <f>SUMIF(逐日资产统计!$A:$A,汇总统计!$F237,逐日资产统计!$G:$G)</f>
        <v>-7265.3099999999977</v>
      </c>
      <c r="K237" s="239">
        <f t="shared" si="78"/>
        <v>488248.17</v>
      </c>
      <c r="L237" s="238">
        <f t="shared" si="79"/>
        <v>5.9999999997671694E-2</v>
      </c>
      <c r="M237" s="235">
        <f t="shared" si="80"/>
        <v>-1.488036299245115E-2</v>
      </c>
      <c r="N237" s="237">
        <f>SUMIFS(逐日资产统计!M:M,逐日资产统计!A:A,汇总统计!F237,逐日资产统计!C:C,"人民币")</f>
        <v>0</v>
      </c>
      <c r="O237" s="237">
        <f>SUMIF(逐日资产统计!A:A,汇总统计!F237,逐日资产统计!M:M)-SUMIFS(逐日资产统计!M:M,逐日资产统计!A:A,汇总统计!F237,逐日资产统计!C:C,"人民币")</f>
        <v>1.0658100165980984</v>
      </c>
      <c r="P237" s="214">
        <v>507013.86</v>
      </c>
      <c r="Q237" s="275">
        <f t="shared" si="81"/>
        <v>-26031</v>
      </c>
    </row>
    <row r="238" spans="1:17" x14ac:dyDescent="0.25">
      <c r="A238" s="221">
        <v>43202</v>
      </c>
      <c r="B238" s="208">
        <v>-1464.9100000000035</v>
      </c>
      <c r="C238">
        <f>SUM($B$2:B238)</f>
        <v>14696.862000000016</v>
      </c>
      <c r="F238" s="226">
        <f t="shared" si="76"/>
        <v>43202</v>
      </c>
      <c r="G238" s="229">
        <f>SUMIFS(逐日资产统计!$I:$I,逐日资产统计!$A:$A,F238,逐日资产统计!$C:$C,"人民币")</f>
        <v>0</v>
      </c>
      <c r="H238" s="228">
        <f>SUMIF(逐日资产统计!$A:$A,汇总统计!$F238,逐日资产统计!$I:$I)-G238</f>
        <v>479517.94999999995</v>
      </c>
      <c r="I238" s="223">
        <f t="shared" si="77"/>
        <v>479517.94999999995</v>
      </c>
      <c r="J238" s="228">
        <f>SUMIF(逐日资产统计!$A:$A,汇总统计!$F238,逐日资产统计!$G:$G)</f>
        <v>-8730.2200000000012</v>
      </c>
      <c r="K238" s="239">
        <f t="shared" si="78"/>
        <v>488248.16999999993</v>
      </c>
      <c r="L238" s="238">
        <f t="shared" si="79"/>
        <v>0</v>
      </c>
      <c r="M238" s="235">
        <f t="shared" si="80"/>
        <v>-1.7880701938934051E-2</v>
      </c>
      <c r="N238" s="237">
        <f>SUMIFS(逐日资产统计!M:M,逐日资产统计!A:A,汇总统计!F238,逐日资产统计!C:C,"人民币")</f>
        <v>0</v>
      </c>
      <c r="O238" s="237">
        <f>SUMIF(逐日资产统计!A:A,汇总统计!F238,逐日资产统计!M:M)-SUMIFS(逐日资产统计!M:M,逐日资产统计!A:A,汇总统计!F238,逐日资产统计!C:C,"人民币")</f>
        <v>1.0690746196258147</v>
      </c>
      <c r="P238" s="214">
        <v>507081.12</v>
      </c>
      <c r="Q238" s="275">
        <f t="shared" si="81"/>
        <v>-27563.170000000042</v>
      </c>
    </row>
    <row r="239" spans="1:17" x14ac:dyDescent="0.25">
      <c r="A239" s="221">
        <v>43203</v>
      </c>
      <c r="B239" s="208">
        <v>-362.37999999999738</v>
      </c>
      <c r="C239">
        <f>SUM($B$2:B239)</f>
        <v>14334.482000000018</v>
      </c>
      <c r="F239" s="226">
        <f t="shared" si="76"/>
        <v>43203</v>
      </c>
      <c r="G239" s="229">
        <f>SUMIFS(逐日资产统计!$I:$I,逐日资产统计!$A:$A,F239,逐日资产统计!$C:$C,"人民币")</f>
        <v>0</v>
      </c>
      <c r="H239" s="228">
        <f>SUMIF(逐日资产统计!$A:$A,汇总统计!$F239,逐日资产统计!$I:$I)-G239</f>
        <v>479155.57</v>
      </c>
      <c r="I239" s="223">
        <f t="shared" si="77"/>
        <v>479155.57</v>
      </c>
      <c r="J239" s="228">
        <f>SUMIF(逐日资产统计!$A:$A,汇总统计!$F239,逐日资产统计!$G:$G)</f>
        <v>-9092.5999999999985</v>
      </c>
      <c r="K239" s="239">
        <f t="shared" si="78"/>
        <v>488248.17</v>
      </c>
      <c r="L239" s="238">
        <f t="shared" si="79"/>
        <v>0</v>
      </c>
      <c r="M239" s="235">
        <f t="shared" si="80"/>
        <v>-1.8622906461687298E-2</v>
      </c>
      <c r="N239" s="237">
        <f>SUMIFS(逐日资产统计!M:M,逐日资产统计!A:A,汇总统计!F239,逐日资产统计!C:C,"人民币")</f>
        <v>0</v>
      </c>
      <c r="O239" s="237">
        <f>SUMIF(逐日资产统计!A:A,汇总统计!F239,逐日资产统计!M:M)-SUMIFS(逐日资产统计!M:M,逐日资产统计!A:A,汇总统计!F239,逐日资产统计!C:C,"人民币")</f>
        <v>1.0698948777742483</v>
      </c>
      <c r="P239" s="214">
        <v>507081.12</v>
      </c>
      <c r="Q239" s="275">
        <f t="shared" si="81"/>
        <v>-27925.549999999988</v>
      </c>
    </row>
    <row r="240" spans="1:17" x14ac:dyDescent="0.25">
      <c r="A240" s="221">
        <v>43206</v>
      </c>
      <c r="B240" s="208">
        <v>-7982.1200000000026</v>
      </c>
      <c r="C240">
        <f>SUM($B$2:B240)</f>
        <v>6352.3620000000155</v>
      </c>
      <c r="F240" s="226">
        <f t="shared" si="76"/>
        <v>43206</v>
      </c>
      <c r="G240" s="229">
        <f>SUMIFS(逐日资产统计!$I:$I,逐日资产统计!$A:$A,F240,逐日资产统计!$C:$C,"人民币")</f>
        <v>0</v>
      </c>
      <c r="H240" s="228">
        <f>SUMIF(逐日资产统计!$A:$A,汇总统计!$F240,逐日资产统计!$I:$I)-G240</f>
        <v>471173.39</v>
      </c>
      <c r="I240" s="223">
        <f t="shared" si="77"/>
        <v>471173.39</v>
      </c>
      <c r="J240" s="228">
        <f>SUMIF(逐日资产统计!$A:$A,汇总统计!$F240,逐日资产统计!$G:$G)</f>
        <v>-17074.72</v>
      </c>
      <c r="K240" s="239">
        <f t="shared" si="78"/>
        <v>488248.11</v>
      </c>
      <c r="L240" s="238">
        <f t="shared" si="79"/>
        <v>-5.9999999997671694E-2</v>
      </c>
      <c r="M240" s="235">
        <f t="shared" si="80"/>
        <v>-3.4971400094103801E-2</v>
      </c>
      <c r="N240" s="237">
        <f>SUMIFS(逐日资产统计!M:M,逐日资产统计!A:A,汇总统计!F240,逐日资产统计!C:C,"人民币")</f>
        <v>0</v>
      </c>
      <c r="O240" s="237">
        <f>SUMIF(逐日资产统计!A:A,汇总统计!F240,逐日资产统计!M:M)-SUMIFS(逐日资产统计!M:M,逐日资产统计!A:A,汇总统计!F240,逐日资产统计!C:C,"人民币")</f>
        <v>1.0836193232389455</v>
      </c>
      <c r="P240" s="214">
        <v>507350.16</v>
      </c>
      <c r="Q240" s="275">
        <f t="shared" si="81"/>
        <v>-36176.76999999996</v>
      </c>
    </row>
    <row r="241" spans="1:17" x14ac:dyDescent="0.25">
      <c r="A241" s="221">
        <v>43207</v>
      </c>
      <c r="B241" s="208">
        <v>-2378.6599999999962</v>
      </c>
      <c r="C241">
        <f>SUM($B$2:B241)</f>
        <v>3973.7020000000193</v>
      </c>
      <c r="F241" s="226">
        <f t="shared" si="76"/>
        <v>43207</v>
      </c>
      <c r="G241" s="229">
        <f>SUMIFS(逐日资产统计!$I:$I,逐日资产统计!$A:$A,F241,逐日资产统计!$C:$C,"人民币")</f>
        <v>0</v>
      </c>
      <c r="H241" s="228">
        <f>SUMIF(逐日资产统计!$A:$A,汇总统计!$F241,逐日资产统计!$I:$I)-G241</f>
        <v>468794.73000000004</v>
      </c>
      <c r="I241" s="223">
        <f t="shared" si="77"/>
        <v>468794.73000000004</v>
      </c>
      <c r="J241" s="228">
        <f>SUMIF(逐日资产统计!$A:$A,汇总统计!$F241,逐日资产统计!$G:$G)</f>
        <v>-19453.379999999997</v>
      </c>
      <c r="K241" s="239">
        <f t="shared" si="78"/>
        <v>488248.11000000004</v>
      </c>
      <c r="L241" s="238">
        <f t="shared" si="79"/>
        <v>0</v>
      </c>
      <c r="M241" s="235">
        <f t="shared" si="80"/>
        <v>-3.9843226428464815E-2</v>
      </c>
      <c r="N241" s="237">
        <f>SUMIFS(逐日资产统计!M:M,逐日资产统计!A:A,汇总统计!F241,逐日资产统计!C:C,"人民币")</f>
        <v>0</v>
      </c>
      <c r="O241" s="237">
        <f>SUMIF(逐日资产统计!A:A,汇总统计!F241,逐日资产统计!M:M)-SUMIFS(逐日资产统计!M:M,逐日资产统计!A:A,汇总统计!F241,逐日资产统计!C:C,"人民币")</f>
        <v>1.0891515141392474</v>
      </c>
      <c r="P241" s="214">
        <v>507417.42</v>
      </c>
      <c r="Q241" s="275">
        <f t="shared" si="81"/>
        <v>-38622.689999999944</v>
      </c>
    </row>
    <row r="242" spans="1:17" x14ac:dyDescent="0.25">
      <c r="A242" s="221">
        <v>43208</v>
      </c>
      <c r="B242" s="208">
        <v>5564.9199999999983</v>
      </c>
      <c r="C242">
        <f>SUM($B$2:B242)</f>
        <v>9538.6220000000176</v>
      </c>
      <c r="F242" s="226">
        <f t="shared" si="76"/>
        <v>43208</v>
      </c>
      <c r="G242" s="229">
        <f>SUMIFS(逐日资产统计!$I:$I,逐日资产统计!$A:$A,F242,逐日资产统计!$C:$C,"人民币")</f>
        <v>0</v>
      </c>
      <c r="H242" s="228">
        <f>SUMIF(逐日资产统计!$A:$A,汇总统计!$F242,逐日资产统计!$I:$I)-G242</f>
        <v>474359.65</v>
      </c>
      <c r="I242" s="223">
        <f t="shared" si="77"/>
        <v>474359.65</v>
      </c>
      <c r="J242" s="228">
        <f>SUMIF(逐日资产统计!$A:$A,汇总统计!$F242,逐日资产统计!$G:$G)</f>
        <v>-13888.46</v>
      </c>
      <c r="K242" s="239">
        <f t="shared" si="78"/>
        <v>488248.11000000004</v>
      </c>
      <c r="L242" s="238">
        <f t="shared" si="79"/>
        <v>0</v>
      </c>
      <c r="M242" s="235">
        <f t="shared" si="80"/>
        <v>-2.8445496696341534E-2</v>
      </c>
      <c r="N242" s="237">
        <f>SUMIFS(逐日资产统计!M:M,逐日资产统计!A:A,汇总统计!F242,逐日资产统计!C:C,"人民币")</f>
        <v>0</v>
      </c>
      <c r="O242" s="237">
        <f>SUMIF(逐日资产统计!A:A,汇总统计!F242,逐日资产统计!M:M)-SUMIFS(逐日资产统计!M:M,逐日资产统计!A:A,汇总统计!F242,逐日资产统计!C:C,"人民币")</f>
        <v>1.076382634990138</v>
      </c>
      <c r="P242" s="214">
        <v>507484.68</v>
      </c>
      <c r="Q242" s="275">
        <f t="shared" si="81"/>
        <v>-33125.02999999997</v>
      </c>
    </row>
    <row r="243" spans="1:17" x14ac:dyDescent="0.25">
      <c r="A243" s="221">
        <v>43209</v>
      </c>
      <c r="B243" s="208">
        <v>3246.4399999999987</v>
      </c>
      <c r="C243">
        <f>SUM($B$2:B243)</f>
        <v>12785.062000000016</v>
      </c>
      <c r="F243" s="226">
        <f t="shared" si="76"/>
        <v>43209</v>
      </c>
      <c r="G243" s="229">
        <f>SUMIFS(逐日资产统计!$I:$I,逐日资产统计!$A:$A,F243,逐日资产统计!$C:$C,"人民币")</f>
        <v>0</v>
      </c>
      <c r="H243" s="228">
        <f>SUMIF(逐日资产统计!$A:$A,汇总统计!$F243,逐日资产统计!$I:$I)-G243</f>
        <v>477606.07</v>
      </c>
      <c r="I243" s="223">
        <f t="shared" si="77"/>
        <v>477606.07</v>
      </c>
      <c r="J243" s="228">
        <f>SUMIF(逐日资产统计!$A:$A,汇总统计!$F243,逐日资产统计!$G:$G)</f>
        <v>-10642.02</v>
      </c>
      <c r="K243" s="239">
        <f t="shared" si="78"/>
        <v>488248.09</v>
      </c>
      <c r="L243" s="238">
        <f t="shared" si="79"/>
        <v>-2.0000000018626451E-2</v>
      </c>
      <c r="M243" s="235">
        <f t="shared" si="80"/>
        <v>-2.179633718587614E-2</v>
      </c>
      <c r="N243" s="237">
        <f>SUMIFS(逐日资产统计!M:M,逐日资产统计!A:A,汇总统计!F243,逐日资产统计!C:C,"人民币")</f>
        <v>0</v>
      </c>
      <c r="O243" s="237">
        <f>SUMIF(逐日资产统计!A:A,汇总统计!F243,逐日资产统计!M:M)-SUMIFS(逐日资产统计!M:M,逐日资产统计!A:A,汇总统计!F243,逐日资产统计!C:C,"人民币")</f>
        <v>1.0756249810644152</v>
      </c>
      <c r="P243" s="214">
        <v>507551.94</v>
      </c>
      <c r="Q243" s="275">
        <f t="shared" si="81"/>
        <v>-29945.869999999995</v>
      </c>
    </row>
    <row r="244" spans="1:17" x14ac:dyDescent="0.25">
      <c r="A244" s="221">
        <v>43213</v>
      </c>
      <c r="B244" s="208">
        <v>-5023.1400000000031</v>
      </c>
      <c r="C244">
        <f>SUM($B$2:B244)</f>
        <v>7761.9220000000132</v>
      </c>
      <c r="F244" s="226">
        <f t="shared" si="76"/>
        <v>43213</v>
      </c>
      <c r="G244" s="229">
        <f>SUMIFS(逐日资产统计!$I:$I,逐日资产统计!$A:$A,F244,逐日资产统计!$C:$C,"人民币")</f>
        <v>0</v>
      </c>
      <c r="H244" s="228">
        <f>SUMIF(逐日资产统计!$A:$A,汇总统计!$F244,逐日资产统计!$I:$I)-G244</f>
        <v>472582.95999999996</v>
      </c>
      <c r="I244" s="223">
        <f t="shared" si="77"/>
        <v>472582.95999999996</v>
      </c>
      <c r="J244" s="228">
        <f>SUMIF(逐日资产统计!$A:$A,汇总统计!$F244,逐日资产统计!$G:$G)</f>
        <v>-15665.160000000003</v>
      </c>
      <c r="K244" s="239">
        <f t="shared" si="78"/>
        <v>488248.12</v>
      </c>
      <c r="L244" s="238">
        <f t="shared" si="79"/>
        <v>2.9999999969732016E-2</v>
      </c>
      <c r="M244" s="235">
        <f t="shared" si="80"/>
        <v>-3.2084424615910462E-2</v>
      </c>
      <c r="N244" s="237">
        <f>SUMIFS(逐日资产统计!M:M,逐日资产统计!A:A,汇总统计!F244,逐日资产统计!C:C,"人民币")</f>
        <v>0</v>
      </c>
      <c r="O244" s="237">
        <f>SUMIF(逐日资产统计!A:A,汇总统计!F244,逐日资产统计!M:M)-SUMIFS(逐日资产统计!M:M,逐日资产统计!A:A,汇总统计!F244,逐日资产统计!C:C,"人民币")</f>
        <v>1.0794206164352598</v>
      </c>
      <c r="P244" s="214">
        <v>507820.98</v>
      </c>
      <c r="Q244" s="275">
        <f t="shared" si="81"/>
        <v>-35238.020000000019</v>
      </c>
    </row>
    <row r="245" spans="1:17" x14ac:dyDescent="0.25">
      <c r="A245" s="221">
        <v>43214</v>
      </c>
      <c r="B245" s="208">
        <v>6628.4000000000015</v>
      </c>
      <c r="C245">
        <f>SUM($B$2:B245)</f>
        <v>14390.322000000015</v>
      </c>
      <c r="F245" s="226">
        <f t="shared" si="76"/>
        <v>43214</v>
      </c>
      <c r="G245" s="229">
        <f>SUMIFS(逐日资产统计!$I:$I,逐日资产统计!$A:$A,F245,逐日资产统计!$C:$C,"人民币")</f>
        <v>0</v>
      </c>
      <c r="H245" s="228">
        <f>SUMIF(逐日资产统计!$A:$A,汇总统计!$F245,逐日资产统计!$I:$I)-G245</f>
        <v>479211.29000000004</v>
      </c>
      <c r="I245" s="223">
        <f t="shared" si="77"/>
        <v>479211.29000000004</v>
      </c>
      <c r="J245" s="228">
        <f>SUMIF(逐日资产统计!$A:$A,汇总统计!$F245,逐日资产统计!$G:$G)</f>
        <v>-9036.760000000002</v>
      </c>
      <c r="K245" s="239">
        <f t="shared" si="78"/>
        <v>488248.05000000005</v>
      </c>
      <c r="L245" s="238">
        <f t="shared" si="79"/>
        <v>-6.9999999948777258E-2</v>
      </c>
      <c r="M245" s="235">
        <f t="shared" si="80"/>
        <v>-1.8508542942465414E-2</v>
      </c>
      <c r="N245" s="237">
        <f>SUMIFS(逐日资产统计!M:M,逐日资产统计!A:A,汇总统计!F245,逐日资产统计!C:C,"人民币")</f>
        <v>0</v>
      </c>
      <c r="O245" s="237">
        <f>SUMIF(逐日资产统计!A:A,汇总统计!F245,逐日资产统计!M:M)-SUMIFS(逐日资产统计!M:M,逐日资产统计!A:A,汇总统计!F245,逐日资产统计!C:C,"人民币")</f>
        <v>1.0692317578744863</v>
      </c>
      <c r="P245" s="214">
        <v>507888.24</v>
      </c>
      <c r="Q245" s="275">
        <f t="shared" si="81"/>
        <v>-28676.949999999953</v>
      </c>
    </row>
    <row r="246" spans="1:17" x14ac:dyDescent="0.25">
      <c r="A246" s="221">
        <v>43215</v>
      </c>
      <c r="B246" s="208">
        <v>-201.54000000000087</v>
      </c>
      <c r="C246">
        <f>SUM($B$2:B246)</f>
        <v>14188.782000000014</v>
      </c>
      <c r="F246" s="226">
        <f t="shared" si="76"/>
        <v>43215</v>
      </c>
      <c r="G246" s="229">
        <f>SUMIFS(逐日资产统计!$I:$I,逐日资产统计!$A:$A,F246,逐日资产统计!$C:$C,"人民币")</f>
        <v>0</v>
      </c>
      <c r="H246" s="228">
        <f>SUMIF(逐日资产统计!$A:$A,汇总统计!$F246,逐日资产统计!$I:$I)-G246</f>
        <v>479014.86</v>
      </c>
      <c r="I246" s="223">
        <f t="shared" si="77"/>
        <v>479014.86</v>
      </c>
      <c r="J246" s="228">
        <f>SUMIF(逐日资产统计!$A:$A,汇总统计!$F246,逐日资产统计!$G:$G)</f>
        <v>-9238.3000000000029</v>
      </c>
      <c r="K246" s="239">
        <f t="shared" si="78"/>
        <v>488253.16</v>
      </c>
      <c r="L246" s="238">
        <f t="shared" si="79"/>
        <v>5.1099999999278225</v>
      </c>
      <c r="M246" s="235">
        <f t="shared" si="80"/>
        <v>-1.8921126900643109E-2</v>
      </c>
      <c r="N246" s="237">
        <f>SUMIFS(逐日资产统计!M:M,逐日资产统计!A:A,汇总统计!F246,逐日资产统计!C:C,"人民币")</f>
        <v>0</v>
      </c>
      <c r="O246" s="237">
        <f>SUMIF(逐日资产统计!A:A,汇总统计!F246,逐日资产统计!M:M)-SUMIFS(逐日资产统计!M:M,逐日资产统计!A:A,汇总统计!F246,逐日资产统计!C:C,"人民币")</f>
        <v>1.0696943723207253</v>
      </c>
      <c r="P246" s="214">
        <v>507955.5</v>
      </c>
      <c r="Q246" s="275">
        <f t="shared" si="81"/>
        <v>-28940.640000000014</v>
      </c>
    </row>
    <row r="247" spans="1:17" x14ac:dyDescent="0.25">
      <c r="A247" s="221">
        <v>43216</v>
      </c>
      <c r="B247" s="208">
        <v>-4452.7899999999972</v>
      </c>
      <c r="C247">
        <f>SUM($B$2:B247)</f>
        <v>9735.9920000000166</v>
      </c>
      <c r="F247" s="226">
        <f t="shared" si="76"/>
        <v>43216</v>
      </c>
      <c r="G247" s="229">
        <f>SUMIFS(逐日资产统计!$I:$I,逐日资产统计!$A:$A,F247,逐日资产统计!$C:$C,"人民币")</f>
        <v>0</v>
      </c>
      <c r="H247" s="228">
        <f>SUMIF(逐日资产统计!$A:$A,汇总统计!$F247,逐日资产统计!$I:$I)-G247</f>
        <v>474561.87</v>
      </c>
      <c r="I247" s="223">
        <f t="shared" si="77"/>
        <v>474561.87</v>
      </c>
      <c r="J247" s="228">
        <f>SUMIF(逐日资产统计!$A:$A,汇总统计!$F247,逐日资产统计!$G:$G)</f>
        <v>-13691.09</v>
      </c>
      <c r="K247" s="239">
        <f t="shared" si="78"/>
        <v>488252.96</v>
      </c>
      <c r="L247" s="238">
        <f t="shared" si="79"/>
        <v>-0.19999999995343387</v>
      </c>
      <c r="M247" s="235">
        <f t="shared" si="80"/>
        <v>-2.8040976955879589E-2</v>
      </c>
      <c r="N247" s="237">
        <f>SUMIFS(逐日资产统计!M:M,逐日资产统计!A:A,汇总统计!F247,逐日资产统计!C:C,"人民币")</f>
        <v>0</v>
      </c>
      <c r="O247" s="237">
        <f>SUMIF(逐日资产统计!A:A,汇总统计!F247,逐日资产统计!M:M)-SUMIFS(逐日资产统计!M:M,逐日资产统计!A:A,汇总统计!F247,逐日资产统计!C:C,"人民币")</f>
        <v>1.0797415308566611</v>
      </c>
      <c r="P247" s="214">
        <v>508022.76</v>
      </c>
      <c r="Q247" s="275">
        <f t="shared" si="81"/>
        <v>-33460.890000000014</v>
      </c>
    </row>
    <row r="248" spans="1:17" x14ac:dyDescent="0.25">
      <c r="A248" s="221">
        <v>43217</v>
      </c>
      <c r="B248" s="208">
        <v>3576.5500000000065</v>
      </c>
      <c r="C248">
        <f>SUM($B$2:B248)</f>
        <v>13312.542000000023</v>
      </c>
      <c r="F248" s="226">
        <f t="shared" si="76"/>
        <v>43217</v>
      </c>
      <c r="G248" s="229">
        <f>SUMIFS(逐日资产统计!$I:$I,逐日资产统计!$A:$A,F248,逐日资产统计!$C:$C,"人民币")</f>
        <v>0</v>
      </c>
      <c r="H248" s="228">
        <f>SUMIF(逐日资产统计!$A:$A,汇总统计!$F248,逐日资产统计!$I:$I)-G248</f>
        <v>478138.42</v>
      </c>
      <c r="I248" s="223">
        <f t="shared" si="77"/>
        <v>478138.42</v>
      </c>
      <c r="J248" s="228">
        <f>SUMIF(逐日资产统计!$A:$A,汇总统计!$F248,逐日资产统计!$G:$G)</f>
        <v>-10114.539999999994</v>
      </c>
      <c r="K248" s="239">
        <f t="shared" si="78"/>
        <v>488252.95999999996</v>
      </c>
      <c r="L248" s="238">
        <f t="shared" si="79"/>
        <v>0</v>
      </c>
      <c r="M248" s="235">
        <f t="shared" si="80"/>
        <v>-2.0715778149097128E-2</v>
      </c>
      <c r="N248" s="237">
        <f>SUMIFS(逐日资产统计!M:M,逐日资产统计!A:A,汇总统计!F248,逐日资产统计!C:C,"人民币")</f>
        <v>0</v>
      </c>
      <c r="O248" s="237">
        <f>SUMIF(逐日资产统计!A:A,汇总统计!F248,逐日资产统计!M:M)-SUMIFS(逐日资产统计!M:M,逐日资产统计!A:A,汇总统计!F248,逐日资产统计!C:C,"人民币")</f>
        <v>1.0716737006827444</v>
      </c>
      <c r="P248" s="214">
        <v>508090.02</v>
      </c>
      <c r="Q248" s="275">
        <f t="shared" si="81"/>
        <v>-29951.600000000035</v>
      </c>
    </row>
    <row r="249" spans="1:17" x14ac:dyDescent="0.25">
      <c r="A249" s="221">
        <v>43222</v>
      </c>
      <c r="B249" s="208">
        <v>-3615.3700000000063</v>
      </c>
      <c r="C249">
        <f>SUM($B$2:B249)</f>
        <v>9697.1720000000169</v>
      </c>
      <c r="F249" s="226">
        <f t="shared" si="76"/>
        <v>43222</v>
      </c>
      <c r="G249" s="229">
        <f>SUMIFS(逐日资产统计!$I:$I,逐日资产统计!$A:$A,F249,逐日资产统计!$C:$C,"人民币")</f>
        <v>0</v>
      </c>
      <c r="H249" s="228">
        <f>SUMIF(逐日资产统计!$A:$A,汇总统计!$F249,逐日资产统计!$I:$I)-G249</f>
        <v>474523.05</v>
      </c>
      <c r="I249" s="223">
        <f t="shared" si="77"/>
        <v>474523.05</v>
      </c>
      <c r="J249" s="228">
        <f>SUMIF(逐日资产统计!$A:$A,汇总统计!$F249,逐日资产统计!$G:$G)</f>
        <v>-13729.91</v>
      </c>
      <c r="K249" s="239">
        <f t="shared" si="78"/>
        <v>488252.95999999996</v>
      </c>
      <c r="L249" s="238">
        <f t="shared" si="79"/>
        <v>0</v>
      </c>
      <c r="M249" s="235">
        <f t="shared" si="80"/>
        <v>-2.8120484922405799E-2</v>
      </c>
      <c r="N249" s="237">
        <f>SUMIFS(逐日资产统计!M:M,逐日资产统计!A:A,汇总统计!F249,逐日资产统计!C:C,"人民币")</f>
        <v>0</v>
      </c>
      <c r="O249" s="237">
        <f>SUMIF(逐日资产统计!A:A,汇总统计!F249,逐日资产统计!M:M)-SUMIFS(逐日资产统计!M:M,逐日资产统计!A:A,汇总统计!F249,逐日资产统计!C:C,"人民币")</f>
        <v>1.0798505994598153</v>
      </c>
      <c r="P249" s="214">
        <v>508426.32</v>
      </c>
      <c r="Q249" s="275">
        <f t="shared" si="81"/>
        <v>-33903.270000000019</v>
      </c>
    </row>
    <row r="250" spans="1:17" x14ac:dyDescent="0.25">
      <c r="A250" s="221">
        <v>43223</v>
      </c>
      <c r="B250" s="208">
        <v>-314.83000000000175</v>
      </c>
      <c r="C250">
        <f>SUM($B$2:B250)</f>
        <v>9382.3420000000151</v>
      </c>
      <c r="F250" s="226">
        <f t="shared" si="76"/>
        <v>43223</v>
      </c>
      <c r="G250" s="229">
        <f>SUMIFS(逐日资产统计!$I:$I,逐日资产统计!$A:$A,F250,逐日资产统计!$C:$C,"人民币")</f>
        <v>0</v>
      </c>
      <c r="H250" s="228">
        <f>SUMIF(逐日资产统计!$A:$A,汇总统计!$F250,逐日资产统计!$I:$I)-G250</f>
        <v>474208.32</v>
      </c>
      <c r="I250" s="223">
        <f t="shared" si="77"/>
        <v>474208.32</v>
      </c>
      <c r="J250" s="228">
        <f>SUMIF(逐日资产统计!$A:$A,汇总统计!$F250,逐日资产统计!$G:$G)</f>
        <v>-14044.740000000002</v>
      </c>
      <c r="K250" s="239">
        <f t="shared" si="78"/>
        <v>488253.06</v>
      </c>
      <c r="L250" s="238">
        <f t="shared" si="79"/>
        <v>0.1000000000349246</v>
      </c>
      <c r="M250" s="235">
        <f t="shared" si="80"/>
        <v>-2.8765288229837212E-2</v>
      </c>
      <c r="N250" s="237">
        <f>SUMIFS(逐日资产统计!M:M,逐日资产统计!A:A,汇总统计!F250,逐日资产统计!C:C,"人民币")</f>
        <v>0</v>
      </c>
      <c r="O250" s="237">
        <f>SUMIF(逐日资产统计!A:A,汇总统计!F250,逐日资产统计!M:M)-SUMIFS(逐日资产统计!M:M,逐日资产统计!A:A,汇总统计!F250,逐日资产统计!C:C,"人民币")</f>
        <v>1.0827272494923748</v>
      </c>
      <c r="P250" s="214">
        <v>508493.58</v>
      </c>
      <c r="Q250" s="275">
        <f t="shared" si="81"/>
        <v>-34285.260000000009</v>
      </c>
    </row>
    <row r="251" spans="1:17" x14ac:dyDescent="0.25">
      <c r="A251" s="221">
        <v>43224</v>
      </c>
      <c r="B251" s="208">
        <v>-1538.6599999999999</v>
      </c>
      <c r="C251">
        <f>SUM($B$2:B251)</f>
        <v>7843.6820000000153</v>
      </c>
      <c r="F251" s="226">
        <f t="shared" si="76"/>
        <v>43224</v>
      </c>
      <c r="G251" s="229">
        <f>SUMIFS(逐日资产统计!$I:$I,逐日资产统计!$A:$A,F251,逐日资产统计!$C:$C,"人民币")</f>
        <v>0</v>
      </c>
      <c r="H251" s="228">
        <f>SUMIF(逐日资产统计!$A:$A,汇总统计!$F251,逐日资产统计!$I:$I)-G251</f>
        <v>472669.66</v>
      </c>
      <c r="I251" s="223">
        <f t="shared" si="77"/>
        <v>472669.66</v>
      </c>
      <c r="J251" s="228">
        <f>SUMIF(逐日资产统计!$A:$A,汇总统计!$F251,逐日资产统计!$G:$G)</f>
        <v>-15583.400000000001</v>
      </c>
      <c r="K251" s="239">
        <f t="shared" si="78"/>
        <v>488253.06</v>
      </c>
      <c r="L251" s="238">
        <f t="shared" si="79"/>
        <v>0</v>
      </c>
      <c r="M251" s="235">
        <f t="shared" si="80"/>
        <v>-3.1916645847544715E-2</v>
      </c>
      <c r="N251" s="237">
        <f>SUMIFS(逐日资产统计!M:M,逐日资产统计!A:A,汇总统计!F251,逐日资产统计!C:C,"人民币")</f>
        <v>0</v>
      </c>
      <c r="O251" s="237">
        <f>SUMIF(逐日资产统计!A:A,汇总统计!F251,逐日资产统计!M:M)-SUMIFS(逐日资产统计!M:M,逐日资产统计!A:A,汇总统计!F251,逐日资产统计!C:C,"人民币")</f>
        <v>1.0862518021571348</v>
      </c>
      <c r="P251" s="214">
        <v>508560.84</v>
      </c>
      <c r="Q251" s="275">
        <f t="shared" si="81"/>
        <v>-35891.180000000051</v>
      </c>
    </row>
    <row r="252" spans="1:17" x14ac:dyDescent="0.25">
      <c r="A252" s="221">
        <v>43227</v>
      </c>
      <c r="B252" s="208">
        <v>5952.5099999999984</v>
      </c>
      <c r="C252">
        <f>SUM($B$2:B252)</f>
        <v>13796.192000000014</v>
      </c>
      <c r="F252" s="226">
        <f t="shared" ref="F252:F283" si="82">A252</f>
        <v>43227</v>
      </c>
      <c r="G252" s="229">
        <f>SUMIFS(逐日资产统计!$I:$I,逐日资产统计!$A:$A,F252,逐日资产统计!$C:$C,"人民币")</f>
        <v>0</v>
      </c>
      <c r="H252" s="228">
        <f>SUMIF(逐日资产统计!$A:$A,汇总统计!$F252,逐日资产统计!$I:$I)-G252</f>
        <v>478622.17</v>
      </c>
      <c r="I252" s="223">
        <f t="shared" ref="I252:I283" si="83">G252+H252</f>
        <v>478622.17</v>
      </c>
      <c r="J252" s="228">
        <f>SUMIF(逐日资产统计!$A:$A,汇总统计!$F252,逐日资产统计!$G:$G)</f>
        <v>-9630.8900000000031</v>
      </c>
      <c r="K252" s="239">
        <f t="shared" ref="K252:K283" si="84">I252-J252</f>
        <v>488253.06</v>
      </c>
      <c r="L252" s="238">
        <f t="shared" ref="L252:L283" si="85">K252-K251</f>
        <v>0</v>
      </c>
      <c r="M252" s="235">
        <f t="shared" ref="M252:M283" si="86">J252/K252</f>
        <v>-1.9725201517426235E-2</v>
      </c>
      <c r="N252" s="237">
        <f>SUMIFS(逐日资产统计!M:M,逐日资产统计!A:A,汇总统计!F252,逐日资产统计!C:C,"人民币")</f>
        <v>0</v>
      </c>
      <c r="O252" s="237">
        <f>SUMIF(逐日资产统计!A:A,汇总统计!F252,逐日资产统计!M:M)-SUMIFS(逐日资产统计!M:M,逐日资产统计!A:A,汇总统计!F252,逐日资产统计!C:C,"人民币")</f>
        <v>1.0727513311805015</v>
      </c>
      <c r="P252" s="214">
        <v>508762.62</v>
      </c>
      <c r="Q252" s="275">
        <f t="shared" ref="Q252:Q283" si="87">I252-P252</f>
        <v>-30140.450000000012</v>
      </c>
    </row>
    <row r="253" spans="1:17" x14ac:dyDescent="0.25">
      <c r="A253" s="221">
        <v>43228</v>
      </c>
      <c r="B253" s="208">
        <v>3680.0599999999977</v>
      </c>
      <c r="C253">
        <f>SUM($B$2:B253)</f>
        <v>17476.252000000011</v>
      </c>
      <c r="F253" s="226">
        <f t="shared" si="82"/>
        <v>43228</v>
      </c>
      <c r="G253" s="229">
        <f>SUMIFS(逐日资产统计!$I:$I,逐日资产统计!$A:$A,F253,逐日资产统计!$C:$C,"人民币")</f>
        <v>0</v>
      </c>
      <c r="H253" s="228">
        <f>SUMIF(逐日资产统计!$A:$A,汇总统计!$F253,逐日资产统计!$I:$I)-G253</f>
        <v>482302.23000000004</v>
      </c>
      <c r="I253" s="223">
        <f t="shared" si="83"/>
        <v>482302.23000000004</v>
      </c>
      <c r="J253" s="228">
        <f>SUMIF(逐日资产统计!$A:$A,汇总统计!$F253,逐日资产统计!$G:$G)</f>
        <v>-5950.8300000000054</v>
      </c>
      <c r="K253" s="239">
        <f t="shared" si="84"/>
        <v>488253.06000000006</v>
      </c>
      <c r="L253" s="238">
        <f t="shared" si="85"/>
        <v>0</v>
      </c>
      <c r="M253" s="235">
        <f t="shared" si="86"/>
        <v>-1.2188003491468143E-2</v>
      </c>
      <c r="N253" s="237">
        <f>SUMIFS(逐日资产统计!M:M,逐日资产统计!A:A,汇总统计!F253,逐日资产统计!C:C,"人民币")</f>
        <v>0</v>
      </c>
      <c r="O253" s="237">
        <f>SUMIF(逐日资产统计!A:A,汇总统计!F253,逐日资产统计!M:M)-SUMIFS(逐日资产统计!M:M,逐日资产统计!A:A,汇总统计!F253,逐日资产统计!C:C,"人民币")</f>
        <v>1.0645929420645637</v>
      </c>
      <c r="P253" s="214">
        <v>508829.88</v>
      </c>
      <c r="Q253" s="275">
        <f t="shared" si="87"/>
        <v>-26527.649999999965</v>
      </c>
    </row>
    <row r="254" spans="1:17" x14ac:dyDescent="0.25">
      <c r="A254" s="221">
        <v>43230</v>
      </c>
      <c r="B254" s="208">
        <v>3338.8900000000031</v>
      </c>
      <c r="C254">
        <f>SUM($B$2:B254)</f>
        <v>20815.142000000014</v>
      </c>
      <c r="F254" s="226">
        <f t="shared" si="82"/>
        <v>43230</v>
      </c>
      <c r="G254" s="229">
        <f>SUMIFS(逐日资产统计!$I:$I,逐日资产统计!$A:$A,F254,逐日资产统计!$C:$C,"人民币")</f>
        <v>0</v>
      </c>
      <c r="H254" s="228">
        <f>SUMIF(逐日资产统计!$A:$A,汇总统计!$F254,逐日资产统计!$I:$I)-G254</f>
        <v>485641.12000000005</v>
      </c>
      <c r="I254" s="223">
        <f t="shared" si="83"/>
        <v>485641.12000000005</v>
      </c>
      <c r="J254" s="228">
        <f>SUMIF(逐日资产统计!$A:$A,汇总统计!$F254,逐日资产统计!$G:$G)</f>
        <v>-2611.9400000000023</v>
      </c>
      <c r="K254" s="239">
        <f t="shared" si="84"/>
        <v>488253.06000000006</v>
      </c>
      <c r="L254" s="238">
        <f t="shared" si="85"/>
        <v>0</v>
      </c>
      <c r="M254" s="235">
        <f t="shared" si="86"/>
        <v>-5.3495619669029866E-3</v>
      </c>
      <c r="N254" s="237">
        <f>SUMIFS(逐日资产统计!M:M,逐日资产统计!A:A,汇总统计!F254,逐日资产统计!C:C,"人民币")</f>
        <v>0</v>
      </c>
      <c r="O254" s="237">
        <f>SUMIF(逐日资产统计!A:A,汇总统计!F254,逐日资产统计!M:M)-SUMIFS(逐日资产统计!M:M,逐日资产统计!A:A,汇总统计!F254,逐日资产统计!C:C,"人民币")</f>
        <v>1.0572937069249824</v>
      </c>
      <c r="P254" s="214">
        <v>508964.4</v>
      </c>
      <c r="Q254" s="275">
        <f t="shared" si="87"/>
        <v>-23323.27999999997</v>
      </c>
    </row>
    <row r="255" spans="1:17" x14ac:dyDescent="0.25">
      <c r="A255" s="221">
        <v>43234</v>
      </c>
      <c r="B255" s="208">
        <v>-4693.7099999999991</v>
      </c>
      <c r="C255">
        <f>SUM($B$2:B255)</f>
        <v>16121.432000000015</v>
      </c>
      <c r="F255" s="226">
        <f t="shared" si="82"/>
        <v>43234</v>
      </c>
      <c r="G255" s="229">
        <f>SUMIFS(逐日资产统计!$I:$I,逐日资产统计!$A:$A,F255,逐日资产统计!$C:$C,"人民币")</f>
        <v>0</v>
      </c>
      <c r="H255" s="228">
        <f>SUMIF(逐日资产统计!$A:$A,汇总统计!$F255,逐日资产统计!$I:$I)-G255</f>
        <v>480947.31</v>
      </c>
      <c r="I255" s="223">
        <f t="shared" si="83"/>
        <v>480947.31</v>
      </c>
      <c r="J255" s="228">
        <f>SUMIF(逐日资产统计!$A:$A,汇总统计!$F255,逐日资产统计!$G:$G)</f>
        <v>-7305.6500000000015</v>
      </c>
      <c r="K255" s="239">
        <f t="shared" si="84"/>
        <v>488252.96</v>
      </c>
      <c r="L255" s="238">
        <f t="shared" si="85"/>
        <v>-0.1000000000349246</v>
      </c>
      <c r="M255" s="235">
        <f t="shared" si="86"/>
        <v>-1.4962838115717724E-2</v>
      </c>
      <c r="N255" s="237">
        <f>SUMIFS(逐日资产统计!M:M,逐日资产统计!A:A,汇总统计!F255,逐日资产统计!C:C,"人民币")</f>
        <v>0</v>
      </c>
      <c r="O255" s="237">
        <f>SUMIF(逐日资产统计!A:A,汇总统计!F255,逐日资产统计!M:M)-SUMIFS(逐日资产统计!M:M,逐日资产统计!A:A,汇总统计!F255,逐日资产统计!C:C,"人民币")</f>
        <v>1.0656042342767233</v>
      </c>
      <c r="P255" s="214">
        <v>509233.44</v>
      </c>
      <c r="Q255" s="275">
        <f t="shared" si="87"/>
        <v>-28286.130000000005</v>
      </c>
    </row>
    <row r="256" spans="1:17" x14ac:dyDescent="0.25">
      <c r="A256" s="221">
        <v>43235</v>
      </c>
      <c r="B256" s="208">
        <v>3230.5600000000013</v>
      </c>
      <c r="C256">
        <f>SUM($B$2:B256)</f>
        <v>19351.992000000017</v>
      </c>
      <c r="F256" s="226">
        <f t="shared" si="82"/>
        <v>43235</v>
      </c>
      <c r="G256" s="229">
        <f>SUMIFS(逐日资产统计!$I:$I,逐日资产统计!$A:$A,F256,逐日资产统计!$C:$C,"人民币")</f>
        <v>0</v>
      </c>
      <c r="H256" s="228">
        <f>SUMIF(逐日资产统计!$A:$A,汇总统计!$F256,逐日资产统计!$I:$I)-G256</f>
        <v>484177.93</v>
      </c>
      <c r="I256" s="223">
        <f t="shared" si="83"/>
        <v>484177.93</v>
      </c>
      <c r="J256" s="228">
        <f>SUMIF(逐日资产统计!$A:$A,汇总统计!$F256,逐日资产统计!$G:$G)</f>
        <v>-4075.09</v>
      </c>
      <c r="K256" s="239">
        <f t="shared" si="84"/>
        <v>488253.02</v>
      </c>
      <c r="L256" s="238">
        <f t="shared" si="85"/>
        <v>5.9999999997671694E-2</v>
      </c>
      <c r="M256" s="235">
        <f t="shared" si="86"/>
        <v>-8.3462668597523472E-3</v>
      </c>
      <c r="N256" s="237">
        <f>SUMIFS(逐日资产统计!M:M,逐日资产统计!A:A,汇总统计!F256,逐日资产统计!C:C,"人民币")</f>
        <v>0</v>
      </c>
      <c r="O256" s="237">
        <f>SUMIF(逐日资产统计!A:A,汇总统计!F256,逐日资产统计!M:M)-SUMIFS(逐日资产统计!M:M,逐日资产统计!A:A,汇总统计!F256,逐日资产统计!C:C,"人民币")</f>
        <v>1.0606681514789404</v>
      </c>
      <c r="P256" s="214">
        <v>509300.7</v>
      </c>
      <c r="Q256" s="275">
        <f t="shared" si="87"/>
        <v>-25122.770000000019</v>
      </c>
    </row>
    <row r="257" spans="1:17" x14ac:dyDescent="0.25">
      <c r="A257" s="221">
        <v>43237</v>
      </c>
      <c r="B257" s="208">
        <v>2939.4799999999996</v>
      </c>
      <c r="C257">
        <f>SUM($B$2:B257)</f>
        <v>22291.472000000016</v>
      </c>
      <c r="F257" s="226">
        <f t="shared" si="82"/>
        <v>43237</v>
      </c>
      <c r="G257" s="229">
        <f>SUMIFS(逐日资产统计!$I:$I,逐日资产统计!$A:$A,F257,逐日资产统计!$C:$C,"人民币")</f>
        <v>0</v>
      </c>
      <c r="H257" s="228">
        <f>SUMIF(逐日资产统计!$A:$A,汇总统计!$F257,逐日资产统计!$I:$I)-G257</f>
        <v>487117.41000000003</v>
      </c>
      <c r="I257" s="223">
        <f t="shared" si="83"/>
        <v>487117.41000000003</v>
      </c>
      <c r="J257" s="228">
        <f>SUMIF(逐日资产统计!$A:$A,汇总统计!$F257,逐日资产统计!$G:$G)</f>
        <v>-1135.6100000000006</v>
      </c>
      <c r="K257" s="239">
        <f t="shared" si="84"/>
        <v>488253.02</v>
      </c>
      <c r="L257" s="238">
        <f t="shared" si="85"/>
        <v>0</v>
      </c>
      <c r="M257" s="235">
        <f t="shared" si="86"/>
        <v>-2.3258637499057365E-3</v>
      </c>
      <c r="N257" s="237">
        <f>SUMIFS(逐日资产统计!M:M,逐日资产统计!A:A,汇总统计!F257,逐日资产统计!C:C,"人民币")</f>
        <v>0</v>
      </c>
      <c r="O257" s="237">
        <f>SUMIF(逐日资产统计!A:A,汇总统计!F257,逐日资产统计!M:M)-SUMIFS(逐日资产统计!M:M,逐日资产统计!A:A,汇总统计!F257,逐日资产统计!C:C,"人民币")</f>
        <v>1.0542917363598228</v>
      </c>
      <c r="P257" s="214">
        <v>509435.22</v>
      </c>
      <c r="Q257" s="275">
        <f t="shared" si="87"/>
        <v>-22317.809999999939</v>
      </c>
    </row>
    <row r="258" spans="1:17" x14ac:dyDescent="0.25">
      <c r="A258" s="221">
        <v>43238</v>
      </c>
      <c r="B258" s="208">
        <v>7586.4599999999973</v>
      </c>
      <c r="C258">
        <f>SUM($B$2:B258)</f>
        <v>29877.932000000015</v>
      </c>
      <c r="F258" s="226">
        <f t="shared" si="82"/>
        <v>43238</v>
      </c>
      <c r="G258" s="229">
        <f>SUMIFS(逐日资产统计!$I:$I,逐日资产统计!$A:$A,F258,逐日资产统计!$C:$C,"人民币")</f>
        <v>0</v>
      </c>
      <c r="H258" s="228">
        <f>SUMIF(逐日资产统计!$A:$A,汇总统计!$F258,逐日资产统计!$I:$I)-G258</f>
        <v>494703.87</v>
      </c>
      <c r="I258" s="223">
        <f t="shared" si="83"/>
        <v>494703.87</v>
      </c>
      <c r="J258" s="228">
        <f>SUMIF(逐日资产统计!$A:$A,汇总统计!$F258,逐日资产统计!$G:$G)</f>
        <v>6450.8499999999967</v>
      </c>
      <c r="K258" s="239">
        <f t="shared" si="84"/>
        <v>488253.02</v>
      </c>
      <c r="L258" s="238">
        <f t="shared" si="85"/>
        <v>0</v>
      </c>
      <c r="M258" s="235">
        <f t="shared" si="86"/>
        <v>1.32121046583593E-2</v>
      </c>
      <c r="N258" s="237">
        <f>SUMIFS(逐日资产统计!M:M,逐日资产统计!A:A,汇总统计!F258,逐日资产统计!C:C,"人民币")</f>
        <v>0</v>
      </c>
      <c r="O258" s="237">
        <f>SUMIF(逐日资产统计!A:A,汇总统计!F258,逐日资产统计!M:M)-SUMIFS(逐日资产统计!M:M,逐日资产统计!A:A,汇总统计!F258,逐日资产统计!C:C,"人民币")</f>
        <v>1.0381354405010015</v>
      </c>
      <c r="P258" s="214">
        <v>509502.48</v>
      </c>
      <c r="Q258" s="275">
        <f t="shared" si="87"/>
        <v>-14798.609999999986</v>
      </c>
    </row>
    <row r="259" spans="1:17" x14ac:dyDescent="0.25">
      <c r="A259" s="221">
        <v>43241</v>
      </c>
      <c r="B259" s="208">
        <v>3806.6900000000005</v>
      </c>
      <c r="C259">
        <f>SUM($B$2:B259)</f>
        <v>33684.622000000018</v>
      </c>
      <c r="F259" s="226">
        <f t="shared" si="82"/>
        <v>43241</v>
      </c>
      <c r="G259" s="229">
        <f>SUMIFS(逐日资产统计!$I:$I,逐日资产统计!$A:$A,F259,逐日资产统计!$C:$C,"人民币")</f>
        <v>0</v>
      </c>
      <c r="H259" s="228">
        <f>SUMIF(逐日资产统计!$A:$A,汇总统计!$F259,逐日资产统计!$I:$I)-G259</f>
        <v>498510.56</v>
      </c>
      <c r="I259" s="223">
        <f t="shared" si="83"/>
        <v>498510.56</v>
      </c>
      <c r="J259" s="228">
        <f>SUMIF(逐日资产统计!$A:$A,汇总统计!$F259,逐日资产统计!$G:$G)</f>
        <v>10257.539999999997</v>
      </c>
      <c r="K259" s="239">
        <f t="shared" si="84"/>
        <v>488253.02</v>
      </c>
      <c r="L259" s="238">
        <f t="shared" si="85"/>
        <v>0</v>
      </c>
      <c r="M259" s="235">
        <f t="shared" si="86"/>
        <v>2.1008656536317987E-2</v>
      </c>
      <c r="N259" s="237">
        <f>SUMIFS(逐日资产统计!M:M,逐日资产统计!A:A,汇总统计!F259,逐日资产统计!C:C,"人民币")</f>
        <v>0</v>
      </c>
      <c r="O259" s="237">
        <f>SUMIF(逐日资产统计!A:A,汇总统计!F259,逐日资产统计!M:M)-SUMIFS(逐日资产统计!M:M,逐日资产统计!A:A,汇总统计!F259,逐日资产统计!C:C,"人民币")</f>
        <v>1.0302204631332181</v>
      </c>
      <c r="P259" s="214">
        <v>509704.26</v>
      </c>
      <c r="Q259" s="275">
        <f t="shared" si="87"/>
        <v>-11193.700000000012</v>
      </c>
    </row>
    <row r="260" spans="1:17" x14ac:dyDescent="0.25">
      <c r="A260" s="221">
        <v>43245</v>
      </c>
      <c r="B260" s="208">
        <v>-7281.6999999999971</v>
      </c>
      <c r="C260">
        <f>SUM($B$2:B260)</f>
        <v>26402.92200000002</v>
      </c>
      <c r="F260" s="226">
        <f t="shared" si="82"/>
        <v>43245</v>
      </c>
      <c r="G260" s="229">
        <f>SUMIFS(逐日资产统计!$I:$I,逐日资产统计!$A:$A,F260,逐日资产统计!$C:$C,"人民币")</f>
        <v>0</v>
      </c>
      <c r="H260" s="228">
        <f>SUMIF(逐日资产统计!$A:$A,汇总统计!$F260,逐日资产统计!$I:$I)-G260</f>
        <v>491228.86000000004</v>
      </c>
      <c r="I260" s="223">
        <f t="shared" si="83"/>
        <v>491228.86000000004</v>
      </c>
      <c r="J260" s="228">
        <f>SUMIF(逐日资产统计!$A:$A,汇总统计!$F260,逐日资产统计!$G:$G)</f>
        <v>2975.84</v>
      </c>
      <c r="K260" s="239">
        <f t="shared" si="84"/>
        <v>488253.02</v>
      </c>
      <c r="L260" s="238">
        <f t="shared" si="85"/>
        <v>0</v>
      </c>
      <c r="M260" s="235">
        <f t="shared" si="86"/>
        <v>6.0948726953086747E-3</v>
      </c>
      <c r="N260" s="237">
        <f>SUMIFS(逐日资产统计!M:M,逐日资产统计!A:A,汇总统计!F260,逐日资产统计!C:C,"人民币")</f>
        <v>0</v>
      </c>
      <c r="O260" s="237">
        <f>SUMIF(逐日资产统计!A:A,汇总统计!F260,逐日资产统计!M:M)-SUMIFS(逐日资产统计!M:M,逐日资产统计!A:A,汇总统计!F260,逐日资产统计!C:C,"人民币")</f>
        <v>1.045576047791654</v>
      </c>
      <c r="P260" s="214">
        <v>509973.3</v>
      </c>
      <c r="Q260" s="275">
        <f t="shared" si="87"/>
        <v>-18744.439999999944</v>
      </c>
    </row>
    <row r="261" spans="1:17" x14ac:dyDescent="0.25">
      <c r="A261" s="221">
        <v>43250</v>
      </c>
      <c r="B261" s="208">
        <v>-14083.060000000001</v>
      </c>
      <c r="C261">
        <f>SUM($B$2:B261)</f>
        <v>12319.862000000019</v>
      </c>
      <c r="F261" s="226">
        <f t="shared" si="82"/>
        <v>43250</v>
      </c>
      <c r="G261" s="229">
        <f>SUMIFS(逐日资产统计!$I:$I,逐日资产统计!$A:$A,F261,逐日资产统计!$C:$C,"人民币")</f>
        <v>0</v>
      </c>
      <c r="H261" s="228">
        <f>SUMIF(逐日资产统计!$A:$A,汇总统计!$F261,逐日资产统计!$I:$I)-G261</f>
        <v>477145.8</v>
      </c>
      <c r="I261" s="223">
        <f t="shared" si="83"/>
        <v>477145.8</v>
      </c>
      <c r="J261" s="228">
        <f>SUMIF(逐日资产统计!$A:$A,汇总统计!$F261,逐日资产统计!$G:$G)</f>
        <v>-11107.220000000001</v>
      </c>
      <c r="K261" s="239">
        <f t="shared" si="84"/>
        <v>488253.02</v>
      </c>
      <c r="L261" s="238">
        <f t="shared" si="85"/>
        <v>0</v>
      </c>
      <c r="M261" s="235">
        <f t="shared" si="86"/>
        <v>-2.274890178866687E-2</v>
      </c>
      <c r="N261" s="237">
        <f>SUMIFS(逐日资产统计!M:M,逐日资产统计!A:A,汇总统计!F261,逐日资产统计!C:C,"人民币")</f>
        <v>0</v>
      </c>
      <c r="O261" s="237">
        <f>SUMIF(逐日资产统计!A:A,汇总统计!F261,逐日资产统计!M:M)-SUMIFS(逐日资产统计!M:M,逐日资产统计!A:A,汇总统计!F261,逐日资产统计!C:C,"人民币")</f>
        <v>1.0765166957353496</v>
      </c>
      <c r="P261" s="214">
        <v>510309.6</v>
      </c>
      <c r="Q261" s="275">
        <f t="shared" si="87"/>
        <v>-33163.799999999988</v>
      </c>
    </row>
    <row r="262" spans="1:17" x14ac:dyDescent="0.25">
      <c r="A262" s="221">
        <v>43251</v>
      </c>
      <c r="B262" s="208">
        <v>3460.8199999999997</v>
      </c>
      <c r="C262">
        <f>SUM($B$2:B262)</f>
        <v>15780.682000000019</v>
      </c>
      <c r="F262" s="226">
        <f t="shared" si="82"/>
        <v>43251</v>
      </c>
      <c r="G262" s="229">
        <f>SUMIFS(逐日资产统计!$I:$I,逐日资产统计!$A:$A,F262,逐日资产统计!$C:$C,"人民币")</f>
        <v>0</v>
      </c>
      <c r="H262" s="228">
        <f>SUMIF(逐日资产统计!$A:$A,汇总统计!$F262,逐日资产统计!$I:$I)-G262</f>
        <v>480606.62</v>
      </c>
      <c r="I262" s="223">
        <f t="shared" si="83"/>
        <v>480606.62</v>
      </c>
      <c r="J262" s="228">
        <f>SUMIF(逐日资产统计!$A:$A,汇总统计!$F262,逐日资产统计!$G:$G)</f>
        <v>-7646.4000000000015</v>
      </c>
      <c r="K262" s="239">
        <f t="shared" si="84"/>
        <v>488253.02</v>
      </c>
      <c r="L262" s="238">
        <f t="shared" si="85"/>
        <v>0</v>
      </c>
      <c r="M262" s="235">
        <f t="shared" si="86"/>
        <v>-1.5660732625883196E-2</v>
      </c>
      <c r="N262" s="237">
        <f>SUMIFS(逐日资产统计!M:M,逐日资产统计!A:A,汇总统计!F262,逐日资产统计!C:C,"人民币")</f>
        <v>0</v>
      </c>
      <c r="O262" s="237">
        <f>SUMIF(逐日资产统计!A:A,汇总统计!F262,逐日资产统计!M:M)-SUMIFS(逐日资产统计!M:M,逐日资产统计!A:A,汇总统计!F262,逐日资产统计!C:C,"人民币")</f>
        <v>1.0687773713978386</v>
      </c>
      <c r="P262" s="214">
        <v>510376.86</v>
      </c>
      <c r="Q262" s="275">
        <f t="shared" si="87"/>
        <v>-29770.239999999991</v>
      </c>
    </row>
    <row r="263" spans="1:17" x14ac:dyDescent="0.25">
      <c r="A263" s="221">
        <v>43256</v>
      </c>
      <c r="B263" s="208">
        <v>5922.2699999999968</v>
      </c>
      <c r="C263">
        <f>SUM($B$2:B263)</f>
        <v>21702.952000000016</v>
      </c>
      <c r="F263" s="226">
        <f t="shared" si="82"/>
        <v>43256</v>
      </c>
      <c r="G263" s="229">
        <f>SUMIFS(逐日资产统计!$I:$I,逐日资产统计!$A:$A,F263,逐日资产统计!$C:$C,"人民币")</f>
        <v>0</v>
      </c>
      <c r="H263" s="228">
        <f>SUMIF(逐日资产统计!$A:$A,汇总统计!$F263,逐日资产统计!$I:$I)-G263</f>
        <v>486528.89</v>
      </c>
      <c r="I263" s="223">
        <f t="shared" si="83"/>
        <v>486528.89</v>
      </c>
      <c r="J263" s="228">
        <f>SUMIF(逐日资产统计!$A:$A,汇总统计!$F263,逐日资产统计!$G:$G)</f>
        <v>-1724.1300000000047</v>
      </c>
      <c r="K263" s="239">
        <f t="shared" si="84"/>
        <v>488253.02</v>
      </c>
      <c r="L263" s="238">
        <f t="shared" si="85"/>
        <v>0</v>
      </c>
      <c r="M263" s="235">
        <f t="shared" si="86"/>
        <v>-3.531222397764185E-3</v>
      </c>
      <c r="N263" s="237">
        <f>SUMIFS(逐日资产统计!M:M,逐日资产统计!A:A,汇总统计!F263,逐日资产统计!C:C,"人民币")</f>
        <v>0</v>
      </c>
      <c r="O263" s="237">
        <f>SUMIF(逐日资产统计!A:A,汇总统计!F263,逐日资产统计!M:M)-SUMIFS(逐日资产统计!M:M,逐日资产统计!A:A,汇总统计!F263,逐日资产统计!C:C,"人民币")</f>
        <v>1.0559008325281569</v>
      </c>
      <c r="P263" s="214">
        <v>510713.16</v>
      </c>
      <c r="Q263" s="275">
        <f t="shared" si="87"/>
        <v>-24184.26999999996</v>
      </c>
    </row>
    <row r="264" spans="1:17" x14ac:dyDescent="0.25">
      <c r="A264" s="221">
        <v>43258</v>
      </c>
      <c r="B264" s="208">
        <v>-2909.1099999999969</v>
      </c>
      <c r="C264">
        <f>SUM($B$2:B264)</f>
        <v>18793.842000000019</v>
      </c>
      <c r="F264" s="226">
        <f t="shared" si="82"/>
        <v>43258</v>
      </c>
      <c r="G264" s="229">
        <f>SUMIFS(逐日资产统计!$I:$I,逐日资产统计!$A:$A,F264,逐日资产统计!$C:$C,"人民币")</f>
        <v>0</v>
      </c>
      <c r="H264" s="228">
        <f>SUMIF(逐日资产统计!$A:$A,汇总统计!$F264,逐日资产统计!$I:$I)-G264</f>
        <v>483619.77999999997</v>
      </c>
      <c r="I264" s="223">
        <f t="shared" si="83"/>
        <v>483619.77999999997</v>
      </c>
      <c r="J264" s="228">
        <f>SUMIF(逐日资产统计!$A:$A,汇总统计!$F264,逐日资产统计!$G:$G)</f>
        <v>-4633.2400000000016</v>
      </c>
      <c r="K264" s="239">
        <f t="shared" si="84"/>
        <v>488253.01999999996</v>
      </c>
      <c r="L264" s="238">
        <f t="shared" si="85"/>
        <v>0</v>
      </c>
      <c r="M264" s="235">
        <f t="shared" si="86"/>
        <v>-9.4894241514368958E-3</v>
      </c>
      <c r="N264" s="237">
        <f>SUMIFS(逐日资产统计!M:M,逐日资产统计!A:A,汇总统计!F264,逐日资产统计!C:C,"人民币")</f>
        <v>0</v>
      </c>
      <c r="O264" s="237">
        <f>SUMIF(逐日资产统计!A:A,汇总统计!F264,逐日资产统计!M:M)-SUMIFS(逐日资产统计!M:M,逐日资产统计!A:A,汇总统计!F264,逐日资产统计!C:C,"人民币")</f>
        <v>1.0622738590220608</v>
      </c>
      <c r="P264" s="214">
        <v>510847.68</v>
      </c>
      <c r="Q264" s="275">
        <f t="shared" si="87"/>
        <v>-27227.900000000023</v>
      </c>
    </row>
    <row r="265" spans="1:17" x14ac:dyDescent="0.25">
      <c r="A265" s="221">
        <v>43262</v>
      </c>
      <c r="B265" s="208">
        <v>-10671.629999999994</v>
      </c>
      <c r="C265">
        <f>SUM($B$2:B265)</f>
        <v>8122.212000000025</v>
      </c>
      <c r="F265" s="226">
        <f t="shared" si="82"/>
        <v>43262</v>
      </c>
      <c r="G265" s="229">
        <f>SUMIFS(逐日资产统计!$I:$I,逐日资产统计!$A:$A,F265,逐日资产统计!$C:$C,"人民币")</f>
        <v>0</v>
      </c>
      <c r="H265" s="228">
        <f>SUMIF(逐日资产统计!$A:$A,汇总统计!$F265,逐日资产统计!$I:$I)-G265</f>
        <v>472948.15</v>
      </c>
      <c r="I265" s="223">
        <f t="shared" si="83"/>
        <v>472948.15</v>
      </c>
      <c r="J265" s="228">
        <f>SUMIF(逐日资产统计!$A:$A,汇总统计!$F265,逐日资产统计!$G:$G)</f>
        <v>-15304.869999999995</v>
      </c>
      <c r="K265" s="239">
        <f t="shared" si="84"/>
        <v>488253.02</v>
      </c>
      <c r="L265" s="238">
        <f t="shared" si="85"/>
        <v>0</v>
      </c>
      <c r="M265" s="235">
        <f t="shared" si="86"/>
        <v>-3.1346186040999799E-2</v>
      </c>
      <c r="N265" s="237">
        <f>SUMIFS(逐日资产统计!M:M,逐日资产统计!A:A,汇总统计!F265,逐日资产统计!C:C,"人民币")</f>
        <v>0</v>
      </c>
      <c r="O265" s="237">
        <f>SUMIF(逐日资产统计!A:A,汇总统计!F265,逐日资产统计!M:M)-SUMIFS(逐日资产统计!M:M,逐日资产统计!A:A,汇总统计!F265,逐日资产统计!C:C,"人民币")</f>
        <v>1.0862615066789034</v>
      </c>
      <c r="P265" s="214">
        <v>511116.72</v>
      </c>
      <c r="Q265" s="275">
        <f t="shared" si="87"/>
        <v>-38168.569999999949</v>
      </c>
    </row>
    <row r="266" spans="1:17" x14ac:dyDescent="0.25">
      <c r="A266" s="221">
        <v>43264</v>
      </c>
      <c r="B266" s="208">
        <v>2881.2099999999991</v>
      </c>
      <c r="C266">
        <f>SUM($B$2:B266)</f>
        <v>11003.422000000024</v>
      </c>
      <c r="F266" s="226">
        <f t="shared" si="82"/>
        <v>43264</v>
      </c>
      <c r="G266" s="229">
        <f>SUMIFS(逐日资产统计!$I:$I,逐日资产统计!$A:$A,F266,逐日资产统计!$C:$C,"人民币")</f>
        <v>0</v>
      </c>
      <c r="H266" s="228">
        <f>SUMIF(逐日资产统计!$A:$A,汇总统计!$F266,逐日资产统计!$I:$I)-G266</f>
        <v>475829.36</v>
      </c>
      <c r="I266" s="223">
        <f t="shared" si="83"/>
        <v>475829.36</v>
      </c>
      <c r="J266" s="228">
        <f>SUMIF(逐日资产统计!$A:$A,汇总统计!$F266,逐日资产统计!$G:$G)</f>
        <v>-12423.659999999996</v>
      </c>
      <c r="K266" s="239">
        <f t="shared" si="84"/>
        <v>488253.01999999996</v>
      </c>
      <c r="L266" s="238">
        <f t="shared" si="85"/>
        <v>0</v>
      </c>
      <c r="M266" s="235">
        <f t="shared" si="86"/>
        <v>-2.5445126791023221E-2</v>
      </c>
      <c r="N266" s="237">
        <f>SUMIFS(逐日资产统计!M:M,逐日资产统计!A:A,汇总统计!F266,逐日资产统计!C:C,"人民币")</f>
        <v>0</v>
      </c>
      <c r="O266" s="237">
        <f>SUMIF(逐日资产统计!A:A,汇总统计!F266,逐日资产统计!M:M)-SUMIFS(逐日资产统计!M:M,逐日资产统计!A:A,汇总统计!F266,逐日资产统计!C:C,"人民币")</f>
        <v>1.079696574419031</v>
      </c>
      <c r="P266" s="214">
        <v>511251.24</v>
      </c>
      <c r="Q266" s="275">
        <f t="shared" si="87"/>
        <v>-35421.880000000005</v>
      </c>
    </row>
    <row r="267" spans="1:17" x14ac:dyDescent="0.25">
      <c r="A267" s="221">
        <v>43266</v>
      </c>
      <c r="B267" s="208">
        <v>-14219.851000000002</v>
      </c>
      <c r="C267">
        <f>SUM($B$2:B267)</f>
        <v>-3216.4289999999783</v>
      </c>
      <c r="F267" s="226">
        <f t="shared" si="82"/>
        <v>43266</v>
      </c>
      <c r="G267" s="229">
        <f>SUMIFS(逐日资产统计!$I:$I,逐日资产统计!$A:$A,F267,逐日资产统计!$C:$C,"人民币")</f>
        <v>0</v>
      </c>
      <c r="H267" s="228">
        <f>SUMIF(逐日资产统计!$A:$A,汇总统计!$F267,逐日资产统计!$I:$I)-G267</f>
        <v>457519.27</v>
      </c>
      <c r="I267" s="223">
        <f t="shared" si="83"/>
        <v>457519.27</v>
      </c>
      <c r="J267" s="228">
        <f>SUMIF(逐日资产统计!$A:$A,汇总统计!$F267,逐日资产统计!$G:$G)</f>
        <v>-26643.510999999999</v>
      </c>
      <c r="K267" s="239">
        <f t="shared" si="84"/>
        <v>484162.78100000002</v>
      </c>
      <c r="L267" s="238">
        <f t="shared" si="85"/>
        <v>-4090.2389999999432</v>
      </c>
      <c r="M267" s="235">
        <f t="shared" si="86"/>
        <v>-5.5030068492604757E-2</v>
      </c>
      <c r="N267" s="237">
        <f>SUMIFS(逐日资产统计!M:M,逐日资产统计!A:A,汇总统计!F267,逐日资产统计!C:C,"人民币")</f>
        <v>0</v>
      </c>
      <c r="O267" s="237">
        <f>SUMIF(逐日资产统计!A:A,汇总统计!F267,逐日资产统计!M:M)-SUMIFS(逐日资产统计!M:M,逐日资产统计!A:A,汇总统计!F267,逐日资产统计!C:C,"人民币")</f>
        <v>1.1139925319429722</v>
      </c>
      <c r="P267" s="214">
        <v>511385.76</v>
      </c>
      <c r="Q267" s="275">
        <f t="shared" si="87"/>
        <v>-53866.489999999991</v>
      </c>
    </row>
    <row r="268" spans="1:17" x14ac:dyDescent="0.25">
      <c r="A268" s="221">
        <v>43270</v>
      </c>
      <c r="B268" s="208">
        <v>-29342.172999999995</v>
      </c>
      <c r="C268">
        <f>SUM($B$2:B268)</f>
        <v>-32558.601999999973</v>
      </c>
      <c r="F268" s="226">
        <f t="shared" si="82"/>
        <v>43270</v>
      </c>
      <c r="G268" s="229">
        <f>SUMIFS(逐日资产统计!$I:$I,逐日资产统计!$A:$A,F268,逐日资产统计!$C:$C,"人民币")</f>
        <v>0</v>
      </c>
      <c r="H268" s="228">
        <f>SUMIF(逐日资产统计!$A:$A,汇总统计!$F268,逐日资产统计!$I:$I)-G268</f>
        <v>482271.84</v>
      </c>
      <c r="I268" s="223">
        <f t="shared" si="83"/>
        <v>482271.84</v>
      </c>
      <c r="J268" s="228">
        <f>SUMIF(逐日资产统计!$A:$A,汇总统计!$F268,逐日资产统计!$G:$G)</f>
        <v>-55985.683999999994</v>
      </c>
      <c r="K268" s="239">
        <f t="shared" si="84"/>
        <v>538257.52399999998</v>
      </c>
      <c r="L268" s="238">
        <f t="shared" si="85"/>
        <v>54094.742999999959</v>
      </c>
      <c r="M268" s="235">
        <f t="shared" si="86"/>
        <v>-0.10401282193688387</v>
      </c>
      <c r="N268" s="237">
        <f>SUMIFS(逐日资产统计!M:M,逐日资产统计!A:A,汇总统计!F268,逐日资产统计!C:C,"人民币")</f>
        <v>0</v>
      </c>
      <c r="O268" s="237">
        <f>SUMIF(逐日资产统计!A:A,汇总统计!F268,逐日资产统计!M:M)-SUMIFS(逐日资产统计!M:M,逐日资产统计!A:A,汇总统计!F268,逐日资产统计!C:C,"人民币")</f>
        <v>1.1689839904399146</v>
      </c>
      <c r="P268" s="214">
        <v>511654.8</v>
      </c>
      <c r="Q268" s="275">
        <f t="shared" si="87"/>
        <v>-29382.959999999963</v>
      </c>
    </row>
    <row r="269" spans="1:17" x14ac:dyDescent="0.25">
      <c r="A269" s="221">
        <v>43272</v>
      </c>
      <c r="B269" s="208">
        <v>-3442.4279999999999</v>
      </c>
      <c r="C269">
        <f>SUM($B$2:B269)</f>
        <v>-36001.02999999997</v>
      </c>
      <c r="F269" s="226">
        <f t="shared" si="82"/>
        <v>43272</v>
      </c>
      <c r="G269" s="229">
        <f>SUMIFS(逐日资产统计!$I:$I,逐日资产统计!$A:$A,F269,逐日资产统计!$C:$C,"人民币")</f>
        <v>0</v>
      </c>
      <c r="H269" s="228">
        <f>SUMIF(逐日资产统计!$A:$A,汇总统计!$F269,逐日资产统计!$I:$I)-G269</f>
        <v>478837.54000000004</v>
      </c>
      <c r="I269" s="223">
        <f t="shared" si="83"/>
        <v>478837.54000000004</v>
      </c>
      <c r="J269" s="228">
        <f>SUMIF(逐日资产统计!$A:$A,汇总统计!$F269,逐日资产统计!$G:$G)</f>
        <v>-59428.111999999994</v>
      </c>
      <c r="K269" s="239">
        <f t="shared" si="84"/>
        <v>538265.652</v>
      </c>
      <c r="L269" s="238">
        <f t="shared" si="85"/>
        <v>8.128000000026077</v>
      </c>
      <c r="M269" s="235">
        <f t="shared" si="86"/>
        <v>-0.11040665845793184</v>
      </c>
      <c r="N269" s="237">
        <f>SUMIFS(逐日资产统计!M:M,逐日资产统计!A:A,汇总统计!F269,逐日资产统计!C:C,"人民币")</f>
        <v>0</v>
      </c>
      <c r="O269" s="237">
        <f>SUMIF(逐日资产统计!A:A,汇总统计!F269,逐日资产统计!M:M)-SUMIFS(逐日资产统计!M:M,逐日资产统计!A:A,汇总统计!F269,逐日资产统计!C:C,"人民币")</f>
        <v>1.1773884520415843</v>
      </c>
      <c r="P269" s="214">
        <v>511789.32</v>
      </c>
      <c r="Q269" s="275">
        <f t="shared" si="87"/>
        <v>-32951.77999999997</v>
      </c>
    </row>
    <row r="270" spans="1:17" x14ac:dyDescent="0.25">
      <c r="A270" s="221">
        <v>43285</v>
      </c>
      <c r="B270" s="208">
        <v>-23043.698000000004</v>
      </c>
      <c r="C270">
        <f>SUM($B$2:B270)</f>
        <v>-59044.727999999974</v>
      </c>
      <c r="F270" s="226">
        <f t="shared" si="82"/>
        <v>43285</v>
      </c>
      <c r="G270" s="229">
        <f>SUMIFS(逐日资产统计!$I:$I,逐日资产统计!$A:$A,F270,逐日资产统计!$C:$C,"人民币")</f>
        <v>0</v>
      </c>
      <c r="H270" s="228">
        <f>SUMIF(逐日资产统计!$A:$A,汇总统计!$F270,逐日资产统计!$I:$I)-G270</f>
        <v>475789.73</v>
      </c>
      <c r="I270" s="223">
        <f t="shared" si="83"/>
        <v>475789.73</v>
      </c>
      <c r="J270" s="228">
        <f>SUMIF(逐日资产统计!$A:$A,汇总统计!$F270,逐日资产统计!$G:$G)</f>
        <v>-82471.81</v>
      </c>
      <c r="K270" s="239">
        <f t="shared" si="84"/>
        <v>558261.54</v>
      </c>
      <c r="L270" s="238">
        <f t="shared" si="85"/>
        <v>19995.888000000035</v>
      </c>
      <c r="M270" s="235">
        <f t="shared" si="86"/>
        <v>-0.14772970031215116</v>
      </c>
      <c r="N270" s="237">
        <f>SUMIFS(逐日资产统计!M:M,逐日资产统计!A:A,汇总统计!F270,逐日资产统计!C:C,"人民币")</f>
        <v>0</v>
      </c>
      <c r="O270" s="237">
        <f>SUMIF(逐日资产统计!A:A,汇总统计!F270,逐日资产统计!M:M)-SUMIFS(逐日资产统计!M:M,逐日资产统计!A:A,汇总统计!F270,逐日资产统计!C:C,"人民币")</f>
        <v>1.2269662693223748</v>
      </c>
      <c r="P270" s="214">
        <v>582863.12</v>
      </c>
      <c r="Q270" s="275">
        <f t="shared" si="87"/>
        <v>-107073.39000000001</v>
      </c>
    </row>
    <row r="271" spans="1:17" x14ac:dyDescent="0.25">
      <c r="A271" s="221">
        <v>43305</v>
      </c>
      <c r="B271" s="208">
        <v>9607.2299999999959</v>
      </c>
      <c r="C271">
        <f>SUM($B$2:B271)</f>
        <v>-49437.497999999978</v>
      </c>
      <c r="F271" s="226">
        <f t="shared" si="82"/>
        <v>43305</v>
      </c>
      <c r="G271" s="229">
        <f>SUMIFS(逐日资产统计!$I:$I,逐日资产统计!$A:$A,F271,逐日资产统计!$C:$C,"人民币")</f>
        <v>0</v>
      </c>
      <c r="H271" s="228">
        <f>SUMIF(逐日资产统计!$A:$A,汇总统计!$F271,逐日资产统计!$I:$I)-G271</f>
        <v>475319.92</v>
      </c>
      <c r="I271" s="223">
        <f t="shared" si="83"/>
        <v>475319.92</v>
      </c>
      <c r="J271" s="228">
        <f>SUMIF(逐日资产统计!$A:$A,汇总统计!$F271,逐日资产统计!$G:$G)</f>
        <v>-72864.58</v>
      </c>
      <c r="K271" s="239">
        <f t="shared" si="84"/>
        <v>548184.5</v>
      </c>
      <c r="L271" s="238">
        <f t="shared" si="85"/>
        <v>-10077.040000000037</v>
      </c>
      <c r="M271" s="235">
        <f t="shared" si="86"/>
        <v>-0.13291981075714474</v>
      </c>
      <c r="N271" s="237">
        <f>SUMIFS(逐日资产统计!M:M,逐日资产统计!A:A,汇总统计!F271,逐日资产统计!C:C,"人民币")</f>
        <v>0</v>
      </c>
      <c r="O271" s="237">
        <f>SUMIF(逐日资产统计!A:A,汇总统计!F271,逐日资产统计!M:M)-SUMIFS(逐日资产统计!M:M,逐日资产统计!A:A,汇总统计!F271,逐日资产统计!C:C,"人民币")</f>
        <v>1.2070404076479686</v>
      </c>
      <c r="P271" s="214">
        <v>584515.12</v>
      </c>
      <c r="Q271" s="275">
        <f t="shared" si="87"/>
        <v>-109195.20000000001</v>
      </c>
    </row>
    <row r="272" spans="1:17" x14ac:dyDescent="0.25">
      <c r="A272" s="221">
        <v>43426</v>
      </c>
      <c r="B272" s="208">
        <v>-37614.953999999998</v>
      </c>
      <c r="C272">
        <f>SUM($B$2:B272)</f>
        <v>-87052.451999999976</v>
      </c>
      <c r="F272" s="226">
        <f t="shared" si="82"/>
        <v>43426</v>
      </c>
      <c r="G272" s="229">
        <f>SUMIFS(逐日资产统计!$I:$I,逐日资产统计!$A:$A,F272,逐日资产统计!$C:$C,"人民币")</f>
        <v>0</v>
      </c>
      <c r="H272" s="228">
        <f>SUMIF(逐日资产统计!$A:$A,汇总统计!$F272,逐日资产统计!$I:$I)-G272</f>
        <v>447448.08999999997</v>
      </c>
      <c r="I272" s="223">
        <f t="shared" si="83"/>
        <v>447448.08999999997</v>
      </c>
      <c r="J272" s="228">
        <f>SUMIF(逐日资产统计!$A:$A,汇总统计!$F272,逐日资产统计!$G:$G)</f>
        <v>-110479.534</v>
      </c>
      <c r="K272" s="239">
        <f t="shared" si="84"/>
        <v>557927.62399999995</v>
      </c>
      <c r="L272" s="238">
        <f t="shared" si="85"/>
        <v>9743.1239999999525</v>
      </c>
      <c r="M272" s="235">
        <f t="shared" si="86"/>
        <v>-0.19801768051549282</v>
      </c>
      <c r="N272" s="237">
        <f>SUMIFS(逐日资产统计!M:M,逐日资产统计!A:A,汇总统计!F272,逐日资产统计!C:C,"人民币")</f>
        <v>0</v>
      </c>
      <c r="O272" s="237">
        <f>SUMIF(逐日资产统计!A:A,汇总统计!F272,逐日资产统计!M:M)-SUMIFS(逐日资产统计!M:M,逐日资产统计!A:A,汇总统计!F272,逐日资产统计!C:C,"人民币")</f>
        <v>1.2965550931282332</v>
      </c>
      <c r="P272" s="214">
        <v>593118.22</v>
      </c>
      <c r="Q272" s="275">
        <f t="shared" si="87"/>
        <v>-145670.13</v>
      </c>
    </row>
    <row r="273" spans="1:18" x14ac:dyDescent="0.25">
      <c r="A273" s="221">
        <v>43550</v>
      </c>
      <c r="B273" s="208">
        <v>76327.164000000004</v>
      </c>
      <c r="C273">
        <f>SUM($B$2:B273)</f>
        <v>-10725.287999999971</v>
      </c>
      <c r="F273" s="226">
        <f t="shared" si="82"/>
        <v>43550</v>
      </c>
      <c r="G273" s="229">
        <f>SUMIFS(逐日资产统计!$I:$I,逐日资产统计!$A:$A,F273,逐日资产统计!$C:$C,"人民币")</f>
        <v>0</v>
      </c>
      <c r="H273" s="228">
        <f>SUMIF(逐日资产统计!$A:$A,汇总统计!$F273,逐日资产统计!$I:$I)-G273</f>
        <v>501716.01</v>
      </c>
      <c r="I273" s="223">
        <f t="shared" si="83"/>
        <v>501716.01</v>
      </c>
      <c r="J273" s="228">
        <f>SUMIF(逐日资产统计!$A:$A,汇总统计!$F273,逐日资产统计!$G:$G)</f>
        <v>-34152.369999999995</v>
      </c>
      <c r="K273" s="239">
        <f t="shared" si="84"/>
        <v>535868.38</v>
      </c>
      <c r="L273" s="238">
        <f t="shared" si="85"/>
        <v>-22059.243999999948</v>
      </c>
      <c r="M273" s="235">
        <f t="shared" si="86"/>
        <v>-6.3732758406084708E-2</v>
      </c>
      <c r="N273" s="237">
        <f>SUMIFS(逐日资产统计!M:M,逐日资产统计!A:A,汇总统计!F273,逐日资产统计!C:C,"人民币")</f>
        <v>0</v>
      </c>
      <c r="O273" s="237">
        <f>SUMIF(逐日资产统计!A:A,汇总统计!F273,逐日资产统计!M:M)-SUMIFS(逐日资产统计!M:M,逐日资产统计!A:A,汇总统计!F273,逐日资产统计!C:C,"人民币")</f>
        <v>1.144829761362409</v>
      </c>
      <c r="P273" s="214">
        <v>593119.22</v>
      </c>
      <c r="Q273" s="275">
        <f t="shared" si="87"/>
        <v>-91403.209999999963</v>
      </c>
    </row>
    <row r="274" spans="1:18" x14ac:dyDescent="0.25">
      <c r="A274" s="221">
        <v>43552</v>
      </c>
      <c r="B274" s="208">
        <v>-4290.4199999999983</v>
      </c>
      <c r="C274">
        <f>SUM($B$2:B274)</f>
        <v>-15015.70799999997</v>
      </c>
      <c r="F274" s="226">
        <f t="shared" si="82"/>
        <v>43552</v>
      </c>
      <c r="G274" s="229">
        <f>SUMIFS(逐日资产统计!$I:$I,逐日资产统计!$A:$A,F274,逐日资产统计!$C:$C,"人民币")</f>
        <v>0</v>
      </c>
      <c r="H274" s="228">
        <f>SUMIF(逐日资产统计!$A:$A,汇总统计!$F274,逐日资产统计!$I:$I)-G274</f>
        <v>517425.59</v>
      </c>
      <c r="I274" s="223">
        <f t="shared" si="83"/>
        <v>517425.59</v>
      </c>
      <c r="J274" s="228">
        <f>SUMIF(逐日资产统计!$A:$A,汇总统计!$F274,逐日资产统计!$G:$G)</f>
        <v>-38442.789999999994</v>
      </c>
      <c r="K274" s="239">
        <f t="shared" si="84"/>
        <v>555868.38</v>
      </c>
      <c r="L274" s="238">
        <f t="shared" si="85"/>
        <v>20000</v>
      </c>
      <c r="M274" s="235">
        <f t="shared" si="86"/>
        <v>-6.9158080191573393E-2</v>
      </c>
      <c r="N274" s="237">
        <f>SUMIFS(逐日资产统计!M:M,逐日资产统计!A:A,汇总统计!F274,逐日资产统计!C:C,"人民币")</f>
        <v>0</v>
      </c>
      <c r="O274" s="237">
        <f>SUMIF(逐日资产统计!A:A,汇总统计!F274,逐日资产统计!M:M)-SUMIFS(逐日资产统计!M:M,逐日资产统计!A:A,汇总统计!F274,逐日资产统计!C:C,"人民币")</f>
        <v>1.1487294240704253</v>
      </c>
      <c r="P274" s="214">
        <v>593120.22</v>
      </c>
      <c r="Q274" s="275">
        <f t="shared" si="87"/>
        <v>-75694.629999999946</v>
      </c>
    </row>
    <row r="275" spans="1:18" x14ac:dyDescent="0.25">
      <c r="A275" s="221">
        <v>43553</v>
      </c>
      <c r="B275" s="208">
        <v>23186.369999999995</v>
      </c>
      <c r="C275">
        <f>SUM($B$2:B275)</f>
        <v>8170.6620000000257</v>
      </c>
      <c r="F275" s="226">
        <f t="shared" si="82"/>
        <v>43553</v>
      </c>
      <c r="G275" s="229">
        <f>SUMIFS(逐日资产统计!$I:$I,逐日资产统计!$A:$A,F275,逐日资产统计!$C:$C,"人民币")</f>
        <v>0</v>
      </c>
      <c r="H275" s="228">
        <f>SUMIF(逐日资产统计!$A:$A,汇总统计!$F275,逐日资产统计!$I:$I)-G275</f>
        <v>540611.96</v>
      </c>
      <c r="I275" s="223">
        <f t="shared" si="83"/>
        <v>540611.96</v>
      </c>
      <c r="J275" s="228">
        <f>SUMIF(逐日资产统计!$A:$A,汇总统计!$F275,逐日资产统计!$G:$G)</f>
        <v>-15256.419999999998</v>
      </c>
      <c r="K275" s="239">
        <f t="shared" si="84"/>
        <v>555868.38</v>
      </c>
      <c r="L275" s="238">
        <f t="shared" si="85"/>
        <v>0</v>
      </c>
      <c r="M275" s="235">
        <f t="shared" si="86"/>
        <v>-2.7446101539360807E-2</v>
      </c>
      <c r="N275" s="237">
        <f>SUMIFS(逐日资产统计!M:M,逐日资产统计!A:A,汇总统计!F275,逐日资产统计!C:C,"人民币")</f>
        <v>0</v>
      </c>
      <c r="O275" s="237">
        <f>SUMIF(逐日资产统计!A:A,汇总统计!F275,逐日资产统计!M:M)-SUMIFS(逐日资产统计!M:M,逐日资产统计!A:A,汇总统计!F275,逐日资产统计!C:C,"人民币")</f>
        <v>1.0994667968499994</v>
      </c>
      <c r="P275" s="214">
        <v>593121.22</v>
      </c>
      <c r="Q275" s="275">
        <f t="shared" si="87"/>
        <v>-52509.260000000009</v>
      </c>
    </row>
    <row r="276" spans="1:18" x14ac:dyDescent="0.25">
      <c r="A276" s="221">
        <v>43556</v>
      </c>
      <c r="B276" s="208">
        <v>15282.479999999996</v>
      </c>
      <c r="C276">
        <f>SUM($B$2:B276)</f>
        <v>23453.142000000022</v>
      </c>
      <c r="F276" s="226">
        <f t="shared" si="82"/>
        <v>43556</v>
      </c>
      <c r="G276" s="229">
        <f>SUMIFS(逐日资产统计!$I:$I,逐日资产统计!$A:$A,F276,逐日资产统计!$C:$C,"人民币")</f>
        <v>0</v>
      </c>
      <c r="H276" s="228">
        <f>SUMIF(逐日资产统计!$A:$A,汇总统计!$F276,逐日资产统计!$I:$I)-G276</f>
        <v>535846.43999999994</v>
      </c>
      <c r="I276" s="223">
        <f t="shared" si="83"/>
        <v>535846.43999999994</v>
      </c>
      <c r="J276" s="228">
        <f>SUMIF(逐日资产统计!$A:$A,汇总统计!$F276,逐日资产统计!$G:$G)</f>
        <v>26.059999999997672</v>
      </c>
      <c r="K276" s="239">
        <f t="shared" si="84"/>
        <v>535820.37999999989</v>
      </c>
      <c r="L276" s="238">
        <f t="shared" si="85"/>
        <v>-20048.000000000116</v>
      </c>
      <c r="M276" s="235">
        <f t="shared" si="86"/>
        <v>4.8635701389330653E-5</v>
      </c>
      <c r="N276" s="237">
        <f>SUMIFS(逐日资产统计!M:M,逐日资产统计!A:A,汇总统计!F276,逐日资产统计!C:C,"人民币")</f>
        <v>0</v>
      </c>
      <c r="O276" s="237">
        <f>SUMIF(逐日资产统计!A:A,汇总统计!F276,逐日资产统计!M:M)-SUMIFS(逐日资产统计!M:M,逐日资产统计!A:A,汇总统计!F276,逐日资产统计!C:C,"人民币")</f>
        <v>1.071838398329193</v>
      </c>
      <c r="P276" s="214">
        <v>593122.22</v>
      </c>
      <c r="Q276" s="275">
        <f t="shared" si="87"/>
        <v>-57275.780000000028</v>
      </c>
    </row>
    <row r="277" spans="1:18" x14ac:dyDescent="0.25">
      <c r="A277" s="221">
        <v>43557</v>
      </c>
      <c r="B277" s="208">
        <v>398.2300000000032</v>
      </c>
      <c r="C277">
        <f>SUM($B$2:B277)</f>
        <v>23851.372000000025</v>
      </c>
      <c r="F277" s="226">
        <f t="shared" si="82"/>
        <v>43557</v>
      </c>
      <c r="G277" s="229">
        <f>SUMIFS(逐日资产统计!$I:$I,逐日资产统计!$A:$A,F277,逐日资产统计!$C:$C,"人民币")</f>
        <v>0</v>
      </c>
      <c r="H277" s="228">
        <f>SUMIF(逐日资产统计!$A:$A,汇总统计!$F277,逐日资产统计!$I:$I)-G277</f>
        <v>536204.66999999993</v>
      </c>
      <c r="I277" s="223">
        <f t="shared" si="83"/>
        <v>536204.66999999993</v>
      </c>
      <c r="J277" s="228">
        <f>SUMIF(逐日资产统计!$A:$A,汇总统计!$F277,逐日资产统计!$G:$G)</f>
        <v>424.29000000000087</v>
      </c>
      <c r="K277" s="239">
        <f t="shared" si="84"/>
        <v>535780.37999999989</v>
      </c>
      <c r="L277" s="238">
        <f t="shared" si="85"/>
        <v>-40</v>
      </c>
      <c r="M277" s="235">
        <f t="shared" si="86"/>
        <v>7.9191029727516515E-4</v>
      </c>
      <c r="N277" s="237">
        <f>SUMIFS(逐日资产统计!M:M,逐日资产统计!A:A,汇总统计!F277,逐日资产统计!C:C,"人民币")</f>
        <v>0</v>
      </c>
      <c r="O277" s="237">
        <f>SUMIF(逐日资产统计!A:A,汇总统计!F277,逐日资产统计!M:M)-SUMIFS(逐日资产统计!M:M,逐日资产统计!A:A,汇总统计!F277,逐日资产统计!C:C,"人民币")</f>
        <v>1.0710688513772177</v>
      </c>
      <c r="P277" s="214">
        <v>593123.22</v>
      </c>
      <c r="Q277" s="275">
        <f t="shared" si="87"/>
        <v>-56918.550000000047</v>
      </c>
    </row>
    <row r="278" spans="1:18" x14ac:dyDescent="0.25">
      <c r="A278" s="221">
        <v>43558</v>
      </c>
      <c r="B278" s="208">
        <v>14803.84</v>
      </c>
      <c r="C278">
        <f>SUM($B$2:B278)</f>
        <v>38655.212000000029</v>
      </c>
      <c r="F278" s="226">
        <f t="shared" si="82"/>
        <v>43558</v>
      </c>
      <c r="G278" s="229">
        <f>SUMIFS(逐日资产统计!$I:$I,逐日资产统计!$A:$A,F278,逐日资产统计!$C:$C,"人民币")</f>
        <v>0</v>
      </c>
      <c r="H278" s="228">
        <f>SUMIF(逐日资产统计!$A:$A,汇总统计!$F278,逐日资产统计!$I:$I)-G278</f>
        <v>551008.51</v>
      </c>
      <c r="I278" s="223">
        <f t="shared" si="83"/>
        <v>551008.51</v>
      </c>
      <c r="J278" s="228">
        <f>SUMIF(逐日资产统计!$A:$A,汇总统计!$F278,逐日资产统计!$G:$G)</f>
        <v>15228.130000000001</v>
      </c>
      <c r="K278" s="239">
        <f t="shared" si="84"/>
        <v>535780.38</v>
      </c>
      <c r="L278" s="238">
        <f t="shared" si="85"/>
        <v>0</v>
      </c>
      <c r="M278" s="235">
        <f t="shared" si="86"/>
        <v>2.8422336032536317E-2</v>
      </c>
      <c r="N278" s="237">
        <f>SUMIFS(逐日资产统计!M:M,逐日资产统计!A:A,汇总统计!F278,逐日资产统计!C:C,"人民币")</f>
        <v>0</v>
      </c>
      <c r="O278" s="237">
        <f>SUMIF(逐日资产统计!A:A,汇总统计!F278,逐日资产统计!M:M)-SUMIFS(逐日资产统计!M:M,逐日资产统计!A:A,汇总统计!F278,逐日资产统计!C:C,"人民币")</f>
        <v>1.0423007804362223</v>
      </c>
      <c r="P278" s="214">
        <v>593124.22</v>
      </c>
      <c r="Q278" s="275">
        <f t="shared" si="87"/>
        <v>-42115.709999999963</v>
      </c>
    </row>
    <row r="279" spans="1:18" x14ac:dyDescent="0.25">
      <c r="A279" s="221">
        <v>43559</v>
      </c>
      <c r="B279" s="208">
        <v>751.31000000000131</v>
      </c>
      <c r="C279">
        <f>SUM($B$2:B279)</f>
        <v>39406.522000000026</v>
      </c>
      <c r="F279" s="226">
        <f t="shared" si="82"/>
        <v>43559</v>
      </c>
      <c r="G279" s="229">
        <f>SUMIFS(逐日资产统计!$I:$I,逐日资产统计!$A:$A,F279,逐日资产统计!$C:$C,"人民币")</f>
        <v>0</v>
      </c>
      <c r="H279" s="228">
        <f>SUMIF(逐日资产统计!$A:$A,汇总统计!$F279,逐日资产统计!$I:$I)-G279</f>
        <v>550727.82000000007</v>
      </c>
      <c r="I279" s="223">
        <f t="shared" si="83"/>
        <v>550727.82000000007</v>
      </c>
      <c r="J279" s="228">
        <f>SUMIF(逐日资产统计!$A:$A,汇总统计!$F279,逐日资产统计!$G:$G)</f>
        <v>15979.440000000002</v>
      </c>
      <c r="K279" s="239">
        <f t="shared" si="84"/>
        <v>534748.38000000012</v>
      </c>
      <c r="L279" s="238">
        <f t="shared" si="85"/>
        <v>-1031.9999999998836</v>
      </c>
      <c r="M279" s="235">
        <f t="shared" si="86"/>
        <v>2.9882166262944074E-2</v>
      </c>
      <c r="N279" s="237">
        <f>SUMIFS(逐日资产统计!M:M,逐日资产统计!A:A,汇总统计!F279,逐日资产统计!C:C,"人民币")</f>
        <v>0</v>
      </c>
      <c r="O279" s="237">
        <f>SUMIF(逐日资产统计!A:A,汇总统计!F279,逐日资产统计!M:M)-SUMIFS(逐日资产统计!M:M,逐日资产统计!A:A,汇总统计!F279,逐日资产统计!C:C,"人民币")</f>
        <v>1.0409665703831703</v>
      </c>
      <c r="P279" s="214">
        <v>593125.22</v>
      </c>
      <c r="Q279" s="275">
        <f t="shared" si="87"/>
        <v>-42397.399999999907</v>
      </c>
      <c r="R279" s="324" t="s">
        <v>697</v>
      </c>
    </row>
    <row r="280" spans="1:18" x14ac:dyDescent="0.25">
      <c r="A280" s="221">
        <v>43563</v>
      </c>
      <c r="B280" s="208">
        <v>-773.12000000000626</v>
      </c>
      <c r="C280">
        <f>SUM($B$2:B280)</f>
        <v>38633.402000000016</v>
      </c>
      <c r="F280" s="226">
        <f t="shared" si="82"/>
        <v>43563</v>
      </c>
      <c r="G280" s="229">
        <f>SUMIFS(逐日资产统计!$I:$I,逐日资产统计!$A:$A,F280,逐日资产统计!$C:$C,"人民币")</f>
        <v>0</v>
      </c>
      <c r="H280" s="228">
        <f>SUMIF(逐日资产统计!$A:$A,汇总统计!$F280,逐日资产统计!$I:$I)-G280</f>
        <v>549927.17000000004</v>
      </c>
      <c r="I280" s="223">
        <f t="shared" si="83"/>
        <v>549927.17000000004</v>
      </c>
      <c r="J280" s="228">
        <f>SUMIF(逐日资产统计!$A:$A,汇总统计!$F280,逐日资产统计!$G:$G)</f>
        <v>15206.319999999996</v>
      </c>
      <c r="K280" s="239">
        <f t="shared" si="84"/>
        <v>534720.85000000009</v>
      </c>
      <c r="L280" s="238">
        <f t="shared" si="85"/>
        <v>-27.53000000002794</v>
      </c>
      <c r="M280" s="235">
        <f t="shared" si="86"/>
        <v>2.8437866224965781E-2</v>
      </c>
      <c r="N280" s="237">
        <f>SUMIFS(逐日资产统计!M:M,逐日资产统计!A:A,汇总统计!F280,逐日资产统计!C:C,"人民币")</f>
        <v>0</v>
      </c>
      <c r="O280" s="237">
        <f>SUMIF(逐日资产统计!A:A,汇总统计!F280,逐日资产统计!M:M)-SUMIFS(逐日资产统计!M:M,逐日资产统计!A:A,汇总统计!F280,逐日资产统计!C:C,"人民币")</f>
        <v>1.0443408533533631</v>
      </c>
      <c r="P280" s="214">
        <v>593126.22</v>
      </c>
      <c r="Q280" s="275">
        <f t="shared" si="87"/>
        <v>-43199.04999999993</v>
      </c>
    </row>
    <row r="281" spans="1:18" x14ac:dyDescent="0.25">
      <c r="A281" s="221">
        <v>43564</v>
      </c>
      <c r="B281" s="208">
        <v>4394.3900000000031</v>
      </c>
      <c r="C281">
        <f>SUM($B$2:B281)</f>
        <v>43027.792000000016</v>
      </c>
      <c r="F281" s="226">
        <f t="shared" si="82"/>
        <v>43564</v>
      </c>
      <c r="G281" s="229">
        <f>SUMIFS(逐日资产统计!$I:$I,逐日资产统计!$A:$A,F281,逐日资产统计!$C:$C,"人民币")</f>
        <v>0</v>
      </c>
      <c r="H281" s="228">
        <f>SUMIF(逐日资产统计!$A:$A,汇总统计!$F281,逐日资产统计!$I:$I)-G281</f>
        <v>554309.56000000006</v>
      </c>
      <c r="I281" s="223">
        <f t="shared" si="83"/>
        <v>554309.56000000006</v>
      </c>
      <c r="J281" s="228">
        <f>SUMIF(逐日资产统计!$A:$A,汇总统计!$F281,逐日资产统计!$G:$G)</f>
        <v>19600.71</v>
      </c>
      <c r="K281" s="239">
        <f t="shared" si="84"/>
        <v>534708.85000000009</v>
      </c>
      <c r="L281" s="238">
        <f t="shared" si="85"/>
        <v>-12</v>
      </c>
      <c r="M281" s="235">
        <f t="shared" si="86"/>
        <v>3.6656789952139369E-2</v>
      </c>
      <c r="N281" s="237">
        <f>SUMIFS(逐日资产统计!M:M,逐日资产统计!A:A,汇总统计!F281,逐日资产统计!C:C,"人民币")</f>
        <v>0</v>
      </c>
      <c r="O281" s="237">
        <f>SUMIF(逐日资产统计!A:A,汇总统计!F281,逐日资产统计!M:M)-SUMIFS(逐日资产统计!M:M,逐日资产统计!A:A,汇总统计!F281,逐日资产统计!C:C,"人民币")</f>
        <v>1.0361025344755013</v>
      </c>
      <c r="P281" s="214">
        <v>593127.22</v>
      </c>
      <c r="Q281" s="275">
        <f t="shared" si="87"/>
        <v>-38817.659999999916</v>
      </c>
    </row>
    <row r="282" spans="1:18" x14ac:dyDescent="0.25">
      <c r="A282" s="221">
        <v>43565</v>
      </c>
      <c r="B282" s="208">
        <v>-2316.5200000000004</v>
      </c>
      <c r="C282">
        <f>SUM($B$2:B282)</f>
        <v>40711.272000000012</v>
      </c>
      <c r="F282" s="226">
        <f t="shared" si="82"/>
        <v>43565</v>
      </c>
      <c r="G282" s="229">
        <f>SUMIFS(逐日资产统计!$I:$I,逐日资产统计!$A:$A,F282,逐日资产统计!$C:$C,"人民币")</f>
        <v>0</v>
      </c>
      <c r="H282" s="228">
        <f>SUMIF(逐日资产统计!$A:$A,汇总统计!$F282,逐日资产统计!$I:$I)-G282</f>
        <v>551981.16999999993</v>
      </c>
      <c r="I282" s="223">
        <f t="shared" si="83"/>
        <v>551981.16999999993</v>
      </c>
      <c r="J282" s="228">
        <f>SUMIF(逐日资产统计!$A:$A,汇总统计!$F282,逐日资产统计!$G:$G)</f>
        <v>17284.189999999999</v>
      </c>
      <c r="K282" s="239">
        <f t="shared" si="84"/>
        <v>534696.98</v>
      </c>
      <c r="L282" s="238">
        <f t="shared" si="85"/>
        <v>-11.870000000111759</v>
      </c>
      <c r="M282" s="235">
        <f t="shared" si="86"/>
        <v>3.2325205951228675E-2</v>
      </c>
      <c r="N282" s="237">
        <f>SUMIFS(逐日资产统计!M:M,逐日资产统计!A:A,汇总统计!F282,逐日资产统计!C:C,"人民币")</f>
        <v>0</v>
      </c>
      <c r="O282" s="237">
        <f>SUMIF(逐日资产统计!A:A,汇总统计!F282,逐日资产统计!M:M)-SUMIFS(逐日资产统计!M:M,逐日资产统计!A:A,汇总统计!F282,逐日资产统计!C:C,"人民币")</f>
        <v>1.0385689062545378</v>
      </c>
      <c r="P282" s="214">
        <v>593128.22</v>
      </c>
      <c r="Q282" s="275">
        <f t="shared" si="87"/>
        <v>-41147.050000000047</v>
      </c>
      <c r="R282" s="330"/>
    </row>
    <row r="283" spans="1:18" x14ac:dyDescent="0.25">
      <c r="A283" s="221">
        <v>43566</v>
      </c>
      <c r="B283" s="208">
        <v>-8614.98</v>
      </c>
      <c r="C283">
        <f>SUM($B$2:B283)</f>
        <v>32096.292000000012</v>
      </c>
      <c r="F283" s="226">
        <f t="shared" si="82"/>
        <v>43566</v>
      </c>
      <c r="G283" s="229">
        <f>SUMIFS(逐日资产统计!$I:$I,逐日资产统计!$A:$A,F283,逐日资产统计!$C:$C,"人民币")</f>
        <v>0</v>
      </c>
      <c r="H283" s="228">
        <f>SUMIF(逐日资产统计!$A:$A,汇总统计!$F283,逐日资产统计!$I:$I)-G283</f>
        <v>543366.18999999994</v>
      </c>
      <c r="I283" s="223">
        <f t="shared" si="83"/>
        <v>543366.18999999994</v>
      </c>
      <c r="J283" s="228">
        <f>SUMIF(逐日资产统计!$A:$A,汇总统计!$F283,逐日资产统计!$G:$G)</f>
        <v>8669.2099999999991</v>
      </c>
      <c r="K283" s="239">
        <f t="shared" si="84"/>
        <v>534696.98</v>
      </c>
      <c r="L283" s="238">
        <f t="shared" si="85"/>
        <v>0</v>
      </c>
      <c r="M283" s="235">
        <f t="shared" si="86"/>
        <v>1.6213313940916591E-2</v>
      </c>
      <c r="N283" s="237">
        <f>SUMIFS(逐日资产统计!M:M,逐日资产统计!A:A,汇总统计!F283,逐日资产统计!C:C,"人民币")</f>
        <v>0</v>
      </c>
      <c r="O283" s="237">
        <f>SUMIF(逐日资产统计!A:A,汇总统计!F283,逐日资产统计!M:M)-SUMIFS(逐日资产统计!M:M,逐日资产统计!A:A,汇总统计!F283,逐日资产统计!C:C,"人民币")</f>
        <v>1.0550446651824252</v>
      </c>
      <c r="P283" s="214">
        <v>593129.22</v>
      </c>
      <c r="Q283" s="275">
        <f t="shared" si="87"/>
        <v>-49763.030000000028</v>
      </c>
    </row>
    <row r="284" spans="1:18" x14ac:dyDescent="0.25">
      <c r="A284" s="221">
        <v>43567</v>
      </c>
      <c r="B284" s="208">
        <v>1603.6800000000003</v>
      </c>
      <c r="C284">
        <f>SUM($B$2:B284)</f>
        <v>33699.972000000009</v>
      </c>
      <c r="F284" s="226">
        <f t="shared" ref="F284:F309" si="88">A284</f>
        <v>43567</v>
      </c>
      <c r="G284" s="229">
        <f>SUMIFS(逐日资产统计!$I:$I,逐日资产统计!$A:$A,F284,逐日资产统计!$C:$C,"人民币")</f>
        <v>0</v>
      </c>
      <c r="H284" s="228">
        <f>SUMIF(逐日资产统计!$A:$A,汇总统计!$F284,逐日资产统计!$I:$I)-G284</f>
        <v>544969.87</v>
      </c>
      <c r="I284" s="223">
        <f t="shared" ref="I284:I309" si="89">G284+H284</f>
        <v>544969.87</v>
      </c>
      <c r="J284" s="228">
        <f>SUMIF(逐日资产统计!$A:$A,汇总统计!$F284,逐日资产统计!$G:$G)</f>
        <v>10272.89</v>
      </c>
      <c r="K284" s="239">
        <f t="shared" ref="K284:K309" si="90">I284-J284</f>
        <v>534696.98</v>
      </c>
      <c r="L284" s="238">
        <f t="shared" ref="L284:L309" si="91">K284-K283</f>
        <v>0</v>
      </c>
      <c r="M284" s="235">
        <f t="shared" ref="M284:M309" si="92">J284/K284</f>
        <v>1.921254539346753E-2</v>
      </c>
      <c r="N284" s="237">
        <f>SUMIFS(逐日资产统计!M:M,逐日资产统计!A:A,汇总统计!F284,逐日资产统计!C:C,"人民币")</f>
        <v>0</v>
      </c>
      <c r="O284" s="237">
        <f>SUMIF(逐日资产统计!A:A,汇总统计!F284,逐日资产统计!M:M)-SUMIFS(逐日资产统计!M:M,逐日资产统计!A:A,汇总统计!F284,逐日资产统计!C:C,"人民币")</f>
        <v>1.0519489270113227</v>
      </c>
      <c r="P284" s="214">
        <v>593130.22</v>
      </c>
      <c r="Q284" s="275">
        <f t="shared" ref="Q284:Q301" si="93">I284-P284</f>
        <v>-48160.349999999977</v>
      </c>
    </row>
    <row r="285" spans="1:18" x14ac:dyDescent="0.25">
      <c r="A285" s="221">
        <v>43570</v>
      </c>
      <c r="B285" s="208">
        <v>-6464.3600000000006</v>
      </c>
      <c r="C285">
        <f>SUM($B$2:B285)</f>
        <v>27235.612000000008</v>
      </c>
      <c r="F285" s="226">
        <f t="shared" si="88"/>
        <v>43570</v>
      </c>
      <c r="G285" s="229">
        <f>SUMIFS(逐日资产统计!$I:$I,逐日资产统计!$A:$A,F285,逐日资产统计!$C:$C,"人民币")</f>
        <v>0</v>
      </c>
      <c r="H285" s="228">
        <f>SUMIF(逐日资产统计!$A:$A,汇总统计!$F285,逐日资产统计!$I:$I)-G285</f>
        <v>538505.51</v>
      </c>
      <c r="I285" s="223">
        <f t="shared" si="89"/>
        <v>538505.51</v>
      </c>
      <c r="J285" s="228">
        <f>SUMIF(逐日资产统计!$A:$A,汇总统计!$F285,逐日资产统计!$G:$G)</f>
        <v>3808.5299999999988</v>
      </c>
      <c r="K285" s="239">
        <f t="shared" si="90"/>
        <v>534696.98</v>
      </c>
      <c r="L285" s="238">
        <f t="shared" si="91"/>
        <v>0</v>
      </c>
      <c r="M285" s="235">
        <f t="shared" si="92"/>
        <v>7.1227819539956983E-3</v>
      </c>
      <c r="N285" s="237">
        <f>SUMIFS(逐日资产统计!M:M,逐日资产统计!A:A,汇总统计!F285,逐日资产统计!C:C,"人民币")</f>
        <v>0</v>
      </c>
      <c r="O285" s="237">
        <f>SUMIF(逐日资产统计!A:A,汇总统计!F285,逐日资产统计!M:M)-SUMIFS(逐日资产统计!M:M,逐日资产统计!A:A,汇总统计!F285,逐日资产统计!C:C,"人民币")</f>
        <v>1.064585764405642</v>
      </c>
      <c r="P285" s="214">
        <v>593131.22</v>
      </c>
      <c r="Q285" s="275">
        <f t="shared" si="93"/>
        <v>-54625.709999999963</v>
      </c>
    </row>
    <row r="286" spans="1:18" x14ac:dyDescent="0.25">
      <c r="A286" s="221">
        <v>43571</v>
      </c>
      <c r="B286" s="208">
        <v>11381.880000000001</v>
      </c>
      <c r="C286">
        <f>SUM($B$2:B286)</f>
        <v>38617.492000000013</v>
      </c>
      <c r="F286" s="226">
        <f t="shared" si="88"/>
        <v>43571</v>
      </c>
      <c r="G286" s="229">
        <f>SUMIFS(逐日资产统计!$I:$I,逐日资产统计!$A:$A,F286,逐日资产统计!$C:$C,"人民币")</f>
        <v>0</v>
      </c>
      <c r="H286" s="228">
        <f>SUMIF(逐日资产统计!$A:$A,汇总统计!$F286,逐日资产统计!$I:$I)-G286</f>
        <v>549879.81999999995</v>
      </c>
      <c r="I286" s="223">
        <f t="shared" si="89"/>
        <v>549879.81999999995</v>
      </c>
      <c r="J286" s="228">
        <f>SUMIF(逐日资产统计!$A:$A,汇总统计!$F286,逐日资产统计!$G:$G)</f>
        <v>15190.41</v>
      </c>
      <c r="K286" s="239">
        <f t="shared" si="90"/>
        <v>534689.40999999992</v>
      </c>
      <c r="L286" s="238">
        <f t="shared" si="91"/>
        <v>-7.5700000000651926</v>
      </c>
      <c r="M286" s="235">
        <f t="shared" si="92"/>
        <v>2.8409782793341658E-2</v>
      </c>
      <c r="N286" s="237">
        <f>SUMIFS(逐日资产统计!M:M,逐日资产统计!A:A,汇总统计!F286,逐日资产统计!C:C,"人民币")</f>
        <v>0</v>
      </c>
      <c r="O286" s="237">
        <f>SUMIF(逐日资产统计!A:A,汇总统计!F286,逐日资产统计!M:M)-SUMIFS(逐日资产统计!M:M,逐日资产统计!A:A,汇总统计!F286,逐日资产统计!C:C,"人民币")</f>
        <v>1.0434193966237932</v>
      </c>
      <c r="P286" s="214">
        <v>593132.22</v>
      </c>
      <c r="Q286" s="275">
        <f t="shared" si="93"/>
        <v>-43252.400000000023</v>
      </c>
    </row>
    <row r="287" spans="1:18" x14ac:dyDescent="0.25">
      <c r="A287" s="221">
        <v>43577</v>
      </c>
      <c r="B287" s="208">
        <v>1643.0399999999972</v>
      </c>
      <c r="C287">
        <f>SUM($B$2:B287)</f>
        <v>40260.532000000007</v>
      </c>
      <c r="F287" s="226">
        <f t="shared" si="88"/>
        <v>43577</v>
      </c>
      <c r="G287" s="229">
        <f>SUMIFS(逐日资产统计!$I:$I,逐日资产统计!$A:$A,F287,逐日资产统计!$C:$C,"人民币")</f>
        <v>0</v>
      </c>
      <c r="H287" s="228">
        <f>SUMIF(逐日资产统计!$A:$A,汇总统计!$F287,逐日资产统计!$I:$I)-G287</f>
        <v>551504.46000000008</v>
      </c>
      <c r="I287" s="223">
        <f t="shared" si="89"/>
        <v>551504.46000000008</v>
      </c>
      <c r="J287" s="228">
        <f>SUMIF(逐日资产统计!$A:$A,汇总统计!$F287,逐日资产统计!$G:$G)</f>
        <v>16833.449999999997</v>
      </c>
      <c r="K287" s="239">
        <f t="shared" si="90"/>
        <v>534671.01000000013</v>
      </c>
      <c r="L287" s="238">
        <f t="shared" si="91"/>
        <v>-18.399999999790452</v>
      </c>
      <c r="M287" s="235">
        <f t="shared" si="92"/>
        <v>3.1483752971757331E-2</v>
      </c>
      <c r="N287" s="237">
        <f>SUMIFS(逐日资产统计!M:M,逐日资产统计!A:A,汇总统计!F287,逐日资产统计!C:C,"人民币")</f>
        <v>0</v>
      </c>
      <c r="O287" s="237">
        <f>SUMIF(逐日资产统计!A:A,汇总统计!F287,逐日资产统计!M:M)-SUMIFS(逐日资产统计!M:M,逐日资产统计!A:A,汇总统计!F287,逐日资产统计!C:C,"人民币")</f>
        <v>1.0403507162933912</v>
      </c>
      <c r="P287" s="214">
        <v>593133.22</v>
      </c>
      <c r="Q287" s="275">
        <f t="shared" si="93"/>
        <v>-41628.759999999893</v>
      </c>
    </row>
    <row r="288" spans="1:18" x14ac:dyDescent="0.25">
      <c r="A288" s="221">
        <v>43578</v>
      </c>
      <c r="B288" s="208">
        <v>-7940.2200000000012</v>
      </c>
      <c r="C288">
        <f>SUM($B$2:B288)</f>
        <v>32320.312000000005</v>
      </c>
      <c r="F288" s="226">
        <f t="shared" si="88"/>
        <v>43578</v>
      </c>
      <c r="G288" s="229">
        <f>SUMIFS(逐日资产统计!$I:$I,逐日资产统计!$A:$A,F288,逐日资产统计!$C:$C,"人民币")</f>
        <v>0</v>
      </c>
      <c r="H288" s="228">
        <f>SUMIF(逐日资产统计!$A:$A,汇总统计!$F288,逐日资产统计!$I:$I)-G288</f>
        <v>543557.61</v>
      </c>
      <c r="I288" s="223">
        <f t="shared" si="89"/>
        <v>543557.61</v>
      </c>
      <c r="J288" s="228">
        <f>SUMIF(逐日资产统计!$A:$A,汇总统计!$F288,逐日资产统计!$G:$G)</f>
        <v>8893.2299999999959</v>
      </c>
      <c r="K288" s="239">
        <f t="shared" si="90"/>
        <v>534664.38</v>
      </c>
      <c r="L288" s="238">
        <f t="shared" si="91"/>
        <v>-6.6300000001210719</v>
      </c>
      <c r="M288" s="235">
        <f t="shared" si="92"/>
        <v>1.6633294329425865E-2</v>
      </c>
      <c r="N288" s="237">
        <f>SUMIFS(逐日资产统计!M:M,逐日资产统计!A:A,汇总统计!F288,逐日资产统计!C:C,"人民币")</f>
        <v>0</v>
      </c>
      <c r="O288" s="237">
        <f>SUMIF(逐日资产统计!A:A,汇总统计!F288,逐日资产统计!M:M)-SUMIFS(逐日资产统计!M:M,逐日资产统计!A:A,汇总统计!F288,逐日资产统计!C:C,"人民币")</f>
        <v>1.0547241349449601</v>
      </c>
      <c r="P288" s="214">
        <v>593134.22</v>
      </c>
      <c r="Q288" s="275">
        <f t="shared" si="93"/>
        <v>-49576.609999999986</v>
      </c>
    </row>
    <row r="289" spans="1:18" x14ac:dyDescent="0.25">
      <c r="A289" s="221">
        <v>43579</v>
      </c>
      <c r="B289" s="208">
        <v>11299.160000000003</v>
      </c>
      <c r="C289">
        <f>SUM($B$2:B289)</f>
        <v>43619.472000000009</v>
      </c>
      <c r="F289" s="226">
        <f t="shared" si="88"/>
        <v>43579</v>
      </c>
      <c r="G289" s="229">
        <f>SUMIFS(逐日资产统计!$I:$I,逐日资产统计!$A:$A,F289,逐日资产统计!$C:$C,"人民币")</f>
        <v>0</v>
      </c>
      <c r="H289" s="228">
        <f>SUMIF(逐日资产统计!$A:$A,汇总统计!$F289,逐日资产统计!$I:$I)-G289</f>
        <v>554856.77</v>
      </c>
      <c r="I289" s="223">
        <f t="shared" si="89"/>
        <v>554856.77</v>
      </c>
      <c r="J289" s="228">
        <f>SUMIF(逐日资产统计!$A:$A,汇总统计!$F289,逐日资产统计!$G:$G)</f>
        <v>20192.39</v>
      </c>
      <c r="K289" s="239">
        <f t="shared" si="90"/>
        <v>534664.38</v>
      </c>
      <c r="L289" s="238">
        <f t="shared" si="91"/>
        <v>0</v>
      </c>
      <c r="M289" s="235">
        <f t="shared" si="92"/>
        <v>3.7766476981316764E-2</v>
      </c>
      <c r="N289" s="237">
        <f>SUMIFS(逐日资产统计!M:M,逐日资产统计!A:A,汇总统计!F289,逐日资产统计!C:C,"人民币")</f>
        <v>0</v>
      </c>
      <c r="O289" s="237">
        <f>SUMIF(逐日资产统计!A:A,汇总统计!F289,逐日资产统计!M:M)-SUMIFS(逐日资产统计!M:M,逐日资产统计!A:A,汇总统计!F289,逐日资产统计!C:C,"人民币")</f>
        <v>1.0332590336781868</v>
      </c>
      <c r="P289" s="214">
        <v>593135.22</v>
      </c>
      <c r="Q289" s="275">
        <f t="shared" si="93"/>
        <v>-38278.449999999953</v>
      </c>
    </row>
    <row r="290" spans="1:18" x14ac:dyDescent="0.25">
      <c r="A290" s="221">
        <v>43580</v>
      </c>
      <c r="B290" s="208">
        <v>724.4700000000048</v>
      </c>
      <c r="C290">
        <f>SUM($B$2:B290)</f>
        <v>44343.94200000001</v>
      </c>
      <c r="F290" s="226">
        <f t="shared" si="88"/>
        <v>43580</v>
      </c>
      <c r="G290" s="229">
        <f>SUMIFS(逐日资产统计!$I:$I,逐日资产统计!$A:$A,F290,逐日资产统计!$C:$C,"人民币")</f>
        <v>0</v>
      </c>
      <c r="H290" s="228">
        <f>SUMIF(逐日资产统计!$A:$A,汇总统计!$F290,逐日资产统计!$I:$I)-G290</f>
        <v>555581.24</v>
      </c>
      <c r="I290" s="223">
        <f t="shared" si="89"/>
        <v>555581.24</v>
      </c>
      <c r="J290" s="228">
        <f>SUMIF(逐日资产统计!$A:$A,汇总统计!$F290,逐日资产统计!$G:$G)</f>
        <v>20916.860000000004</v>
      </c>
      <c r="K290" s="239">
        <f t="shared" si="90"/>
        <v>534664.38</v>
      </c>
      <c r="L290" s="238">
        <f t="shared" si="91"/>
        <v>0</v>
      </c>
      <c r="M290" s="235">
        <f t="shared" si="92"/>
        <v>3.9121476541975744E-2</v>
      </c>
      <c r="N290" s="237">
        <f>SUMIFS(逐日资产统计!M:M,逐日资产统计!A:A,汇总统计!F290,逐日资产统计!C:C,"人民币")</f>
        <v>0</v>
      </c>
      <c r="O290" s="237">
        <f>SUMIF(逐日资产统计!A:A,汇总统计!F290,逐日资产统计!M:M)-SUMIFS(逐日资产统计!M:M,逐日资产统计!A:A,汇总统计!F290,逐日资产统计!C:C,"人民币")</f>
        <v>1.0319191303147672</v>
      </c>
      <c r="P290" s="214">
        <v>593136.22</v>
      </c>
      <c r="Q290" s="275">
        <f t="shared" si="93"/>
        <v>-37554.979999999981</v>
      </c>
    </row>
    <row r="291" spans="1:18" x14ac:dyDescent="0.25">
      <c r="A291" s="221">
        <v>43581</v>
      </c>
      <c r="B291" s="208">
        <v>37.630000000001019</v>
      </c>
      <c r="C291">
        <f>SUM($B$2:B291)</f>
        <v>44381.572000000015</v>
      </c>
      <c r="F291" s="226">
        <f t="shared" si="88"/>
        <v>43581</v>
      </c>
      <c r="G291" s="229">
        <f>SUMIFS(逐日资产统计!$I:$I,逐日资产统计!$A:$A,F291,逐日资产统计!$C:$C,"人民币")</f>
        <v>0</v>
      </c>
      <c r="H291" s="228">
        <f>SUMIF(逐日资产统计!$A:$A,汇总统计!$F291,逐日资产统计!$I:$I)-G291</f>
        <v>555618.87</v>
      </c>
      <c r="I291" s="223">
        <f t="shared" si="89"/>
        <v>555618.87</v>
      </c>
      <c r="J291" s="228">
        <f>SUMIF(逐日资产统计!$A:$A,汇总统计!$F291,逐日资产统计!$G:$G)</f>
        <v>20954.490000000005</v>
      </c>
      <c r="K291" s="239">
        <f t="shared" si="90"/>
        <v>534664.38</v>
      </c>
      <c r="L291" s="238">
        <f t="shared" si="91"/>
        <v>0</v>
      </c>
      <c r="M291" s="235">
        <f t="shared" si="92"/>
        <v>3.9191857142231924E-2</v>
      </c>
      <c r="N291" s="237">
        <f>SUMIFS(逐日资产统计!M:M,逐日资产统计!A:A,汇总统计!F291,逐日资产统计!C:C,"人民币")</f>
        <v>0</v>
      </c>
      <c r="O291" s="237">
        <f>SUMIF(逐日资产统计!A:A,汇总统计!F291,逐日资产统计!M:M)-SUMIFS(逐日资产统计!M:M,逐日资产统计!A:A,汇总统计!F291,逐日资产统计!C:C,"人民币")</f>
        <v>1.0318564774446917</v>
      </c>
      <c r="P291" s="214">
        <v>593137.22</v>
      </c>
      <c r="Q291" s="275">
        <f t="shared" si="93"/>
        <v>-37518.349999999977</v>
      </c>
    </row>
    <row r="292" spans="1:18" x14ac:dyDescent="0.25">
      <c r="A292" s="221">
        <v>43584</v>
      </c>
      <c r="B292" s="208">
        <v>-15205.629999999997</v>
      </c>
      <c r="C292">
        <f>SUM($B$2:B292)</f>
        <v>29175.942000000017</v>
      </c>
      <c r="F292" s="226">
        <f t="shared" si="88"/>
        <v>43584</v>
      </c>
      <c r="G292" s="229">
        <f>SUMIFS(逐日资产统计!$I:$I,逐日资产统计!$A:$A,F292,逐日资产统计!$C:$C,"人民币")</f>
        <v>0</v>
      </c>
      <c r="H292" s="228">
        <f>SUMIF(逐日资产统计!$A:$A,汇总统计!$F292,逐日资产统计!$I:$I)-G292</f>
        <v>540413.24</v>
      </c>
      <c r="I292" s="223">
        <f t="shared" si="89"/>
        <v>540413.24</v>
      </c>
      <c r="J292" s="228">
        <f>SUMIF(逐日资产统计!$A:$A,汇总统计!$F292,逐日资产统计!$G:$G)</f>
        <v>5748.8600000000079</v>
      </c>
      <c r="K292" s="239">
        <f t="shared" si="90"/>
        <v>534664.38</v>
      </c>
      <c r="L292" s="238">
        <f t="shared" si="91"/>
        <v>0</v>
      </c>
      <c r="M292" s="235">
        <f t="shared" si="92"/>
        <v>1.0752277905627466E-2</v>
      </c>
      <c r="N292" s="237">
        <f>SUMIFS(逐日资产统计!M:M,逐日资产统计!A:A,汇总统计!F292,逐日资产统计!C:C,"人民币")</f>
        <v>0</v>
      </c>
      <c r="O292" s="237">
        <f>SUMIF(逐日资产统计!A:A,汇总统计!F292,逐日资产统计!M:M)-SUMIFS(逐日资产统计!M:M,逐日资产统计!A:A,汇总统计!F292,逐日资产统计!C:C,"人民币")</f>
        <v>1.0608967685543753</v>
      </c>
      <c r="P292" s="214">
        <v>593138.22</v>
      </c>
      <c r="Q292" s="275">
        <f t="shared" si="93"/>
        <v>-52724.979999999981</v>
      </c>
    </row>
    <row r="293" spans="1:18" x14ac:dyDescent="0.25">
      <c r="A293" s="221">
        <v>43636</v>
      </c>
      <c r="B293" s="208">
        <v>-22938.98000000001</v>
      </c>
      <c r="C293">
        <f>SUM($B$2:B293)</f>
        <v>6236.9620000000068</v>
      </c>
      <c r="F293" s="226">
        <f t="shared" si="88"/>
        <v>43636</v>
      </c>
      <c r="G293" s="229">
        <f>SUMIFS(逐日资产统计!$I:$I,逐日资产统计!$A:$A,F293,逐日资产统计!$C:$C,"人民币")</f>
        <v>0</v>
      </c>
      <c r="H293" s="228">
        <f>SUMIF(逐日资产统计!$A:$A,汇总统计!$F293,逐日资产统计!$I:$I)-G293</f>
        <v>517364.3</v>
      </c>
      <c r="I293" s="223">
        <f t="shared" si="89"/>
        <v>517364.3</v>
      </c>
      <c r="J293" s="228">
        <f>SUMIF(逐日资产统计!$A:$A,汇总统计!$F293,逐日资产统计!$G:$G)</f>
        <v>-17190.120000000003</v>
      </c>
      <c r="K293" s="239">
        <f t="shared" si="90"/>
        <v>534554.42000000004</v>
      </c>
      <c r="L293" s="238">
        <f t="shared" si="91"/>
        <v>-109.95999999996275</v>
      </c>
      <c r="M293" s="235">
        <f t="shared" si="92"/>
        <v>-3.2157848400168498E-2</v>
      </c>
      <c r="N293" s="237">
        <f>SUMIFS(逐日资产统计!M:M,逐日资产统计!A:A,汇总统计!F293,逐日资产统计!C:C,"人民币")</f>
        <v>0</v>
      </c>
      <c r="O293" s="237">
        <f>SUMIF(逐日资产统计!A:A,汇总统计!F293,逐日资产统计!M:M)-SUMIFS(逐日资产统计!M:M,逐日资产统计!A:A,汇总统计!F293,逐日资产统计!C:C,"人民币")</f>
        <v>1.1028248760109658</v>
      </c>
      <c r="P293" s="214">
        <v>593139.22</v>
      </c>
      <c r="Q293" s="275">
        <f t="shared" si="93"/>
        <v>-75774.919999999984</v>
      </c>
    </row>
    <row r="294" spans="1:18" x14ac:dyDescent="0.25">
      <c r="A294" s="221">
        <v>43640</v>
      </c>
      <c r="B294" s="208">
        <v>20381.640000000007</v>
      </c>
      <c r="C294">
        <f>SUM($B$2:B294)</f>
        <v>26618.602000000014</v>
      </c>
      <c r="F294" s="226">
        <f t="shared" si="88"/>
        <v>43640</v>
      </c>
      <c r="G294" s="229">
        <f>SUMIFS(逐日资产统计!$I:$I,逐日资产统计!$A:$A,F294,逐日资产统计!$C:$C,"人民币")</f>
        <v>0</v>
      </c>
      <c r="H294" s="228">
        <f>SUMIF(逐日资产统计!$A:$A,汇总统计!$F294,逐日资产统计!$I:$I)-G294</f>
        <v>537709.24</v>
      </c>
      <c r="I294" s="223">
        <f t="shared" si="89"/>
        <v>537709.24</v>
      </c>
      <c r="J294" s="228">
        <f>SUMIF(逐日资产统计!$A:$A,汇总统计!$F294,逐日资产统计!$G:$G)</f>
        <v>3191.5200000000023</v>
      </c>
      <c r="K294" s="239">
        <f t="shared" si="90"/>
        <v>534517.72</v>
      </c>
      <c r="L294" s="238">
        <f t="shared" si="91"/>
        <v>-36.700000000069849</v>
      </c>
      <c r="M294" s="235">
        <f t="shared" si="92"/>
        <v>5.9708404054406323E-3</v>
      </c>
      <c r="N294" s="237">
        <f>SUMIFS(逐日资产统计!M:M,逐日资产统计!A:A,汇总统计!F294,逐日资产统计!C:C,"人民币")</f>
        <v>0</v>
      </c>
      <c r="O294" s="237">
        <f>SUMIF(逐日资产统计!A:A,汇总统计!F294,逐日资产统计!M:M)-SUMIFS(逐日资产统计!M:M,逐日资产统计!A:A,汇总统计!F294,逐日资产统计!C:C,"人民币")</f>
        <v>1.0610831794521516</v>
      </c>
      <c r="P294" s="214">
        <v>593140.22</v>
      </c>
      <c r="Q294" s="275">
        <f t="shared" si="93"/>
        <v>-55430.979999999981</v>
      </c>
    </row>
    <row r="295" spans="1:18" x14ac:dyDescent="0.25">
      <c r="A295" s="221">
        <v>43642</v>
      </c>
      <c r="B295" s="208">
        <v>-5904.79000000001</v>
      </c>
      <c r="C295">
        <f>SUM($B$2:B295)</f>
        <v>20713.812000000005</v>
      </c>
      <c r="F295" s="226">
        <f t="shared" si="88"/>
        <v>43642</v>
      </c>
      <c r="G295" s="229">
        <f>SUMIFS(逐日资产统计!$I:$I,逐日资产统计!$A:$A,F295,逐日资产统计!$C:$C,"人民币")</f>
        <v>0</v>
      </c>
      <c r="H295" s="228">
        <f>SUMIF(逐日资产统计!$A:$A,汇总统计!$F295,逐日资产统计!$I:$I)-G295</f>
        <v>531771.45000000007</v>
      </c>
      <c r="I295" s="223">
        <f t="shared" si="89"/>
        <v>531771.45000000007</v>
      </c>
      <c r="J295" s="228">
        <f>SUMIF(逐日资产统计!$A:$A,汇总统计!$F295,逐日资产统计!$G:$G)</f>
        <v>-2713.2700000000077</v>
      </c>
      <c r="K295" s="239">
        <f t="shared" si="90"/>
        <v>534484.72000000009</v>
      </c>
      <c r="L295" s="238">
        <f t="shared" si="91"/>
        <v>-32.999999999883585</v>
      </c>
      <c r="M295" s="235">
        <f t="shared" si="92"/>
        <v>-5.0764220163300594E-3</v>
      </c>
      <c r="N295" s="237">
        <f>SUMIFS(逐日资产统计!M:M,逐日资产统计!A:A,汇总统计!F295,逐日资产统计!C:C,"人民币")</f>
        <v>0</v>
      </c>
      <c r="O295" s="237">
        <f>SUMIF(逐日资产统计!A:A,汇总统计!F295,逐日资产统计!M:M)-SUMIFS(逐日资产统计!M:M,逐日资产统计!A:A,汇总统计!F295,逐日资产统计!C:C,"人民币")</f>
        <v>1.0728733556493115</v>
      </c>
      <c r="P295" s="214">
        <v>593141.22</v>
      </c>
      <c r="Q295" s="275">
        <f t="shared" si="93"/>
        <v>-61369.769999999902</v>
      </c>
    </row>
    <row r="296" spans="1:18" x14ac:dyDescent="0.25">
      <c r="A296" s="221">
        <v>43643</v>
      </c>
      <c r="B296" s="208">
        <v>4574.6100000000006</v>
      </c>
      <c r="C296">
        <f>SUM($B$2:B296)</f>
        <v>25288.422000000006</v>
      </c>
      <c r="F296" s="226">
        <f t="shared" si="88"/>
        <v>43643</v>
      </c>
      <c r="G296" s="229">
        <f>SUMIFS(逐日资产统计!$I:$I,逐日资产统计!$A:$A,F296,逐日资产统计!$C:$C,"人民币")</f>
        <v>0</v>
      </c>
      <c r="H296" s="228">
        <f>SUMIF(逐日资产统计!$A:$A,汇总统计!$F296,逐日资产统计!$I:$I)-G296</f>
        <v>536346.06000000006</v>
      </c>
      <c r="I296" s="223">
        <f t="shared" si="89"/>
        <v>536346.06000000006</v>
      </c>
      <c r="J296" s="228">
        <f>SUMIF(逐日资产统计!$A:$A,汇总统计!$F296,逐日资产统计!$G:$G)</f>
        <v>1861.3399999999929</v>
      </c>
      <c r="K296" s="239">
        <f t="shared" si="90"/>
        <v>534484.72000000009</v>
      </c>
      <c r="L296" s="238">
        <f t="shared" si="91"/>
        <v>0</v>
      </c>
      <c r="M296" s="235">
        <f t="shared" si="92"/>
        <v>3.4824943171434209E-3</v>
      </c>
      <c r="N296" s="237">
        <f>SUMIFS(逐日资产统计!M:M,逐日资产统计!A:A,汇总统计!F296,逐日资产统计!C:C,"人民币")</f>
        <v>0</v>
      </c>
      <c r="O296" s="237">
        <f>SUMIF(逐日资产统计!A:A,汇总统计!F296,逐日资产统计!M:M)-SUMIFS(逐日资产统计!M:M,逐日资产统计!A:A,汇总统计!F296,逐日资产统计!C:C,"人民币")</f>
        <v>1.0637259645386412</v>
      </c>
      <c r="P296" s="214">
        <v>593142.22</v>
      </c>
      <c r="Q296" s="275">
        <f t="shared" si="93"/>
        <v>-56796.159999999916</v>
      </c>
    </row>
    <row r="297" spans="1:18" x14ac:dyDescent="0.25">
      <c r="A297" s="221">
        <v>43647</v>
      </c>
      <c r="B297" s="208">
        <v>6016.8500000000131</v>
      </c>
      <c r="C297">
        <f>SUM($B$2:B297)</f>
        <v>31305.272000000019</v>
      </c>
      <c r="F297" s="226">
        <f t="shared" si="88"/>
        <v>43647</v>
      </c>
      <c r="G297" s="229">
        <f>SUMIFS(逐日资产统计!$I:$I,逐日资产统计!$A:$A,F297,逐日资产统计!$C:$C,"人民币")</f>
        <v>0</v>
      </c>
      <c r="H297" s="228">
        <f>SUMIF(逐日资产统计!$A:$A,汇总统计!$F297,逐日资产统计!$I:$I)-G297</f>
        <v>542362.91</v>
      </c>
      <c r="I297" s="223">
        <f t="shared" si="89"/>
        <v>542362.91</v>
      </c>
      <c r="J297" s="228">
        <f>SUMIF(逐日资产统计!$A:$A,汇总统计!$F297,逐日资产统计!$G:$G)</f>
        <v>7878.190000000006</v>
      </c>
      <c r="K297" s="239">
        <f t="shared" si="90"/>
        <v>534484.72</v>
      </c>
      <c r="L297" s="238">
        <f t="shared" si="91"/>
        <v>0</v>
      </c>
      <c r="M297" s="235">
        <f t="shared" si="92"/>
        <v>1.473978526458157E-2</v>
      </c>
      <c r="N297" s="237">
        <f>SUMIFS(逐日资产统计!M:M,逐日资产统计!A:A,汇总统计!F297,逐日资产统计!C:C,"人民币")</f>
        <v>0</v>
      </c>
      <c r="O297" s="237">
        <f>SUMIF(逐日资产统计!A:A,汇总统计!F297,逐日资产统计!M:M)-SUMIFS(逐日资产统计!M:M,逐日资产统计!A:A,汇总统计!F297,逐日资产统计!C:C,"人民币")</f>
        <v>1.0519325519512386</v>
      </c>
      <c r="P297" s="214">
        <v>593143.22</v>
      </c>
      <c r="Q297" s="275">
        <f t="shared" si="93"/>
        <v>-50780.309999999939</v>
      </c>
    </row>
    <row r="298" spans="1:18" x14ac:dyDescent="0.25">
      <c r="A298" s="221">
        <v>43648</v>
      </c>
      <c r="B298" s="208">
        <v>638.31999999999243</v>
      </c>
      <c r="C298">
        <f>SUM($B$2:B298)</f>
        <v>31943.592000000011</v>
      </c>
      <c r="F298" s="226">
        <f t="shared" si="88"/>
        <v>43648</v>
      </c>
      <c r="G298" s="229">
        <f>SUMIFS(逐日资产统计!$I:$I,逐日资产统计!$A:$A,F298,逐日资产统计!$C:$C,"人民币")</f>
        <v>0</v>
      </c>
      <c r="H298" s="228">
        <f>SUMIF(逐日资产统计!$A:$A,汇总统计!$F298,逐日资产统计!$I:$I)-G298</f>
        <v>542995.23</v>
      </c>
      <c r="I298" s="223">
        <f t="shared" si="89"/>
        <v>542995.23</v>
      </c>
      <c r="J298" s="228">
        <f>SUMIF(逐日资产统计!$A:$A,汇总统计!$F298,逐日资产统计!$G:$G)</f>
        <v>8516.5099999999984</v>
      </c>
      <c r="K298" s="239">
        <f t="shared" si="90"/>
        <v>534478.72</v>
      </c>
      <c r="L298" s="238">
        <f t="shared" si="91"/>
        <v>-6</v>
      </c>
      <c r="M298" s="235">
        <f t="shared" si="92"/>
        <v>1.5934235885013342E-2</v>
      </c>
      <c r="N298" s="237">
        <f>SUMIFS(逐日资产统计!M:M,逐日资产统计!A:A,汇总统计!F298,逐日资产统计!C:C,"人民币")</f>
        <v>0</v>
      </c>
      <c r="O298" s="237">
        <f>SUMIF(逐日资产统计!A:A,汇总统计!F298,逐日资产统计!M:M)-SUMIFS(逐日资产统计!M:M,逐日资产统计!A:A,汇总统计!F298,逐日资产统计!C:C,"人民币")</f>
        <v>1.0507059702900152</v>
      </c>
      <c r="P298" s="214">
        <v>593144.22</v>
      </c>
      <c r="Q298" s="275">
        <f t="shared" si="93"/>
        <v>-50148.989999999991</v>
      </c>
    </row>
    <row r="299" spans="1:18" x14ac:dyDescent="0.25">
      <c r="A299" s="221">
        <v>43650</v>
      </c>
      <c r="B299" s="208">
        <v>1361.260000000002</v>
      </c>
      <c r="C299">
        <f>SUM($B$2:B299)</f>
        <v>33304.852000000014</v>
      </c>
      <c r="F299" s="226">
        <f t="shared" si="88"/>
        <v>43650</v>
      </c>
      <c r="G299" s="229">
        <f>SUMIFS(逐日资产统计!$I:$I,逐日资产统计!$A:$A,F299,逐日资产统计!$C:$C,"人民币")</f>
        <v>0</v>
      </c>
      <c r="H299" s="228">
        <f>SUMIF(逐日资产统计!$A:$A,汇总统计!$F299,逐日资产统计!$I:$I)-G299</f>
        <v>544344.44999999995</v>
      </c>
      <c r="I299" s="223">
        <f t="shared" si="89"/>
        <v>544344.44999999995</v>
      </c>
      <c r="J299" s="228">
        <f>SUMIF(逐日资产统计!$A:$A,汇总统计!$F299,逐日资产统计!$G:$G)</f>
        <v>9877.77</v>
      </c>
      <c r="K299" s="239">
        <f t="shared" si="90"/>
        <v>534466.67999999993</v>
      </c>
      <c r="L299" s="238">
        <f t="shared" si="91"/>
        <v>-12.040000000037253</v>
      </c>
      <c r="M299" s="235">
        <f t="shared" si="92"/>
        <v>1.8481545004826124E-2</v>
      </c>
      <c r="N299" s="237">
        <f>SUMIFS(逐日资产统计!M:M,逐日资产统计!A:A,汇总统计!F299,逐日资产统计!C:C,"人民币")</f>
        <v>0</v>
      </c>
      <c r="O299" s="237">
        <f>SUMIF(逐日资产统计!A:A,汇总统计!F299,逐日资产统计!M:M)-SUMIFS(逐日资产统计!M:M,逐日资产统计!A:A,汇总统计!F299,逐日资产统计!C:C,"人民币")</f>
        <v>0.9504353355673969</v>
      </c>
      <c r="P299" s="214">
        <v>593145.22</v>
      </c>
      <c r="Q299" s="275">
        <f t="shared" si="93"/>
        <v>-48800.770000000019</v>
      </c>
    </row>
    <row r="300" spans="1:18" x14ac:dyDescent="0.25">
      <c r="A300" s="221">
        <v>43661</v>
      </c>
      <c r="B300" s="208">
        <v>-14397.779999999999</v>
      </c>
      <c r="C300">
        <f>SUM($B$2:B300)</f>
        <v>18907.072000000015</v>
      </c>
      <c r="F300" s="226">
        <f t="shared" si="88"/>
        <v>43661</v>
      </c>
      <c r="G300" s="229">
        <f>SUMIFS(逐日资产统计!$I:$I,逐日资产统计!$A:$A,F300,逐日资产统计!$C:$C,"人民币")</f>
        <v>0</v>
      </c>
      <c r="H300" s="228">
        <f>SUMIF(逐日资产统计!$A:$A,汇总统计!$F300,逐日资产统计!$I:$I)-G300</f>
        <v>527014.23</v>
      </c>
      <c r="I300" s="223">
        <f t="shared" si="89"/>
        <v>527014.23</v>
      </c>
      <c r="J300" s="228">
        <f>SUMIF(逐日资产统计!$A:$A,汇总统计!$F300,逐日资产统计!$G:$G)</f>
        <v>-4520.0099999999984</v>
      </c>
      <c r="K300" s="239">
        <f t="shared" si="90"/>
        <v>531534.24</v>
      </c>
      <c r="L300" s="238">
        <f t="shared" si="91"/>
        <v>-2932.4399999999441</v>
      </c>
      <c r="M300" s="235">
        <f t="shared" si="92"/>
        <v>-8.5037042957006835E-3</v>
      </c>
      <c r="N300" s="237">
        <f>SUMIFS(逐日资产统计!M:M,逐日资产统计!A:A,汇总统计!F300,逐日资产统计!C:C,"人民币")</f>
        <v>0</v>
      </c>
      <c r="O300" s="237">
        <f>SUMIF(逐日资产统计!A:A,汇总统计!F300,逐日资产统计!M:M)-SUMIFS(逐日资产统计!M:M,逐日资产统计!A:A,汇总统计!F300,逐日资产统计!C:C,"人民币")</f>
        <v>1.078183524570105</v>
      </c>
      <c r="P300" s="214">
        <v>593146.22</v>
      </c>
      <c r="Q300" s="275">
        <f t="shared" si="93"/>
        <v>-66131.989999999991</v>
      </c>
      <c r="R300" s="324" t="s">
        <v>742</v>
      </c>
    </row>
    <row r="301" spans="1:18" x14ac:dyDescent="0.25">
      <c r="A301" s="221">
        <v>43663</v>
      </c>
      <c r="B301" s="208">
        <v>1164.8599999999933</v>
      </c>
      <c r="C301">
        <f>SUM($B$2:B301)</f>
        <v>20071.932000000008</v>
      </c>
      <c r="F301" s="226">
        <f t="shared" si="88"/>
        <v>43663</v>
      </c>
      <c r="G301" s="229">
        <f>SUMIFS(逐日资产统计!$I:$I,逐日资产统计!$A:$A,F301,逐日资产统计!$C:$C,"人民币")</f>
        <v>0</v>
      </c>
      <c r="H301" s="228">
        <f>SUMIF(逐日资产统计!$A:$A,汇总统计!$F301,逐日资产统计!$I:$I)-G301</f>
        <v>531074.09000000008</v>
      </c>
      <c r="I301" s="223">
        <f t="shared" si="89"/>
        <v>531074.09000000008</v>
      </c>
      <c r="J301" s="228">
        <f>SUMIF(逐日资产统计!$A:$A,汇总统计!$F301,逐日资产统计!$G:$G)</f>
        <v>-3355.1500000000051</v>
      </c>
      <c r="K301" s="239">
        <f t="shared" si="90"/>
        <v>534429.24000000011</v>
      </c>
      <c r="L301" s="238">
        <f t="shared" si="91"/>
        <v>2895.0000000001164</v>
      </c>
      <c r="M301" s="235">
        <f t="shared" si="92"/>
        <v>-6.2780060462260716E-3</v>
      </c>
      <c r="N301" s="237">
        <f>SUMIFS(逐日资产统计!M:M,逐日资产统计!A:A,汇总统计!F301,逐日资产统计!C:C,"人民币")</f>
        <v>0</v>
      </c>
      <c r="O301" s="237">
        <f>SUMIF(逐日资产统计!A:A,汇总统计!F301,逐日资产统计!M:M)-SUMIFS(逐日资产统计!M:M,逐日资产统计!A:A,汇总统计!F301,逐日资产统计!C:C,"人民币")</f>
        <v>1.075401023612355</v>
      </c>
      <c r="P301" s="214">
        <v>593147.22</v>
      </c>
      <c r="Q301" s="275">
        <f t="shared" si="93"/>
        <v>-62073.129999999888</v>
      </c>
    </row>
    <row r="302" spans="1:18" x14ac:dyDescent="0.25">
      <c r="A302" s="221">
        <v>43669</v>
      </c>
      <c r="B302" s="208">
        <v>-9741.9800000000032</v>
      </c>
      <c r="C302">
        <f>SUM($B$2:B302)</f>
        <v>10329.952000000005</v>
      </c>
      <c r="F302" s="226">
        <f t="shared" si="88"/>
        <v>43669</v>
      </c>
      <c r="G302" s="229">
        <f>SUMIFS(逐日资产统计!$I:$I,逐日资产统计!$A:$A,F302,逐日资产统计!$C:$C,"人民币")</f>
        <v>0</v>
      </c>
      <c r="H302" s="228">
        <f>SUMIF(逐日资产统计!$A:$A,汇总统计!$F302,逐日资产统计!$I:$I)-G302</f>
        <v>521328.66</v>
      </c>
      <c r="I302" s="223">
        <f t="shared" si="89"/>
        <v>521328.66</v>
      </c>
      <c r="J302" s="228">
        <f>SUMIF(逐日资产统计!$A:$A,汇总统计!$F302,逐日资产统计!$G:$G)</f>
        <v>-13097.130000000008</v>
      </c>
      <c r="K302" s="239">
        <f t="shared" si="90"/>
        <v>534425.79</v>
      </c>
      <c r="L302" s="238">
        <f t="shared" si="91"/>
        <v>-3.4500000000698492</v>
      </c>
      <c r="M302" s="235">
        <f t="shared" si="92"/>
        <v>-2.4506919847562012E-2</v>
      </c>
      <c r="N302" s="237">
        <f>SUMIFS(逐日资产统计!M:M,逐日资产统计!A:A,汇总统计!F302,逐日资产统计!C:C,"人民币")</f>
        <v>0</v>
      </c>
      <c r="O302" s="237">
        <f>SUMIF(逐日资产统计!A:A,汇总统计!F302,逐日资产统计!M:M)-SUMIFS(逐日资产统计!M:M,逐日资产统计!A:A,汇总统计!F302,逐日资产统计!C:C,"人民币")</f>
        <v>1.0955188230012138</v>
      </c>
      <c r="P302" s="214">
        <v>593148.22</v>
      </c>
    </row>
    <row r="303" spans="1:18" x14ac:dyDescent="0.25">
      <c r="A303" s="221">
        <v>43713</v>
      </c>
      <c r="B303" s="208">
        <v>-6793.9280000000072</v>
      </c>
      <c r="C303">
        <f>SUM($B$2:B303)</f>
        <v>3536.0239999999976</v>
      </c>
      <c r="F303" s="226">
        <f t="shared" si="88"/>
        <v>43713</v>
      </c>
      <c r="G303" s="229">
        <f>SUMIFS(逐日资产统计!$I:$I,逐日资产统计!$A:$A,F303,逐日资产统计!$C:$C,"人民币")</f>
        <v>0</v>
      </c>
      <c r="H303" s="228">
        <f>SUMIF(逐日资产统计!$A:$A,汇总统计!$F303,逐日资产统计!$I:$I)-G303</f>
        <v>514484.32</v>
      </c>
      <c r="I303" s="223">
        <f t="shared" si="89"/>
        <v>514484.32</v>
      </c>
      <c r="J303" s="228">
        <f>SUMIF(逐日资产统计!$A:$A,汇总统计!$F303,逐日资产统计!$G:$G)</f>
        <v>-19891.058000000015</v>
      </c>
      <c r="K303" s="239">
        <f t="shared" si="90"/>
        <v>534375.37800000003</v>
      </c>
      <c r="L303" s="238">
        <f t="shared" si="91"/>
        <v>-50.412000000011176</v>
      </c>
      <c r="M303" s="235">
        <f t="shared" si="92"/>
        <v>-3.7223006184240799E-2</v>
      </c>
      <c r="N303" s="237">
        <f>SUMIFS(逐日资产统计!M:M,逐日资产统计!A:A,汇总统计!F303,逐日资产统计!C:C,"人民币")</f>
        <v>0</v>
      </c>
      <c r="O303" s="237">
        <f>SUMIF(逐日资产统计!A:A,汇总统计!F303,逐日资产统计!M:M)-SUMIFS(逐日资产统计!M:M,逐日资产统计!A:A,汇总统计!F303,逐日资产统计!C:C,"人民币")</f>
        <v>1.1100026333164048</v>
      </c>
      <c r="P303" s="214">
        <v>593149.22</v>
      </c>
    </row>
    <row r="304" spans="1:18" x14ac:dyDescent="0.25">
      <c r="A304" s="221">
        <v>43719</v>
      </c>
      <c r="B304" s="208">
        <v>10400.292000000016</v>
      </c>
      <c r="C304">
        <f>SUM($B$2:B304)</f>
        <v>13936.316000000013</v>
      </c>
      <c r="F304" s="226">
        <f t="shared" si="88"/>
        <v>43719</v>
      </c>
      <c r="G304" s="229">
        <f>SUMIFS(逐日资产统计!$I:$I,逐日资产统计!$A:$A,F304,逐日资产统计!$C:$C,"人民币")</f>
        <v>0</v>
      </c>
      <c r="H304" s="228">
        <f>SUMIF(逐日资产统计!$A:$A,汇总统计!$F304,逐日资产统计!$I:$I)-G304</f>
        <v>524871.25</v>
      </c>
      <c r="I304" s="223">
        <f t="shared" si="89"/>
        <v>524871.25</v>
      </c>
      <c r="J304" s="228">
        <f>SUMIF(逐日资产统计!$A:$A,汇总统计!$F304,逐日资产统计!$G:$G)</f>
        <v>-9490.7659999999996</v>
      </c>
      <c r="K304" s="239">
        <f t="shared" si="90"/>
        <v>534362.01599999995</v>
      </c>
      <c r="L304" s="238">
        <f t="shared" si="91"/>
        <v>-13.362000000081025</v>
      </c>
      <c r="M304" s="235">
        <f t="shared" si="92"/>
        <v>-1.7760929324737034E-2</v>
      </c>
      <c r="N304" s="237">
        <f>SUMIFS(逐日资产统计!M:M,逐日资产统计!A:A,汇总统计!F304,逐日资产统计!C:C,"人民币")</f>
        <v>0</v>
      </c>
      <c r="O304" s="237">
        <f>SUMIF(逐日资产统计!A:A,汇总统计!F304,逐日资产统计!M:M)-SUMIFS(逐日资产统计!M:M,逐日资产统计!A:A,汇总统计!F304,逐日资产统计!C:C,"人民币")</f>
        <v>1.0880135080745994</v>
      </c>
      <c r="P304" s="214">
        <v>593150.22</v>
      </c>
    </row>
    <row r="305" spans="1:16" x14ac:dyDescent="0.25">
      <c r="A305" s="221">
        <v>43720</v>
      </c>
      <c r="B305" s="208">
        <v>1905.9769999999917</v>
      </c>
      <c r="C305">
        <f>SUM($B$2:B305)</f>
        <v>15842.293000000005</v>
      </c>
      <c r="F305" s="226">
        <f t="shared" si="88"/>
        <v>43720</v>
      </c>
      <c r="G305" s="229">
        <f>SUMIFS(逐日资产统计!$I:$I,逐日资产统计!$A:$A,F305,逐日资产统计!$C:$C,"人民币")</f>
        <v>0</v>
      </c>
      <c r="H305" s="228">
        <f>SUMIF(逐日资产统计!$A:$A,汇总统计!$F305,逐日资产统计!$I:$I)-G305</f>
        <v>526753</v>
      </c>
      <c r="I305" s="223">
        <f t="shared" si="89"/>
        <v>526753</v>
      </c>
      <c r="J305" s="228">
        <f>SUMIF(逐日资产统计!$A:$A,汇总统计!$F305,逐日资产统计!$G:$G)</f>
        <v>-7584.7890000000079</v>
      </c>
      <c r="K305" s="239">
        <f t="shared" si="90"/>
        <v>534337.78899999999</v>
      </c>
      <c r="L305" s="238">
        <f t="shared" si="91"/>
        <v>-24.226999999955297</v>
      </c>
      <c r="M305" s="235">
        <f t="shared" si="92"/>
        <v>-1.4194745638699359E-2</v>
      </c>
      <c r="N305" s="237">
        <f>SUMIFS(逐日资产统计!M:M,逐日资产统计!A:A,汇总统计!F305,逐日资产统计!C:C,"人民币")</f>
        <v>0</v>
      </c>
      <c r="O305" s="237">
        <f>SUMIF(逐日资产统计!A:A,汇总统计!F305,逐日资产统计!M:M)-SUMIFS(逐日资产统计!M:M,逐日资产统计!A:A,汇总统计!F305,逐日资产统计!C:C,"人民币")</f>
        <v>1.0840811917540099</v>
      </c>
      <c r="P305" s="214">
        <v>593151.22</v>
      </c>
    </row>
    <row r="306" spans="1:16" x14ac:dyDescent="0.25">
      <c r="A306" s="221">
        <v>43724</v>
      </c>
      <c r="B306" s="208">
        <v>1327.3389999999999</v>
      </c>
      <c r="C306">
        <f>SUM($B$2:B306)</f>
        <v>17169.632000000005</v>
      </c>
      <c r="F306" s="226">
        <f t="shared" si="88"/>
        <v>43724</v>
      </c>
      <c r="G306" s="229">
        <f>SUMIFS(逐日资产统计!$I:$I,逐日资产统计!$A:$A,F306,逐日资产统计!$C:$C,"人民币")</f>
        <v>0</v>
      </c>
      <c r="H306" s="228">
        <f>SUMIF(逐日资产统计!$A:$A,汇总统计!$F306,逐日资产统计!$I:$I)-G306</f>
        <v>528075.14</v>
      </c>
      <c r="I306" s="223">
        <f t="shared" si="89"/>
        <v>528075.14</v>
      </c>
      <c r="J306" s="228">
        <f>SUMIF(逐日资产统计!$A:$A,汇总统计!$F306,逐日资产统计!$G:$G)</f>
        <v>-6257.450000000008</v>
      </c>
      <c r="K306" s="239">
        <f t="shared" si="90"/>
        <v>534332.59</v>
      </c>
      <c r="L306" s="238">
        <f t="shared" si="91"/>
        <v>-5.1990000000223517</v>
      </c>
      <c r="M306" s="235">
        <f t="shared" si="92"/>
        <v>-1.1710777364337835E-2</v>
      </c>
      <c r="N306" s="237">
        <f>SUMIFS(逐日资产统计!M:M,逐日资产统计!A:A,汇总统计!F306,逐日资产统计!C:C,"人民币")</f>
        <v>0</v>
      </c>
      <c r="O306" s="237">
        <f>SUMIF(逐日资产统计!A:A,汇总统计!F306,逐日资产统计!M:M)-SUMIFS(逐日资产统计!M:M,逐日资产统计!A:A,汇总统计!F306,逐日资产统计!C:C,"人民币")</f>
        <v>1.0813670001583484</v>
      </c>
      <c r="P306" s="214">
        <v>593152.22</v>
      </c>
    </row>
    <row r="307" spans="1:16" x14ac:dyDescent="0.25">
      <c r="A307" s="221">
        <v>43738</v>
      </c>
      <c r="B307" s="208">
        <v>-22345.436000000002</v>
      </c>
      <c r="C307">
        <f>SUM($B$2:B307)</f>
        <v>-5175.8039999999964</v>
      </c>
      <c r="F307" s="226">
        <f t="shared" si="88"/>
        <v>43738</v>
      </c>
      <c r="G307" s="229">
        <f>SUMIFS(逐日资产统计!$I:$I,逐日资产统计!$A:$A,F307,逐日资产统计!$C:$C,"人民币")</f>
        <v>0</v>
      </c>
      <c r="H307" s="228">
        <f>SUMIF(逐日资产统计!$A:$A,汇总统计!$F307,逐日资产统计!$I:$I)-G307</f>
        <v>505736.28999999992</v>
      </c>
      <c r="I307" s="223">
        <f t="shared" si="89"/>
        <v>505736.28999999992</v>
      </c>
      <c r="J307" s="228">
        <f>SUMIF(逐日资产统计!$A:$A,汇总统计!$F307,逐日资产统计!$G:$G)</f>
        <v>-28602.88600000001</v>
      </c>
      <c r="K307" s="239">
        <f t="shared" si="90"/>
        <v>534339.17599999998</v>
      </c>
      <c r="L307" s="238">
        <f t="shared" si="91"/>
        <v>6.5860000000102445</v>
      </c>
      <c r="M307" s="235">
        <f t="shared" si="92"/>
        <v>-5.3529457102729841E-2</v>
      </c>
      <c r="N307" s="237">
        <f>SUMIFS(逐日资产统计!M:M,逐日资产统计!A:A,汇总统计!F307,逐日资产统计!C:C,"人民币")</f>
        <v>0</v>
      </c>
      <c r="O307" s="237">
        <f>SUMIF(逐日资产统计!A:A,汇总统计!F307,逐日资产统计!M:M)-SUMIFS(逐日资产统计!M:M,逐日资产统计!A:A,汇总统计!F307,逐日资产统计!C:C,"人民币")</f>
        <v>1.1291641143648208</v>
      </c>
      <c r="P307" s="214">
        <v>593153.22</v>
      </c>
    </row>
    <row r="308" spans="1:16" x14ac:dyDescent="0.25">
      <c r="A308" s="221">
        <v>43753</v>
      </c>
      <c r="B308" s="208">
        <v>16313.016000000003</v>
      </c>
      <c r="C308">
        <f>SUM($B$2:B308)</f>
        <v>11137.212000000007</v>
      </c>
      <c r="F308" s="226">
        <f t="shared" si="88"/>
        <v>43753</v>
      </c>
      <c r="G308" s="229">
        <f>SUMIFS(逐日资产统计!$I:$I,逐日资产统计!$A:$A,F308,逐日资产统计!$C:$C,"人民币")</f>
        <v>0</v>
      </c>
      <c r="H308" s="228">
        <f>SUMIF(逐日资产统计!$A:$A,汇总统计!$F308,逐日资产统计!$I:$I)-G308</f>
        <v>521982.88</v>
      </c>
      <c r="I308" s="223">
        <f t="shared" si="89"/>
        <v>521982.88</v>
      </c>
      <c r="J308" s="228">
        <f>SUMIF(逐日资产统计!$A:$A,汇总统计!$F308,逐日资产统计!$G:$G)</f>
        <v>-12289.870000000006</v>
      </c>
      <c r="K308" s="239">
        <f t="shared" si="90"/>
        <v>534272.75</v>
      </c>
      <c r="L308" s="238">
        <f t="shared" si="91"/>
        <v>-66.425999999977648</v>
      </c>
      <c r="M308" s="235">
        <f t="shared" si="92"/>
        <v>-2.3002988642037248E-2</v>
      </c>
      <c r="N308" s="237">
        <f>SUMIFS(逐日资产统计!M:M,逐日资产统计!A:A,汇总统计!F308,逐日资产统计!C:C,"人民币")</f>
        <v>0</v>
      </c>
      <c r="O308" s="237">
        <f>SUMIF(逐日资产统计!A:A,汇总统计!F308,逐日资产统计!M:M)-SUMIFS(逐日资产统计!M:M,逐日资产统计!A:A,汇总统计!F308,逐日资产统计!C:C,"人民币")</f>
        <v>1.0938919490999399</v>
      </c>
      <c r="P308" s="214">
        <v>593154.22</v>
      </c>
    </row>
    <row r="309" spans="1:16" x14ac:dyDescent="0.25">
      <c r="A309" s="221">
        <v>43773</v>
      </c>
      <c r="B309" s="208">
        <v>-4615.5779999999941</v>
      </c>
      <c r="C309">
        <f>SUM($B$2:B309)</f>
        <v>6521.6340000000127</v>
      </c>
      <c r="F309" s="226">
        <f t="shared" si="88"/>
        <v>43773</v>
      </c>
      <c r="G309" s="229">
        <f>SUMIFS(逐日资产统计!$I:$I,逐日资产统计!$A:$A,F309,逐日资产统计!$C:$C,"人民币")</f>
        <v>0</v>
      </c>
      <c r="H309" s="228">
        <f>SUMIF(逐日资产统计!$A:$A,汇总统计!$F309,逐日资产统计!$I:$I)-G309</f>
        <v>504346.03999999992</v>
      </c>
      <c r="I309" s="223">
        <f t="shared" si="89"/>
        <v>504346.03999999992</v>
      </c>
      <c r="J309" s="228">
        <f>SUMIF(逐日资产统计!$A:$A,汇总统计!$F309,逐日资产统计!$G:$G)</f>
        <v>-16905.448</v>
      </c>
      <c r="K309" s="239">
        <f t="shared" si="90"/>
        <v>521251.4879999999</v>
      </c>
      <c r="L309" s="238">
        <f t="shared" si="91"/>
        <v>-13021.262000000104</v>
      </c>
      <c r="M309" s="235">
        <f t="shared" si="92"/>
        <v>-3.2432421564617203E-2</v>
      </c>
      <c r="N309" s="237">
        <f>SUMIFS(逐日资产统计!M:M,逐日资产统计!A:A,汇总统计!F309,逐日资产统计!C:C,"人民币")</f>
        <v>0</v>
      </c>
      <c r="O309" s="237">
        <f>SUMIF(逐日资产统计!A:A,汇总统计!F309,逐日资产统计!M:M)-SUMIFS(逐日资产统计!M:M,逐日资产统计!A:A,汇总统计!F309,逐日资产统计!C:C,"人民币")</f>
        <v>1.1324126784062782</v>
      </c>
      <c r="P309" s="214">
        <v>593155.22</v>
      </c>
    </row>
    <row r="310" spans="1:16" x14ac:dyDescent="0.25">
      <c r="A310" s="221">
        <v>43815</v>
      </c>
      <c r="B310" s="208">
        <v>-1485.8099999999977</v>
      </c>
      <c r="C310">
        <f>SUM($B$2:B310)</f>
        <v>5035.8240000000151</v>
      </c>
      <c r="F310" s="226">
        <f t="shared" ref="F310:F318" si="94">A310</f>
        <v>43815</v>
      </c>
      <c r="G310" s="229">
        <f>SUMIFS(逐日资产统计!$I:$I,逐日资产统计!$A:$A,F310,逐日资产统计!$C:$C,"人民币")</f>
        <v>0</v>
      </c>
      <c r="H310" s="228">
        <f>SUMIF(逐日资产统计!$A:$A,汇总统计!$F310,逐日资产统计!$I:$I)-G310</f>
        <v>502947.18</v>
      </c>
      <c r="I310" s="223">
        <f t="shared" ref="I310:I318" si="95">G310+H310</f>
        <v>502947.18</v>
      </c>
      <c r="J310" s="228">
        <f>SUMIF(逐日资产统计!$A:$A,汇总统计!$F310,逐日资产统计!$G:$G)</f>
        <v>-18391.257999999998</v>
      </c>
      <c r="K310" s="239">
        <f t="shared" ref="K310:K318" si="96">I310-J310</f>
        <v>521338.43799999997</v>
      </c>
      <c r="L310" s="238">
        <f t="shared" ref="L310:L318" si="97">K310-K309</f>
        <v>86.950000000069849</v>
      </c>
      <c r="M310" s="235">
        <f t="shared" ref="M310:M318" si="98">J310/K310</f>
        <v>-3.5277003687957491E-2</v>
      </c>
      <c r="N310" s="237">
        <f>SUMIFS(逐日资产统计!M:M,逐日资产统计!A:A,汇总统计!F310,逐日资产统计!C:C,"人民币")</f>
        <v>0</v>
      </c>
      <c r="O310" s="237">
        <f>SUMIF(逐日资产统计!A:A,汇总统计!F310,逐日资产统计!M:M)-SUMIFS(逐日资产统计!M:M,逐日资产统计!A:A,汇总统计!F310,逐日资产统计!C:C,"人民币")</f>
        <v>1.1391780743258166</v>
      </c>
      <c r="P310" s="214">
        <v>593156.22</v>
      </c>
    </row>
    <row r="311" spans="1:16" x14ac:dyDescent="0.25">
      <c r="A311" s="221">
        <v>43816</v>
      </c>
      <c r="B311" s="208">
        <v>9514.8379999999961</v>
      </c>
      <c r="C311">
        <f>SUM($B$2:B311)</f>
        <v>14550.662000000011</v>
      </c>
      <c r="F311" s="226">
        <f t="shared" si="94"/>
        <v>43816</v>
      </c>
      <c r="G311" s="229">
        <f>SUMIFS(逐日资产统计!$I:$I,逐日资产统计!$A:$A,F311,逐日资产统计!$C:$C,"人民币")</f>
        <v>0</v>
      </c>
      <c r="H311" s="228">
        <f>SUMIF(逐日资产统计!$A:$A,汇总统计!$F311,逐日资产统计!$I:$I)-G311</f>
        <v>512462.08000000002</v>
      </c>
      <c r="I311" s="223">
        <f t="shared" si="95"/>
        <v>512462.08000000002</v>
      </c>
      <c r="J311" s="228">
        <f>SUMIF(逐日资产统计!$A:$A,汇总统计!$F311,逐日资产统计!$G:$G)</f>
        <v>-8876.4200000000019</v>
      </c>
      <c r="K311" s="239">
        <f t="shared" si="96"/>
        <v>521338.5</v>
      </c>
      <c r="L311" s="238">
        <f t="shared" si="97"/>
        <v>6.2000000034458935E-2</v>
      </c>
      <c r="M311" s="235">
        <f t="shared" si="98"/>
        <v>-1.7026212336130945E-2</v>
      </c>
      <c r="N311" s="237">
        <f>SUMIFS(逐日资产统计!M:M,逐日资产统计!A:A,汇总统计!F311,逐日资产统计!C:C,"人民币")</f>
        <v>0</v>
      </c>
      <c r="O311" s="237">
        <f>SUMIF(逐日资产统计!A:A,汇总统计!F311,逐日资产统计!M:M)-SUMIFS(逐日资产统计!M:M,逐日资产统计!A:A,汇总统计!F311,逐日资产统计!C:C,"人民币")</f>
        <v>1.1180269182063189</v>
      </c>
      <c r="P311" s="214">
        <v>593157.22</v>
      </c>
    </row>
    <row r="312" spans="1:16" x14ac:dyDescent="0.25">
      <c r="A312" s="221">
        <v>43818</v>
      </c>
      <c r="B312" s="208">
        <v>4315.320000000007</v>
      </c>
      <c r="C312">
        <f>SUM($B$2:B312)</f>
        <v>18865.982000000018</v>
      </c>
      <c r="F312" s="226">
        <f t="shared" si="94"/>
        <v>43818</v>
      </c>
      <c r="G312" s="229">
        <f>SUMIFS(逐日资产统计!$I:$I,逐日资产统计!$A:$A,F312,逐日资产统计!$C:$C,"人民币")</f>
        <v>0</v>
      </c>
      <c r="H312" s="228">
        <f>SUMIF(逐日资产统计!$A:$A,汇总统计!$F312,逐日资产统计!$I:$I)-G312</f>
        <v>516776.4</v>
      </c>
      <c r="I312" s="223">
        <f t="shared" si="95"/>
        <v>516776.4</v>
      </c>
      <c r="J312" s="228">
        <f>SUMIF(逐日资产统计!$A:$A,汇总统计!$F312,逐日资产统计!$G:$G)</f>
        <v>-4561.0999999999949</v>
      </c>
      <c r="K312" s="239">
        <f t="shared" si="96"/>
        <v>521337.5</v>
      </c>
      <c r="L312" s="238">
        <f t="shared" si="97"/>
        <v>-1</v>
      </c>
      <c r="M312" s="235">
        <f t="shared" si="98"/>
        <v>-8.7488431198599666E-3</v>
      </c>
      <c r="N312" s="237">
        <f>SUMIFS(逐日资产统计!M:M,逐日资产统计!A:A,汇总统计!F312,逐日资产统计!C:C,"人民币")</f>
        <v>0</v>
      </c>
      <c r="O312" s="237">
        <f>SUMIF(逐日资产统计!A:A,汇总统计!F312,逐日资产统计!M:M)-SUMIFS(逐日资产统计!M:M,逐日资产统计!A:A,汇总统计!F312,逐日资产统计!C:C,"人民币")</f>
        <v>1.1086952306645581</v>
      </c>
      <c r="P312" s="214">
        <v>593158.22</v>
      </c>
    </row>
    <row r="313" spans="1:16" x14ac:dyDescent="0.25">
      <c r="A313" s="221">
        <v>43825</v>
      </c>
      <c r="B313" s="208">
        <v>-4337.2900000000009</v>
      </c>
      <c r="C313">
        <f>SUM($B$2:B313)</f>
        <v>14528.692000000017</v>
      </c>
      <c r="F313" s="226">
        <f t="shared" si="94"/>
        <v>43825</v>
      </c>
      <c r="G313" s="229">
        <f>SUMIFS(逐日资产统计!$I:$I,逐日资产统计!$A:$A,F313,逐日资产统计!$C:$C,"人民币")</f>
        <v>0</v>
      </c>
      <c r="H313" s="228">
        <f>SUMIF(逐日资产统计!$A:$A,汇总统计!$F313,逐日资产统计!$I:$I)-G313</f>
        <v>512448.32000000007</v>
      </c>
      <c r="I313" s="223">
        <f t="shared" si="95"/>
        <v>512448.32000000007</v>
      </c>
      <c r="J313" s="228">
        <f>SUMIF(逐日资产统计!$A:$A,汇总统计!$F313,逐日资产统计!$G:$G)</f>
        <v>-8898.3899999999958</v>
      </c>
      <c r="K313" s="239">
        <f t="shared" si="96"/>
        <v>521346.71000000008</v>
      </c>
      <c r="L313" s="238">
        <f t="shared" si="97"/>
        <v>9.2100000000791624</v>
      </c>
      <c r="M313" s="235">
        <f t="shared" si="98"/>
        <v>-1.7068085075285112E-2</v>
      </c>
      <c r="N313" s="237">
        <f>SUMIFS(逐日资产统计!M:M,逐日资产统计!A:A,汇总统计!F313,逐日资产统计!C:C,"人民币")</f>
        <v>0</v>
      </c>
      <c r="O313" s="237">
        <f>SUMIF(逐日资产统计!A:A,汇总统计!F313,逐日资产统计!M:M)-SUMIFS(逐日资产统计!M:M,逐日资产统计!A:A,汇总统计!F313,逐日资产统计!C:C,"人民币")</f>
        <v>1.1217157273537357</v>
      </c>
      <c r="P313" s="214">
        <v>593159.22</v>
      </c>
    </row>
    <row r="314" spans="1:16" x14ac:dyDescent="0.25">
      <c r="A314" s="221">
        <v>43830</v>
      </c>
      <c r="B314" s="208">
        <v>1039.3899999999921</v>
      </c>
      <c r="C314">
        <f>SUM($B$2:B314)</f>
        <v>15568.082000000009</v>
      </c>
      <c r="F314" s="226">
        <f t="shared" si="94"/>
        <v>43830</v>
      </c>
      <c r="G314" s="229">
        <f>SUMIFS(逐日资产统计!$I:$I,逐日资产统计!$A:$A,F314,逐日资产统计!$C:$C,"人民币")</f>
        <v>0</v>
      </c>
      <c r="H314" s="228">
        <f>SUMIF(逐日资产统计!$A:$A,汇总统计!$F314,逐日资产统计!$I:$I)-G314</f>
        <v>513487.71000000008</v>
      </c>
      <c r="I314" s="223">
        <f t="shared" si="95"/>
        <v>513487.71000000008</v>
      </c>
      <c r="J314" s="228">
        <f>SUMIF(逐日资产统计!$A:$A,汇总统计!$F314,逐日资产统计!$G:$G)</f>
        <v>-7859.0000000000036</v>
      </c>
      <c r="K314" s="239">
        <f t="shared" si="96"/>
        <v>521346.71000000008</v>
      </c>
      <c r="L314" s="238">
        <f t="shared" si="97"/>
        <v>0</v>
      </c>
      <c r="M314" s="235">
        <f t="shared" si="98"/>
        <v>-1.5074421396080168E-2</v>
      </c>
      <c r="N314" s="237">
        <f>SUMIFS(逐日资产统计!M:M,逐日资产统计!A:A,汇总统计!F314,逐日资产统计!C:C,"人民币")</f>
        <v>0</v>
      </c>
      <c r="O314" s="237">
        <f>SUMIF(逐日资产统计!A:A,汇总统计!F314,逐日资产统计!M:M)-SUMIFS(逐日资产统计!M:M,逐日资产统计!A:A,汇总统计!F314,逐日资产统计!C:C,"人民币")</f>
        <v>1.119471720170284</v>
      </c>
      <c r="P314" s="214">
        <v>593160.22</v>
      </c>
    </row>
    <row r="315" spans="1:16" x14ac:dyDescent="0.25">
      <c r="A315" s="221">
        <v>43892</v>
      </c>
      <c r="B315" s="208">
        <v>-15379.983999999997</v>
      </c>
      <c r="C315">
        <f>SUM($B$2:B315)</f>
        <v>188.09800000001269</v>
      </c>
      <c r="F315" s="226">
        <f t="shared" si="94"/>
        <v>43892</v>
      </c>
      <c r="G315" s="229">
        <f>SUMIFS(逐日资产统计!$I:$I,逐日资产统计!$A:$A,F315,逐日资产统计!$C:$C,"人民币")</f>
        <v>0</v>
      </c>
      <c r="H315" s="228">
        <f>SUMIF(逐日资产统计!$A:$A,汇总统计!$F315,逐日资产统计!$I:$I)-G315</f>
        <v>497745.65</v>
      </c>
      <c r="I315" s="223">
        <f t="shared" si="95"/>
        <v>497745.65</v>
      </c>
      <c r="J315" s="228">
        <f>SUMIF(逐日资产统计!$A:$A,汇总统计!$F315,逐日资产统计!$G:$G)</f>
        <v>-23238.984</v>
      </c>
      <c r="K315" s="239">
        <f t="shared" si="96"/>
        <v>520984.63400000002</v>
      </c>
      <c r="L315" s="238">
        <f t="shared" si="97"/>
        <v>-362.07600000005914</v>
      </c>
      <c r="M315" s="235">
        <f t="shared" si="98"/>
        <v>-4.4605891389879262E-2</v>
      </c>
      <c r="N315" s="237">
        <f>SUMIFS(逐日资产统计!M:M,逐日资产统计!A:A,汇总统计!F315,逐日资产统计!C:C,"人民币")</f>
        <v>0</v>
      </c>
      <c r="O315" s="237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21">
        <v>43894</v>
      </c>
      <c r="B316" s="208">
        <v>19058.863999999972</v>
      </c>
      <c r="C316">
        <f>SUM($B$2:B316)</f>
        <v>19246.961999999985</v>
      </c>
      <c r="F316" s="226">
        <f t="shared" si="94"/>
        <v>43894</v>
      </c>
      <c r="G316" s="229">
        <f>SUMIFS(逐日资产统计!$I:$I,逐日资产统计!$A:$A,F316,逐日资产统计!$C:$C,"人民币")</f>
        <v>0</v>
      </c>
      <c r="H316" s="228">
        <f>SUMIF(逐日资产统计!$A:$A,汇总统计!$F316,逐日资产统计!$I:$I)-G316</f>
        <v>516800.66000000003</v>
      </c>
      <c r="I316" s="223">
        <f t="shared" si="95"/>
        <v>516800.66000000003</v>
      </c>
      <c r="J316" s="228">
        <f>SUMIF(逐日资产统计!$A:$A,汇总统计!$F316,逐日资产统计!$G:$G)</f>
        <v>-4180.1200000000281</v>
      </c>
      <c r="K316" s="239">
        <f t="shared" si="96"/>
        <v>520980.78000000009</v>
      </c>
      <c r="L316" s="238">
        <f t="shared" si="97"/>
        <v>-3.8539999999338761</v>
      </c>
      <c r="M316" s="235">
        <f t="shared" si="98"/>
        <v>-8.0235589497179294E-3</v>
      </c>
      <c r="N316" s="237">
        <f>SUMIFS(逐日资产统计!M:M,逐日资产统计!A:A,汇总统计!F316,逐日资产统计!C:C,"人民币")</f>
        <v>0</v>
      </c>
      <c r="O316" s="237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21">
        <v>43958</v>
      </c>
      <c r="B317" s="208">
        <v>-48180.279999999955</v>
      </c>
      <c r="C317">
        <f>SUM($B$2:B317)</f>
        <v>-28933.31799999997</v>
      </c>
      <c r="F317" s="226">
        <f t="shared" si="94"/>
        <v>43958</v>
      </c>
      <c r="G317" s="229">
        <f>SUMIFS(逐日资产统计!$I:$I,逐日资产统计!$A:$A,F317,逐日资产统计!$C:$C,"人民币")</f>
        <v>0</v>
      </c>
      <c r="H317" s="228">
        <f>SUMIF(逐日资产统计!$A:$A,汇总统计!$F317,逐日资产统计!$I:$I)-G317</f>
        <v>463402.75</v>
      </c>
      <c r="I317" s="223">
        <f t="shared" si="95"/>
        <v>463402.75</v>
      </c>
      <c r="J317" s="228">
        <f>SUMIF(逐日资产统计!$A:$A,汇总统计!$F317,逐日资产统计!$G:$G)</f>
        <v>-52360.39999999998</v>
      </c>
      <c r="K317" s="239">
        <f t="shared" si="96"/>
        <v>515763.14999999997</v>
      </c>
      <c r="L317" s="238">
        <f t="shared" si="97"/>
        <v>-5217.6300000001211</v>
      </c>
      <c r="M317" s="235">
        <f t="shared" si="98"/>
        <v>-0.10152024238257422</v>
      </c>
      <c r="N317" s="237">
        <f>SUMIFS(逐日资产统计!M:M,逐日资产统计!A:A,汇总统计!F317,逐日资产统计!C:C,"人民币")</f>
        <v>0</v>
      </c>
      <c r="O317" s="237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21">
        <v>43962</v>
      </c>
      <c r="B318" s="208">
        <v>7274.9900000000052</v>
      </c>
      <c r="C318">
        <f>SUM($B$2:B318)</f>
        <v>-21658.327999999965</v>
      </c>
      <c r="F318" s="226">
        <f t="shared" si="94"/>
        <v>43962</v>
      </c>
      <c r="G318" s="229">
        <f>SUMIFS(逐日资产统计!$I:$I,逐日资产统计!$A:$A,F318,逐日资产统计!$C:$C,"人民币")</f>
        <v>0</v>
      </c>
      <c r="H318" s="228">
        <f>SUMIF(逐日资产统计!$A:$A,汇总统计!$F318,逐日资产统计!$I:$I)-G318</f>
        <v>480440.51999999996</v>
      </c>
      <c r="I318" s="223">
        <f t="shared" si="95"/>
        <v>480440.51999999996</v>
      </c>
      <c r="J318" s="228">
        <f>SUMIF(逐日资产统计!$A:$A,汇总统计!$F318,逐日资产统计!$G:$G)</f>
        <v>-45085.409999999974</v>
      </c>
      <c r="K318" s="239">
        <f t="shared" si="96"/>
        <v>525525.92999999993</v>
      </c>
      <c r="L318" s="238">
        <f t="shared" si="97"/>
        <v>9762.7799999999697</v>
      </c>
      <c r="M318" s="235">
        <f t="shared" si="98"/>
        <v>-8.5791028427464999E-2</v>
      </c>
      <c r="N318" s="237">
        <f>SUMIFS(逐日资产统计!M:M,逐日资产统计!A:A,汇总统计!F318,逐日资产统计!C:C,"人民币")</f>
        <v>0</v>
      </c>
      <c r="O318" s="237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21">
        <v>44006</v>
      </c>
      <c r="B319" s="208">
        <v>52218.709999999977</v>
      </c>
      <c r="C319">
        <f>SUM($B$2:B319)</f>
        <v>30560.382000000012</v>
      </c>
      <c r="F319" s="226">
        <f>A319</f>
        <v>44006</v>
      </c>
      <c r="G319" s="229">
        <f>SUMIFS(逐日资产统计!$I:$I,逐日资产统计!$A:$A,F319,逐日资产统计!$C:$C,"人民币")</f>
        <v>0</v>
      </c>
      <c r="H319" s="228">
        <f>SUMIF(逐日资产统计!$A:$A,汇总统计!$F319,逐日资产统计!$I:$I)-G319</f>
        <v>581389.75999999989</v>
      </c>
      <c r="I319" s="223">
        <f>G319+H319</f>
        <v>581389.75999999989</v>
      </c>
      <c r="J319" s="228">
        <f>SUMIF(逐日资产统计!$A:$A,汇总统计!$F319,逐日资产统计!$G:$G)</f>
        <v>7133.3000000000029</v>
      </c>
      <c r="K319" s="239">
        <f>I319-J319</f>
        <v>574256.45999999985</v>
      </c>
      <c r="L319" s="238">
        <f>K319-K318</f>
        <v>48730.529999999912</v>
      </c>
      <c r="M319" s="235">
        <f>J319/K319</f>
        <v>1.2421801924526901E-2</v>
      </c>
      <c r="N319" s="237">
        <f>SUMIFS(逐日资产统计!M:M,逐日资产统计!A:A,汇总统计!F319,逐日资产统计!C:C,"人民币")</f>
        <v>0</v>
      </c>
      <c r="O319" s="237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21">
        <v>44022</v>
      </c>
      <c r="B320" s="208">
        <v>134508.81</v>
      </c>
      <c r="C320">
        <f>SUM($B$2:B320)</f>
        <v>165069.19200000001</v>
      </c>
      <c r="F320" s="226">
        <f>A320</f>
        <v>44022</v>
      </c>
      <c r="G320" s="229">
        <f>SUMIFS(逐日资产统计!$I:$I,逐日资产统计!$A:$A,F320,逐日资产统计!$C:$C,"人民币")</f>
        <v>0</v>
      </c>
      <c r="H320" s="228">
        <f>SUMIF(逐日资产统计!$A:$A,汇总统计!$F320,逐日资产统计!$I:$I)-G320</f>
        <v>725696.51000000013</v>
      </c>
      <c r="I320" s="223">
        <f>G320+H320</f>
        <v>725696.51000000013</v>
      </c>
      <c r="J320" s="228">
        <f>SUMIF(逐日资产统计!$A:$A,汇总统计!$F320,逐日资产统计!$G:$G)</f>
        <v>141642.10999999999</v>
      </c>
      <c r="K320" s="239">
        <f>I320-J320</f>
        <v>584054.40000000014</v>
      </c>
      <c r="L320" s="238">
        <f>K320-K319</f>
        <v>9797.9400000002934</v>
      </c>
      <c r="M320" s="235">
        <f>J320/K320</f>
        <v>0.24251526912561561</v>
      </c>
      <c r="N320" s="237">
        <f>SUMIFS(逐日资产统计!M:M,逐日资产统计!A:A,汇总统计!F320,逐日资产统计!C:C,"人民币")</f>
        <v>0</v>
      </c>
      <c r="O320" s="237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21">
        <v>44025</v>
      </c>
      <c r="B321" s="208">
        <v>25313.349999999977</v>
      </c>
      <c r="C321">
        <f>SUM($B$2:B321)</f>
        <v>190382.54199999999</v>
      </c>
      <c r="F321" s="226">
        <f>A321</f>
        <v>44025</v>
      </c>
      <c r="G321" s="229">
        <f>SUMIFS(逐日资产统计!$I:$I,逐日资产统计!$A:$A,F321,逐日资产统计!$C:$C,"人民币")</f>
        <v>0</v>
      </c>
      <c r="H321" s="228">
        <f>SUMIF(逐日资产统计!$A:$A,汇总统计!$F321,逐日资产统计!$I:$I)-G321</f>
        <v>737962.86</v>
      </c>
      <c r="I321" s="223">
        <f>G321+H321</f>
        <v>737962.86</v>
      </c>
      <c r="J321" s="228">
        <f>SUMIF(逐日资产统计!$A:$A,汇总统计!$F321,逐日资产统计!$G:$G)</f>
        <v>166955.45999999996</v>
      </c>
      <c r="K321" s="239">
        <f>I321-J321</f>
        <v>571007.4</v>
      </c>
      <c r="L321" s="238">
        <f>K321-K320</f>
        <v>-13047.000000000116</v>
      </c>
      <c r="M321" s="235">
        <f>J321/K321</f>
        <v>0.29238755925054555</v>
      </c>
      <c r="N321" s="237">
        <f>SUMIFS(逐日资产统计!M:M,逐日资产统计!A:A,汇总统计!F321,逐日资产统计!C:C,"人民币")</f>
        <v>0</v>
      </c>
      <c r="O321" s="237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21">
        <v>44026</v>
      </c>
      <c r="B322" s="208">
        <v>-784.55999999999767</v>
      </c>
      <c r="C322">
        <f>SUM($B$2:B322)</f>
        <v>189597.98199999999</v>
      </c>
      <c r="F322" s="226">
        <f t="shared" ref="F322:F326" si="99">A322</f>
        <v>44026</v>
      </c>
      <c r="G322" s="229">
        <f>SUMIFS(逐日资产统计!$I:$I,逐日资产统计!$A:$A,F322,逐日资产统计!$C:$C,"人民币")</f>
        <v>0</v>
      </c>
      <c r="H322" s="228">
        <f>SUMIF(逐日资产统计!$A:$A,汇总统计!$F322,逐日资产统计!$I:$I)-G322</f>
        <v>750332.2300000001</v>
      </c>
      <c r="I322" s="223">
        <f t="shared" ref="I322:I326" si="100">G322+H322</f>
        <v>750332.2300000001</v>
      </c>
      <c r="J322" s="228">
        <f>SUMIF(逐日资产统计!$A:$A,汇总统计!$F322,逐日资产统计!$G:$G)</f>
        <v>166170.89999999997</v>
      </c>
      <c r="K322" s="239">
        <f t="shared" ref="K322:K326" si="101">I322-J322</f>
        <v>584161.33000000007</v>
      </c>
      <c r="L322" s="238">
        <f t="shared" ref="L322:L326" si="102">K322-K321</f>
        <v>13153.930000000051</v>
      </c>
      <c r="M322" s="235">
        <f t="shared" ref="M322:M326" si="103">J322/K322</f>
        <v>0.28446063007970751</v>
      </c>
      <c r="N322" s="237">
        <f>SUMIFS(逐日资产统计!M:M,逐日资产统计!A:A,汇总统计!F322,逐日资产统计!C:C,"人民币")</f>
        <v>0</v>
      </c>
      <c r="O322" s="237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21">
        <v>44030</v>
      </c>
      <c r="B323" s="208">
        <v>-225453.51999999996</v>
      </c>
      <c r="C323">
        <f>SUM($B$2:B323)</f>
        <v>-35855.537999999971</v>
      </c>
      <c r="F323" s="226">
        <f t="shared" si="99"/>
        <v>44030</v>
      </c>
      <c r="G323" s="229">
        <f>SUMIFS(逐日资产统计!$I:$I,逐日资产统计!$A:$A,F323,逐日资产统计!$C:$C,"人民币")</f>
        <v>0</v>
      </c>
      <c r="H323" s="228">
        <f>SUMIF(逐日资产统计!$A:$A,汇总统计!$F323,逐日资产统计!$I:$I)-G323</f>
        <v>739644.76</v>
      </c>
      <c r="I323" s="223">
        <f t="shared" si="100"/>
        <v>739644.76</v>
      </c>
      <c r="J323" s="228">
        <f>SUMIF(逐日资产统计!$A:$A,汇总统计!$F323,逐日资产统计!$G:$G)</f>
        <v>-59282.62000000001</v>
      </c>
      <c r="K323" s="239">
        <f t="shared" si="101"/>
        <v>798927.38</v>
      </c>
      <c r="L323" s="238">
        <f t="shared" si="102"/>
        <v>214766.04999999993</v>
      </c>
      <c r="M323" s="235">
        <f t="shared" si="103"/>
        <v>-7.4202764211185268E-2</v>
      </c>
      <c r="N323" s="237">
        <f>SUMIFS(逐日资产统计!M:M,逐日资产统计!A:A,汇总统计!F323,逐日资产统计!C:C,"人民币")</f>
        <v>0</v>
      </c>
      <c r="O323" s="237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21">
        <v>44032</v>
      </c>
      <c r="B324" s="208">
        <v>2020.4600000000137</v>
      </c>
      <c r="C324">
        <f>SUM($B$2:B324)</f>
        <v>-33835.077999999958</v>
      </c>
      <c r="F324" s="226">
        <f t="shared" si="99"/>
        <v>44032</v>
      </c>
      <c r="G324" s="229">
        <f>SUMIFS(逐日资产统计!$I:$I,逐日资产统计!$A:$A,F324,逐日资产统计!$C:$C,"人民币")</f>
        <v>0</v>
      </c>
      <c r="H324" s="228">
        <f>SUMIF(逐日资产统计!$A:$A,汇总统计!$F324,逐日资产统计!$I:$I)-G324</f>
        <v>748938.92999999993</v>
      </c>
      <c r="I324" s="223">
        <f t="shared" si="100"/>
        <v>748938.92999999993</v>
      </c>
      <c r="J324" s="228">
        <f>SUMIF(逐日资产统计!$A:$A,汇总统计!$F324,逐日资产统计!$G:$G)</f>
        <v>-57262.159999999996</v>
      </c>
      <c r="K324" s="239">
        <f t="shared" si="101"/>
        <v>806201.09</v>
      </c>
      <c r="L324" s="238">
        <f t="shared" si="102"/>
        <v>7273.7099999999627</v>
      </c>
      <c r="M324" s="235">
        <f t="shared" si="103"/>
        <v>-7.1027142868288609E-2</v>
      </c>
      <c r="N324" s="237">
        <f>SUMIFS(逐日资产统计!M:M,逐日资产统计!A:A,汇总统计!F324,逐日资产统计!C:C,"人民币")</f>
        <v>0</v>
      </c>
      <c r="O324" s="237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21">
        <v>44033</v>
      </c>
      <c r="B325" s="208">
        <v>-2234.0400000000009</v>
      </c>
      <c r="C325">
        <f>SUM($B$2:B325)</f>
        <v>-36069.117999999959</v>
      </c>
      <c r="F325" s="226">
        <f t="shared" si="99"/>
        <v>44033</v>
      </c>
      <c r="G325" s="229">
        <f>SUMIFS(逐日资产统计!$I:$I,逐日资产统计!$A:$A,F325,逐日资产统计!$C:$C,"人民币")</f>
        <v>0</v>
      </c>
      <c r="H325" s="228">
        <f>SUMIF(逐日资产统计!$A:$A,汇总统计!$F325,逐日资产统计!$I:$I)-G325</f>
        <v>746687.33000000007</v>
      </c>
      <c r="I325" s="223">
        <f t="shared" si="100"/>
        <v>746687.33000000007</v>
      </c>
      <c r="J325" s="228">
        <f>SUMIF(逐日资产统计!$A:$A,汇总统计!$F325,逐日资产统计!$G:$G)</f>
        <v>-59496.2</v>
      </c>
      <c r="K325" s="239">
        <f t="shared" si="101"/>
        <v>806183.53</v>
      </c>
      <c r="L325" s="238">
        <f t="shared" si="102"/>
        <v>-17.559999999939464</v>
      </c>
      <c r="M325" s="235">
        <f t="shared" si="103"/>
        <v>-7.3799820743050901E-2</v>
      </c>
      <c r="N325" s="237">
        <f>SUMIFS(逐日资产统计!M:M,逐日资产统计!A:A,汇总统计!F325,逐日资产统计!C:C,"人民币")</f>
        <v>0</v>
      </c>
      <c r="O325" s="237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21">
        <v>44038</v>
      </c>
      <c r="B326" s="208">
        <v>-14637.410000000003</v>
      </c>
      <c r="C326">
        <f>SUM($B$2:B326)</f>
        <v>-50706.527999999962</v>
      </c>
      <c r="F326" s="226">
        <f t="shared" si="99"/>
        <v>44038</v>
      </c>
      <c r="G326" s="229">
        <f>SUMIFS(逐日资产统计!$I:$I,逐日资产统计!$A:$A,F326,逐日资产统计!$C:$C,"人民币")</f>
        <v>0</v>
      </c>
      <c r="H326" s="228">
        <f>SUMIF(逐日资产统计!$A:$A,汇总统计!$F326,逐日资产统计!$I:$I)-G326</f>
        <v>532049.92000000004</v>
      </c>
      <c r="I326" s="223">
        <f t="shared" si="100"/>
        <v>532049.92000000004</v>
      </c>
      <c r="J326" s="228">
        <f>SUMIF(逐日资产统计!$A:$A,汇总统计!$F326,逐日资产统计!$G:$G)</f>
        <v>-74133.61</v>
      </c>
      <c r="K326" s="239">
        <f t="shared" si="101"/>
        <v>606183.53</v>
      </c>
      <c r="L326" s="238">
        <f t="shared" si="102"/>
        <v>-200000</v>
      </c>
      <c r="M326" s="235">
        <f t="shared" si="103"/>
        <v>-0.12229565194554197</v>
      </c>
      <c r="N326" s="237">
        <f>SUMIFS(逐日资产统计!M:M,逐日资产统计!A:A,汇总统计!F326,逐日资产统计!C:C,"人民币")</f>
        <v>0</v>
      </c>
      <c r="O326" s="237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21">
        <v>44040</v>
      </c>
      <c r="B327" s="208">
        <v>433.19000000000233</v>
      </c>
      <c r="C327">
        <f>SUM($B$2:B327)</f>
        <v>-50273.33799999996</v>
      </c>
      <c r="F327" s="226">
        <f t="shared" ref="F327:F329" si="104">A327</f>
        <v>44040</v>
      </c>
      <c r="G327" s="229">
        <f>SUMIFS(逐日资产统计!$I:$I,逐日资产统计!$A:$A,F327,逐日资产统计!$C:$C,"人民币")</f>
        <v>0</v>
      </c>
      <c r="H327" s="228">
        <f>SUMIF(逐日资产统计!$A:$A,汇总统计!$F327,逐日资产统计!$I:$I)-G327</f>
        <v>532483.1100000001</v>
      </c>
      <c r="I327" s="223">
        <f t="shared" ref="I327:I329" si="105">G327+H327</f>
        <v>532483.1100000001</v>
      </c>
      <c r="J327" s="228">
        <f>SUMIF(逐日资产统计!$A:$A,汇总统计!$F327,逐日资产统计!$G:$G)</f>
        <v>-73700.42</v>
      </c>
      <c r="K327" s="239">
        <f t="shared" ref="K327:K329" si="106">I327-J327</f>
        <v>606183.53000000014</v>
      </c>
      <c r="L327" s="238">
        <f t="shared" ref="L327:L329" si="107">K327-K326</f>
        <v>0</v>
      </c>
      <c r="M327" s="235">
        <f t="shared" ref="M327:M329" si="108">J327/K327</f>
        <v>-0.12158103338769363</v>
      </c>
      <c r="N327" s="237">
        <f>SUMIFS(逐日资产统计!M:M,逐日资产统计!A:A,汇总统计!F327,逐日资产统计!C:C,"人民币")</f>
        <v>0</v>
      </c>
      <c r="O327" s="237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21">
        <v>44042</v>
      </c>
      <c r="B328" s="208">
        <v>11704.670000000013</v>
      </c>
      <c r="C328">
        <f>SUM($B$2:B328)</f>
        <v>-38568.667999999947</v>
      </c>
      <c r="F328" s="226">
        <f t="shared" si="104"/>
        <v>44042</v>
      </c>
      <c r="G328" s="229">
        <f>SUMIFS(逐日资产统计!$I:$I,逐日资产统计!$A:$A,F328,逐日资产统计!$C:$C,"人民币")</f>
        <v>0</v>
      </c>
      <c r="H328" s="228">
        <f>SUMIF(逐日资产统计!$A:$A,汇总统计!$F328,逐日资产统计!$I:$I)-G328</f>
        <v>544180.58000000007</v>
      </c>
      <c r="I328" s="223">
        <f t="shared" si="105"/>
        <v>544180.58000000007</v>
      </c>
      <c r="J328" s="228">
        <f>SUMIF(逐日资产统计!$A:$A,汇总统计!$F328,逐日资产统计!$G:$G)</f>
        <v>-61995.749999999985</v>
      </c>
      <c r="K328" s="239">
        <f t="shared" si="106"/>
        <v>606176.33000000007</v>
      </c>
      <c r="L328" s="238">
        <f t="shared" si="107"/>
        <v>-7.2000000000698492</v>
      </c>
      <c r="M328" s="235">
        <f t="shared" si="108"/>
        <v>-0.10227345894551834</v>
      </c>
      <c r="N328" s="237">
        <f>SUMIFS(逐日资产统计!M:M,逐日资产统计!A:A,汇总统计!F328,逐日资产统计!C:C,"人民币")</f>
        <v>0</v>
      </c>
      <c r="O328" s="237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21">
        <v>44046</v>
      </c>
      <c r="B329" s="208">
        <v>10419.299999999988</v>
      </c>
      <c r="C329">
        <f>SUM($B$2:B329)</f>
        <v>-28149.367999999959</v>
      </c>
      <c r="F329" s="226">
        <f t="shared" si="104"/>
        <v>44046</v>
      </c>
      <c r="G329" s="229">
        <f>SUMIFS(逐日资产统计!$I:$I,逐日资产统计!$A:$A,F329,逐日资产统计!$C:$C,"人民币")</f>
        <v>0</v>
      </c>
      <c r="H329" s="228">
        <f>SUMIF(逐日资产统计!$A:$A,汇总统计!$F329,逐日资产统计!$I:$I)-G329</f>
        <v>554595.88000000012</v>
      </c>
      <c r="I329" s="223">
        <f t="shared" si="105"/>
        <v>554595.88000000012</v>
      </c>
      <c r="J329" s="228">
        <f>SUMIF(逐日资产统计!$A:$A,汇总统计!$F329,逐日资产统计!$G:$G)</f>
        <v>-51576.45</v>
      </c>
      <c r="K329" s="239">
        <f t="shared" si="106"/>
        <v>606172.33000000007</v>
      </c>
      <c r="L329" s="238">
        <f t="shared" si="107"/>
        <v>-4</v>
      </c>
      <c r="M329" s="235">
        <f t="shared" si="108"/>
        <v>-8.508545746388653E-2</v>
      </c>
      <c r="N329" s="237">
        <f>SUMIFS(逐日资产统计!M:M,逐日资产统计!A:A,汇总统计!F329,逐日资产统计!C:C,"人民币")</f>
        <v>0</v>
      </c>
      <c r="O329" s="237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21">
        <v>44053</v>
      </c>
      <c r="B330" s="208">
        <v>9798.669999999991</v>
      </c>
      <c r="C330">
        <f>SUM($B$2:B330)</f>
        <v>-18350.697999999968</v>
      </c>
      <c r="F330" s="226">
        <f t="shared" ref="F330:F332" si="109">A330</f>
        <v>44053</v>
      </c>
      <c r="G330" s="229">
        <f>SUMIFS(逐日资产统计!$I:$I,逐日资产统计!$A:$A,F330,逐日资产统计!$C:$C,"人民币")</f>
        <v>0</v>
      </c>
      <c r="H330" s="228">
        <f>SUMIF(逐日资产统计!$A:$A,汇总统计!$F330,逐日资产统计!$I:$I)-G330</f>
        <v>564696.59</v>
      </c>
      <c r="I330" s="223">
        <f t="shared" ref="I330:I332" si="110">G330+H330</f>
        <v>564696.59</v>
      </c>
      <c r="J330" s="228">
        <f>SUMIF(逐日资产统计!$A:$A,汇总统计!$F330,逐日资产统计!$G:$G)</f>
        <v>-41777.780000000006</v>
      </c>
      <c r="K330" s="239">
        <f t="shared" ref="K330:K332" si="111">I330-J330</f>
        <v>606474.37</v>
      </c>
      <c r="L330" s="238">
        <f t="shared" ref="L330:L332" si="112">K330-K329</f>
        <v>302.03999999992084</v>
      </c>
      <c r="M330" s="235">
        <f t="shared" ref="M330:M332" si="113">J330/K330</f>
        <v>-6.8886307594499013E-2</v>
      </c>
      <c r="N330" s="237">
        <f>SUMIFS(逐日资产统计!M:M,逐日资产统计!A:A,汇总统计!F330,逐日资产统计!C:C,"人民币")</f>
        <v>0</v>
      </c>
      <c r="O330" s="237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21">
        <v>44057</v>
      </c>
      <c r="B331" s="208">
        <v>-19230.69999999999</v>
      </c>
      <c r="C331">
        <f>SUM($B$2:B331)</f>
        <v>-37581.397999999957</v>
      </c>
      <c r="F331" s="226">
        <f t="shared" si="109"/>
        <v>44057</v>
      </c>
      <c r="G331" s="229">
        <f>SUMIFS(逐日资产统计!$I:$I,逐日资产统计!$A:$A,F331,逐日资产统计!$C:$C,"人民币")</f>
        <v>0</v>
      </c>
      <c r="H331" s="228">
        <f>SUMIF(逐日资产统计!$A:$A,汇总统计!$F331,逐日资产统计!$I:$I)-G331</f>
        <v>568149.49</v>
      </c>
      <c r="I331" s="223">
        <f t="shared" si="110"/>
        <v>568149.49</v>
      </c>
      <c r="J331" s="228">
        <f>SUMIF(逐日资产统计!$A:$A,汇总统计!$F331,逐日资产统计!$G:$G)</f>
        <v>-61008.479999999996</v>
      </c>
      <c r="K331" s="239">
        <f t="shared" si="111"/>
        <v>629157.97</v>
      </c>
      <c r="L331" s="238">
        <f t="shared" si="112"/>
        <v>22683.599999999977</v>
      </c>
      <c r="M331" s="235">
        <f t="shared" si="113"/>
        <v>-9.6968460877957241E-2</v>
      </c>
      <c r="N331" s="237">
        <f>SUMIFS(逐日资产统计!M:M,逐日资产统计!A:A,汇总统计!F331,逐日资产统计!C:C,"人民币")</f>
        <v>0</v>
      </c>
      <c r="O331" s="237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21">
        <v>44060</v>
      </c>
      <c r="B332" s="208">
        <v>7487.7200000000012</v>
      </c>
      <c r="C332">
        <f>SUM($B$2:B332)</f>
        <v>-30093.677999999956</v>
      </c>
      <c r="F332" s="226">
        <f t="shared" si="109"/>
        <v>44060</v>
      </c>
      <c r="G332" s="229">
        <f>SUMIFS(逐日资产统计!$I:$I,逐日资产统计!$A:$A,F332,逐日资产统计!$C:$C,"人民币")</f>
        <v>0</v>
      </c>
      <c r="H332" s="228">
        <f>SUMIF(逐日资产统计!$A:$A,汇总统计!$F332,逐日资产统计!$I:$I)-G332</f>
        <v>575731.21</v>
      </c>
      <c r="I332" s="223">
        <f t="shared" si="110"/>
        <v>575731.21</v>
      </c>
      <c r="J332" s="228">
        <f>SUMIF(逐日资产统计!$A:$A,汇总统计!$F332,逐日资产统计!$G:$G)</f>
        <v>-53520.759999999995</v>
      </c>
      <c r="K332" s="239">
        <f t="shared" si="111"/>
        <v>629251.97</v>
      </c>
      <c r="L332" s="238">
        <f t="shared" si="112"/>
        <v>94</v>
      </c>
      <c r="M332" s="235">
        <f t="shared" si="113"/>
        <v>-8.5054576785830324E-2</v>
      </c>
      <c r="N332" s="237">
        <f>SUMIFS(逐日资产统计!M:M,逐日资产统计!A:A,汇总统计!F332,逐日资产统计!C:C,"人民币")</f>
        <v>0</v>
      </c>
      <c r="O332" s="237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24" t="s">
        <v>98</v>
      </c>
      <c r="B333" s="208"/>
    </row>
  </sheetData>
  <autoFilter ref="F1:N272"/>
  <phoneticPr fontId="16" type="noConversion"/>
  <conditionalFormatting sqref="J1:J1048576">
    <cfRule type="top10" dxfId="327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opLeftCell="AE1" workbookViewId="0">
      <pane ySplit="1" topLeftCell="A17" activePane="bottomLeft" state="frozen"/>
      <selection pane="bottomLeft" activeCell="AK36" sqref="AK36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86" hidden="1" customWidth="1"/>
    <col min="8" max="8" width="10.77734375" style="87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71" bestFit="1" customWidth="1"/>
    <col min="40" max="40" width="16.109375" bestFit="1" customWidth="1"/>
    <col min="41" max="41" width="13.88671875" bestFit="1" customWidth="1"/>
    <col min="42" max="42" width="13.88671875" style="376" bestFit="1" customWidth="1"/>
    <col min="43" max="43" width="15.21875" style="376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40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68" t="s">
        <v>841</v>
      </c>
      <c r="AI1" s="268" t="s">
        <v>842</v>
      </c>
      <c r="AJ1" s="268" t="s">
        <v>843</v>
      </c>
      <c r="AK1" s="268" t="s">
        <v>844</v>
      </c>
      <c r="AL1" s="268" t="s">
        <v>845</v>
      </c>
      <c r="AM1" s="373" t="s">
        <v>846</v>
      </c>
      <c r="AN1" s="268" t="s">
        <v>847</v>
      </c>
      <c r="AO1" s="268" t="s">
        <v>848</v>
      </c>
      <c r="AP1" s="374" t="s">
        <v>856</v>
      </c>
      <c r="AQ1" s="374" t="s">
        <v>851</v>
      </c>
      <c r="AR1" s="268" t="s">
        <v>852</v>
      </c>
    </row>
    <row r="2" spans="1:44" x14ac:dyDescent="0.25">
      <c r="A2" s="89">
        <v>41813</v>
      </c>
      <c r="B2" s="368" t="s">
        <v>72</v>
      </c>
      <c r="C2" s="90" t="s">
        <v>69</v>
      </c>
      <c r="D2" s="91">
        <v>500</v>
      </c>
      <c r="E2" s="90">
        <v>6.02</v>
      </c>
      <c r="F2" s="90">
        <v>7100</v>
      </c>
      <c r="G2" s="92">
        <v>12.916428873239401</v>
      </c>
      <c r="H2" s="93">
        <v>91706.645000000004</v>
      </c>
      <c r="I2" s="31">
        <v>-48964.644999999997</v>
      </c>
      <c r="J2" s="122">
        <v>-0.53392690355208205</v>
      </c>
      <c r="K2" s="123">
        <v>42742</v>
      </c>
      <c r="L2" s="90">
        <f>751.990000000005-9407</f>
        <v>-8655.0099999999948</v>
      </c>
      <c r="M2" s="124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52">
        <v>44022</v>
      </c>
      <c r="AI2" s="366">
        <v>4339097</v>
      </c>
      <c r="AJ2" s="366">
        <v>159277</v>
      </c>
      <c r="AK2" s="46">
        <v>733.93</v>
      </c>
      <c r="AL2" s="369">
        <v>3915031.23</v>
      </c>
      <c r="AM2" s="372">
        <f t="shared" ref="AM2:AM8" si="2">SUM(AI2:AK2)-AL2</f>
        <v>584076.69999999972</v>
      </c>
      <c r="AN2" s="369">
        <f>SUMIF(逐日资产统计!$A:$A,盈亏统计!AH2,逐日资产统计!$I:$I)</f>
        <v>725696.51000000013</v>
      </c>
      <c r="AO2" s="370">
        <f t="shared" ref="AO2:AO7" si="3">AN2-AM2</f>
        <v>141619.81000000041</v>
      </c>
      <c r="AP2" s="375">
        <f>SUMIF(逐日资产统计!$A:$A,盈亏统计!AH2,逐日资产统计!$G:$G)</f>
        <v>141642.10999999999</v>
      </c>
    </row>
    <row r="3" spans="1:44" x14ac:dyDescent="0.25">
      <c r="A3" s="52">
        <v>41816</v>
      </c>
      <c r="B3" s="94"/>
      <c r="C3" s="64" t="s">
        <v>69</v>
      </c>
      <c r="D3" s="16">
        <v>500</v>
      </c>
      <c r="E3" s="64">
        <v>6.33</v>
      </c>
      <c r="F3" s="64">
        <v>6600</v>
      </c>
      <c r="G3" s="95">
        <v>13.416637878787901</v>
      </c>
      <c r="H3" s="96">
        <v>88549.81</v>
      </c>
      <c r="I3" s="15">
        <v>-46771.81</v>
      </c>
      <c r="J3" s="33">
        <v>-0.52819774542712195</v>
      </c>
      <c r="K3" s="125">
        <v>41778</v>
      </c>
      <c r="L3" s="64">
        <v>2192.83500000001</v>
      </c>
      <c r="M3" s="126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52">
        <v>44025</v>
      </c>
      <c r="AI3" s="366">
        <v>4339097</v>
      </c>
      <c r="AJ3" s="366">
        <v>159277</v>
      </c>
      <c r="AK3" s="46">
        <v>733.93</v>
      </c>
      <c r="AL3" s="369">
        <v>3928031.23</v>
      </c>
      <c r="AM3" s="372">
        <f t="shared" si="2"/>
        <v>571076.69999999972</v>
      </c>
      <c r="AN3" s="369">
        <f>SUMIF(逐日资产统计!$A:$A,盈亏统计!AH3,逐日资产统计!$I:$I)</f>
        <v>737962.86</v>
      </c>
      <c r="AO3" s="370">
        <f t="shared" si="3"/>
        <v>166886.16000000027</v>
      </c>
      <c r="AP3" s="375">
        <f>SUMIF(逐日资产统计!$A:$A,盈亏统计!AH3,逐日资产统计!$G:$G)</f>
        <v>166955.45999999996</v>
      </c>
      <c r="AQ3" s="376">
        <f t="shared" ref="AQ3:AQ8" si="4">AO3-AO2</f>
        <v>25266.34999999986</v>
      </c>
      <c r="AR3" s="367" t="s">
        <v>853</v>
      </c>
    </row>
    <row r="4" spans="1:44" x14ac:dyDescent="0.25">
      <c r="A4" s="55">
        <v>41820</v>
      </c>
      <c r="B4" s="94"/>
      <c r="C4" s="64" t="s">
        <v>69</v>
      </c>
      <c r="D4" s="16">
        <v>500</v>
      </c>
      <c r="E4" s="64">
        <v>6.6</v>
      </c>
      <c r="F4" s="64">
        <v>6100</v>
      </c>
      <c r="G4" s="95">
        <v>13.976739344262301</v>
      </c>
      <c r="H4" s="96">
        <v>85258.11</v>
      </c>
      <c r="I4" s="15">
        <v>-44998.11</v>
      </c>
      <c r="J4" s="33">
        <v>-0.52778685804787395</v>
      </c>
      <c r="K4" s="125">
        <v>40260</v>
      </c>
      <c r="L4" s="64">
        <v>1773.7</v>
      </c>
      <c r="M4" s="126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52">
        <v>44026</v>
      </c>
      <c r="AI4" s="366">
        <v>4339097</v>
      </c>
      <c r="AJ4" s="366">
        <v>159277</v>
      </c>
      <c r="AK4" s="46">
        <v>733.93</v>
      </c>
      <c r="AL4" s="369">
        <v>3928031.23</v>
      </c>
      <c r="AM4" s="372">
        <f t="shared" si="2"/>
        <v>571076.69999999972</v>
      </c>
      <c r="AN4" s="369">
        <f>SUMIF(逐日资产统计!$A:$A,盈亏统计!AH4,逐日资产统计!$I:$I)</f>
        <v>750332.2300000001</v>
      </c>
      <c r="AO4" s="370">
        <f t="shared" si="3"/>
        <v>179255.53000000038</v>
      </c>
      <c r="AP4" s="375">
        <f>SUMIF(逐日资产统计!$A:$A,盈亏统计!AH4,逐日资产统计!$G:$G)</f>
        <v>166170.89999999997</v>
      </c>
      <c r="AQ4" s="376">
        <f t="shared" si="4"/>
        <v>12369.370000000112</v>
      </c>
    </row>
    <row r="5" spans="1:44" x14ac:dyDescent="0.25">
      <c r="A5" s="97">
        <v>41852</v>
      </c>
      <c r="B5" s="98"/>
      <c r="C5" s="90" t="s">
        <v>69</v>
      </c>
      <c r="D5" s="91">
        <v>500</v>
      </c>
      <c r="E5" s="90">
        <v>7.25</v>
      </c>
      <c r="F5" s="90">
        <v>4100</v>
      </c>
      <c r="G5" s="92">
        <v>17.376136585365899</v>
      </c>
      <c r="H5" s="93">
        <v>71242.16</v>
      </c>
      <c r="I5" s="31">
        <v>-41517.160000000003</v>
      </c>
      <c r="J5" s="122">
        <v>-0.58276110662562697</v>
      </c>
      <c r="K5" s="123">
        <v>29725</v>
      </c>
      <c r="L5" s="90">
        <v>727.375</v>
      </c>
      <c r="M5" s="124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52">
        <v>44030</v>
      </c>
      <c r="AI5" s="366">
        <v>4339097</v>
      </c>
      <c r="AJ5" s="366">
        <v>159277</v>
      </c>
      <c r="AK5" s="46">
        <v>733.93</v>
      </c>
      <c r="AL5" s="369">
        <v>3928031.23</v>
      </c>
      <c r="AM5" s="372">
        <f t="shared" si="2"/>
        <v>571076.69999999972</v>
      </c>
      <c r="AN5" s="369">
        <f>SUMIF(逐日资产统计!$A:$A,盈亏统计!AH5,逐日资产统计!$I:$I)</f>
        <v>739644.76</v>
      </c>
      <c r="AO5" s="370">
        <f t="shared" si="3"/>
        <v>168568.06000000029</v>
      </c>
      <c r="AP5" s="375">
        <f>SUMIF(逐日资产统计!$A:$A,盈亏统计!AH5,逐日资产统计!$G:$G)</f>
        <v>-59282.62000000001</v>
      </c>
      <c r="AQ5" s="376">
        <f t="shared" si="4"/>
        <v>-10687.470000000088</v>
      </c>
    </row>
    <row r="6" spans="1:44" x14ac:dyDescent="0.25">
      <c r="A6" s="89">
        <v>41866</v>
      </c>
      <c r="B6" s="98"/>
      <c r="C6" s="12" t="s">
        <v>69</v>
      </c>
      <c r="D6" s="12">
        <v>500</v>
      </c>
      <c r="E6" s="12">
        <v>7.45</v>
      </c>
      <c r="F6" s="12">
        <v>3100</v>
      </c>
      <c r="G6" s="99">
        <v>20.565540322580599</v>
      </c>
      <c r="H6" s="100">
        <v>63753.175000000003</v>
      </c>
      <c r="I6" s="127">
        <v>-40658.175000000003</v>
      </c>
      <c r="J6" s="128">
        <v>-0.63774353198879896</v>
      </c>
      <c r="K6" s="129">
        <v>23095</v>
      </c>
      <c r="L6" s="12">
        <v>279.275000000001</v>
      </c>
      <c r="M6" s="130">
        <v>5</v>
      </c>
      <c r="N6" s="127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52">
        <v>44032</v>
      </c>
      <c r="AI6" s="366">
        <v>4339097</v>
      </c>
      <c r="AJ6" s="366">
        <v>159277</v>
      </c>
      <c r="AK6" s="46">
        <v>733.93</v>
      </c>
      <c r="AL6" s="369">
        <v>3928031.23</v>
      </c>
      <c r="AM6" s="372">
        <f t="shared" si="2"/>
        <v>571076.69999999972</v>
      </c>
      <c r="AN6" s="369">
        <f>SUMIF(逐日资产统计!$A:$A,盈亏统计!AH6,逐日资产统计!$I:$I)</f>
        <v>748938.92999999993</v>
      </c>
      <c r="AO6" s="370">
        <f t="shared" si="3"/>
        <v>177862.23000000021</v>
      </c>
      <c r="AP6" s="375">
        <f>SUMIF(逐日资产统计!$A:$A,盈亏统计!AH6,逐日资产统计!$G:$G)</f>
        <v>-57262.159999999996</v>
      </c>
      <c r="AQ6" s="376">
        <f t="shared" si="4"/>
        <v>9294.1699999999255</v>
      </c>
    </row>
    <row r="7" spans="1:44" x14ac:dyDescent="0.25">
      <c r="A7" s="97">
        <v>42136</v>
      </c>
      <c r="B7" s="101"/>
      <c r="C7" s="102" t="s">
        <v>69</v>
      </c>
      <c r="D7" s="102">
        <v>500</v>
      </c>
      <c r="E7" s="102">
        <v>11.92</v>
      </c>
      <c r="F7" s="102">
        <v>600</v>
      </c>
      <c r="G7" s="103">
        <v>95.606841666666597</v>
      </c>
      <c r="H7" s="104">
        <v>57364.105000000003</v>
      </c>
      <c r="I7" s="131">
        <v>-50212.105000000003</v>
      </c>
      <c r="J7" s="132">
        <v>-0.87532273012888495</v>
      </c>
      <c r="K7" s="133">
        <v>7152</v>
      </c>
      <c r="L7" s="102">
        <v>209.04000000000099</v>
      </c>
      <c r="M7" s="134">
        <v>5</v>
      </c>
      <c r="N7" s="131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52">
        <v>44033</v>
      </c>
      <c r="AI7" s="366">
        <v>4339097</v>
      </c>
      <c r="AJ7" s="366">
        <v>159277</v>
      </c>
      <c r="AK7" s="46">
        <v>733.93</v>
      </c>
      <c r="AL7" s="369">
        <v>3928031.23</v>
      </c>
      <c r="AM7" s="372">
        <f t="shared" si="2"/>
        <v>571076.69999999972</v>
      </c>
      <c r="AN7" s="369">
        <f>SUMIF(逐日资产统计!$A:$A,盈亏统计!AH7,逐日资产统计!$I:$I)</f>
        <v>746687.33000000007</v>
      </c>
      <c r="AO7" s="370">
        <f t="shared" si="3"/>
        <v>175610.63000000035</v>
      </c>
      <c r="AP7" s="375">
        <f>SUMIF(逐日资产统计!$A:$A,盈亏统计!AH7,逐日资产统计!$G:$G)</f>
        <v>-59496.2</v>
      </c>
      <c r="AQ7" s="376">
        <f t="shared" si="4"/>
        <v>-2251.5999999998603</v>
      </c>
      <c r="AR7" s="367" t="s">
        <v>869</v>
      </c>
    </row>
    <row r="8" spans="1:44" x14ac:dyDescent="0.25">
      <c r="A8" s="55">
        <v>42138</v>
      </c>
      <c r="B8" s="105"/>
      <c r="C8" s="60" t="s">
        <v>69</v>
      </c>
      <c r="D8" s="60">
        <v>500</v>
      </c>
      <c r="E8" s="60">
        <v>12.8</v>
      </c>
      <c r="F8" s="60">
        <v>100</v>
      </c>
      <c r="G8" s="106">
        <v>509.75504999999998</v>
      </c>
      <c r="H8" s="107">
        <v>50975.504999999997</v>
      </c>
      <c r="I8" s="10">
        <v>-49695.504999999997</v>
      </c>
      <c r="J8" s="27">
        <v>-0.97488990055125502</v>
      </c>
      <c r="K8" s="135">
        <v>1280</v>
      </c>
      <c r="L8" s="60">
        <v>516.599999999999</v>
      </c>
      <c r="M8" s="136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52">
        <v>44038</v>
      </c>
      <c r="AI8" s="366">
        <v>4339097</v>
      </c>
      <c r="AJ8" s="366">
        <v>159277</v>
      </c>
      <c r="AK8" s="46">
        <v>733.93</v>
      </c>
      <c r="AL8" s="369">
        <v>4128031.23</v>
      </c>
      <c r="AM8" s="372">
        <f t="shared" si="2"/>
        <v>371076.69999999972</v>
      </c>
      <c r="AN8" s="369">
        <f>SUMIF(逐日资产统计!$A:$A,盈亏统计!AH8,逐日资产统计!$I:$I)</f>
        <v>532049.92000000004</v>
      </c>
      <c r="AO8" s="370">
        <f t="shared" ref="AO8" si="5">AN8-AM8</f>
        <v>160973.22000000032</v>
      </c>
      <c r="AP8" s="375">
        <f>SUMIF(逐日资产统计!$A:$A,盈亏统计!AH8,逐日资产统计!$G:$G)</f>
        <v>-74133.61</v>
      </c>
      <c r="AQ8" s="376">
        <f t="shared" si="4"/>
        <v>-14637.410000000033</v>
      </c>
    </row>
    <row r="9" spans="1:44" x14ac:dyDescent="0.25">
      <c r="A9" s="97">
        <v>42201</v>
      </c>
      <c r="B9" s="101"/>
      <c r="C9" s="102" t="s">
        <v>69</v>
      </c>
      <c r="D9" s="102">
        <v>500</v>
      </c>
      <c r="E9" s="102">
        <v>8.9600000000000009</v>
      </c>
      <c r="F9" s="102">
        <v>600</v>
      </c>
      <c r="G9" s="103">
        <v>66.292158333333305</v>
      </c>
      <c r="H9" s="104">
        <v>39775.294999999998</v>
      </c>
      <c r="I9" s="131">
        <v>-34399.294999999998</v>
      </c>
      <c r="J9" s="132">
        <v>-0.86484072588273697</v>
      </c>
      <c r="K9" s="133">
        <v>5376</v>
      </c>
      <c r="L9" s="102">
        <v>452.51999999999703</v>
      </c>
      <c r="M9" s="134">
        <v>5</v>
      </c>
      <c r="N9" s="131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52">
        <v>44040</v>
      </c>
      <c r="AI9" s="366">
        <v>4339097</v>
      </c>
      <c r="AJ9" s="366">
        <v>159277</v>
      </c>
      <c r="AK9" s="46">
        <v>733.93</v>
      </c>
      <c r="AL9" s="369">
        <v>4128031.23</v>
      </c>
      <c r="AM9" s="372">
        <f t="shared" ref="AM9" si="6">SUM(AI9:AK9)-AL9</f>
        <v>371076.69999999972</v>
      </c>
      <c r="AN9" s="369">
        <f>SUMIF(逐日资产统计!$A:$A,盈亏统计!AH9,逐日资产统计!$I:$I)</f>
        <v>532483.1100000001</v>
      </c>
      <c r="AO9" s="370">
        <f t="shared" ref="AO9" si="7">AN9-AM9</f>
        <v>161406.41000000038</v>
      </c>
      <c r="AP9" s="375">
        <f>SUMIF(逐日资产统计!$A:$A,盈亏统计!AH9,逐日资产统计!$G:$G)</f>
        <v>-73700.42</v>
      </c>
      <c r="AQ9" s="376">
        <f t="shared" ref="AQ9" si="8">AO9-AO8</f>
        <v>433.19000000006054</v>
      </c>
    </row>
    <row r="10" spans="1:44" x14ac:dyDescent="0.25">
      <c r="A10" s="89">
        <v>42220</v>
      </c>
      <c r="B10" s="108"/>
      <c r="C10" s="12" t="s">
        <v>69</v>
      </c>
      <c r="D10" s="12">
        <v>500</v>
      </c>
      <c r="E10" s="12">
        <v>8.8699999999999992</v>
      </c>
      <c r="F10" s="12">
        <v>100</v>
      </c>
      <c r="G10" s="99">
        <v>347.74430000000001</v>
      </c>
      <c r="H10" s="100">
        <v>34774.43</v>
      </c>
      <c r="I10" s="127">
        <v>-33887.43</v>
      </c>
      <c r="J10" s="128">
        <v>-0.97449275228954102</v>
      </c>
      <c r="K10" s="129">
        <v>887</v>
      </c>
      <c r="L10" s="12">
        <v>380.56500000000199</v>
      </c>
      <c r="M10" s="130">
        <v>5</v>
      </c>
      <c r="N10" s="127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52">
        <v>44042</v>
      </c>
      <c r="AI10" s="366">
        <v>4339097</v>
      </c>
      <c r="AJ10" s="366">
        <v>159277</v>
      </c>
      <c r="AK10" s="46">
        <v>733.93</v>
      </c>
      <c r="AL10" s="369">
        <v>4128031.23</v>
      </c>
      <c r="AM10" s="372">
        <f t="shared" ref="AM10" si="9">SUM(AI10:AK10)-AL10</f>
        <v>371076.69999999972</v>
      </c>
      <c r="AN10" s="369">
        <f>SUMIF(逐日资产统计!$A:$A,盈亏统计!AH10,逐日资产统计!$I:$I)</f>
        <v>544180.58000000007</v>
      </c>
      <c r="AO10" s="370">
        <f t="shared" ref="AO10" si="10">AN10-AM10</f>
        <v>173103.88000000035</v>
      </c>
      <c r="AP10" s="375">
        <f>SUMIF(逐日资产统计!$A:$A,盈亏统计!AH10,逐日资产统计!$G:$G)</f>
        <v>-61995.749999999985</v>
      </c>
      <c r="AQ10" s="376">
        <f t="shared" ref="AQ10" si="11">AO10-AO9</f>
        <v>11697.469999999972</v>
      </c>
    </row>
    <row r="11" spans="1:44" x14ac:dyDescent="0.25">
      <c r="A11" s="97">
        <v>42254</v>
      </c>
      <c r="B11" s="109"/>
      <c r="C11" s="90" t="s">
        <v>69</v>
      </c>
      <c r="D11" s="90">
        <v>500</v>
      </c>
      <c r="E11" s="90">
        <v>7.12</v>
      </c>
      <c r="F11" s="90">
        <v>1600</v>
      </c>
      <c r="G11" s="92">
        <v>28.604993749999998</v>
      </c>
      <c r="H11" s="93">
        <v>45767.99</v>
      </c>
      <c r="I11" s="31">
        <v>-34375.99</v>
      </c>
      <c r="J11" s="122">
        <v>-0.75109241196740295</v>
      </c>
      <c r="K11" s="123">
        <v>11392</v>
      </c>
      <c r="L11" s="90">
        <v>894.44000000000199</v>
      </c>
      <c r="M11" s="124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52">
        <v>44046</v>
      </c>
      <c r="AI11" s="366">
        <v>4339097</v>
      </c>
      <c r="AJ11" s="366">
        <v>159277</v>
      </c>
      <c r="AK11" s="46">
        <v>733.93</v>
      </c>
      <c r="AL11" s="369">
        <v>4128031.23</v>
      </c>
      <c r="AM11" s="372">
        <f t="shared" ref="AM11" si="12">SUM(AI11:AK11)-AL11</f>
        <v>371076.69999999972</v>
      </c>
      <c r="AN11" s="369">
        <f>SUMIF(逐日资产统计!$A:$A,盈亏统计!AH11,逐日资产统计!$I:$I)</f>
        <v>554595.88000000012</v>
      </c>
      <c r="AO11" s="370">
        <f t="shared" ref="AO11" si="13">AN11-AM11</f>
        <v>183519.1800000004</v>
      </c>
      <c r="AP11" s="375">
        <f>SUMIF(逐日资产统计!$A:$A,盈亏统计!AH11,逐日资产统计!$G:$G)</f>
        <v>-51576.45</v>
      </c>
      <c r="AQ11" s="376">
        <f t="shared" ref="AQ11" si="14">AO11-AO10</f>
        <v>10415.300000000047</v>
      </c>
    </row>
    <row r="12" spans="1:44" x14ac:dyDescent="0.25">
      <c r="A12" s="55">
        <v>42256</v>
      </c>
      <c r="B12" s="110"/>
      <c r="C12" s="64" t="s">
        <v>69</v>
      </c>
      <c r="D12" s="64">
        <v>500</v>
      </c>
      <c r="E12" s="64">
        <v>7.56</v>
      </c>
      <c r="F12" s="64">
        <v>1100</v>
      </c>
      <c r="G12" s="95">
        <v>38.1788818181818</v>
      </c>
      <c r="H12" s="96">
        <v>41996.77</v>
      </c>
      <c r="I12" s="15">
        <v>-33680.769999999997</v>
      </c>
      <c r="J12" s="33">
        <v>-0.80198477168601301</v>
      </c>
      <c r="K12" s="125">
        <v>8316</v>
      </c>
      <c r="L12" s="64">
        <v>695.22000000000105</v>
      </c>
      <c r="M12" s="126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52">
        <v>44053</v>
      </c>
      <c r="AI12" s="366">
        <v>4339097</v>
      </c>
      <c r="AJ12" s="366">
        <v>159277</v>
      </c>
      <c r="AK12" s="46">
        <v>733.93</v>
      </c>
      <c r="AL12" s="369">
        <v>4128031.23</v>
      </c>
      <c r="AM12" s="372">
        <f t="shared" ref="AM12" si="15">SUM(AI12:AK12)-AL12</f>
        <v>371076.69999999972</v>
      </c>
      <c r="AN12" s="369">
        <f>SUMIF(逐日资产统计!$A:$A,盈亏统计!AH12,逐日资产统计!$I:$I)</f>
        <v>564696.59</v>
      </c>
      <c r="AO12" s="370">
        <f t="shared" ref="AO12" si="16">AN12-AM12</f>
        <v>193619.89000000025</v>
      </c>
      <c r="AP12" s="375">
        <f>SUMIF(逐日资产统计!$A:$A,盈亏统计!AH12,逐日资产统计!$G:$G)</f>
        <v>-41777.780000000006</v>
      </c>
      <c r="AQ12" s="376">
        <f t="shared" ref="AQ12" si="17">AO12-AO11</f>
        <v>10100.709999999846</v>
      </c>
    </row>
    <row r="13" spans="1:44" x14ac:dyDescent="0.25">
      <c r="A13" s="52">
        <v>42263</v>
      </c>
      <c r="B13" s="110"/>
      <c r="C13" s="58" t="s">
        <v>69</v>
      </c>
      <c r="D13" s="58">
        <v>500</v>
      </c>
      <c r="E13" s="58">
        <v>7.85</v>
      </c>
      <c r="F13" s="58">
        <v>600</v>
      </c>
      <c r="G13" s="111">
        <v>63.467824999999998</v>
      </c>
      <c r="H13" s="112">
        <v>38080.695</v>
      </c>
      <c r="I13" s="19">
        <v>-33370.695</v>
      </c>
      <c r="J13" s="29">
        <v>-0.87631528258609803</v>
      </c>
      <c r="K13" s="137">
        <v>4710</v>
      </c>
      <c r="L13" s="58">
        <v>310.07499999999698</v>
      </c>
      <c r="M13" s="138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52">
        <v>44057</v>
      </c>
      <c r="AI13" s="366">
        <v>4339097</v>
      </c>
      <c r="AJ13" s="366">
        <v>159277</v>
      </c>
      <c r="AK13" s="46">
        <v>733.93</v>
      </c>
      <c r="AL13" s="369">
        <v>4128031.23</v>
      </c>
      <c r="AM13" s="372">
        <f t="shared" ref="AM13" si="18">SUM(AI13:AK13)-AL13</f>
        <v>371076.69999999972</v>
      </c>
      <c r="AN13" s="369">
        <f>SUMIF(逐日资产统计!$A:$A,盈亏统计!AH13,逐日资产统计!$I:$I)</f>
        <v>568149.49</v>
      </c>
      <c r="AO13" s="370">
        <f t="shared" ref="AO13" si="19">AN13-AM13</f>
        <v>197072.79000000027</v>
      </c>
      <c r="AP13" s="375">
        <f>SUMIF(逐日资产统计!$A:$A,盈亏统计!AH13,逐日资产统计!$G:$G)</f>
        <v>-61008.479999999996</v>
      </c>
      <c r="AQ13" s="376">
        <f t="shared" ref="AQ13" si="20">AO13-AO12</f>
        <v>3452.9000000000233</v>
      </c>
    </row>
    <row r="14" spans="1:44" x14ac:dyDescent="0.25">
      <c r="A14" s="55">
        <v>42277</v>
      </c>
      <c r="B14" s="110"/>
      <c r="C14" s="64" t="s">
        <v>69</v>
      </c>
      <c r="D14" s="64">
        <v>500</v>
      </c>
      <c r="E14" s="64">
        <v>8</v>
      </c>
      <c r="F14" s="64">
        <v>100</v>
      </c>
      <c r="G14" s="95">
        <v>340.89695</v>
      </c>
      <c r="H14" s="96">
        <v>34089.695</v>
      </c>
      <c r="I14" s="15">
        <v>-33289.695</v>
      </c>
      <c r="J14" s="33">
        <v>-0.97653249757734695</v>
      </c>
      <c r="K14" s="125">
        <v>800</v>
      </c>
      <c r="L14" s="64">
        <v>81</v>
      </c>
      <c r="M14" s="126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52">
        <v>44060</v>
      </c>
      <c r="AI14" s="366">
        <v>4339097</v>
      </c>
      <c r="AJ14" s="366">
        <v>159277</v>
      </c>
      <c r="AK14" s="46">
        <v>733.93</v>
      </c>
      <c r="AL14" s="369">
        <v>4128031.23</v>
      </c>
      <c r="AM14" s="372">
        <f t="shared" ref="AM14" si="21">SUM(AI14:AK14)-AL14</f>
        <v>371076.69999999972</v>
      </c>
      <c r="AN14" s="369">
        <f>SUMIF(逐日资产统计!$A:$A,盈亏统计!AH14,逐日资产统计!$I:$I)</f>
        <v>575731.21</v>
      </c>
      <c r="AO14" s="370">
        <f t="shared" ref="AO14" si="22">AN14-AM14</f>
        <v>204654.51000000024</v>
      </c>
      <c r="AP14" s="375">
        <f>SUMIF(逐日资产统计!$A:$A,盈亏统计!AH14,逐日资产统计!$G:$G)</f>
        <v>-53520.759999999995</v>
      </c>
      <c r="AQ14" s="376">
        <f t="shared" ref="AQ14" si="23">AO14-AO13</f>
        <v>7581.7199999999721</v>
      </c>
    </row>
    <row r="15" spans="1:44" x14ac:dyDescent="0.25">
      <c r="A15" s="113">
        <v>42775</v>
      </c>
      <c r="B15" s="101"/>
      <c r="C15" s="102" t="s">
        <v>69</v>
      </c>
      <c r="D15" s="102">
        <v>500</v>
      </c>
      <c r="E15" s="102">
        <v>9.64</v>
      </c>
      <c r="F15" s="102">
        <v>100</v>
      </c>
      <c r="G15" s="103">
        <v>7.7447499999997804</v>
      </c>
      <c r="H15" s="104">
        <v>774.47499999997797</v>
      </c>
      <c r="I15" s="131">
        <v>189.525000000022</v>
      </c>
      <c r="J15" s="132">
        <v>0.244714161206014</v>
      </c>
      <c r="K15" s="133">
        <v>964</v>
      </c>
      <c r="L15" s="102">
        <v>110.18</v>
      </c>
      <c r="M15" s="134">
        <v>5</v>
      </c>
      <c r="N15" s="131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52">
        <v>44061</v>
      </c>
      <c r="AI15" s="366">
        <v>4339097</v>
      </c>
      <c r="AJ15" s="366">
        <v>159277</v>
      </c>
      <c r="AK15" s="46">
        <v>733.93</v>
      </c>
      <c r="AL15" s="369">
        <v>4128031.23</v>
      </c>
      <c r="AM15" s="372">
        <f t="shared" ref="AM15" si="24">SUM(AI15:AK15)-AL15</f>
        <v>371076.69999999972</v>
      </c>
      <c r="AN15" s="369">
        <f>SUMIF(逐日资产统计!$A:$A,盈亏统计!AH15,逐日资产统计!$I:$I)</f>
        <v>578228.25</v>
      </c>
      <c r="AO15" s="370">
        <f t="shared" ref="AO15" si="25">AN15-AM15</f>
        <v>207151.55000000028</v>
      </c>
      <c r="AP15" s="375">
        <f>SUMIF(逐日资产统计!$A:$A,盈亏统计!AH15,逐日资产统计!$G:$G)</f>
        <v>-51000.160000000003</v>
      </c>
      <c r="AQ15" s="376">
        <f t="shared" ref="AQ15" si="26">AO15-AO14</f>
        <v>2497.0400000000373</v>
      </c>
    </row>
    <row r="16" spans="1:44" x14ac:dyDescent="0.25">
      <c r="A16" s="113">
        <v>42821</v>
      </c>
      <c r="B16" s="114" t="s">
        <v>594</v>
      </c>
      <c r="C16" s="115" t="s">
        <v>63</v>
      </c>
      <c r="D16" s="91">
        <v>500</v>
      </c>
      <c r="E16" s="31">
        <v>9.56</v>
      </c>
      <c r="F16" s="116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22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39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41"/>
      <c r="AC16" s="40">
        <f t="shared" si="0"/>
        <v>18.455725679918658</v>
      </c>
      <c r="AD16" s="40">
        <f t="shared" si="1"/>
        <v>-581.54427432008129</v>
      </c>
      <c r="AH16" s="152">
        <v>44071</v>
      </c>
      <c r="AI16" s="366">
        <v>4339097</v>
      </c>
      <c r="AJ16" s="366">
        <v>159277</v>
      </c>
      <c r="AK16" s="46">
        <v>733.93</v>
      </c>
      <c r="AL16" s="369">
        <v>4128031.23</v>
      </c>
      <c r="AM16" s="372">
        <f t="shared" ref="AM16" si="46">SUM(AI16:AK16)-AL16</f>
        <v>371076.69999999972</v>
      </c>
      <c r="AN16" s="369">
        <f>SUMIF(逐日资产统计!$A:$A,盈亏统计!AH16,逐日资产统计!$I:$I)</f>
        <v>566580.47999999998</v>
      </c>
      <c r="AO16" s="370">
        <f t="shared" ref="AO16" si="47">AN16-AM16</f>
        <v>195503.78000000026</v>
      </c>
      <c r="AP16" s="375">
        <f>SUMIF(逐日资产统计!$A:$A,盈亏统计!AH16,逐日资产统计!$G:$G)</f>
        <v>-61635.929999999993</v>
      </c>
      <c r="AQ16" s="376">
        <f t="shared" ref="AQ16" si="48">AO16-AO15</f>
        <v>-11647.770000000019</v>
      </c>
    </row>
    <row r="17" spans="1:44" x14ac:dyDescent="0.25">
      <c r="A17" s="113">
        <v>42824</v>
      </c>
      <c r="B17" s="114" t="s">
        <v>185</v>
      </c>
      <c r="C17" s="115" t="s">
        <v>63</v>
      </c>
      <c r="D17" s="91">
        <v>500</v>
      </c>
      <c r="E17" s="31">
        <v>9.32</v>
      </c>
      <c r="F17" s="116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22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39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6"/>
      <c r="AC17" s="40">
        <f t="shared" si="0"/>
        <v>2.9518495171698791</v>
      </c>
      <c r="AD17" s="40">
        <f t="shared" si="1"/>
        <v>-1097.0481504828301</v>
      </c>
      <c r="AH17" s="152">
        <v>44084</v>
      </c>
      <c r="AI17" s="366">
        <v>4339097</v>
      </c>
      <c r="AJ17" s="366">
        <v>159277</v>
      </c>
      <c r="AK17" s="46">
        <v>733.93</v>
      </c>
      <c r="AL17" s="369">
        <v>4218808.2300000004</v>
      </c>
      <c r="AM17" s="372">
        <f t="shared" ref="AM17" si="49">SUM(AI17:AK17)-AL17</f>
        <v>280299.69999999925</v>
      </c>
      <c r="AN17" s="369">
        <f>SUMIF(逐日资产统计!$A:$A,盈亏统计!AH17,逐日资产统计!$I:$I)</f>
        <v>454244.81</v>
      </c>
      <c r="AO17" s="370">
        <f t="shared" ref="AO17" si="50">AN17-AM17</f>
        <v>173945.11000000074</v>
      </c>
      <c r="AP17" s="375">
        <f>SUMIF(逐日资产统计!$A:$A,盈亏统计!AH17,逐日资产统计!$G:$G)</f>
        <v>-84181.2</v>
      </c>
      <c r="AQ17" s="376">
        <f t="shared" ref="AQ17" si="51">AO17-AO16</f>
        <v>-21558.669999999518</v>
      </c>
      <c r="AR17" s="367" t="s">
        <v>902</v>
      </c>
    </row>
    <row r="18" spans="1:44" x14ac:dyDescent="0.25">
      <c r="A18" s="113">
        <v>42824</v>
      </c>
      <c r="B18" s="117" t="s">
        <v>200</v>
      </c>
      <c r="C18" s="115" t="s">
        <v>63</v>
      </c>
      <c r="D18" s="118">
        <v>500</v>
      </c>
      <c r="E18" s="31">
        <v>9.14</v>
      </c>
      <c r="F18" s="116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22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39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6"/>
      <c r="AC18" s="40">
        <f t="shared" si="0"/>
        <v>-19.188978391682355</v>
      </c>
      <c r="AD18" s="40">
        <f t="shared" si="1"/>
        <v>-1619.1889783916824</v>
      </c>
      <c r="AH18" s="152">
        <v>44095</v>
      </c>
      <c r="AI18" s="366">
        <v>4339097</v>
      </c>
      <c r="AJ18" s="366">
        <v>159277</v>
      </c>
      <c r="AK18" s="46">
        <v>751.92</v>
      </c>
      <c r="AL18" s="369">
        <v>4218808.2300000004</v>
      </c>
      <c r="AM18" s="372">
        <f t="shared" ref="AM18" si="52">SUM(AI18:AK18)-AL18</f>
        <v>280317.68999999948</v>
      </c>
      <c r="AN18" s="369">
        <f>SUMIF(逐日资产统计!$A:$A,盈亏统计!AH18,逐日资产统计!$I:$I)</f>
        <v>472069.37</v>
      </c>
      <c r="AO18" s="370">
        <f t="shared" ref="AO18" si="53">AN18-AM18</f>
        <v>191751.68000000052</v>
      </c>
      <c r="AP18" s="375">
        <f>SUMIF(逐日资产统计!$A:$A,盈亏统计!AH18,逐日资产统计!$G:$G)</f>
        <v>-66443.03</v>
      </c>
      <c r="AQ18" s="376">
        <f t="shared" ref="AQ18" si="54">AO18-AO17</f>
        <v>17806.569999999774</v>
      </c>
    </row>
    <row r="19" spans="1:44" x14ac:dyDescent="0.25">
      <c r="A19" s="113">
        <v>42830</v>
      </c>
      <c r="B19" s="114"/>
      <c r="C19" s="115" t="s">
        <v>69</v>
      </c>
      <c r="D19" s="118">
        <v>500</v>
      </c>
      <c r="E19" s="31">
        <v>9.2899999999999991</v>
      </c>
      <c r="F19" s="116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22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39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6"/>
      <c r="AC19" s="40">
        <f t="shared" si="0"/>
        <v>5.904473627558775</v>
      </c>
      <c r="AD19" s="40">
        <f t="shared" si="1"/>
        <v>-1094.0955263724413</v>
      </c>
      <c r="AH19" s="152">
        <v>44116</v>
      </c>
      <c r="AI19" s="366">
        <v>4339097</v>
      </c>
      <c r="AJ19" s="366">
        <v>159277</v>
      </c>
      <c r="AK19" s="46">
        <v>751.92</v>
      </c>
      <c r="AL19" s="369">
        <v>4218808.2300000004</v>
      </c>
      <c r="AM19" s="372">
        <f t="shared" ref="AM19" si="55">SUM(AI19:AK19)-AL19</f>
        <v>280317.68999999948</v>
      </c>
      <c r="AN19" s="369">
        <f>SUMIF(逐日资产统计!$A:$A,盈亏统计!AH19,逐日资产统计!$I:$I)</f>
        <v>463983.11000000004</v>
      </c>
      <c r="AO19" s="370">
        <f t="shared" ref="AO19" si="56">AN19-AM19</f>
        <v>183665.42000000057</v>
      </c>
      <c r="AP19" s="375">
        <f>SUMIF(逐日资产统计!$A:$A,盈亏统计!AH19,逐日资产统计!$G:$G)</f>
        <v>-74525.289999999994</v>
      </c>
      <c r="AQ19" s="376">
        <f t="shared" ref="AQ19" si="57">AO19-AO18</f>
        <v>-8086.2599999999511</v>
      </c>
    </row>
    <row r="20" spans="1:44" x14ac:dyDescent="0.25">
      <c r="A20" s="113">
        <v>42830</v>
      </c>
      <c r="B20" s="114"/>
      <c r="C20" s="115" t="s">
        <v>69</v>
      </c>
      <c r="D20" s="118">
        <v>500</v>
      </c>
      <c r="E20" s="31">
        <v>9.41</v>
      </c>
      <c r="F20" s="116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22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39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6"/>
      <c r="AC20" s="81">
        <f t="shared" si="0"/>
        <v>18.818959883105517</v>
      </c>
      <c r="AD20" s="81">
        <f t="shared" si="1"/>
        <v>-581.18104011689445</v>
      </c>
      <c r="AH20" s="152">
        <v>44118</v>
      </c>
      <c r="AI20" s="366">
        <v>4339097</v>
      </c>
      <c r="AJ20" s="366">
        <v>159277</v>
      </c>
      <c r="AK20" s="46">
        <v>751.92</v>
      </c>
      <c r="AL20" s="369">
        <v>4218808.2300000004</v>
      </c>
      <c r="AM20" s="372">
        <f t="shared" ref="AM20:AM28" si="58">SUM(AI20:AK20)-AL20</f>
        <v>280317.68999999948</v>
      </c>
      <c r="AN20" s="369">
        <f>SUMIF(逐日资产统计!$A:$A,盈亏统计!AH20,逐日资产统计!$I:$I)</f>
        <v>459237.72000000003</v>
      </c>
      <c r="AO20" s="370">
        <f t="shared" ref="AO20:AO28" si="59">AN20-AM20</f>
        <v>178920.03000000055</v>
      </c>
      <c r="AP20" s="375">
        <f>SUMIF(逐日资产统计!$A:$A,盈亏统计!AH20,逐日资产统计!$G:$G)</f>
        <v>-79266.679999999993</v>
      </c>
      <c r="AQ20" s="376">
        <f t="shared" ref="AQ20:AQ28" si="60">AO20-AO19</f>
        <v>-4745.390000000014</v>
      </c>
    </row>
    <row r="21" spans="1:44" x14ac:dyDescent="0.25">
      <c r="A21" s="113">
        <v>42831</v>
      </c>
      <c r="B21" s="114"/>
      <c r="C21" s="115" t="s">
        <v>69</v>
      </c>
      <c r="D21" s="118">
        <v>500</v>
      </c>
      <c r="E21" s="31">
        <v>9.57</v>
      </c>
      <c r="F21" s="116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22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39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6"/>
      <c r="AC21" s="81">
        <f t="shared" si="0"/>
        <v>27.508704806689963</v>
      </c>
      <c r="AD21" s="81">
        <f t="shared" si="1"/>
        <v>-72.491295193310037</v>
      </c>
      <c r="AH21" s="152">
        <v>44120</v>
      </c>
      <c r="AI21" s="366">
        <v>4339097</v>
      </c>
      <c r="AJ21" s="366">
        <v>159277</v>
      </c>
      <c r="AK21" s="46">
        <v>751.92</v>
      </c>
      <c r="AL21" s="369">
        <v>4218808.2300000004</v>
      </c>
      <c r="AM21" s="372">
        <f t="shared" si="58"/>
        <v>280317.68999999948</v>
      </c>
      <c r="AN21" s="369">
        <f>SUMIF(逐日资产统计!$A:$A,盈亏统计!AH21,逐日资产统计!$I:$I)</f>
        <v>466064.92999999993</v>
      </c>
      <c r="AO21" s="370">
        <f t="shared" si="59"/>
        <v>185747.24000000046</v>
      </c>
      <c r="AP21" s="375">
        <f>SUMIF(逐日资产统计!$A:$A,盈亏统计!AH21,逐日资产统计!$G:$G)</f>
        <v>-72429.91</v>
      </c>
      <c r="AQ21" s="376">
        <f t="shared" si="60"/>
        <v>6827.2099999999045</v>
      </c>
    </row>
    <row r="22" spans="1:44" x14ac:dyDescent="0.25">
      <c r="A22" s="113">
        <v>42835</v>
      </c>
      <c r="B22" s="114" t="s">
        <v>174</v>
      </c>
      <c r="C22" s="115" t="s">
        <v>63</v>
      </c>
      <c r="D22" s="118">
        <v>500</v>
      </c>
      <c r="E22" s="31">
        <v>9.27</v>
      </c>
      <c r="F22" s="116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22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39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6"/>
      <c r="AC22" s="81">
        <f t="shared" si="0"/>
        <v>24.625221682850388</v>
      </c>
      <c r="AD22" s="81">
        <f t="shared" si="1"/>
        <v>-575.37477831714966</v>
      </c>
      <c r="AH22" s="152">
        <v>44123</v>
      </c>
      <c r="AI22" s="366">
        <v>4339097</v>
      </c>
      <c r="AJ22" s="366">
        <v>159277</v>
      </c>
      <c r="AK22" s="46">
        <v>751.92</v>
      </c>
      <c r="AL22" s="369">
        <v>4218808.2300000004</v>
      </c>
      <c r="AM22" s="372">
        <f t="shared" si="58"/>
        <v>280317.68999999948</v>
      </c>
      <c r="AN22" s="369">
        <f>SUMIF(逐日资产统计!$A:$A,盈亏统计!AH22,逐日资产统计!$I:$I)</f>
        <v>465242.9</v>
      </c>
      <c r="AO22" s="370">
        <f t="shared" si="59"/>
        <v>184925.21000000054</v>
      </c>
      <c r="AP22" s="375">
        <f>SUMIF(逐日资产统计!$A:$A,盈亏统计!AH22,逐日资产统计!$G:$G)</f>
        <v>-73242.37999999999</v>
      </c>
      <c r="AQ22" s="376">
        <f t="shared" si="60"/>
        <v>-822.02999999991152</v>
      </c>
    </row>
    <row r="23" spans="1:44" x14ac:dyDescent="0.25">
      <c r="A23" s="113">
        <v>42836</v>
      </c>
      <c r="B23" s="114" t="s">
        <v>598</v>
      </c>
      <c r="C23" s="115" t="s">
        <v>63</v>
      </c>
      <c r="D23" s="118">
        <v>500</v>
      </c>
      <c r="E23" s="31">
        <v>9.1999999999999993</v>
      </c>
      <c r="F23" s="116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22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39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81">
        <f t="shared" si="0"/>
        <v>19.706446195654685</v>
      </c>
      <c r="AD23" s="81">
        <f t="shared" si="1"/>
        <v>-1080.2935538043453</v>
      </c>
      <c r="AH23" s="152">
        <v>44130</v>
      </c>
      <c r="AI23" s="366">
        <v>4339097</v>
      </c>
      <c r="AJ23" s="366">
        <v>159277</v>
      </c>
      <c r="AK23" s="46">
        <v>751.92</v>
      </c>
      <c r="AL23" s="369">
        <v>4218808.2300000004</v>
      </c>
      <c r="AM23" s="372">
        <f t="shared" si="58"/>
        <v>280317.68999999948</v>
      </c>
      <c r="AN23" s="369">
        <f>SUMIF(逐日资产统计!$A:$A,盈亏统计!AH23,逐日资产统计!$I:$I)</f>
        <v>460252.01</v>
      </c>
      <c r="AO23" s="370">
        <f t="shared" si="59"/>
        <v>179934.32000000053</v>
      </c>
      <c r="AP23" s="375">
        <f>SUMIF(逐日资产统计!$A:$A,盈亏统计!AH23,逐日资产统计!$G:$G)</f>
        <v>-78233.27</v>
      </c>
      <c r="AQ23" s="376">
        <f t="shared" si="60"/>
        <v>-4990.890000000014</v>
      </c>
    </row>
    <row r="24" spans="1:44" x14ac:dyDescent="0.25">
      <c r="A24" s="113">
        <v>42844</v>
      </c>
      <c r="B24" s="114" t="s">
        <v>188</v>
      </c>
      <c r="C24" s="115" t="s">
        <v>63</v>
      </c>
      <c r="D24" s="118">
        <v>500</v>
      </c>
      <c r="E24" s="31">
        <v>8.7100000000000009</v>
      </c>
      <c r="F24" s="116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22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39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81">
        <f t="shared" si="0"/>
        <v>-41.610642365094733</v>
      </c>
      <c r="AD24" s="81">
        <f t="shared" si="1"/>
        <v>-1641.6106423650947</v>
      </c>
      <c r="AH24" s="152">
        <v>44140</v>
      </c>
      <c r="AI24" s="366">
        <v>4341097</v>
      </c>
      <c r="AJ24" s="366">
        <v>159277</v>
      </c>
      <c r="AK24" s="46">
        <v>751.92</v>
      </c>
      <c r="AL24" s="369">
        <v>4218808.2300000004</v>
      </c>
      <c r="AM24" s="372">
        <f t="shared" si="58"/>
        <v>282317.68999999948</v>
      </c>
      <c r="AN24" s="369">
        <f>SUMIF(逐日资产统计!$A:$A,盈亏统计!AH24,逐日资产统计!$I:$I)</f>
        <v>461031.61000000004</v>
      </c>
      <c r="AO24" s="370">
        <f t="shared" si="59"/>
        <v>178713.92000000057</v>
      </c>
      <c r="AP24" s="375">
        <f>SUMIF(逐日资产统计!$A:$A,盈亏统计!AH24,逐日资产统计!$G:$G)</f>
        <v>-79779.26999999999</v>
      </c>
      <c r="AQ24" s="376">
        <f t="shared" si="60"/>
        <v>-1220.3999999999651</v>
      </c>
    </row>
    <row r="25" spans="1:44" x14ac:dyDescent="0.25">
      <c r="A25" s="113">
        <v>42849</v>
      </c>
      <c r="B25" s="114"/>
      <c r="C25" s="115" t="s">
        <v>63</v>
      </c>
      <c r="D25" s="118">
        <v>500</v>
      </c>
      <c r="E25" s="31">
        <v>8.32</v>
      </c>
      <c r="F25" s="116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22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39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81">
        <f t="shared" si="0"/>
        <v>-119.12430228365129</v>
      </c>
      <c r="AD25" s="81">
        <f t="shared" si="1"/>
        <v>-2219.1243022836511</v>
      </c>
      <c r="AH25" s="152">
        <v>44145</v>
      </c>
      <c r="AI25" s="366">
        <v>4341097</v>
      </c>
      <c r="AJ25" s="366">
        <v>159277</v>
      </c>
      <c r="AK25" s="46">
        <v>751.92</v>
      </c>
      <c r="AL25" s="369">
        <v>4218808.2300000004</v>
      </c>
      <c r="AM25" s="372">
        <f t="shared" si="58"/>
        <v>282317.68999999948</v>
      </c>
      <c r="AN25" s="369">
        <f>SUMIF(逐日资产统计!$A:$A,盈亏统计!AH25,逐日资产统计!$I:$I)</f>
        <v>460375.93</v>
      </c>
      <c r="AO25" s="370">
        <f t="shared" si="59"/>
        <v>178058.24000000051</v>
      </c>
      <c r="AP25" s="375">
        <f>SUMIF(逐日资产统计!$A:$A,盈亏统计!AH25,逐日资产统计!$G:$G)</f>
        <v>-80425.95</v>
      </c>
      <c r="AQ25" s="376">
        <f t="shared" si="60"/>
        <v>-655.68000000005122</v>
      </c>
    </row>
    <row r="26" spans="1:44" x14ac:dyDescent="0.25">
      <c r="A26" s="113">
        <v>42850</v>
      </c>
      <c r="B26" s="114" t="s">
        <v>187</v>
      </c>
      <c r="C26" s="115" t="s">
        <v>63</v>
      </c>
      <c r="D26" s="118">
        <v>500</v>
      </c>
      <c r="E26" s="31">
        <v>8.1300000000000008</v>
      </c>
      <c r="F26" s="116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22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39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81">
        <f t="shared" si="0"/>
        <v>-171.5759157441544</v>
      </c>
      <c r="AD26" s="81">
        <f t="shared" si="1"/>
        <v>-2771.5759157441544</v>
      </c>
      <c r="AH26" s="152">
        <v>44148</v>
      </c>
      <c r="AI26" s="366">
        <v>4341097</v>
      </c>
      <c r="AJ26" s="366">
        <v>159277</v>
      </c>
      <c r="AK26" s="46">
        <v>751.92</v>
      </c>
      <c r="AL26" s="369">
        <v>4218808.2300000004</v>
      </c>
      <c r="AM26" s="372">
        <f t="shared" si="58"/>
        <v>282317.68999999948</v>
      </c>
      <c r="AN26" s="369">
        <f>SUMIF(逐日资产统计!$A:$A,盈亏统计!AH26,逐日资产统计!$I:$I)</f>
        <v>463074.80000000005</v>
      </c>
      <c r="AO26" s="370">
        <f t="shared" si="59"/>
        <v>180757.11000000057</v>
      </c>
      <c r="AP26" s="375">
        <f>SUMIF(逐日资产统计!$A:$A,盈亏统计!AH26,逐日资产统计!$G:$G)</f>
        <v>-77727.08</v>
      </c>
      <c r="AQ26" s="376">
        <f t="shared" si="60"/>
        <v>2698.8700000000536</v>
      </c>
    </row>
    <row r="27" spans="1:44" x14ac:dyDescent="0.25">
      <c r="A27" s="113">
        <v>42852</v>
      </c>
      <c r="B27" s="114"/>
      <c r="C27" s="115" t="s">
        <v>63</v>
      </c>
      <c r="D27" s="118">
        <v>500</v>
      </c>
      <c r="E27" s="31">
        <v>7.78</v>
      </c>
      <c r="F27" s="116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22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39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81">
        <f t="shared" si="0"/>
        <v>-296.84507647814638</v>
      </c>
      <c r="AD27" s="81">
        <f t="shared" si="1"/>
        <v>-3396.8450764781464</v>
      </c>
      <c r="AH27" s="152">
        <v>44152</v>
      </c>
      <c r="AI27" s="366">
        <v>4341097</v>
      </c>
      <c r="AJ27" s="366">
        <v>159277</v>
      </c>
      <c r="AK27" s="46">
        <v>751.92</v>
      </c>
      <c r="AL27" s="369">
        <v>4218808.2300000004</v>
      </c>
      <c r="AM27" s="372">
        <f t="shared" si="58"/>
        <v>282317.68999999948</v>
      </c>
      <c r="AN27" s="369">
        <f>SUMIF(逐日资产统计!$A:$A,盈亏统计!AH27,逐日资产统计!$I:$I)</f>
        <v>472737.12</v>
      </c>
      <c r="AO27" s="370">
        <f t="shared" si="59"/>
        <v>190419.43000000052</v>
      </c>
      <c r="AP27" s="375">
        <f>SUMIF(逐日资产统计!$A:$A,盈亏统计!AH27,逐日资产统计!$G:$G)</f>
        <v>-68056.760000000009</v>
      </c>
      <c r="AQ27" s="376">
        <f t="shared" si="60"/>
        <v>9662.3199999999488</v>
      </c>
    </row>
    <row r="28" spans="1:44" x14ac:dyDescent="0.25">
      <c r="A28" s="113">
        <v>42852</v>
      </c>
      <c r="B28" s="114" t="s">
        <v>180</v>
      </c>
      <c r="C28" s="115" t="s">
        <v>69</v>
      </c>
      <c r="D28" s="118">
        <v>500</v>
      </c>
      <c r="E28" s="31">
        <v>8.1</v>
      </c>
      <c r="F28" s="116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22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39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81">
        <f t="shared" si="0"/>
        <v>-163.82668765431828</v>
      </c>
      <c r="AD28" s="81">
        <f t="shared" si="1"/>
        <v>-2763.8266876543184</v>
      </c>
      <c r="AH28" s="152">
        <v>44154</v>
      </c>
      <c r="AI28" s="366">
        <v>4341097</v>
      </c>
      <c r="AJ28" s="366">
        <v>159277</v>
      </c>
      <c r="AK28" s="46">
        <v>751.92</v>
      </c>
      <c r="AL28" s="369">
        <v>4218808.2300000004</v>
      </c>
      <c r="AM28" s="372">
        <f t="shared" si="58"/>
        <v>282317.68999999948</v>
      </c>
      <c r="AN28" s="369">
        <f>SUMIF(逐日资产统计!$A:$A,盈亏统计!AH28,逐日资产统计!$I:$I)</f>
        <v>473137.71</v>
      </c>
      <c r="AO28" s="370">
        <f t="shared" si="59"/>
        <v>190820.02000000054</v>
      </c>
      <c r="AP28" s="375">
        <f>SUMIF(逐日资产统计!$A:$A,盈亏统计!AH28,逐日资产统计!$G:$G)</f>
        <v>-67642.610000000015</v>
      </c>
      <c r="AQ28" s="376">
        <f t="shared" si="60"/>
        <v>400.59000000002561</v>
      </c>
    </row>
    <row r="29" spans="1:44" x14ac:dyDescent="0.25">
      <c r="A29" s="113">
        <v>42857</v>
      </c>
      <c r="B29" s="114" t="s">
        <v>179</v>
      </c>
      <c r="C29" s="115" t="s">
        <v>69</v>
      </c>
      <c r="D29" s="118">
        <v>500</v>
      </c>
      <c r="E29" s="31">
        <v>8.36</v>
      </c>
      <c r="F29" s="116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22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39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81">
        <f t="shared" si="0"/>
        <v>-79.008322966504593</v>
      </c>
      <c r="AD29" s="81">
        <f t="shared" si="1"/>
        <v>-2179.0083229665047</v>
      </c>
      <c r="AH29" s="152">
        <v>44158</v>
      </c>
      <c r="AI29" s="366">
        <v>4341097</v>
      </c>
      <c r="AJ29" s="366">
        <v>159277</v>
      </c>
      <c r="AK29" s="46">
        <v>751.92</v>
      </c>
      <c r="AL29" s="369">
        <v>4218808.2300000004</v>
      </c>
      <c r="AM29" s="372">
        <f t="shared" ref="AM29" si="61">SUM(AI29:AK29)-AL29</f>
        <v>282317.68999999948</v>
      </c>
      <c r="AN29" s="369">
        <f>SUMIF(逐日资产统计!$A:$A,盈亏统计!AH29,逐日资产统计!$I:$I)</f>
        <v>474614.03</v>
      </c>
      <c r="AO29" s="370">
        <f t="shared" ref="AO29" si="62">AN29-AM29</f>
        <v>192296.34000000055</v>
      </c>
      <c r="AP29" s="375">
        <f>SUMIF(逐日资产统计!$A:$A,盈亏统计!AH29,逐日资产统计!$G:$G)</f>
        <v>-66166.290000000008</v>
      </c>
      <c r="AQ29" s="376">
        <f t="shared" ref="AQ29" si="63">AO29-AO28</f>
        <v>1476.320000000007</v>
      </c>
    </row>
    <row r="30" spans="1:44" x14ac:dyDescent="0.25">
      <c r="A30" s="113">
        <v>42865</v>
      </c>
      <c r="B30" s="114" t="s">
        <v>175</v>
      </c>
      <c r="C30" s="115" t="s">
        <v>63</v>
      </c>
      <c r="D30" s="118">
        <v>500</v>
      </c>
      <c r="E30" s="31">
        <v>7.8</v>
      </c>
      <c r="F30" s="116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22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39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81">
        <f t="shared" si="0"/>
        <v>-236.0152666666639</v>
      </c>
      <c r="AD30" s="81">
        <f t="shared" si="1"/>
        <v>-2836.015266666664</v>
      </c>
      <c r="AH30" s="152">
        <v>44161</v>
      </c>
      <c r="AI30" s="366">
        <v>4341097</v>
      </c>
      <c r="AJ30" s="366">
        <v>159277</v>
      </c>
      <c r="AK30" s="46">
        <v>751.92</v>
      </c>
      <c r="AL30" s="369">
        <v>4218808.2300000004</v>
      </c>
      <c r="AM30" s="372">
        <f t="shared" ref="AM30" si="64">SUM(AI30:AK30)-AL30</f>
        <v>282317.68999999948</v>
      </c>
      <c r="AN30" s="369">
        <f>SUMIF(逐日资产统计!$A:$A,盈亏统计!AH30,逐日资产统计!$I:$I)</f>
        <v>471409.11000000004</v>
      </c>
      <c r="AO30" s="370">
        <f t="shared" ref="AO30" si="65">AN30-AM30</f>
        <v>189091.42000000057</v>
      </c>
      <c r="AP30" s="375">
        <f>SUMIF(逐日资产统计!$A:$A,盈亏统计!AH30,逐日资产统计!$G:$G)</f>
        <v>-69357.209999999992</v>
      </c>
      <c r="AQ30" s="376">
        <f t="shared" ref="AQ30" si="66">AO30-AO29</f>
        <v>-3204.9199999999837</v>
      </c>
    </row>
    <row r="31" spans="1:44" x14ac:dyDescent="0.25">
      <c r="A31" s="113">
        <v>42866</v>
      </c>
      <c r="B31" s="114" t="s">
        <v>220</v>
      </c>
      <c r="C31" s="115" t="s">
        <v>63</v>
      </c>
      <c r="D31" s="118">
        <v>500</v>
      </c>
      <c r="E31" s="31">
        <v>7.37</v>
      </c>
      <c r="F31" s="116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22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39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81">
        <f t="shared" si="0"/>
        <v>-402.08379647218158</v>
      </c>
      <c r="AD31" s="81">
        <f t="shared" si="1"/>
        <v>-3502.0837964721813</v>
      </c>
      <c r="AH31" s="152">
        <v>44165</v>
      </c>
      <c r="AI31" s="366">
        <v>4341097</v>
      </c>
      <c r="AJ31" s="366">
        <v>159277</v>
      </c>
      <c r="AK31" s="46">
        <v>751.92</v>
      </c>
      <c r="AL31" s="369">
        <v>4220108.2300000004</v>
      </c>
      <c r="AM31" s="372">
        <f t="shared" ref="AM31" si="67">SUM(AI31:AK31)-AL31</f>
        <v>281017.68999999948</v>
      </c>
      <c r="AN31" s="369">
        <f>SUMIF(逐日资产统计!$A:$A,盈亏统计!AH31,逐日资产统计!$I:$I)</f>
        <v>466941.59</v>
      </c>
      <c r="AO31" s="370">
        <f t="shared" ref="AO31" si="68">AN31-AM31</f>
        <v>185923.90000000055</v>
      </c>
      <c r="AP31" s="375">
        <f>SUMIF(逐日资产统计!$A:$A,盈亏统计!AH31,逐日资产统计!$G:$G)</f>
        <v>-72859.439999999988</v>
      </c>
      <c r="AQ31" s="376">
        <f t="shared" ref="AQ31" si="69">AO31-AO30</f>
        <v>-3167.5200000000186</v>
      </c>
    </row>
    <row r="32" spans="1:44" x14ac:dyDescent="0.25">
      <c r="A32" s="113">
        <v>42871</v>
      </c>
      <c r="B32" s="114"/>
      <c r="C32" s="115" t="s">
        <v>69</v>
      </c>
      <c r="D32" s="118">
        <v>500</v>
      </c>
      <c r="E32" s="31">
        <v>7.77</v>
      </c>
      <c r="F32" s="116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22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39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81">
        <f t="shared" si="0"/>
        <v>-223.01906531531236</v>
      </c>
      <c r="AD32" s="81">
        <f t="shared" si="1"/>
        <v>-2823.0190653153122</v>
      </c>
      <c r="AH32" s="152">
        <v>44172</v>
      </c>
      <c r="AI32" s="366">
        <v>4341097</v>
      </c>
      <c r="AJ32" s="366">
        <v>159277</v>
      </c>
      <c r="AK32" s="46">
        <v>751.92</v>
      </c>
      <c r="AL32" s="369">
        <v>4221308.2300000004</v>
      </c>
      <c r="AM32" s="372">
        <f t="shared" ref="AM32" si="70">SUM(AI32:AK32)-AL32</f>
        <v>279817.68999999948</v>
      </c>
      <c r="AN32" s="369">
        <f>SUMIF(逐日资产统计!$A:$A,盈亏统计!AH32,逐日资产统计!$I:$I)</f>
        <v>464542.92000000004</v>
      </c>
      <c r="AO32" s="370">
        <f t="shared" ref="AO32" si="71">AN32-AM32</f>
        <v>184725.23000000056</v>
      </c>
      <c r="AP32" s="375">
        <f>SUMIF(逐日资产统计!$A:$A,盈亏统计!AH32,逐日资产统计!$G:$G)</f>
        <v>-73319.209999999992</v>
      </c>
      <c r="AQ32" s="376">
        <f t="shared" ref="AQ32" si="72">AO32-AO31</f>
        <v>-1198.6699999999837</v>
      </c>
      <c r="AR32" s="367" t="s">
        <v>1256</v>
      </c>
    </row>
    <row r="33" spans="1:30" x14ac:dyDescent="0.25">
      <c r="A33" s="113">
        <v>42872</v>
      </c>
      <c r="B33" s="114"/>
      <c r="C33" s="115" t="s">
        <v>69</v>
      </c>
      <c r="D33" s="118">
        <v>500</v>
      </c>
      <c r="E33" s="31">
        <v>8.2899999999999991</v>
      </c>
      <c r="F33" s="116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22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39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81">
        <f t="shared" si="0"/>
        <v>-47.126003015678798</v>
      </c>
      <c r="AD33" s="81">
        <f t="shared" si="1"/>
        <v>-2147.1260030156786</v>
      </c>
    </row>
    <row r="34" spans="1:30" x14ac:dyDescent="0.25">
      <c r="A34" s="113">
        <v>42907</v>
      </c>
      <c r="B34" s="119" t="s">
        <v>605</v>
      </c>
      <c r="C34" s="115"/>
      <c r="D34" s="118"/>
      <c r="E34" s="31">
        <v>7.92</v>
      </c>
      <c r="F34" s="116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22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39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81">
        <f t="shared" si="0"/>
        <v>-142.08422537878502</v>
      </c>
      <c r="AD34" s="81">
        <f t="shared" si="1"/>
        <v>-2242.084225378785</v>
      </c>
    </row>
    <row r="35" spans="1:30" x14ac:dyDescent="0.25">
      <c r="A35" s="113">
        <v>43041</v>
      </c>
      <c r="B35" s="120"/>
      <c r="C35" s="115" t="s">
        <v>69</v>
      </c>
      <c r="D35" s="118">
        <v>400</v>
      </c>
      <c r="E35" s="31">
        <v>8.6999999999999993</v>
      </c>
      <c r="F35" s="116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22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3">IF(D35*E35*2.5/10000&gt;5,D35*E35*2.5/10000,5)</f>
        <v>5</v>
      </c>
      <c r="N35" s="31">
        <f t="shared" si="35"/>
        <v>3.4799999999999995</v>
      </c>
      <c r="O35" s="139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81">
        <f t="shared" si="0"/>
        <v>57.861859195404776</v>
      </c>
      <c r="AD35" s="81">
        <f t="shared" si="1"/>
        <v>-1642.1381408045952</v>
      </c>
    </row>
    <row r="36" spans="1:30" x14ac:dyDescent="0.25">
      <c r="A36" s="113">
        <v>43045</v>
      </c>
      <c r="B36" s="114" t="s">
        <v>593</v>
      </c>
      <c r="C36" s="115" t="s">
        <v>63</v>
      </c>
      <c r="D36" s="118">
        <v>500</v>
      </c>
      <c r="E36" s="31">
        <v>8</v>
      </c>
      <c r="F36" s="116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22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3"/>
        <v>5</v>
      </c>
      <c r="N36" s="31">
        <f t="shared" si="35"/>
        <v>0</v>
      </c>
      <c r="O36" s="139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81">
        <f t="shared" si="0"/>
        <v>-86.3755406249971</v>
      </c>
      <c r="AD36" s="81">
        <f t="shared" si="1"/>
        <v>-2286.375540624997</v>
      </c>
    </row>
    <row r="37" spans="1:30" x14ac:dyDescent="0.25">
      <c r="A37" s="113">
        <v>43046</v>
      </c>
      <c r="B37" s="114"/>
      <c r="C37" s="115" t="s">
        <v>63</v>
      </c>
      <c r="D37" s="118">
        <v>500</v>
      </c>
      <c r="E37" s="31">
        <v>7.85</v>
      </c>
      <c r="F37" s="116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22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3"/>
        <v>5</v>
      </c>
      <c r="N37" s="31">
        <f t="shared" si="35"/>
        <v>0</v>
      </c>
      <c r="O37" s="139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81">
        <f t="shared" si="0"/>
        <v>-130.67985031846837</v>
      </c>
      <c r="AD37" s="81">
        <f t="shared" si="1"/>
        <v>-2830.6798503184682</v>
      </c>
    </row>
    <row r="38" spans="1:30" x14ac:dyDescent="0.25">
      <c r="A38" s="113">
        <v>43047</v>
      </c>
      <c r="B38" s="114"/>
      <c r="C38" s="115" t="s">
        <v>69</v>
      </c>
      <c r="D38" s="118">
        <v>400</v>
      </c>
      <c r="E38" s="31">
        <v>8.0500000000000007</v>
      </c>
      <c r="F38" s="116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22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3"/>
        <v>5</v>
      </c>
      <c r="N38" s="31">
        <f t="shared" si="35"/>
        <v>3.2200000000000006</v>
      </c>
      <c r="O38" s="139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81">
        <f t="shared" si="0"/>
        <v>-61.406548447202219</v>
      </c>
      <c r="AD38" s="81">
        <f t="shared" si="1"/>
        <v>-2361.4065484472021</v>
      </c>
    </row>
    <row r="39" spans="1:30" x14ac:dyDescent="0.25">
      <c r="A39" s="113">
        <v>43048</v>
      </c>
      <c r="B39" s="114" t="s">
        <v>181</v>
      </c>
      <c r="C39" s="115" t="s">
        <v>63</v>
      </c>
      <c r="D39" s="118">
        <v>500</v>
      </c>
      <c r="E39" s="31">
        <v>7.72</v>
      </c>
      <c r="F39" s="116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22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3"/>
        <v>5</v>
      </c>
      <c r="N39" s="31">
        <f t="shared" si="35"/>
        <v>0</v>
      </c>
      <c r="O39" s="139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81">
        <f t="shared" si="0"/>
        <v>-162.94568847149975</v>
      </c>
      <c r="AD39" s="81">
        <f t="shared" si="1"/>
        <v>-2962.9456884714996</v>
      </c>
    </row>
    <row r="40" spans="1:30" x14ac:dyDescent="0.25">
      <c r="A40" s="113">
        <v>43049</v>
      </c>
      <c r="B40" s="114" t="s">
        <v>475</v>
      </c>
      <c r="C40" s="115" t="s">
        <v>63</v>
      </c>
      <c r="D40" s="118">
        <v>500</v>
      </c>
      <c r="E40" s="31">
        <v>7.54</v>
      </c>
      <c r="F40" s="116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22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3"/>
        <v>5</v>
      </c>
      <c r="N40" s="31">
        <f t="shared" si="35"/>
        <v>0</v>
      </c>
      <c r="O40" s="139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81">
        <f t="shared" si="0"/>
        <v>-234.30851657824641</v>
      </c>
      <c r="AD40" s="81">
        <f t="shared" si="1"/>
        <v>-3534.3085165782463</v>
      </c>
    </row>
    <row r="41" spans="1:30" x14ac:dyDescent="0.25">
      <c r="A41" s="113">
        <v>43049</v>
      </c>
      <c r="B41" s="114" t="s">
        <v>606</v>
      </c>
      <c r="C41" s="115" t="s">
        <v>69</v>
      </c>
      <c r="D41" s="118">
        <v>400</v>
      </c>
      <c r="E41" s="31">
        <v>7.88</v>
      </c>
      <c r="F41" s="116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22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3"/>
        <v>5</v>
      </c>
      <c r="N41" s="31">
        <f t="shared" si="35"/>
        <v>3.1520000000000001</v>
      </c>
      <c r="O41" s="139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81">
        <f t="shared" si="0"/>
        <v>-82.918164847712717</v>
      </c>
      <c r="AD41" s="81">
        <f t="shared" si="1"/>
        <v>-2982.9181648477129</v>
      </c>
    </row>
    <row r="42" spans="1:30" x14ac:dyDescent="0.25">
      <c r="A42" s="113">
        <v>43052</v>
      </c>
      <c r="B42" s="114"/>
      <c r="C42" s="115" t="s">
        <v>69</v>
      </c>
      <c r="D42" s="118">
        <v>400</v>
      </c>
      <c r="E42" s="31">
        <v>8.01</v>
      </c>
      <c r="F42" s="116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22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3"/>
        <v>5</v>
      </c>
      <c r="N42" s="31">
        <f t="shared" si="35"/>
        <v>3.2040000000000002</v>
      </c>
      <c r="O42" s="139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81">
        <f t="shared" si="0"/>
        <v>-35.553500249685101</v>
      </c>
      <c r="AD42" s="81">
        <f t="shared" si="1"/>
        <v>-2535.5535002496849</v>
      </c>
    </row>
    <row r="43" spans="1:30" x14ac:dyDescent="0.25">
      <c r="A43" s="113">
        <v>43052</v>
      </c>
      <c r="B43" s="114"/>
      <c r="C43" s="115" t="s">
        <v>69</v>
      </c>
      <c r="D43" s="118">
        <v>400</v>
      </c>
      <c r="E43" s="31">
        <v>8.1300000000000008</v>
      </c>
      <c r="F43" s="116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22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3"/>
        <v>5</v>
      </c>
      <c r="N43" s="31">
        <f t="shared" si="35"/>
        <v>3.2520000000000007</v>
      </c>
      <c r="O43" s="139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81">
        <f t="shared" si="0"/>
        <v>0.83869483395103728</v>
      </c>
      <c r="AD43" s="81">
        <f t="shared" si="1"/>
        <v>-2099.1613051660488</v>
      </c>
    </row>
    <row r="44" spans="1:30" x14ac:dyDescent="0.25">
      <c r="A44" s="113">
        <v>43052</v>
      </c>
      <c r="B44" s="120"/>
      <c r="C44" s="115" t="s">
        <v>69</v>
      </c>
      <c r="D44" s="118">
        <v>400</v>
      </c>
      <c r="E44" s="31">
        <v>8.15</v>
      </c>
      <c r="F44" s="116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22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3"/>
        <v>5</v>
      </c>
      <c r="N44" s="31">
        <f t="shared" si="35"/>
        <v>3.26</v>
      </c>
      <c r="O44" s="139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81">
        <f t="shared" si="0"/>
        <v>4.9744440490824191</v>
      </c>
      <c r="AD44" s="81">
        <f t="shared" si="1"/>
        <v>-1695.0255559509176</v>
      </c>
    </row>
    <row r="45" spans="1:30" x14ac:dyDescent="0.25">
      <c r="A45" s="113">
        <v>43053</v>
      </c>
      <c r="B45" s="120"/>
      <c r="C45" s="115" t="s">
        <v>69</v>
      </c>
      <c r="D45" s="118">
        <v>400</v>
      </c>
      <c r="E45" s="31">
        <v>8.25</v>
      </c>
      <c r="F45" s="116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22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3"/>
        <v>5</v>
      </c>
      <c r="N45" s="31">
        <f t="shared" si="35"/>
        <v>3.3</v>
      </c>
      <c r="O45" s="139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81">
        <f t="shared" si="0"/>
        <v>24.504347757578479</v>
      </c>
      <c r="AD45" s="81">
        <f t="shared" si="1"/>
        <v>-1275.4956522424216</v>
      </c>
    </row>
    <row r="46" spans="1:30" x14ac:dyDescent="0.25">
      <c r="A46" s="113">
        <v>43054</v>
      </c>
      <c r="B46" s="114" t="s">
        <v>607</v>
      </c>
      <c r="C46" s="115" t="s">
        <v>63</v>
      </c>
      <c r="D46" s="118">
        <v>500</v>
      </c>
      <c r="E46" s="31">
        <v>8.01</v>
      </c>
      <c r="F46" s="116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22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3"/>
        <v>5</v>
      </c>
      <c r="N46" s="31">
        <f t="shared" si="35"/>
        <v>0</v>
      </c>
      <c r="O46" s="139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81">
        <f t="shared" si="0"/>
        <v>-14.317182397000945</v>
      </c>
      <c r="AD46" s="81">
        <f t="shared" si="1"/>
        <v>-1814.317182397001</v>
      </c>
    </row>
    <row r="47" spans="1:30" x14ac:dyDescent="0.25">
      <c r="A47" s="113">
        <v>43055</v>
      </c>
      <c r="B47" s="120"/>
      <c r="C47" s="115" t="s">
        <v>69</v>
      </c>
      <c r="D47" s="118">
        <v>400</v>
      </c>
      <c r="E47" s="31">
        <v>8.26</v>
      </c>
      <c r="F47" s="116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22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3"/>
        <v>5</v>
      </c>
      <c r="N47" s="31">
        <f t="shared" si="35"/>
        <v>3.3039999999999998</v>
      </c>
      <c r="O47" s="139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81">
        <f t="shared" si="0"/>
        <v>39.563501331721838</v>
      </c>
      <c r="AD47" s="81">
        <f t="shared" si="1"/>
        <v>-1360.4364986682781</v>
      </c>
    </row>
    <row r="48" spans="1:30" x14ac:dyDescent="0.25">
      <c r="A48" s="113">
        <v>43055</v>
      </c>
      <c r="B48" s="120"/>
      <c r="C48" s="115" t="s">
        <v>69</v>
      </c>
      <c r="D48" s="118">
        <v>400</v>
      </c>
      <c r="E48" s="31">
        <v>8.34</v>
      </c>
      <c r="F48" s="116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22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3"/>
        <v>5</v>
      </c>
      <c r="N48" s="31">
        <f t="shared" si="35"/>
        <v>3.3359999999999999</v>
      </c>
      <c r="O48" s="139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81">
        <f t="shared" si="0"/>
        <v>51.607516666669326</v>
      </c>
      <c r="AD48" s="81">
        <f t="shared" si="1"/>
        <v>-948.39248333333069</v>
      </c>
    </row>
    <row r="49" spans="1:30" x14ac:dyDescent="0.25">
      <c r="A49" s="113">
        <v>43056</v>
      </c>
      <c r="B49" s="114" t="s">
        <v>177</v>
      </c>
      <c r="C49" s="115" t="s">
        <v>63</v>
      </c>
      <c r="D49" s="118">
        <v>500</v>
      </c>
      <c r="E49" s="31">
        <v>7.61</v>
      </c>
      <c r="F49" s="116">
        <f t="shared" ref="F49:F63" si="74">IF(C49="买",F48+D49,F48-D49)</f>
        <v>1500</v>
      </c>
      <c r="G49" s="32">
        <f t="shared" ref="G49:G63" si="75">H49/F49</f>
        <v>7.8129186666666524</v>
      </c>
      <c r="H49" s="31">
        <f t="shared" ref="H49:H55" si="76">IF(C49="买",H48+D49*E49+M49+N49,H48+-1*D49*E49+M49+N49)+O48</f>
        <v>11719.377999999979</v>
      </c>
      <c r="I49" s="31">
        <f t="shared" ref="I49:I55" si="77">-H49+K49</f>
        <v>-304.37799999997878</v>
      </c>
      <c r="J49" s="122">
        <f t="shared" ref="J49:J55" si="78">(E49-G49)/G49</f>
        <v>-2.5972197500582252E-2</v>
      </c>
      <c r="K49" s="31">
        <f t="shared" ref="K49:K55" si="79">F49*E49</f>
        <v>11415</v>
      </c>
      <c r="L49" s="31">
        <f t="shared" ref="L49:L55" si="80">I49-I48</f>
        <v>-735.00000000000091</v>
      </c>
      <c r="M49" s="31">
        <f t="shared" ref="M49:M55" si="81">IF(D49*E49*2.5/10000&gt;5,D49*E49*2.5/10000,5)</f>
        <v>5</v>
      </c>
      <c r="N49" s="31">
        <f t="shared" ref="N49:N55" si="82">IF(C49="卖",D49*E49/1000,0)</f>
        <v>0</v>
      </c>
      <c r="O49" s="139"/>
      <c r="P49" s="32">
        <f t="shared" ref="P49:P55" si="83">E49-G49</f>
        <v>-0.20291866666665204</v>
      </c>
      <c r="Q49" s="31">
        <f t="shared" ref="Q49:Q55" si="84">(H49-H48)*-1</f>
        <v>-3810.0000000000009</v>
      </c>
      <c r="R49" s="34"/>
      <c r="S49" s="34">
        <f t="shared" ref="S49:S55" si="85">S48+Q49+O49+R49</f>
        <v>-10943.903000000002</v>
      </c>
      <c r="T49" s="34">
        <f t="shared" ref="T49:T55" si="86">S49/E49</f>
        <v>-1438.0950065703025</v>
      </c>
      <c r="U49" s="34">
        <f t="shared" ref="U49:U55" si="87">F49+T49</f>
        <v>61.90499342969747</v>
      </c>
      <c r="V49" s="31">
        <f t="shared" ref="V49:V55" si="88">H49+S49</f>
        <v>775.47499999997672</v>
      </c>
      <c r="W49" s="32">
        <f t="shared" ref="W49:W55" si="89">V49/U49</f>
        <v>12.526856995480445</v>
      </c>
      <c r="X49" s="32">
        <f t="shared" ref="X49:X55" si="90">W49-G49</f>
        <v>4.7139383288137928</v>
      </c>
      <c r="Y49" s="32">
        <f t="shared" ref="Y49:Y55" si="91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81">
        <f t="shared" ref="AC49:AC55" si="92">I49/E49*(1-0.0005)</f>
        <v>-39.977110512480785</v>
      </c>
      <c r="AD49" s="81">
        <f t="shared" ref="AD49:AD55" si="93">AC49-F49</f>
        <v>-1539.9771105124807</v>
      </c>
    </row>
    <row r="50" spans="1:30" x14ac:dyDescent="0.25">
      <c r="A50" s="113">
        <v>43056</v>
      </c>
      <c r="B50" s="120"/>
      <c r="C50" s="115" t="s">
        <v>69</v>
      </c>
      <c r="D50" s="118">
        <v>400</v>
      </c>
      <c r="E50" s="31">
        <v>7.92</v>
      </c>
      <c r="F50" s="116">
        <f t="shared" si="74"/>
        <v>1100</v>
      </c>
      <c r="G50" s="32">
        <f t="shared" si="75"/>
        <v>7.7814054545454345</v>
      </c>
      <c r="H50" s="31">
        <f t="shared" si="76"/>
        <v>8559.5459999999784</v>
      </c>
      <c r="I50" s="31">
        <f t="shared" si="77"/>
        <v>152.45400000002155</v>
      </c>
      <c r="J50" s="122">
        <f t="shared" si="78"/>
        <v>1.7810991377349025E-2</v>
      </c>
      <c r="K50" s="31">
        <f t="shared" si="79"/>
        <v>8712</v>
      </c>
      <c r="L50" s="31">
        <f t="shared" si="80"/>
        <v>456.83200000000033</v>
      </c>
      <c r="M50" s="31">
        <f t="shared" si="81"/>
        <v>5</v>
      </c>
      <c r="N50" s="31">
        <f t="shared" si="82"/>
        <v>3.1680000000000001</v>
      </c>
      <c r="O50" s="139"/>
      <c r="P50" s="32">
        <f t="shared" si="83"/>
        <v>0.1385945454545654</v>
      </c>
      <c r="Q50" s="31">
        <f t="shared" si="84"/>
        <v>3159.8320000000003</v>
      </c>
      <c r="R50" s="34"/>
      <c r="S50" s="34">
        <f t="shared" si="85"/>
        <v>-7784.0710000000017</v>
      </c>
      <c r="T50" s="34">
        <f t="shared" si="86"/>
        <v>-982.83724747474776</v>
      </c>
      <c r="U50" s="34">
        <f t="shared" si="87"/>
        <v>117.16275252525224</v>
      </c>
      <c r="V50" s="31">
        <f t="shared" si="88"/>
        <v>775.47499999997672</v>
      </c>
      <c r="W50" s="32">
        <f t="shared" si="89"/>
        <v>6.6187844113071481</v>
      </c>
      <c r="X50" s="32">
        <f t="shared" si="90"/>
        <v>-1.1626210432382864</v>
      </c>
      <c r="Y50" s="32">
        <f t="shared" si="91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81">
        <f t="shared" si="92"/>
        <v>19.239617803033024</v>
      </c>
      <c r="AD50" s="81">
        <f t="shared" si="93"/>
        <v>-1080.7603821969669</v>
      </c>
    </row>
    <row r="51" spans="1:30" x14ac:dyDescent="0.25">
      <c r="A51" s="113">
        <v>43059</v>
      </c>
      <c r="B51" s="114" t="s">
        <v>221</v>
      </c>
      <c r="C51" s="115" t="s">
        <v>63</v>
      </c>
      <c r="D51" s="118">
        <v>500</v>
      </c>
      <c r="E51" s="31">
        <v>7.28</v>
      </c>
      <c r="F51" s="116">
        <f t="shared" si="74"/>
        <v>1600</v>
      </c>
      <c r="G51" s="32">
        <f t="shared" si="75"/>
        <v>7.6278412499999861</v>
      </c>
      <c r="H51" s="31">
        <f t="shared" si="76"/>
        <v>12204.545999999978</v>
      </c>
      <c r="I51" s="31">
        <f t="shared" si="77"/>
        <v>-556.54599999997845</v>
      </c>
      <c r="J51" s="122">
        <f t="shared" si="78"/>
        <v>-4.5601532412592689E-2</v>
      </c>
      <c r="K51" s="31">
        <f t="shared" si="79"/>
        <v>11648</v>
      </c>
      <c r="L51" s="31">
        <f t="shared" si="80"/>
        <v>-709</v>
      </c>
      <c r="M51" s="31">
        <f t="shared" si="81"/>
        <v>5</v>
      </c>
      <c r="N51" s="31">
        <f t="shared" si="82"/>
        <v>0</v>
      </c>
      <c r="O51" s="139"/>
      <c r="P51" s="32">
        <f t="shared" si="83"/>
        <v>-0.34784124999998589</v>
      </c>
      <c r="Q51" s="31">
        <f t="shared" si="84"/>
        <v>-3645</v>
      </c>
      <c r="R51" s="34"/>
      <c r="S51" s="34">
        <f t="shared" si="85"/>
        <v>-11429.071000000002</v>
      </c>
      <c r="T51" s="34">
        <f t="shared" si="86"/>
        <v>-1569.9273351648353</v>
      </c>
      <c r="U51" s="34">
        <f t="shared" si="87"/>
        <v>30.072664835164687</v>
      </c>
      <c r="V51" s="31">
        <f t="shared" si="88"/>
        <v>775.47499999997672</v>
      </c>
      <c r="W51" s="32">
        <f t="shared" si="89"/>
        <v>25.786707105956079</v>
      </c>
      <c r="X51" s="32">
        <f t="shared" si="90"/>
        <v>18.158865855956094</v>
      </c>
      <c r="Y51" s="32">
        <f t="shared" si="91"/>
        <v>-18.506707105956082</v>
      </c>
      <c r="Z51" s="38">
        <f t="shared" ref="Z51:Z63" si="94">F51/U51</f>
        <v>53.204463547543071</v>
      </c>
      <c r="AA51" s="31">
        <f>SUM(L$2:L51)-SUM(AB$2:AB51)</f>
        <v>-778.25599999998576</v>
      </c>
      <c r="AB51" s="46"/>
      <c r="AC51" s="81">
        <f t="shared" si="92"/>
        <v>-76.41040206043661</v>
      </c>
      <c r="AD51" s="81">
        <f t="shared" si="93"/>
        <v>-1676.4104020604366</v>
      </c>
    </row>
    <row r="52" spans="1:30" x14ac:dyDescent="0.25">
      <c r="A52" s="113">
        <v>43059</v>
      </c>
      <c r="B52" s="114" t="s">
        <v>228</v>
      </c>
      <c r="C52" s="115" t="s">
        <v>63</v>
      </c>
      <c r="D52" s="118">
        <v>500</v>
      </c>
      <c r="E52" s="31">
        <v>7.07</v>
      </c>
      <c r="F52" s="116">
        <f t="shared" si="74"/>
        <v>2100</v>
      </c>
      <c r="G52" s="32">
        <f t="shared" si="75"/>
        <v>7.4974028571428466</v>
      </c>
      <c r="H52" s="31">
        <f t="shared" si="76"/>
        <v>15744.545999999978</v>
      </c>
      <c r="I52" s="31">
        <f t="shared" si="77"/>
        <v>-897.54599999997845</v>
      </c>
      <c r="J52" s="122">
        <f t="shared" si="78"/>
        <v>-5.7006788255436425E-2</v>
      </c>
      <c r="K52" s="31">
        <f t="shared" si="79"/>
        <v>14847</v>
      </c>
      <c r="L52" s="31">
        <f t="shared" si="80"/>
        <v>-341</v>
      </c>
      <c r="M52" s="31">
        <f t="shared" si="81"/>
        <v>5</v>
      </c>
      <c r="N52" s="31">
        <f t="shared" si="82"/>
        <v>0</v>
      </c>
      <c r="O52" s="139"/>
      <c r="P52" s="32">
        <f t="shared" si="83"/>
        <v>-0.42740285714284632</v>
      </c>
      <c r="Q52" s="31">
        <f t="shared" si="84"/>
        <v>-3540</v>
      </c>
      <c r="R52" s="34"/>
      <c r="S52" s="34">
        <f t="shared" si="85"/>
        <v>-14969.071000000002</v>
      </c>
      <c r="T52" s="34">
        <f t="shared" si="86"/>
        <v>-2117.266053748232</v>
      </c>
      <c r="U52" s="34">
        <f t="shared" si="87"/>
        <v>-17.266053748232025</v>
      </c>
      <c r="V52" s="31">
        <f t="shared" si="88"/>
        <v>775.47499999997672</v>
      </c>
      <c r="W52" s="32">
        <f t="shared" si="89"/>
        <v>-44.913273832440275</v>
      </c>
      <c r="X52" s="32">
        <f t="shared" si="90"/>
        <v>-52.41067668958312</v>
      </c>
      <c r="Y52" s="32">
        <f t="shared" si="91"/>
        <v>51.983273832440275</v>
      </c>
      <c r="Z52" s="38">
        <f t="shared" si="94"/>
        <v>-121.62593900271112</v>
      </c>
      <c r="AA52" s="31">
        <f>SUM(L$2:L52)-SUM(AB$2:AB52)</f>
        <v>-1119.2559999999858</v>
      </c>
      <c r="AB52" s="46"/>
      <c r="AC52" s="81">
        <f t="shared" si="92"/>
        <v>-126.88786803394321</v>
      </c>
      <c r="AD52" s="81">
        <f t="shared" si="93"/>
        <v>-2226.8878680339431</v>
      </c>
    </row>
    <row r="53" spans="1:30" x14ac:dyDescent="0.25">
      <c r="A53" s="113">
        <v>43062</v>
      </c>
      <c r="B53" s="114"/>
      <c r="C53" s="115" t="s">
        <v>63</v>
      </c>
      <c r="D53" s="118">
        <v>500</v>
      </c>
      <c r="E53" s="31">
        <v>6.83</v>
      </c>
      <c r="F53" s="116">
        <f t="shared" si="74"/>
        <v>2600</v>
      </c>
      <c r="G53" s="32">
        <f t="shared" si="75"/>
        <v>7.3709792307692235</v>
      </c>
      <c r="H53" s="31">
        <f t="shared" si="76"/>
        <v>19164.54599999998</v>
      </c>
      <c r="I53" s="31">
        <f t="shared" si="77"/>
        <v>-1406.5459999999803</v>
      </c>
      <c r="J53" s="122">
        <f t="shared" si="78"/>
        <v>-7.3393129166742704E-2</v>
      </c>
      <c r="K53" s="31">
        <f t="shared" si="79"/>
        <v>17758</v>
      </c>
      <c r="L53" s="31">
        <f t="shared" si="80"/>
        <v>-509.00000000000182</v>
      </c>
      <c r="M53" s="31">
        <f t="shared" si="81"/>
        <v>5</v>
      </c>
      <c r="N53" s="31">
        <f t="shared" si="82"/>
        <v>0</v>
      </c>
      <c r="O53" s="139"/>
      <c r="P53" s="32">
        <f t="shared" si="83"/>
        <v>-0.54097923076922338</v>
      </c>
      <c r="Q53" s="31">
        <f t="shared" si="84"/>
        <v>-3420.0000000000018</v>
      </c>
      <c r="R53" s="34"/>
      <c r="S53" s="34">
        <f t="shared" si="85"/>
        <v>-18389.071000000004</v>
      </c>
      <c r="T53" s="34">
        <f t="shared" si="86"/>
        <v>-2692.3969253294295</v>
      </c>
      <c r="U53" s="34">
        <f t="shared" si="87"/>
        <v>-92.39692532942945</v>
      </c>
      <c r="V53" s="31">
        <f t="shared" si="88"/>
        <v>775.47499999997672</v>
      </c>
      <c r="W53" s="32">
        <f t="shared" si="89"/>
        <v>-8.3928658581994959</v>
      </c>
      <c r="X53" s="32">
        <f t="shared" si="90"/>
        <v>-15.763845088968718</v>
      </c>
      <c r="Y53" s="32">
        <f t="shared" si="91"/>
        <v>15.222865858199494</v>
      </c>
      <c r="Z53" s="38">
        <f t="shared" si="94"/>
        <v>-28.139464497655432</v>
      </c>
      <c r="AA53" s="31">
        <f>SUM(L$2:L53)-SUM(AB$2:AB53)</f>
        <v>-1628.2559999999876</v>
      </c>
      <c r="AB53" s="46"/>
      <c r="AC53" s="81">
        <f t="shared" si="92"/>
        <v>-205.83348857979215</v>
      </c>
      <c r="AD53" s="81">
        <f t="shared" si="93"/>
        <v>-2805.8334885797922</v>
      </c>
    </row>
    <row r="54" spans="1:30" x14ac:dyDescent="0.25">
      <c r="A54" s="113">
        <v>43062</v>
      </c>
      <c r="B54" s="114" t="s">
        <v>607</v>
      </c>
      <c r="C54" s="115" t="s">
        <v>63</v>
      </c>
      <c r="D54" s="118">
        <v>500</v>
      </c>
      <c r="E54" s="31">
        <v>6.6</v>
      </c>
      <c r="F54" s="116">
        <f t="shared" si="74"/>
        <v>3100</v>
      </c>
      <c r="G54" s="32">
        <f t="shared" si="75"/>
        <v>7.2482406451612835</v>
      </c>
      <c r="H54" s="31">
        <f t="shared" si="76"/>
        <v>22469.54599999998</v>
      </c>
      <c r="I54" s="31">
        <f t="shared" si="77"/>
        <v>-2009.5459999999803</v>
      </c>
      <c r="J54" s="122">
        <f t="shared" si="78"/>
        <v>-8.9434205746746376E-2</v>
      </c>
      <c r="K54" s="31">
        <f t="shared" si="79"/>
        <v>20460</v>
      </c>
      <c r="L54" s="31">
        <f t="shared" si="80"/>
        <v>-603</v>
      </c>
      <c r="M54" s="31">
        <f t="shared" si="81"/>
        <v>5</v>
      </c>
      <c r="N54" s="31">
        <f t="shared" si="82"/>
        <v>0</v>
      </c>
      <c r="O54" s="139"/>
      <c r="P54" s="32">
        <f t="shared" si="83"/>
        <v>-0.64824064516128388</v>
      </c>
      <c r="Q54" s="31">
        <f t="shared" si="84"/>
        <v>-3305</v>
      </c>
      <c r="R54" s="34"/>
      <c r="S54" s="34">
        <f t="shared" si="85"/>
        <v>-21694.071000000004</v>
      </c>
      <c r="T54" s="34">
        <f t="shared" si="86"/>
        <v>-3286.9804545454554</v>
      </c>
      <c r="U54" s="34">
        <f t="shared" si="87"/>
        <v>-186.98045454545536</v>
      </c>
      <c r="V54" s="31">
        <f t="shared" si="88"/>
        <v>775.47499999997672</v>
      </c>
      <c r="W54" s="32">
        <f t="shared" si="89"/>
        <v>-4.1473586203709703</v>
      </c>
      <c r="X54" s="32">
        <f t="shared" si="90"/>
        <v>-11.395599265532255</v>
      </c>
      <c r="Y54" s="32">
        <f t="shared" si="91"/>
        <v>10.747358620370971</v>
      </c>
      <c r="Z54" s="38">
        <f t="shared" si="94"/>
        <v>-16.579272991586311</v>
      </c>
      <c r="AA54" s="31">
        <f>SUM(L$2:L54)-SUM(AB$2:AB54)</f>
        <v>-2231.2559999999876</v>
      </c>
      <c r="AB54" s="46"/>
      <c r="AC54" s="81">
        <f t="shared" si="92"/>
        <v>-304.32442833333039</v>
      </c>
      <c r="AD54" s="81">
        <f t="shared" si="93"/>
        <v>-3404.3244283333306</v>
      </c>
    </row>
    <row r="55" spans="1:30" x14ac:dyDescent="0.25">
      <c r="A55" s="113">
        <v>43069</v>
      </c>
      <c r="B55" s="114" t="s">
        <v>400</v>
      </c>
      <c r="C55" s="115" t="s">
        <v>69</v>
      </c>
      <c r="D55" s="118">
        <v>400</v>
      </c>
      <c r="E55" s="31">
        <v>6.93</v>
      </c>
      <c r="F55" s="116">
        <f t="shared" si="74"/>
        <v>2700</v>
      </c>
      <c r="G55" s="32">
        <f t="shared" si="75"/>
        <v>7.2982659259259188</v>
      </c>
      <c r="H55" s="31">
        <f t="shared" si="76"/>
        <v>19705.317999999981</v>
      </c>
      <c r="I55" s="31">
        <f t="shared" si="77"/>
        <v>-994.31799999998111</v>
      </c>
      <c r="J55" s="122">
        <f t="shared" si="78"/>
        <v>-5.0459373454413807E-2</v>
      </c>
      <c r="K55" s="31">
        <f t="shared" si="79"/>
        <v>18711</v>
      </c>
      <c r="L55" s="31">
        <f t="shared" si="80"/>
        <v>1015.2279999999992</v>
      </c>
      <c r="M55" s="31">
        <f t="shared" si="81"/>
        <v>5</v>
      </c>
      <c r="N55" s="31">
        <f t="shared" si="82"/>
        <v>2.7719999999999998</v>
      </c>
      <c r="O55" s="139"/>
      <c r="P55" s="32">
        <f t="shared" si="83"/>
        <v>-0.36826592592591911</v>
      </c>
      <c r="Q55" s="31">
        <f t="shared" si="84"/>
        <v>2764.2279999999992</v>
      </c>
      <c r="R55" s="34"/>
      <c r="S55" s="34">
        <f t="shared" si="85"/>
        <v>-18929.843000000004</v>
      </c>
      <c r="T55" s="34">
        <f t="shared" si="86"/>
        <v>-2731.5790764790772</v>
      </c>
      <c r="U55" s="34">
        <f t="shared" si="87"/>
        <v>-31.57907647907723</v>
      </c>
      <c r="V55" s="31">
        <f t="shared" si="88"/>
        <v>775.47499999997672</v>
      </c>
      <c r="W55" s="32">
        <f t="shared" si="89"/>
        <v>-24.556607933540075</v>
      </c>
      <c r="X55" s="32">
        <f t="shared" si="90"/>
        <v>-31.854873859465993</v>
      </c>
      <c r="Y55" s="32">
        <f t="shared" si="91"/>
        <v>31.486607933540075</v>
      </c>
      <c r="Z55" s="38">
        <f t="shared" si="94"/>
        <v>-85.499650434327606</v>
      </c>
      <c r="AA55" s="31">
        <f>SUM(L$2:L55)-SUM(AB$2:AB55)</f>
        <v>-1216.0279999999884</v>
      </c>
      <c r="AB55" s="46"/>
      <c r="AC55" s="81">
        <f t="shared" si="92"/>
        <v>-143.40849076478807</v>
      </c>
      <c r="AD55" s="81">
        <f t="shared" si="93"/>
        <v>-2843.408490764788</v>
      </c>
    </row>
    <row r="56" spans="1:30" x14ac:dyDescent="0.25">
      <c r="A56" s="113">
        <v>43073</v>
      </c>
      <c r="B56" s="114"/>
      <c r="C56" s="115" t="s">
        <v>69</v>
      </c>
      <c r="D56" s="118">
        <v>400</v>
      </c>
      <c r="E56" s="31">
        <v>7.28</v>
      </c>
      <c r="F56" s="116">
        <f t="shared" si="74"/>
        <v>2300</v>
      </c>
      <c r="G56" s="32">
        <f t="shared" si="75"/>
        <v>7.3048826086956442</v>
      </c>
      <c r="H56" s="31">
        <f t="shared" ref="H56:H63" si="95">IF(C56="买",H55+D56*E56+M56+N56,H55+-1*D56*E56+M56+N56)+O55</f>
        <v>16801.229999999981</v>
      </c>
      <c r="I56" s="31">
        <f t="shared" ref="I56:I63" si="96">-H56+K56</f>
        <v>-57.229999999981374</v>
      </c>
      <c r="J56" s="122">
        <f t="shared" ref="J56:J63" si="97">(E56-G56)/G56</f>
        <v>-3.4062982293547061E-3</v>
      </c>
      <c r="K56" s="31">
        <f t="shared" ref="K56:K63" si="98">F56*E56</f>
        <v>16744</v>
      </c>
      <c r="L56" s="31">
        <f t="shared" ref="L56:L63" si="99">I56-I55</f>
        <v>937.08799999999974</v>
      </c>
      <c r="M56" s="31">
        <f t="shared" ref="M56:M63" si="100">IF(D56*E56*2.5/10000&gt;5,D56*E56*2.5/10000,5)</f>
        <v>5</v>
      </c>
      <c r="N56" s="31">
        <f t="shared" ref="N56:N63" si="101">IF(C56="卖",D56*E56/1000,0)</f>
        <v>2.9119999999999999</v>
      </c>
      <c r="O56" s="139"/>
      <c r="P56" s="32">
        <f t="shared" ref="P56:P63" si="102">E56-G56</f>
        <v>-2.488260869564396E-2</v>
      </c>
      <c r="Q56" s="31">
        <f t="shared" ref="Q56:Q63" si="103">(H56-H55)*-1</f>
        <v>2904.0879999999997</v>
      </c>
      <c r="R56" s="34"/>
      <c r="S56" s="34">
        <f t="shared" ref="S56:S63" si="104">S55+Q56+O56+R56</f>
        <v>-16025.755000000005</v>
      </c>
      <c r="T56" s="34">
        <f t="shared" ref="T56:T63" si="105">S56/E56</f>
        <v>-2201.339972527473</v>
      </c>
      <c r="U56" s="34">
        <f t="shared" ref="U56:U63" si="106">F56+T56</f>
        <v>98.660027472526963</v>
      </c>
      <c r="V56" s="31">
        <f t="shared" ref="V56:V63" si="107">H56+S56</f>
        <v>775.47499999997672</v>
      </c>
      <c r="W56" s="32">
        <f t="shared" ref="W56:W63" si="108">V56/U56</f>
        <v>7.8600728163786169</v>
      </c>
      <c r="X56" s="32">
        <f t="shared" ref="X56:X63" si="109">W56-G56</f>
        <v>0.55519020768297267</v>
      </c>
      <c r="Y56" s="32">
        <f t="shared" ref="Y56:Y63" si="110">(X56-P56)*-1</f>
        <v>-0.58007281637861663</v>
      </c>
      <c r="Z56" s="38">
        <f t="shared" si="94"/>
        <v>23.312379480539491</v>
      </c>
      <c r="AA56" s="31">
        <f>SUM(L$2:L56)-SUM(AB$2:AB56)</f>
        <v>-278.93999999998869</v>
      </c>
      <c r="AB56" s="46"/>
      <c r="AC56" s="81">
        <f t="shared" ref="AC56:AC63" si="111">I56/E56*(1-0.0005)</f>
        <v>-7.8573331043930477</v>
      </c>
      <c r="AD56" s="81">
        <f t="shared" ref="AD56:AD63" si="112">AC56-F56</f>
        <v>-2307.8573331043931</v>
      </c>
    </row>
    <row r="57" spans="1:30" x14ac:dyDescent="0.25">
      <c r="A57" s="113">
        <v>43077</v>
      </c>
      <c r="B57" s="114"/>
      <c r="C57" s="115" t="s">
        <v>69</v>
      </c>
      <c r="D57" s="118">
        <v>400</v>
      </c>
      <c r="E57" s="31">
        <v>7.38</v>
      </c>
      <c r="F57" s="116">
        <f t="shared" si="74"/>
        <v>1900</v>
      </c>
      <c r="G57" s="32">
        <f t="shared" si="75"/>
        <v>7.2932536842105158</v>
      </c>
      <c r="H57" s="31">
        <f t="shared" si="95"/>
        <v>13857.181999999981</v>
      </c>
      <c r="I57" s="31">
        <f t="shared" si="96"/>
        <v>164.81800000001931</v>
      </c>
      <c r="J57" s="122">
        <f t="shared" si="97"/>
        <v>1.189404887660565E-2</v>
      </c>
      <c r="K57" s="31">
        <f t="shared" si="98"/>
        <v>14022</v>
      </c>
      <c r="L57" s="31">
        <f t="shared" si="99"/>
        <v>222.04800000000068</v>
      </c>
      <c r="M57" s="31">
        <f t="shared" si="100"/>
        <v>5</v>
      </c>
      <c r="N57" s="31">
        <f t="shared" si="101"/>
        <v>2.952</v>
      </c>
      <c r="O57" s="139"/>
      <c r="P57" s="32">
        <f t="shared" si="102"/>
        <v>8.6746315789484107E-2</v>
      </c>
      <c r="Q57" s="31">
        <f t="shared" si="103"/>
        <v>2944.0480000000007</v>
      </c>
      <c r="R57" s="34"/>
      <c r="S57" s="34">
        <f t="shared" si="104"/>
        <v>-13081.707000000004</v>
      </c>
      <c r="T57" s="34">
        <f t="shared" si="105"/>
        <v>-1772.5890243902445</v>
      </c>
      <c r="U57" s="34">
        <f t="shared" si="106"/>
        <v>127.4109756097555</v>
      </c>
      <c r="V57" s="31">
        <f t="shared" si="107"/>
        <v>775.47499999997672</v>
      </c>
      <c r="W57" s="32">
        <f t="shared" si="108"/>
        <v>6.0864065775240856</v>
      </c>
      <c r="X57" s="32">
        <f t="shared" si="109"/>
        <v>-1.2068471066864301</v>
      </c>
      <c r="Y57" s="32">
        <f t="shared" si="110"/>
        <v>1.2935934224759142</v>
      </c>
      <c r="Z57" s="38">
        <f t="shared" si="94"/>
        <v>14.912373058185125</v>
      </c>
      <c r="AA57" s="31">
        <f>SUM(L$2:L57)-SUM(AB$2:AB57)</f>
        <v>-56.891999999988002</v>
      </c>
      <c r="AB57" s="46"/>
      <c r="AC57" s="81">
        <f t="shared" si="111"/>
        <v>22.321895799460613</v>
      </c>
      <c r="AD57" s="81">
        <f t="shared" si="112"/>
        <v>-1877.6781042005393</v>
      </c>
    </row>
    <row r="58" spans="1:30" x14ac:dyDescent="0.25">
      <c r="A58" s="113">
        <v>43083</v>
      </c>
      <c r="B58" s="114" t="s">
        <v>193</v>
      </c>
      <c r="C58" s="115" t="s">
        <v>63</v>
      </c>
      <c r="D58" s="118">
        <v>500</v>
      </c>
      <c r="E58" s="31">
        <v>6.97</v>
      </c>
      <c r="F58" s="116">
        <f t="shared" si="74"/>
        <v>2400</v>
      </c>
      <c r="G58" s="32">
        <f t="shared" si="75"/>
        <v>7.2279924999999912</v>
      </c>
      <c r="H58" s="31">
        <f t="shared" si="95"/>
        <v>17347.181999999979</v>
      </c>
      <c r="I58" s="31">
        <f t="shared" si="96"/>
        <v>-619.18199999997887</v>
      </c>
      <c r="J58" s="122">
        <f t="shared" si="97"/>
        <v>-3.5693520711316692E-2</v>
      </c>
      <c r="K58" s="31">
        <f t="shared" si="98"/>
        <v>16728</v>
      </c>
      <c r="L58" s="31">
        <f t="shared" si="99"/>
        <v>-783.99999999999818</v>
      </c>
      <c r="M58" s="31">
        <f t="shared" si="100"/>
        <v>5</v>
      </c>
      <c r="N58" s="31">
        <f t="shared" si="101"/>
        <v>0</v>
      </c>
      <c r="O58" s="139"/>
      <c r="P58" s="32">
        <f t="shared" si="102"/>
        <v>-0.25799249999999141</v>
      </c>
      <c r="Q58" s="31">
        <f t="shared" si="103"/>
        <v>-3489.9999999999982</v>
      </c>
      <c r="R58" s="34"/>
      <c r="S58" s="34">
        <f t="shared" si="104"/>
        <v>-16571.707000000002</v>
      </c>
      <c r="T58" s="34">
        <f t="shared" si="105"/>
        <v>-2377.5763271162127</v>
      </c>
      <c r="U58" s="34">
        <f t="shared" si="106"/>
        <v>22.423672883787276</v>
      </c>
      <c r="V58" s="31">
        <f t="shared" si="107"/>
        <v>775.47499999997672</v>
      </c>
      <c r="W58" s="32">
        <f t="shared" si="108"/>
        <v>34.582871593736961</v>
      </c>
      <c r="X58" s="32">
        <f t="shared" si="109"/>
        <v>27.354879093736969</v>
      </c>
      <c r="Y58" s="32">
        <f t="shared" si="110"/>
        <v>-27.612871593736962</v>
      </c>
      <c r="Z58" s="38">
        <f t="shared" si="94"/>
        <v>107.0297454140639</v>
      </c>
      <c r="AA58" s="31">
        <f>SUM(L$2:L58)-SUM(AB$2:AB58)</f>
        <v>-840.89199999998618</v>
      </c>
      <c r="AB58" s="46"/>
      <c r="AC58" s="81">
        <f t="shared" si="111"/>
        <v>-88.790876470585204</v>
      </c>
      <c r="AD58" s="81">
        <f t="shared" si="112"/>
        <v>-2488.7908764705853</v>
      </c>
    </row>
    <row r="59" spans="1:30" x14ac:dyDescent="0.25">
      <c r="A59" s="113">
        <v>43084</v>
      </c>
      <c r="B59" s="114"/>
      <c r="C59" s="115" t="s">
        <v>69</v>
      </c>
      <c r="D59" s="118">
        <v>400</v>
      </c>
      <c r="E59" s="31">
        <v>7.36</v>
      </c>
      <c r="F59" s="116">
        <f t="shared" si="74"/>
        <v>2000</v>
      </c>
      <c r="G59" s="32">
        <f t="shared" si="75"/>
        <v>7.2055629999999891</v>
      </c>
      <c r="H59" s="31">
        <f t="shared" si="95"/>
        <v>14411.125999999978</v>
      </c>
      <c r="I59" s="31">
        <f t="shared" si="96"/>
        <v>308.87400000002162</v>
      </c>
      <c r="J59" s="122">
        <f t="shared" si="97"/>
        <v>2.1433023345991353E-2</v>
      </c>
      <c r="K59" s="31">
        <f t="shared" si="98"/>
        <v>14720</v>
      </c>
      <c r="L59" s="31">
        <f t="shared" si="99"/>
        <v>928.05600000000049</v>
      </c>
      <c r="M59" s="31">
        <f t="shared" si="100"/>
        <v>5</v>
      </c>
      <c r="N59" s="31">
        <f t="shared" si="101"/>
        <v>2.944</v>
      </c>
      <c r="O59" s="139"/>
      <c r="P59" s="32">
        <f t="shared" si="102"/>
        <v>0.15443700000001126</v>
      </c>
      <c r="Q59" s="31">
        <f t="shared" si="103"/>
        <v>2936.0560000000005</v>
      </c>
      <c r="R59" s="34"/>
      <c r="S59" s="34">
        <f t="shared" si="104"/>
        <v>-13635.651000000002</v>
      </c>
      <c r="T59" s="34">
        <f t="shared" si="105"/>
        <v>-1852.6699728260871</v>
      </c>
      <c r="U59" s="34">
        <f t="shared" si="106"/>
        <v>147.33002717391287</v>
      </c>
      <c r="V59" s="31">
        <f t="shared" si="107"/>
        <v>775.47499999997672</v>
      </c>
      <c r="W59" s="32">
        <f t="shared" si="108"/>
        <v>5.2635230908128614</v>
      </c>
      <c r="X59" s="32">
        <f t="shared" si="109"/>
        <v>-1.9420399091871277</v>
      </c>
      <c r="Y59" s="32">
        <f t="shared" si="110"/>
        <v>2.0964769091871389</v>
      </c>
      <c r="Z59" s="38">
        <f t="shared" si="94"/>
        <v>13.574965255651103</v>
      </c>
      <c r="AA59" s="31">
        <f>SUM(L$2:L59)-SUM(AB$2:AB59)</f>
        <v>87.164000000014312</v>
      </c>
      <c r="AB59" s="46"/>
      <c r="AC59" s="81">
        <f t="shared" si="111"/>
        <v>41.945592798915982</v>
      </c>
      <c r="AD59" s="81">
        <f t="shared" si="112"/>
        <v>-1958.0544072010839</v>
      </c>
    </row>
    <row r="60" spans="1:30" x14ac:dyDescent="0.25">
      <c r="A60" s="113">
        <v>43094</v>
      </c>
      <c r="B60" s="114" t="s">
        <v>218</v>
      </c>
      <c r="C60" s="115" t="s">
        <v>63</v>
      </c>
      <c r="D60" s="118">
        <v>500</v>
      </c>
      <c r="E60" s="31">
        <v>6.93</v>
      </c>
      <c r="F60" s="116">
        <f t="shared" si="74"/>
        <v>2500</v>
      </c>
      <c r="G60" s="32">
        <f t="shared" si="75"/>
        <v>7.1524503999999913</v>
      </c>
      <c r="H60" s="31">
        <f t="shared" si="95"/>
        <v>17881.125999999978</v>
      </c>
      <c r="I60" s="31">
        <f t="shared" si="96"/>
        <v>-556.12599999997838</v>
      </c>
      <c r="J60" s="122">
        <f t="shared" si="97"/>
        <v>-3.1101285232259964E-2</v>
      </c>
      <c r="K60" s="31">
        <f t="shared" si="98"/>
        <v>17325</v>
      </c>
      <c r="L60" s="31">
        <f t="shared" si="99"/>
        <v>-865</v>
      </c>
      <c r="M60" s="31">
        <f t="shared" si="100"/>
        <v>5</v>
      </c>
      <c r="N60" s="31">
        <f t="shared" si="101"/>
        <v>0</v>
      </c>
      <c r="O60" s="139"/>
      <c r="P60" s="32">
        <f t="shared" si="102"/>
        <v>-0.22245039999999161</v>
      </c>
      <c r="Q60" s="31">
        <f t="shared" si="103"/>
        <v>-3470</v>
      </c>
      <c r="R60" s="34"/>
      <c r="S60" s="34">
        <f t="shared" si="104"/>
        <v>-17105.651000000002</v>
      </c>
      <c r="T60" s="34">
        <f t="shared" si="105"/>
        <v>-2468.347907647908</v>
      </c>
      <c r="U60" s="34">
        <f t="shared" si="106"/>
        <v>31.652092352092041</v>
      </c>
      <c r="V60" s="31">
        <f t="shared" si="107"/>
        <v>775.47499999997672</v>
      </c>
      <c r="W60" s="32">
        <f t="shared" si="108"/>
        <v>24.499960109231825</v>
      </c>
      <c r="X60" s="32">
        <f t="shared" si="109"/>
        <v>17.347509709231833</v>
      </c>
      <c r="Y60" s="32">
        <f t="shared" si="110"/>
        <v>-17.569960109231825</v>
      </c>
      <c r="Z60" s="38">
        <f t="shared" si="94"/>
        <v>78.983720007842166</v>
      </c>
      <c r="AA60" s="31">
        <f>SUM(L$2:L60)-SUM(AB$2:AB60)</f>
        <v>-777.83599999998569</v>
      </c>
      <c r="AB60" s="46"/>
      <c r="AC60" s="81">
        <f t="shared" si="111"/>
        <v>-80.208937518034404</v>
      </c>
      <c r="AD60" s="81">
        <f t="shared" si="112"/>
        <v>-2580.2089375180344</v>
      </c>
    </row>
    <row r="61" spans="1:30" x14ac:dyDescent="0.25">
      <c r="A61" s="113">
        <v>43095</v>
      </c>
      <c r="B61" s="114"/>
      <c r="C61" s="115" t="s">
        <v>69</v>
      </c>
      <c r="D61" s="118">
        <v>400</v>
      </c>
      <c r="E61" s="31">
        <v>7.06</v>
      </c>
      <c r="F61" s="116">
        <f t="shared" si="74"/>
        <v>2100</v>
      </c>
      <c r="G61" s="32">
        <f t="shared" si="75"/>
        <v>7.173785714285704</v>
      </c>
      <c r="H61" s="31">
        <f t="shared" si="95"/>
        <v>15064.949999999979</v>
      </c>
      <c r="I61" s="31">
        <f t="shared" si="96"/>
        <v>-238.9499999999789</v>
      </c>
      <c r="J61" s="122">
        <f t="shared" si="97"/>
        <v>-1.5861320482310235E-2</v>
      </c>
      <c r="K61" s="31">
        <f t="shared" si="98"/>
        <v>14826</v>
      </c>
      <c r="L61" s="31">
        <f t="shared" si="99"/>
        <v>317.17599999999948</v>
      </c>
      <c r="M61" s="31">
        <f t="shared" si="100"/>
        <v>5</v>
      </c>
      <c r="N61" s="31">
        <f t="shared" si="101"/>
        <v>2.8239999999999998</v>
      </c>
      <c r="O61" s="139"/>
      <c r="P61" s="32">
        <f t="shared" si="102"/>
        <v>-0.11378571428570439</v>
      </c>
      <c r="Q61" s="31">
        <f t="shared" si="103"/>
        <v>2816.1759999999995</v>
      </c>
      <c r="R61" s="34"/>
      <c r="S61" s="34">
        <f t="shared" si="104"/>
        <v>-14289.475000000002</v>
      </c>
      <c r="T61" s="34">
        <f t="shared" si="105"/>
        <v>-2024.0049575070825</v>
      </c>
      <c r="U61" s="34">
        <f t="shared" si="106"/>
        <v>75.995042492917491</v>
      </c>
      <c r="V61" s="31">
        <f t="shared" si="107"/>
        <v>775.47499999997672</v>
      </c>
      <c r="W61" s="32">
        <f t="shared" si="108"/>
        <v>10.204284050137201</v>
      </c>
      <c r="X61" s="32">
        <f t="shared" si="109"/>
        <v>3.0304983358514965</v>
      </c>
      <c r="Y61" s="32">
        <f t="shared" si="110"/>
        <v>-3.1442840501372009</v>
      </c>
      <c r="Z61" s="38">
        <f t="shared" si="94"/>
        <v>27.633381482689661</v>
      </c>
      <c r="AA61" s="31">
        <f>SUM(L$2:L61)-SUM(AB$2:AB61)</f>
        <v>-460.65999999998621</v>
      </c>
      <c r="AB61" s="46"/>
      <c r="AC61" s="81">
        <f t="shared" si="111"/>
        <v>-33.828686260620245</v>
      </c>
      <c r="AD61" s="81">
        <f t="shared" si="112"/>
        <v>-2133.8286862606201</v>
      </c>
    </row>
    <row r="62" spans="1:30" x14ac:dyDescent="0.25">
      <c r="A62" s="113">
        <v>43095</v>
      </c>
      <c r="B62" s="114"/>
      <c r="C62" s="115" t="s">
        <v>69</v>
      </c>
      <c r="D62" s="118">
        <v>400</v>
      </c>
      <c r="E62" s="31">
        <v>7.21</v>
      </c>
      <c r="F62" s="116">
        <f t="shared" si="74"/>
        <v>1700</v>
      </c>
      <c r="G62" s="32">
        <f t="shared" si="75"/>
        <v>7.1699023529411638</v>
      </c>
      <c r="H62" s="31">
        <f t="shared" si="95"/>
        <v>12188.833999999979</v>
      </c>
      <c r="I62" s="31">
        <f t="shared" si="96"/>
        <v>68.166000000021086</v>
      </c>
      <c r="J62" s="122">
        <f t="shared" si="97"/>
        <v>5.5924955578213241E-3</v>
      </c>
      <c r="K62" s="31">
        <f t="shared" si="98"/>
        <v>12257</v>
      </c>
      <c r="L62" s="31">
        <f t="shared" si="99"/>
        <v>307.11599999999999</v>
      </c>
      <c r="M62" s="31">
        <f t="shared" si="100"/>
        <v>5</v>
      </c>
      <c r="N62" s="31">
        <f t="shared" si="101"/>
        <v>2.8839999999999999</v>
      </c>
      <c r="O62" s="139"/>
      <c r="P62" s="32">
        <f t="shared" si="102"/>
        <v>4.0097647058836117E-2</v>
      </c>
      <c r="Q62" s="31">
        <f t="shared" si="103"/>
        <v>2876.116</v>
      </c>
      <c r="R62" s="34"/>
      <c r="S62" s="34">
        <f t="shared" si="104"/>
        <v>-11413.359000000002</v>
      </c>
      <c r="T62" s="34">
        <f t="shared" si="105"/>
        <v>-1582.9901525658811</v>
      </c>
      <c r="U62" s="34">
        <f t="shared" si="106"/>
        <v>117.00984743411891</v>
      </c>
      <c r="V62" s="31">
        <f t="shared" si="107"/>
        <v>775.47499999997672</v>
      </c>
      <c r="W62" s="32">
        <f t="shared" si="108"/>
        <v>6.6274336477243869</v>
      </c>
      <c r="X62" s="32">
        <f t="shared" si="109"/>
        <v>-0.54246870521677693</v>
      </c>
      <c r="Y62" s="32">
        <f t="shared" si="110"/>
        <v>0.58256635227561304</v>
      </c>
      <c r="Z62" s="38">
        <f t="shared" si="94"/>
        <v>14.528691706543469</v>
      </c>
      <c r="AA62" s="31">
        <f>SUM(L$2:L62)-SUM(AB$2:AB62)</f>
        <v>-153.54399999998623</v>
      </c>
      <c r="AB62" s="46"/>
      <c r="AC62" s="81">
        <f t="shared" si="111"/>
        <v>9.4496417475757397</v>
      </c>
      <c r="AD62" s="81">
        <f t="shared" si="112"/>
        <v>-1690.5503582524243</v>
      </c>
    </row>
    <row r="63" spans="1:30" x14ac:dyDescent="0.25">
      <c r="A63" s="113">
        <v>43104</v>
      </c>
      <c r="B63" s="120"/>
      <c r="C63" s="115" t="s">
        <v>69</v>
      </c>
      <c r="D63" s="118">
        <v>400</v>
      </c>
      <c r="E63" s="31">
        <v>7.34</v>
      </c>
      <c r="F63" s="116">
        <f t="shared" si="74"/>
        <v>1300</v>
      </c>
      <c r="G63" s="32">
        <f t="shared" si="75"/>
        <v>7.123669230769214</v>
      </c>
      <c r="H63" s="31">
        <f t="shared" si="95"/>
        <v>9260.7699999999786</v>
      </c>
      <c r="I63" s="31">
        <f t="shared" si="96"/>
        <v>281.23000000002139</v>
      </c>
      <c r="J63" s="122">
        <f t="shared" si="97"/>
        <v>3.0367885175857114E-2</v>
      </c>
      <c r="K63" s="31">
        <f t="shared" si="98"/>
        <v>9542</v>
      </c>
      <c r="L63" s="31">
        <f t="shared" si="99"/>
        <v>213.06400000000031</v>
      </c>
      <c r="M63" s="31">
        <f t="shared" si="100"/>
        <v>5</v>
      </c>
      <c r="N63" s="31">
        <f t="shared" si="101"/>
        <v>2.9359999999999999</v>
      </c>
      <c r="O63" s="139"/>
      <c r="P63" s="32">
        <f t="shared" si="102"/>
        <v>0.21633076923078587</v>
      </c>
      <c r="Q63" s="31">
        <f t="shared" si="103"/>
        <v>2928.0640000000003</v>
      </c>
      <c r="R63" s="34"/>
      <c r="S63" s="34">
        <f t="shared" si="104"/>
        <v>-8485.2950000000019</v>
      </c>
      <c r="T63" s="34">
        <f t="shared" si="105"/>
        <v>-1156.0347411444145</v>
      </c>
      <c r="U63" s="34">
        <f t="shared" si="106"/>
        <v>143.96525885558549</v>
      </c>
      <c r="V63" s="31">
        <f t="shared" si="107"/>
        <v>775.47499999997672</v>
      </c>
      <c r="W63" s="32">
        <f t="shared" si="108"/>
        <v>5.3865426017666636</v>
      </c>
      <c r="X63" s="32">
        <f t="shared" si="109"/>
        <v>-1.7371266290025504</v>
      </c>
      <c r="Y63" s="32">
        <f t="shared" si="110"/>
        <v>1.9534573982333363</v>
      </c>
      <c r="Z63" s="38">
        <f t="shared" si="94"/>
        <v>9.0299563265055269</v>
      </c>
      <c r="AA63" s="31">
        <f>SUM(L$2:L63)-SUM(AB$2:AB63)</f>
        <v>59.520000000014079</v>
      </c>
      <c r="AB63" s="46"/>
      <c r="AC63" s="81">
        <f t="shared" si="111"/>
        <v>38.295556539512454</v>
      </c>
      <c r="AD63" s="81">
        <f t="shared" si="112"/>
        <v>-1261.7044434604875</v>
      </c>
    </row>
    <row r="64" spans="1:30" x14ac:dyDescent="0.25">
      <c r="A64" s="113">
        <v>43105</v>
      </c>
      <c r="B64" s="121"/>
      <c r="C64" s="115" t="s">
        <v>69</v>
      </c>
      <c r="D64" s="118">
        <v>400</v>
      </c>
      <c r="E64" s="31">
        <v>7.48</v>
      </c>
      <c r="F64" s="116">
        <f t="shared" ref="F64:F70" si="113">IF(C64="买",F63+D64,F63-D64)</f>
        <v>900</v>
      </c>
      <c r="G64" s="32">
        <f t="shared" ref="G64:G71" si="114">H64/F64</f>
        <v>6.9741799999999765</v>
      </c>
      <c r="H64" s="31">
        <f t="shared" ref="H64:H71" si="115">IF(C64="买",H63+D64*E64+M64+N64,H63+-1*D64*E64+M64+N64)+O63</f>
        <v>6276.7619999999788</v>
      </c>
      <c r="I64" s="31">
        <f t="shared" ref="I64:I71" si="116">-H64+K64</f>
        <v>455.2380000000212</v>
      </c>
      <c r="J64" s="122">
        <f t="shared" ref="J64:J71" si="117">(E64-G64)/G64</f>
        <v>7.2527522948938175E-2</v>
      </c>
      <c r="K64" s="31">
        <f t="shared" ref="K64:K71" si="118">F64*E64</f>
        <v>6732</v>
      </c>
      <c r="L64" s="31">
        <f t="shared" ref="L64:L71" si="119">I64-I63</f>
        <v>174.00799999999981</v>
      </c>
      <c r="M64" s="31">
        <f t="shared" ref="M64:M71" si="120">IF(D64*E64*2.5/10000&gt;5,D64*E64*2.5/10000,5)</f>
        <v>5</v>
      </c>
      <c r="N64" s="31">
        <f t="shared" ref="N64:N71" si="121">IF(C64="卖",D64*E64/1000,0)</f>
        <v>2.992</v>
      </c>
      <c r="O64" s="139"/>
      <c r="P64" s="32">
        <f t="shared" ref="P64:P71" si="122">E64-G64</f>
        <v>0.50582000000002392</v>
      </c>
      <c r="Q64" s="31">
        <f t="shared" ref="Q64:Q71" si="123">(H64-H63)*-1</f>
        <v>2984.0079999999998</v>
      </c>
      <c r="R64" s="34"/>
      <c r="S64" s="34">
        <f t="shared" ref="S64:S71" si="124">S63+Q64+O64+R64</f>
        <v>-5501.2870000000021</v>
      </c>
      <c r="T64" s="34">
        <f t="shared" ref="T64:T71" si="125">S64/E64</f>
        <v>-735.46617647058849</v>
      </c>
      <c r="U64" s="34">
        <f t="shared" ref="U64:U71" si="126">F64+T64</f>
        <v>164.53382352941151</v>
      </c>
      <c r="V64" s="31">
        <f t="shared" ref="V64:V71" si="127">H64+S64</f>
        <v>775.47499999997672</v>
      </c>
      <c r="W64" s="32">
        <f t="shared" ref="W64:W71" si="128">V64/U64</f>
        <v>4.7131646452095941</v>
      </c>
      <c r="X64" s="32">
        <f t="shared" ref="X64:X71" si="129">W64-G64</f>
        <v>-2.2610153547903824</v>
      </c>
      <c r="Y64" s="32">
        <f t="shared" ref="Y64:Y71" si="130">(X64-P64)*-1</f>
        <v>2.7668353547904063</v>
      </c>
      <c r="Z64" s="38">
        <f t="shared" ref="Z64:Z77" si="131">F64/U64</f>
        <v>5.4699999106209249</v>
      </c>
      <c r="AA64" s="31">
        <f>SUM(L$2:L116)-SUM(AB$2:AB116)</f>
        <v>-1498.9659999999872</v>
      </c>
      <c r="AB64" s="46"/>
      <c r="AC64" s="81">
        <f t="shared" ref="AC64:AC71" si="132">I64/E64*(1-0.0005)</f>
        <v>60.83026483957503</v>
      </c>
      <c r="AD64" s="81">
        <f t="shared" ref="AD64:AD71" si="133">AC64-F64</f>
        <v>-839.16973516042492</v>
      </c>
    </row>
    <row r="65" spans="1:30" x14ac:dyDescent="0.25">
      <c r="A65" s="113">
        <v>43110</v>
      </c>
      <c r="B65" s="114" t="s">
        <v>600</v>
      </c>
      <c r="C65" s="115" t="s">
        <v>63</v>
      </c>
      <c r="D65" s="118">
        <v>500</v>
      </c>
      <c r="E65" s="31">
        <v>7.21</v>
      </c>
      <c r="F65" s="116">
        <f t="shared" si="113"/>
        <v>1400</v>
      </c>
      <c r="G65" s="32">
        <f t="shared" si="114"/>
        <v>7.061972857142842</v>
      </c>
      <c r="H65" s="31">
        <f t="shared" si="115"/>
        <v>9886.7619999999788</v>
      </c>
      <c r="I65" s="31">
        <f t="shared" si="116"/>
        <v>207.2380000000212</v>
      </c>
      <c r="J65" s="122">
        <f t="shared" si="117"/>
        <v>2.0961159983422444E-2</v>
      </c>
      <c r="K65" s="31">
        <f t="shared" si="118"/>
        <v>10094</v>
      </c>
      <c r="L65" s="31">
        <f t="shared" si="119"/>
        <v>-248</v>
      </c>
      <c r="M65" s="31">
        <f t="shared" si="120"/>
        <v>5</v>
      </c>
      <c r="N65" s="31">
        <f t="shared" si="121"/>
        <v>0</v>
      </c>
      <c r="O65" s="139"/>
      <c r="P65" s="32">
        <f t="shared" si="122"/>
        <v>0.14802714285715801</v>
      </c>
      <c r="Q65" s="31">
        <f t="shared" si="123"/>
        <v>-3610</v>
      </c>
      <c r="R65" s="34"/>
      <c r="S65" s="34">
        <f t="shared" si="124"/>
        <v>-9111.2870000000021</v>
      </c>
      <c r="T65" s="34">
        <f t="shared" si="125"/>
        <v>-1263.7013869625523</v>
      </c>
      <c r="U65" s="34">
        <f t="shared" si="126"/>
        <v>136.29861303744769</v>
      </c>
      <c r="V65" s="31">
        <f t="shared" si="127"/>
        <v>775.47499999997672</v>
      </c>
      <c r="W65" s="32">
        <f t="shared" si="128"/>
        <v>5.6895296490428482</v>
      </c>
      <c r="X65" s="32">
        <f t="shared" si="129"/>
        <v>-1.3724432080999938</v>
      </c>
      <c r="Y65" s="32">
        <f t="shared" si="130"/>
        <v>1.5204703509571518</v>
      </c>
      <c r="Z65" s="38">
        <f t="shared" si="131"/>
        <v>10.271564536136209</v>
      </c>
      <c r="AA65" s="31">
        <f>SUM(L$2:L65)-SUM(AB$2:AB65)</f>
        <v>-14.47199999998611</v>
      </c>
      <c r="AB65" s="46"/>
      <c r="AC65" s="81">
        <f t="shared" si="132"/>
        <v>28.728762968102803</v>
      </c>
      <c r="AD65" s="81">
        <f t="shared" si="133"/>
        <v>-1371.2712370318973</v>
      </c>
    </row>
    <row r="66" spans="1:30" x14ac:dyDescent="0.25">
      <c r="A66" s="113">
        <v>43115</v>
      </c>
      <c r="B66" s="114" t="s">
        <v>198</v>
      </c>
      <c r="C66" s="115" t="s">
        <v>63</v>
      </c>
      <c r="D66" s="118">
        <v>500</v>
      </c>
      <c r="E66" s="31">
        <v>6.99</v>
      </c>
      <c r="F66" s="116">
        <f t="shared" si="113"/>
        <v>1900</v>
      </c>
      <c r="G66" s="32">
        <f t="shared" si="114"/>
        <v>7.0456642105263043</v>
      </c>
      <c r="H66" s="31">
        <f t="shared" si="115"/>
        <v>13386.761999999979</v>
      </c>
      <c r="I66" s="31">
        <f t="shared" si="116"/>
        <v>-105.7619999999788</v>
      </c>
      <c r="J66" s="122">
        <f t="shared" si="117"/>
        <v>-7.9004915453025886E-3</v>
      </c>
      <c r="K66" s="31">
        <f t="shared" si="118"/>
        <v>13281</v>
      </c>
      <c r="L66" s="31">
        <f t="shared" si="119"/>
        <v>-313</v>
      </c>
      <c r="M66" s="31">
        <f t="shared" si="120"/>
        <v>5</v>
      </c>
      <c r="N66" s="31">
        <f t="shared" si="121"/>
        <v>0</v>
      </c>
      <c r="O66" s="139"/>
      <c r="P66" s="32">
        <f t="shared" si="122"/>
        <v>-5.5664210526304103E-2</v>
      </c>
      <c r="Q66" s="31">
        <f t="shared" si="123"/>
        <v>-3500</v>
      </c>
      <c r="R66" s="34"/>
      <c r="S66" s="34">
        <f t="shared" si="124"/>
        <v>-12611.287000000002</v>
      </c>
      <c r="T66" s="34">
        <f t="shared" si="125"/>
        <v>-1804.1898426323321</v>
      </c>
      <c r="U66" s="34">
        <f t="shared" si="126"/>
        <v>95.810157367667898</v>
      </c>
      <c r="V66" s="31">
        <f t="shared" si="127"/>
        <v>775.47499999997672</v>
      </c>
      <c r="W66" s="32">
        <f t="shared" si="128"/>
        <v>8.0938704340513752</v>
      </c>
      <c r="X66" s="32">
        <f t="shared" si="129"/>
        <v>1.0482062235250709</v>
      </c>
      <c r="Y66" s="32">
        <f t="shared" si="130"/>
        <v>-1.103870434051375</v>
      </c>
      <c r="Z66" s="38">
        <f t="shared" si="131"/>
        <v>19.83088278113166</v>
      </c>
      <c r="AA66" s="31">
        <f>SUM(L$2:L66)-SUM(AB$2:AB66)</f>
        <v>-327.47199999998611</v>
      </c>
      <c r="AB66" s="46"/>
      <c r="AC66" s="81">
        <f t="shared" si="132"/>
        <v>-15.122906866949759</v>
      </c>
      <c r="AD66" s="81">
        <f t="shared" si="133"/>
        <v>-1915.1229068669497</v>
      </c>
    </row>
    <row r="67" spans="1:30" x14ac:dyDescent="0.25">
      <c r="A67" s="113">
        <v>43122</v>
      </c>
      <c r="B67" s="114" t="s">
        <v>608</v>
      </c>
      <c r="C67" s="115" t="s">
        <v>63</v>
      </c>
      <c r="D67" s="118">
        <v>500</v>
      </c>
      <c r="E67" s="31">
        <v>6.94</v>
      </c>
      <c r="F67" s="116">
        <f t="shared" si="113"/>
        <v>2400</v>
      </c>
      <c r="G67" s="32">
        <f t="shared" si="114"/>
        <v>7.0257341666666582</v>
      </c>
      <c r="H67" s="31">
        <f t="shared" si="115"/>
        <v>16861.761999999981</v>
      </c>
      <c r="I67" s="31">
        <f t="shared" si="116"/>
        <v>-205.76199999998062</v>
      </c>
      <c r="J67" s="122">
        <f t="shared" si="117"/>
        <v>-1.2202876543980334E-2</v>
      </c>
      <c r="K67" s="31">
        <f t="shared" si="118"/>
        <v>16656</v>
      </c>
      <c r="L67" s="31">
        <f t="shared" si="119"/>
        <v>-100.00000000000182</v>
      </c>
      <c r="M67" s="31">
        <f t="shared" si="120"/>
        <v>5</v>
      </c>
      <c r="N67" s="31">
        <f t="shared" si="121"/>
        <v>0</v>
      </c>
      <c r="O67" s="139"/>
      <c r="P67" s="32">
        <f t="shared" si="122"/>
        <v>-8.5734166666657785E-2</v>
      </c>
      <c r="Q67" s="31">
        <f t="shared" si="123"/>
        <v>-3475.0000000000018</v>
      </c>
      <c r="R67" s="34"/>
      <c r="S67" s="34">
        <f t="shared" si="124"/>
        <v>-16086.287000000004</v>
      </c>
      <c r="T67" s="34">
        <f t="shared" si="125"/>
        <v>-2317.9087896253604</v>
      </c>
      <c r="U67" s="34">
        <f t="shared" si="126"/>
        <v>82.091210374639559</v>
      </c>
      <c r="V67" s="31">
        <f t="shared" si="127"/>
        <v>775.47499999997672</v>
      </c>
      <c r="W67" s="32">
        <f t="shared" si="128"/>
        <v>9.4465046435658877</v>
      </c>
      <c r="X67" s="32">
        <f t="shared" si="129"/>
        <v>2.4207704768992295</v>
      </c>
      <c r="Y67" s="32">
        <f t="shared" si="130"/>
        <v>-2.5065046435658873</v>
      </c>
      <c r="Z67" s="38">
        <f t="shared" si="131"/>
        <v>29.235773099788915</v>
      </c>
      <c r="AA67" s="31">
        <f>SUM(L$2:L67)-SUM(AB$2:AB67)</f>
        <v>-427.47199999998793</v>
      </c>
      <c r="AB67" s="46"/>
      <c r="AC67" s="81">
        <f t="shared" si="132"/>
        <v>-29.633878818441012</v>
      </c>
      <c r="AD67" s="81">
        <f t="shared" si="133"/>
        <v>-2429.6338788184412</v>
      </c>
    </row>
    <row r="68" spans="1:30" x14ac:dyDescent="0.25">
      <c r="A68" s="113">
        <v>43124</v>
      </c>
      <c r="B68" s="114"/>
      <c r="C68" s="115" t="s">
        <v>69</v>
      </c>
      <c r="D68" s="118">
        <v>400</v>
      </c>
      <c r="E68" s="31">
        <v>7.04</v>
      </c>
      <c r="F68" s="116">
        <f t="shared" si="113"/>
        <v>2000</v>
      </c>
      <c r="G68" s="32">
        <f t="shared" si="114"/>
        <v>7.0267889999999911</v>
      </c>
      <c r="H68" s="31">
        <f t="shared" si="115"/>
        <v>14053.577999999981</v>
      </c>
      <c r="I68" s="31">
        <f t="shared" si="116"/>
        <v>26.42200000001867</v>
      </c>
      <c r="J68" s="122">
        <f t="shared" si="117"/>
        <v>1.8800906075319727E-3</v>
      </c>
      <c r="K68" s="31">
        <f t="shared" si="118"/>
        <v>14080</v>
      </c>
      <c r="L68" s="31">
        <f t="shared" si="119"/>
        <v>232.18399999999929</v>
      </c>
      <c r="M68" s="31">
        <f t="shared" si="120"/>
        <v>5</v>
      </c>
      <c r="N68" s="31">
        <f t="shared" si="121"/>
        <v>2.8159999999999998</v>
      </c>
      <c r="O68" s="139"/>
      <c r="P68" s="32">
        <f t="shared" si="122"/>
        <v>1.3211000000008966E-2</v>
      </c>
      <c r="Q68" s="31">
        <f t="shared" si="123"/>
        <v>2808.1839999999993</v>
      </c>
      <c r="R68" s="34"/>
      <c r="S68" s="34">
        <f t="shared" si="124"/>
        <v>-13278.103000000005</v>
      </c>
      <c r="T68" s="34">
        <f t="shared" si="125"/>
        <v>-1886.0941761363642</v>
      </c>
      <c r="U68" s="34">
        <f t="shared" si="126"/>
        <v>113.90582386363576</v>
      </c>
      <c r="V68" s="31">
        <f t="shared" si="127"/>
        <v>775.47499999997672</v>
      </c>
      <c r="W68" s="32">
        <f t="shared" si="128"/>
        <v>6.808036443582985</v>
      </c>
      <c r="X68" s="32">
        <f t="shared" si="129"/>
        <v>-0.21875255641700608</v>
      </c>
      <c r="Y68" s="32">
        <f t="shared" si="130"/>
        <v>0.23196355641701505</v>
      </c>
      <c r="Z68" s="38">
        <f t="shared" si="131"/>
        <v>17.558364727639677</v>
      </c>
      <c r="AA68" s="31">
        <f>SUM(L$2:L68)-SUM(AB$2:AB68)</f>
        <v>-195.28799999998864</v>
      </c>
      <c r="AB68" s="46"/>
      <c r="AC68" s="81">
        <f t="shared" si="132"/>
        <v>3.7512484375026509</v>
      </c>
      <c r="AD68" s="81">
        <f t="shared" si="133"/>
        <v>-1996.2487515624973</v>
      </c>
    </row>
    <row r="69" spans="1:30" x14ac:dyDescent="0.25">
      <c r="A69" s="113">
        <v>43125</v>
      </c>
      <c r="B69" s="114"/>
      <c r="C69" s="115" t="s">
        <v>69</v>
      </c>
      <c r="D69" s="118">
        <v>400</v>
      </c>
      <c r="E69" s="31">
        <v>7.19</v>
      </c>
      <c r="F69" s="116">
        <f t="shared" si="113"/>
        <v>1600</v>
      </c>
      <c r="G69" s="32">
        <f t="shared" si="114"/>
        <v>6.9909087499999885</v>
      </c>
      <c r="H69" s="31">
        <f t="shared" si="115"/>
        <v>11185.453999999982</v>
      </c>
      <c r="I69" s="31">
        <f t="shared" si="116"/>
        <v>318.54600000001847</v>
      </c>
      <c r="J69" s="122">
        <f t="shared" si="117"/>
        <v>2.847859371644813E-2</v>
      </c>
      <c r="K69" s="31">
        <f t="shared" si="118"/>
        <v>11504</v>
      </c>
      <c r="L69" s="31">
        <f t="shared" si="119"/>
        <v>292.1239999999998</v>
      </c>
      <c r="M69" s="31">
        <f t="shared" si="120"/>
        <v>5</v>
      </c>
      <c r="N69" s="31">
        <f t="shared" si="121"/>
        <v>2.8759999999999999</v>
      </c>
      <c r="O69" s="139"/>
      <c r="P69" s="32">
        <f t="shared" si="122"/>
        <v>0.19909125000001193</v>
      </c>
      <c r="Q69" s="31">
        <f t="shared" si="123"/>
        <v>2868.1239999999998</v>
      </c>
      <c r="R69" s="34"/>
      <c r="S69" s="34">
        <f t="shared" si="124"/>
        <v>-10409.979000000005</v>
      </c>
      <c r="T69" s="34">
        <f t="shared" si="125"/>
        <v>-1447.8413073713498</v>
      </c>
      <c r="U69" s="34">
        <f t="shared" si="126"/>
        <v>152.15869262865021</v>
      </c>
      <c r="V69" s="31">
        <f t="shared" si="127"/>
        <v>775.47499999997672</v>
      </c>
      <c r="W69" s="32">
        <f t="shared" si="128"/>
        <v>5.0964883215220347</v>
      </c>
      <c r="X69" s="32">
        <f t="shared" si="129"/>
        <v>-1.8944204284779538</v>
      </c>
      <c r="Y69" s="32">
        <f t="shared" si="130"/>
        <v>2.0935116784779657</v>
      </c>
      <c r="Z69" s="38">
        <f t="shared" si="131"/>
        <v>10.515337456959283</v>
      </c>
      <c r="AA69" s="31">
        <f>SUM(L$2:L69)-SUM(AB$2:AB69)</f>
        <v>96.836000000011154</v>
      </c>
      <c r="AB69" s="46"/>
      <c r="AC69" s="81">
        <f t="shared" si="132"/>
        <v>44.28188136300674</v>
      </c>
      <c r="AD69" s="81">
        <f t="shared" si="133"/>
        <v>-1555.7181186369933</v>
      </c>
    </row>
    <row r="70" spans="1:30" x14ac:dyDescent="0.25">
      <c r="A70" s="113">
        <v>43126</v>
      </c>
      <c r="B70" s="114" t="s">
        <v>390</v>
      </c>
      <c r="C70" s="115" t="s">
        <v>63</v>
      </c>
      <c r="D70" s="118">
        <v>500</v>
      </c>
      <c r="E70" s="31">
        <v>7.06</v>
      </c>
      <c r="F70" s="116">
        <f t="shared" si="113"/>
        <v>2100</v>
      </c>
      <c r="G70" s="32">
        <f t="shared" si="114"/>
        <v>7.009739999999991</v>
      </c>
      <c r="H70" s="31">
        <f t="shared" si="115"/>
        <v>14720.453999999982</v>
      </c>
      <c r="I70" s="31">
        <f t="shared" si="116"/>
        <v>105.54600000001847</v>
      </c>
      <c r="J70" s="122">
        <f t="shared" si="117"/>
        <v>7.1700234245505104E-3</v>
      </c>
      <c r="K70" s="31">
        <f t="shared" si="118"/>
        <v>14826</v>
      </c>
      <c r="L70" s="31">
        <f t="shared" si="119"/>
        <v>-213</v>
      </c>
      <c r="M70" s="31">
        <f t="shared" si="120"/>
        <v>5</v>
      </c>
      <c r="N70" s="31">
        <f t="shared" si="121"/>
        <v>0</v>
      </c>
      <c r="O70" s="139"/>
      <c r="P70" s="32">
        <f t="shared" si="122"/>
        <v>5.0260000000008631E-2</v>
      </c>
      <c r="Q70" s="31">
        <f t="shared" si="123"/>
        <v>-3535</v>
      </c>
      <c r="R70" s="34"/>
      <c r="S70" s="34">
        <f t="shared" si="124"/>
        <v>-13944.979000000005</v>
      </c>
      <c r="T70" s="34">
        <f t="shared" si="125"/>
        <v>-1975.2094900849866</v>
      </c>
      <c r="U70" s="34">
        <f t="shared" si="126"/>
        <v>124.79050991501344</v>
      </c>
      <c r="V70" s="31">
        <f t="shared" si="127"/>
        <v>775.47499999997672</v>
      </c>
      <c r="W70" s="32">
        <f t="shared" si="128"/>
        <v>6.2142145306410033</v>
      </c>
      <c r="X70" s="32">
        <f t="shared" si="129"/>
        <v>-0.79552546935898771</v>
      </c>
      <c r="Y70" s="32">
        <f t="shared" si="130"/>
        <v>0.84578546935899634</v>
      </c>
      <c r="Z70" s="38">
        <f t="shared" si="131"/>
        <v>16.8282027329656</v>
      </c>
      <c r="AA70" s="31">
        <f>SUM(L$2:L70)-SUM(AB$2:AB70)</f>
        <v>-116.16399999998885</v>
      </c>
      <c r="AB70" s="46"/>
      <c r="AC70" s="81">
        <f t="shared" si="132"/>
        <v>14.942383427764655</v>
      </c>
      <c r="AD70" s="81">
        <f t="shared" si="133"/>
        <v>-2085.0576165722355</v>
      </c>
    </row>
    <row r="71" spans="1:30" x14ac:dyDescent="0.25">
      <c r="A71" s="113">
        <v>43129</v>
      </c>
      <c r="B71" s="114" t="s">
        <v>206</v>
      </c>
      <c r="C71" s="115" t="s">
        <v>63</v>
      </c>
      <c r="D71" s="118">
        <v>500</v>
      </c>
      <c r="E71" s="31">
        <v>6.93</v>
      </c>
      <c r="F71" s="116">
        <f t="shared" ref="F71:F77" si="134">IF(C71="买",F70+D71,F70-D71)</f>
        <v>2600</v>
      </c>
      <c r="G71" s="32">
        <f t="shared" si="114"/>
        <v>6.9963284615384556</v>
      </c>
      <c r="H71" s="31">
        <f t="shared" si="115"/>
        <v>18190.453999999983</v>
      </c>
      <c r="I71" s="31">
        <f t="shared" si="116"/>
        <v>-172.45399999998335</v>
      </c>
      <c r="J71" s="122">
        <f t="shared" si="117"/>
        <v>-9.4804670625584907E-3</v>
      </c>
      <c r="K71" s="31">
        <f t="shared" si="118"/>
        <v>18018</v>
      </c>
      <c r="L71" s="31">
        <f t="shared" si="119"/>
        <v>-278.00000000000182</v>
      </c>
      <c r="M71" s="31">
        <f t="shared" si="120"/>
        <v>5</v>
      </c>
      <c r="N71" s="31">
        <f t="shared" si="121"/>
        <v>0</v>
      </c>
      <c r="O71" s="139"/>
      <c r="P71" s="32">
        <f t="shared" si="122"/>
        <v>-6.6328461538455841E-2</v>
      </c>
      <c r="Q71" s="31">
        <f t="shared" si="123"/>
        <v>-3470.0000000000018</v>
      </c>
      <c r="R71" s="34"/>
      <c r="S71" s="34">
        <f t="shared" si="124"/>
        <v>-17414.979000000007</v>
      </c>
      <c r="T71" s="34">
        <f t="shared" si="125"/>
        <v>-2512.9839826839839</v>
      </c>
      <c r="U71" s="34">
        <f t="shared" si="126"/>
        <v>87.016017316016132</v>
      </c>
      <c r="V71" s="31">
        <f t="shared" si="127"/>
        <v>775.47499999997672</v>
      </c>
      <c r="W71" s="32">
        <f t="shared" si="128"/>
        <v>8.9118650096761343</v>
      </c>
      <c r="X71" s="32">
        <f t="shared" si="129"/>
        <v>1.9155365481376787</v>
      </c>
      <c r="Y71" s="32">
        <f t="shared" si="130"/>
        <v>-1.9818650096761345</v>
      </c>
      <c r="Z71" s="38">
        <f t="shared" si="131"/>
        <v>29.879556433358449</v>
      </c>
      <c r="AA71" s="31">
        <f>SUM(L$2:L71)-SUM(AB$2:AB71)</f>
        <v>-394.16399999999066</v>
      </c>
      <c r="AB71" s="46"/>
      <c r="AC71" s="81">
        <f t="shared" si="132"/>
        <v>-24.872694516592119</v>
      </c>
      <c r="AD71" s="81">
        <f t="shared" si="133"/>
        <v>-2624.8726945165922</v>
      </c>
    </row>
    <row r="72" spans="1:30" x14ac:dyDescent="0.25">
      <c r="A72" s="113">
        <v>43130</v>
      </c>
      <c r="B72" s="114" t="s">
        <v>398</v>
      </c>
      <c r="C72" s="115" t="s">
        <v>63</v>
      </c>
      <c r="D72" s="118">
        <v>500</v>
      </c>
      <c r="E72" s="31">
        <v>6.7</v>
      </c>
      <c r="F72" s="116">
        <f t="shared" si="134"/>
        <v>3100</v>
      </c>
      <c r="G72" s="32">
        <f t="shared" ref="G72:G77" si="135">H72/F72</f>
        <v>6.9501464516128975</v>
      </c>
      <c r="H72" s="31">
        <f t="shared" ref="H72:H77" si="136">IF(C72="买",H71+D72*E72+M72+N72,H71+-1*D72*E72+M72+N72)+O71</f>
        <v>21545.453999999983</v>
      </c>
      <c r="I72" s="31">
        <f t="shared" ref="I72:I77" si="137">-H72+K72</f>
        <v>-775.45399999998335</v>
      </c>
      <c r="J72" s="122">
        <f t="shared" ref="J72:J77" si="138">(E72-G72)/G72</f>
        <v>-3.599153677615622E-2</v>
      </c>
      <c r="K72" s="31">
        <f t="shared" ref="K72:K77" si="139">F72*E72</f>
        <v>20770</v>
      </c>
      <c r="L72" s="31">
        <f t="shared" ref="L72:L77" si="140">I72-I71</f>
        <v>-603</v>
      </c>
      <c r="M72" s="31">
        <f t="shared" ref="M72:M77" si="141">IF(D72*E72*2.5/10000&gt;5,D72*E72*2.5/10000,5)</f>
        <v>5</v>
      </c>
      <c r="N72" s="31">
        <f t="shared" ref="N72:N77" si="142">IF(C72="卖",D72*E72/1000,0)</f>
        <v>0</v>
      </c>
      <c r="O72" s="139"/>
      <c r="P72" s="32">
        <f t="shared" ref="P72:P77" si="143">E72-G72</f>
        <v>-0.25014645161289728</v>
      </c>
      <c r="Q72" s="31">
        <f t="shared" ref="Q72:Q77" si="144">(H72-H71)*-1</f>
        <v>-3355</v>
      </c>
      <c r="R72" s="34"/>
      <c r="S72" s="34">
        <f t="shared" ref="S72:S77" si="145">S71+Q72+O72+R72</f>
        <v>-20769.979000000007</v>
      </c>
      <c r="T72" s="34">
        <f t="shared" ref="T72:T77" si="146">S72/E72</f>
        <v>-3099.9968656716428</v>
      </c>
      <c r="U72" s="34">
        <f t="shared" ref="U72:U77" si="147">F72+T72</f>
        <v>3.1343283571914071E-3</v>
      </c>
      <c r="V72" s="31">
        <f t="shared" ref="V72:V77" si="148">H72+S72</f>
        <v>775.47499999997672</v>
      </c>
      <c r="W72" s="32">
        <f t="shared" ref="W72:W77" si="149">V72/U72</f>
        <v>247413.4524612668</v>
      </c>
      <c r="X72" s="32">
        <f t="shared" ref="X72:X77" si="150">W72-G72</f>
        <v>247406.50231481518</v>
      </c>
      <c r="Y72" s="32">
        <f t="shared" ref="Y72:Y77" si="151">(X72-P72)*-1</f>
        <v>-247406.75246126679</v>
      </c>
      <c r="Z72" s="38">
        <f t="shared" si="131"/>
        <v>989047.61936870974</v>
      </c>
      <c r="AA72" s="31">
        <f>SUM(L$2:L72)-SUM(AB$2:AB72)</f>
        <v>-997.16399999999066</v>
      </c>
      <c r="AB72" s="142"/>
      <c r="AC72" s="81">
        <f t="shared" ref="AC72:AC77" si="152">I72/E72*(1-0.0005)</f>
        <v>-115.6815332835796</v>
      </c>
      <c r="AD72" s="81">
        <f t="shared" ref="AD72:AD77" si="153">AC72-F72</f>
        <v>-3215.6815332835795</v>
      </c>
    </row>
    <row r="73" spans="1:30" x14ac:dyDescent="0.25">
      <c r="A73" s="113">
        <v>43131</v>
      </c>
      <c r="B73" s="114" t="s">
        <v>609</v>
      </c>
      <c r="C73" s="115" t="s">
        <v>63</v>
      </c>
      <c r="D73" s="118">
        <v>500</v>
      </c>
      <c r="E73" s="31">
        <v>6.47</v>
      </c>
      <c r="F73" s="116">
        <f t="shared" si="134"/>
        <v>3600</v>
      </c>
      <c r="G73" s="32">
        <f t="shared" si="135"/>
        <v>6.8848483333333288</v>
      </c>
      <c r="H73" s="31">
        <f t="shared" si="136"/>
        <v>24785.453999999983</v>
      </c>
      <c r="I73" s="31">
        <f t="shared" si="137"/>
        <v>-1493.4539999999834</v>
      </c>
      <c r="J73" s="122">
        <f t="shared" si="138"/>
        <v>-6.0255261009138084E-2</v>
      </c>
      <c r="K73" s="31">
        <f t="shared" si="139"/>
        <v>23292</v>
      </c>
      <c r="L73" s="31">
        <f t="shared" si="140"/>
        <v>-718</v>
      </c>
      <c r="M73" s="31">
        <f t="shared" si="141"/>
        <v>5</v>
      </c>
      <c r="N73" s="31">
        <f t="shared" si="142"/>
        <v>0</v>
      </c>
      <c r="O73" s="139"/>
      <c r="P73" s="32">
        <f t="shared" si="143"/>
        <v>-0.41484833333332904</v>
      </c>
      <c r="Q73" s="31">
        <f t="shared" si="144"/>
        <v>-3240</v>
      </c>
      <c r="R73" s="34"/>
      <c r="S73" s="34">
        <f t="shared" si="145"/>
        <v>-24009.979000000007</v>
      </c>
      <c r="T73" s="34">
        <f t="shared" si="146"/>
        <v>-3710.970479134468</v>
      </c>
      <c r="U73" s="34">
        <f t="shared" si="147"/>
        <v>-110.97047913446795</v>
      </c>
      <c r="V73" s="31">
        <f t="shared" si="148"/>
        <v>775.47499999997672</v>
      </c>
      <c r="W73" s="32">
        <f t="shared" si="149"/>
        <v>-6.9881197778762276</v>
      </c>
      <c r="X73" s="32">
        <f t="shared" si="150"/>
        <v>-13.872968111209556</v>
      </c>
      <c r="Y73" s="32">
        <f t="shared" si="151"/>
        <v>13.458119777876227</v>
      </c>
      <c r="Z73" s="38">
        <f t="shared" si="131"/>
        <v>-32.441060253851091</v>
      </c>
      <c r="AA73" s="31">
        <f>SUM(L$2:L73)-SUM(AB$2:AB73)</f>
        <v>-1715.1639999999907</v>
      </c>
      <c r="AB73" s="142"/>
      <c r="AC73" s="81">
        <f t="shared" si="152"/>
        <v>-230.71209783616436</v>
      </c>
      <c r="AD73" s="81">
        <f t="shared" si="153"/>
        <v>-3830.7120978361645</v>
      </c>
    </row>
    <row r="74" spans="1:30" x14ac:dyDescent="0.25">
      <c r="A74" s="113">
        <v>43133</v>
      </c>
      <c r="B74" s="114" t="s">
        <v>610</v>
      </c>
      <c r="C74" s="115" t="s">
        <v>63</v>
      </c>
      <c r="D74" s="118">
        <v>400</v>
      </c>
      <c r="E74" s="31">
        <v>6.13</v>
      </c>
      <c r="F74" s="116">
        <f t="shared" si="134"/>
        <v>4000</v>
      </c>
      <c r="G74" s="32">
        <f t="shared" si="135"/>
        <v>6.8106134999999961</v>
      </c>
      <c r="H74" s="31">
        <f t="shared" si="136"/>
        <v>27242.453999999983</v>
      </c>
      <c r="I74" s="31">
        <f t="shared" si="137"/>
        <v>-2722.4539999999834</v>
      </c>
      <c r="J74" s="122">
        <f t="shared" si="138"/>
        <v>-9.9934242341016208E-2</v>
      </c>
      <c r="K74" s="31">
        <f t="shared" si="139"/>
        <v>24520</v>
      </c>
      <c r="L74" s="31">
        <f t="shared" si="140"/>
        <v>-1229</v>
      </c>
      <c r="M74" s="31">
        <f t="shared" si="141"/>
        <v>5</v>
      </c>
      <c r="N74" s="31">
        <f t="shared" si="142"/>
        <v>0</v>
      </c>
      <c r="O74" s="139"/>
      <c r="P74" s="32">
        <f t="shared" si="143"/>
        <v>-0.68061349999999621</v>
      </c>
      <c r="Q74" s="31">
        <f t="shared" si="144"/>
        <v>-2457</v>
      </c>
      <c r="R74" s="34"/>
      <c r="S74" s="34">
        <f t="shared" si="145"/>
        <v>-26466.979000000007</v>
      </c>
      <c r="T74" s="34">
        <f t="shared" si="146"/>
        <v>-4317.6148450244709</v>
      </c>
      <c r="U74" s="34">
        <f t="shared" si="147"/>
        <v>-317.61484502447092</v>
      </c>
      <c r="V74" s="31">
        <f t="shared" si="148"/>
        <v>775.47499999997672</v>
      </c>
      <c r="W74" s="32">
        <f t="shared" si="149"/>
        <v>-2.4415577928677408</v>
      </c>
      <c r="X74" s="32">
        <f t="shared" si="150"/>
        <v>-9.252171292867736</v>
      </c>
      <c r="Y74" s="32">
        <f t="shared" si="151"/>
        <v>8.5715577928677398</v>
      </c>
      <c r="Z74" s="38">
        <f t="shared" si="131"/>
        <v>-12.593869784933435</v>
      </c>
      <c r="AA74" s="31">
        <f>SUM(L$2:L74)-SUM(AB$2:AB74)</f>
        <v>-2944.1639999999907</v>
      </c>
      <c r="AB74" s="142"/>
      <c r="AC74" s="81">
        <f t="shared" si="152"/>
        <v>-443.89767911908376</v>
      </c>
      <c r="AD74" s="81">
        <f t="shared" si="153"/>
        <v>-4443.8976791190835</v>
      </c>
    </row>
    <row r="75" spans="1:30" x14ac:dyDescent="0.25">
      <c r="A75" s="113">
        <v>43138</v>
      </c>
      <c r="B75" s="114" t="s">
        <v>405</v>
      </c>
      <c r="C75" s="115" t="s">
        <v>63</v>
      </c>
      <c r="D75" s="118">
        <v>500</v>
      </c>
      <c r="E75" s="31">
        <v>5.75</v>
      </c>
      <c r="F75" s="116">
        <f t="shared" si="134"/>
        <v>4500</v>
      </c>
      <c r="G75" s="32">
        <f t="shared" si="135"/>
        <v>6.693878666666663</v>
      </c>
      <c r="H75" s="31">
        <f t="shared" si="136"/>
        <v>30122.453999999983</v>
      </c>
      <c r="I75" s="31">
        <f t="shared" si="137"/>
        <v>-4247.4539999999834</v>
      </c>
      <c r="J75" s="122">
        <f t="shared" si="138"/>
        <v>-0.14100624072660167</v>
      </c>
      <c r="K75" s="31">
        <f t="shared" si="139"/>
        <v>25875</v>
      </c>
      <c r="L75" s="31">
        <f t="shared" si="140"/>
        <v>-1525</v>
      </c>
      <c r="M75" s="31">
        <f t="shared" si="141"/>
        <v>5</v>
      </c>
      <c r="N75" s="31">
        <f t="shared" si="142"/>
        <v>0</v>
      </c>
      <c r="O75" s="139"/>
      <c r="P75" s="32">
        <f t="shared" si="143"/>
        <v>-0.94387866666666298</v>
      </c>
      <c r="Q75" s="31">
        <f t="shared" si="144"/>
        <v>-2880</v>
      </c>
      <c r="R75" s="34"/>
      <c r="S75" s="34">
        <f t="shared" si="145"/>
        <v>-29346.979000000007</v>
      </c>
      <c r="T75" s="34">
        <f t="shared" si="146"/>
        <v>-5103.8224347826099</v>
      </c>
      <c r="U75" s="34">
        <f t="shared" si="147"/>
        <v>-603.82243478260989</v>
      </c>
      <c r="V75" s="31">
        <f t="shared" si="148"/>
        <v>775.47499999997672</v>
      </c>
      <c r="W75" s="32">
        <f t="shared" si="149"/>
        <v>-1.2842765610045042</v>
      </c>
      <c r="X75" s="32">
        <f t="shared" si="150"/>
        <v>-7.9781552276711674</v>
      </c>
      <c r="Y75" s="32">
        <f t="shared" si="151"/>
        <v>7.0342765610045044</v>
      </c>
      <c r="Z75" s="38">
        <f t="shared" si="131"/>
        <v>-7.4525220342634411</v>
      </c>
      <c r="AA75" s="31">
        <f>SUM(L$2:L75)-SUM(AB$2:AB75)</f>
        <v>-4469.1639999999907</v>
      </c>
      <c r="AB75" s="142"/>
      <c r="AC75" s="81">
        <f t="shared" si="152"/>
        <v>-738.31830834782318</v>
      </c>
      <c r="AD75" s="81">
        <f t="shared" si="153"/>
        <v>-5238.3183083478234</v>
      </c>
    </row>
    <row r="76" spans="1:30" x14ac:dyDescent="0.25">
      <c r="A76" s="113">
        <v>43140</v>
      </c>
      <c r="B76" s="114"/>
      <c r="C76" s="115" t="s">
        <v>69</v>
      </c>
      <c r="D76" s="118">
        <v>400</v>
      </c>
      <c r="E76" s="31">
        <v>6.06</v>
      </c>
      <c r="F76" s="116">
        <f t="shared" si="134"/>
        <v>4100</v>
      </c>
      <c r="G76" s="32">
        <f t="shared" si="135"/>
        <v>6.7575312195121908</v>
      </c>
      <c r="H76" s="31">
        <f t="shared" si="136"/>
        <v>27705.877999999982</v>
      </c>
      <c r="I76" s="31">
        <f t="shared" si="137"/>
        <v>-2859.8779999999824</v>
      </c>
      <c r="J76" s="122">
        <f t="shared" si="138"/>
        <v>-0.10322278904137186</v>
      </c>
      <c r="K76" s="31">
        <f t="shared" si="139"/>
        <v>24846</v>
      </c>
      <c r="L76" s="31">
        <f t="shared" si="140"/>
        <v>1387.5760000000009</v>
      </c>
      <c r="M76" s="31">
        <f t="shared" si="141"/>
        <v>5</v>
      </c>
      <c r="N76" s="31">
        <f t="shared" si="142"/>
        <v>2.4239999999999999</v>
      </c>
      <c r="O76" s="139"/>
      <c r="P76" s="32">
        <f t="shared" si="143"/>
        <v>-0.69753121951219121</v>
      </c>
      <c r="Q76" s="31">
        <f t="shared" si="144"/>
        <v>2416.5760000000009</v>
      </c>
      <c r="R76" s="34"/>
      <c r="S76" s="34">
        <f t="shared" si="145"/>
        <v>-26930.403000000006</v>
      </c>
      <c r="T76" s="34">
        <f t="shared" si="146"/>
        <v>-4443.9608910891102</v>
      </c>
      <c r="U76" s="34">
        <f t="shared" si="147"/>
        <v>-343.96089108911019</v>
      </c>
      <c r="V76" s="31">
        <f t="shared" si="148"/>
        <v>775.47499999997672</v>
      </c>
      <c r="W76" s="32">
        <f t="shared" si="149"/>
        <v>-2.2545441068736904</v>
      </c>
      <c r="X76" s="32">
        <f t="shared" si="150"/>
        <v>-9.0120753263858813</v>
      </c>
      <c r="Y76" s="32">
        <f t="shared" si="151"/>
        <v>8.3145441068736901</v>
      </c>
      <c r="Z76" s="38">
        <f t="shared" si="131"/>
        <v>-11.919959815832115</v>
      </c>
      <c r="AA76" s="31">
        <f>SUM(L$2:L76)-SUM(AB$2:AB76)</f>
        <v>-3081.5879999999897</v>
      </c>
      <c r="AB76" s="142"/>
      <c r="AC76" s="81">
        <f t="shared" si="152"/>
        <v>-471.69109917491465</v>
      </c>
      <c r="AD76" s="81">
        <f t="shared" si="153"/>
        <v>-4571.6910991749146</v>
      </c>
    </row>
    <row r="77" spans="1:30" x14ac:dyDescent="0.25">
      <c r="A77" s="113">
        <v>43157</v>
      </c>
      <c r="B77" s="114"/>
      <c r="C77" s="115" t="s">
        <v>69</v>
      </c>
      <c r="D77" s="118">
        <v>400</v>
      </c>
      <c r="E77" s="31">
        <v>6.25</v>
      </c>
      <c r="F77" s="116">
        <f t="shared" si="134"/>
        <v>3700</v>
      </c>
      <c r="G77" s="32">
        <f t="shared" si="135"/>
        <v>6.8144264864864814</v>
      </c>
      <c r="H77" s="31">
        <f t="shared" si="136"/>
        <v>25213.377999999982</v>
      </c>
      <c r="I77" s="31">
        <f t="shared" si="137"/>
        <v>-2088.3779999999824</v>
      </c>
      <c r="J77" s="122">
        <f t="shared" si="138"/>
        <v>-8.2828171615877202E-2</v>
      </c>
      <c r="K77" s="31">
        <f t="shared" si="139"/>
        <v>23125</v>
      </c>
      <c r="L77" s="31">
        <f t="shared" si="140"/>
        <v>771.5</v>
      </c>
      <c r="M77" s="31">
        <f t="shared" si="141"/>
        <v>5</v>
      </c>
      <c r="N77" s="31">
        <f t="shared" si="142"/>
        <v>2.5</v>
      </c>
      <c r="O77" s="139"/>
      <c r="P77" s="32">
        <f t="shared" si="143"/>
        <v>-0.56442648648648142</v>
      </c>
      <c r="Q77" s="31">
        <f t="shared" si="144"/>
        <v>2492.5</v>
      </c>
      <c r="R77" s="34"/>
      <c r="S77" s="34">
        <f t="shared" si="145"/>
        <v>-24437.903000000006</v>
      </c>
      <c r="T77" s="34">
        <f t="shared" si="146"/>
        <v>-3910.0644800000009</v>
      </c>
      <c r="U77" s="34">
        <f t="shared" si="147"/>
        <v>-210.06448000000091</v>
      </c>
      <c r="V77" s="31">
        <f t="shared" si="148"/>
        <v>775.47499999997672</v>
      </c>
      <c r="W77" s="32">
        <f t="shared" si="149"/>
        <v>-3.6916045968360445</v>
      </c>
      <c r="X77" s="32">
        <f t="shared" si="150"/>
        <v>-10.506031083322526</v>
      </c>
      <c r="Y77" s="32">
        <f t="shared" si="151"/>
        <v>9.9416045968360436</v>
      </c>
      <c r="Z77" s="38">
        <f t="shared" si="131"/>
        <v>-17.613639393009155</v>
      </c>
      <c r="AA77" s="31">
        <f>SUM(L$2:L77)-SUM(AB$2:AB77)</f>
        <v>-2310.0879999999897</v>
      </c>
      <c r="AB77" s="142"/>
      <c r="AC77" s="81">
        <f t="shared" si="152"/>
        <v>-333.9734097599972</v>
      </c>
      <c r="AD77" s="81">
        <f t="shared" si="153"/>
        <v>-4033.9734097599971</v>
      </c>
    </row>
    <row r="78" spans="1:30" x14ac:dyDescent="0.25">
      <c r="A78" s="113">
        <v>43159</v>
      </c>
      <c r="B78" s="114"/>
      <c r="C78" s="115" t="s">
        <v>69</v>
      </c>
      <c r="D78" s="118">
        <v>400</v>
      </c>
      <c r="E78" s="31">
        <v>6.32</v>
      </c>
      <c r="F78" s="116">
        <f t="shared" ref="F78:F90" si="154">IF(C78="买",F77+D78,F77-D78)</f>
        <v>3300</v>
      </c>
      <c r="G78" s="32">
        <f t="shared" ref="G78:G90" si="155">H78/F78</f>
        <v>6.8766381818181763</v>
      </c>
      <c r="H78" s="31">
        <f t="shared" ref="H78:H90" si="156">IF(C78="买",H77+D78*E78+M78+N78,H77+-1*D78*E78+M78+N78)+O77</f>
        <v>22692.905999999981</v>
      </c>
      <c r="I78" s="31">
        <f t="shared" ref="I78:I90" si="157">-H78+K78</f>
        <v>-1836.9059999999808</v>
      </c>
      <c r="J78" s="122">
        <f t="shared" ref="J78:J90" si="158">(E78-G78)/G78</f>
        <v>-8.0946265762524311E-2</v>
      </c>
      <c r="K78" s="31">
        <f t="shared" ref="K78:K90" si="159">F78*E78</f>
        <v>20856</v>
      </c>
      <c r="L78" s="31">
        <f t="shared" ref="L78:L90" si="160">I78-I77</f>
        <v>251.47200000000157</v>
      </c>
      <c r="M78" s="31">
        <f t="shared" ref="M78:M90" si="161">IF(D78*E78*2.5/10000&gt;5,D78*E78*2.5/10000,5)</f>
        <v>5</v>
      </c>
      <c r="N78" s="31">
        <f t="shared" ref="N78:N90" si="162">IF(C78="卖",D78*E78/1000,0)</f>
        <v>2.528</v>
      </c>
      <c r="O78" s="139"/>
      <c r="P78" s="32">
        <f t="shared" ref="P78:P90" si="163">E78-G78</f>
        <v>-0.55663818181817604</v>
      </c>
      <c r="Q78" s="31">
        <f t="shared" ref="Q78:Q90" si="164">(H78-H77)*-1</f>
        <v>2520.4720000000016</v>
      </c>
      <c r="R78" s="34"/>
      <c r="S78" s="34">
        <f t="shared" ref="S78:S90" si="165">S77+Q78+O78+R78</f>
        <v>-21917.431000000004</v>
      </c>
      <c r="T78" s="34">
        <f t="shared" ref="T78:T90" si="166">S78/E78</f>
        <v>-3467.9479430379752</v>
      </c>
      <c r="U78" s="34">
        <f t="shared" ref="U78:U90" si="167">F78+T78</f>
        <v>-167.94794303797516</v>
      </c>
      <c r="V78" s="31">
        <f t="shared" ref="V78:V90" si="168">H78+S78</f>
        <v>775.47499999997672</v>
      </c>
      <c r="W78" s="32">
        <f t="shared" ref="W78:W90" si="169">V78/U78</f>
        <v>-4.6173533654093752</v>
      </c>
      <c r="X78" s="32">
        <f t="shared" ref="X78:X90" si="170">W78-G78</f>
        <v>-11.493991547227552</v>
      </c>
      <c r="Y78" s="32">
        <f t="shared" ref="Y78:Y90" si="171">(X78-P78)*-1</f>
        <v>10.937353365409376</v>
      </c>
      <c r="Z78" s="38">
        <f t="shared" ref="Z78:Z90" si="172">F78/U78</f>
        <v>-19.648945621524092</v>
      </c>
      <c r="AA78" s="31">
        <f>SUM(L$2:L78)-SUM(AB$2:AB78)</f>
        <v>-2058.6159999999882</v>
      </c>
      <c r="AB78" s="142"/>
      <c r="AC78" s="81">
        <f t="shared" ref="AC78:AC90" si="173">I78/E78*(1-0.0005)</f>
        <v>-290.50435870252858</v>
      </c>
      <c r="AD78" s="81">
        <f t="shared" ref="AD78:AD90" si="174">AC78-F78</f>
        <v>-3590.5043587025284</v>
      </c>
    </row>
    <row r="79" spans="1:30" x14ac:dyDescent="0.25">
      <c r="A79" s="113">
        <v>43166</v>
      </c>
      <c r="B79" s="114"/>
      <c r="C79" s="115" t="s">
        <v>69</v>
      </c>
      <c r="D79" s="118">
        <v>400</v>
      </c>
      <c r="E79" s="31">
        <v>6.61</v>
      </c>
      <c r="F79" s="116">
        <f t="shared" si="154"/>
        <v>2900</v>
      </c>
      <c r="G79" s="32">
        <f t="shared" si="155"/>
        <v>6.9160517241379242</v>
      </c>
      <c r="H79" s="31">
        <f t="shared" si="156"/>
        <v>20056.549999999981</v>
      </c>
      <c r="I79" s="31">
        <f t="shared" si="157"/>
        <v>-887.54999999998108</v>
      </c>
      <c r="J79" s="122">
        <f t="shared" si="158"/>
        <v>-4.4252376405711863E-2</v>
      </c>
      <c r="K79" s="31">
        <f t="shared" si="159"/>
        <v>19169</v>
      </c>
      <c r="L79" s="31">
        <f t="shared" si="160"/>
        <v>949.35599999999977</v>
      </c>
      <c r="M79" s="31">
        <f t="shared" si="161"/>
        <v>5</v>
      </c>
      <c r="N79" s="31">
        <f t="shared" si="162"/>
        <v>2.6440000000000001</v>
      </c>
      <c r="O79" s="139"/>
      <c r="P79" s="32">
        <f t="shared" si="163"/>
        <v>-0.30605172413792392</v>
      </c>
      <c r="Q79" s="31">
        <f t="shared" si="164"/>
        <v>2636.3559999999998</v>
      </c>
      <c r="R79" s="34"/>
      <c r="S79" s="34">
        <f t="shared" si="165"/>
        <v>-19281.075000000004</v>
      </c>
      <c r="T79" s="34">
        <f t="shared" si="166"/>
        <v>-2916.9553706505299</v>
      </c>
      <c r="U79" s="34">
        <f t="shared" si="167"/>
        <v>-16.955370650529858</v>
      </c>
      <c r="V79" s="31">
        <f t="shared" si="168"/>
        <v>775.47499999997672</v>
      </c>
      <c r="W79" s="32">
        <f t="shared" si="169"/>
        <v>-45.736245817530566</v>
      </c>
      <c r="X79" s="32">
        <f t="shared" si="170"/>
        <v>-52.652297541668489</v>
      </c>
      <c r="Y79" s="32">
        <f t="shared" si="171"/>
        <v>52.346245817530566</v>
      </c>
      <c r="Z79" s="38">
        <f t="shared" si="172"/>
        <v>-171.03725184028193</v>
      </c>
      <c r="AA79" s="31">
        <f>SUM(L$2:L79)-SUM(AB$2:AB79)</f>
        <v>-1109.2599999999884</v>
      </c>
      <c r="AB79" s="142"/>
      <c r="AC79" s="81">
        <f t="shared" si="173"/>
        <v>-134.20669062026946</v>
      </c>
      <c r="AD79" s="81">
        <f t="shared" si="174"/>
        <v>-3034.2066906202695</v>
      </c>
    </row>
    <row r="80" spans="1:30" x14ac:dyDescent="0.25">
      <c r="A80" s="113">
        <v>43172</v>
      </c>
      <c r="B80" s="114"/>
      <c r="C80" s="115" t="s">
        <v>69</v>
      </c>
      <c r="D80" s="118">
        <v>400</v>
      </c>
      <c r="E80" s="31">
        <v>6.8</v>
      </c>
      <c r="F80" s="116">
        <f t="shared" si="154"/>
        <v>2500</v>
      </c>
      <c r="G80" s="32">
        <f t="shared" si="155"/>
        <v>6.9377079999999927</v>
      </c>
      <c r="H80" s="31">
        <f t="shared" si="156"/>
        <v>17344.269999999982</v>
      </c>
      <c r="I80" s="31">
        <f t="shared" si="157"/>
        <v>-344.26999999998225</v>
      </c>
      <c r="J80" s="122">
        <f t="shared" si="158"/>
        <v>-1.9849206683243657E-2</v>
      </c>
      <c r="K80" s="31">
        <f t="shared" si="159"/>
        <v>17000</v>
      </c>
      <c r="L80" s="31">
        <f t="shared" si="160"/>
        <v>543.27999999999884</v>
      </c>
      <c r="M80" s="31">
        <f t="shared" si="161"/>
        <v>5</v>
      </c>
      <c r="N80" s="31">
        <f t="shared" si="162"/>
        <v>2.72</v>
      </c>
      <c r="O80" s="139"/>
      <c r="P80" s="32">
        <f t="shared" si="163"/>
        <v>-0.13770799999999284</v>
      </c>
      <c r="Q80" s="31">
        <f t="shared" si="164"/>
        <v>2712.2799999999988</v>
      </c>
      <c r="R80" s="34"/>
      <c r="S80" s="34">
        <f t="shared" si="165"/>
        <v>-16568.795000000006</v>
      </c>
      <c r="T80" s="34">
        <f t="shared" si="166"/>
        <v>-2436.587500000001</v>
      </c>
      <c r="U80" s="34">
        <f t="shared" si="167"/>
        <v>63.412499999999</v>
      </c>
      <c r="V80" s="31">
        <f t="shared" si="168"/>
        <v>775.47499999997672</v>
      </c>
      <c r="W80" s="32">
        <f t="shared" si="169"/>
        <v>12.22905578553107</v>
      </c>
      <c r="X80" s="32">
        <f t="shared" si="170"/>
        <v>5.2913477855310775</v>
      </c>
      <c r="Y80" s="32">
        <f t="shared" si="171"/>
        <v>-5.4290557855310704</v>
      </c>
      <c r="Z80" s="38">
        <f t="shared" si="172"/>
        <v>39.424403705894569</v>
      </c>
      <c r="AA80" s="31">
        <f>SUM(L$2:L80)-SUM(AB$2:AB80)</f>
        <v>-565.97999999998956</v>
      </c>
      <c r="AB80" s="142"/>
      <c r="AC80" s="81">
        <f t="shared" si="173"/>
        <v>-50.602627205879749</v>
      </c>
      <c r="AD80" s="81">
        <f t="shared" si="174"/>
        <v>-2550.6026272058798</v>
      </c>
    </row>
    <row r="81" spans="1:30" x14ac:dyDescent="0.25">
      <c r="A81" s="113">
        <v>43174</v>
      </c>
      <c r="B81" s="114" t="s">
        <v>216</v>
      </c>
      <c r="C81" s="115" t="s">
        <v>63</v>
      </c>
      <c r="D81" s="118">
        <v>500</v>
      </c>
      <c r="E81" s="31">
        <v>6.49</v>
      </c>
      <c r="F81" s="116">
        <f t="shared" si="154"/>
        <v>3000</v>
      </c>
      <c r="G81" s="32">
        <f t="shared" si="155"/>
        <v>6.8647566666666604</v>
      </c>
      <c r="H81" s="31">
        <f t="shared" si="156"/>
        <v>20594.269999999982</v>
      </c>
      <c r="I81" s="31">
        <f t="shared" si="157"/>
        <v>-1124.2699999999822</v>
      </c>
      <c r="J81" s="122">
        <f t="shared" si="158"/>
        <v>-5.4591398481227134E-2</v>
      </c>
      <c r="K81" s="31">
        <f t="shared" si="159"/>
        <v>19470</v>
      </c>
      <c r="L81" s="31">
        <f t="shared" si="160"/>
        <v>-780</v>
      </c>
      <c r="M81" s="31">
        <f t="shared" si="161"/>
        <v>5</v>
      </c>
      <c r="N81" s="31">
        <f t="shared" si="162"/>
        <v>0</v>
      </c>
      <c r="O81" s="139"/>
      <c r="P81" s="32">
        <f t="shared" si="163"/>
        <v>-0.37475666666666019</v>
      </c>
      <c r="Q81" s="31">
        <f t="shared" si="164"/>
        <v>-3250</v>
      </c>
      <c r="R81" s="34"/>
      <c r="S81" s="34">
        <f t="shared" si="165"/>
        <v>-19818.795000000006</v>
      </c>
      <c r="T81" s="34">
        <f t="shared" si="166"/>
        <v>-3053.7434514637912</v>
      </c>
      <c r="U81" s="34">
        <f t="shared" si="167"/>
        <v>-53.743451463791189</v>
      </c>
      <c r="V81" s="31">
        <f t="shared" si="168"/>
        <v>775.47499999997672</v>
      </c>
      <c r="W81" s="32">
        <f t="shared" si="169"/>
        <v>-14.429199816510499</v>
      </c>
      <c r="X81" s="32">
        <f t="shared" si="170"/>
        <v>-21.293956483177158</v>
      </c>
      <c r="Y81" s="32">
        <f t="shared" si="171"/>
        <v>20.919199816510499</v>
      </c>
      <c r="Z81" s="38">
        <f t="shared" si="172"/>
        <v>-55.820754311270896</v>
      </c>
      <c r="AA81" s="31">
        <f>SUM(L$2:L81)-SUM(AB$2:AB81)</f>
        <v>-1345.9799999999896</v>
      </c>
      <c r="AB81" s="142"/>
      <c r="AC81" s="81">
        <f t="shared" si="173"/>
        <v>-173.14450924498956</v>
      </c>
      <c r="AD81" s="81">
        <f t="shared" si="174"/>
        <v>-3173.1445092449894</v>
      </c>
    </row>
    <row r="82" spans="1:30" x14ac:dyDescent="0.25">
      <c r="A82" s="113">
        <v>43182</v>
      </c>
      <c r="B82" s="114" t="s">
        <v>201</v>
      </c>
      <c r="C82" s="115" t="s">
        <v>63</v>
      </c>
      <c r="D82" s="118">
        <v>500</v>
      </c>
      <c r="E82" s="31">
        <v>6.36</v>
      </c>
      <c r="F82" s="116">
        <f t="shared" si="154"/>
        <v>3500</v>
      </c>
      <c r="G82" s="32">
        <f t="shared" si="155"/>
        <v>6.7940771428571374</v>
      </c>
      <c r="H82" s="31">
        <f t="shared" si="156"/>
        <v>23779.269999999982</v>
      </c>
      <c r="I82" s="31">
        <f t="shared" si="157"/>
        <v>-1519.2699999999822</v>
      </c>
      <c r="J82" s="122">
        <f t="shared" si="158"/>
        <v>-6.3890523132122262E-2</v>
      </c>
      <c r="K82" s="31">
        <f t="shared" si="159"/>
        <v>22260</v>
      </c>
      <c r="L82" s="31">
        <f t="shared" si="160"/>
        <v>-395</v>
      </c>
      <c r="M82" s="31">
        <f t="shared" si="161"/>
        <v>5</v>
      </c>
      <c r="N82" s="31">
        <f t="shared" si="162"/>
        <v>0</v>
      </c>
      <c r="O82" s="139"/>
      <c r="P82" s="32">
        <f t="shared" si="163"/>
        <v>-0.43407714285713705</v>
      </c>
      <c r="Q82" s="31">
        <f t="shared" si="164"/>
        <v>-3185</v>
      </c>
      <c r="R82" s="34"/>
      <c r="S82" s="34">
        <f t="shared" si="165"/>
        <v>-23003.795000000006</v>
      </c>
      <c r="T82" s="34">
        <f t="shared" si="166"/>
        <v>-3616.9488993710697</v>
      </c>
      <c r="U82" s="34">
        <f t="shared" si="167"/>
        <v>-116.94889937106973</v>
      </c>
      <c r="V82" s="31">
        <f t="shared" si="168"/>
        <v>775.47499999997672</v>
      </c>
      <c r="W82" s="32">
        <f t="shared" si="169"/>
        <v>-6.630887542938348</v>
      </c>
      <c r="X82" s="32">
        <f t="shared" si="170"/>
        <v>-13.424964685795485</v>
      </c>
      <c r="Y82" s="32">
        <f t="shared" si="171"/>
        <v>12.990887542938349</v>
      </c>
      <c r="Z82" s="38">
        <f t="shared" si="172"/>
        <v>-29.927601019097864</v>
      </c>
      <c r="AA82" s="31">
        <f>SUM(L$2:L82)-SUM(AB$2:AB82)</f>
        <v>-1740.9799999999896</v>
      </c>
      <c r="AB82" s="142"/>
      <c r="AC82" s="81">
        <f t="shared" si="173"/>
        <v>-238.75949135219847</v>
      </c>
      <c r="AD82" s="81">
        <f t="shared" si="174"/>
        <v>-3738.7594913521984</v>
      </c>
    </row>
    <row r="83" spans="1:30" x14ac:dyDescent="0.25">
      <c r="A83" s="113">
        <v>43182</v>
      </c>
      <c r="B83" s="114" t="s">
        <v>219</v>
      </c>
      <c r="C83" s="115" t="s">
        <v>63</v>
      </c>
      <c r="D83" s="118">
        <v>500</v>
      </c>
      <c r="E83" s="31">
        <v>6.06</v>
      </c>
      <c r="F83" s="116">
        <f t="shared" si="154"/>
        <v>4000</v>
      </c>
      <c r="G83" s="32">
        <f t="shared" si="155"/>
        <v>6.7035674999999957</v>
      </c>
      <c r="H83" s="31">
        <f t="shared" si="156"/>
        <v>26814.269999999982</v>
      </c>
      <c r="I83" s="31">
        <f t="shared" si="157"/>
        <v>-2574.2699999999822</v>
      </c>
      <c r="J83" s="122">
        <f t="shared" si="158"/>
        <v>-9.6003732341025355E-2</v>
      </c>
      <c r="K83" s="31">
        <f t="shared" si="159"/>
        <v>24240</v>
      </c>
      <c r="L83" s="31">
        <f t="shared" si="160"/>
        <v>-1055</v>
      </c>
      <c r="M83" s="31">
        <f t="shared" si="161"/>
        <v>5</v>
      </c>
      <c r="N83" s="31">
        <f t="shared" si="162"/>
        <v>0</v>
      </c>
      <c r="O83" s="139"/>
      <c r="P83" s="32">
        <f t="shared" si="163"/>
        <v>-0.64356749999999607</v>
      </c>
      <c r="Q83" s="31">
        <f t="shared" si="164"/>
        <v>-3035</v>
      </c>
      <c r="R83" s="34"/>
      <c r="S83" s="34">
        <f t="shared" si="165"/>
        <v>-26038.795000000006</v>
      </c>
      <c r="T83" s="34">
        <f t="shared" si="166"/>
        <v>-4296.8308580858102</v>
      </c>
      <c r="U83" s="34">
        <f t="shared" si="167"/>
        <v>-296.83085808581018</v>
      </c>
      <c r="V83" s="31">
        <f t="shared" si="168"/>
        <v>775.47499999997672</v>
      </c>
      <c r="W83" s="32">
        <f t="shared" si="169"/>
        <v>-2.6125147668299245</v>
      </c>
      <c r="X83" s="32">
        <f t="shared" si="170"/>
        <v>-9.3160822668299197</v>
      </c>
      <c r="Y83" s="32">
        <f t="shared" si="171"/>
        <v>8.6725147668299236</v>
      </c>
      <c r="Z83" s="38">
        <f t="shared" si="172"/>
        <v>-13.475687891060332</v>
      </c>
      <c r="AA83" s="31">
        <f>SUM(L$2:L83)-SUM(AB$2:AB83)</f>
        <v>-2795.9799999999896</v>
      </c>
      <c r="AB83" s="142"/>
      <c r="AC83" s="81">
        <f t="shared" si="173"/>
        <v>-424.58463118811591</v>
      </c>
      <c r="AD83" s="81">
        <f t="shared" si="174"/>
        <v>-4424.584631188116</v>
      </c>
    </row>
    <row r="84" spans="1:30" x14ac:dyDescent="0.25">
      <c r="A84" s="113">
        <v>43186</v>
      </c>
      <c r="B84" s="114" t="s">
        <v>211</v>
      </c>
      <c r="C84" s="115" t="s">
        <v>69</v>
      </c>
      <c r="D84" s="118">
        <v>400</v>
      </c>
      <c r="E84" s="31">
        <v>6.29</v>
      </c>
      <c r="F84" s="116">
        <f t="shared" si="154"/>
        <v>3600</v>
      </c>
      <c r="G84" s="32">
        <f t="shared" si="155"/>
        <v>6.7516072222222174</v>
      </c>
      <c r="H84" s="31">
        <f t="shared" si="156"/>
        <v>24305.785999999982</v>
      </c>
      <c r="I84" s="31">
        <f t="shared" si="157"/>
        <v>-1661.7859999999819</v>
      </c>
      <c r="J84" s="122">
        <f t="shared" si="158"/>
        <v>-6.8369975774491873E-2</v>
      </c>
      <c r="K84" s="31">
        <f t="shared" si="159"/>
        <v>22644</v>
      </c>
      <c r="L84" s="31">
        <f t="shared" si="160"/>
        <v>912.48400000000038</v>
      </c>
      <c r="M84" s="31">
        <f t="shared" si="161"/>
        <v>5</v>
      </c>
      <c r="N84" s="31">
        <f t="shared" si="162"/>
        <v>2.516</v>
      </c>
      <c r="O84" s="139"/>
      <c r="P84" s="32">
        <f t="shared" si="163"/>
        <v>-0.46160722222221739</v>
      </c>
      <c r="Q84" s="31">
        <f t="shared" si="164"/>
        <v>2508.4840000000004</v>
      </c>
      <c r="R84" s="34"/>
      <c r="S84" s="34">
        <f t="shared" si="165"/>
        <v>-23530.311000000005</v>
      </c>
      <c r="T84" s="34">
        <f t="shared" si="166"/>
        <v>-3740.907949125597</v>
      </c>
      <c r="U84" s="34">
        <f t="shared" si="167"/>
        <v>-140.90794912559704</v>
      </c>
      <c r="V84" s="31">
        <f t="shared" si="168"/>
        <v>775.47499999997672</v>
      </c>
      <c r="W84" s="32">
        <f t="shared" si="169"/>
        <v>-5.5034155618059843</v>
      </c>
      <c r="X84" s="32">
        <f t="shared" si="170"/>
        <v>-12.255022784028203</v>
      </c>
      <c r="Y84" s="32">
        <f t="shared" si="171"/>
        <v>11.793415561805986</v>
      </c>
      <c r="Z84" s="38">
        <f t="shared" si="172"/>
        <v>-25.548594116511993</v>
      </c>
      <c r="AA84" s="31">
        <f>SUM(L$2:L84)-SUM(AB$2:AB84)</f>
        <v>-1883.4959999999892</v>
      </c>
      <c r="AB84" s="142"/>
      <c r="AC84" s="81">
        <f t="shared" si="173"/>
        <v>-264.06281510333577</v>
      </c>
      <c r="AD84" s="81">
        <f t="shared" si="174"/>
        <v>-3864.0628151033357</v>
      </c>
    </row>
    <row r="85" spans="1:30" x14ac:dyDescent="0.25">
      <c r="A85" s="113">
        <v>43189</v>
      </c>
      <c r="B85" s="114"/>
      <c r="C85" s="115" t="s">
        <v>69</v>
      </c>
      <c r="D85" s="118">
        <v>400</v>
      </c>
      <c r="E85" s="31">
        <v>6.53</v>
      </c>
      <c r="F85" s="116">
        <f t="shared" si="154"/>
        <v>3200</v>
      </c>
      <c r="G85" s="32">
        <f t="shared" si="155"/>
        <v>6.7816868749999948</v>
      </c>
      <c r="H85" s="31">
        <f t="shared" si="156"/>
        <v>21701.397999999983</v>
      </c>
      <c r="I85" s="31">
        <f t="shared" si="157"/>
        <v>-805.39799999998286</v>
      </c>
      <c r="J85" s="122">
        <f t="shared" si="158"/>
        <v>-3.711272425859307E-2</v>
      </c>
      <c r="K85" s="31">
        <f t="shared" si="159"/>
        <v>20896</v>
      </c>
      <c r="L85" s="31">
        <f t="shared" si="160"/>
        <v>856.38799999999901</v>
      </c>
      <c r="M85" s="31">
        <f t="shared" si="161"/>
        <v>5</v>
      </c>
      <c r="N85" s="31">
        <f t="shared" si="162"/>
        <v>2.6120000000000001</v>
      </c>
      <c r="O85" s="139"/>
      <c r="P85" s="32">
        <f t="shared" si="163"/>
        <v>-0.25168687499999454</v>
      </c>
      <c r="Q85" s="31">
        <f t="shared" si="164"/>
        <v>2604.387999999999</v>
      </c>
      <c r="R85" s="34"/>
      <c r="S85" s="34">
        <f t="shared" si="165"/>
        <v>-20925.923000000006</v>
      </c>
      <c r="T85" s="34">
        <f t="shared" si="166"/>
        <v>-3204.5823889739672</v>
      </c>
      <c r="U85" s="34">
        <f t="shared" si="167"/>
        <v>-4.5823889739672268</v>
      </c>
      <c r="V85" s="31">
        <f t="shared" si="168"/>
        <v>775.47499999997672</v>
      </c>
      <c r="W85" s="32">
        <f t="shared" si="169"/>
        <v>-169.22941382878835</v>
      </c>
      <c r="X85" s="32">
        <f t="shared" si="170"/>
        <v>-176.01110070378834</v>
      </c>
      <c r="Y85" s="32">
        <f t="shared" si="171"/>
        <v>175.75941382878835</v>
      </c>
      <c r="Z85" s="38">
        <f t="shared" si="172"/>
        <v>-698.32570263662785</v>
      </c>
      <c r="AA85" s="31">
        <f>SUM(L$2:L85)-SUM(AB$2:AB85)</f>
        <v>-1027.1079999999902</v>
      </c>
      <c r="AB85" s="142"/>
      <c r="AC85" s="81">
        <f t="shared" si="173"/>
        <v>-123.27646263399431</v>
      </c>
      <c r="AD85" s="81">
        <f t="shared" si="174"/>
        <v>-3323.2764626339945</v>
      </c>
    </row>
    <row r="86" spans="1:30" x14ac:dyDescent="0.25">
      <c r="A86" s="113">
        <v>43201</v>
      </c>
      <c r="B86" s="114"/>
      <c r="C86" s="115" t="s">
        <v>69</v>
      </c>
      <c r="D86" s="118">
        <v>400</v>
      </c>
      <c r="E86" s="31">
        <v>6.63</v>
      </c>
      <c r="F86" s="116">
        <f t="shared" si="154"/>
        <v>2800</v>
      </c>
      <c r="G86" s="32">
        <f t="shared" si="155"/>
        <v>6.806089285714279</v>
      </c>
      <c r="H86" s="31">
        <f t="shared" si="156"/>
        <v>19057.049999999981</v>
      </c>
      <c r="I86" s="31">
        <f t="shared" si="157"/>
        <v>-493.04999999998108</v>
      </c>
      <c r="J86" s="122">
        <f t="shared" si="158"/>
        <v>-2.5872314970049503E-2</v>
      </c>
      <c r="K86" s="31">
        <f t="shared" si="159"/>
        <v>18564</v>
      </c>
      <c r="L86" s="31">
        <f t="shared" si="160"/>
        <v>312.34800000000178</v>
      </c>
      <c r="M86" s="31">
        <f t="shared" si="161"/>
        <v>5</v>
      </c>
      <c r="N86" s="31">
        <f t="shared" si="162"/>
        <v>2.6520000000000001</v>
      </c>
      <c r="O86" s="139"/>
      <c r="P86" s="32">
        <f t="shared" si="163"/>
        <v>-0.17608928571427906</v>
      </c>
      <c r="Q86" s="31">
        <f t="shared" si="164"/>
        <v>2644.3480000000018</v>
      </c>
      <c r="R86" s="34"/>
      <c r="S86" s="34">
        <f t="shared" si="165"/>
        <v>-18281.575000000004</v>
      </c>
      <c r="T86" s="34">
        <f t="shared" si="166"/>
        <v>-2757.4019607843143</v>
      </c>
      <c r="U86" s="34">
        <f t="shared" si="167"/>
        <v>42.598039215685731</v>
      </c>
      <c r="V86" s="31">
        <f t="shared" si="168"/>
        <v>775.47499999997672</v>
      </c>
      <c r="W86" s="32">
        <f t="shared" si="169"/>
        <v>18.204476409665968</v>
      </c>
      <c r="X86" s="32">
        <f t="shared" si="170"/>
        <v>11.398387123951689</v>
      </c>
      <c r="Y86" s="32">
        <f t="shared" si="171"/>
        <v>-11.574476409665969</v>
      </c>
      <c r="Z86" s="38">
        <f t="shared" si="172"/>
        <v>65.730724971232135</v>
      </c>
      <c r="AA86" s="31">
        <f>SUM(L$2:L86)-SUM(AB$2:AB86)</f>
        <v>-714.75999999998839</v>
      </c>
      <c r="AB86" s="142"/>
      <c r="AC86" s="81">
        <f t="shared" si="173"/>
        <v>-74.329332579182676</v>
      </c>
      <c r="AD86" s="81">
        <f t="shared" si="174"/>
        <v>-2874.3293325791828</v>
      </c>
    </row>
    <row r="87" spans="1:30" x14ac:dyDescent="0.25">
      <c r="A87" s="113">
        <v>43207</v>
      </c>
      <c r="B87" s="114" t="s">
        <v>209</v>
      </c>
      <c r="C87" s="115" t="s">
        <v>63</v>
      </c>
      <c r="D87" s="118">
        <v>500</v>
      </c>
      <c r="E87" s="31">
        <v>6.34</v>
      </c>
      <c r="F87" s="116">
        <f t="shared" si="154"/>
        <v>3300</v>
      </c>
      <c r="G87" s="32">
        <f t="shared" si="155"/>
        <v>6.7369848484848429</v>
      </c>
      <c r="H87" s="31">
        <f t="shared" si="156"/>
        <v>22232.049999999981</v>
      </c>
      <c r="I87" s="31">
        <f t="shared" si="157"/>
        <v>-1310.0499999999811</v>
      </c>
      <c r="J87" s="122">
        <f t="shared" si="158"/>
        <v>-5.8926189892519278E-2</v>
      </c>
      <c r="K87" s="31">
        <f t="shared" si="159"/>
        <v>20922</v>
      </c>
      <c r="L87" s="31">
        <f t="shared" si="160"/>
        <v>-817</v>
      </c>
      <c r="M87" s="31">
        <f t="shared" si="161"/>
        <v>5</v>
      </c>
      <c r="N87" s="31">
        <f t="shared" si="162"/>
        <v>0</v>
      </c>
      <c r="O87" s="139"/>
      <c r="P87" s="32">
        <f t="shared" si="163"/>
        <v>-0.39698484848484306</v>
      </c>
      <c r="Q87" s="31">
        <f t="shared" si="164"/>
        <v>-3175</v>
      </c>
      <c r="R87" s="34"/>
      <c r="S87" s="34">
        <f t="shared" si="165"/>
        <v>-21456.575000000004</v>
      </c>
      <c r="T87" s="34">
        <f t="shared" si="166"/>
        <v>-3384.3178233438493</v>
      </c>
      <c r="U87" s="34">
        <f t="shared" si="167"/>
        <v>-84.317823343849341</v>
      </c>
      <c r="V87" s="31">
        <f t="shared" si="168"/>
        <v>775.47499999997672</v>
      </c>
      <c r="W87" s="32">
        <f t="shared" si="169"/>
        <v>-9.1970471870173647</v>
      </c>
      <c r="X87" s="32">
        <f t="shared" si="170"/>
        <v>-15.934032035502208</v>
      </c>
      <c r="Y87" s="32">
        <f t="shared" si="171"/>
        <v>15.537047187017365</v>
      </c>
      <c r="Z87" s="38">
        <f t="shared" si="172"/>
        <v>-39.137632698872586</v>
      </c>
      <c r="AA87" s="31">
        <f>SUM(L$2:L87)-SUM(AB$2:AB87)</f>
        <v>-1531.7599999999884</v>
      </c>
      <c r="AB87" s="142"/>
      <c r="AC87" s="81">
        <f t="shared" si="173"/>
        <v>-206.5291758675049</v>
      </c>
      <c r="AD87" s="81">
        <f t="shared" si="174"/>
        <v>-3506.5291758675048</v>
      </c>
    </row>
    <row r="88" spans="1:30" x14ac:dyDescent="0.25">
      <c r="A88" s="113">
        <v>43210</v>
      </c>
      <c r="B88" s="120"/>
      <c r="C88" s="115" t="s">
        <v>69</v>
      </c>
      <c r="D88" s="118">
        <v>400</v>
      </c>
      <c r="E88" s="31">
        <v>6.65</v>
      </c>
      <c r="F88" s="116">
        <f t="shared" si="154"/>
        <v>2900</v>
      </c>
      <c r="G88" s="32">
        <f t="shared" si="155"/>
        <v>6.751624137931028</v>
      </c>
      <c r="H88" s="31">
        <f t="shared" si="156"/>
        <v>19579.709999999981</v>
      </c>
      <c r="I88" s="31">
        <f t="shared" si="157"/>
        <v>-294.70999999998094</v>
      </c>
      <c r="J88" s="122">
        <f t="shared" si="158"/>
        <v>-1.5051806180989426E-2</v>
      </c>
      <c r="K88" s="31">
        <f t="shared" si="159"/>
        <v>19285</v>
      </c>
      <c r="L88" s="31">
        <f t="shared" si="160"/>
        <v>1015.3400000000001</v>
      </c>
      <c r="M88" s="31">
        <f t="shared" si="161"/>
        <v>5</v>
      </c>
      <c r="N88" s="31">
        <f t="shared" si="162"/>
        <v>2.66</v>
      </c>
      <c r="O88" s="139"/>
      <c r="P88" s="32">
        <f t="shared" si="163"/>
        <v>-0.10162413793102765</v>
      </c>
      <c r="Q88" s="31">
        <f t="shared" si="164"/>
        <v>2652.34</v>
      </c>
      <c r="R88" s="34"/>
      <c r="S88" s="34">
        <f t="shared" si="165"/>
        <v>-18804.235000000004</v>
      </c>
      <c r="T88" s="34">
        <f t="shared" si="166"/>
        <v>-2827.7045112781962</v>
      </c>
      <c r="U88" s="34">
        <f t="shared" si="167"/>
        <v>72.295488721803849</v>
      </c>
      <c r="V88" s="31">
        <f t="shared" si="168"/>
        <v>775.47499999997672</v>
      </c>
      <c r="W88" s="32">
        <f t="shared" si="169"/>
        <v>10.726464592888194</v>
      </c>
      <c r="X88" s="32">
        <f t="shared" si="170"/>
        <v>3.9748404549571656</v>
      </c>
      <c r="Y88" s="32">
        <f t="shared" si="171"/>
        <v>-4.0764645928881933</v>
      </c>
      <c r="Z88" s="38">
        <f t="shared" si="172"/>
        <v>40.113152995746731</v>
      </c>
      <c r="AA88" s="31">
        <f>SUM(L$2:L88)-SUM(AB$2:AB88)</f>
        <v>-516.41999999998825</v>
      </c>
      <c r="AB88" s="142"/>
      <c r="AC88" s="81">
        <f t="shared" si="173"/>
        <v>-44.295134586463298</v>
      </c>
      <c r="AD88" s="81">
        <f t="shared" si="174"/>
        <v>-2944.2951345864635</v>
      </c>
    </row>
    <row r="89" spans="1:30" x14ac:dyDescent="0.25">
      <c r="A89" s="113">
        <v>43213</v>
      </c>
      <c r="B89" s="120"/>
      <c r="C89" s="115" t="s">
        <v>69</v>
      </c>
      <c r="D89" s="118">
        <v>400</v>
      </c>
      <c r="E89" s="31">
        <v>6.63</v>
      </c>
      <c r="F89" s="116">
        <f t="shared" si="154"/>
        <v>2500</v>
      </c>
      <c r="G89" s="32">
        <f t="shared" si="155"/>
        <v>6.7741447999999913</v>
      </c>
      <c r="H89" s="31">
        <f t="shared" si="156"/>
        <v>16935.361999999979</v>
      </c>
      <c r="I89" s="31">
        <f t="shared" si="157"/>
        <v>-360.36199999997916</v>
      </c>
      <c r="J89" s="122">
        <f t="shared" si="158"/>
        <v>-2.1278671220608038E-2</v>
      </c>
      <c r="K89" s="31">
        <f t="shared" si="159"/>
        <v>16575</v>
      </c>
      <c r="L89" s="31">
        <f t="shared" si="160"/>
        <v>-65.651999999998225</v>
      </c>
      <c r="M89" s="31">
        <f t="shared" si="161"/>
        <v>5</v>
      </c>
      <c r="N89" s="31">
        <f t="shared" si="162"/>
        <v>2.6520000000000001</v>
      </c>
      <c r="O89" s="139"/>
      <c r="P89" s="32">
        <f t="shared" si="163"/>
        <v>-0.14414479999999141</v>
      </c>
      <c r="Q89" s="31">
        <f t="shared" si="164"/>
        <v>2644.3480000000018</v>
      </c>
      <c r="R89" s="34"/>
      <c r="S89" s="34">
        <f t="shared" si="165"/>
        <v>-16159.887000000002</v>
      </c>
      <c r="T89" s="34">
        <f t="shared" si="166"/>
        <v>-2437.3886877828058</v>
      </c>
      <c r="U89" s="34">
        <f t="shared" si="167"/>
        <v>62.611312217194154</v>
      </c>
      <c r="V89" s="31">
        <f t="shared" si="168"/>
        <v>775.47499999997672</v>
      </c>
      <c r="W89" s="32">
        <f t="shared" si="169"/>
        <v>12.385541406797378</v>
      </c>
      <c r="X89" s="32">
        <f t="shared" si="170"/>
        <v>5.6113966067973866</v>
      </c>
      <c r="Y89" s="32">
        <f t="shared" si="171"/>
        <v>-5.755541406797378</v>
      </c>
      <c r="Z89" s="38">
        <f t="shared" si="172"/>
        <v>39.928886833223991</v>
      </c>
      <c r="AA89" s="31">
        <f>SUM(L$2:L89)-SUM(AB$2:AB89)</f>
        <v>-582.07199999998647</v>
      </c>
      <c r="AB89" s="142"/>
      <c r="AC89" s="81">
        <f t="shared" si="173"/>
        <v>-54.326066214174837</v>
      </c>
      <c r="AD89" s="81">
        <f t="shared" si="174"/>
        <v>-2554.3260662141747</v>
      </c>
    </row>
    <row r="90" spans="1:30" x14ac:dyDescent="0.25">
      <c r="A90" s="113">
        <v>43214</v>
      </c>
      <c r="B90" s="114"/>
      <c r="C90" s="115" t="s">
        <v>69</v>
      </c>
      <c r="D90" s="118">
        <v>400</v>
      </c>
      <c r="E90" s="31">
        <v>6.81</v>
      </c>
      <c r="F90" s="116">
        <f t="shared" si="154"/>
        <v>2100</v>
      </c>
      <c r="G90" s="32">
        <f t="shared" si="155"/>
        <v>6.7709933333333234</v>
      </c>
      <c r="H90" s="31">
        <f t="shared" si="156"/>
        <v>14219.085999999979</v>
      </c>
      <c r="I90" s="31">
        <f t="shared" si="157"/>
        <v>81.914000000020678</v>
      </c>
      <c r="J90" s="122">
        <f t="shared" si="158"/>
        <v>5.7608484821049747E-3</v>
      </c>
      <c r="K90" s="31">
        <f t="shared" si="159"/>
        <v>14301</v>
      </c>
      <c r="L90" s="31">
        <f t="shared" si="160"/>
        <v>442.27599999999984</v>
      </c>
      <c r="M90" s="31">
        <f t="shared" si="161"/>
        <v>5</v>
      </c>
      <c r="N90" s="31">
        <f t="shared" si="162"/>
        <v>2.7240000000000002</v>
      </c>
      <c r="O90" s="139"/>
      <c r="P90" s="32">
        <f t="shared" si="163"/>
        <v>3.9006666666676182E-2</v>
      </c>
      <c r="Q90" s="31">
        <f t="shared" si="164"/>
        <v>2716.2759999999998</v>
      </c>
      <c r="R90" s="34"/>
      <c r="S90" s="34">
        <f t="shared" si="165"/>
        <v>-13443.611000000003</v>
      </c>
      <c r="T90" s="34">
        <f t="shared" si="166"/>
        <v>-1974.0985315712194</v>
      </c>
      <c r="U90" s="34">
        <f t="shared" si="167"/>
        <v>125.90146842878062</v>
      </c>
      <c r="V90" s="31">
        <f t="shared" si="168"/>
        <v>775.47499999997672</v>
      </c>
      <c r="W90" s="32">
        <f t="shared" si="169"/>
        <v>6.1593801063459717</v>
      </c>
      <c r="X90" s="32">
        <f t="shared" si="170"/>
        <v>-0.61161322698735177</v>
      </c>
      <c r="Y90" s="32">
        <f t="shared" si="171"/>
        <v>0.65061989365402795</v>
      </c>
      <c r="Z90" s="38">
        <f t="shared" si="172"/>
        <v>16.67971014323728</v>
      </c>
      <c r="AA90" s="31">
        <f>SUM(L$2:L116)-SUM(AB$2:AB116)</f>
        <v>-1498.9659999999872</v>
      </c>
      <c r="AB90" s="142"/>
      <c r="AC90" s="81">
        <f t="shared" si="173"/>
        <v>12.022473274599218</v>
      </c>
      <c r="AD90" s="81">
        <f t="shared" si="174"/>
        <v>-2087.9775267254008</v>
      </c>
    </row>
    <row r="91" spans="1:30" x14ac:dyDescent="0.25">
      <c r="A91" s="113">
        <v>43214</v>
      </c>
      <c r="B91" s="114"/>
      <c r="C91" s="115" t="s">
        <v>69</v>
      </c>
      <c r="D91" s="118">
        <v>400</v>
      </c>
      <c r="E91" s="31">
        <v>6.88</v>
      </c>
      <c r="F91" s="116">
        <f t="shared" ref="F91:F105" si="175">IF(C91="买",F90+D91,F90-D91)</f>
        <v>1700</v>
      </c>
      <c r="G91" s="32">
        <f t="shared" ref="G91:G106" si="176">H91/F91</f>
        <v>6.7499047058823409</v>
      </c>
      <c r="H91" s="31">
        <f t="shared" ref="H91:H106" si="177">IF(C91="买",H90+D91*E91+M91+N91,H90+-1*D91*E91+M91+N91)+O90</f>
        <v>11474.83799999998</v>
      </c>
      <c r="I91" s="31">
        <f t="shared" ref="I91:I106" si="178">-H91+K91</f>
        <v>221.16200000002027</v>
      </c>
      <c r="J91" s="122">
        <f t="shared" ref="J91:J106" si="179">(E91-G91)/G91</f>
        <v>1.9273649004894068E-2</v>
      </c>
      <c r="K91" s="31">
        <f t="shared" ref="K91:K106" si="180">F91*E91</f>
        <v>11696</v>
      </c>
      <c r="L91" s="31">
        <f t="shared" ref="L91:L106" si="181">I91-I90</f>
        <v>139.24799999999959</v>
      </c>
      <c r="M91" s="31">
        <f t="shared" ref="M91:M106" si="182">IF(D91*E91*2.5/10000&gt;5,D91*E91*2.5/10000,5)</f>
        <v>5</v>
      </c>
      <c r="N91" s="31">
        <f t="shared" ref="N91:N106" si="183">IF(C91="卖",D91*E91/1000,0)</f>
        <v>2.7519999999999998</v>
      </c>
      <c r="O91" s="139"/>
      <c r="P91" s="32">
        <f t="shared" ref="P91:P106" si="184">E91-G91</f>
        <v>0.13009529411765897</v>
      </c>
      <c r="Q91" s="31">
        <f t="shared" ref="Q91:Q106" si="185">(H91-H90)*-1</f>
        <v>2744.2479999999996</v>
      </c>
      <c r="R91" s="34"/>
      <c r="S91" s="34">
        <f t="shared" ref="S91:S106" si="186">S90+Q91+O91+R91</f>
        <v>-10699.363000000003</v>
      </c>
      <c r="T91" s="34">
        <f t="shared" ref="T91:T106" si="187">S91/E91</f>
        <v>-1555.1399709302329</v>
      </c>
      <c r="U91" s="34">
        <f t="shared" ref="U91:U106" si="188">F91+T91</f>
        <v>144.86002906976705</v>
      </c>
      <c r="V91" s="31">
        <f t="shared" ref="V91:V106" si="189">H91+S91</f>
        <v>775.47499999997672</v>
      </c>
      <c r="W91" s="32">
        <f t="shared" ref="W91:W106" si="190">V91/U91</f>
        <v>5.3532710505428298</v>
      </c>
      <c r="X91" s="32">
        <f t="shared" ref="X91:X106" si="191">W91-G91</f>
        <v>-1.3966336553395111</v>
      </c>
      <c r="Y91" s="32">
        <f t="shared" ref="Y91:Y106" si="192">(X91-P91)*-1</f>
        <v>1.5267289494571701</v>
      </c>
      <c r="Z91" s="38">
        <f t="shared" ref="Z91:Z106" si="193">F91/U91</f>
        <v>11.735466373413821</v>
      </c>
      <c r="AA91" s="31">
        <f>SUM(L$2:L117)-SUM(AB$2:AB117)</f>
        <v>-1498.9659999999872</v>
      </c>
      <c r="AB91" s="142"/>
      <c r="AC91" s="81">
        <f t="shared" ref="AC91:AC106" si="194">I91/E91*(1-0.0005)</f>
        <v>32.129566715119225</v>
      </c>
      <c r="AD91" s="81">
        <f t="shared" ref="AD91:AD106" si="195">AC91-F91</f>
        <v>-1667.8704332848808</v>
      </c>
    </row>
    <row r="92" spans="1:30" x14ac:dyDescent="0.25">
      <c r="A92" s="113">
        <v>43216</v>
      </c>
      <c r="B92" s="120"/>
      <c r="C92" s="115" t="s">
        <v>69</v>
      </c>
      <c r="D92" s="118">
        <v>400</v>
      </c>
      <c r="E92" s="31">
        <v>7</v>
      </c>
      <c r="F92" s="116">
        <f t="shared" si="175"/>
        <v>1300</v>
      </c>
      <c r="G92" s="32">
        <f t="shared" si="176"/>
        <v>6.6789523076922919</v>
      </c>
      <c r="H92" s="31">
        <f t="shared" si="177"/>
        <v>8682.637999999979</v>
      </c>
      <c r="I92" s="31">
        <f t="shared" si="178"/>
        <v>417.362000000021</v>
      </c>
      <c r="J92" s="122">
        <f t="shared" si="179"/>
        <v>4.8068570865216487E-2</v>
      </c>
      <c r="K92" s="31">
        <f t="shared" si="180"/>
        <v>9100</v>
      </c>
      <c r="L92" s="31">
        <f t="shared" si="181"/>
        <v>196.20000000000073</v>
      </c>
      <c r="M92" s="31">
        <f t="shared" si="182"/>
        <v>5</v>
      </c>
      <c r="N92" s="31">
        <f t="shared" si="183"/>
        <v>2.8</v>
      </c>
      <c r="O92" s="139"/>
      <c r="P92" s="32">
        <f t="shared" si="184"/>
        <v>0.32104769230770813</v>
      </c>
      <c r="Q92" s="31">
        <f t="shared" si="185"/>
        <v>2792.2000000000007</v>
      </c>
      <c r="R92" s="34"/>
      <c r="S92" s="34">
        <f t="shared" si="186"/>
        <v>-7907.1630000000023</v>
      </c>
      <c r="T92" s="34">
        <f t="shared" si="187"/>
        <v>-1129.5947142857146</v>
      </c>
      <c r="U92" s="34">
        <f t="shared" si="188"/>
        <v>170.40528571428536</v>
      </c>
      <c r="V92" s="31">
        <f t="shared" si="189"/>
        <v>775.47499999997672</v>
      </c>
      <c r="W92" s="32">
        <f t="shared" si="190"/>
        <v>4.5507684620780946</v>
      </c>
      <c r="X92" s="32">
        <f t="shared" si="191"/>
        <v>-2.1281838456141973</v>
      </c>
      <c r="Y92" s="32">
        <f t="shared" si="192"/>
        <v>2.4492315379219054</v>
      </c>
      <c r="Z92" s="38">
        <f t="shared" si="193"/>
        <v>7.6288713378273973</v>
      </c>
      <c r="AA92" s="31">
        <f>SUM(L$2:L118)-SUM(AB$2:AB118)</f>
        <v>-1498.9659999999872</v>
      </c>
      <c r="AB92" s="142"/>
      <c r="AC92" s="81">
        <f t="shared" si="194"/>
        <v>59.593331285717291</v>
      </c>
      <c r="AD92" s="81">
        <f t="shared" si="195"/>
        <v>-1240.4066687142827</v>
      </c>
    </row>
    <row r="93" spans="1:30" x14ac:dyDescent="0.25">
      <c r="A93" s="113">
        <v>43216</v>
      </c>
      <c r="B93" s="120"/>
      <c r="C93" s="115" t="s">
        <v>69</v>
      </c>
      <c r="D93" s="118">
        <v>400</v>
      </c>
      <c r="E93" s="31">
        <v>7.05</v>
      </c>
      <c r="F93" s="116">
        <f t="shared" si="175"/>
        <v>900</v>
      </c>
      <c r="G93" s="32">
        <f t="shared" si="176"/>
        <v>6.5227311111110877</v>
      </c>
      <c r="H93" s="31">
        <f t="shared" si="177"/>
        <v>5870.4579999999787</v>
      </c>
      <c r="I93" s="31">
        <f t="shared" si="178"/>
        <v>474.54200000002129</v>
      </c>
      <c r="J93" s="122">
        <f t="shared" si="179"/>
        <v>8.0835600902011834E-2</v>
      </c>
      <c r="K93" s="31">
        <f t="shared" si="180"/>
        <v>6345</v>
      </c>
      <c r="L93" s="31">
        <f t="shared" si="181"/>
        <v>57.180000000000291</v>
      </c>
      <c r="M93" s="31">
        <f t="shared" si="182"/>
        <v>5</v>
      </c>
      <c r="N93" s="31">
        <f t="shared" si="183"/>
        <v>2.82</v>
      </c>
      <c r="O93" s="139"/>
      <c r="P93" s="32">
        <f t="shared" si="184"/>
        <v>0.5272688888889121</v>
      </c>
      <c r="Q93" s="31">
        <f t="shared" si="185"/>
        <v>2812.1800000000003</v>
      </c>
      <c r="R93" s="34"/>
      <c r="S93" s="34">
        <f t="shared" si="186"/>
        <v>-5094.983000000002</v>
      </c>
      <c r="T93" s="34">
        <f t="shared" si="187"/>
        <v>-722.69262411347552</v>
      </c>
      <c r="U93" s="34">
        <f t="shared" si="188"/>
        <v>177.30737588652448</v>
      </c>
      <c r="V93" s="31">
        <f t="shared" si="189"/>
        <v>775.47499999997672</v>
      </c>
      <c r="W93" s="32">
        <f t="shared" si="190"/>
        <v>4.3736195187744213</v>
      </c>
      <c r="X93" s="32">
        <f t="shared" si="191"/>
        <v>-2.1491115923366664</v>
      </c>
      <c r="Y93" s="32">
        <f t="shared" si="192"/>
        <v>2.6763804812255785</v>
      </c>
      <c r="Z93" s="38">
        <f t="shared" si="193"/>
        <v>5.075930967338854</v>
      </c>
      <c r="AA93" s="31">
        <f>SUM(L$2:L119)-SUM(AB$2:AB119)</f>
        <v>-1498.9659999999872</v>
      </c>
      <c r="AB93" s="142"/>
      <c r="AC93" s="81">
        <f t="shared" si="194"/>
        <v>67.27726652482572</v>
      </c>
      <c r="AD93" s="81">
        <f t="shared" si="195"/>
        <v>-832.72273347517432</v>
      </c>
    </row>
    <row r="94" spans="1:30" x14ac:dyDescent="0.25">
      <c r="A94" s="113">
        <v>43223</v>
      </c>
      <c r="B94" s="114" t="s">
        <v>207</v>
      </c>
      <c r="C94" s="115" t="s">
        <v>63</v>
      </c>
      <c r="D94" s="118">
        <v>500</v>
      </c>
      <c r="E94" s="31">
        <v>6.72</v>
      </c>
      <c r="F94" s="116">
        <f t="shared" si="175"/>
        <v>1400</v>
      </c>
      <c r="G94" s="32">
        <f t="shared" si="176"/>
        <v>6.596755714285699</v>
      </c>
      <c r="H94" s="31">
        <f t="shared" si="177"/>
        <v>9235.4579999999787</v>
      </c>
      <c r="I94" s="31">
        <f t="shared" si="178"/>
        <v>172.54200000002129</v>
      </c>
      <c r="J94" s="122">
        <f t="shared" si="179"/>
        <v>1.8682560193552016E-2</v>
      </c>
      <c r="K94" s="31">
        <f t="shared" si="180"/>
        <v>9408</v>
      </c>
      <c r="L94" s="31">
        <f t="shared" si="181"/>
        <v>-302</v>
      </c>
      <c r="M94" s="31">
        <f t="shared" si="182"/>
        <v>5</v>
      </c>
      <c r="N94" s="31">
        <f t="shared" si="183"/>
        <v>0</v>
      </c>
      <c r="O94" s="139"/>
      <c r="P94" s="32">
        <f t="shared" si="184"/>
        <v>0.12324428571430079</v>
      </c>
      <c r="Q94" s="31">
        <f t="shared" si="185"/>
        <v>-3365</v>
      </c>
      <c r="R94" s="34"/>
      <c r="S94" s="34">
        <f t="shared" si="186"/>
        <v>-8459.983000000002</v>
      </c>
      <c r="T94" s="34">
        <f t="shared" si="187"/>
        <v>-1258.9260416666671</v>
      </c>
      <c r="U94" s="34">
        <f t="shared" si="188"/>
        <v>141.07395833333294</v>
      </c>
      <c r="V94" s="31">
        <f t="shared" si="189"/>
        <v>775.47499999997672</v>
      </c>
      <c r="W94" s="32">
        <f t="shared" si="190"/>
        <v>5.496939400875573</v>
      </c>
      <c r="X94" s="32">
        <f t="shared" si="191"/>
        <v>-1.099816313410126</v>
      </c>
      <c r="Y94" s="32">
        <f t="shared" si="192"/>
        <v>1.2230605991244268</v>
      </c>
      <c r="Z94" s="38">
        <f t="shared" si="193"/>
        <v>9.9238726731693916</v>
      </c>
      <c r="AA94" s="31">
        <f>SUM(L$2:L120)-SUM(AB$2:AB120)</f>
        <v>-1498.9659999999872</v>
      </c>
      <c r="AB94" s="142"/>
      <c r="AC94" s="81">
        <f t="shared" si="194"/>
        <v>25.663054910717452</v>
      </c>
      <c r="AD94" s="81">
        <f t="shared" si="195"/>
        <v>-1374.3369450892826</v>
      </c>
    </row>
    <row r="95" spans="1:30" x14ac:dyDescent="0.25">
      <c r="A95" s="113">
        <v>43224</v>
      </c>
      <c r="B95" s="120"/>
      <c r="C95" s="115" t="s">
        <v>69</v>
      </c>
      <c r="D95" s="118">
        <v>400</v>
      </c>
      <c r="E95" s="31">
        <v>6.97</v>
      </c>
      <c r="F95" s="116">
        <f t="shared" si="175"/>
        <v>1000</v>
      </c>
      <c r="G95" s="32">
        <f t="shared" si="176"/>
        <v>6.4552459999999785</v>
      </c>
      <c r="H95" s="31">
        <f t="shared" si="177"/>
        <v>6455.2459999999783</v>
      </c>
      <c r="I95" s="31">
        <f t="shared" si="178"/>
        <v>514.75400000002173</v>
      </c>
      <c r="J95" s="122">
        <f t="shared" si="179"/>
        <v>7.9741964907305313E-2</v>
      </c>
      <c r="K95" s="31">
        <f t="shared" si="180"/>
        <v>6970</v>
      </c>
      <c r="L95" s="31">
        <f t="shared" si="181"/>
        <v>342.21200000000044</v>
      </c>
      <c r="M95" s="31">
        <f t="shared" si="182"/>
        <v>5</v>
      </c>
      <c r="N95" s="31">
        <f t="shared" si="183"/>
        <v>2.7879999999999998</v>
      </c>
      <c r="O95" s="139"/>
      <c r="P95" s="32">
        <f t="shared" si="184"/>
        <v>0.51475400000002125</v>
      </c>
      <c r="Q95" s="31">
        <f t="shared" si="185"/>
        <v>2780.2120000000004</v>
      </c>
      <c r="R95" s="34"/>
      <c r="S95" s="34">
        <f t="shared" si="186"/>
        <v>-5679.7710000000015</v>
      </c>
      <c r="T95" s="34">
        <f t="shared" si="187"/>
        <v>-814.88823529411786</v>
      </c>
      <c r="U95" s="34">
        <f t="shared" si="188"/>
        <v>185.11176470588214</v>
      </c>
      <c r="V95" s="31">
        <f t="shared" si="189"/>
        <v>775.47499999997672</v>
      </c>
      <c r="W95" s="32">
        <f t="shared" si="190"/>
        <v>4.1892259048586293</v>
      </c>
      <c r="X95" s="32">
        <f t="shared" si="191"/>
        <v>-2.2660200951413492</v>
      </c>
      <c r="Y95" s="32">
        <f t="shared" si="192"/>
        <v>2.7807740951413704</v>
      </c>
      <c r="Z95" s="38">
        <f t="shared" si="193"/>
        <v>5.4021417903333502</v>
      </c>
      <c r="AA95" s="31">
        <f>SUM(L$2:L121)-SUM(AB$2:AB121)</f>
        <v>-1498.9659999999872</v>
      </c>
      <c r="AB95" s="142"/>
      <c r="AC95" s="81">
        <f t="shared" si="194"/>
        <v>73.815871305598534</v>
      </c>
      <c r="AD95" s="81">
        <f t="shared" si="195"/>
        <v>-926.18412869440147</v>
      </c>
    </row>
    <row r="96" spans="1:30" x14ac:dyDescent="0.25">
      <c r="A96" s="113">
        <v>43224</v>
      </c>
      <c r="B96" s="120"/>
      <c r="C96" s="115" t="s">
        <v>69</v>
      </c>
      <c r="D96" s="118">
        <v>400</v>
      </c>
      <c r="E96" s="31">
        <v>7.18</v>
      </c>
      <c r="F96" s="116">
        <f t="shared" si="175"/>
        <v>600</v>
      </c>
      <c r="G96" s="32">
        <f t="shared" si="176"/>
        <v>5.9851966666666305</v>
      </c>
      <c r="H96" s="31">
        <f t="shared" si="177"/>
        <v>3591.1179999999781</v>
      </c>
      <c r="I96" s="31">
        <f t="shared" si="178"/>
        <v>716.88200000002189</v>
      </c>
      <c r="J96" s="122">
        <f t="shared" si="179"/>
        <v>0.19962641160775721</v>
      </c>
      <c r="K96" s="31">
        <f t="shared" si="180"/>
        <v>4308</v>
      </c>
      <c r="L96" s="31">
        <f t="shared" si="181"/>
        <v>202.12800000000016</v>
      </c>
      <c r="M96" s="31">
        <f t="shared" si="182"/>
        <v>5</v>
      </c>
      <c r="N96" s="31">
        <f t="shared" si="183"/>
        <v>2.8719999999999999</v>
      </c>
      <c r="O96" s="139"/>
      <c r="P96" s="32">
        <f t="shared" si="184"/>
        <v>1.1948033333333692</v>
      </c>
      <c r="Q96" s="31">
        <f t="shared" si="185"/>
        <v>2864.1280000000002</v>
      </c>
      <c r="R96" s="34"/>
      <c r="S96" s="34">
        <f t="shared" si="186"/>
        <v>-2815.6430000000014</v>
      </c>
      <c r="T96" s="34">
        <f t="shared" si="187"/>
        <v>-392.15083565459634</v>
      </c>
      <c r="U96" s="34">
        <f t="shared" si="188"/>
        <v>207.84916434540366</v>
      </c>
      <c r="V96" s="31">
        <f t="shared" si="189"/>
        <v>775.47499999997672</v>
      </c>
      <c r="W96" s="32">
        <f t="shared" si="190"/>
        <v>3.7309507711625565</v>
      </c>
      <c r="X96" s="32">
        <f t="shared" si="191"/>
        <v>-2.2542458955040741</v>
      </c>
      <c r="Y96" s="32">
        <f t="shared" si="192"/>
        <v>3.4490492288374432</v>
      </c>
      <c r="Z96" s="38">
        <f t="shared" si="193"/>
        <v>2.8867087432832794</v>
      </c>
      <c r="AA96" s="31">
        <f>SUM(L$2:L122)-SUM(AB$2:AB122)</f>
        <v>-1498.9659999999872</v>
      </c>
      <c r="AB96" s="142"/>
      <c r="AC96" s="81">
        <f t="shared" si="194"/>
        <v>99.794367548749577</v>
      </c>
      <c r="AD96" s="81">
        <f t="shared" si="195"/>
        <v>-500.20563245125044</v>
      </c>
    </row>
    <row r="97" spans="1:30" x14ac:dyDescent="0.25">
      <c r="A97" s="113">
        <v>43236</v>
      </c>
      <c r="B97" s="114" t="s">
        <v>232</v>
      </c>
      <c r="C97" s="115" t="s">
        <v>63</v>
      </c>
      <c r="D97" s="118">
        <v>500</v>
      </c>
      <c r="E97" s="31">
        <v>6.88</v>
      </c>
      <c r="F97" s="116">
        <f t="shared" si="175"/>
        <v>1100</v>
      </c>
      <c r="G97" s="32">
        <f t="shared" si="176"/>
        <v>6.3964709090908896</v>
      </c>
      <c r="H97" s="31">
        <f t="shared" si="177"/>
        <v>7036.1179999999786</v>
      </c>
      <c r="I97" s="31">
        <f t="shared" si="178"/>
        <v>531.88200000002143</v>
      </c>
      <c r="J97" s="122">
        <f t="shared" si="179"/>
        <v>7.5593104038338049E-2</v>
      </c>
      <c r="K97" s="31">
        <f t="shared" si="180"/>
        <v>7568</v>
      </c>
      <c r="L97" s="31">
        <f t="shared" si="181"/>
        <v>-185.00000000000045</v>
      </c>
      <c r="M97" s="31">
        <f t="shared" si="182"/>
        <v>5</v>
      </c>
      <c r="N97" s="31">
        <f t="shared" si="183"/>
        <v>0</v>
      </c>
      <c r="O97" s="139"/>
      <c r="P97" s="32">
        <f t="shared" si="184"/>
        <v>0.48352909090911034</v>
      </c>
      <c r="Q97" s="31">
        <f t="shared" si="185"/>
        <v>-3445.0000000000005</v>
      </c>
      <c r="R97" s="34"/>
      <c r="S97" s="34">
        <f t="shared" si="186"/>
        <v>-6260.6430000000018</v>
      </c>
      <c r="T97" s="34">
        <f t="shared" si="187"/>
        <v>-909.97718023255845</v>
      </c>
      <c r="U97" s="34">
        <f t="shared" si="188"/>
        <v>190.02281976744155</v>
      </c>
      <c r="V97" s="31">
        <f t="shared" si="189"/>
        <v>775.47499999997672</v>
      </c>
      <c r="W97" s="32">
        <f t="shared" si="190"/>
        <v>4.0809572289740661</v>
      </c>
      <c r="X97" s="32">
        <f t="shared" si="191"/>
        <v>-2.3155136801168235</v>
      </c>
      <c r="Y97" s="32">
        <f t="shared" si="192"/>
        <v>2.7990427710259338</v>
      </c>
      <c r="Z97" s="38">
        <f t="shared" si="193"/>
        <v>5.7887784285394215</v>
      </c>
      <c r="AA97" s="31">
        <f>SUM(L$2:L123)-SUM(AB$2:AB123)</f>
        <v>-1498.9659999999872</v>
      </c>
      <c r="AB97" s="142"/>
      <c r="AC97" s="81">
        <f t="shared" si="194"/>
        <v>77.269776017444968</v>
      </c>
      <c r="AD97" s="81">
        <f t="shared" si="195"/>
        <v>-1022.730223982555</v>
      </c>
    </row>
    <row r="98" spans="1:30" x14ac:dyDescent="0.25">
      <c r="A98" s="113">
        <v>43245</v>
      </c>
      <c r="B98" s="114" t="s">
        <v>603</v>
      </c>
      <c r="C98" s="115" t="s">
        <v>63</v>
      </c>
      <c r="D98" s="118">
        <v>500</v>
      </c>
      <c r="E98" s="31">
        <v>6.54</v>
      </c>
      <c r="F98" s="116">
        <f t="shared" si="175"/>
        <v>1600</v>
      </c>
      <c r="G98" s="32">
        <f t="shared" si="176"/>
        <v>6.444448749999987</v>
      </c>
      <c r="H98" s="31">
        <f t="shared" si="177"/>
        <v>10311.117999999979</v>
      </c>
      <c r="I98" s="31">
        <f t="shared" si="178"/>
        <v>152.88200000002143</v>
      </c>
      <c r="J98" s="122">
        <f t="shared" si="179"/>
        <v>1.482690819754184E-2</v>
      </c>
      <c r="K98" s="31">
        <f t="shared" si="180"/>
        <v>10464</v>
      </c>
      <c r="L98" s="31">
        <f t="shared" si="181"/>
        <v>-379</v>
      </c>
      <c r="M98" s="31">
        <f t="shared" si="182"/>
        <v>5</v>
      </c>
      <c r="N98" s="31">
        <f t="shared" si="183"/>
        <v>0</v>
      </c>
      <c r="O98" s="139"/>
      <c r="P98" s="32">
        <f t="shared" si="184"/>
        <v>9.5551250000013077E-2</v>
      </c>
      <c r="Q98" s="31">
        <f t="shared" si="185"/>
        <v>-3275</v>
      </c>
      <c r="R98" s="34"/>
      <c r="S98" s="34">
        <f t="shared" si="186"/>
        <v>-9535.6430000000018</v>
      </c>
      <c r="T98" s="34">
        <f t="shared" si="187"/>
        <v>-1458.0493883792051</v>
      </c>
      <c r="U98" s="34">
        <f t="shared" si="188"/>
        <v>141.95061162079492</v>
      </c>
      <c r="V98" s="31">
        <f t="shared" si="189"/>
        <v>775.47499999997672</v>
      </c>
      <c r="W98" s="32">
        <f t="shared" si="190"/>
        <v>5.462991607754188</v>
      </c>
      <c r="X98" s="32">
        <f t="shared" si="191"/>
        <v>-0.98145714224579894</v>
      </c>
      <c r="Y98" s="32">
        <f t="shared" si="192"/>
        <v>1.077008392245812</v>
      </c>
      <c r="Z98" s="38">
        <f t="shared" si="193"/>
        <v>11.271525932373013</v>
      </c>
      <c r="AA98" s="31">
        <f>SUM(L$2:L124)-SUM(AB$2:AB124)</f>
        <v>-1498.9659999999872</v>
      </c>
      <c r="AB98" s="142"/>
      <c r="AC98" s="81">
        <f t="shared" si="194"/>
        <v>23.364764373091962</v>
      </c>
      <c r="AD98" s="81">
        <f t="shared" si="195"/>
        <v>-1576.6352356269081</v>
      </c>
    </row>
    <row r="99" spans="1:30" x14ac:dyDescent="0.25">
      <c r="A99" s="113">
        <v>43250</v>
      </c>
      <c r="B99" s="114" t="s">
        <v>605</v>
      </c>
      <c r="C99" s="115" t="s">
        <v>63</v>
      </c>
      <c r="D99" s="118">
        <v>500</v>
      </c>
      <c r="E99" s="31">
        <v>6.24</v>
      </c>
      <c r="F99" s="116">
        <f t="shared" si="175"/>
        <v>2100</v>
      </c>
      <c r="G99" s="32">
        <f t="shared" si="176"/>
        <v>6.3981514285714187</v>
      </c>
      <c r="H99" s="31">
        <f t="shared" si="177"/>
        <v>13436.117999999979</v>
      </c>
      <c r="I99" s="31">
        <f t="shared" si="178"/>
        <v>-332.11799999997857</v>
      </c>
      <c r="J99" s="122">
        <f t="shared" si="179"/>
        <v>-2.4718300330495713E-2</v>
      </c>
      <c r="K99" s="31">
        <f t="shared" si="180"/>
        <v>13104</v>
      </c>
      <c r="L99" s="31">
        <f t="shared" si="181"/>
        <v>-485</v>
      </c>
      <c r="M99" s="31">
        <f t="shared" si="182"/>
        <v>5</v>
      </c>
      <c r="N99" s="31">
        <f t="shared" si="183"/>
        <v>0</v>
      </c>
      <c r="O99" s="139">
        <v>-42</v>
      </c>
      <c r="P99" s="32">
        <f t="shared" si="184"/>
        <v>-0.15815142857141851</v>
      </c>
      <c r="Q99" s="31">
        <f t="shared" si="185"/>
        <v>-3125</v>
      </c>
      <c r="R99" s="34"/>
      <c r="S99" s="34">
        <f t="shared" si="186"/>
        <v>-12702.643000000002</v>
      </c>
      <c r="T99" s="34">
        <f t="shared" si="187"/>
        <v>-2035.6799679487183</v>
      </c>
      <c r="U99" s="34">
        <f t="shared" si="188"/>
        <v>64.320032051281714</v>
      </c>
      <c r="V99" s="31">
        <f t="shared" si="189"/>
        <v>733.47499999997672</v>
      </c>
      <c r="W99" s="32">
        <f t="shared" si="190"/>
        <v>11.403523546368641</v>
      </c>
      <c r="X99" s="32">
        <f t="shared" si="191"/>
        <v>5.0053721177972221</v>
      </c>
      <c r="Y99" s="32">
        <f t="shared" si="192"/>
        <v>-5.1635235463686406</v>
      </c>
      <c r="Z99" s="38">
        <f t="shared" si="193"/>
        <v>32.649237461910637</v>
      </c>
      <c r="AA99" s="31">
        <f>SUM(L$2:L125)-SUM(AB$2:AB125)</f>
        <v>-1498.9659999999872</v>
      </c>
      <c r="AB99" s="142"/>
      <c r="AC99" s="81">
        <f t="shared" si="194"/>
        <v>-53.197426442304263</v>
      </c>
      <c r="AD99" s="81">
        <f t="shared" si="195"/>
        <v>-2153.1974264423043</v>
      </c>
    </row>
    <row r="100" spans="1:30" x14ac:dyDescent="0.25">
      <c r="A100" s="113">
        <v>43259</v>
      </c>
      <c r="B100" s="114" t="s">
        <v>202</v>
      </c>
      <c r="C100" s="115" t="s">
        <v>63</v>
      </c>
      <c r="D100" s="118">
        <v>500</v>
      </c>
      <c r="E100" s="31">
        <v>6.01</v>
      </c>
      <c r="F100" s="116">
        <f t="shared" si="175"/>
        <v>2600</v>
      </c>
      <c r="G100" s="32">
        <f t="shared" si="176"/>
        <v>6.3092761538461462</v>
      </c>
      <c r="H100" s="31">
        <f t="shared" si="177"/>
        <v>16404.11799999998</v>
      </c>
      <c r="I100" s="31">
        <f t="shared" si="178"/>
        <v>-778.11799999998038</v>
      </c>
      <c r="J100" s="122">
        <f t="shared" si="179"/>
        <v>-4.7434308872929438E-2</v>
      </c>
      <c r="K100" s="31">
        <f t="shared" si="180"/>
        <v>15626</v>
      </c>
      <c r="L100" s="31">
        <f t="shared" si="181"/>
        <v>-446.00000000000182</v>
      </c>
      <c r="M100" s="31">
        <f t="shared" si="182"/>
        <v>5</v>
      </c>
      <c r="N100" s="31">
        <f t="shared" si="183"/>
        <v>0</v>
      </c>
      <c r="O100" s="139"/>
      <c r="P100" s="32">
        <f t="shared" si="184"/>
        <v>-0.29927615384614636</v>
      </c>
      <c r="Q100" s="31">
        <f t="shared" si="185"/>
        <v>-2968.0000000000018</v>
      </c>
      <c r="R100" s="34"/>
      <c r="S100" s="34">
        <f t="shared" si="186"/>
        <v>-15670.643000000004</v>
      </c>
      <c r="T100" s="34">
        <f t="shared" si="187"/>
        <v>-2607.4281198003337</v>
      </c>
      <c r="U100" s="34">
        <f t="shared" si="188"/>
        <v>-7.4281198003336613</v>
      </c>
      <c r="V100" s="31">
        <f t="shared" si="189"/>
        <v>733.47499999997672</v>
      </c>
      <c r="W100" s="32">
        <f t="shared" si="190"/>
        <v>-98.743022422313388</v>
      </c>
      <c r="X100" s="32">
        <f t="shared" si="191"/>
        <v>-105.05229857615953</v>
      </c>
      <c r="Y100" s="32">
        <f t="shared" si="192"/>
        <v>104.75302242231338</v>
      </c>
      <c r="Z100" s="38">
        <f t="shared" si="193"/>
        <v>-350.02127993186264</v>
      </c>
      <c r="AA100" s="31">
        <f>SUM(L$2:L126)-SUM(AB$2:AB126)</f>
        <v>-1498.9659999999872</v>
      </c>
      <c r="AB100" s="142"/>
      <c r="AC100" s="81">
        <f t="shared" si="194"/>
        <v>-129.40581381031291</v>
      </c>
      <c r="AD100" s="81">
        <f t="shared" si="195"/>
        <v>-2729.4058138103128</v>
      </c>
    </row>
    <row r="101" spans="1:30" x14ac:dyDescent="0.25">
      <c r="A101" s="113">
        <v>43270</v>
      </c>
      <c r="B101" s="114" t="s">
        <v>403</v>
      </c>
      <c r="C101" s="115" t="s">
        <v>63</v>
      </c>
      <c r="D101" s="118">
        <v>500</v>
      </c>
      <c r="E101" s="31">
        <v>5.66</v>
      </c>
      <c r="F101" s="116">
        <f t="shared" si="175"/>
        <v>3100</v>
      </c>
      <c r="G101" s="32">
        <f t="shared" si="176"/>
        <v>6.2061670967741875</v>
      </c>
      <c r="H101" s="31">
        <f t="shared" si="177"/>
        <v>19239.11799999998</v>
      </c>
      <c r="I101" s="31">
        <f t="shared" si="178"/>
        <v>-1693.1179999999804</v>
      </c>
      <c r="J101" s="122">
        <f t="shared" si="179"/>
        <v>-8.8003930325703209E-2</v>
      </c>
      <c r="K101" s="31">
        <f t="shared" si="180"/>
        <v>17546</v>
      </c>
      <c r="L101" s="31">
        <f t="shared" si="181"/>
        <v>-915</v>
      </c>
      <c r="M101" s="31">
        <f t="shared" si="182"/>
        <v>5</v>
      </c>
      <c r="N101" s="31">
        <f t="shared" si="183"/>
        <v>0</v>
      </c>
      <c r="O101" s="139"/>
      <c r="P101" s="32">
        <f t="shared" si="184"/>
        <v>-0.5461670967741874</v>
      </c>
      <c r="Q101" s="31">
        <f t="shared" si="185"/>
        <v>-2835</v>
      </c>
      <c r="R101" s="34"/>
      <c r="S101" s="34">
        <f t="shared" si="186"/>
        <v>-18505.643000000004</v>
      </c>
      <c r="T101" s="34">
        <f t="shared" si="187"/>
        <v>-3269.5482332155484</v>
      </c>
      <c r="U101" s="34">
        <f t="shared" si="188"/>
        <v>-169.54823321554841</v>
      </c>
      <c r="V101" s="31">
        <f t="shared" si="189"/>
        <v>733.47499999997672</v>
      </c>
      <c r="W101" s="32">
        <f t="shared" si="190"/>
        <v>-4.3260551059090213</v>
      </c>
      <c r="X101" s="32">
        <f t="shared" si="191"/>
        <v>-10.532222202683208</v>
      </c>
      <c r="Y101" s="32">
        <f t="shared" si="192"/>
        <v>9.9860551059090206</v>
      </c>
      <c r="Z101" s="38">
        <f t="shared" si="193"/>
        <v>-18.283882652194542</v>
      </c>
      <c r="AA101" s="31">
        <f>SUM(L$2:L127)-SUM(AB$2:AB127)</f>
        <v>-1498.9659999999872</v>
      </c>
      <c r="AB101" s="142"/>
      <c r="AC101" s="81">
        <f t="shared" si="194"/>
        <v>-298.98788710247004</v>
      </c>
      <c r="AD101" s="81">
        <f t="shared" si="195"/>
        <v>-3398.9878871024703</v>
      </c>
    </row>
    <row r="102" spans="1:30" x14ac:dyDescent="0.25">
      <c r="A102" s="113">
        <v>43313</v>
      </c>
      <c r="B102" s="120"/>
      <c r="C102" s="115" t="s">
        <v>69</v>
      </c>
      <c r="D102" s="118">
        <v>400</v>
      </c>
      <c r="E102" s="31">
        <v>6.03</v>
      </c>
      <c r="F102" s="116">
        <f t="shared" si="175"/>
        <v>2700</v>
      </c>
      <c r="G102" s="32">
        <f t="shared" si="176"/>
        <v>6.2350111111111035</v>
      </c>
      <c r="H102" s="31">
        <f t="shared" si="177"/>
        <v>16834.529999999981</v>
      </c>
      <c r="I102" s="31">
        <f t="shared" si="178"/>
        <v>-553.52999999998065</v>
      </c>
      <c r="J102" s="122">
        <f t="shared" si="179"/>
        <v>-3.288063284213931E-2</v>
      </c>
      <c r="K102" s="31">
        <f t="shared" si="180"/>
        <v>16281</v>
      </c>
      <c r="L102" s="31">
        <f t="shared" si="181"/>
        <v>1139.5879999999997</v>
      </c>
      <c r="M102" s="31">
        <f t="shared" si="182"/>
        <v>5</v>
      </c>
      <c r="N102" s="31">
        <f t="shared" si="183"/>
        <v>2.4119999999999999</v>
      </c>
      <c r="O102" s="139"/>
      <c r="P102" s="32">
        <f t="shared" si="184"/>
        <v>-0.20501111111110326</v>
      </c>
      <c r="Q102" s="31">
        <f t="shared" si="185"/>
        <v>2404.5879999999997</v>
      </c>
      <c r="R102" s="34"/>
      <c r="S102" s="34">
        <f t="shared" si="186"/>
        <v>-16101.055000000004</v>
      </c>
      <c r="T102" s="34">
        <f t="shared" si="187"/>
        <v>-2670.1583747927039</v>
      </c>
      <c r="U102" s="34">
        <f t="shared" si="188"/>
        <v>29.841625207296147</v>
      </c>
      <c r="V102" s="31">
        <f t="shared" si="189"/>
        <v>733.47499999997672</v>
      </c>
      <c r="W102" s="32">
        <f t="shared" si="190"/>
        <v>24.578922726388416</v>
      </c>
      <c r="X102" s="32">
        <f t="shared" si="191"/>
        <v>18.343911615277314</v>
      </c>
      <c r="Y102" s="32">
        <f t="shared" si="192"/>
        <v>-18.548922726388419</v>
      </c>
      <c r="Z102" s="38">
        <f t="shared" si="193"/>
        <v>90.477645947374938</v>
      </c>
      <c r="AA102" s="31">
        <f>SUM(L$2:L128)-SUM(AB$2:AB128)</f>
        <v>-1498.9659999999872</v>
      </c>
      <c r="AB102" s="142"/>
      <c r="AC102" s="81">
        <f t="shared" si="194"/>
        <v>-91.750121890544065</v>
      </c>
      <c r="AD102" s="81">
        <f t="shared" si="195"/>
        <v>-2791.7501218905441</v>
      </c>
    </row>
    <row r="103" spans="1:30" x14ac:dyDescent="0.25">
      <c r="A103" s="113">
        <v>43314</v>
      </c>
      <c r="B103" s="120"/>
      <c r="C103" s="115" t="s">
        <v>69</v>
      </c>
      <c r="D103" s="118">
        <v>400</v>
      </c>
      <c r="E103" s="31">
        <v>6.63</v>
      </c>
      <c r="F103" s="116">
        <f t="shared" si="175"/>
        <v>2300</v>
      </c>
      <c r="G103" s="32">
        <f t="shared" si="176"/>
        <v>6.169644347826079</v>
      </c>
      <c r="H103" s="31">
        <f t="shared" si="177"/>
        <v>14190.181999999981</v>
      </c>
      <c r="I103" s="31">
        <f t="shared" si="178"/>
        <v>1058.8180000000193</v>
      </c>
      <c r="J103" s="122">
        <f t="shared" si="179"/>
        <v>7.4616238184966169E-2</v>
      </c>
      <c r="K103" s="31">
        <f t="shared" si="180"/>
        <v>15249</v>
      </c>
      <c r="L103" s="31">
        <f t="shared" si="181"/>
        <v>1612.348</v>
      </c>
      <c r="M103" s="31">
        <f t="shared" si="182"/>
        <v>5</v>
      </c>
      <c r="N103" s="31">
        <f t="shared" si="183"/>
        <v>2.6520000000000001</v>
      </c>
      <c r="O103" s="139"/>
      <c r="P103" s="32">
        <f t="shared" si="184"/>
        <v>0.46035565217392094</v>
      </c>
      <c r="Q103" s="31">
        <f t="shared" si="185"/>
        <v>2644.348</v>
      </c>
      <c r="R103" s="34"/>
      <c r="S103" s="34">
        <f t="shared" si="186"/>
        <v>-13456.707000000004</v>
      </c>
      <c r="T103" s="34">
        <f t="shared" si="187"/>
        <v>-2029.6692307692315</v>
      </c>
      <c r="U103" s="34">
        <f t="shared" si="188"/>
        <v>270.33076923076851</v>
      </c>
      <c r="V103" s="31">
        <f t="shared" si="189"/>
        <v>733.47499999997672</v>
      </c>
      <c r="W103" s="32">
        <f t="shared" si="190"/>
        <v>2.7132501493895576</v>
      </c>
      <c r="X103" s="32">
        <f t="shared" si="191"/>
        <v>-3.4563941984365214</v>
      </c>
      <c r="Y103" s="32">
        <f t="shared" si="192"/>
        <v>3.9167498506104423</v>
      </c>
      <c r="Z103" s="38">
        <f t="shared" si="193"/>
        <v>8.5080954955467885</v>
      </c>
      <c r="AA103" s="31">
        <f>SUM(L$2:L129)-SUM(AB$2:AB129)</f>
        <v>-1498.9659999999872</v>
      </c>
      <c r="AB103" s="142"/>
      <c r="AC103" s="81">
        <f t="shared" si="194"/>
        <v>159.62120527903761</v>
      </c>
      <c r="AD103" s="81">
        <f t="shared" si="195"/>
        <v>-2140.3787947209626</v>
      </c>
    </row>
    <row r="104" spans="1:30" x14ac:dyDescent="0.25">
      <c r="A104" s="113">
        <v>43315</v>
      </c>
      <c r="B104" s="120"/>
      <c r="C104" s="115" t="s">
        <v>69</v>
      </c>
      <c r="D104" s="118">
        <v>400</v>
      </c>
      <c r="E104" s="31">
        <v>7.29</v>
      </c>
      <c r="F104" s="116">
        <f t="shared" si="175"/>
        <v>1900</v>
      </c>
      <c r="G104" s="32">
        <f t="shared" si="176"/>
        <v>5.9379463157894632</v>
      </c>
      <c r="H104" s="31">
        <f t="shared" si="177"/>
        <v>11282.09799999998</v>
      </c>
      <c r="I104" s="31">
        <f t="shared" si="178"/>
        <v>2568.9020000000201</v>
      </c>
      <c r="J104" s="122">
        <f t="shared" si="179"/>
        <v>0.22769718894482432</v>
      </c>
      <c r="K104" s="31">
        <f t="shared" si="180"/>
        <v>13851</v>
      </c>
      <c r="L104" s="31">
        <f t="shared" si="181"/>
        <v>1510.0840000000007</v>
      </c>
      <c r="M104" s="31">
        <f t="shared" si="182"/>
        <v>5</v>
      </c>
      <c r="N104" s="31">
        <f t="shared" si="183"/>
        <v>2.9159999999999999</v>
      </c>
      <c r="O104" s="139"/>
      <c r="P104" s="32">
        <f t="shared" si="184"/>
        <v>1.3520536842105368</v>
      </c>
      <c r="Q104" s="31">
        <f t="shared" si="185"/>
        <v>2908.0840000000007</v>
      </c>
      <c r="R104" s="34"/>
      <c r="S104" s="34">
        <f t="shared" si="186"/>
        <v>-10548.623000000003</v>
      </c>
      <c r="T104" s="34">
        <f t="shared" si="187"/>
        <v>-1446.9990397805218</v>
      </c>
      <c r="U104" s="34">
        <f t="shared" si="188"/>
        <v>453.0009602194782</v>
      </c>
      <c r="V104" s="31">
        <f t="shared" si="189"/>
        <v>733.47499999997672</v>
      </c>
      <c r="W104" s="32">
        <f t="shared" si="190"/>
        <v>1.6191466782865302</v>
      </c>
      <c r="X104" s="32">
        <f t="shared" si="191"/>
        <v>-4.3187996375029325</v>
      </c>
      <c r="Y104" s="32">
        <f t="shared" si="192"/>
        <v>5.6708533217134693</v>
      </c>
      <c r="Z104" s="38">
        <f t="shared" si="193"/>
        <v>4.1942515951389003</v>
      </c>
      <c r="AA104" s="31">
        <f>SUM(L$2:L130)-SUM(AB$2:AB130)</f>
        <v>-1498.9659999999872</v>
      </c>
      <c r="AB104" s="142"/>
      <c r="AC104" s="81">
        <f t="shared" si="194"/>
        <v>352.21091207133338</v>
      </c>
      <c r="AD104" s="81">
        <f t="shared" si="195"/>
        <v>-1547.7890879286665</v>
      </c>
    </row>
    <row r="105" spans="1:30" x14ac:dyDescent="0.25">
      <c r="A105" s="113">
        <v>43315</v>
      </c>
      <c r="B105" s="120"/>
      <c r="C105" s="115" t="s">
        <v>69</v>
      </c>
      <c r="D105" s="118">
        <v>1200</v>
      </c>
      <c r="E105" s="31">
        <v>7.29</v>
      </c>
      <c r="F105" s="116">
        <f t="shared" si="175"/>
        <v>700</v>
      </c>
      <c r="G105" s="32">
        <f t="shared" si="176"/>
        <v>3.6397799999999716</v>
      </c>
      <c r="H105" s="31">
        <f t="shared" si="177"/>
        <v>2547.84599999998</v>
      </c>
      <c r="I105" s="31">
        <f t="shared" si="178"/>
        <v>2555.15400000002</v>
      </c>
      <c r="J105" s="122">
        <f t="shared" si="179"/>
        <v>1.0028683052272547</v>
      </c>
      <c r="K105" s="31">
        <f t="shared" si="180"/>
        <v>5103</v>
      </c>
      <c r="L105" s="31">
        <f t="shared" si="181"/>
        <v>-13.748000000000047</v>
      </c>
      <c r="M105" s="31">
        <f t="shared" si="182"/>
        <v>5</v>
      </c>
      <c r="N105" s="31">
        <f t="shared" si="183"/>
        <v>8.7479999999999993</v>
      </c>
      <c r="O105" s="139"/>
      <c r="P105" s="32">
        <f t="shared" si="184"/>
        <v>3.6502200000000284</v>
      </c>
      <c r="Q105" s="31">
        <f t="shared" si="185"/>
        <v>8734.2520000000004</v>
      </c>
      <c r="R105" s="34"/>
      <c r="S105" s="34">
        <f t="shared" si="186"/>
        <v>-1814.3710000000028</v>
      </c>
      <c r="T105" s="34">
        <f t="shared" si="187"/>
        <v>-248.88491083676308</v>
      </c>
      <c r="U105" s="34">
        <f t="shared" si="188"/>
        <v>451.11508916323692</v>
      </c>
      <c r="V105" s="31">
        <f t="shared" si="189"/>
        <v>733.47499999997717</v>
      </c>
      <c r="W105" s="32">
        <f t="shared" si="190"/>
        <v>1.6259154650767351</v>
      </c>
      <c r="X105" s="32">
        <f t="shared" si="191"/>
        <v>-2.0138645349232362</v>
      </c>
      <c r="Y105" s="32">
        <f t="shared" si="192"/>
        <v>5.6640845349232647</v>
      </c>
      <c r="Z105" s="38">
        <f t="shared" si="193"/>
        <v>1.5517104544173284</v>
      </c>
      <c r="AA105" s="31">
        <f>SUM(L$2:L131)-SUM(AB$2:AB131)</f>
        <v>-1498.9659999999872</v>
      </c>
      <c r="AB105" s="142"/>
      <c r="AC105" s="81">
        <f t="shared" si="194"/>
        <v>350.32598395062001</v>
      </c>
      <c r="AD105" s="81">
        <f t="shared" si="195"/>
        <v>-349.67401604937999</v>
      </c>
    </row>
    <row r="106" spans="1:30" x14ac:dyDescent="0.25">
      <c r="A106" s="113">
        <v>43318</v>
      </c>
      <c r="B106" s="120"/>
      <c r="C106" s="115" t="s">
        <v>69</v>
      </c>
      <c r="D106" s="118">
        <v>300</v>
      </c>
      <c r="E106" s="31">
        <v>8.02</v>
      </c>
      <c r="F106" s="116">
        <f>IF(C106="买",F105+D106,F105-D106)</f>
        <v>400</v>
      </c>
      <c r="G106" s="32">
        <f t="shared" si="176"/>
        <v>0.37312999999995</v>
      </c>
      <c r="H106" s="31">
        <f t="shared" si="177"/>
        <v>149.25199999998</v>
      </c>
      <c r="I106" s="31">
        <f t="shared" si="178"/>
        <v>3058.7480000000201</v>
      </c>
      <c r="J106" s="122">
        <f t="shared" si="179"/>
        <v>20.493849328655092</v>
      </c>
      <c r="K106" s="31">
        <f t="shared" si="180"/>
        <v>3208</v>
      </c>
      <c r="L106" s="31">
        <f t="shared" si="181"/>
        <v>503.59400000000005</v>
      </c>
      <c r="M106" s="31">
        <f t="shared" si="182"/>
        <v>5</v>
      </c>
      <c r="N106" s="31">
        <f t="shared" si="183"/>
        <v>2.4060000000000001</v>
      </c>
      <c r="O106" s="139"/>
      <c r="P106" s="32">
        <f t="shared" si="184"/>
        <v>7.6468700000000496</v>
      </c>
      <c r="Q106" s="31">
        <f t="shared" si="185"/>
        <v>2398.5940000000001</v>
      </c>
      <c r="R106" s="34"/>
      <c r="S106" s="34">
        <f t="shared" si="186"/>
        <v>584.22299999999723</v>
      </c>
      <c r="T106" s="34">
        <f t="shared" si="187"/>
        <v>72.845760598503404</v>
      </c>
      <c r="U106" s="34">
        <f t="shared" si="188"/>
        <v>472.84576059850338</v>
      </c>
      <c r="V106" s="31">
        <f t="shared" si="189"/>
        <v>733.47499999997717</v>
      </c>
      <c r="W106" s="32">
        <f t="shared" si="190"/>
        <v>1.551192928263929</v>
      </c>
      <c r="X106" s="32">
        <f t="shared" si="191"/>
        <v>1.178062928263979</v>
      </c>
      <c r="Y106" s="32">
        <f t="shared" si="192"/>
        <v>6.4688070717360704</v>
      </c>
      <c r="Z106" s="38">
        <f t="shared" si="193"/>
        <v>0.84594181302101756</v>
      </c>
      <c r="AA106" s="31">
        <f>SUM(L$2:L132)-SUM(AB$2:AB132)</f>
        <v>-1498.9659999999872</v>
      </c>
      <c r="AB106" s="142"/>
      <c r="AC106" s="81">
        <f t="shared" si="194"/>
        <v>381.19932992518955</v>
      </c>
      <c r="AD106" s="81">
        <f t="shared" si="195"/>
        <v>-18.800670074810455</v>
      </c>
    </row>
    <row r="107" spans="1:30" x14ac:dyDescent="0.25">
      <c r="A107" s="293">
        <v>43531</v>
      </c>
      <c r="B107" s="120"/>
      <c r="C107" s="115" t="s">
        <v>69</v>
      </c>
      <c r="D107" s="118">
        <v>300</v>
      </c>
      <c r="E107" s="31">
        <v>6.68</v>
      </c>
      <c r="F107" s="116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22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39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42"/>
      <c r="AC107" s="81">
        <f>I107/E107*(1-0.0005)</f>
        <v>376.42007904191922</v>
      </c>
      <c r="AD107" s="81">
        <f>AC107-F107</f>
        <v>276.42007904191922</v>
      </c>
    </row>
    <row r="108" spans="1:30" x14ac:dyDescent="0.25">
      <c r="A108" s="46"/>
      <c r="B108" s="120"/>
      <c r="C108" s="115" t="s">
        <v>63</v>
      </c>
      <c r="D108" s="118">
        <v>500</v>
      </c>
      <c r="E108" s="31">
        <v>6.16</v>
      </c>
      <c r="F108" s="116">
        <f t="shared" ref="F108:F116" si="196">IF(C108="买",F107+D108,F107-D108)</f>
        <v>600</v>
      </c>
      <c r="G108" s="32">
        <f t="shared" ref="G108:G116" si="197">H108/F108</f>
        <v>2.0620933333332996</v>
      </c>
      <c r="H108" s="31">
        <f t="shared" ref="H108:H116" si="198">IF(C108="买",H107+D108*E108+M108+N108,H107+-1*D108*E108+M108+N108)+O107</f>
        <v>1237.2559999999798</v>
      </c>
      <c r="I108" s="31">
        <f t="shared" ref="I108:I116" si="199">-H108+K108</f>
        <v>2458.7440000000202</v>
      </c>
      <c r="J108" s="122">
        <f t="shared" ref="J108:J116" si="200">(E108-G108)/G108</f>
        <v>1.9872556689966026</v>
      </c>
      <c r="K108" s="31">
        <f t="shared" ref="K108:K116" si="201">F108*E108</f>
        <v>3696</v>
      </c>
      <c r="L108" s="31">
        <f t="shared" ref="L108:L116" si="202">I108-I107</f>
        <v>-57</v>
      </c>
      <c r="M108" s="31">
        <f t="shared" ref="M108:M116" si="203">IF(D108*E108*2.5/10000&gt;5,D108*E108*2.5/10000,5)</f>
        <v>5</v>
      </c>
      <c r="N108" s="31">
        <f t="shared" ref="N108:N116" si="204">IF(C108="卖",D108*E108/1000,0)</f>
        <v>0</v>
      </c>
      <c r="O108" s="139"/>
      <c r="P108" s="32">
        <f t="shared" ref="P108:P116" si="205">E108-G108</f>
        <v>4.0979066666667006</v>
      </c>
      <c r="Q108" s="31">
        <f t="shared" ref="Q108:Q116" si="206">(H108-H107)*-1</f>
        <v>-3085</v>
      </c>
      <c r="R108" s="34"/>
      <c r="S108" s="34">
        <f t="shared" ref="S108:S116" si="207">S107+Q108+O108+R108</f>
        <v>-503.78100000000268</v>
      </c>
      <c r="T108" s="34">
        <f t="shared" ref="T108:T116" si="208">S108/E108</f>
        <v>-81.782629870130307</v>
      </c>
      <c r="U108" s="34">
        <f t="shared" ref="U108:U116" si="209">F108+T108</f>
        <v>518.21737012986966</v>
      </c>
      <c r="V108" s="31">
        <f t="shared" ref="V108:V116" si="210">H108+S108</f>
        <v>733.47499999997717</v>
      </c>
      <c r="W108" s="32">
        <f t="shared" ref="W108:W116" si="211">V108/U108</f>
        <v>1.4153809622710294</v>
      </c>
      <c r="X108" s="32">
        <f t="shared" ref="X108:X116" si="212">W108-G108</f>
        <v>-0.6467123710622702</v>
      </c>
      <c r="Y108" s="32">
        <f t="shared" ref="Y108:Y116" si="213">(X108-P108)*-1</f>
        <v>4.7446190377289703</v>
      </c>
      <c r="Z108" s="38">
        <f t="shared" ref="Z108:Z116" si="214">F108/U108</f>
        <v>1.1578153002660543</v>
      </c>
      <c r="AA108" s="31">
        <f>SUM(L$2:L134)-SUM(AB$2:AB134)</f>
        <v>-1498.9659999999872</v>
      </c>
      <c r="AB108" s="142"/>
      <c r="AC108" s="81">
        <f t="shared" ref="AC108:AC116" si="215">I108/E108*(1-0.0005)</f>
        <v>398.9471798701332</v>
      </c>
      <c r="AD108" s="81">
        <f t="shared" ref="AD108:AD116" si="216">AC108-F108</f>
        <v>-201.0528201298668</v>
      </c>
    </row>
    <row r="109" spans="1:30" x14ac:dyDescent="0.25">
      <c r="A109" s="46"/>
      <c r="B109" s="120"/>
      <c r="C109" s="115"/>
      <c r="D109" s="118"/>
      <c r="E109" s="31"/>
      <c r="F109" s="116">
        <f t="shared" si="196"/>
        <v>600</v>
      </c>
      <c r="G109" s="32">
        <f t="shared" si="197"/>
        <v>2.0704266666666329</v>
      </c>
      <c r="H109" s="31">
        <f t="shared" si="198"/>
        <v>1242.2559999999798</v>
      </c>
      <c r="I109" s="31">
        <f t="shared" si="199"/>
        <v>-1242.2559999999798</v>
      </c>
      <c r="J109" s="122">
        <f t="shared" si="200"/>
        <v>-1</v>
      </c>
      <c r="K109" s="31">
        <f t="shared" si="201"/>
        <v>0</v>
      </c>
      <c r="L109" s="31">
        <f t="shared" si="202"/>
        <v>-3701</v>
      </c>
      <c r="M109" s="31">
        <f t="shared" si="203"/>
        <v>5</v>
      </c>
      <c r="N109" s="31">
        <f t="shared" si="204"/>
        <v>0</v>
      </c>
      <c r="O109" s="139"/>
      <c r="P109" s="32">
        <f t="shared" si="205"/>
        <v>-2.0704266666666329</v>
      </c>
      <c r="Q109" s="31">
        <f t="shared" si="206"/>
        <v>-5</v>
      </c>
      <c r="R109" s="34"/>
      <c r="S109" s="34">
        <f t="shared" si="207"/>
        <v>-508.78100000000268</v>
      </c>
      <c r="T109" s="34" t="e">
        <f t="shared" si="208"/>
        <v>#DIV/0!</v>
      </c>
      <c r="U109" s="34" t="e">
        <f t="shared" si="209"/>
        <v>#DIV/0!</v>
      </c>
      <c r="V109" s="31">
        <f t="shared" si="210"/>
        <v>733.47499999997717</v>
      </c>
      <c r="W109" s="32" t="e">
        <f t="shared" si="211"/>
        <v>#DIV/0!</v>
      </c>
      <c r="X109" s="32" t="e">
        <f t="shared" si="212"/>
        <v>#DIV/0!</v>
      </c>
      <c r="Y109" s="32" t="e">
        <f t="shared" si="213"/>
        <v>#DIV/0!</v>
      </c>
      <c r="Z109" s="38" t="e">
        <f t="shared" si="214"/>
        <v>#DIV/0!</v>
      </c>
      <c r="AA109" s="31">
        <f>SUM(L$2:L135)-SUM(AB$2:AB135)</f>
        <v>-1498.9659999999872</v>
      </c>
      <c r="AB109" s="142"/>
      <c r="AC109" s="81" t="e">
        <f t="shared" si="215"/>
        <v>#DIV/0!</v>
      </c>
      <c r="AD109" s="81" t="e">
        <f t="shared" si="216"/>
        <v>#DIV/0!</v>
      </c>
    </row>
    <row r="110" spans="1:30" x14ac:dyDescent="0.25">
      <c r="A110" s="46"/>
      <c r="B110" s="120"/>
      <c r="C110" s="115"/>
      <c r="D110" s="118"/>
      <c r="E110" s="31"/>
      <c r="F110" s="116">
        <f t="shared" si="196"/>
        <v>600</v>
      </c>
      <c r="G110" s="32">
        <f t="shared" si="197"/>
        <v>2.0787599999999666</v>
      </c>
      <c r="H110" s="31">
        <f t="shared" si="198"/>
        <v>1247.2559999999798</v>
      </c>
      <c r="I110" s="31">
        <f t="shared" si="199"/>
        <v>-1247.2559999999798</v>
      </c>
      <c r="J110" s="122">
        <f t="shared" si="200"/>
        <v>-1</v>
      </c>
      <c r="K110" s="31">
        <f t="shared" si="201"/>
        <v>0</v>
      </c>
      <c r="L110" s="31">
        <f t="shared" si="202"/>
        <v>-5</v>
      </c>
      <c r="M110" s="31">
        <f t="shared" si="203"/>
        <v>5</v>
      </c>
      <c r="N110" s="31">
        <f t="shared" si="204"/>
        <v>0</v>
      </c>
      <c r="O110" s="139"/>
      <c r="P110" s="32">
        <f t="shared" si="205"/>
        <v>-2.0787599999999666</v>
      </c>
      <c r="Q110" s="31">
        <f t="shared" si="206"/>
        <v>-5</v>
      </c>
      <c r="R110" s="34"/>
      <c r="S110" s="34">
        <f t="shared" si="207"/>
        <v>-513.78100000000268</v>
      </c>
      <c r="T110" s="34" t="e">
        <f t="shared" si="208"/>
        <v>#DIV/0!</v>
      </c>
      <c r="U110" s="34" t="e">
        <f t="shared" si="209"/>
        <v>#DIV/0!</v>
      </c>
      <c r="V110" s="31">
        <f t="shared" si="210"/>
        <v>733.47499999997717</v>
      </c>
      <c r="W110" s="32" t="e">
        <f t="shared" si="211"/>
        <v>#DIV/0!</v>
      </c>
      <c r="X110" s="32" t="e">
        <f t="shared" si="212"/>
        <v>#DIV/0!</v>
      </c>
      <c r="Y110" s="32" t="e">
        <f t="shared" si="213"/>
        <v>#DIV/0!</v>
      </c>
      <c r="Z110" s="38" t="e">
        <f t="shared" si="214"/>
        <v>#DIV/0!</v>
      </c>
      <c r="AA110" s="31">
        <f>SUM(L$2:L136)-SUM(AB$2:AB136)</f>
        <v>-1498.9659999999872</v>
      </c>
      <c r="AB110" s="142"/>
      <c r="AC110" s="81" t="e">
        <f t="shared" si="215"/>
        <v>#DIV/0!</v>
      </c>
      <c r="AD110" s="81" t="e">
        <f t="shared" si="216"/>
        <v>#DIV/0!</v>
      </c>
    </row>
    <row r="111" spans="1:30" x14ac:dyDescent="0.25">
      <c r="A111" s="46"/>
      <c r="B111" s="120"/>
      <c r="C111" s="115"/>
      <c r="D111" s="118"/>
      <c r="E111" s="31"/>
      <c r="F111" s="116">
        <f t="shared" si="196"/>
        <v>600</v>
      </c>
      <c r="G111" s="32">
        <f t="shared" si="197"/>
        <v>2.0870933333332999</v>
      </c>
      <c r="H111" s="31">
        <f t="shared" si="198"/>
        <v>1252.2559999999798</v>
      </c>
      <c r="I111" s="31">
        <f t="shared" si="199"/>
        <v>-1252.2559999999798</v>
      </c>
      <c r="J111" s="122">
        <f t="shared" si="200"/>
        <v>-1</v>
      </c>
      <c r="K111" s="31">
        <f t="shared" si="201"/>
        <v>0</v>
      </c>
      <c r="L111" s="31">
        <f t="shared" si="202"/>
        <v>-5</v>
      </c>
      <c r="M111" s="31">
        <f t="shared" si="203"/>
        <v>5</v>
      </c>
      <c r="N111" s="31">
        <f t="shared" si="204"/>
        <v>0</v>
      </c>
      <c r="O111" s="139"/>
      <c r="P111" s="32">
        <f t="shared" si="205"/>
        <v>-2.0870933333332999</v>
      </c>
      <c r="Q111" s="31">
        <f t="shared" si="206"/>
        <v>-5</v>
      </c>
      <c r="R111" s="34"/>
      <c r="S111" s="34">
        <f t="shared" si="207"/>
        <v>-518.78100000000268</v>
      </c>
      <c r="T111" s="34" t="e">
        <f t="shared" si="208"/>
        <v>#DIV/0!</v>
      </c>
      <c r="U111" s="34" t="e">
        <f t="shared" si="209"/>
        <v>#DIV/0!</v>
      </c>
      <c r="V111" s="31">
        <f t="shared" si="210"/>
        <v>733.47499999997717</v>
      </c>
      <c r="W111" s="32" t="e">
        <f t="shared" si="211"/>
        <v>#DIV/0!</v>
      </c>
      <c r="X111" s="32" t="e">
        <f t="shared" si="212"/>
        <v>#DIV/0!</v>
      </c>
      <c r="Y111" s="32" t="e">
        <f t="shared" si="213"/>
        <v>#DIV/0!</v>
      </c>
      <c r="Z111" s="38" t="e">
        <f t="shared" si="214"/>
        <v>#DIV/0!</v>
      </c>
      <c r="AA111" s="31">
        <f>SUM(L$2:L137)-SUM(AB$2:AB137)</f>
        <v>-1498.9659999999872</v>
      </c>
      <c r="AB111" s="142"/>
      <c r="AC111" s="81" t="e">
        <f t="shared" si="215"/>
        <v>#DIV/0!</v>
      </c>
      <c r="AD111" s="81" t="e">
        <f t="shared" si="216"/>
        <v>#DIV/0!</v>
      </c>
    </row>
    <row r="112" spans="1:30" x14ac:dyDescent="0.25">
      <c r="A112" s="46"/>
      <c r="B112" s="120"/>
      <c r="C112" s="115"/>
      <c r="D112" s="118"/>
      <c r="E112" s="31"/>
      <c r="F112" s="116">
        <f t="shared" si="196"/>
        <v>600</v>
      </c>
      <c r="G112" s="32">
        <f t="shared" si="197"/>
        <v>2.0954266666666332</v>
      </c>
      <c r="H112" s="31">
        <f t="shared" si="198"/>
        <v>1257.2559999999798</v>
      </c>
      <c r="I112" s="31">
        <f t="shared" si="199"/>
        <v>-1257.2559999999798</v>
      </c>
      <c r="J112" s="122">
        <f t="shared" si="200"/>
        <v>-1</v>
      </c>
      <c r="K112" s="31">
        <f t="shared" si="201"/>
        <v>0</v>
      </c>
      <c r="L112" s="31">
        <f t="shared" si="202"/>
        <v>-5</v>
      </c>
      <c r="M112" s="31">
        <f t="shared" si="203"/>
        <v>5</v>
      </c>
      <c r="N112" s="31">
        <f t="shared" si="204"/>
        <v>0</v>
      </c>
      <c r="O112" s="139"/>
      <c r="P112" s="32">
        <f t="shared" si="205"/>
        <v>-2.0954266666666332</v>
      </c>
      <c r="Q112" s="31">
        <f t="shared" si="206"/>
        <v>-5</v>
      </c>
      <c r="R112" s="34"/>
      <c r="S112" s="34">
        <f t="shared" si="207"/>
        <v>-523.78100000000268</v>
      </c>
      <c r="T112" s="34" t="e">
        <f t="shared" si="208"/>
        <v>#DIV/0!</v>
      </c>
      <c r="U112" s="34" t="e">
        <f t="shared" si="209"/>
        <v>#DIV/0!</v>
      </c>
      <c r="V112" s="31">
        <f t="shared" si="210"/>
        <v>733.47499999997717</v>
      </c>
      <c r="W112" s="32" t="e">
        <f t="shared" si="211"/>
        <v>#DIV/0!</v>
      </c>
      <c r="X112" s="32" t="e">
        <f t="shared" si="212"/>
        <v>#DIV/0!</v>
      </c>
      <c r="Y112" s="32" t="e">
        <f t="shared" si="213"/>
        <v>#DIV/0!</v>
      </c>
      <c r="Z112" s="38" t="e">
        <f t="shared" si="214"/>
        <v>#DIV/0!</v>
      </c>
      <c r="AA112" s="31">
        <f>SUM(L$2:L138)-SUM(AB$2:AB138)</f>
        <v>-1498.9659999999872</v>
      </c>
      <c r="AB112" s="142"/>
      <c r="AC112" s="81" t="e">
        <f t="shared" si="215"/>
        <v>#DIV/0!</v>
      </c>
      <c r="AD112" s="81" t="e">
        <f t="shared" si="216"/>
        <v>#DIV/0!</v>
      </c>
    </row>
    <row r="113" spans="1:30" x14ac:dyDescent="0.25">
      <c r="A113" s="46"/>
      <c r="B113" s="120"/>
      <c r="C113" s="115"/>
      <c r="D113" s="118"/>
      <c r="E113" s="31"/>
      <c r="F113" s="116">
        <f t="shared" si="196"/>
        <v>600</v>
      </c>
      <c r="G113" s="32">
        <f t="shared" si="197"/>
        <v>2.1037599999999665</v>
      </c>
      <c r="H113" s="31">
        <f t="shared" si="198"/>
        <v>1262.2559999999798</v>
      </c>
      <c r="I113" s="31">
        <f t="shared" si="199"/>
        <v>-1262.2559999999798</v>
      </c>
      <c r="J113" s="122">
        <f t="shared" si="200"/>
        <v>-1</v>
      </c>
      <c r="K113" s="31">
        <f t="shared" si="201"/>
        <v>0</v>
      </c>
      <c r="L113" s="31">
        <f t="shared" si="202"/>
        <v>-5</v>
      </c>
      <c r="M113" s="31">
        <f t="shared" si="203"/>
        <v>5</v>
      </c>
      <c r="N113" s="31">
        <f t="shared" si="204"/>
        <v>0</v>
      </c>
      <c r="O113" s="139"/>
      <c r="P113" s="32">
        <f t="shared" si="205"/>
        <v>-2.1037599999999665</v>
      </c>
      <c r="Q113" s="31">
        <f t="shared" si="206"/>
        <v>-5</v>
      </c>
      <c r="R113" s="34"/>
      <c r="S113" s="34">
        <f t="shared" si="207"/>
        <v>-528.78100000000268</v>
      </c>
      <c r="T113" s="34" t="e">
        <f t="shared" si="208"/>
        <v>#DIV/0!</v>
      </c>
      <c r="U113" s="34" t="e">
        <f t="shared" si="209"/>
        <v>#DIV/0!</v>
      </c>
      <c r="V113" s="31">
        <f t="shared" si="210"/>
        <v>733.47499999997717</v>
      </c>
      <c r="W113" s="32" t="e">
        <f t="shared" si="211"/>
        <v>#DIV/0!</v>
      </c>
      <c r="X113" s="32" t="e">
        <f t="shared" si="212"/>
        <v>#DIV/0!</v>
      </c>
      <c r="Y113" s="32" t="e">
        <f t="shared" si="213"/>
        <v>#DIV/0!</v>
      </c>
      <c r="Z113" s="38" t="e">
        <f t="shared" si="214"/>
        <v>#DIV/0!</v>
      </c>
      <c r="AA113" s="31">
        <f>SUM(L$2:L139)-SUM(AB$2:AB139)</f>
        <v>-1498.9659999999872</v>
      </c>
      <c r="AB113" s="142"/>
      <c r="AC113" s="81" t="e">
        <f t="shared" si="215"/>
        <v>#DIV/0!</v>
      </c>
      <c r="AD113" s="81" t="e">
        <f t="shared" si="216"/>
        <v>#DIV/0!</v>
      </c>
    </row>
    <row r="114" spans="1:30" x14ac:dyDescent="0.25">
      <c r="A114" s="46"/>
      <c r="B114" s="120"/>
      <c r="C114" s="115"/>
      <c r="D114" s="118"/>
      <c r="E114" s="31"/>
      <c r="F114" s="116">
        <f t="shared" si="196"/>
        <v>600</v>
      </c>
      <c r="G114" s="32">
        <f t="shared" si="197"/>
        <v>2.1120933333332998</v>
      </c>
      <c r="H114" s="31">
        <f t="shared" si="198"/>
        <v>1267.2559999999798</v>
      </c>
      <c r="I114" s="31">
        <f t="shared" si="199"/>
        <v>-1267.2559999999798</v>
      </c>
      <c r="J114" s="122">
        <f t="shared" si="200"/>
        <v>-1</v>
      </c>
      <c r="K114" s="31">
        <f t="shared" si="201"/>
        <v>0</v>
      </c>
      <c r="L114" s="31">
        <f t="shared" si="202"/>
        <v>-5</v>
      </c>
      <c r="M114" s="31">
        <f t="shared" si="203"/>
        <v>5</v>
      </c>
      <c r="N114" s="31">
        <f t="shared" si="204"/>
        <v>0</v>
      </c>
      <c r="O114" s="139"/>
      <c r="P114" s="32">
        <f t="shared" si="205"/>
        <v>-2.1120933333332998</v>
      </c>
      <c r="Q114" s="31">
        <f t="shared" si="206"/>
        <v>-5</v>
      </c>
      <c r="R114" s="34"/>
      <c r="S114" s="34">
        <f t="shared" si="207"/>
        <v>-533.78100000000268</v>
      </c>
      <c r="T114" s="34" t="e">
        <f t="shared" si="208"/>
        <v>#DIV/0!</v>
      </c>
      <c r="U114" s="34" t="e">
        <f t="shared" si="209"/>
        <v>#DIV/0!</v>
      </c>
      <c r="V114" s="31">
        <f t="shared" si="210"/>
        <v>733.47499999997717</v>
      </c>
      <c r="W114" s="32" t="e">
        <f t="shared" si="211"/>
        <v>#DIV/0!</v>
      </c>
      <c r="X114" s="32" t="e">
        <f t="shared" si="212"/>
        <v>#DIV/0!</v>
      </c>
      <c r="Y114" s="32" t="e">
        <f t="shared" si="213"/>
        <v>#DIV/0!</v>
      </c>
      <c r="Z114" s="38" t="e">
        <f t="shared" si="214"/>
        <v>#DIV/0!</v>
      </c>
      <c r="AA114" s="31">
        <f>SUM(L$2:L140)-SUM(AB$2:AB140)</f>
        <v>-1498.9659999999872</v>
      </c>
      <c r="AB114" s="142"/>
      <c r="AC114" s="81" t="e">
        <f t="shared" si="215"/>
        <v>#DIV/0!</v>
      </c>
      <c r="AD114" s="81" t="e">
        <f t="shared" si="216"/>
        <v>#DIV/0!</v>
      </c>
    </row>
    <row r="115" spans="1:30" x14ac:dyDescent="0.25">
      <c r="A115" s="46"/>
      <c r="B115" s="120"/>
      <c r="C115" s="115"/>
      <c r="D115" s="118"/>
      <c r="E115" s="31"/>
      <c r="F115" s="116">
        <f t="shared" si="196"/>
        <v>600</v>
      </c>
      <c r="G115" s="32">
        <f t="shared" si="197"/>
        <v>2.1204266666666332</v>
      </c>
      <c r="H115" s="31">
        <f t="shared" si="198"/>
        <v>1272.2559999999798</v>
      </c>
      <c r="I115" s="31">
        <f t="shared" si="199"/>
        <v>-1272.2559999999798</v>
      </c>
      <c r="J115" s="122">
        <f t="shared" si="200"/>
        <v>-1</v>
      </c>
      <c r="K115" s="31">
        <f t="shared" si="201"/>
        <v>0</v>
      </c>
      <c r="L115" s="31">
        <f t="shared" si="202"/>
        <v>-5</v>
      </c>
      <c r="M115" s="31">
        <f t="shared" si="203"/>
        <v>5</v>
      </c>
      <c r="N115" s="31">
        <f t="shared" si="204"/>
        <v>0</v>
      </c>
      <c r="O115" s="139"/>
      <c r="P115" s="32">
        <f t="shared" si="205"/>
        <v>-2.1204266666666332</v>
      </c>
      <c r="Q115" s="31">
        <f t="shared" si="206"/>
        <v>-5</v>
      </c>
      <c r="R115" s="34"/>
      <c r="S115" s="34">
        <f t="shared" si="207"/>
        <v>-538.78100000000268</v>
      </c>
      <c r="T115" s="34" t="e">
        <f t="shared" si="208"/>
        <v>#DIV/0!</v>
      </c>
      <c r="U115" s="34" t="e">
        <f t="shared" si="209"/>
        <v>#DIV/0!</v>
      </c>
      <c r="V115" s="31">
        <f t="shared" si="210"/>
        <v>733.47499999997717</v>
      </c>
      <c r="W115" s="32" t="e">
        <f t="shared" si="211"/>
        <v>#DIV/0!</v>
      </c>
      <c r="X115" s="32" t="e">
        <f t="shared" si="212"/>
        <v>#DIV/0!</v>
      </c>
      <c r="Y115" s="32" t="e">
        <f t="shared" si="213"/>
        <v>#DIV/0!</v>
      </c>
      <c r="Z115" s="38" t="e">
        <f t="shared" si="214"/>
        <v>#DIV/0!</v>
      </c>
      <c r="AA115" s="31">
        <f>SUM(L$2:L141)-SUM(AB$2:AB141)</f>
        <v>-1498.9659999999872</v>
      </c>
      <c r="AB115" s="142"/>
      <c r="AC115" s="81" t="e">
        <f t="shared" si="215"/>
        <v>#DIV/0!</v>
      </c>
      <c r="AD115" s="81" t="e">
        <f t="shared" si="216"/>
        <v>#DIV/0!</v>
      </c>
    </row>
    <row r="116" spans="1:30" x14ac:dyDescent="0.25">
      <c r="A116" s="46"/>
      <c r="B116" s="120"/>
      <c r="C116" s="115"/>
      <c r="D116" s="118"/>
      <c r="E116" s="31"/>
      <c r="F116" s="116">
        <f t="shared" si="196"/>
        <v>600</v>
      </c>
      <c r="G116" s="32">
        <f t="shared" si="197"/>
        <v>2.1287599999999665</v>
      </c>
      <c r="H116" s="31">
        <f t="shared" si="198"/>
        <v>1277.2559999999798</v>
      </c>
      <c r="I116" s="31">
        <f t="shared" si="199"/>
        <v>-1277.2559999999798</v>
      </c>
      <c r="J116" s="122">
        <f t="shared" si="200"/>
        <v>-1</v>
      </c>
      <c r="K116" s="31">
        <f t="shared" si="201"/>
        <v>0</v>
      </c>
      <c r="L116" s="31">
        <f t="shared" si="202"/>
        <v>-5</v>
      </c>
      <c r="M116" s="31">
        <f t="shared" si="203"/>
        <v>5</v>
      </c>
      <c r="N116" s="31">
        <f t="shared" si="204"/>
        <v>0</v>
      </c>
      <c r="O116" s="139"/>
      <c r="P116" s="32">
        <f t="shared" si="205"/>
        <v>-2.1287599999999665</v>
      </c>
      <c r="Q116" s="31">
        <f t="shared" si="206"/>
        <v>-5</v>
      </c>
      <c r="R116" s="34"/>
      <c r="S116" s="34">
        <f t="shared" si="207"/>
        <v>-543.78100000000268</v>
      </c>
      <c r="T116" s="34" t="e">
        <f t="shared" si="208"/>
        <v>#DIV/0!</v>
      </c>
      <c r="U116" s="34" t="e">
        <f t="shared" si="209"/>
        <v>#DIV/0!</v>
      </c>
      <c r="V116" s="31">
        <f t="shared" si="210"/>
        <v>733.47499999997717</v>
      </c>
      <c r="W116" s="32" t="e">
        <f t="shared" si="211"/>
        <v>#DIV/0!</v>
      </c>
      <c r="X116" s="32" t="e">
        <f t="shared" si="212"/>
        <v>#DIV/0!</v>
      </c>
      <c r="Y116" s="32" t="e">
        <f t="shared" si="213"/>
        <v>#DIV/0!</v>
      </c>
      <c r="Z116" s="38" t="e">
        <f t="shared" si="214"/>
        <v>#DIV/0!</v>
      </c>
      <c r="AA116" s="31">
        <f>SUM(L$2:L142)-SUM(AB$2:AB142)</f>
        <v>-1498.9659999999872</v>
      </c>
      <c r="AB116" s="142"/>
      <c r="AC116" s="81" t="e">
        <f t="shared" si="215"/>
        <v>#DIV/0!</v>
      </c>
      <c r="AD116" s="81" t="e">
        <f t="shared" si="216"/>
        <v>#DIV/0!</v>
      </c>
    </row>
  </sheetData>
  <phoneticPr fontId="16" type="noConversion"/>
  <conditionalFormatting sqref="I1">
    <cfRule type="top10" dxfId="322" priority="1" rank="10"/>
    <cfRule type="top10" dxfId="321" priority="2" rank="10"/>
  </conditionalFormatting>
  <conditionalFormatting sqref="Y1">
    <cfRule type="top10" dxfId="320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4515"/>
  <sheetViews>
    <sheetView workbookViewId="0">
      <pane xSplit="2" ySplit="1" topLeftCell="C4495" activePane="bottomRight" state="frozen"/>
      <selection pane="topRight"/>
      <selection pane="bottomLeft"/>
      <selection pane="bottomRight" activeCell="F4521" sqref="F4521"/>
    </sheetView>
  </sheetViews>
  <sheetFormatPr defaultColWidth="9" defaultRowHeight="14.4" x14ac:dyDescent="0.25"/>
  <cols>
    <col min="1" max="1" width="11.6640625" customWidth="1"/>
    <col min="2" max="2" width="8.88671875" style="217" customWidth="1"/>
    <col min="3" max="5" width="8.88671875" customWidth="1"/>
    <col min="6" max="8" width="13.33203125" customWidth="1"/>
    <col min="9" max="9" width="15" style="326" bestFit="1" customWidth="1"/>
    <col min="10" max="10" width="11.33203125" customWidth="1"/>
    <col min="11" max="11" width="13" style="148" customWidth="1"/>
    <col min="12" max="12" width="14" style="197" customWidth="1"/>
    <col min="13" max="13" width="13.88671875" style="148" customWidth="1"/>
    <col min="14" max="14" width="13.88671875" style="87" customWidth="1"/>
    <col min="15" max="15" width="12.77734375" style="87" customWidth="1"/>
    <col min="16" max="16" width="6" style="198" customWidth="1"/>
    <col min="17" max="17" width="11.6640625" style="198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96" customFormat="1" ht="39.6" customHeight="1" x14ac:dyDescent="0.25">
      <c r="A1" s="196" t="s">
        <v>3</v>
      </c>
      <c r="B1" s="328" t="s">
        <v>18</v>
      </c>
      <c r="C1" s="196" t="s">
        <v>46</v>
      </c>
      <c r="D1" s="196" t="s">
        <v>47</v>
      </c>
      <c r="E1" s="196" t="s">
        <v>99</v>
      </c>
      <c r="F1" s="196" t="s">
        <v>100</v>
      </c>
      <c r="G1" s="196" t="s">
        <v>7</v>
      </c>
      <c r="H1" s="196" t="s">
        <v>101</v>
      </c>
      <c r="I1" s="325" t="s">
        <v>102</v>
      </c>
      <c r="J1" s="196" t="s">
        <v>103</v>
      </c>
      <c r="K1" s="199" t="s">
        <v>104</v>
      </c>
      <c r="L1" s="200" t="s">
        <v>105</v>
      </c>
      <c r="M1" s="199" t="s">
        <v>49</v>
      </c>
      <c r="N1" s="201" t="s">
        <v>106</v>
      </c>
      <c r="O1" s="201" t="s">
        <v>50</v>
      </c>
      <c r="P1" s="202" t="s">
        <v>107</v>
      </c>
      <c r="Q1" s="202" t="s">
        <v>108</v>
      </c>
      <c r="R1" s="203" t="s">
        <v>109</v>
      </c>
      <c r="S1" s="203" t="s">
        <v>110</v>
      </c>
      <c r="T1" s="203" t="s">
        <v>111</v>
      </c>
      <c r="U1" s="203" t="s">
        <v>112</v>
      </c>
      <c r="V1" s="203" t="s">
        <v>113</v>
      </c>
      <c r="W1" s="203" t="s">
        <v>114</v>
      </c>
      <c r="X1" s="304" t="s">
        <v>115</v>
      </c>
      <c r="Y1" s="279" t="s">
        <v>51</v>
      </c>
      <c r="Z1" s="279" t="s">
        <v>52</v>
      </c>
      <c r="AA1" s="204" t="s">
        <v>53</v>
      </c>
      <c r="AB1" s="204" t="s">
        <v>54</v>
      </c>
      <c r="AC1" s="204" t="s">
        <v>55</v>
      </c>
      <c r="AD1" s="204" t="s">
        <v>56</v>
      </c>
      <c r="AE1" s="204" t="s">
        <v>57</v>
      </c>
      <c r="AF1" s="205" t="s">
        <v>28</v>
      </c>
      <c r="AG1" s="205" t="s">
        <v>29</v>
      </c>
      <c r="AH1" s="205" t="s">
        <v>30</v>
      </c>
      <c r="AI1" s="205" t="s">
        <v>31</v>
      </c>
      <c r="AJ1" s="205" t="s">
        <v>32</v>
      </c>
      <c r="AK1" s="205" t="s">
        <v>33</v>
      </c>
      <c r="AL1" s="205" t="s">
        <v>34</v>
      </c>
      <c r="AM1" s="205" t="s">
        <v>35</v>
      </c>
      <c r="AN1" s="205" t="s">
        <v>25</v>
      </c>
      <c r="AO1" s="205" t="s">
        <v>26</v>
      </c>
      <c r="AP1" s="205" t="s">
        <v>36</v>
      </c>
      <c r="AQ1" s="305" t="s">
        <v>27</v>
      </c>
      <c r="AR1" s="205" t="s">
        <v>37</v>
      </c>
      <c r="AS1" s="206" t="s">
        <v>38</v>
      </c>
      <c r="AT1" s="207" t="s">
        <v>39</v>
      </c>
      <c r="AU1" s="207" t="s">
        <v>40</v>
      </c>
      <c r="AV1" s="206" t="s">
        <v>41</v>
      </c>
      <c r="AW1" s="206" t="s">
        <v>42</v>
      </c>
      <c r="AX1" s="206" t="s">
        <v>43</v>
      </c>
      <c r="AY1" s="207" t="s">
        <v>44</v>
      </c>
      <c r="AZ1" s="206" t="s">
        <v>24</v>
      </c>
      <c r="BA1" s="206" t="s">
        <v>25</v>
      </c>
      <c r="BB1" s="206" t="s">
        <v>26</v>
      </c>
      <c r="BC1" s="207" t="s">
        <v>36</v>
      </c>
      <c r="BD1" s="305" t="s">
        <v>27</v>
      </c>
      <c r="BE1" s="206" t="s">
        <v>37</v>
      </c>
      <c r="BF1" s="196" t="s">
        <v>116</v>
      </c>
      <c r="BG1" s="196" t="s">
        <v>117</v>
      </c>
      <c r="BH1" s="196" t="s">
        <v>118</v>
      </c>
      <c r="BI1" s="196" t="s">
        <v>119</v>
      </c>
      <c r="BJ1" s="196" t="s">
        <v>120</v>
      </c>
      <c r="BK1" s="196" t="s">
        <v>121</v>
      </c>
      <c r="BL1" s="196" t="s">
        <v>122</v>
      </c>
    </row>
    <row r="2" spans="1:64" x14ac:dyDescent="0.25">
      <c r="A2" s="152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26">
        <v>7.29</v>
      </c>
      <c r="J2">
        <v>0.01</v>
      </c>
      <c r="K2" s="148">
        <f t="shared" ref="K2:K65" si="0">I2/SUMIF(A:A,A2,I:I)</f>
        <v>2.8272381788382114E-5</v>
      </c>
    </row>
    <row r="3" spans="1:64" x14ac:dyDescent="0.25">
      <c r="A3" s="152">
        <v>42748</v>
      </c>
      <c r="B3" s="217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26">
        <v>10304</v>
      </c>
      <c r="J3">
        <v>4.4800000000000004</v>
      </c>
      <c r="K3" s="148">
        <f t="shared" si="0"/>
        <v>3.9961402187584268E-2</v>
      </c>
    </row>
    <row r="4" spans="1:64" x14ac:dyDescent="0.25">
      <c r="A4" s="152">
        <v>42748</v>
      </c>
      <c r="B4" s="217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26">
        <v>677</v>
      </c>
      <c r="J4">
        <v>6.77</v>
      </c>
      <c r="K4" s="148">
        <f t="shared" si="0"/>
        <v>2.6255696118977628E-3</v>
      </c>
    </row>
    <row r="5" spans="1:64" x14ac:dyDescent="0.25">
      <c r="A5" s="152">
        <v>42748</v>
      </c>
      <c r="B5" s="217" t="s">
        <v>65</v>
      </c>
      <c r="C5" t="s">
        <v>127</v>
      </c>
      <c r="D5">
        <v>100</v>
      </c>
      <c r="E5" s="152">
        <v>1</v>
      </c>
      <c r="F5">
        <v>-21.887</v>
      </c>
      <c r="G5">
        <v>3198.7</v>
      </c>
      <c r="H5">
        <v>0</v>
      </c>
      <c r="I5" s="326">
        <v>1010</v>
      </c>
      <c r="J5">
        <v>10.1</v>
      </c>
      <c r="K5" s="148">
        <f t="shared" si="0"/>
        <v>3.9170240886510204E-3</v>
      </c>
    </row>
    <row r="6" spans="1:64" x14ac:dyDescent="0.25">
      <c r="A6" s="152">
        <v>42748</v>
      </c>
      <c r="B6" s="217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26">
        <v>20925</v>
      </c>
      <c r="J6">
        <v>6.75</v>
      </c>
      <c r="K6" s="148">
        <f t="shared" si="0"/>
        <v>8.115220698517088E-2</v>
      </c>
    </row>
    <row r="7" spans="1:64" x14ac:dyDescent="0.25">
      <c r="A7" s="152">
        <v>42748</v>
      </c>
      <c r="B7" s="217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26">
        <v>154088</v>
      </c>
      <c r="J7">
        <v>7.48</v>
      </c>
      <c r="K7" s="148">
        <f t="shared" si="0"/>
        <v>0.59759050274461223</v>
      </c>
    </row>
    <row r="8" spans="1:64" x14ac:dyDescent="0.25">
      <c r="A8" s="152">
        <v>42748</v>
      </c>
      <c r="B8" s="217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26">
        <v>1088</v>
      </c>
      <c r="J8">
        <v>10.88</v>
      </c>
      <c r="K8" s="148">
        <f t="shared" si="0"/>
        <v>4.2195269390616925E-3</v>
      </c>
    </row>
    <row r="9" spans="1:64" x14ac:dyDescent="0.25">
      <c r="A9" s="152">
        <v>42748</v>
      </c>
      <c r="B9" s="217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26">
        <v>52780</v>
      </c>
      <c r="J9">
        <v>15.08</v>
      </c>
      <c r="K9" s="148">
        <f t="shared" si="0"/>
        <v>0.20469359544455529</v>
      </c>
    </row>
    <row r="10" spans="1:64" x14ac:dyDescent="0.25">
      <c r="A10" s="152">
        <v>42748</v>
      </c>
      <c r="B10" s="217" t="s">
        <v>835</v>
      </c>
      <c r="C10" t="s">
        <v>839</v>
      </c>
      <c r="I10" s="326">
        <v>16969.52</v>
      </c>
      <c r="K10" s="148">
        <f t="shared" si="0"/>
        <v>6.5811899616678479E-2</v>
      </c>
    </row>
    <row r="11" spans="1:64" x14ac:dyDescent="0.25">
      <c r="A11" s="152">
        <v>42751</v>
      </c>
      <c r="B11" s="217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26">
        <v>7.29</v>
      </c>
      <c r="J11">
        <v>0.01</v>
      </c>
      <c r="K11" s="148">
        <f t="shared" si="0"/>
        <v>2.5355744750917366E-5</v>
      </c>
    </row>
    <row r="12" spans="1:64" x14ac:dyDescent="0.25">
      <c r="A12" s="152">
        <v>42751</v>
      </c>
      <c r="B12" s="217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26">
        <v>10419</v>
      </c>
      <c r="J12">
        <v>4.53</v>
      </c>
      <c r="K12" s="148">
        <f t="shared" si="0"/>
        <v>3.6238889514376961E-2</v>
      </c>
      <c r="L12" s="197">
        <v>115</v>
      </c>
    </row>
    <row r="13" spans="1:64" x14ac:dyDescent="0.25">
      <c r="A13" s="152">
        <v>42751</v>
      </c>
      <c r="B13" s="217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26">
        <v>682</v>
      </c>
      <c r="J13">
        <v>6.82</v>
      </c>
      <c r="K13" s="148">
        <f t="shared" si="0"/>
        <v>2.3721012236111996E-3</v>
      </c>
      <c r="L13" s="197">
        <v>5</v>
      </c>
    </row>
    <row r="14" spans="1:64" x14ac:dyDescent="0.25">
      <c r="A14" s="152">
        <v>42751</v>
      </c>
      <c r="B14" s="217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26">
        <v>5964</v>
      </c>
      <c r="J14">
        <v>9.94</v>
      </c>
      <c r="K14" s="148">
        <f t="shared" si="0"/>
        <v>2.0743712166594125E-2</v>
      </c>
      <c r="L14" s="197">
        <v>49.04</v>
      </c>
    </row>
    <row r="15" spans="1:64" x14ac:dyDescent="0.25">
      <c r="A15" s="152">
        <v>42751</v>
      </c>
      <c r="B15" s="217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26">
        <v>17810</v>
      </c>
      <c r="J15">
        <v>6.85</v>
      </c>
      <c r="K15" s="148">
        <f t="shared" si="0"/>
        <v>6.1945927848263145E-2</v>
      </c>
      <c r="L15" s="197">
        <v>393.13</v>
      </c>
    </row>
    <row r="16" spans="1:64" x14ac:dyDescent="0.25">
      <c r="A16" s="152">
        <v>42751</v>
      </c>
      <c r="B16" s="217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26">
        <v>153162</v>
      </c>
      <c r="J16">
        <v>7.62</v>
      </c>
      <c r="K16" s="148">
        <f t="shared" si="0"/>
        <v>0.53272106687791576</v>
      </c>
      <c r="L16" s="197">
        <v>2957.74</v>
      </c>
    </row>
    <row r="17" spans="1:12" x14ac:dyDescent="0.25">
      <c r="A17" s="152">
        <v>42751</v>
      </c>
      <c r="B17" s="217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26">
        <v>10153</v>
      </c>
      <c r="J17">
        <v>9.23</v>
      </c>
      <c r="K17" s="148">
        <f t="shared" si="0"/>
        <v>3.531370047408286E-2</v>
      </c>
      <c r="L17" s="197">
        <v>-415</v>
      </c>
    </row>
    <row r="18" spans="1:12" x14ac:dyDescent="0.25">
      <c r="A18" s="152">
        <v>42751</v>
      </c>
      <c r="B18" s="217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26">
        <v>67200</v>
      </c>
      <c r="J18">
        <v>14</v>
      </c>
      <c r="K18" s="148">
        <f t="shared" si="0"/>
        <v>0.23373196807429999</v>
      </c>
      <c r="L18" s="197">
        <v>-3444.69</v>
      </c>
    </row>
    <row r="19" spans="1:12" x14ac:dyDescent="0.25">
      <c r="A19" s="152">
        <v>42751</v>
      </c>
      <c r="B19" s="217" t="s">
        <v>835</v>
      </c>
      <c r="C19" t="s">
        <v>839</v>
      </c>
      <c r="H19">
        <v>0</v>
      </c>
      <c r="I19" s="326">
        <v>22111.52</v>
      </c>
      <c r="J19">
        <v>1</v>
      </c>
      <c r="K19" s="148">
        <f t="shared" si="0"/>
        <v>7.6907278076104854E-2</v>
      </c>
      <c r="L19" s="197">
        <v>0</v>
      </c>
    </row>
    <row r="20" spans="1:12" x14ac:dyDescent="0.25">
      <c r="A20" s="152">
        <v>42755</v>
      </c>
      <c r="B20" s="217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26">
        <v>7.29</v>
      </c>
      <c r="J20">
        <v>0.01</v>
      </c>
      <c r="K20" s="148">
        <f t="shared" si="0"/>
        <v>2.5007672964678151E-5</v>
      </c>
      <c r="L20" s="197">
        <v>0</v>
      </c>
    </row>
    <row r="21" spans="1:12" x14ac:dyDescent="0.25">
      <c r="A21" s="152">
        <v>42755</v>
      </c>
      <c r="B21" s="217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26">
        <v>10396</v>
      </c>
      <c r="J21">
        <v>4.5199999999999996</v>
      </c>
      <c r="K21" s="148">
        <f t="shared" si="0"/>
        <v>3.5662519635225522E-2</v>
      </c>
      <c r="L21" s="197">
        <v>-23</v>
      </c>
    </row>
    <row r="22" spans="1:12" x14ac:dyDescent="0.25">
      <c r="A22" s="152">
        <v>42755</v>
      </c>
      <c r="B22" s="217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26">
        <v>692</v>
      </c>
      <c r="J22">
        <v>6.92</v>
      </c>
      <c r="K22" s="148">
        <f t="shared" si="0"/>
        <v>2.3738422073466777E-3</v>
      </c>
      <c r="L22" s="197">
        <v>10</v>
      </c>
    </row>
    <row r="23" spans="1:12" x14ac:dyDescent="0.25">
      <c r="A23" s="152">
        <v>42755</v>
      </c>
      <c r="B23" s="217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26">
        <v>2058</v>
      </c>
      <c r="J23">
        <v>10.29</v>
      </c>
      <c r="K23" s="148">
        <f t="shared" si="0"/>
        <v>7.0597792813865074E-3</v>
      </c>
      <c r="L23" s="197">
        <v>93.0600000000004</v>
      </c>
    </row>
    <row r="24" spans="1:12" x14ac:dyDescent="0.25">
      <c r="A24" s="152">
        <v>42755</v>
      </c>
      <c r="B24" s="217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26">
        <v>14574</v>
      </c>
      <c r="J24">
        <v>6.94</v>
      </c>
      <c r="K24" s="148">
        <f t="shared" si="0"/>
        <v>4.9994763482471796E-2</v>
      </c>
      <c r="L24" s="197">
        <v>230.52</v>
      </c>
    </row>
    <row r="25" spans="1:12" x14ac:dyDescent="0.25">
      <c r="A25" s="152">
        <v>42755</v>
      </c>
      <c r="B25" s="217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26">
        <v>152880</v>
      </c>
      <c r="J25">
        <v>7.8</v>
      </c>
      <c r="K25" s="148">
        <f t="shared" si="0"/>
        <v>0.52444074661728335</v>
      </c>
      <c r="L25" s="197">
        <v>3579.13</v>
      </c>
    </row>
    <row r="26" spans="1:12" x14ac:dyDescent="0.25">
      <c r="A26" s="152">
        <v>42755</v>
      </c>
      <c r="B26" s="217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26">
        <v>10252</v>
      </c>
      <c r="J26">
        <v>9.32</v>
      </c>
      <c r="K26" s="148">
        <f t="shared" si="0"/>
        <v>3.5168540909997312E-2</v>
      </c>
      <c r="L26" s="197">
        <v>99</v>
      </c>
    </row>
    <row r="27" spans="1:12" x14ac:dyDescent="0.25">
      <c r="A27" s="152">
        <v>42755</v>
      </c>
      <c r="B27" s="217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26">
        <v>75330</v>
      </c>
      <c r="J27">
        <v>13.95</v>
      </c>
      <c r="K27" s="148">
        <f t="shared" si="0"/>
        <v>0.25841262063500758</v>
      </c>
      <c r="L27" s="197">
        <v>8.2100000000000399</v>
      </c>
    </row>
    <row r="28" spans="1:12" x14ac:dyDescent="0.25">
      <c r="A28" s="152">
        <v>42755</v>
      </c>
      <c r="B28" s="217" t="s">
        <v>835</v>
      </c>
      <c r="C28" t="s">
        <v>839</v>
      </c>
      <c r="I28" s="326">
        <v>25321.24</v>
      </c>
      <c r="K28" s="148">
        <f t="shared" si="0"/>
        <v>8.686217955831646E-2</v>
      </c>
      <c r="L28" s="197">
        <v>0</v>
      </c>
    </row>
    <row r="29" spans="1:12" x14ac:dyDescent="0.25">
      <c r="A29" s="152">
        <v>42759</v>
      </c>
      <c r="B29" s="217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26">
        <v>7.29</v>
      </c>
      <c r="J29">
        <v>0.01</v>
      </c>
      <c r="K29" s="148">
        <f t="shared" si="0"/>
        <v>2.7399836683442584E-5</v>
      </c>
      <c r="L29" s="197">
        <v>0</v>
      </c>
    </row>
    <row r="30" spans="1:12" x14ac:dyDescent="0.25">
      <c r="A30" s="152">
        <v>42759</v>
      </c>
      <c r="B30" s="217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26">
        <v>10465</v>
      </c>
      <c r="J30">
        <v>4.55</v>
      </c>
      <c r="K30" s="148">
        <f t="shared" si="0"/>
        <v>3.9333236062033837E-2</v>
      </c>
      <c r="L30" s="197">
        <v>69</v>
      </c>
    </row>
    <row r="31" spans="1:12" x14ac:dyDescent="0.25">
      <c r="A31" s="152">
        <v>42759</v>
      </c>
      <c r="B31" s="217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26">
        <v>693</v>
      </c>
      <c r="J31">
        <v>6.93</v>
      </c>
      <c r="K31" s="148">
        <f t="shared" si="0"/>
        <v>2.6046758328704678E-3</v>
      </c>
      <c r="L31" s="197">
        <v>1</v>
      </c>
    </row>
    <row r="32" spans="1:12" x14ac:dyDescent="0.25">
      <c r="A32" s="152">
        <v>42759</v>
      </c>
      <c r="B32" s="217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26">
        <v>2058</v>
      </c>
      <c r="J32">
        <v>10.29</v>
      </c>
      <c r="K32" s="148">
        <f t="shared" si="0"/>
        <v>7.7350979279183591E-3</v>
      </c>
      <c r="L32" s="197">
        <v>0</v>
      </c>
    </row>
    <row r="33" spans="1:12" x14ac:dyDescent="0.25">
      <c r="A33" s="152">
        <v>42759</v>
      </c>
      <c r="B33" s="217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26">
        <v>11152</v>
      </c>
      <c r="J33">
        <v>6.97</v>
      </c>
      <c r="K33" s="148">
        <f t="shared" si="0"/>
        <v>4.1915360588992007E-2</v>
      </c>
      <c r="L33" s="197">
        <v>94.47</v>
      </c>
    </row>
    <row r="34" spans="1:12" x14ac:dyDescent="0.25">
      <c r="A34" s="152">
        <v>42759</v>
      </c>
      <c r="B34" s="217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26">
        <v>144800</v>
      </c>
      <c r="J34">
        <v>8</v>
      </c>
      <c r="K34" s="148">
        <f t="shared" si="0"/>
        <v>0.54423818268346869</v>
      </c>
      <c r="L34" s="197">
        <v>3954.96</v>
      </c>
    </row>
    <row r="35" spans="1:12" x14ac:dyDescent="0.25">
      <c r="A35" s="152">
        <v>42759</v>
      </c>
      <c r="B35" s="217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26">
        <v>5640</v>
      </c>
      <c r="J35">
        <v>9.4</v>
      </c>
      <c r="K35" s="148">
        <f t="shared" si="0"/>
        <v>2.1198227557560519E-2</v>
      </c>
      <c r="L35" s="197">
        <v>283.36</v>
      </c>
    </row>
    <row r="36" spans="1:12" x14ac:dyDescent="0.25">
      <c r="A36" s="152">
        <v>42759</v>
      </c>
      <c r="B36" s="217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26">
        <v>69900</v>
      </c>
      <c r="J36">
        <v>13.98</v>
      </c>
      <c r="K36" s="148">
        <f t="shared" si="0"/>
        <v>0.26272271387827661</v>
      </c>
      <c r="L36" s="197">
        <v>199.36</v>
      </c>
    </row>
    <row r="37" spans="1:12" x14ac:dyDescent="0.25">
      <c r="A37" s="152">
        <v>42759</v>
      </c>
      <c r="B37" s="217" t="s">
        <v>835</v>
      </c>
      <c r="C37" t="s">
        <v>839</v>
      </c>
      <c r="I37" s="326">
        <v>21344.69</v>
      </c>
      <c r="K37" s="148">
        <f t="shared" si="0"/>
        <v>8.0225105632196175E-2</v>
      </c>
      <c r="L37" s="197">
        <v>0</v>
      </c>
    </row>
    <row r="38" spans="1:12" x14ac:dyDescent="0.25">
      <c r="A38" s="152">
        <v>42773</v>
      </c>
      <c r="B38" s="217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26">
        <v>7.3</v>
      </c>
      <c r="J38">
        <v>0.01</v>
      </c>
      <c r="K38" s="148">
        <f t="shared" si="0"/>
        <v>2.9301396897937377E-5</v>
      </c>
      <c r="L38" s="197">
        <v>-3.80000000000109E-2</v>
      </c>
    </row>
    <row r="39" spans="1:12" x14ac:dyDescent="0.25">
      <c r="A39" s="152">
        <v>42773</v>
      </c>
      <c r="B39" s="217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26">
        <v>10465</v>
      </c>
      <c r="J39">
        <v>4.55</v>
      </c>
      <c r="K39" s="148">
        <f t="shared" si="0"/>
        <v>4.2005358703686942E-2</v>
      </c>
      <c r="L39" s="197">
        <v>0</v>
      </c>
    </row>
    <row r="40" spans="1:12" x14ac:dyDescent="0.25">
      <c r="A40" s="152">
        <v>42773</v>
      </c>
      <c r="B40" s="217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26">
        <v>680</v>
      </c>
      <c r="J40">
        <v>6.8</v>
      </c>
      <c r="K40" s="148">
        <f t="shared" si="0"/>
        <v>2.7294451904927969E-3</v>
      </c>
      <c r="L40" s="197">
        <v>-13</v>
      </c>
    </row>
    <row r="41" spans="1:12" x14ac:dyDescent="0.25">
      <c r="A41" s="152">
        <v>42773</v>
      </c>
      <c r="B41" s="217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26">
        <v>2132</v>
      </c>
      <c r="J41">
        <v>10.66</v>
      </c>
      <c r="K41" s="148">
        <f t="shared" si="0"/>
        <v>8.5576134501921218E-3</v>
      </c>
      <c r="L41" s="197">
        <v>74</v>
      </c>
    </row>
    <row r="42" spans="1:12" x14ac:dyDescent="0.25">
      <c r="A42" s="152">
        <v>42773</v>
      </c>
      <c r="B42" s="217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26">
        <v>14532</v>
      </c>
      <c r="J42">
        <v>6.92</v>
      </c>
      <c r="K42" s="148">
        <f t="shared" si="0"/>
        <v>5.8329849276825475E-2</v>
      </c>
      <c r="L42" s="197">
        <v>-95</v>
      </c>
    </row>
    <row r="43" spans="1:12" x14ac:dyDescent="0.25">
      <c r="A43" s="152">
        <v>42773</v>
      </c>
      <c r="B43" s="217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26">
        <v>138510</v>
      </c>
      <c r="J43">
        <v>8.1</v>
      </c>
      <c r="K43" s="148">
        <f t="shared" si="0"/>
        <v>0.55596390196346657</v>
      </c>
      <c r="L43" s="197">
        <v>1892.82</v>
      </c>
    </row>
    <row r="44" spans="1:12" x14ac:dyDescent="0.25">
      <c r="A44" s="152">
        <v>42773</v>
      </c>
      <c r="B44" s="217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26">
        <v>5742</v>
      </c>
      <c r="J44">
        <v>9.57</v>
      </c>
      <c r="K44" s="148">
        <f t="shared" si="0"/>
        <v>2.3047756299720057E-2</v>
      </c>
      <c r="L44" s="197">
        <v>102</v>
      </c>
    </row>
    <row r="45" spans="1:12" x14ac:dyDescent="0.25">
      <c r="A45" s="152">
        <v>42773</v>
      </c>
      <c r="B45" s="217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26">
        <v>66010</v>
      </c>
      <c r="J45">
        <v>14.35</v>
      </c>
      <c r="K45" s="148">
        <f t="shared" si="0"/>
        <v>0.26495687797710221</v>
      </c>
      <c r="L45" s="197">
        <v>2135.1</v>
      </c>
    </row>
    <row r="46" spans="1:12" x14ac:dyDescent="0.25">
      <c r="A46" s="152">
        <v>42773</v>
      </c>
      <c r="B46" s="217" t="s">
        <v>835</v>
      </c>
      <c r="C46" t="s">
        <v>839</v>
      </c>
      <c r="I46" s="326">
        <v>11056.58</v>
      </c>
      <c r="K46" s="148">
        <f t="shared" si="0"/>
        <v>4.4379895741615952E-2</v>
      </c>
      <c r="L46" s="197">
        <v>0</v>
      </c>
    </row>
    <row r="47" spans="1:12" x14ac:dyDescent="0.25">
      <c r="A47" s="152">
        <v>42775</v>
      </c>
      <c r="B47" s="217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26">
        <v>50007.3</v>
      </c>
      <c r="J47">
        <v>0.01</v>
      </c>
      <c r="K47" s="148">
        <f t="shared" si="0"/>
        <v>0.1807362619200302</v>
      </c>
      <c r="L47" s="197">
        <v>0.25</v>
      </c>
    </row>
    <row r="48" spans="1:12" x14ac:dyDescent="0.25">
      <c r="A48" s="152">
        <v>42775</v>
      </c>
      <c r="B48" s="217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26">
        <v>10511</v>
      </c>
      <c r="J48">
        <v>4.57</v>
      </c>
      <c r="K48" s="148">
        <f t="shared" si="0"/>
        <v>3.7988830611559457E-2</v>
      </c>
      <c r="L48" s="197">
        <v>46</v>
      </c>
    </row>
    <row r="49" spans="1:12" x14ac:dyDescent="0.25">
      <c r="A49" s="152">
        <v>42775</v>
      </c>
      <c r="B49" s="217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26">
        <v>4110</v>
      </c>
      <c r="J49">
        <v>6.85</v>
      </c>
      <c r="K49" s="148">
        <f t="shared" si="0"/>
        <v>1.4854351994435295E-2</v>
      </c>
      <c r="L49" s="197">
        <v>24.97</v>
      </c>
    </row>
    <row r="50" spans="1:12" x14ac:dyDescent="0.25">
      <c r="A50" s="152">
        <v>42775</v>
      </c>
      <c r="B50" s="217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26">
        <v>2168</v>
      </c>
      <c r="J50">
        <v>10.84</v>
      </c>
      <c r="K50" s="148">
        <f t="shared" si="0"/>
        <v>7.835580322125479E-3</v>
      </c>
      <c r="L50" s="197">
        <v>36</v>
      </c>
    </row>
    <row r="51" spans="1:12" x14ac:dyDescent="0.25">
      <c r="A51" s="152">
        <v>42775</v>
      </c>
      <c r="B51" s="217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26">
        <v>7810</v>
      </c>
      <c r="J51">
        <v>7.1</v>
      </c>
      <c r="K51" s="148">
        <f t="shared" si="0"/>
        <v>2.8226882986992614E-2</v>
      </c>
      <c r="L51" s="197">
        <v>330.93</v>
      </c>
    </row>
    <row r="52" spans="1:12" x14ac:dyDescent="0.25">
      <c r="A52" s="152">
        <v>42775</v>
      </c>
      <c r="B52" s="217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26">
        <v>119709</v>
      </c>
      <c r="J52">
        <v>8.49</v>
      </c>
      <c r="K52" s="148">
        <f t="shared" si="0"/>
        <v>0.43265197637514713</v>
      </c>
      <c r="L52" s="197">
        <v>6304.74</v>
      </c>
    </row>
    <row r="53" spans="1:12" x14ac:dyDescent="0.25">
      <c r="A53" s="152">
        <v>42775</v>
      </c>
      <c r="B53" s="217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26">
        <v>970</v>
      </c>
      <c r="J53">
        <v>9.6999999999999993</v>
      </c>
      <c r="K53" s="148">
        <f t="shared" si="0"/>
        <v>3.5057716385893515E-3</v>
      </c>
      <c r="L53" s="197">
        <v>38.18</v>
      </c>
    </row>
    <row r="54" spans="1:12" x14ac:dyDescent="0.25">
      <c r="A54" s="152">
        <v>42775</v>
      </c>
      <c r="B54" s="217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26">
        <v>65780</v>
      </c>
      <c r="J54">
        <v>14.3</v>
      </c>
      <c r="K54" s="148">
        <f t="shared" si="0"/>
        <v>0.23774191586227583</v>
      </c>
      <c r="L54" s="197">
        <v>-230</v>
      </c>
    </row>
    <row r="55" spans="1:12" x14ac:dyDescent="0.25">
      <c r="A55" s="152">
        <v>42775</v>
      </c>
      <c r="B55" s="217" t="s">
        <v>835</v>
      </c>
      <c r="C55" t="s">
        <v>839</v>
      </c>
      <c r="I55" s="326">
        <v>15621.29</v>
      </c>
      <c r="K55" s="148">
        <f t="shared" si="0"/>
        <v>5.64584282888448E-2</v>
      </c>
      <c r="L55" s="197">
        <v>0</v>
      </c>
    </row>
    <row r="56" spans="1:12" x14ac:dyDescent="0.25">
      <c r="A56" s="152">
        <v>42776</v>
      </c>
      <c r="B56" s="217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26">
        <v>50008.69</v>
      </c>
      <c r="J56">
        <v>0.01</v>
      </c>
      <c r="K56" s="148">
        <f t="shared" si="0"/>
        <v>0.17744248473958207</v>
      </c>
      <c r="L56" s="197">
        <v>1.3899999999999899</v>
      </c>
    </row>
    <row r="57" spans="1:12" x14ac:dyDescent="0.25">
      <c r="A57" s="152">
        <v>42776</v>
      </c>
      <c r="B57" s="217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26">
        <v>10534</v>
      </c>
      <c r="J57">
        <v>4.58</v>
      </c>
      <c r="K57" s="148">
        <f t="shared" si="0"/>
        <v>3.7377086547293228E-2</v>
      </c>
      <c r="L57" s="197">
        <v>23</v>
      </c>
    </row>
    <row r="58" spans="1:12" x14ac:dyDescent="0.25">
      <c r="A58" s="152">
        <v>42776</v>
      </c>
      <c r="B58" s="217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26">
        <v>4104</v>
      </c>
      <c r="J58">
        <v>6.84</v>
      </c>
      <c r="K58" s="148">
        <f t="shared" si="0"/>
        <v>1.456194828081369E-2</v>
      </c>
      <c r="L58" s="197">
        <v>-6</v>
      </c>
    </row>
    <row r="59" spans="1:12" x14ac:dyDescent="0.25">
      <c r="A59" s="152">
        <v>42776</v>
      </c>
      <c r="B59" s="217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26">
        <v>2156</v>
      </c>
      <c r="J59">
        <v>10.78</v>
      </c>
      <c r="K59" s="148">
        <f t="shared" si="0"/>
        <v>7.6499903736438396E-3</v>
      </c>
      <c r="L59" s="197">
        <v>-12</v>
      </c>
    </row>
    <row r="60" spans="1:12" x14ac:dyDescent="0.25">
      <c r="A60" s="152">
        <v>42776</v>
      </c>
      <c r="B60" s="217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26">
        <v>7898</v>
      </c>
      <c r="J60">
        <v>7.18</v>
      </c>
      <c r="K60" s="148">
        <f t="shared" si="0"/>
        <v>2.8023944327940187E-2</v>
      </c>
      <c r="L60" s="197">
        <v>88</v>
      </c>
    </row>
    <row r="61" spans="1:12" x14ac:dyDescent="0.25">
      <c r="A61" s="152">
        <v>42776</v>
      </c>
      <c r="B61" s="217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26">
        <v>110880</v>
      </c>
      <c r="J61">
        <v>8.8000000000000007</v>
      </c>
      <c r="K61" s="148">
        <f t="shared" si="0"/>
        <v>0.39342807635882604</v>
      </c>
      <c r="L61" s="197">
        <v>4393.29</v>
      </c>
    </row>
    <row r="62" spans="1:12" x14ac:dyDescent="0.25">
      <c r="A62" s="152">
        <v>42776</v>
      </c>
      <c r="B62" s="217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26">
        <v>963</v>
      </c>
      <c r="J62">
        <v>9.6300000000000008</v>
      </c>
      <c r="K62" s="148">
        <f t="shared" si="0"/>
        <v>3.4169483904540896E-3</v>
      </c>
      <c r="L62" s="197">
        <v>-7</v>
      </c>
    </row>
    <row r="63" spans="1:12" x14ac:dyDescent="0.25">
      <c r="A63" s="152">
        <v>42776</v>
      </c>
      <c r="B63" s="217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26">
        <v>60606</v>
      </c>
      <c r="J63">
        <v>14.43</v>
      </c>
      <c r="K63" s="148">
        <f t="shared" si="0"/>
        <v>0.21504420991885831</v>
      </c>
      <c r="L63" s="197">
        <v>663.15</v>
      </c>
    </row>
    <row r="64" spans="1:12" x14ac:dyDescent="0.25">
      <c r="A64" s="152">
        <v>42776</v>
      </c>
      <c r="B64" s="217" t="s">
        <v>835</v>
      </c>
      <c r="C64" t="s">
        <v>839</v>
      </c>
      <c r="I64" s="326">
        <v>34680.730000000003</v>
      </c>
      <c r="K64" s="148">
        <f t="shared" si="0"/>
        <v>0.12305531106258864</v>
      </c>
      <c r="L64" s="197">
        <v>0</v>
      </c>
    </row>
    <row r="65" spans="1:12" x14ac:dyDescent="0.25">
      <c r="A65" s="152">
        <v>42780</v>
      </c>
      <c r="B65" s="217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26">
        <v>65026.16</v>
      </c>
      <c r="J65">
        <v>0.01</v>
      </c>
      <c r="K65" s="148">
        <f t="shared" si="0"/>
        <v>0.22920444301494072</v>
      </c>
      <c r="L65" s="197">
        <v>17.47</v>
      </c>
    </row>
    <row r="66" spans="1:12" x14ac:dyDescent="0.25">
      <c r="A66" s="152">
        <v>42780</v>
      </c>
      <c r="B66" s="217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26">
        <v>8316</v>
      </c>
      <c r="J66">
        <v>4.62</v>
      </c>
      <c r="K66" s="148">
        <f t="shared" ref="K66:K129" si="1">I66/SUMIF(A:A,A66,I:I)</f>
        <v>2.9312266757136621E-2</v>
      </c>
      <c r="L66" s="197">
        <v>74.649999999999594</v>
      </c>
    </row>
    <row r="67" spans="1:12" x14ac:dyDescent="0.25">
      <c r="A67" s="152">
        <v>42780</v>
      </c>
      <c r="B67" s="217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26">
        <v>692</v>
      </c>
      <c r="J67">
        <v>6.92</v>
      </c>
      <c r="K67" s="148">
        <f t="shared" si="1"/>
        <v>2.4391640928257022E-3</v>
      </c>
      <c r="L67" s="197">
        <v>64.430000000000106</v>
      </c>
    </row>
    <row r="68" spans="1:12" x14ac:dyDescent="0.25">
      <c r="A68" s="152">
        <v>42780</v>
      </c>
      <c r="B68" s="217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26">
        <v>2164</v>
      </c>
      <c r="J68">
        <v>10.82</v>
      </c>
      <c r="K68" s="148">
        <f t="shared" si="1"/>
        <v>7.6276749954838439E-3</v>
      </c>
      <c r="L68" s="197">
        <v>8</v>
      </c>
    </row>
    <row r="69" spans="1:12" x14ac:dyDescent="0.25">
      <c r="A69" s="152">
        <v>42780</v>
      </c>
      <c r="B69" s="217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26">
        <v>4278</v>
      </c>
      <c r="J69">
        <v>7.13</v>
      </c>
      <c r="K69" s="148">
        <f t="shared" si="1"/>
        <v>1.5079109810850224E-2</v>
      </c>
      <c r="L69" s="197">
        <v>-53.580000000000197</v>
      </c>
    </row>
    <row r="70" spans="1:12" x14ac:dyDescent="0.25">
      <c r="A70" s="152">
        <v>42780</v>
      </c>
      <c r="B70" s="217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26">
        <v>106964</v>
      </c>
      <c r="J70">
        <v>8.84</v>
      </c>
      <c r="K70" s="148">
        <f t="shared" si="1"/>
        <v>0.37702709252168848</v>
      </c>
      <c r="L70" s="197">
        <v>705.65</v>
      </c>
    </row>
    <row r="71" spans="1:12" x14ac:dyDescent="0.25">
      <c r="A71" s="152">
        <v>42780</v>
      </c>
      <c r="B71" s="217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26">
        <v>958</v>
      </c>
      <c r="J71">
        <v>9.58</v>
      </c>
      <c r="K71" s="148">
        <f t="shared" si="1"/>
        <v>3.3767618510506109E-3</v>
      </c>
      <c r="L71" s="197">
        <v>-5</v>
      </c>
    </row>
    <row r="72" spans="1:12" x14ac:dyDescent="0.25">
      <c r="A72" s="152">
        <v>42780</v>
      </c>
      <c r="B72" s="217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26">
        <v>55784</v>
      </c>
      <c r="J72">
        <v>14.68</v>
      </c>
      <c r="K72" s="148">
        <f t="shared" si="1"/>
        <v>0.1966276441534523</v>
      </c>
      <c r="L72" s="197">
        <v>1063.0999999999999</v>
      </c>
    </row>
    <row r="73" spans="1:12" x14ac:dyDescent="0.25">
      <c r="A73" s="152">
        <v>42780</v>
      </c>
      <c r="B73" s="217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26">
        <v>35000</v>
      </c>
      <c r="J73">
        <v>1</v>
      </c>
      <c r="K73" s="148">
        <f t="shared" si="1"/>
        <v>0.12336812608222483</v>
      </c>
    </row>
    <row r="74" spans="1:12" x14ac:dyDescent="0.25">
      <c r="A74" s="152">
        <v>42780</v>
      </c>
      <c r="B74" s="217" t="s">
        <v>835</v>
      </c>
      <c r="C74" t="s">
        <v>839</v>
      </c>
      <c r="I74" s="327">
        <v>4521.59</v>
      </c>
      <c r="K74" s="148">
        <f t="shared" si="1"/>
        <v>1.5937716720346485E-2</v>
      </c>
      <c r="L74" s="197">
        <v>0</v>
      </c>
    </row>
    <row r="75" spans="1:12" x14ac:dyDescent="0.25">
      <c r="A75" s="152">
        <v>42782</v>
      </c>
      <c r="B75" s="217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26">
        <v>65030.95</v>
      </c>
      <c r="J75">
        <v>0.01</v>
      </c>
      <c r="K75" s="148">
        <f t="shared" si="1"/>
        <v>0.23058049840117115</v>
      </c>
      <c r="L75" s="197">
        <v>4.79000000000008</v>
      </c>
    </row>
    <row r="76" spans="1:12" x14ac:dyDescent="0.25">
      <c r="A76" s="152">
        <v>42782</v>
      </c>
      <c r="B76" s="217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26">
        <v>6084</v>
      </c>
      <c r="J76">
        <v>4.68</v>
      </c>
      <c r="K76" s="148">
        <f t="shared" si="1"/>
        <v>2.1572063029568617E-2</v>
      </c>
      <c r="L76" s="197">
        <v>85.619999999999905</v>
      </c>
    </row>
    <row r="77" spans="1:12" x14ac:dyDescent="0.25">
      <c r="A77" s="152">
        <v>42782</v>
      </c>
      <c r="B77" s="217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26">
        <v>705</v>
      </c>
      <c r="J77">
        <v>7.05</v>
      </c>
      <c r="K77" s="148">
        <f t="shared" si="1"/>
        <v>2.4997213076669751E-3</v>
      </c>
      <c r="L77" s="197">
        <v>13</v>
      </c>
    </row>
    <row r="78" spans="1:12" x14ac:dyDescent="0.25">
      <c r="A78" s="152">
        <v>42782</v>
      </c>
      <c r="B78" s="217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26">
        <v>2146</v>
      </c>
      <c r="J78">
        <v>10.73</v>
      </c>
      <c r="K78" s="148">
        <f t="shared" si="1"/>
        <v>7.6090807464586213E-3</v>
      </c>
      <c r="L78" s="197">
        <v>-18</v>
      </c>
    </row>
    <row r="79" spans="1:12" x14ac:dyDescent="0.25">
      <c r="A79" s="152">
        <v>42782</v>
      </c>
      <c r="B79" s="217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26">
        <v>726</v>
      </c>
      <c r="J79">
        <v>7.26</v>
      </c>
      <c r="K79" s="148">
        <f t="shared" si="1"/>
        <v>2.5741810912996081E-3</v>
      </c>
      <c r="L79" s="197">
        <v>120.76</v>
      </c>
    </row>
    <row r="80" spans="1:12" x14ac:dyDescent="0.25">
      <c r="A80" s="152">
        <v>42782</v>
      </c>
      <c r="B80" s="217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26">
        <v>105028</v>
      </c>
      <c r="J80">
        <v>8.68</v>
      </c>
      <c r="K80" s="148">
        <f t="shared" si="1"/>
        <v>0.37239819787467665</v>
      </c>
      <c r="L80" s="197">
        <v>-1849.66</v>
      </c>
    </row>
    <row r="81" spans="1:12" x14ac:dyDescent="0.25">
      <c r="A81" s="152">
        <v>42782</v>
      </c>
      <c r="B81" s="217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26">
        <v>1029</v>
      </c>
      <c r="J81">
        <v>10.29</v>
      </c>
      <c r="K81" s="148">
        <f t="shared" si="1"/>
        <v>3.6485293979990315E-3</v>
      </c>
      <c r="L81" s="197">
        <v>71</v>
      </c>
    </row>
    <row r="82" spans="1:12" x14ac:dyDescent="0.25">
      <c r="A82" s="152">
        <v>42782</v>
      </c>
      <c r="B82" s="217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26">
        <v>57018</v>
      </c>
      <c r="J82">
        <v>14.62</v>
      </c>
      <c r="K82" s="148">
        <f t="shared" si="1"/>
        <v>0.20216894967454693</v>
      </c>
      <c r="L82" s="197">
        <v>-99.849999999999895</v>
      </c>
    </row>
    <row r="83" spans="1:12" x14ac:dyDescent="0.25">
      <c r="A83" s="152">
        <v>42782</v>
      </c>
      <c r="B83" s="217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26">
        <v>35000</v>
      </c>
      <c r="J83">
        <v>1</v>
      </c>
      <c r="K83" s="148">
        <f t="shared" si="1"/>
        <v>0.12409963938772216</v>
      </c>
      <c r="L83" s="197">
        <v>0</v>
      </c>
    </row>
    <row r="84" spans="1:12" x14ac:dyDescent="0.25">
      <c r="A84" s="152">
        <v>42782</v>
      </c>
      <c r="B84" s="217" t="s">
        <v>835</v>
      </c>
      <c r="C84" t="s">
        <v>839</v>
      </c>
      <c r="I84" s="326">
        <v>9264.49</v>
      </c>
      <c r="K84" s="148">
        <f t="shared" si="1"/>
        <v>3.2849139088890228E-2</v>
      </c>
      <c r="L84" s="197">
        <v>0</v>
      </c>
    </row>
    <row r="85" spans="1:12" x14ac:dyDescent="0.25">
      <c r="A85" s="152">
        <v>42786</v>
      </c>
      <c r="B85" s="217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26">
        <v>50000</v>
      </c>
      <c r="J85">
        <v>0.01</v>
      </c>
      <c r="K85" s="148">
        <f t="shared" si="1"/>
        <v>0.17371233473616468</v>
      </c>
      <c r="L85" s="197">
        <v>8.17999999999995</v>
      </c>
    </row>
    <row r="86" spans="1:12" x14ac:dyDescent="0.25">
      <c r="A86" s="152">
        <v>42786</v>
      </c>
      <c r="B86" s="217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26">
        <v>1401</v>
      </c>
      <c r="J86">
        <v>4.67</v>
      </c>
      <c r="K86" s="148">
        <f t="shared" si="1"/>
        <v>4.8674196193073341E-3</v>
      </c>
      <c r="L86" s="197">
        <v>-2.6499999999996402</v>
      </c>
    </row>
    <row r="87" spans="1:12" x14ac:dyDescent="0.25">
      <c r="A87" s="152">
        <v>42786</v>
      </c>
      <c r="B87" s="217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26">
        <v>705</v>
      </c>
      <c r="J87">
        <v>7.05</v>
      </c>
      <c r="K87" s="148">
        <f t="shared" si="1"/>
        <v>2.449343919779922E-3</v>
      </c>
      <c r="L87" s="197">
        <v>0</v>
      </c>
    </row>
    <row r="88" spans="1:12" x14ac:dyDescent="0.25">
      <c r="A88" s="152">
        <v>42786</v>
      </c>
      <c r="B88" s="217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26">
        <v>100000</v>
      </c>
      <c r="J88">
        <v>1</v>
      </c>
      <c r="K88" s="148">
        <f t="shared" si="1"/>
        <v>0.34742466947232936</v>
      </c>
    </row>
    <row r="89" spans="1:12" x14ac:dyDescent="0.25">
      <c r="A89" s="152">
        <v>42786</v>
      </c>
      <c r="B89" s="217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26">
        <v>2188</v>
      </c>
      <c r="J89">
        <v>10.94</v>
      </c>
      <c r="K89" s="148">
        <f t="shared" si="1"/>
        <v>7.6016517680545662E-3</v>
      </c>
      <c r="L89" s="197">
        <v>42</v>
      </c>
    </row>
    <row r="90" spans="1:12" x14ac:dyDescent="0.25">
      <c r="A90" s="152">
        <v>42786</v>
      </c>
      <c r="B90" s="217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26">
        <v>728</v>
      </c>
      <c r="J90">
        <v>7.28</v>
      </c>
      <c r="K90" s="148">
        <f t="shared" si="1"/>
        <v>2.5292515937585577E-3</v>
      </c>
      <c r="L90" s="197">
        <v>2</v>
      </c>
    </row>
    <row r="91" spans="1:12" x14ac:dyDescent="0.25">
      <c r="A91" s="152">
        <v>42786</v>
      </c>
      <c r="B91" s="217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26">
        <v>95400</v>
      </c>
      <c r="J91">
        <v>9</v>
      </c>
      <c r="K91" s="148">
        <f t="shared" si="1"/>
        <v>0.33144313467660219</v>
      </c>
      <c r="L91" s="197">
        <v>4036.46</v>
      </c>
    </row>
    <row r="92" spans="1:12" x14ac:dyDescent="0.25">
      <c r="A92" s="152">
        <v>42786</v>
      </c>
      <c r="B92" s="217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26">
        <v>1003</v>
      </c>
      <c r="J92">
        <v>10.029999999999999</v>
      </c>
      <c r="K92" s="148">
        <f t="shared" si="1"/>
        <v>3.4846694348074632E-3</v>
      </c>
      <c r="L92" s="197">
        <v>-26</v>
      </c>
    </row>
    <row r="93" spans="1:12" x14ac:dyDescent="0.25">
      <c r="A93" s="152">
        <v>42786</v>
      </c>
      <c r="B93" s="217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26">
        <v>28671</v>
      </c>
      <c r="J93">
        <v>15.09</v>
      </c>
      <c r="K93" s="148">
        <f t="shared" si="1"/>
        <v>9.9610126984411546E-2</v>
      </c>
      <c r="L93" s="197">
        <v>1725.87</v>
      </c>
    </row>
    <row r="94" spans="1:12" x14ac:dyDescent="0.25">
      <c r="A94" s="152">
        <v>42786</v>
      </c>
      <c r="B94" s="217" t="s">
        <v>835</v>
      </c>
      <c r="C94" t="s">
        <v>839</v>
      </c>
      <c r="I94" s="326">
        <v>7736.18</v>
      </c>
      <c r="K94" s="148">
        <f t="shared" si="1"/>
        <v>2.6877397794784447E-2</v>
      </c>
      <c r="L94" s="197">
        <v>0</v>
      </c>
    </row>
    <row r="95" spans="1:12" x14ac:dyDescent="0.25">
      <c r="A95" s="152">
        <v>42788</v>
      </c>
      <c r="B95" s="217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26">
        <v>150017.95000000001</v>
      </c>
      <c r="J95">
        <v>0.01</v>
      </c>
      <c r="K95" s="148">
        <f t="shared" si="1"/>
        <v>0.51326989483468666</v>
      </c>
      <c r="L95" s="197">
        <v>17.95</v>
      </c>
    </row>
    <row r="96" spans="1:12" x14ac:dyDescent="0.25">
      <c r="A96" s="152">
        <v>42788</v>
      </c>
      <c r="B96" s="217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26">
        <v>1410</v>
      </c>
      <c r="J96">
        <v>4.7</v>
      </c>
      <c r="K96" s="148">
        <f t="shared" si="1"/>
        <v>4.8241597203328547E-3</v>
      </c>
      <c r="L96" s="197">
        <v>9</v>
      </c>
    </row>
    <row r="97" spans="1:12" x14ac:dyDescent="0.25">
      <c r="A97" s="152">
        <v>42788</v>
      </c>
      <c r="B97" s="217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26">
        <v>708</v>
      </c>
      <c r="J97">
        <v>7.08</v>
      </c>
      <c r="K97" s="148">
        <f t="shared" si="1"/>
        <v>2.4223440297841568E-3</v>
      </c>
      <c r="L97" s="197">
        <v>3</v>
      </c>
    </row>
    <row r="98" spans="1:12" x14ac:dyDescent="0.25">
      <c r="A98" s="152">
        <v>42788</v>
      </c>
      <c r="B98" s="217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26">
        <v>2238</v>
      </c>
      <c r="J98">
        <v>11.19</v>
      </c>
      <c r="K98" s="148">
        <f t="shared" si="1"/>
        <v>7.6570705348261905E-3</v>
      </c>
      <c r="L98" s="197">
        <v>50</v>
      </c>
    </row>
    <row r="99" spans="1:12" x14ac:dyDescent="0.25">
      <c r="A99" s="152">
        <v>42788</v>
      </c>
      <c r="B99" s="217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26">
        <v>733</v>
      </c>
      <c r="J99">
        <v>7.33</v>
      </c>
      <c r="K99" s="148">
        <f t="shared" si="1"/>
        <v>2.5078787765985691E-3</v>
      </c>
      <c r="L99" s="197">
        <v>5</v>
      </c>
    </row>
    <row r="100" spans="1:12" x14ac:dyDescent="0.25">
      <c r="A100" s="152">
        <v>42788</v>
      </c>
      <c r="B100" s="217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26">
        <v>89856</v>
      </c>
      <c r="J100">
        <v>9.36</v>
      </c>
      <c r="K100" s="148">
        <f t="shared" si="1"/>
        <v>0.30743240839023334</v>
      </c>
      <c r="L100" s="197">
        <v>3751.68</v>
      </c>
    </row>
    <row r="101" spans="1:12" x14ac:dyDescent="0.25">
      <c r="A101" s="152">
        <v>42788</v>
      </c>
      <c r="B101" s="217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26">
        <v>997</v>
      </c>
      <c r="J101">
        <v>9.9700000000000006</v>
      </c>
      <c r="K101" s="148">
        <f t="shared" si="1"/>
        <v>3.4111257029587633E-3</v>
      </c>
      <c r="L101" s="197">
        <v>-6</v>
      </c>
    </row>
    <row r="102" spans="1:12" x14ac:dyDescent="0.25">
      <c r="A102" s="152">
        <v>42788</v>
      </c>
      <c r="B102" s="217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26">
        <v>12336</v>
      </c>
      <c r="J102">
        <v>15.42</v>
      </c>
      <c r="K102" s="148">
        <f t="shared" si="1"/>
        <v>4.2206265468103611E-2</v>
      </c>
      <c r="L102" s="197">
        <v>600.6</v>
      </c>
    </row>
    <row r="103" spans="1:12" x14ac:dyDescent="0.25">
      <c r="A103" s="152">
        <v>42788</v>
      </c>
      <c r="B103" s="217" t="s">
        <v>835</v>
      </c>
      <c r="C103" t="s">
        <v>839</v>
      </c>
      <c r="I103" s="326">
        <v>33982.93</v>
      </c>
      <c r="K103" s="148">
        <f t="shared" si="1"/>
        <v>0.11626885254247588</v>
      </c>
      <c r="L103" s="197">
        <v>0</v>
      </c>
    </row>
    <row r="104" spans="1:12" x14ac:dyDescent="0.25">
      <c r="A104" s="152">
        <v>42797</v>
      </c>
      <c r="B104" s="217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26">
        <v>150129.41</v>
      </c>
      <c r="J104">
        <v>0.01</v>
      </c>
      <c r="K104" s="148">
        <f t="shared" si="1"/>
        <v>0.52155083766681143</v>
      </c>
      <c r="L104" s="197">
        <v>111.46</v>
      </c>
    </row>
    <row r="105" spans="1:12" x14ac:dyDescent="0.25">
      <c r="A105" s="152">
        <v>42797</v>
      </c>
      <c r="B105" s="217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26">
        <v>85440</v>
      </c>
      <c r="J105">
        <v>8.9</v>
      </c>
      <c r="K105" s="148">
        <f t="shared" si="1"/>
        <v>0.29681928124710782</v>
      </c>
      <c r="L105" s="197">
        <v>-3592.4</v>
      </c>
    </row>
    <row r="106" spans="1:12" x14ac:dyDescent="0.25">
      <c r="A106" s="152">
        <v>42797</v>
      </c>
      <c r="B106" s="217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26">
        <v>24160</v>
      </c>
      <c r="J106">
        <v>15.1</v>
      </c>
      <c r="K106" s="148">
        <f t="shared" si="1"/>
        <v>8.3932043948152221E-2</v>
      </c>
      <c r="L106" s="197">
        <v>-20.489999999999799</v>
      </c>
    </row>
    <row r="107" spans="1:12" x14ac:dyDescent="0.25">
      <c r="A107" s="152">
        <v>42797</v>
      </c>
      <c r="B107" s="217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26">
        <v>4104</v>
      </c>
      <c r="J107">
        <v>6.84</v>
      </c>
      <c r="K107" s="148">
        <f t="shared" si="1"/>
        <v>1.4257330644172877E-2</v>
      </c>
      <c r="L107" s="197">
        <v>-39.060000000000102</v>
      </c>
    </row>
    <row r="108" spans="1:12" x14ac:dyDescent="0.25">
      <c r="A108" s="152">
        <v>42797</v>
      </c>
      <c r="B108" s="217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26">
        <v>1395</v>
      </c>
      <c r="J108">
        <v>4.6500000000000004</v>
      </c>
      <c r="K108" s="148">
        <f t="shared" si="1"/>
        <v>4.8462417759798154E-3</v>
      </c>
      <c r="L108" s="197">
        <v>-15</v>
      </c>
    </row>
    <row r="109" spans="1:12" x14ac:dyDescent="0.25">
      <c r="A109" s="152">
        <v>42797</v>
      </c>
      <c r="B109" s="217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26">
        <v>7539</v>
      </c>
      <c r="J109">
        <v>10.77</v>
      </c>
      <c r="K109" s="148">
        <f t="shared" si="1"/>
        <v>2.6190549640940381E-2</v>
      </c>
      <c r="L109" s="197">
        <v>-79.070000000000206</v>
      </c>
    </row>
    <row r="110" spans="1:12" x14ac:dyDescent="0.25">
      <c r="A110" s="152">
        <v>42797</v>
      </c>
      <c r="B110" s="217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26">
        <v>731</v>
      </c>
      <c r="J110">
        <v>7.31</v>
      </c>
      <c r="K110" s="148">
        <f t="shared" si="1"/>
        <v>2.5395001707822547E-3</v>
      </c>
      <c r="L110" s="197">
        <v>-2</v>
      </c>
    </row>
    <row r="111" spans="1:12" x14ac:dyDescent="0.25">
      <c r="A111" s="152">
        <v>42797</v>
      </c>
      <c r="B111" s="217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26">
        <v>990</v>
      </c>
      <c r="J111">
        <v>9.9</v>
      </c>
      <c r="K111" s="148">
        <f t="shared" si="1"/>
        <v>3.4392683571469657E-3</v>
      </c>
      <c r="L111" s="197">
        <v>-7</v>
      </c>
    </row>
    <row r="112" spans="1:12" x14ac:dyDescent="0.25">
      <c r="A112" s="152">
        <v>42797</v>
      </c>
      <c r="B112" s="217" t="s">
        <v>835</v>
      </c>
      <c r="C112" t="s">
        <v>839</v>
      </c>
      <c r="I112" s="326">
        <v>13363.51</v>
      </c>
      <c r="K112" s="148">
        <f t="shared" si="1"/>
        <v>4.642494654890611E-2</v>
      </c>
      <c r="L112" s="197">
        <v>0</v>
      </c>
    </row>
    <row r="113" spans="1:12" x14ac:dyDescent="0.25">
      <c r="A113" s="152">
        <v>42800</v>
      </c>
      <c r="B113" s="217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26">
        <v>150142.51999999999</v>
      </c>
      <c r="J113">
        <v>0.01</v>
      </c>
      <c r="K113" s="148">
        <f t="shared" si="1"/>
        <v>0.51629036571375075</v>
      </c>
      <c r="L113" s="197">
        <v>13.11</v>
      </c>
    </row>
    <row r="114" spans="1:12" x14ac:dyDescent="0.25">
      <c r="A114" s="152">
        <v>42800</v>
      </c>
      <c r="B114" s="217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26">
        <v>6032</v>
      </c>
      <c r="J114">
        <v>4.6399999999999997</v>
      </c>
      <c r="K114" s="148">
        <f t="shared" si="1"/>
        <v>2.0742048861210966E-2</v>
      </c>
      <c r="L114" s="197">
        <v>-18.239999999999799</v>
      </c>
    </row>
    <row r="115" spans="1:12" x14ac:dyDescent="0.25">
      <c r="A115" s="152">
        <v>42800</v>
      </c>
      <c r="B115" s="217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26">
        <v>4092</v>
      </c>
      <c r="J115">
        <v>6.82</v>
      </c>
      <c r="K115" s="148">
        <f t="shared" si="1"/>
        <v>1.4071031820304256E-2</v>
      </c>
      <c r="L115" s="197">
        <v>-12</v>
      </c>
    </row>
    <row r="116" spans="1:12" x14ac:dyDescent="0.25">
      <c r="A116" s="152">
        <v>42800</v>
      </c>
      <c r="B116" s="217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26">
        <v>7616</v>
      </c>
      <c r="J116">
        <v>10.88</v>
      </c>
      <c r="K116" s="148">
        <f t="shared" si="1"/>
        <v>2.6188899888425519E-2</v>
      </c>
      <c r="L116" s="197">
        <v>77</v>
      </c>
    </row>
    <row r="117" spans="1:12" x14ac:dyDescent="0.25">
      <c r="A117" s="152">
        <v>42800</v>
      </c>
      <c r="B117" s="217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26">
        <v>731</v>
      </c>
      <c r="J117">
        <v>7.31</v>
      </c>
      <c r="K117" s="148">
        <f t="shared" si="1"/>
        <v>2.5136667303622706E-3</v>
      </c>
      <c r="L117" s="197">
        <v>0</v>
      </c>
    </row>
    <row r="118" spans="1:12" x14ac:dyDescent="0.25">
      <c r="A118" s="152">
        <v>42800</v>
      </c>
      <c r="B118" s="217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26">
        <v>74601</v>
      </c>
      <c r="J118">
        <v>9.2100000000000009</v>
      </c>
      <c r="K118" s="148">
        <f t="shared" si="1"/>
        <v>0.25652811457148528</v>
      </c>
      <c r="L118" s="197">
        <v>2832.29</v>
      </c>
    </row>
    <row r="119" spans="1:12" x14ac:dyDescent="0.25">
      <c r="A119" s="152">
        <v>42800</v>
      </c>
      <c r="B119" s="217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26">
        <v>1006</v>
      </c>
      <c r="J119">
        <v>10.06</v>
      </c>
      <c r="K119" s="148">
        <f t="shared" si="1"/>
        <v>3.4593005892536856E-3</v>
      </c>
      <c r="L119" s="197">
        <v>16</v>
      </c>
    </row>
    <row r="120" spans="1:12" x14ac:dyDescent="0.25">
      <c r="A120" s="152">
        <v>42800</v>
      </c>
      <c r="B120" s="217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26">
        <v>31710</v>
      </c>
      <c r="J120">
        <v>15.1</v>
      </c>
      <c r="K120" s="148">
        <f t="shared" si="1"/>
        <v>0.10904018060162463</v>
      </c>
      <c r="L120" s="197">
        <v>50</v>
      </c>
    </row>
    <row r="121" spans="1:12" x14ac:dyDescent="0.25">
      <c r="A121" s="152">
        <v>42800</v>
      </c>
      <c r="B121" s="217" t="s">
        <v>835</v>
      </c>
      <c r="C121" t="s">
        <v>839</v>
      </c>
      <c r="I121" s="326">
        <v>14879.71</v>
      </c>
      <c r="K121" s="148">
        <f t="shared" si="1"/>
        <v>5.1166391223582464E-2</v>
      </c>
      <c r="L121" s="197">
        <v>0</v>
      </c>
    </row>
    <row r="122" spans="1:12" x14ac:dyDescent="0.25">
      <c r="A122" s="152">
        <v>42802</v>
      </c>
      <c r="B122" s="217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26">
        <v>130193.37</v>
      </c>
      <c r="J122">
        <v>0.01</v>
      </c>
      <c r="K122" s="148">
        <f t="shared" si="1"/>
        <v>0.45338042090123315</v>
      </c>
      <c r="L122" s="197">
        <v>50.85</v>
      </c>
    </row>
    <row r="123" spans="1:12" x14ac:dyDescent="0.25">
      <c r="A123" s="152">
        <v>42802</v>
      </c>
      <c r="B123" s="217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26">
        <v>10787</v>
      </c>
      <c r="J123">
        <v>4.6900000000000004</v>
      </c>
      <c r="K123" s="148">
        <f t="shared" si="1"/>
        <v>3.7564236952016848E-2</v>
      </c>
      <c r="L123" s="197">
        <v>119.91</v>
      </c>
    </row>
    <row r="124" spans="1:12" x14ac:dyDescent="0.25">
      <c r="A124" s="152">
        <v>42802</v>
      </c>
      <c r="B124" s="217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26">
        <v>10912</v>
      </c>
      <c r="J124">
        <v>6.82</v>
      </c>
      <c r="K124" s="148">
        <f t="shared" si="1"/>
        <v>3.7999532179513108E-2</v>
      </c>
      <c r="L124" s="197">
        <v>19.86</v>
      </c>
    </row>
    <row r="125" spans="1:12" x14ac:dyDescent="0.25">
      <c r="A125" s="152">
        <v>42802</v>
      </c>
      <c r="B125" s="217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26">
        <v>3297</v>
      </c>
      <c r="J125">
        <v>10.99</v>
      </c>
      <c r="K125" s="148">
        <f t="shared" si="1"/>
        <v>1.148134692044123E-2</v>
      </c>
      <c r="L125" s="197">
        <v>91.4699999999998</v>
      </c>
    </row>
    <row r="126" spans="1:12" x14ac:dyDescent="0.25">
      <c r="A126" s="152">
        <v>42802</v>
      </c>
      <c r="B126" s="217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26">
        <v>742</v>
      </c>
      <c r="J126">
        <v>7.42</v>
      </c>
      <c r="K126" s="148">
        <f t="shared" si="1"/>
        <v>2.5839124704177719E-3</v>
      </c>
      <c r="L126" s="197">
        <v>11</v>
      </c>
    </row>
    <row r="127" spans="1:12" x14ac:dyDescent="0.25">
      <c r="A127" s="152">
        <v>42802</v>
      </c>
      <c r="B127" s="217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26">
        <v>89284</v>
      </c>
      <c r="J127">
        <v>8.84</v>
      </c>
      <c r="K127" s="148">
        <f t="shared" si="1"/>
        <v>0.31091919273420532</v>
      </c>
      <c r="L127" s="197">
        <v>-3242</v>
      </c>
    </row>
    <row r="128" spans="1:12" x14ac:dyDescent="0.25">
      <c r="A128" s="152">
        <v>42802</v>
      </c>
      <c r="B128" s="217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26">
        <v>1012</v>
      </c>
      <c r="J128">
        <v>10.119999999999999</v>
      </c>
      <c r="K128" s="148">
        <f t="shared" si="1"/>
        <v>3.524150161809683E-3</v>
      </c>
      <c r="L128" s="197">
        <v>6</v>
      </c>
    </row>
    <row r="129" spans="1:12" x14ac:dyDescent="0.25">
      <c r="A129" s="152">
        <v>42802</v>
      </c>
      <c r="B129" s="217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26">
        <v>38454</v>
      </c>
      <c r="J129">
        <v>14.79</v>
      </c>
      <c r="K129" s="148">
        <f t="shared" si="1"/>
        <v>0.13391074142512802</v>
      </c>
      <c r="L129" s="197">
        <v>-706</v>
      </c>
    </row>
    <row r="130" spans="1:12" x14ac:dyDescent="0.25">
      <c r="A130" s="152">
        <v>42802</v>
      </c>
      <c r="B130" s="217" t="s">
        <v>835</v>
      </c>
      <c r="C130" t="s">
        <v>839</v>
      </c>
      <c r="I130" s="326">
        <v>2480.06</v>
      </c>
      <c r="K130" s="148">
        <f t="shared" ref="K130:K193" si="2">I130/SUMIF(A:A,A130,I:I)</f>
        <v>8.6364662552349033E-3</v>
      </c>
      <c r="L130" s="197">
        <v>0</v>
      </c>
    </row>
    <row r="131" spans="1:12" x14ac:dyDescent="0.25">
      <c r="A131" s="152">
        <v>42803</v>
      </c>
      <c r="B131" s="217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26">
        <v>110193.37</v>
      </c>
      <c r="J131">
        <v>0.01</v>
      </c>
      <c r="K131" s="148">
        <f t="shared" si="2"/>
        <v>0.3844599140139604</v>
      </c>
      <c r="L131" s="197">
        <v>0</v>
      </c>
    </row>
    <row r="132" spans="1:12" x14ac:dyDescent="0.25">
      <c r="A132" s="152">
        <v>42803</v>
      </c>
      <c r="B132" s="217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26">
        <v>8460</v>
      </c>
      <c r="J132">
        <v>4.7</v>
      </c>
      <c r="K132" s="148">
        <f t="shared" si="2"/>
        <v>2.9516575022236868E-2</v>
      </c>
      <c r="L132" s="197">
        <v>15.600000000000399</v>
      </c>
    </row>
    <row r="133" spans="1:12" x14ac:dyDescent="0.25">
      <c r="A133" s="152">
        <v>42803</v>
      </c>
      <c r="B133" s="217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26">
        <v>10816</v>
      </c>
      <c r="J133">
        <v>6.76</v>
      </c>
      <c r="K133" s="148">
        <f t="shared" si="2"/>
        <v>3.7736557380675405E-2</v>
      </c>
      <c r="L133" s="197">
        <v>-96</v>
      </c>
    </row>
    <row r="134" spans="1:12" x14ac:dyDescent="0.25">
      <c r="A134" s="152">
        <v>42803</v>
      </c>
      <c r="B134" s="217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26">
        <v>3258</v>
      </c>
      <c r="J134">
        <v>10.86</v>
      </c>
      <c r="K134" s="148">
        <f t="shared" si="2"/>
        <v>1.1367021444733772E-2</v>
      </c>
      <c r="L134" s="197">
        <v>-39</v>
      </c>
    </row>
    <row r="135" spans="1:12" x14ac:dyDescent="0.25">
      <c r="A135" s="152">
        <v>42803</v>
      </c>
      <c r="B135" s="217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26">
        <v>727</v>
      </c>
      <c r="J135">
        <v>7.27</v>
      </c>
      <c r="K135" s="148">
        <f t="shared" si="2"/>
        <v>2.5364716360716552E-3</v>
      </c>
      <c r="L135" s="197">
        <v>-15</v>
      </c>
    </row>
    <row r="136" spans="1:12" x14ac:dyDescent="0.25">
      <c r="A136" s="152">
        <v>42803</v>
      </c>
      <c r="B136" s="217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26">
        <v>89587</v>
      </c>
      <c r="J136">
        <v>8.8699999999999992</v>
      </c>
      <c r="K136" s="148">
        <f t="shared" si="2"/>
        <v>0.31256517807531137</v>
      </c>
      <c r="L136" s="197">
        <v>333.590000000001</v>
      </c>
    </row>
    <row r="137" spans="1:12" x14ac:dyDescent="0.25">
      <c r="A137" s="152">
        <v>42803</v>
      </c>
      <c r="B137" s="217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26">
        <v>991</v>
      </c>
      <c r="J137">
        <v>9.91</v>
      </c>
      <c r="K137" s="148">
        <f t="shared" si="2"/>
        <v>3.4575562466946496E-3</v>
      </c>
      <c r="L137" s="197">
        <v>-21</v>
      </c>
    </row>
    <row r="138" spans="1:12" x14ac:dyDescent="0.25">
      <c r="A138" s="152">
        <v>42803</v>
      </c>
      <c r="B138" s="217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26">
        <v>45043</v>
      </c>
      <c r="J138">
        <v>14.53</v>
      </c>
      <c r="K138" s="148">
        <f t="shared" si="2"/>
        <v>0.15715308377383158</v>
      </c>
      <c r="L138" s="197">
        <v>-721</v>
      </c>
    </row>
    <row r="139" spans="1:12" x14ac:dyDescent="0.25">
      <c r="A139" s="152">
        <v>42803</v>
      </c>
      <c r="B139" s="217" t="s">
        <v>835</v>
      </c>
      <c r="C139" t="s">
        <v>839</v>
      </c>
      <c r="I139" s="326">
        <v>17543.25</v>
      </c>
      <c r="K139" s="148">
        <f t="shared" si="2"/>
        <v>6.1207642406484269E-2</v>
      </c>
      <c r="L139" s="197">
        <v>0</v>
      </c>
    </row>
    <row r="140" spans="1:12" x14ac:dyDescent="0.25">
      <c r="A140" s="152">
        <v>42804</v>
      </c>
      <c r="B140" s="217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26">
        <v>110203.28</v>
      </c>
      <c r="J140">
        <v>0.01</v>
      </c>
      <c r="K140" s="148">
        <f t="shared" si="2"/>
        <v>0.38337655004144827</v>
      </c>
      <c r="L140" s="197">
        <v>9.9099999999999699</v>
      </c>
    </row>
    <row r="141" spans="1:12" x14ac:dyDescent="0.25">
      <c r="A141" s="152">
        <v>42804</v>
      </c>
      <c r="B141" s="217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26">
        <v>8442</v>
      </c>
      <c r="J141">
        <v>4.6900000000000004</v>
      </c>
      <c r="K141" s="148">
        <f t="shared" si="2"/>
        <v>2.9368135280999859E-2</v>
      </c>
      <c r="L141" s="197">
        <v>-18</v>
      </c>
    </row>
    <row r="142" spans="1:12" x14ac:dyDescent="0.25">
      <c r="A142" s="152">
        <v>42804</v>
      </c>
      <c r="B142" s="217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26">
        <v>14070</v>
      </c>
      <c r="J142">
        <v>6.7</v>
      </c>
      <c r="K142" s="148">
        <f t="shared" si="2"/>
        <v>4.8946892134999767E-2</v>
      </c>
      <c r="L142" s="197">
        <v>-106.07</v>
      </c>
    </row>
    <row r="143" spans="1:12" x14ac:dyDescent="0.25">
      <c r="A143" s="152">
        <v>42804</v>
      </c>
      <c r="B143" s="217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26">
        <v>3300</v>
      </c>
      <c r="J143">
        <v>11</v>
      </c>
      <c r="K143" s="148">
        <f t="shared" si="2"/>
        <v>1.1480081310980756E-2</v>
      </c>
      <c r="L143" s="197">
        <v>42</v>
      </c>
    </row>
    <row r="144" spans="1:12" x14ac:dyDescent="0.25">
      <c r="A144" s="152">
        <v>42804</v>
      </c>
      <c r="B144" s="217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26">
        <v>727</v>
      </c>
      <c r="J144">
        <v>7.27</v>
      </c>
      <c r="K144" s="148">
        <f t="shared" si="2"/>
        <v>2.5290967009342453E-3</v>
      </c>
      <c r="L144" s="197">
        <v>0</v>
      </c>
    </row>
    <row r="145" spans="1:12" x14ac:dyDescent="0.25">
      <c r="A145" s="152">
        <v>42804</v>
      </c>
      <c r="B145" s="217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26">
        <v>82082</v>
      </c>
      <c r="J145">
        <v>9.02</v>
      </c>
      <c r="K145" s="148">
        <f t="shared" si="2"/>
        <v>0.28554788914179469</v>
      </c>
      <c r="L145" s="197">
        <v>1515.95</v>
      </c>
    </row>
    <row r="146" spans="1:12" x14ac:dyDescent="0.25">
      <c r="A146" s="152">
        <v>42804</v>
      </c>
      <c r="B146" s="217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26">
        <v>991</v>
      </c>
      <c r="J146">
        <v>9.91</v>
      </c>
      <c r="K146" s="148">
        <f t="shared" si="2"/>
        <v>3.4475032058127056E-3</v>
      </c>
      <c r="L146" s="197">
        <v>0</v>
      </c>
    </row>
    <row r="147" spans="1:12" x14ac:dyDescent="0.25">
      <c r="A147" s="152">
        <v>42804</v>
      </c>
      <c r="B147" s="217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26">
        <v>51660</v>
      </c>
      <c r="J147">
        <v>14.35</v>
      </c>
      <c r="K147" s="148">
        <f t="shared" si="2"/>
        <v>0.17971545470462602</v>
      </c>
      <c r="L147" s="197">
        <v>-608</v>
      </c>
    </row>
    <row r="148" spans="1:12" x14ac:dyDescent="0.25">
      <c r="A148" s="152">
        <v>42804</v>
      </c>
      <c r="B148" s="217" t="s">
        <v>835</v>
      </c>
      <c r="C148" t="s">
        <v>839</v>
      </c>
      <c r="I148" s="326">
        <v>15979.13</v>
      </c>
      <c r="K148" s="148">
        <f t="shared" si="2"/>
        <v>5.5588397478403613E-2</v>
      </c>
      <c r="L148" s="197">
        <v>0</v>
      </c>
    </row>
    <row r="149" spans="1:12" x14ac:dyDescent="0.25">
      <c r="A149" s="152">
        <v>42809</v>
      </c>
      <c r="B149" s="217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26">
        <v>110242.11</v>
      </c>
      <c r="J149">
        <v>0.01</v>
      </c>
      <c r="K149" s="148">
        <f t="shared" si="2"/>
        <v>0.38401202257880601</v>
      </c>
      <c r="L149" s="197">
        <v>38.83</v>
      </c>
    </row>
    <row r="150" spans="1:12" x14ac:dyDescent="0.25">
      <c r="A150" s="152">
        <v>42809</v>
      </c>
      <c r="B150" s="217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26">
        <v>6650</v>
      </c>
      <c r="J150">
        <v>4.75</v>
      </c>
      <c r="K150" s="148">
        <f t="shared" si="2"/>
        <v>2.3164287676905492E-2</v>
      </c>
      <c r="L150" s="197">
        <v>97.059999999999505</v>
      </c>
    </row>
    <row r="151" spans="1:12" x14ac:dyDescent="0.25">
      <c r="A151" s="152">
        <v>42809</v>
      </c>
      <c r="B151" s="217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26">
        <v>10816</v>
      </c>
      <c r="J151">
        <v>6.76</v>
      </c>
      <c r="K151" s="148">
        <f t="shared" si="2"/>
        <v>3.7675930152392456E-2</v>
      </c>
      <c r="L151" s="197">
        <v>137.53</v>
      </c>
    </row>
    <row r="152" spans="1:12" x14ac:dyDescent="0.25">
      <c r="A152" s="152">
        <v>42809</v>
      </c>
      <c r="B152" s="217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26">
        <v>3360</v>
      </c>
      <c r="J152">
        <v>11.2</v>
      </c>
      <c r="K152" s="148">
        <f t="shared" si="2"/>
        <v>1.1704061142015406E-2</v>
      </c>
      <c r="L152" s="197">
        <v>60</v>
      </c>
    </row>
    <row r="153" spans="1:12" x14ac:dyDescent="0.25">
      <c r="A153" s="152">
        <v>42809</v>
      </c>
      <c r="B153" s="217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26">
        <v>717</v>
      </c>
      <c r="J153">
        <v>7.17</v>
      </c>
      <c r="K153" s="148">
        <f t="shared" si="2"/>
        <v>2.4975630472693594E-3</v>
      </c>
      <c r="L153" s="197">
        <v>-10</v>
      </c>
    </row>
    <row r="154" spans="1:12" x14ac:dyDescent="0.25">
      <c r="A154" s="152">
        <v>42809</v>
      </c>
      <c r="B154" s="217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26">
        <v>86016</v>
      </c>
      <c r="J154">
        <v>8.9600000000000009</v>
      </c>
      <c r="K154" s="148">
        <f t="shared" si="2"/>
        <v>0.29962396523559442</v>
      </c>
      <c r="L154" s="197">
        <v>-435.13</v>
      </c>
    </row>
    <row r="155" spans="1:12" x14ac:dyDescent="0.25">
      <c r="A155" s="152">
        <v>42809</v>
      </c>
      <c r="B155" s="217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26">
        <v>1012</v>
      </c>
      <c r="J155">
        <v>10.119999999999999</v>
      </c>
      <c r="K155" s="148">
        <f t="shared" si="2"/>
        <v>3.5251517487260692E-3</v>
      </c>
      <c r="L155" s="197">
        <v>21</v>
      </c>
    </row>
    <row r="156" spans="1:12" x14ac:dyDescent="0.25">
      <c r="A156" s="152">
        <v>42809</v>
      </c>
      <c r="B156" s="217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26">
        <v>59808</v>
      </c>
      <c r="J156">
        <v>14.24</v>
      </c>
      <c r="K156" s="148">
        <f t="shared" si="2"/>
        <v>0.20833228832787426</v>
      </c>
      <c r="L156" s="197">
        <v>-283.86</v>
      </c>
    </row>
    <row r="157" spans="1:12" x14ac:dyDescent="0.25">
      <c r="A157" s="152">
        <v>42809</v>
      </c>
      <c r="B157" s="217" t="s">
        <v>835</v>
      </c>
      <c r="C157" t="s">
        <v>839</v>
      </c>
      <c r="I157" s="326">
        <v>8458.73</v>
      </c>
      <c r="K157" s="148">
        <f t="shared" si="2"/>
        <v>2.9464730090416662E-2</v>
      </c>
      <c r="L157" s="197">
        <v>0</v>
      </c>
    </row>
    <row r="158" spans="1:12" x14ac:dyDescent="0.25">
      <c r="A158" s="152">
        <v>42814</v>
      </c>
      <c r="B158" s="217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26">
        <v>110296.38</v>
      </c>
      <c r="K158" s="148">
        <f t="shared" si="2"/>
        <v>0.38479412559520326</v>
      </c>
      <c r="L158" s="197">
        <v>54.27</v>
      </c>
    </row>
    <row r="159" spans="1:12" x14ac:dyDescent="0.25">
      <c r="A159" s="152">
        <v>42814</v>
      </c>
      <c r="B159" s="217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26">
        <v>6594</v>
      </c>
      <c r="K159" s="148">
        <f t="shared" si="2"/>
        <v>2.3004675803274505E-2</v>
      </c>
      <c r="L159" s="197">
        <v>-56</v>
      </c>
    </row>
    <row r="160" spans="1:12" x14ac:dyDescent="0.25">
      <c r="A160" s="152">
        <v>42814</v>
      </c>
      <c r="B160" s="217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26">
        <v>13965</v>
      </c>
      <c r="K160" s="148">
        <f t="shared" si="2"/>
        <v>4.8720093659801102E-2</v>
      </c>
      <c r="L160" s="197">
        <v>-186.07</v>
      </c>
    </row>
    <row r="161" spans="1:12" x14ac:dyDescent="0.25">
      <c r="A161" s="152">
        <v>42814</v>
      </c>
      <c r="B161" s="217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26">
        <v>3300</v>
      </c>
      <c r="K161" s="148">
        <f t="shared" si="2"/>
        <v>1.1512804087171044E-2</v>
      </c>
      <c r="L161" s="197">
        <v>-60</v>
      </c>
    </row>
    <row r="162" spans="1:12" x14ac:dyDescent="0.25">
      <c r="A162" s="152">
        <v>42814</v>
      </c>
      <c r="B162" s="217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26">
        <v>715</v>
      </c>
      <c r="K162" s="148">
        <f t="shared" si="2"/>
        <v>2.4944408855537264E-3</v>
      </c>
      <c r="L162" s="197">
        <v>-2</v>
      </c>
    </row>
    <row r="163" spans="1:12" x14ac:dyDescent="0.25">
      <c r="A163" s="152">
        <v>42814</v>
      </c>
      <c r="B163" s="217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26">
        <v>88880</v>
      </c>
      <c r="J163">
        <v>8.8000000000000007</v>
      </c>
      <c r="K163" s="148">
        <f t="shared" si="2"/>
        <v>0.31007819008114013</v>
      </c>
      <c r="L163" s="197">
        <v>-1415.53</v>
      </c>
    </row>
    <row r="164" spans="1:12" x14ac:dyDescent="0.25">
      <c r="A164" s="152">
        <v>42814</v>
      </c>
      <c r="B164" s="217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26">
        <v>1013</v>
      </c>
      <c r="K164" s="148">
        <f t="shared" si="2"/>
        <v>3.5340819819103843E-3</v>
      </c>
      <c r="L164" s="197">
        <v>1</v>
      </c>
    </row>
    <row r="165" spans="1:12" x14ac:dyDescent="0.25">
      <c r="A165" s="152">
        <v>42814</v>
      </c>
      <c r="B165" s="217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26">
        <v>55252</v>
      </c>
      <c r="K165" s="148">
        <f t="shared" si="2"/>
        <v>0.19275922770435594</v>
      </c>
      <c r="L165" s="197">
        <v>1205.23</v>
      </c>
    </row>
    <row r="166" spans="1:12" x14ac:dyDescent="0.25">
      <c r="A166" s="152">
        <v>42814</v>
      </c>
      <c r="B166" s="217" t="s">
        <v>835</v>
      </c>
      <c r="C166" t="s">
        <v>839</v>
      </c>
      <c r="I166" s="326">
        <v>6622</v>
      </c>
      <c r="K166" s="148">
        <f t="shared" si="2"/>
        <v>2.3102360201589896E-2</v>
      </c>
      <c r="L166" s="197">
        <v>0</v>
      </c>
    </row>
    <row r="167" spans="1:12" x14ac:dyDescent="0.25">
      <c r="A167" s="152">
        <v>42816</v>
      </c>
      <c r="B167" s="217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26">
        <v>100318.27</v>
      </c>
      <c r="J167">
        <v>0.01</v>
      </c>
      <c r="K167" s="148">
        <f t="shared" si="2"/>
        <v>0.34773258293159565</v>
      </c>
      <c r="L167" s="197">
        <v>21.89</v>
      </c>
    </row>
    <row r="168" spans="1:12" x14ac:dyDescent="0.25">
      <c r="A168" s="152">
        <v>42816</v>
      </c>
      <c r="B168" s="217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26">
        <v>8854</v>
      </c>
      <c r="J168">
        <v>4.66</v>
      </c>
      <c r="K168" s="148">
        <f t="shared" si="2"/>
        <v>3.0690564034610523E-2</v>
      </c>
      <c r="L168" s="197">
        <v>-75.050000000000196</v>
      </c>
    </row>
    <row r="169" spans="1:12" x14ac:dyDescent="0.25">
      <c r="A169" s="152">
        <v>42816</v>
      </c>
      <c r="B169" s="217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26">
        <v>17030</v>
      </c>
      <c r="J169">
        <v>6.55</v>
      </c>
      <c r="K169" s="148">
        <f t="shared" si="2"/>
        <v>5.903098097011715E-2</v>
      </c>
      <c r="L169" s="197">
        <v>-215.07</v>
      </c>
    </row>
    <row r="170" spans="1:12" x14ac:dyDescent="0.25">
      <c r="A170" s="152">
        <v>42816</v>
      </c>
      <c r="B170" s="217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26">
        <v>14105</v>
      </c>
      <c r="J170">
        <v>10.85</v>
      </c>
      <c r="K170" s="148">
        <f t="shared" si="2"/>
        <v>4.8892072024868019E-2</v>
      </c>
      <c r="L170" s="197">
        <v>-69.889999999999901</v>
      </c>
    </row>
    <row r="171" spans="1:12" x14ac:dyDescent="0.25">
      <c r="A171" s="152">
        <v>42816</v>
      </c>
      <c r="B171" s="217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26">
        <v>705</v>
      </c>
      <c r="J171">
        <v>7.05</v>
      </c>
      <c r="K171" s="148">
        <f t="shared" si="2"/>
        <v>2.4437370278292772E-3</v>
      </c>
      <c r="L171" s="197">
        <v>-10</v>
      </c>
    </row>
    <row r="172" spans="1:12" x14ac:dyDescent="0.25">
      <c r="A172" s="152">
        <v>42816</v>
      </c>
      <c r="B172" s="217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26">
        <v>86208</v>
      </c>
      <c r="J172">
        <v>8.98</v>
      </c>
      <c r="K172" s="148">
        <f t="shared" si="2"/>
        <v>0.29882224353915793</v>
      </c>
      <c r="L172" s="197">
        <v>1883.43</v>
      </c>
    </row>
    <row r="173" spans="1:12" x14ac:dyDescent="0.25">
      <c r="A173" s="152">
        <v>42816</v>
      </c>
      <c r="B173" s="217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26">
        <v>989</v>
      </c>
      <c r="J173">
        <v>9.89</v>
      </c>
      <c r="K173" s="148">
        <f t="shared" si="2"/>
        <v>3.4281644262739788E-3</v>
      </c>
      <c r="L173" s="197">
        <v>-24</v>
      </c>
    </row>
    <row r="174" spans="1:12" x14ac:dyDescent="0.25">
      <c r="A174" s="152">
        <v>42816</v>
      </c>
      <c r="B174" s="217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26">
        <v>49742</v>
      </c>
      <c r="J174">
        <v>14.63</v>
      </c>
      <c r="K174" s="148">
        <f t="shared" si="2"/>
        <v>0.1724203790613956</v>
      </c>
      <c r="L174" s="197">
        <v>343.14</v>
      </c>
    </row>
    <row r="175" spans="1:12" x14ac:dyDescent="0.25">
      <c r="A175" s="152">
        <v>42816</v>
      </c>
      <c r="B175" s="217" t="s">
        <v>835</v>
      </c>
      <c r="C175" t="s">
        <v>839</v>
      </c>
      <c r="I175" s="326">
        <v>10541.31</v>
      </c>
      <c r="K175" s="148">
        <f t="shared" si="2"/>
        <v>3.6539275984151826E-2</v>
      </c>
      <c r="L175" s="197">
        <v>0</v>
      </c>
    </row>
    <row r="176" spans="1:12" x14ac:dyDescent="0.25">
      <c r="A176" s="152">
        <v>42818</v>
      </c>
      <c r="B176" s="217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26">
        <v>78327.64</v>
      </c>
      <c r="J176">
        <v>0.01</v>
      </c>
      <c r="K176" s="148">
        <f t="shared" si="2"/>
        <v>0.26646594312616045</v>
      </c>
      <c r="L176" s="197">
        <v>9.3699999999999992</v>
      </c>
    </row>
    <row r="177" spans="1:12" x14ac:dyDescent="0.25">
      <c r="A177" s="152">
        <v>42818</v>
      </c>
      <c r="B177" s="217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26">
        <v>8911</v>
      </c>
      <c r="J177">
        <v>4.6900000000000004</v>
      </c>
      <c r="K177" s="148">
        <f t="shared" si="2"/>
        <v>3.0314688648824552E-2</v>
      </c>
      <c r="L177" s="197">
        <v>57</v>
      </c>
    </row>
    <row r="178" spans="1:12" x14ac:dyDescent="0.25">
      <c r="A178" s="152">
        <v>42818</v>
      </c>
      <c r="B178" s="217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26">
        <v>12060</v>
      </c>
      <c r="J178">
        <v>6.7</v>
      </c>
      <c r="K178" s="148">
        <f t="shared" si="2"/>
        <v>4.1027398171341503E-2</v>
      </c>
      <c r="L178" s="197">
        <v>358.56</v>
      </c>
    </row>
    <row r="179" spans="1:12" x14ac:dyDescent="0.25">
      <c r="A179" s="152">
        <v>42818</v>
      </c>
      <c r="B179" s="217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26">
        <v>9963</v>
      </c>
      <c r="J179">
        <v>11.07</v>
      </c>
      <c r="K179" s="148">
        <f t="shared" si="2"/>
        <v>3.3893529683339585E-2</v>
      </c>
      <c r="L179" s="197">
        <v>248.6</v>
      </c>
    </row>
    <row r="180" spans="1:12" x14ac:dyDescent="0.25">
      <c r="A180" s="152">
        <v>42818</v>
      </c>
      <c r="B180" s="217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26">
        <v>4296</v>
      </c>
      <c r="J180">
        <v>7.16</v>
      </c>
      <c r="K180" s="148">
        <f t="shared" si="2"/>
        <v>1.461473487098533E-2</v>
      </c>
      <c r="L180" s="197">
        <v>66.0300000000002</v>
      </c>
    </row>
    <row r="181" spans="1:12" x14ac:dyDescent="0.25">
      <c r="A181" s="152">
        <v>42818</v>
      </c>
      <c r="B181" s="217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26">
        <v>71744</v>
      </c>
      <c r="J181">
        <v>9.44</v>
      </c>
      <c r="K181" s="148">
        <f t="shared" si="2"/>
        <v>0.24406879389757252</v>
      </c>
      <c r="L181" s="197">
        <v>4122.87</v>
      </c>
    </row>
    <row r="182" spans="1:12" x14ac:dyDescent="0.25">
      <c r="A182" s="152">
        <v>42818</v>
      </c>
      <c r="B182" s="217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26">
        <v>966</v>
      </c>
      <c r="J182">
        <v>9.66</v>
      </c>
      <c r="K182" s="148">
        <f t="shared" si="2"/>
        <v>3.2862741818835729E-3</v>
      </c>
      <c r="L182" s="197">
        <v>-23</v>
      </c>
    </row>
    <row r="183" spans="1:12" x14ac:dyDescent="0.25">
      <c r="A183" s="152">
        <v>42818</v>
      </c>
      <c r="B183" s="217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26">
        <v>45849</v>
      </c>
      <c r="J183">
        <v>14.79</v>
      </c>
      <c r="K183" s="148">
        <f t="shared" si="2"/>
        <v>0.15597555379418213</v>
      </c>
      <c r="L183" s="197">
        <v>613.25</v>
      </c>
    </row>
    <row r="184" spans="1:12" x14ac:dyDescent="0.25">
      <c r="A184" s="152">
        <v>42818</v>
      </c>
      <c r="B184" s="217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26">
        <v>61000</v>
      </c>
      <c r="J184">
        <v>1</v>
      </c>
      <c r="K184" s="148">
        <f t="shared" si="2"/>
        <v>0.20751834895952168</v>
      </c>
      <c r="L184" s="197">
        <v>0.49</v>
      </c>
    </row>
    <row r="185" spans="1:12" x14ac:dyDescent="0.25">
      <c r="A185" s="152">
        <v>42818</v>
      </c>
      <c r="B185" s="217" t="s">
        <v>835</v>
      </c>
      <c r="C185" t="s">
        <v>839</v>
      </c>
      <c r="I185" s="326">
        <v>833.27</v>
      </c>
      <c r="K185" s="148">
        <f t="shared" si="2"/>
        <v>2.8347346661885351E-3</v>
      </c>
      <c r="L185" s="197">
        <v>0</v>
      </c>
    </row>
    <row r="186" spans="1:12" x14ac:dyDescent="0.25">
      <c r="A186" s="152">
        <v>42824</v>
      </c>
      <c r="B186" s="217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26">
        <v>78369.75</v>
      </c>
      <c r="J186">
        <v>0.01</v>
      </c>
      <c r="K186" s="148">
        <f t="shared" si="2"/>
        <v>0.26894388313721274</v>
      </c>
      <c r="L186" s="197">
        <v>42.11</v>
      </c>
    </row>
    <row r="187" spans="1:12" x14ac:dyDescent="0.25">
      <c r="A187" s="152">
        <v>42824</v>
      </c>
      <c r="B187" s="217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26">
        <v>6734</v>
      </c>
      <c r="J187">
        <v>4.8099999999999996</v>
      </c>
      <c r="K187" s="148">
        <f t="shared" si="2"/>
        <v>2.3109275058884209E-2</v>
      </c>
      <c r="L187" s="197">
        <v>195.57000000000099</v>
      </c>
    </row>
    <row r="188" spans="1:12" x14ac:dyDescent="0.25">
      <c r="A188" s="152">
        <v>42824</v>
      </c>
      <c r="B188" s="217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26">
        <v>15249</v>
      </c>
      <c r="J188">
        <v>6.63</v>
      </c>
      <c r="K188" s="148">
        <f t="shared" si="2"/>
        <v>5.233046263334204E-2</v>
      </c>
      <c r="L188" s="197">
        <v>-121.07</v>
      </c>
    </row>
    <row r="189" spans="1:12" x14ac:dyDescent="0.25">
      <c r="A189" s="152">
        <v>42824</v>
      </c>
      <c r="B189" s="217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26">
        <v>17408</v>
      </c>
      <c r="J189">
        <v>10.88</v>
      </c>
      <c r="K189" s="148">
        <f t="shared" si="2"/>
        <v>5.9739569382990243E-2</v>
      </c>
      <c r="L189" s="197">
        <v>-71.859999999999701</v>
      </c>
    </row>
    <row r="190" spans="1:12" x14ac:dyDescent="0.25">
      <c r="A190" s="152">
        <v>42824</v>
      </c>
      <c r="B190" s="217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26">
        <v>720</v>
      </c>
      <c r="J190">
        <v>7.2</v>
      </c>
      <c r="K190" s="148">
        <f t="shared" si="2"/>
        <v>2.4708461601420598E-3</v>
      </c>
      <c r="L190" s="197">
        <v>25.369999999999902</v>
      </c>
    </row>
    <row r="191" spans="1:12" x14ac:dyDescent="0.25">
      <c r="A191" s="152">
        <v>42824</v>
      </c>
      <c r="B191" s="217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26">
        <v>81892.5</v>
      </c>
      <c r="J191">
        <v>9.15</v>
      </c>
      <c r="K191" s="148">
        <f t="shared" si="2"/>
        <v>0.28103301273532449</v>
      </c>
      <c r="L191" s="197">
        <v>-1964.67</v>
      </c>
    </row>
    <row r="192" spans="1:12" x14ac:dyDescent="0.25">
      <c r="A192" s="152">
        <v>42824</v>
      </c>
      <c r="B192" s="217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26">
        <v>14576</v>
      </c>
      <c r="J192">
        <v>9.11</v>
      </c>
      <c r="K192" s="148">
        <f t="shared" si="2"/>
        <v>5.0020907819764808E-2</v>
      </c>
      <c r="L192" s="197">
        <v>-415</v>
      </c>
    </row>
    <row r="193" spans="1:12" x14ac:dyDescent="0.25">
      <c r="A193" s="152">
        <v>42824</v>
      </c>
      <c r="B193" s="217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26">
        <v>62823</v>
      </c>
      <c r="J193">
        <v>14.61</v>
      </c>
      <c r="K193" s="148">
        <f t="shared" si="2"/>
        <v>0.21559162266472864</v>
      </c>
      <c r="L193" s="197">
        <v>-262.01</v>
      </c>
    </row>
    <row r="194" spans="1:12" x14ac:dyDescent="0.25">
      <c r="A194" s="152">
        <v>42824</v>
      </c>
      <c r="B194" s="217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26">
        <v>13000</v>
      </c>
      <c r="J194">
        <v>1</v>
      </c>
      <c r="K194" s="148">
        <f t="shared" ref="K194:K257" si="3">I194/SUMIF(A:A,A194,I:I)</f>
        <v>4.4612500113676082E-2</v>
      </c>
      <c r="L194" s="197">
        <v>0.28999999999999998</v>
      </c>
    </row>
    <row r="195" spans="1:12" x14ac:dyDescent="0.25">
      <c r="A195" s="152">
        <v>42824</v>
      </c>
      <c r="B195" s="217" t="s">
        <v>835</v>
      </c>
      <c r="C195" t="s">
        <v>839</v>
      </c>
      <c r="I195" s="326">
        <v>625.9</v>
      </c>
      <c r="K195" s="148">
        <f t="shared" si="3"/>
        <v>2.1479202939346043E-3</v>
      </c>
      <c r="L195" s="197">
        <v>0</v>
      </c>
    </row>
    <row r="196" spans="1:12" x14ac:dyDescent="0.25">
      <c r="A196" s="152">
        <v>42830</v>
      </c>
      <c r="B196" s="217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26">
        <v>78386.509999999995</v>
      </c>
      <c r="J196">
        <v>0.01</v>
      </c>
      <c r="K196" s="148">
        <f t="shared" si="3"/>
        <v>0.26511605034107943</v>
      </c>
      <c r="L196" s="197">
        <v>16.760000000000002</v>
      </c>
    </row>
    <row r="197" spans="1:12" x14ac:dyDescent="0.25">
      <c r="A197" s="152">
        <v>42830</v>
      </c>
      <c r="B197" s="217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26">
        <v>2910</v>
      </c>
      <c r="J197">
        <v>4.8499999999999996</v>
      </c>
      <c r="K197" s="148">
        <f t="shared" si="3"/>
        <v>9.8420979131809954E-3</v>
      </c>
      <c r="L197" s="197">
        <v>37.949999999999797</v>
      </c>
    </row>
    <row r="198" spans="1:12" x14ac:dyDescent="0.25">
      <c r="A198" s="152">
        <v>42830</v>
      </c>
      <c r="B198" s="217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26">
        <v>12168</v>
      </c>
      <c r="J198">
        <v>6.76</v>
      </c>
      <c r="K198" s="148">
        <f t="shared" si="3"/>
        <v>4.1154174366868163E-2</v>
      </c>
      <c r="L198" s="197">
        <v>255.58</v>
      </c>
    </row>
    <row r="199" spans="1:12" x14ac:dyDescent="0.25">
      <c r="A199" s="152">
        <v>42830</v>
      </c>
      <c r="B199" s="217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26">
        <v>9568</v>
      </c>
      <c r="J199">
        <v>11.96</v>
      </c>
      <c r="K199" s="148">
        <f t="shared" si="3"/>
        <v>3.2360547365400602E-2</v>
      </c>
      <c r="L199" s="197">
        <v>1352.79</v>
      </c>
    </row>
    <row r="200" spans="1:12" x14ac:dyDescent="0.25">
      <c r="A200" s="152">
        <v>42830</v>
      </c>
      <c r="B200" s="217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26">
        <v>728</v>
      </c>
      <c r="J200">
        <v>7.28</v>
      </c>
      <c r="K200" s="148">
        <f t="shared" si="3"/>
        <v>2.4622155604109154E-3</v>
      </c>
      <c r="L200" s="197">
        <v>8</v>
      </c>
    </row>
    <row r="201" spans="1:12" x14ac:dyDescent="0.25">
      <c r="A201" s="152">
        <v>42830</v>
      </c>
      <c r="B201" s="217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26">
        <v>91241.5</v>
      </c>
      <c r="J201">
        <v>9.17</v>
      </c>
      <c r="K201" s="148">
        <f t="shared" si="3"/>
        <v>0.30859373771323151</v>
      </c>
      <c r="L201" s="197">
        <v>644.26</v>
      </c>
    </row>
    <row r="202" spans="1:12" x14ac:dyDescent="0.25">
      <c r="A202" s="152">
        <v>42830</v>
      </c>
      <c r="B202" s="217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26">
        <v>5670</v>
      </c>
      <c r="J202">
        <v>9.4499999999999993</v>
      </c>
      <c r="K202" s="148">
        <f t="shared" si="3"/>
        <v>1.9176871191661938E-2</v>
      </c>
      <c r="L202" s="197">
        <v>424.64</v>
      </c>
    </row>
    <row r="203" spans="1:12" x14ac:dyDescent="0.25">
      <c r="A203" s="152">
        <v>42830</v>
      </c>
      <c r="B203" s="217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26">
        <v>53892</v>
      </c>
      <c r="J203">
        <v>14.97</v>
      </c>
      <c r="K203" s="148">
        <f t="shared" si="3"/>
        <v>0.18227159475503443</v>
      </c>
      <c r="L203" s="197">
        <v>1527.25</v>
      </c>
    </row>
    <row r="204" spans="1:12" x14ac:dyDescent="0.25">
      <c r="A204" s="152">
        <v>42830</v>
      </c>
      <c r="B204" s="217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26">
        <v>36000</v>
      </c>
      <c r="J204">
        <v>1</v>
      </c>
      <c r="K204" s="148">
        <f t="shared" si="3"/>
        <v>0.12175791232801231</v>
      </c>
      <c r="L204" s="197">
        <v>0.26</v>
      </c>
    </row>
    <row r="205" spans="1:12" x14ac:dyDescent="0.25">
      <c r="A205" s="152">
        <v>42830</v>
      </c>
      <c r="B205" s="217" t="s">
        <v>835</v>
      </c>
      <c r="C205" t="s">
        <v>839</v>
      </c>
      <c r="I205" s="326">
        <v>5104.66</v>
      </c>
      <c r="K205" s="148">
        <f t="shared" si="3"/>
        <v>1.7264798465119757E-2</v>
      </c>
      <c r="L205" s="197">
        <v>0</v>
      </c>
    </row>
    <row r="206" spans="1:12" x14ac:dyDescent="0.25">
      <c r="A206" s="152">
        <v>42835</v>
      </c>
      <c r="B206" s="217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26">
        <v>100433.87</v>
      </c>
      <c r="J206">
        <v>0.01</v>
      </c>
      <c r="K206" s="148">
        <f t="shared" si="3"/>
        <v>0.3401400836814642</v>
      </c>
      <c r="L206" s="197">
        <v>47.36</v>
      </c>
    </row>
    <row r="207" spans="1:12" x14ac:dyDescent="0.25">
      <c r="A207" s="152">
        <v>42835</v>
      </c>
      <c r="B207" s="217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26">
        <v>2898</v>
      </c>
      <c r="J207">
        <v>4.83</v>
      </c>
      <c r="K207" s="148">
        <f t="shared" si="3"/>
        <v>9.8146766873454475E-3</v>
      </c>
      <c r="L207" s="197">
        <v>-12</v>
      </c>
    </row>
    <row r="208" spans="1:12" x14ac:dyDescent="0.25">
      <c r="A208" s="152">
        <v>42835</v>
      </c>
      <c r="B208" s="217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26">
        <v>11988</v>
      </c>
      <c r="J208">
        <v>6.66</v>
      </c>
      <c r="K208" s="148">
        <f t="shared" si="3"/>
        <v>4.0599842694236443E-2</v>
      </c>
      <c r="L208" s="197">
        <v>-180</v>
      </c>
    </row>
    <row r="209" spans="1:12" x14ac:dyDescent="0.25">
      <c r="A209" s="152">
        <v>42835</v>
      </c>
      <c r="B209" s="217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26">
        <v>1257</v>
      </c>
      <c r="J209">
        <v>12.57</v>
      </c>
      <c r="K209" s="148">
        <f t="shared" si="3"/>
        <v>4.2570906128341019E-3</v>
      </c>
      <c r="L209" s="197">
        <v>400.86</v>
      </c>
    </row>
    <row r="210" spans="1:12" x14ac:dyDescent="0.25">
      <c r="A210" s="152">
        <v>42835</v>
      </c>
      <c r="B210" s="217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26">
        <v>4248</v>
      </c>
      <c r="J210">
        <v>7.08</v>
      </c>
      <c r="K210" s="148">
        <f t="shared" si="3"/>
        <v>1.4386731044804507E-2</v>
      </c>
      <c r="L210" s="197">
        <v>-34.979999999999997</v>
      </c>
    </row>
    <row r="211" spans="1:12" x14ac:dyDescent="0.25">
      <c r="A211" s="152">
        <v>42835</v>
      </c>
      <c r="B211" s="217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26">
        <v>99097.5</v>
      </c>
      <c r="J211">
        <v>9.0500000000000007</v>
      </c>
      <c r="K211" s="148">
        <f t="shared" si="3"/>
        <v>0.33561419013948085</v>
      </c>
      <c r="L211" s="197">
        <v>-1193.31</v>
      </c>
    </row>
    <row r="212" spans="1:12" x14ac:dyDescent="0.25">
      <c r="A212" s="152">
        <v>42835</v>
      </c>
      <c r="B212" s="217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26">
        <v>5574</v>
      </c>
      <c r="J212">
        <v>9.2899999999999991</v>
      </c>
      <c r="K212" s="148">
        <f t="shared" si="3"/>
        <v>1.8877504435908739E-2</v>
      </c>
      <c r="L212" s="197">
        <v>39.21</v>
      </c>
    </row>
    <row r="213" spans="1:12" x14ac:dyDescent="0.25">
      <c r="A213" s="152">
        <v>42835</v>
      </c>
      <c r="B213" s="217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26">
        <v>43761</v>
      </c>
      <c r="J213">
        <v>15.09</v>
      </c>
      <c r="K213" s="148">
        <f t="shared" si="3"/>
        <v>0.148205682027234</v>
      </c>
      <c r="L213" s="197">
        <v>519.05999999999904</v>
      </c>
    </row>
    <row r="214" spans="1:12" x14ac:dyDescent="0.25">
      <c r="A214" s="152">
        <v>42835</v>
      </c>
      <c r="B214" s="217" t="s">
        <v>835</v>
      </c>
      <c r="C214" t="s">
        <v>839</v>
      </c>
      <c r="I214" s="326">
        <v>26014.71</v>
      </c>
      <c r="K214" s="148">
        <f t="shared" si="3"/>
        <v>8.810419867669167E-2</v>
      </c>
      <c r="L214" s="197">
        <v>0</v>
      </c>
    </row>
    <row r="215" spans="1:12" x14ac:dyDescent="0.25">
      <c r="A215" s="152">
        <v>42836</v>
      </c>
      <c r="B215" s="217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26">
        <v>100458.87</v>
      </c>
      <c r="J215">
        <v>0.01</v>
      </c>
      <c r="K215" s="148">
        <f t="shared" si="3"/>
        <v>0.33785542060244411</v>
      </c>
      <c r="L215" s="197">
        <v>25</v>
      </c>
    </row>
    <row r="216" spans="1:12" x14ac:dyDescent="0.25">
      <c r="A216" s="152">
        <v>42836</v>
      </c>
      <c r="B216" s="217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26">
        <v>5280</v>
      </c>
      <c r="J216">
        <v>4.8</v>
      </c>
      <c r="K216" s="148">
        <f t="shared" si="3"/>
        <v>1.7757283361647457E-2</v>
      </c>
      <c r="L216" s="197">
        <v>-22.96</v>
      </c>
    </row>
    <row r="217" spans="1:12" x14ac:dyDescent="0.25">
      <c r="A217" s="152">
        <v>42836</v>
      </c>
      <c r="B217" s="217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26">
        <v>12060</v>
      </c>
      <c r="J217">
        <v>6.7</v>
      </c>
      <c r="K217" s="148">
        <f t="shared" si="3"/>
        <v>4.0559249496490216E-2</v>
      </c>
      <c r="L217" s="197">
        <v>72</v>
      </c>
    </row>
    <row r="218" spans="1:12" x14ac:dyDescent="0.25">
      <c r="A218" s="152">
        <v>42836</v>
      </c>
      <c r="B218" s="217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26">
        <v>1286</v>
      </c>
      <c r="J218">
        <v>12.86</v>
      </c>
      <c r="K218" s="148">
        <f t="shared" si="3"/>
        <v>4.3249746975527713E-3</v>
      </c>
      <c r="L218" s="197">
        <v>29</v>
      </c>
    </row>
    <row r="219" spans="1:12" x14ac:dyDescent="0.25">
      <c r="A219" s="152">
        <v>42836</v>
      </c>
      <c r="B219" s="217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26">
        <v>7821</v>
      </c>
      <c r="J219">
        <v>7.11</v>
      </c>
      <c r="K219" s="148">
        <f t="shared" si="3"/>
        <v>2.6302975979440296E-2</v>
      </c>
      <c r="L219" s="197">
        <v>83</v>
      </c>
    </row>
    <row r="220" spans="1:12" x14ac:dyDescent="0.25">
      <c r="A220" s="152">
        <v>42836</v>
      </c>
      <c r="B220" s="217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26">
        <v>96244.5</v>
      </c>
      <c r="J220">
        <v>9.2100000000000009</v>
      </c>
      <c r="K220" s="148">
        <f t="shared" si="3"/>
        <v>0.32368198077653004</v>
      </c>
      <c r="L220" s="197">
        <v>1787.75</v>
      </c>
    </row>
    <row r="221" spans="1:12" x14ac:dyDescent="0.25">
      <c r="A221" s="152">
        <v>42836</v>
      </c>
      <c r="B221" s="217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26">
        <v>10296</v>
      </c>
      <c r="J221">
        <v>9.36</v>
      </c>
      <c r="K221" s="148">
        <f t="shared" si="3"/>
        <v>3.4626702555212545E-2</v>
      </c>
      <c r="L221" s="197">
        <v>117</v>
      </c>
    </row>
    <row r="222" spans="1:12" x14ac:dyDescent="0.25">
      <c r="A222" s="152">
        <v>42836</v>
      </c>
      <c r="B222" s="217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26">
        <v>43645</v>
      </c>
      <c r="J222">
        <v>15.05</v>
      </c>
      <c r="K222" s="148">
        <f t="shared" si="3"/>
        <v>0.14678345309073926</v>
      </c>
      <c r="L222" s="197">
        <v>-20</v>
      </c>
    </row>
    <row r="223" spans="1:12" x14ac:dyDescent="0.25">
      <c r="A223" s="152">
        <v>42836</v>
      </c>
      <c r="B223" s="217" t="s">
        <v>835</v>
      </c>
      <c r="C223" t="s">
        <v>839</v>
      </c>
      <c r="I223" s="326">
        <v>20251.41</v>
      </c>
      <c r="K223" s="148">
        <f t="shared" si="3"/>
        <v>6.8107959439943355E-2</v>
      </c>
      <c r="L223" s="197">
        <v>0</v>
      </c>
    </row>
    <row r="224" spans="1:12" x14ac:dyDescent="0.25">
      <c r="A224" s="152">
        <v>42837</v>
      </c>
      <c r="B224" s="217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26">
        <v>80465.600000000006</v>
      </c>
      <c r="J224">
        <v>0.01</v>
      </c>
      <c r="K224" s="148">
        <f t="shared" si="3"/>
        <v>0.274155672242481</v>
      </c>
      <c r="L224" s="197">
        <v>6.73000000000002</v>
      </c>
    </row>
    <row r="225" spans="1:12" x14ac:dyDescent="0.25">
      <c r="A225" s="152">
        <v>42837</v>
      </c>
      <c r="B225" s="217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26">
        <v>15035</v>
      </c>
      <c r="J225">
        <v>4.8499999999999996</v>
      </c>
      <c r="K225" s="148">
        <f t="shared" si="3"/>
        <v>5.122599635329509E-2</v>
      </c>
      <c r="L225" s="197">
        <v>169.80999999999901</v>
      </c>
    </row>
    <row r="226" spans="1:12" x14ac:dyDescent="0.25">
      <c r="A226" s="152">
        <v>42837</v>
      </c>
      <c r="B226" s="217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26">
        <v>12006</v>
      </c>
      <c r="J226">
        <v>6.67</v>
      </c>
      <c r="K226" s="148">
        <f t="shared" si="3"/>
        <v>4.090584051996414E-2</v>
      </c>
      <c r="L226" s="197">
        <v>-54</v>
      </c>
    </row>
    <row r="227" spans="1:12" x14ac:dyDescent="0.25">
      <c r="A227" s="152">
        <v>42837</v>
      </c>
      <c r="B227" s="217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26">
        <v>3669</v>
      </c>
      <c r="J227">
        <v>12.23</v>
      </c>
      <c r="K227" s="148">
        <f t="shared" si="3"/>
        <v>1.2500710383787143E-2</v>
      </c>
      <c r="L227" s="197">
        <v>-67.899999999999594</v>
      </c>
    </row>
    <row r="228" spans="1:12" x14ac:dyDescent="0.25">
      <c r="A228" s="152">
        <v>42837</v>
      </c>
      <c r="B228" s="217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26">
        <v>7700</v>
      </c>
      <c r="J228">
        <v>7</v>
      </c>
      <c r="K228" s="148">
        <f t="shared" si="3"/>
        <v>2.623479693517607E-2</v>
      </c>
      <c r="L228" s="197">
        <v>-121</v>
      </c>
    </row>
    <row r="229" spans="1:12" x14ac:dyDescent="0.25">
      <c r="A229" s="152">
        <v>42837</v>
      </c>
      <c r="B229" s="217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26">
        <v>108985.5</v>
      </c>
      <c r="J229">
        <v>8.9700000000000006</v>
      </c>
      <c r="K229" s="148">
        <f t="shared" si="3"/>
        <v>0.37132629368553655</v>
      </c>
      <c r="L229" s="197">
        <v>-2605</v>
      </c>
    </row>
    <row r="230" spans="1:12" x14ac:dyDescent="0.25">
      <c r="A230" s="152">
        <v>42837</v>
      </c>
      <c r="B230" s="217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26">
        <v>10197</v>
      </c>
      <c r="J230">
        <v>9.27</v>
      </c>
      <c r="K230" s="148">
        <f t="shared" si="3"/>
        <v>3.4742366798440311E-2</v>
      </c>
      <c r="L230" s="197">
        <v>-99</v>
      </c>
    </row>
    <row r="231" spans="1:12" x14ac:dyDescent="0.25">
      <c r="A231" s="152">
        <v>42837</v>
      </c>
      <c r="B231" s="217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26">
        <v>54390</v>
      </c>
      <c r="J231">
        <v>14.7</v>
      </c>
      <c r="K231" s="148">
        <f t="shared" si="3"/>
        <v>0.18531306562392552</v>
      </c>
      <c r="L231" s="197">
        <v>-1069</v>
      </c>
    </row>
    <row r="232" spans="1:12" x14ac:dyDescent="0.25">
      <c r="A232" s="152">
        <v>42837</v>
      </c>
      <c r="B232" s="217" t="s">
        <v>835</v>
      </c>
      <c r="C232" t="s">
        <v>839</v>
      </c>
      <c r="I232" s="326">
        <v>1055.22</v>
      </c>
      <c r="K232" s="148">
        <f t="shared" si="3"/>
        <v>3.59525745739435E-3</v>
      </c>
      <c r="L232" s="197">
        <v>0</v>
      </c>
    </row>
    <row r="233" spans="1:12" x14ac:dyDescent="0.25">
      <c r="A233" s="152">
        <v>42838</v>
      </c>
      <c r="B233" s="217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26">
        <v>70465.600000000006</v>
      </c>
      <c r="J233">
        <v>0.01</v>
      </c>
      <c r="K233" s="148">
        <f t="shared" si="3"/>
        <v>0.24026170146183845</v>
      </c>
    </row>
    <row r="234" spans="1:12" x14ac:dyDescent="0.25">
      <c r="A234" s="152">
        <v>42838</v>
      </c>
      <c r="B234" s="217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26">
        <v>14942</v>
      </c>
      <c r="J234">
        <v>4.82</v>
      </c>
      <c r="K234" s="148">
        <f t="shared" si="3"/>
        <v>5.0946707943206188E-2</v>
      </c>
    </row>
    <row r="235" spans="1:12" x14ac:dyDescent="0.25">
      <c r="A235" s="152">
        <v>42838</v>
      </c>
      <c r="B235" s="217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26">
        <v>15226</v>
      </c>
      <c r="J235">
        <v>6.62</v>
      </c>
      <c r="K235" s="148">
        <f t="shared" si="3"/>
        <v>5.1915043176499621E-2</v>
      </c>
    </row>
    <row r="236" spans="1:12" x14ac:dyDescent="0.25">
      <c r="A236" s="152">
        <v>42838</v>
      </c>
      <c r="B236" s="329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26">
        <v>1293</v>
      </c>
      <c r="J236">
        <v>12.93</v>
      </c>
      <c r="K236" s="148">
        <f t="shared" si="3"/>
        <v>4.4086530163676618E-3</v>
      </c>
      <c r="L236" s="197">
        <v>170.3</v>
      </c>
    </row>
    <row r="237" spans="1:12" x14ac:dyDescent="0.25">
      <c r="A237" s="152">
        <v>42838</v>
      </c>
      <c r="B237" s="329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26">
        <v>4620</v>
      </c>
      <c r="J237">
        <v>7.7</v>
      </c>
      <c r="K237" s="148">
        <f t="shared" si="3"/>
        <v>1.5752495696534103E-2</v>
      </c>
      <c r="L237" s="197">
        <v>761.15</v>
      </c>
    </row>
    <row r="238" spans="1:12" x14ac:dyDescent="0.25">
      <c r="A238" s="152">
        <v>42838</v>
      </c>
      <c r="B238" s="329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26">
        <v>109107</v>
      </c>
      <c r="J238">
        <v>8.98</v>
      </c>
      <c r="K238" s="148">
        <f t="shared" si="3"/>
        <v>0.37201462077094077</v>
      </c>
      <c r="L238" s="197">
        <v>167.01</v>
      </c>
    </row>
    <row r="239" spans="1:12" x14ac:dyDescent="0.25">
      <c r="A239" s="152">
        <v>42838</v>
      </c>
      <c r="B239" s="329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26">
        <v>10230</v>
      </c>
      <c r="J239">
        <v>9.3000000000000007</v>
      </c>
      <c r="K239" s="148">
        <f t="shared" si="3"/>
        <v>3.4880526185182656E-2</v>
      </c>
      <c r="L239" s="197">
        <v>33</v>
      </c>
    </row>
    <row r="240" spans="1:12" x14ac:dyDescent="0.25">
      <c r="A240" s="152">
        <v>42838</v>
      </c>
      <c r="B240" s="329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26">
        <v>60480</v>
      </c>
      <c r="J240">
        <v>14.4</v>
      </c>
      <c r="K240" s="148">
        <f t="shared" si="3"/>
        <v>0.20621448911826462</v>
      </c>
      <c r="L240" s="197">
        <v>-1160</v>
      </c>
    </row>
    <row r="241" spans="1:12" x14ac:dyDescent="0.25">
      <c r="A241" s="152">
        <v>42838</v>
      </c>
      <c r="B241" s="217" t="s">
        <v>835</v>
      </c>
      <c r="C241" t="s">
        <v>839</v>
      </c>
      <c r="I241" s="326">
        <v>6923.26</v>
      </c>
      <c r="K241" s="148">
        <f t="shared" si="3"/>
        <v>2.3605762631165952E-2</v>
      </c>
      <c r="L241" s="197">
        <v>0</v>
      </c>
    </row>
    <row r="242" spans="1:12" x14ac:dyDescent="0.25">
      <c r="A242" s="152">
        <v>42842</v>
      </c>
      <c r="B242" s="217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26">
        <v>40076.71</v>
      </c>
      <c r="J242">
        <v>0.01</v>
      </c>
      <c r="K242" s="148">
        <f t="shared" si="3"/>
        <v>0.13938072040846633</v>
      </c>
      <c r="L242" s="197">
        <v>11.11</v>
      </c>
    </row>
    <row r="243" spans="1:12" x14ac:dyDescent="0.25">
      <c r="A243" s="152">
        <v>42842</v>
      </c>
      <c r="B243" s="217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26">
        <v>14973</v>
      </c>
      <c r="J243">
        <v>4.83</v>
      </c>
      <c r="K243" s="148">
        <f t="shared" si="3"/>
        <v>5.2073823591706168E-2</v>
      </c>
      <c r="L243" s="197">
        <v>-62</v>
      </c>
    </row>
    <row r="244" spans="1:12" x14ac:dyDescent="0.25">
      <c r="A244" s="152">
        <v>42842</v>
      </c>
      <c r="B244" s="217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26">
        <v>21120</v>
      </c>
      <c r="J244">
        <v>6.4</v>
      </c>
      <c r="K244" s="148">
        <f t="shared" si="3"/>
        <v>7.3452157500623408E-2</v>
      </c>
      <c r="L244" s="197">
        <v>-636.20000000000005</v>
      </c>
    </row>
    <row r="245" spans="1:12" x14ac:dyDescent="0.25">
      <c r="A245" s="152">
        <v>42842</v>
      </c>
      <c r="B245" s="217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26">
        <v>6290</v>
      </c>
      <c r="J245">
        <v>12.58</v>
      </c>
      <c r="K245" s="148">
        <f t="shared" si="3"/>
        <v>2.187566622532771E-2</v>
      </c>
      <c r="L245" s="197">
        <v>-27.990000000000698</v>
      </c>
    </row>
    <row r="246" spans="1:12" x14ac:dyDescent="0.25">
      <c r="A246" s="152">
        <v>42842</v>
      </c>
      <c r="B246" s="217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26">
        <v>4332</v>
      </c>
      <c r="J246">
        <v>7.22</v>
      </c>
      <c r="K246" s="148">
        <f t="shared" si="3"/>
        <v>1.5066039123707416E-2</v>
      </c>
      <c r="L246" s="197">
        <v>357.76</v>
      </c>
    </row>
    <row r="247" spans="1:12" x14ac:dyDescent="0.25">
      <c r="A247" s="152">
        <v>42842</v>
      </c>
      <c r="B247" s="217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26">
        <v>111193.5</v>
      </c>
      <c r="J247">
        <v>8.7899999999999991</v>
      </c>
      <c r="K247" s="148">
        <f t="shared" si="3"/>
        <v>0.3867141323411728</v>
      </c>
      <c r="L247" s="197">
        <v>-2323.5</v>
      </c>
    </row>
    <row r="248" spans="1:12" x14ac:dyDescent="0.25">
      <c r="A248" s="152">
        <v>42842</v>
      </c>
      <c r="B248" s="217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26">
        <v>10065</v>
      </c>
      <c r="J248">
        <v>9.15</v>
      </c>
      <c r="K248" s="148">
        <f t="shared" si="3"/>
        <v>3.5004543808890842E-2</v>
      </c>
      <c r="L248" s="197">
        <v>-165</v>
      </c>
    </row>
    <row r="249" spans="1:12" x14ac:dyDescent="0.25">
      <c r="A249" s="152">
        <v>42842</v>
      </c>
      <c r="B249" s="217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26">
        <v>78375</v>
      </c>
      <c r="J249">
        <v>13.75</v>
      </c>
      <c r="K249" s="148">
        <f t="shared" si="3"/>
        <v>0.27257636572496968</v>
      </c>
      <c r="L249" s="197">
        <v>-3095</v>
      </c>
    </row>
    <row r="250" spans="1:12" x14ac:dyDescent="0.25">
      <c r="A250" s="152">
        <v>42842</v>
      </c>
      <c r="B250" s="217" t="s">
        <v>835</v>
      </c>
      <c r="C250" t="s">
        <v>839</v>
      </c>
      <c r="I250" s="326">
        <v>1108.8900000000001</v>
      </c>
      <c r="K250" s="148">
        <f t="shared" si="3"/>
        <v>3.8565512751357152E-3</v>
      </c>
      <c r="L250" s="197">
        <v>0</v>
      </c>
    </row>
    <row r="251" spans="1:12" x14ac:dyDescent="0.25">
      <c r="A251" s="152">
        <v>42845</v>
      </c>
      <c r="B251" s="217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26">
        <v>30097.88</v>
      </c>
      <c r="J251">
        <v>0.01</v>
      </c>
      <c r="K251" s="148">
        <f t="shared" si="3"/>
        <v>0.10719210309657774</v>
      </c>
      <c r="L251" s="197">
        <v>21.170000000000101</v>
      </c>
    </row>
    <row r="252" spans="1:12" x14ac:dyDescent="0.25">
      <c r="A252" s="152">
        <v>42845</v>
      </c>
      <c r="B252" s="217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26">
        <v>14663</v>
      </c>
      <c r="J252">
        <v>4.7300000000000004</v>
      </c>
      <c r="K252" s="148">
        <f t="shared" si="3"/>
        <v>5.2221545427954374E-2</v>
      </c>
      <c r="L252" s="197">
        <v>-310</v>
      </c>
    </row>
    <row r="253" spans="1:12" x14ac:dyDescent="0.25">
      <c r="A253" s="152">
        <v>42845</v>
      </c>
      <c r="B253" s="217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26">
        <v>23294</v>
      </c>
      <c r="J253">
        <v>6.13</v>
      </c>
      <c r="K253" s="148">
        <f t="shared" si="3"/>
        <v>8.2960422778337942E-2</v>
      </c>
      <c r="L253" s="197">
        <v>-921.06</v>
      </c>
    </row>
    <row r="254" spans="1:12" x14ac:dyDescent="0.25">
      <c r="A254" s="152">
        <v>42845</v>
      </c>
      <c r="B254" s="217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26">
        <v>1287</v>
      </c>
      <c r="J254">
        <v>12.87</v>
      </c>
      <c r="K254" s="148">
        <f t="shared" si="3"/>
        <v>4.5835865079299791E-3</v>
      </c>
      <c r="L254" s="197">
        <v>22.690000000000499</v>
      </c>
    </row>
    <row r="255" spans="1:12" x14ac:dyDescent="0.25">
      <c r="A255" s="152">
        <v>42845</v>
      </c>
      <c r="B255" s="217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26">
        <v>729</v>
      </c>
      <c r="J255">
        <v>7.29</v>
      </c>
      <c r="K255" s="148">
        <f t="shared" si="3"/>
        <v>2.5962972527435544E-3</v>
      </c>
      <c r="L255" s="197">
        <v>28.370000000000299</v>
      </c>
    </row>
    <row r="256" spans="1:12" x14ac:dyDescent="0.25">
      <c r="A256" s="152">
        <v>42845</v>
      </c>
      <c r="B256" s="217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26">
        <v>112301</v>
      </c>
      <c r="J256">
        <v>8.5399999999999991</v>
      </c>
      <c r="K256" s="148">
        <f t="shared" si="3"/>
        <v>0.39995442768224132</v>
      </c>
      <c r="L256" s="197">
        <v>-3046.39</v>
      </c>
    </row>
    <row r="257" spans="1:12" x14ac:dyDescent="0.25">
      <c r="A257" s="152">
        <v>42845</v>
      </c>
      <c r="B257" s="217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26">
        <v>13744</v>
      </c>
      <c r="J257">
        <v>8.59</v>
      </c>
      <c r="K257" s="148">
        <f t="shared" si="3"/>
        <v>4.8948572622369561E-2</v>
      </c>
      <c r="L257" s="197">
        <v>-681</v>
      </c>
    </row>
    <row r="258" spans="1:12" x14ac:dyDescent="0.25">
      <c r="A258" s="152">
        <v>42845</v>
      </c>
      <c r="B258" s="217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26">
        <v>77778</v>
      </c>
      <c r="J258">
        <v>13.41</v>
      </c>
      <c r="K258" s="148">
        <f t="shared" ref="K258:K321" si="4">I258/SUMIF(A:A,A258,I:I)</f>
        <v>0.27700247973098513</v>
      </c>
      <c r="L258" s="197">
        <v>-1863.36</v>
      </c>
    </row>
    <row r="259" spans="1:12" x14ac:dyDescent="0.25">
      <c r="A259" s="152">
        <v>42845</v>
      </c>
      <c r="B259" s="217" t="s">
        <v>835</v>
      </c>
      <c r="C259" t="s">
        <v>839</v>
      </c>
      <c r="I259" s="326">
        <v>6890.61</v>
      </c>
      <c r="K259" s="148">
        <f t="shared" si="4"/>
        <v>2.4540564900860443E-2</v>
      </c>
      <c r="L259" s="197">
        <v>0</v>
      </c>
    </row>
    <row r="260" spans="1:12" x14ac:dyDescent="0.25">
      <c r="A260" s="152">
        <v>42849</v>
      </c>
      <c r="B260" s="217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26">
        <v>20100.509999999998</v>
      </c>
      <c r="J260">
        <v>0.01</v>
      </c>
      <c r="K260" s="148">
        <f t="shared" si="4"/>
        <v>6.8882745419739211E-2</v>
      </c>
      <c r="L260" s="197">
        <v>2.62999999999988</v>
      </c>
    </row>
    <row r="261" spans="1:12" x14ac:dyDescent="0.25">
      <c r="A261" s="152">
        <v>42849</v>
      </c>
      <c r="B261" s="217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26">
        <v>14942</v>
      </c>
      <c r="J261">
        <v>4.82</v>
      </c>
      <c r="K261" s="148">
        <f t="shared" si="4"/>
        <v>5.1204968533720953E-2</v>
      </c>
      <c r="L261" s="197">
        <v>279</v>
      </c>
    </row>
    <row r="262" spans="1:12" x14ac:dyDescent="0.25">
      <c r="A262" s="152">
        <v>42849</v>
      </c>
      <c r="B262" s="217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26">
        <v>23446</v>
      </c>
      <c r="J262">
        <v>6.17</v>
      </c>
      <c r="K262" s="148">
        <f t="shared" si="4"/>
        <v>8.0347456313854995E-2</v>
      </c>
      <c r="L262" s="197">
        <v>152</v>
      </c>
    </row>
    <row r="263" spans="1:12" x14ac:dyDescent="0.25">
      <c r="A263" s="152">
        <v>42849</v>
      </c>
      <c r="B263" s="217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26">
        <v>7386</v>
      </c>
      <c r="J263">
        <v>12.31</v>
      </c>
      <c r="K263" s="148">
        <f t="shared" si="4"/>
        <v>2.5311196465671457E-2</v>
      </c>
      <c r="L263" s="197">
        <v>153.97999999999999</v>
      </c>
    </row>
    <row r="264" spans="1:12" x14ac:dyDescent="0.25">
      <c r="A264" s="152">
        <v>42849</v>
      </c>
      <c r="B264" s="217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26">
        <v>4032</v>
      </c>
      <c r="J264">
        <v>6.72</v>
      </c>
      <c r="K264" s="148">
        <f t="shared" si="4"/>
        <v>1.3817322522283688E-2</v>
      </c>
      <c r="L264" s="197">
        <v>-102.01</v>
      </c>
    </row>
    <row r="265" spans="1:12" x14ac:dyDescent="0.25">
      <c r="A265" s="152">
        <v>42849</v>
      </c>
      <c r="B265" s="217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26">
        <v>118811.5</v>
      </c>
      <c r="J265">
        <v>8.11</v>
      </c>
      <c r="K265" s="148">
        <f t="shared" si="4"/>
        <v>0.40715694812904474</v>
      </c>
      <c r="L265" s="197">
        <v>-5949.5</v>
      </c>
    </row>
    <row r="266" spans="1:12" x14ac:dyDescent="0.25">
      <c r="A266" s="152">
        <v>42849</v>
      </c>
      <c r="B266" s="217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26">
        <v>20982</v>
      </c>
      <c r="J266">
        <v>8.07</v>
      </c>
      <c r="K266" s="148">
        <f t="shared" si="4"/>
        <v>7.1903536994681633E-2</v>
      </c>
      <c r="L266" s="197">
        <v>-997</v>
      </c>
    </row>
    <row r="267" spans="1:12" x14ac:dyDescent="0.25">
      <c r="A267" s="152">
        <v>42849</v>
      </c>
      <c r="B267" s="217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26">
        <v>81837</v>
      </c>
      <c r="J267">
        <v>12.99</v>
      </c>
      <c r="K267" s="148">
        <f t="shared" si="4"/>
        <v>0.28044846806947676</v>
      </c>
      <c r="L267" s="197">
        <v>-2516</v>
      </c>
    </row>
    <row r="268" spans="1:12" x14ac:dyDescent="0.25">
      <c r="A268" s="152">
        <v>42849</v>
      </c>
      <c r="B268" s="217" t="s">
        <v>835</v>
      </c>
      <c r="C268" t="s">
        <v>839</v>
      </c>
      <c r="I268" s="326">
        <v>270.61</v>
      </c>
      <c r="K268" s="148">
        <f t="shared" si="4"/>
        <v>9.2735755152658457E-4</v>
      </c>
      <c r="L268" s="197">
        <v>0</v>
      </c>
    </row>
    <row r="269" spans="1:12" x14ac:dyDescent="0.25">
      <c r="A269" s="152">
        <v>42851</v>
      </c>
      <c r="B269" s="217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26">
        <v>20109.330000000002</v>
      </c>
      <c r="J269">
        <v>0.01</v>
      </c>
      <c r="K269" s="148">
        <f t="shared" si="4"/>
        <v>6.8569899982132351E-2</v>
      </c>
      <c r="L269" s="197">
        <v>43.729999999999897</v>
      </c>
    </row>
    <row r="270" spans="1:12" x14ac:dyDescent="0.25">
      <c r="A270" s="152">
        <v>42851</v>
      </c>
      <c r="B270" s="217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26">
        <v>13149</v>
      </c>
      <c r="J270">
        <v>4.87</v>
      </c>
      <c r="K270" s="148">
        <f t="shared" si="4"/>
        <v>4.4836183744811901E-2</v>
      </c>
      <c r="L270" s="197">
        <v>140.02000000000001</v>
      </c>
    </row>
    <row r="271" spans="1:12" x14ac:dyDescent="0.25">
      <c r="A271" s="152">
        <v>42851</v>
      </c>
      <c r="B271" s="217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26">
        <v>25886</v>
      </c>
      <c r="J271">
        <v>6.02</v>
      </c>
      <c r="K271" s="148">
        <f t="shared" si="4"/>
        <v>8.8267507218663083E-2</v>
      </c>
      <c r="L271" s="197">
        <v>-1895.25</v>
      </c>
    </row>
    <row r="272" spans="1:12" x14ac:dyDescent="0.25">
      <c r="A272" s="152">
        <v>42851</v>
      </c>
      <c r="B272" s="329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26">
        <v>1270</v>
      </c>
      <c r="J272">
        <v>12.7</v>
      </c>
      <c r="K272" s="148">
        <f t="shared" si="4"/>
        <v>4.3305158837866845E-3</v>
      </c>
      <c r="L272" s="197">
        <v>172.72</v>
      </c>
    </row>
    <row r="273" spans="1:12" x14ac:dyDescent="0.25">
      <c r="A273" s="152">
        <v>42851</v>
      </c>
      <c r="B273" s="329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26">
        <v>693</v>
      </c>
      <c r="J273">
        <v>6.93</v>
      </c>
      <c r="K273" s="148">
        <f t="shared" si="4"/>
        <v>2.3630295334363563E-3</v>
      </c>
      <c r="L273" s="197">
        <v>152.51</v>
      </c>
    </row>
    <row r="274" spans="1:12" x14ac:dyDescent="0.25">
      <c r="A274" s="152">
        <v>42851</v>
      </c>
      <c r="B274" s="329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26">
        <v>119690.5</v>
      </c>
      <c r="J274">
        <v>8.17</v>
      </c>
      <c r="K274" s="148">
        <f t="shared" si="4"/>
        <v>0.40812725306170877</v>
      </c>
      <c r="L274" s="197">
        <v>879.04000000000099</v>
      </c>
    </row>
    <row r="275" spans="1:12" x14ac:dyDescent="0.25">
      <c r="A275" s="152">
        <v>42851</v>
      </c>
      <c r="B275" s="329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26">
        <v>21034</v>
      </c>
      <c r="J275">
        <v>8.09</v>
      </c>
      <c r="K275" s="148">
        <f t="shared" si="4"/>
        <v>7.1722890629581981E-2</v>
      </c>
      <c r="L275" s="197">
        <v>52</v>
      </c>
    </row>
    <row r="276" spans="1:12" x14ac:dyDescent="0.25">
      <c r="A276" s="152">
        <v>42851</v>
      </c>
      <c r="B276" s="329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26">
        <v>89012</v>
      </c>
      <c r="J276">
        <v>13.09</v>
      </c>
      <c r="K276" s="148">
        <f t="shared" si="4"/>
        <v>0.30351801562804753</v>
      </c>
      <c r="L276" s="197">
        <v>640</v>
      </c>
    </row>
    <row r="277" spans="1:12" x14ac:dyDescent="0.25">
      <c r="A277" s="152">
        <v>42851</v>
      </c>
      <c r="B277" s="217" t="s">
        <v>835</v>
      </c>
      <c r="C277" t="s">
        <v>839</v>
      </c>
      <c r="I277" s="326">
        <v>2423.77</v>
      </c>
      <c r="K277" s="148">
        <f t="shared" si="4"/>
        <v>8.2647043178312226E-3</v>
      </c>
      <c r="L277" s="197">
        <v>0</v>
      </c>
    </row>
    <row r="278" spans="1:12" x14ac:dyDescent="0.25">
      <c r="A278" s="152">
        <v>42852</v>
      </c>
      <c r="B278" s="217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26">
        <v>111.19</v>
      </c>
      <c r="J278">
        <v>0.01</v>
      </c>
      <c r="K278" s="148">
        <f t="shared" si="4"/>
        <v>3.7010141124837348E-4</v>
      </c>
      <c r="L278" s="197">
        <v>8.16599999999994</v>
      </c>
    </row>
    <row r="279" spans="1:12" x14ac:dyDescent="0.25">
      <c r="A279" s="152">
        <v>42852</v>
      </c>
      <c r="B279" s="217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26">
        <v>13176</v>
      </c>
      <c r="J279">
        <v>4.88</v>
      </c>
      <c r="K279" s="148">
        <f t="shared" si="4"/>
        <v>4.385696730469079E-2</v>
      </c>
      <c r="L279" s="197">
        <v>167.02</v>
      </c>
    </row>
    <row r="280" spans="1:12" x14ac:dyDescent="0.25">
      <c r="A280" s="152">
        <v>42852</v>
      </c>
      <c r="B280" s="217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26">
        <v>28800</v>
      </c>
      <c r="J280">
        <v>6</v>
      </c>
      <c r="K280" s="148">
        <f t="shared" si="4"/>
        <v>9.5862223616810474E-2</v>
      </c>
      <c r="L280" s="197">
        <v>-646.12</v>
      </c>
    </row>
    <row r="281" spans="1:12" x14ac:dyDescent="0.25">
      <c r="A281" s="152">
        <v>42852</v>
      </c>
      <c r="B281" s="217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26">
        <v>6960</v>
      </c>
      <c r="J281">
        <v>11.6</v>
      </c>
      <c r="K281" s="148">
        <f t="shared" si="4"/>
        <v>2.3166704040729198E-2</v>
      </c>
      <c r="L281" s="197">
        <v>-160.02000000000001</v>
      </c>
    </row>
    <row r="282" spans="1:12" x14ac:dyDescent="0.25">
      <c r="A282" s="152">
        <v>42852</v>
      </c>
      <c r="B282" s="217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26">
        <v>689</v>
      </c>
      <c r="J282">
        <v>6.89</v>
      </c>
      <c r="K282" s="148">
        <f t="shared" si="4"/>
        <v>2.293370558054945E-3</v>
      </c>
      <c r="L282" s="197">
        <v>-4</v>
      </c>
    </row>
    <row r="283" spans="1:12" x14ac:dyDescent="0.25">
      <c r="A283" s="152">
        <v>42852</v>
      </c>
      <c r="B283" s="217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26">
        <v>117728</v>
      </c>
      <c r="J283">
        <v>8.32</v>
      </c>
      <c r="K283" s="148">
        <f t="shared" si="4"/>
        <v>0.39186346742916189</v>
      </c>
      <c r="L283" s="197">
        <v>2188.3000000000002</v>
      </c>
    </row>
    <row r="284" spans="1:12" x14ac:dyDescent="0.25">
      <c r="A284" s="152">
        <v>42852</v>
      </c>
      <c r="B284" s="217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26">
        <v>21242</v>
      </c>
      <c r="J284">
        <v>8.17</v>
      </c>
      <c r="K284" s="148">
        <f t="shared" si="4"/>
        <v>7.070504701626E-2</v>
      </c>
      <c r="L284" s="197">
        <v>353.95</v>
      </c>
    </row>
    <row r="285" spans="1:12" x14ac:dyDescent="0.25">
      <c r="A285" s="152">
        <v>42852</v>
      </c>
      <c r="B285" s="217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26">
        <v>88320</v>
      </c>
      <c r="J285">
        <v>13.8</v>
      </c>
      <c r="K285" s="148">
        <f t="shared" si="4"/>
        <v>0.2939774857582188</v>
      </c>
      <c r="L285" s="197">
        <v>4817.4799999999996</v>
      </c>
    </row>
    <row r="286" spans="1:12" x14ac:dyDescent="0.25">
      <c r="A286" s="152">
        <v>42852</v>
      </c>
      <c r="B286" s="217" t="s">
        <v>835</v>
      </c>
      <c r="C286" t="s">
        <v>839</v>
      </c>
      <c r="I286" s="326">
        <v>23404.98</v>
      </c>
      <c r="K286" s="148">
        <f t="shared" si="4"/>
        <v>7.7904632864825574E-2</v>
      </c>
      <c r="L286" s="197">
        <v>0</v>
      </c>
    </row>
    <row r="287" spans="1:12" x14ac:dyDescent="0.25">
      <c r="A287" s="152">
        <v>42853</v>
      </c>
      <c r="B287" s="217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26">
        <v>113.07</v>
      </c>
      <c r="J287">
        <v>0.01</v>
      </c>
      <c r="K287" s="148">
        <f t="shared" si="4"/>
        <v>3.7615980527384228E-4</v>
      </c>
      <c r="L287" s="197">
        <v>6.36500000000001</v>
      </c>
    </row>
    <row r="288" spans="1:12" x14ac:dyDescent="0.25">
      <c r="A288" s="152">
        <v>42853</v>
      </c>
      <c r="B288" s="217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26">
        <v>13176</v>
      </c>
      <c r="J288">
        <v>4.88</v>
      </c>
      <c r="K288" s="148">
        <f t="shared" si="4"/>
        <v>4.3833745416893478E-2</v>
      </c>
      <c r="L288" s="197">
        <v>0</v>
      </c>
    </row>
    <row r="289" spans="1:12" x14ac:dyDescent="0.25">
      <c r="A289" s="152">
        <v>42853</v>
      </c>
      <c r="B289" s="217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26">
        <v>28896</v>
      </c>
      <c r="J289">
        <v>6.02</v>
      </c>
      <c r="K289" s="148">
        <f t="shared" si="4"/>
        <v>9.6130836943423961E-2</v>
      </c>
      <c r="L289" s="197">
        <v>96</v>
      </c>
    </row>
    <row r="290" spans="1:12" x14ac:dyDescent="0.25">
      <c r="A290" s="152">
        <v>42853</v>
      </c>
      <c r="B290" s="217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26">
        <v>2352</v>
      </c>
      <c r="J290">
        <v>11.76</v>
      </c>
      <c r="K290" s="148">
        <f t="shared" si="4"/>
        <v>7.82460300702288E-3</v>
      </c>
      <c r="L290" s="197">
        <v>98.320000000000604</v>
      </c>
    </row>
    <row r="291" spans="1:12" x14ac:dyDescent="0.25">
      <c r="A291" s="152">
        <v>42853</v>
      </c>
      <c r="B291" s="217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26">
        <v>697</v>
      </c>
      <c r="J291">
        <v>6.97</v>
      </c>
      <c r="K291" s="148">
        <f t="shared" si="4"/>
        <v>2.3187705339689402E-3</v>
      </c>
      <c r="L291" s="197">
        <v>8</v>
      </c>
    </row>
    <row r="292" spans="1:12" x14ac:dyDescent="0.25">
      <c r="A292" s="152">
        <v>42853</v>
      </c>
      <c r="B292" s="217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26">
        <v>118011</v>
      </c>
      <c r="J292">
        <v>8.34</v>
      </c>
      <c r="K292" s="148">
        <f t="shared" si="4"/>
        <v>0.39259745980517735</v>
      </c>
      <c r="L292" s="197">
        <v>283</v>
      </c>
    </row>
    <row r="293" spans="1:12" x14ac:dyDescent="0.25">
      <c r="A293" s="152">
        <v>42853</v>
      </c>
      <c r="B293" s="217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26">
        <v>21554</v>
      </c>
      <c r="J293">
        <v>8.2899999999999991</v>
      </c>
      <c r="K293" s="148">
        <f t="shared" si="4"/>
        <v>7.1705566842419716E-2</v>
      </c>
      <c r="L293" s="197">
        <v>312</v>
      </c>
    </row>
    <row r="294" spans="1:12" x14ac:dyDescent="0.25">
      <c r="A294" s="152">
        <v>42853</v>
      </c>
      <c r="B294" s="217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26">
        <v>87680</v>
      </c>
      <c r="J294">
        <v>13.7</v>
      </c>
      <c r="K294" s="148">
        <f t="shared" si="4"/>
        <v>0.29169268352711147</v>
      </c>
      <c r="L294" s="197">
        <v>-640</v>
      </c>
    </row>
    <row r="295" spans="1:12" x14ac:dyDescent="0.25">
      <c r="A295" s="152">
        <v>42853</v>
      </c>
      <c r="B295" s="217" t="s">
        <v>835</v>
      </c>
      <c r="C295" t="s">
        <v>839</v>
      </c>
      <c r="I295" s="326">
        <v>28111.26</v>
      </c>
      <c r="K295" s="148">
        <f t="shared" si="4"/>
        <v>9.3520174118708332E-2</v>
      </c>
      <c r="L295" s="197">
        <v>0</v>
      </c>
    </row>
    <row r="296" spans="1:12" x14ac:dyDescent="0.25">
      <c r="A296" s="152">
        <v>42857</v>
      </c>
      <c r="B296" s="217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26">
        <v>113.08</v>
      </c>
      <c r="J296">
        <v>0.01</v>
      </c>
      <c r="K296" s="148">
        <f t="shared" si="4"/>
        <v>3.7570301865813349E-4</v>
      </c>
      <c r="L296" s="197">
        <v>9.3000000000074606E-2</v>
      </c>
    </row>
    <row r="297" spans="1:12" x14ac:dyDescent="0.25">
      <c r="A297" s="152">
        <v>42857</v>
      </c>
      <c r="B297" s="217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26">
        <v>13014</v>
      </c>
      <c r="J297">
        <v>4.82</v>
      </c>
      <c r="K297" s="148">
        <f t="shared" si="4"/>
        <v>4.3238407187981512E-2</v>
      </c>
      <c r="L297" s="197">
        <v>-162</v>
      </c>
    </row>
    <row r="298" spans="1:12" x14ac:dyDescent="0.25">
      <c r="A298" s="152">
        <v>42857</v>
      </c>
      <c r="B298" s="217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26">
        <v>28656</v>
      </c>
      <c r="J298">
        <v>5.97</v>
      </c>
      <c r="K298" s="148">
        <f t="shared" si="4"/>
        <v>9.5208221636606596E-2</v>
      </c>
      <c r="L298" s="197">
        <v>-240</v>
      </c>
    </row>
    <row r="299" spans="1:12" x14ac:dyDescent="0.25">
      <c r="A299" s="152">
        <v>42857</v>
      </c>
      <c r="B299" s="217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26">
        <v>7924</v>
      </c>
      <c r="J299">
        <v>11.32</v>
      </c>
      <c r="K299" s="148">
        <f t="shared" si="4"/>
        <v>2.6327119913751768E-2</v>
      </c>
      <c r="L299" s="197">
        <v>-93.04</v>
      </c>
    </row>
    <row r="300" spans="1:12" x14ac:dyDescent="0.25">
      <c r="A300" s="152">
        <v>42857</v>
      </c>
      <c r="B300" s="217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26">
        <v>701</v>
      </c>
      <c r="J300">
        <v>7.01</v>
      </c>
      <c r="K300" s="148">
        <f t="shared" si="4"/>
        <v>2.3290397601640573E-3</v>
      </c>
      <c r="L300" s="197">
        <v>4</v>
      </c>
    </row>
    <row r="301" spans="1:12" x14ac:dyDescent="0.25">
      <c r="A301" s="152">
        <v>42857</v>
      </c>
      <c r="B301" s="217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26">
        <v>114796.5</v>
      </c>
      <c r="J301">
        <v>8.41</v>
      </c>
      <c r="K301" s="148">
        <f t="shared" si="4"/>
        <v>0.38140600973990468</v>
      </c>
      <c r="L301" s="197">
        <v>1026.25</v>
      </c>
    </row>
    <row r="302" spans="1:12" x14ac:dyDescent="0.25">
      <c r="A302" s="152">
        <v>42857</v>
      </c>
      <c r="B302" s="217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26">
        <v>17304</v>
      </c>
      <c r="J302">
        <v>8.24</v>
      </c>
      <c r="K302" s="148">
        <f t="shared" si="4"/>
        <v>5.7491731825790079E-2</v>
      </c>
      <c r="L302" s="197">
        <v>-79.180000000000106</v>
      </c>
    </row>
    <row r="303" spans="1:12" x14ac:dyDescent="0.25">
      <c r="A303" s="152">
        <v>42857</v>
      </c>
      <c r="B303" s="217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26">
        <v>87616</v>
      </c>
      <c r="J303">
        <v>13.69</v>
      </c>
      <c r="K303" s="148">
        <f t="shared" si="4"/>
        <v>0.29110006794084742</v>
      </c>
      <c r="L303" s="197">
        <v>-64</v>
      </c>
    </row>
    <row r="304" spans="1:12" x14ac:dyDescent="0.25">
      <c r="A304" s="152">
        <v>42857</v>
      </c>
      <c r="B304" s="217" t="s">
        <v>835</v>
      </c>
      <c r="C304" t="s">
        <v>839</v>
      </c>
      <c r="I304" s="326">
        <v>30857.83</v>
      </c>
      <c r="K304" s="148">
        <f t="shared" si="4"/>
        <v>0.10252369897629565</v>
      </c>
      <c r="L304" s="197">
        <v>0</v>
      </c>
    </row>
    <row r="305" spans="1:12" x14ac:dyDescent="0.25">
      <c r="A305" s="152">
        <v>42860</v>
      </c>
      <c r="B305" s="217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26">
        <v>113.14</v>
      </c>
      <c r="J305">
        <v>0.01</v>
      </c>
      <c r="K305" s="148">
        <f t="shared" si="4"/>
        <v>3.8343837671834293E-4</v>
      </c>
      <c r="L305" s="197">
        <v>0.55799999999999295</v>
      </c>
    </row>
    <row r="306" spans="1:12" x14ac:dyDescent="0.25">
      <c r="A306" s="152">
        <v>42860</v>
      </c>
      <c r="B306" s="217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26">
        <v>13122</v>
      </c>
      <c r="J306">
        <v>4.8600000000000003</v>
      </c>
      <c r="K306" s="148">
        <f t="shared" si="4"/>
        <v>4.4471260202387272E-2</v>
      </c>
      <c r="L306" s="197">
        <v>108</v>
      </c>
    </row>
    <row r="307" spans="1:12" x14ac:dyDescent="0.25">
      <c r="A307" s="152">
        <v>42860</v>
      </c>
      <c r="B307" s="217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26">
        <v>28032</v>
      </c>
      <c r="J307">
        <v>5.84</v>
      </c>
      <c r="K307" s="148">
        <f t="shared" si="4"/>
        <v>9.5002161712644417E-2</v>
      </c>
      <c r="L307" s="197">
        <v>-624</v>
      </c>
    </row>
    <row r="308" spans="1:12" x14ac:dyDescent="0.25">
      <c r="A308" s="152">
        <v>42860</v>
      </c>
      <c r="B308" s="217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26">
        <v>13308</v>
      </c>
      <c r="J308">
        <v>11.09</v>
      </c>
      <c r="K308" s="148">
        <f t="shared" si="4"/>
        <v>4.5101625573340173E-2</v>
      </c>
      <c r="L308" s="197">
        <v>-166</v>
      </c>
    </row>
    <row r="309" spans="1:12" x14ac:dyDescent="0.25">
      <c r="A309" s="152">
        <v>42860</v>
      </c>
      <c r="B309" s="217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26">
        <v>675</v>
      </c>
      <c r="J309">
        <v>6.75</v>
      </c>
      <c r="K309" s="148">
        <f t="shared" si="4"/>
        <v>2.2876162655549007E-3</v>
      </c>
      <c r="L309" s="197">
        <v>-26</v>
      </c>
    </row>
    <row r="310" spans="1:12" x14ac:dyDescent="0.25">
      <c r="A310" s="152">
        <v>42860</v>
      </c>
      <c r="B310" s="217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26">
        <v>117162</v>
      </c>
      <c r="J310">
        <v>8.2799999999999994</v>
      </c>
      <c r="K310" s="148">
        <f t="shared" si="4"/>
        <v>0.39706918059991597</v>
      </c>
      <c r="L310" s="197">
        <v>-1779.5</v>
      </c>
    </row>
    <row r="311" spans="1:12" x14ac:dyDescent="0.25">
      <c r="A311" s="152">
        <v>42860</v>
      </c>
      <c r="B311" s="217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26">
        <v>16884</v>
      </c>
      <c r="J311">
        <v>8.0399999999999991</v>
      </c>
      <c r="K311" s="148">
        <f t="shared" si="4"/>
        <v>5.7220908189079919E-2</v>
      </c>
      <c r="L311" s="197">
        <v>-420</v>
      </c>
    </row>
    <row r="312" spans="1:12" x14ac:dyDescent="0.25">
      <c r="A312" s="152">
        <v>42860</v>
      </c>
      <c r="B312" s="217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26">
        <v>84608</v>
      </c>
      <c r="J312">
        <v>13.22</v>
      </c>
      <c r="K312" s="148">
        <f t="shared" si="4"/>
        <v>0.2867416844386208</v>
      </c>
      <c r="L312" s="197">
        <v>-3008</v>
      </c>
    </row>
    <row r="313" spans="1:12" x14ac:dyDescent="0.25">
      <c r="A313" s="152">
        <v>42860</v>
      </c>
      <c r="B313" s="217" t="s">
        <v>835</v>
      </c>
      <c r="C313" t="s">
        <v>839</v>
      </c>
      <c r="I313" s="326">
        <f>14552.83+5+13.21*500</f>
        <v>21162.83</v>
      </c>
      <c r="K313" s="148">
        <f t="shared" si="4"/>
        <v>7.1722124641738105E-2</v>
      </c>
      <c r="L313" s="197">
        <v>0</v>
      </c>
    </row>
    <row r="314" spans="1:12" x14ac:dyDescent="0.25">
      <c r="A314" s="152">
        <v>42864</v>
      </c>
      <c r="B314" s="217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26">
        <v>113.19</v>
      </c>
      <c r="J314">
        <v>0.01</v>
      </c>
      <c r="K314" s="148">
        <f t="shared" si="4"/>
        <v>3.8406398121150449E-4</v>
      </c>
      <c r="L314" s="197">
        <v>0.46499999999991798</v>
      </c>
    </row>
    <row r="315" spans="1:12" x14ac:dyDescent="0.25">
      <c r="A315" s="152">
        <v>42864</v>
      </c>
      <c r="B315" s="217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26">
        <v>10714</v>
      </c>
      <c r="J315">
        <v>4.87</v>
      </c>
      <c r="K315" s="148">
        <f t="shared" si="4"/>
        <v>3.6353578007775063E-2</v>
      </c>
      <c r="L315" s="197">
        <v>29.5</v>
      </c>
    </row>
    <row r="316" spans="1:12" x14ac:dyDescent="0.25">
      <c r="A316" s="152">
        <v>42864</v>
      </c>
      <c r="B316" s="217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26">
        <v>28272</v>
      </c>
      <c r="J316">
        <v>5.89</v>
      </c>
      <c r="K316" s="148">
        <f t="shared" si="4"/>
        <v>9.5929471479915679E-2</v>
      </c>
      <c r="L316" s="197">
        <v>240</v>
      </c>
    </row>
    <row r="317" spans="1:12" x14ac:dyDescent="0.25">
      <c r="A317" s="152">
        <v>42864</v>
      </c>
      <c r="B317" s="217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26">
        <v>23650</v>
      </c>
      <c r="J317">
        <v>10.75</v>
      </c>
      <c r="K317" s="148">
        <f t="shared" si="4"/>
        <v>8.0246604431947005E-2</v>
      </c>
      <c r="L317" s="197">
        <v>-438</v>
      </c>
    </row>
    <row r="318" spans="1:12" x14ac:dyDescent="0.25">
      <c r="A318" s="152">
        <v>42864</v>
      </c>
      <c r="B318" s="217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26">
        <v>660</v>
      </c>
      <c r="J318">
        <v>6.6</v>
      </c>
      <c r="K318" s="148">
        <f t="shared" si="4"/>
        <v>2.2394401236822421E-3</v>
      </c>
      <c r="L318" s="197">
        <v>-15</v>
      </c>
    </row>
    <row r="319" spans="1:12" x14ac:dyDescent="0.25">
      <c r="A319" s="152">
        <v>42864</v>
      </c>
      <c r="B319" s="217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26">
        <v>117162</v>
      </c>
      <c r="J319">
        <v>8.2799999999999994</v>
      </c>
      <c r="K319" s="148">
        <f t="shared" si="4"/>
        <v>0.39754133904675582</v>
      </c>
      <c r="L319" s="197">
        <v>0</v>
      </c>
    </row>
    <row r="320" spans="1:12" x14ac:dyDescent="0.25">
      <c r="A320" s="152">
        <v>42864</v>
      </c>
      <c r="B320" s="217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26">
        <v>16653</v>
      </c>
      <c r="J320">
        <v>7.93</v>
      </c>
      <c r="K320" s="148">
        <f t="shared" si="4"/>
        <v>5.6505146029818751E-2</v>
      </c>
      <c r="L320" s="197">
        <v>-231</v>
      </c>
    </row>
    <row r="321" spans="1:12" x14ac:dyDescent="0.25">
      <c r="A321" s="152">
        <v>42864</v>
      </c>
      <c r="B321" s="217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26">
        <v>84672</v>
      </c>
      <c r="J321">
        <v>13.23</v>
      </c>
      <c r="K321" s="148">
        <f t="shared" si="4"/>
        <v>0.28729980932185273</v>
      </c>
      <c r="L321" s="197">
        <v>64</v>
      </c>
    </row>
    <row r="322" spans="1:12" x14ac:dyDescent="0.25">
      <c r="A322" s="152">
        <v>42864</v>
      </c>
      <c r="B322" s="217" t="s">
        <v>835</v>
      </c>
      <c r="C322" t="s">
        <v>839</v>
      </c>
      <c r="I322" s="326">
        <v>12820.33</v>
      </c>
      <c r="K322" s="148">
        <f t="shared" ref="K322:K385" si="5">I322/SUMIF(A:A,A322,I:I)</f>
        <v>4.3500547577041151E-2</v>
      </c>
      <c r="L322" s="197">
        <v>0</v>
      </c>
    </row>
    <row r="323" spans="1:12" x14ac:dyDescent="0.25">
      <c r="A323" s="152">
        <v>42867</v>
      </c>
      <c r="B323" s="217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26">
        <v>113.21</v>
      </c>
      <c r="J323">
        <v>0.01</v>
      </c>
      <c r="K323" s="148">
        <f t="shared" si="5"/>
        <v>3.5140485272067319E-4</v>
      </c>
      <c r="L323" s="197">
        <v>0.18600000000014899</v>
      </c>
    </row>
    <row r="324" spans="1:12" x14ac:dyDescent="0.25">
      <c r="A324" s="152">
        <v>42867</v>
      </c>
      <c r="B324" s="217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26">
        <v>4554</v>
      </c>
      <c r="J324">
        <v>5.0599999999999996</v>
      </c>
      <c r="K324" s="148">
        <f t="shared" si="5"/>
        <v>1.4135656737831868E-2</v>
      </c>
      <c r="L324" s="197">
        <v>265.63</v>
      </c>
    </row>
    <row r="325" spans="1:12" x14ac:dyDescent="0.25">
      <c r="A325" s="152">
        <v>42867</v>
      </c>
      <c r="B325" s="217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26">
        <v>23332</v>
      </c>
      <c r="J325">
        <v>6.14</v>
      </c>
      <c r="K325" s="148">
        <f t="shared" si="5"/>
        <v>7.2422736716533404E-2</v>
      </c>
      <c r="L325" s="197">
        <v>1133.78</v>
      </c>
    </row>
    <row r="326" spans="1:12" x14ac:dyDescent="0.25">
      <c r="A326" s="152">
        <v>42867</v>
      </c>
      <c r="B326" s="217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26">
        <v>16320</v>
      </c>
      <c r="J326">
        <v>10.88</v>
      </c>
      <c r="K326" s="148">
        <f t="shared" si="5"/>
        <v>5.0657425990649117E-2</v>
      </c>
      <c r="L326" s="197">
        <v>340.17999999999898</v>
      </c>
    </row>
    <row r="327" spans="1:12" x14ac:dyDescent="0.25">
      <c r="A327" s="152">
        <v>42867</v>
      </c>
      <c r="B327" s="217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26">
        <v>636</v>
      </c>
      <c r="J327">
        <v>6.36</v>
      </c>
      <c r="K327" s="148">
        <f t="shared" si="5"/>
        <v>1.9741496893414729E-3</v>
      </c>
      <c r="L327" s="197">
        <v>-24</v>
      </c>
    </row>
    <row r="328" spans="1:12" x14ac:dyDescent="0.25">
      <c r="A328" s="152">
        <v>42867</v>
      </c>
      <c r="B328" s="217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26">
        <v>114049</v>
      </c>
      <c r="J328">
        <v>8.06</v>
      </c>
      <c r="K328" s="148">
        <f t="shared" si="5"/>
        <v>0.35400911622595227</v>
      </c>
      <c r="L328" s="197">
        <v>-3016.06</v>
      </c>
    </row>
    <row r="329" spans="1:12" x14ac:dyDescent="0.25">
      <c r="A329" s="152">
        <v>42867</v>
      </c>
      <c r="B329" s="217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26">
        <v>23498</v>
      </c>
      <c r="J329">
        <v>7.58</v>
      </c>
      <c r="K329" s="148">
        <f t="shared" si="5"/>
        <v>7.2938002201487315E-2</v>
      </c>
      <c r="L329" s="197">
        <v>-750</v>
      </c>
    </row>
    <row r="330" spans="1:12" x14ac:dyDescent="0.25">
      <c r="A330" s="152">
        <v>42867</v>
      </c>
      <c r="B330" s="217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26">
        <v>93920</v>
      </c>
      <c r="J330">
        <v>11.74</v>
      </c>
      <c r="K330" s="148">
        <f t="shared" si="5"/>
        <v>0.29152852016187286</v>
      </c>
      <c r="L330" s="197">
        <v>-10501.84</v>
      </c>
    </row>
    <row r="331" spans="1:12" x14ac:dyDescent="0.25">
      <c r="A331" s="152">
        <v>42867</v>
      </c>
      <c r="B331" s="217" t="s">
        <v>835</v>
      </c>
      <c r="C331" t="s">
        <v>839</v>
      </c>
      <c r="I331" s="326">
        <v>45741.81</v>
      </c>
      <c r="K331" s="148">
        <f t="shared" si="5"/>
        <v>0.14198298742361112</v>
      </c>
      <c r="L331" s="197">
        <v>0</v>
      </c>
    </row>
    <row r="332" spans="1:12" x14ac:dyDescent="0.25">
      <c r="A332" s="152">
        <v>42870</v>
      </c>
      <c r="B332" s="217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26">
        <v>113.25</v>
      </c>
      <c r="J332">
        <v>0.01</v>
      </c>
      <c r="K332" s="148">
        <f t="shared" si="5"/>
        <v>4.0279090528367418E-4</v>
      </c>
      <c r="L332" s="197">
        <v>0.37199999999984401</v>
      </c>
    </row>
    <row r="333" spans="1:12" x14ac:dyDescent="0.25">
      <c r="A333" s="152">
        <v>42870</v>
      </c>
      <c r="B333" s="217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26">
        <v>510</v>
      </c>
      <c r="J333">
        <v>5.0999999999999996</v>
      </c>
      <c r="K333" s="148">
        <f t="shared" si="5"/>
        <v>1.8138928184960161E-3</v>
      </c>
      <c r="L333" s="197">
        <v>26.5999999999995</v>
      </c>
    </row>
    <row r="334" spans="1:12" x14ac:dyDescent="0.25">
      <c r="A334" s="152">
        <v>42870</v>
      </c>
      <c r="B334" s="217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26">
        <v>23066</v>
      </c>
      <c r="J334">
        <v>6.07</v>
      </c>
      <c r="K334" s="148">
        <f t="shared" si="5"/>
        <v>8.2037748532213933E-2</v>
      </c>
      <c r="L334" s="197">
        <v>-266</v>
      </c>
    </row>
    <row r="335" spans="1:12" x14ac:dyDescent="0.25">
      <c r="A335" s="152">
        <v>42870</v>
      </c>
      <c r="B335" s="217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26">
        <v>8155</v>
      </c>
      <c r="J335">
        <v>11.65</v>
      </c>
      <c r="K335" s="148">
        <f t="shared" si="5"/>
        <v>2.9004501833009826E-2</v>
      </c>
      <c r="L335" s="197">
        <v>1119.8499999999999</v>
      </c>
    </row>
    <row r="336" spans="1:12" x14ac:dyDescent="0.25">
      <c r="A336" s="152">
        <v>42870</v>
      </c>
      <c r="B336" s="217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26">
        <v>636</v>
      </c>
      <c r="J336">
        <v>6.36</v>
      </c>
      <c r="K336" s="148">
        <f t="shared" si="5"/>
        <v>2.2620310442420907E-3</v>
      </c>
      <c r="L336" s="197">
        <v>0</v>
      </c>
    </row>
    <row r="337" spans="1:12" x14ac:dyDescent="0.25">
      <c r="A337" s="152">
        <v>42870</v>
      </c>
      <c r="B337" s="217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26">
        <v>116174.5</v>
      </c>
      <c r="J337">
        <v>7.93</v>
      </c>
      <c r="K337" s="148">
        <f t="shared" si="5"/>
        <v>0.41319233576934394</v>
      </c>
      <c r="L337" s="197">
        <v>-1874.5</v>
      </c>
    </row>
    <row r="338" spans="1:12" x14ac:dyDescent="0.25">
      <c r="A338" s="152">
        <v>42870</v>
      </c>
      <c r="B338" s="217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26">
        <v>23591</v>
      </c>
      <c r="J338">
        <v>7.61</v>
      </c>
      <c r="K338" s="148">
        <f t="shared" si="5"/>
        <v>8.3904991139489252E-2</v>
      </c>
      <c r="L338" s="197">
        <v>93</v>
      </c>
    </row>
    <row r="339" spans="1:12" x14ac:dyDescent="0.25">
      <c r="A339" s="152">
        <v>42870</v>
      </c>
      <c r="B339" s="217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26">
        <v>93920</v>
      </c>
      <c r="J339">
        <v>11.74</v>
      </c>
      <c r="K339" s="148">
        <f t="shared" si="5"/>
        <v>0.33404081081008985</v>
      </c>
      <c r="L339" s="197">
        <v>0</v>
      </c>
    </row>
    <row r="340" spans="1:12" x14ac:dyDescent="0.25">
      <c r="A340" s="152">
        <v>42870</v>
      </c>
      <c r="B340" s="217" t="s">
        <v>835</v>
      </c>
      <c r="C340" t="s">
        <v>839</v>
      </c>
      <c r="I340" s="326">
        <v>14997.5</v>
      </c>
      <c r="K340" s="148">
        <f t="shared" si="5"/>
        <v>5.3340897147831377E-2</v>
      </c>
      <c r="L340" s="197">
        <v>0</v>
      </c>
    </row>
    <row r="341" spans="1:12" x14ac:dyDescent="0.25">
      <c r="A341" s="152">
        <v>42871</v>
      </c>
      <c r="B341" s="217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26">
        <v>113.25</v>
      </c>
      <c r="J341">
        <v>0.01</v>
      </c>
      <c r="K341" s="148">
        <f t="shared" si="5"/>
        <v>2.9417887415913546E-4</v>
      </c>
      <c r="L341" s="197">
        <v>0</v>
      </c>
    </row>
    <row r="342" spans="1:12" x14ac:dyDescent="0.25">
      <c r="A342" s="152">
        <v>42871</v>
      </c>
      <c r="B342" s="217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26">
        <v>3000</v>
      </c>
      <c r="J342">
        <v>5</v>
      </c>
      <c r="K342" s="148">
        <f t="shared" si="5"/>
        <v>7.7928178585201452E-3</v>
      </c>
      <c r="L342" s="197">
        <v>-15.1999999999998</v>
      </c>
    </row>
    <row r="343" spans="1:12" x14ac:dyDescent="0.25">
      <c r="A343" s="152">
        <v>42871</v>
      </c>
      <c r="B343" s="217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26">
        <v>23028</v>
      </c>
      <c r="J343">
        <v>6.06</v>
      </c>
      <c r="K343" s="148">
        <f t="shared" si="5"/>
        <v>5.9817669882000636E-2</v>
      </c>
      <c r="L343" s="197">
        <v>-38</v>
      </c>
    </row>
    <row r="344" spans="1:12" x14ac:dyDescent="0.25">
      <c r="A344" s="152">
        <v>42871</v>
      </c>
      <c r="B344" s="217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26">
        <v>5880</v>
      </c>
      <c r="J344">
        <v>11.76</v>
      </c>
      <c r="K344" s="148">
        <f t="shared" si="5"/>
        <v>1.5273923002699485E-2</v>
      </c>
      <c r="L344" s="197">
        <v>175.71</v>
      </c>
    </row>
    <row r="345" spans="1:12" x14ac:dyDescent="0.25">
      <c r="A345" s="152">
        <v>42871</v>
      </c>
      <c r="B345" s="217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26">
        <v>651</v>
      </c>
      <c r="J345">
        <v>6.51</v>
      </c>
      <c r="K345" s="148">
        <f t="shared" si="5"/>
        <v>1.6910414752988716E-3</v>
      </c>
      <c r="L345" s="197">
        <v>15</v>
      </c>
    </row>
    <row r="346" spans="1:12" x14ac:dyDescent="0.25">
      <c r="A346" s="152">
        <v>42871</v>
      </c>
      <c r="B346" s="217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26">
        <v>116614</v>
      </c>
      <c r="J346">
        <v>7.96</v>
      </c>
      <c r="K346" s="148">
        <f t="shared" si="5"/>
        <v>0.30291722058448939</v>
      </c>
      <c r="L346" s="197">
        <v>586.62999999999704</v>
      </c>
    </row>
    <row r="347" spans="1:12" x14ac:dyDescent="0.25">
      <c r="A347" s="152">
        <v>42871</v>
      </c>
      <c r="B347" s="217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26">
        <v>20280</v>
      </c>
      <c r="J347">
        <v>7.8</v>
      </c>
      <c r="K347" s="148">
        <f t="shared" si="5"/>
        <v>5.267944872359618E-2</v>
      </c>
      <c r="L347" s="197">
        <v>565.11</v>
      </c>
    </row>
    <row r="348" spans="1:12" x14ac:dyDescent="0.25">
      <c r="A348" s="152">
        <v>42871</v>
      </c>
      <c r="B348" s="217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26">
        <v>91656</v>
      </c>
      <c r="J348">
        <v>12.06</v>
      </c>
      <c r="K348" s="148">
        <f t="shared" si="5"/>
        <v>0.23808617121350747</v>
      </c>
      <c r="L348" s="197">
        <v>2518.21</v>
      </c>
    </row>
    <row r="349" spans="1:12" x14ac:dyDescent="0.25">
      <c r="A349" s="152">
        <v>42871</v>
      </c>
      <c r="B349" s="217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26">
        <v>110000</v>
      </c>
      <c r="J349">
        <v>1</v>
      </c>
      <c r="K349" s="148">
        <f t="shared" si="5"/>
        <v>0.28573665481240534</v>
      </c>
      <c r="L349" s="197">
        <v>-0.74</v>
      </c>
    </row>
    <row r="350" spans="1:12" x14ac:dyDescent="0.25">
      <c r="A350" s="152">
        <v>42871</v>
      </c>
      <c r="B350" s="217" t="s">
        <v>835</v>
      </c>
      <c r="C350" t="s">
        <v>839</v>
      </c>
      <c r="I350" s="326">
        <v>13747.61</v>
      </c>
      <c r="K350" s="148">
        <f t="shared" si="5"/>
        <v>3.5710873573323379E-2</v>
      </c>
      <c r="L350" s="197">
        <v>0</v>
      </c>
    </row>
    <row r="351" spans="1:12" x14ac:dyDescent="0.25">
      <c r="A351" s="152">
        <v>42872</v>
      </c>
      <c r="B351" s="217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26">
        <v>19783.259999999998</v>
      </c>
      <c r="J351">
        <v>0.01</v>
      </c>
      <c r="K351" s="148">
        <f t="shared" si="5"/>
        <v>5.103897243745957E-2</v>
      </c>
      <c r="L351" s="197">
        <v>3.9300000000000601</v>
      </c>
    </row>
    <row r="352" spans="1:12" x14ac:dyDescent="0.25">
      <c r="A352" s="152">
        <v>42872</v>
      </c>
      <c r="B352" s="217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26">
        <v>5456</v>
      </c>
      <c r="J352">
        <v>4.96</v>
      </c>
      <c r="K352" s="148">
        <f t="shared" si="5"/>
        <v>1.4075973000343696E-2</v>
      </c>
      <c r="L352" s="197">
        <v>255.66</v>
      </c>
    </row>
    <row r="353" spans="1:12" x14ac:dyDescent="0.25">
      <c r="A353" s="152">
        <v>42872</v>
      </c>
      <c r="B353" s="217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26">
        <v>22838</v>
      </c>
      <c r="J353">
        <v>6.01</v>
      </c>
      <c r="K353" s="148">
        <f t="shared" si="5"/>
        <v>5.8919917775265639E-2</v>
      </c>
      <c r="L353" s="197">
        <v>50.72</v>
      </c>
    </row>
    <row r="354" spans="1:12" x14ac:dyDescent="0.25">
      <c r="A354" s="152">
        <v>42872</v>
      </c>
      <c r="B354" s="329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26">
        <v>10377</v>
      </c>
      <c r="J354">
        <v>11.53</v>
      </c>
      <c r="K354" s="148">
        <f t="shared" si="5"/>
        <v>2.677169571564636E-2</v>
      </c>
      <c r="L354" s="197">
        <v>-123.9</v>
      </c>
    </row>
    <row r="355" spans="1:12" x14ac:dyDescent="0.25">
      <c r="A355" s="152">
        <v>42872</v>
      </c>
      <c r="B355" s="329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26">
        <v>660</v>
      </c>
      <c r="J355">
        <v>6.6</v>
      </c>
      <c r="K355" s="148">
        <f t="shared" si="5"/>
        <v>1.7027386693964149E-3</v>
      </c>
      <c r="L355" s="197">
        <v>9</v>
      </c>
    </row>
    <row r="356" spans="1:12" x14ac:dyDescent="0.25">
      <c r="A356" s="152">
        <v>42872</v>
      </c>
      <c r="B356" s="329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26">
        <v>114332</v>
      </c>
      <c r="J356">
        <v>8.08</v>
      </c>
      <c r="K356" s="148">
        <f t="shared" si="5"/>
        <v>0.29496593568095592</v>
      </c>
      <c r="L356" s="197">
        <v>1743.98</v>
      </c>
    </row>
    <row r="357" spans="1:12" x14ac:dyDescent="0.25">
      <c r="A357" s="152">
        <v>42872</v>
      </c>
      <c r="B357" s="329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26">
        <v>17115</v>
      </c>
      <c r="J357">
        <v>8.15</v>
      </c>
      <c r="K357" s="148">
        <f t="shared" si="5"/>
        <v>4.4155109585938851E-2</v>
      </c>
      <c r="L357" s="197">
        <v>970.85</v>
      </c>
    </row>
    <row r="358" spans="1:12" x14ac:dyDescent="0.25">
      <c r="A358" s="152">
        <v>42872</v>
      </c>
      <c r="B358" s="329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26">
        <v>87048</v>
      </c>
      <c r="J358">
        <v>12.09</v>
      </c>
      <c r="K358" s="148">
        <f t="shared" si="5"/>
        <v>0.22457575105093805</v>
      </c>
      <c r="L358" s="197">
        <v>246.13999999999899</v>
      </c>
    </row>
    <row r="359" spans="1:12" x14ac:dyDescent="0.25">
      <c r="A359" s="152">
        <v>42872</v>
      </c>
      <c r="B359" s="217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26">
        <v>110000</v>
      </c>
      <c r="J359">
        <v>1</v>
      </c>
      <c r="K359" s="148">
        <f t="shared" si="5"/>
        <v>0.28378977823273582</v>
      </c>
      <c r="L359" s="197">
        <v>-2.4</v>
      </c>
    </row>
    <row r="360" spans="1:12" x14ac:dyDescent="0.25">
      <c r="A360" s="152">
        <v>42872</v>
      </c>
      <c r="B360" s="217" t="s">
        <v>835</v>
      </c>
      <c r="C360" t="s">
        <v>839</v>
      </c>
      <c r="I360" s="326">
        <v>1.6</v>
      </c>
      <c r="K360" s="148">
        <f t="shared" si="5"/>
        <v>4.1278513197488847E-6</v>
      </c>
      <c r="L360" s="197">
        <v>0</v>
      </c>
    </row>
    <row r="361" spans="1:12" x14ac:dyDescent="0.25">
      <c r="A361" s="152">
        <v>42873</v>
      </c>
      <c r="B361" s="217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26">
        <v>29786.27</v>
      </c>
      <c r="J361">
        <v>0.01</v>
      </c>
      <c r="K361" s="148">
        <f t="shared" si="5"/>
        <v>7.7091109083732873E-2</v>
      </c>
      <c r="L361" s="197">
        <v>-3.4449999999999399</v>
      </c>
    </row>
    <row r="362" spans="1:12" x14ac:dyDescent="0.25">
      <c r="A362" s="152">
        <v>42873</v>
      </c>
      <c r="B362" s="217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26">
        <v>5500</v>
      </c>
      <c r="J362">
        <v>5</v>
      </c>
      <c r="K362" s="148">
        <f t="shared" si="5"/>
        <v>1.4234783340127207E-2</v>
      </c>
      <c r="L362" s="197">
        <v>20.130000000000098</v>
      </c>
    </row>
    <row r="363" spans="1:12" x14ac:dyDescent="0.25">
      <c r="A363" s="152">
        <v>42873</v>
      </c>
      <c r="B363" s="217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26">
        <v>25499</v>
      </c>
      <c r="J363">
        <v>5.93</v>
      </c>
      <c r="K363" s="148">
        <f t="shared" si="5"/>
        <v>6.5995043707255216E-2</v>
      </c>
      <c r="L363" s="197">
        <v>-499.06</v>
      </c>
    </row>
    <row r="364" spans="1:12" x14ac:dyDescent="0.25">
      <c r="A364" s="152">
        <v>42873</v>
      </c>
      <c r="B364" s="217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26">
        <v>10422</v>
      </c>
      <c r="J364">
        <v>11.58</v>
      </c>
      <c r="K364" s="148">
        <f t="shared" si="5"/>
        <v>2.6973620358328319E-2</v>
      </c>
      <c r="L364" s="197">
        <v>45</v>
      </c>
    </row>
    <row r="365" spans="1:12" x14ac:dyDescent="0.25">
      <c r="A365" s="152">
        <v>42873</v>
      </c>
      <c r="B365" s="217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26">
        <v>651</v>
      </c>
      <c r="J365">
        <v>6.51</v>
      </c>
      <c r="K365" s="148">
        <f t="shared" si="5"/>
        <v>1.6848807189859657E-3</v>
      </c>
      <c r="L365" s="197">
        <v>-9</v>
      </c>
    </row>
    <row r="366" spans="1:12" x14ac:dyDescent="0.25">
      <c r="A366" s="152">
        <v>42873</v>
      </c>
      <c r="B366" s="217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26">
        <v>113907.5</v>
      </c>
      <c r="J366">
        <v>8.0500000000000007</v>
      </c>
      <c r="K366" s="148">
        <f t="shared" si="5"/>
        <v>0.29480883333009816</v>
      </c>
      <c r="L366" s="197">
        <v>-424.51999999999703</v>
      </c>
    </row>
    <row r="367" spans="1:12" x14ac:dyDescent="0.25">
      <c r="A367" s="152">
        <v>42873</v>
      </c>
      <c r="B367" s="217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26">
        <v>16821</v>
      </c>
      <c r="J367">
        <v>8.01</v>
      </c>
      <c r="K367" s="148">
        <f t="shared" si="5"/>
        <v>4.3535143738959954E-2</v>
      </c>
      <c r="L367" s="197">
        <v>-294</v>
      </c>
    </row>
    <row r="368" spans="1:12" x14ac:dyDescent="0.25">
      <c r="A368" s="152">
        <v>42873</v>
      </c>
      <c r="B368" s="217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26">
        <v>86760</v>
      </c>
      <c r="J368">
        <v>12.05</v>
      </c>
      <c r="K368" s="148">
        <f t="shared" si="5"/>
        <v>0.224547236834443</v>
      </c>
      <c r="L368" s="197">
        <v>-288</v>
      </c>
    </row>
    <row r="369" spans="1:12" x14ac:dyDescent="0.25">
      <c r="A369" s="152">
        <v>42873</v>
      </c>
      <c r="B369" s="217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27">
        <v>90000</v>
      </c>
      <c r="J369">
        <v>1</v>
      </c>
      <c r="K369" s="148">
        <f t="shared" si="5"/>
        <v>0.23293281829299067</v>
      </c>
      <c r="L369" s="197">
        <v>11.49</v>
      </c>
    </row>
    <row r="370" spans="1:12" x14ac:dyDescent="0.25">
      <c r="A370" s="152">
        <v>42873</v>
      </c>
      <c r="B370" s="217" t="s">
        <v>835</v>
      </c>
      <c r="C370" t="s">
        <v>839</v>
      </c>
      <c r="I370" s="326">
        <v>7030.73</v>
      </c>
      <c r="K370" s="148">
        <f t="shared" si="5"/>
        <v>1.8196530595078645E-2</v>
      </c>
      <c r="L370" s="197">
        <v>0</v>
      </c>
    </row>
    <row r="371" spans="1:12" x14ac:dyDescent="0.25">
      <c r="A371" s="152">
        <v>42878</v>
      </c>
      <c r="B371" s="217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26">
        <v>99997.63</v>
      </c>
      <c r="J371">
        <v>0.01</v>
      </c>
      <c r="K371" s="148">
        <f t="shared" si="5"/>
        <v>0.26039286402483164</v>
      </c>
      <c r="L371" s="197">
        <v>11.360000000000101</v>
      </c>
    </row>
    <row r="372" spans="1:12" x14ac:dyDescent="0.25">
      <c r="A372" s="152">
        <v>42878</v>
      </c>
      <c r="B372" s="217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26">
        <v>3570</v>
      </c>
      <c r="J372">
        <v>5.0999999999999996</v>
      </c>
      <c r="K372" s="148">
        <f t="shared" si="5"/>
        <v>9.2962455667064212E-3</v>
      </c>
      <c r="L372" s="197">
        <v>90.670000000000101</v>
      </c>
    </row>
    <row r="373" spans="1:12" x14ac:dyDescent="0.25">
      <c r="A373" s="152">
        <v>42878</v>
      </c>
      <c r="B373" s="217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26">
        <v>25843</v>
      </c>
      <c r="J373">
        <v>6.01</v>
      </c>
      <c r="K373" s="148">
        <f t="shared" si="5"/>
        <v>6.7294922739606175E-2</v>
      </c>
      <c r="L373" s="197">
        <v>344</v>
      </c>
    </row>
    <row r="374" spans="1:12" x14ac:dyDescent="0.25">
      <c r="A374" s="152">
        <v>42878</v>
      </c>
      <c r="B374" s="217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26">
        <v>6840</v>
      </c>
      <c r="J374">
        <v>11.4</v>
      </c>
      <c r="K374" s="148">
        <f t="shared" si="5"/>
        <v>1.7811294026966924E-2</v>
      </c>
      <c r="L374" s="197">
        <v>-33.170000000000101</v>
      </c>
    </row>
    <row r="375" spans="1:12" x14ac:dyDescent="0.25">
      <c r="A375" s="152">
        <v>42878</v>
      </c>
      <c r="B375" s="217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26">
        <v>3732</v>
      </c>
      <c r="J375">
        <v>6.22</v>
      </c>
      <c r="K375" s="148">
        <f t="shared" si="5"/>
        <v>9.7180920041872159E-3</v>
      </c>
      <c r="L375" s="197">
        <v>-114.01</v>
      </c>
    </row>
    <row r="376" spans="1:12" x14ac:dyDescent="0.25">
      <c r="A376" s="152">
        <v>42878</v>
      </c>
      <c r="B376" s="217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26">
        <v>114988.5</v>
      </c>
      <c r="J376">
        <v>7.59</v>
      </c>
      <c r="K376" s="148">
        <f t="shared" si="5"/>
        <v>0.29942894491518801</v>
      </c>
      <c r="L376" s="197">
        <v>-6709</v>
      </c>
    </row>
    <row r="377" spans="1:12" x14ac:dyDescent="0.25">
      <c r="A377" s="152">
        <v>42878</v>
      </c>
      <c r="B377" s="217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26">
        <v>16653</v>
      </c>
      <c r="J377">
        <v>7.93</v>
      </c>
      <c r="K377" s="148">
        <f t="shared" si="5"/>
        <v>4.336425137881289E-2</v>
      </c>
      <c r="L377" s="197">
        <v>-168</v>
      </c>
    </row>
    <row r="378" spans="1:12" x14ac:dyDescent="0.25">
      <c r="A378" s="152">
        <v>42878</v>
      </c>
      <c r="B378" s="217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26">
        <v>75600</v>
      </c>
      <c r="J378">
        <v>12.6</v>
      </c>
      <c r="K378" s="148">
        <f t="shared" si="5"/>
        <v>0.19686167082437125</v>
      </c>
      <c r="L378" s="197">
        <v>4197.6099999999997</v>
      </c>
    </row>
    <row r="379" spans="1:12" x14ac:dyDescent="0.25">
      <c r="A379" s="152">
        <v>42878</v>
      </c>
      <c r="B379" s="217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26">
        <v>20000</v>
      </c>
      <c r="J379">
        <v>1</v>
      </c>
      <c r="K379" s="148">
        <f t="shared" si="5"/>
        <v>5.2079807096394516E-2</v>
      </c>
      <c r="L379" s="197">
        <v>30.96</v>
      </c>
    </row>
    <row r="380" spans="1:12" x14ac:dyDescent="0.25">
      <c r="A380" s="152">
        <v>42878</v>
      </c>
      <c r="B380" s="217" t="s">
        <v>835</v>
      </c>
      <c r="C380" t="s">
        <v>839</v>
      </c>
      <c r="I380" s="326">
        <v>16801.87</v>
      </c>
      <c r="K380" s="148">
        <f t="shared" si="5"/>
        <v>4.3751907422934902E-2</v>
      </c>
      <c r="L380" s="197">
        <v>0</v>
      </c>
    </row>
    <row r="381" spans="1:12" x14ac:dyDescent="0.25">
      <c r="A381" s="152">
        <v>42880</v>
      </c>
      <c r="B381" s="217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26">
        <v>120012.6</v>
      </c>
      <c r="J381">
        <v>0.01</v>
      </c>
      <c r="K381" s="148">
        <f t="shared" si="5"/>
        <v>0.30886423730471574</v>
      </c>
      <c r="L381" s="197">
        <v>14.9699999999998</v>
      </c>
    </row>
    <row r="382" spans="1:12" x14ac:dyDescent="0.25">
      <c r="A382" s="152">
        <v>42880</v>
      </c>
      <c r="B382" s="217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26">
        <v>1040</v>
      </c>
      <c r="J382">
        <v>5.2</v>
      </c>
      <c r="K382" s="148">
        <f t="shared" si="5"/>
        <v>2.6765423530271349E-3</v>
      </c>
      <c r="L382" s="197">
        <v>52.600000000000399</v>
      </c>
    </row>
    <row r="383" spans="1:12" x14ac:dyDescent="0.25">
      <c r="A383" s="152">
        <v>42880</v>
      </c>
      <c r="B383" s="217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26">
        <v>23484</v>
      </c>
      <c r="J383">
        <v>6.18</v>
      </c>
      <c r="K383" s="148">
        <f t="shared" si="5"/>
        <v>6.0438385210085807E-2</v>
      </c>
      <c r="L383" s="197">
        <v>722.85</v>
      </c>
    </row>
    <row r="384" spans="1:12" x14ac:dyDescent="0.25">
      <c r="A384" s="152">
        <v>42880</v>
      </c>
      <c r="B384" s="217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26">
        <v>2378</v>
      </c>
      <c r="J384">
        <v>11.89</v>
      </c>
      <c r="K384" s="148">
        <f t="shared" si="5"/>
        <v>6.120017034133199E-3</v>
      </c>
      <c r="L384" s="197">
        <v>160.37</v>
      </c>
    </row>
    <row r="385" spans="1:12" x14ac:dyDescent="0.25">
      <c r="A385" s="152">
        <v>42880</v>
      </c>
      <c r="B385" s="217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26">
        <v>3876</v>
      </c>
      <c r="J385">
        <v>6.46</v>
      </c>
      <c r="K385" s="148">
        <f t="shared" si="5"/>
        <v>9.9752674618588215E-3</v>
      </c>
      <c r="L385" s="197">
        <v>144</v>
      </c>
    </row>
    <row r="386" spans="1:12" x14ac:dyDescent="0.25">
      <c r="A386" s="152">
        <v>42880</v>
      </c>
      <c r="B386" s="217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26">
        <v>115295.5</v>
      </c>
      <c r="J386">
        <v>7.87</v>
      </c>
      <c r="K386" s="148">
        <f t="shared" ref="K386:K449" si="6">I386/SUMIF(A:A,A386,I:I)</f>
        <v>0.29672431621484618</v>
      </c>
      <c r="L386" s="197">
        <v>4314.2</v>
      </c>
    </row>
    <row r="387" spans="1:12" x14ac:dyDescent="0.25">
      <c r="A387" s="152">
        <v>42880</v>
      </c>
      <c r="B387" s="217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26">
        <v>16653</v>
      </c>
      <c r="J387">
        <v>7.93</v>
      </c>
      <c r="K387" s="148">
        <f t="shared" si="6"/>
        <v>4.2858134427847E-2</v>
      </c>
      <c r="L387" s="197">
        <v>0</v>
      </c>
    </row>
    <row r="388" spans="1:12" x14ac:dyDescent="0.25">
      <c r="A388" s="152">
        <v>42880</v>
      </c>
      <c r="B388" s="217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26">
        <v>76694</v>
      </c>
      <c r="J388">
        <v>12.37</v>
      </c>
      <c r="K388" s="148">
        <f t="shared" si="6"/>
        <v>0.19737955694525297</v>
      </c>
      <c r="L388" s="197">
        <v>-873.74000000000103</v>
      </c>
    </row>
    <row r="389" spans="1:12" x14ac:dyDescent="0.25">
      <c r="A389" s="152">
        <v>42880</v>
      </c>
      <c r="B389" s="217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26">
        <v>20000</v>
      </c>
      <c r="J389">
        <v>1</v>
      </c>
      <c r="K389" s="148">
        <f t="shared" si="6"/>
        <v>5.1471968327444904E-2</v>
      </c>
      <c r="L389" s="197">
        <v>0</v>
      </c>
    </row>
    <row r="390" spans="1:12" x14ac:dyDescent="0.25">
      <c r="A390" s="152">
        <v>42880</v>
      </c>
      <c r="B390" s="217" t="s">
        <v>835</v>
      </c>
      <c r="C390" t="s">
        <v>839</v>
      </c>
      <c r="I390" s="326">
        <v>9127.91</v>
      </c>
      <c r="K390" s="148">
        <f t="shared" si="6"/>
        <v>2.3491574720788382E-2</v>
      </c>
      <c r="L390" s="197">
        <v>0</v>
      </c>
    </row>
    <row r="391" spans="1:12" x14ac:dyDescent="0.25">
      <c r="A391" s="152">
        <v>42881</v>
      </c>
      <c r="B391" s="217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26">
        <v>120021.35</v>
      </c>
      <c r="J391">
        <v>0.01</v>
      </c>
      <c r="K391" s="148">
        <f t="shared" si="6"/>
        <v>0.30344958272991324</v>
      </c>
      <c r="L391" s="197">
        <v>8.75</v>
      </c>
    </row>
    <row r="392" spans="1:12" x14ac:dyDescent="0.25">
      <c r="A392" s="152">
        <v>42881</v>
      </c>
      <c r="B392" s="217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26">
        <v>1046</v>
      </c>
      <c r="J392">
        <v>5.23</v>
      </c>
      <c r="K392" s="148">
        <f t="shared" si="6"/>
        <v>2.6445983446735872E-3</v>
      </c>
      <c r="L392" s="197">
        <v>6</v>
      </c>
    </row>
    <row r="393" spans="1:12" x14ac:dyDescent="0.25">
      <c r="A393" s="152">
        <v>42881</v>
      </c>
      <c r="B393" s="217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26">
        <v>23484</v>
      </c>
      <c r="J393">
        <v>6.18</v>
      </c>
      <c r="K393" s="148">
        <f t="shared" si="6"/>
        <v>5.937451962362765E-2</v>
      </c>
      <c r="L393" s="197">
        <v>0</v>
      </c>
    </row>
    <row r="394" spans="1:12" x14ac:dyDescent="0.25">
      <c r="A394" s="152">
        <v>42881</v>
      </c>
      <c r="B394" s="217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26">
        <v>8218</v>
      </c>
      <c r="J394">
        <v>11.74</v>
      </c>
      <c r="K394" s="148">
        <f t="shared" si="6"/>
        <v>2.0777542252894396E-2</v>
      </c>
      <c r="L394" s="197">
        <v>-30</v>
      </c>
    </row>
    <row r="395" spans="1:12" x14ac:dyDescent="0.25">
      <c r="A395" s="152">
        <v>42881</v>
      </c>
      <c r="B395" s="217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26">
        <v>1300</v>
      </c>
      <c r="J395">
        <v>6.5</v>
      </c>
      <c r="K395" s="148">
        <f t="shared" si="6"/>
        <v>3.286785705617269E-3</v>
      </c>
      <c r="L395" s="197">
        <v>16.309999999999899</v>
      </c>
    </row>
    <row r="396" spans="1:12" x14ac:dyDescent="0.25">
      <c r="A396" s="152">
        <v>42881</v>
      </c>
      <c r="B396" s="217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26">
        <v>114563</v>
      </c>
      <c r="J396">
        <v>7.82</v>
      </c>
      <c r="K396" s="148">
        <f t="shared" si="6"/>
        <v>0.28964925445587014</v>
      </c>
      <c r="L396" s="197">
        <v>-732.5</v>
      </c>
    </row>
    <row r="397" spans="1:12" x14ac:dyDescent="0.25">
      <c r="A397" s="152">
        <v>42881</v>
      </c>
      <c r="B397" s="217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26">
        <v>16653</v>
      </c>
      <c r="J397">
        <v>7.93</v>
      </c>
      <c r="K397" s="148">
        <f t="shared" si="6"/>
        <v>4.2103724888957215E-2</v>
      </c>
      <c r="L397" s="197">
        <v>0</v>
      </c>
    </row>
    <row r="398" spans="1:12" x14ac:dyDescent="0.25">
      <c r="A398" s="152">
        <v>42881</v>
      </c>
      <c r="B398" s="217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26">
        <v>78938</v>
      </c>
      <c r="J398">
        <v>13.61</v>
      </c>
      <c r="K398" s="148">
        <f t="shared" si="6"/>
        <v>0.19957868463847384</v>
      </c>
      <c r="L398" s="197">
        <v>7677.56</v>
      </c>
    </row>
    <row r="399" spans="1:12" x14ac:dyDescent="0.25">
      <c r="A399" s="152">
        <v>42881</v>
      </c>
      <c r="B399" s="217" t="s">
        <v>835</v>
      </c>
      <c r="C399" t="s">
        <v>839</v>
      </c>
      <c r="I399" s="326">
        <v>31299.85</v>
      </c>
      <c r="K399" s="148">
        <f t="shared" si="6"/>
        <v>7.9135307359972817E-2</v>
      </c>
      <c r="L399" s="197">
        <v>0</v>
      </c>
    </row>
    <row r="400" spans="1:12" x14ac:dyDescent="0.25">
      <c r="A400" s="152">
        <v>42886</v>
      </c>
      <c r="B400" s="217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26">
        <v>168371.26</v>
      </c>
      <c r="J400">
        <v>0.01</v>
      </c>
      <c r="K400" s="148">
        <f t="shared" si="6"/>
        <v>0.41645745836161513</v>
      </c>
      <c r="L400" s="197">
        <v>9.9100000000000801</v>
      </c>
    </row>
    <row r="401" spans="1:12" x14ac:dyDescent="0.25">
      <c r="A401" s="152">
        <v>42886</v>
      </c>
      <c r="B401" s="217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26">
        <v>1050</v>
      </c>
      <c r="J401">
        <v>5.25</v>
      </c>
      <c r="K401" s="148">
        <f t="shared" si="6"/>
        <v>2.5971197892068745E-3</v>
      </c>
      <c r="L401" s="197">
        <v>4</v>
      </c>
    </row>
    <row r="402" spans="1:12" x14ac:dyDescent="0.25">
      <c r="A402" s="152">
        <v>42886</v>
      </c>
      <c r="B402" s="217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26">
        <v>23522</v>
      </c>
      <c r="J402">
        <v>6.19</v>
      </c>
      <c r="K402" s="148">
        <f t="shared" si="6"/>
        <v>5.8180430173070577E-2</v>
      </c>
      <c r="L402" s="197">
        <v>37.999999999999901</v>
      </c>
    </row>
    <row r="403" spans="1:12" x14ac:dyDescent="0.25">
      <c r="A403" s="152">
        <v>42886</v>
      </c>
      <c r="B403" s="217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26">
        <v>8155</v>
      </c>
      <c r="J403">
        <v>11.65</v>
      </c>
      <c r="K403" s="148">
        <f t="shared" si="6"/>
        <v>2.0170963696173393E-2</v>
      </c>
      <c r="L403" s="197">
        <v>62.159999999999897</v>
      </c>
    </row>
    <row r="404" spans="1:12" x14ac:dyDescent="0.25">
      <c r="A404" s="152">
        <v>42886</v>
      </c>
      <c r="B404" s="217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26">
        <v>1292</v>
      </c>
      <c r="J404">
        <v>6.46</v>
      </c>
      <c r="K404" s="148">
        <f t="shared" si="6"/>
        <v>3.1956940644336019E-3</v>
      </c>
      <c r="L404" s="197">
        <v>-8</v>
      </c>
    </row>
    <row r="405" spans="1:12" x14ac:dyDescent="0.25">
      <c r="A405" s="152">
        <v>42886</v>
      </c>
      <c r="B405" s="217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26">
        <v>115588.5</v>
      </c>
      <c r="J405">
        <v>7.89</v>
      </c>
      <c r="K405" s="148">
        <f t="shared" si="6"/>
        <v>0.28590207690927505</v>
      </c>
      <c r="L405" s="197">
        <v>1025.5</v>
      </c>
    </row>
    <row r="406" spans="1:12" x14ac:dyDescent="0.25">
      <c r="A406" s="152">
        <v>42886</v>
      </c>
      <c r="B406" s="217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26">
        <v>16653</v>
      </c>
      <c r="J406">
        <v>7.93</v>
      </c>
      <c r="K406" s="148">
        <f t="shared" si="6"/>
        <v>4.1190319856821034E-2</v>
      </c>
      <c r="L406" s="197">
        <v>0</v>
      </c>
    </row>
    <row r="407" spans="1:12" x14ac:dyDescent="0.25">
      <c r="A407" s="152">
        <v>42886</v>
      </c>
      <c r="B407" s="217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26">
        <v>68862</v>
      </c>
      <c r="J407">
        <v>14.97</v>
      </c>
      <c r="K407" s="148">
        <f t="shared" si="6"/>
        <v>0.1703265361184417</v>
      </c>
      <c r="L407" s="197">
        <v>7639.25</v>
      </c>
    </row>
    <row r="408" spans="1:12" x14ac:dyDescent="0.25">
      <c r="A408" s="152">
        <v>42886</v>
      </c>
      <c r="B408" s="217" t="s">
        <v>835</v>
      </c>
      <c r="C408" t="s">
        <v>839</v>
      </c>
      <c r="I408" s="326">
        <v>800.26</v>
      </c>
      <c r="K408" s="148">
        <f t="shared" si="6"/>
        <v>1.9794010309625654E-3</v>
      </c>
      <c r="L408" s="197">
        <v>0</v>
      </c>
    </row>
    <row r="409" spans="1:12" x14ac:dyDescent="0.25">
      <c r="A409" s="152">
        <v>42888</v>
      </c>
      <c r="B409" s="217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26">
        <v>55386</v>
      </c>
      <c r="J409">
        <v>16.29</v>
      </c>
      <c r="K409" s="148">
        <f t="shared" si="6"/>
        <v>0.13504471573240948</v>
      </c>
      <c r="L409" s="197">
        <v>5354.13</v>
      </c>
    </row>
    <row r="410" spans="1:12" x14ac:dyDescent="0.25">
      <c r="A410" s="152">
        <v>42888</v>
      </c>
      <c r="B410" s="217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26">
        <v>9440</v>
      </c>
      <c r="J410">
        <v>11.8</v>
      </c>
      <c r="K410" s="148">
        <f t="shared" si="6"/>
        <v>2.3017046122015408E-2</v>
      </c>
      <c r="L410" s="197">
        <v>257.29000000000002</v>
      </c>
    </row>
    <row r="411" spans="1:12" x14ac:dyDescent="0.25">
      <c r="A411" s="152">
        <v>42888</v>
      </c>
      <c r="B411" s="217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26">
        <v>1060</v>
      </c>
      <c r="J411">
        <v>5.3</v>
      </c>
      <c r="K411" s="148">
        <f t="shared" si="6"/>
        <v>2.5845411959042725E-3</v>
      </c>
      <c r="L411" s="197">
        <v>10</v>
      </c>
    </row>
    <row r="412" spans="1:12" x14ac:dyDescent="0.25">
      <c r="A412" s="152">
        <v>42888</v>
      </c>
      <c r="B412" s="217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26">
        <v>7596</v>
      </c>
      <c r="J412">
        <v>6.33</v>
      </c>
      <c r="K412" s="148">
        <f t="shared" si="6"/>
        <v>1.8520919739706466E-2</v>
      </c>
      <c r="L412" s="197">
        <v>-10.909999999999901</v>
      </c>
    </row>
    <row r="413" spans="1:12" x14ac:dyDescent="0.25">
      <c r="A413" s="152">
        <v>42888</v>
      </c>
      <c r="B413" s="217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26">
        <v>149696.45000000001</v>
      </c>
      <c r="J413">
        <v>0.01</v>
      </c>
      <c r="K413" s="148">
        <f t="shared" si="6"/>
        <v>0.3649968319864379</v>
      </c>
      <c r="L413" s="197">
        <v>76.190000000000097</v>
      </c>
    </row>
    <row r="414" spans="1:12" x14ac:dyDescent="0.25">
      <c r="A414" s="152">
        <v>42888</v>
      </c>
      <c r="B414" s="217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26">
        <v>2540</v>
      </c>
      <c r="J414">
        <v>5.08</v>
      </c>
      <c r="K414" s="148">
        <f t="shared" si="6"/>
        <v>6.1931458845253329E-3</v>
      </c>
    </row>
    <row r="415" spans="1:12" x14ac:dyDescent="0.25">
      <c r="A415" s="152">
        <v>42888</v>
      </c>
      <c r="B415" s="217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26">
        <v>20000</v>
      </c>
      <c r="J415">
        <v>1</v>
      </c>
      <c r="K415" s="148">
        <f t="shared" si="6"/>
        <v>4.8764928224608921E-2</v>
      </c>
      <c r="L415" s="197">
        <v>-39.15</v>
      </c>
    </row>
    <row r="416" spans="1:12" x14ac:dyDescent="0.25">
      <c r="A416" s="152">
        <v>42888</v>
      </c>
      <c r="B416" s="217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26">
        <v>26273</v>
      </c>
      <c r="J416">
        <v>6.11</v>
      </c>
      <c r="K416" s="148">
        <f t="shared" si="6"/>
        <v>6.4060047962257505E-2</v>
      </c>
      <c r="L416" s="197">
        <v>-304.06</v>
      </c>
    </row>
    <row r="417" spans="1:12" x14ac:dyDescent="0.25">
      <c r="A417" s="152">
        <v>42888</v>
      </c>
      <c r="B417" s="217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26">
        <v>16653</v>
      </c>
      <c r="J417">
        <v>7.93</v>
      </c>
      <c r="K417" s="148">
        <f t="shared" si="6"/>
        <v>4.0604117486220614E-2</v>
      </c>
      <c r="L417" s="197">
        <v>0</v>
      </c>
    </row>
    <row r="418" spans="1:12" x14ac:dyDescent="0.25">
      <c r="A418" s="152">
        <v>42888</v>
      </c>
      <c r="B418" s="217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26">
        <v>116028</v>
      </c>
      <c r="J418">
        <v>7.92</v>
      </c>
      <c r="K418" s="148">
        <f t="shared" si="6"/>
        <v>0.28290485460224618</v>
      </c>
      <c r="L418" s="197">
        <v>439.5</v>
      </c>
    </row>
    <row r="419" spans="1:12" x14ac:dyDescent="0.25">
      <c r="A419" s="152">
        <v>42888</v>
      </c>
      <c r="B419" s="217" t="s">
        <v>835</v>
      </c>
      <c r="C419" t="s">
        <v>839</v>
      </c>
      <c r="I419" s="326">
        <v>5458.37</v>
      </c>
      <c r="K419" s="148">
        <f t="shared" si="6"/>
        <v>1.3308851063667929E-2</v>
      </c>
      <c r="L419" s="197">
        <v>0</v>
      </c>
    </row>
    <row r="420" spans="1:12" x14ac:dyDescent="0.25">
      <c r="A420" s="152">
        <v>42891</v>
      </c>
      <c r="B420" s="217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26">
        <v>149709.92000000001</v>
      </c>
      <c r="J420">
        <v>0.01</v>
      </c>
      <c r="K420" s="148">
        <f t="shared" si="6"/>
        <v>0.36761196185555473</v>
      </c>
      <c r="L420" s="197">
        <v>13.47</v>
      </c>
    </row>
    <row r="421" spans="1:12" x14ac:dyDescent="0.25">
      <c r="A421" s="152">
        <v>42891</v>
      </c>
      <c r="B421" s="217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26">
        <v>2540</v>
      </c>
      <c r="J421">
        <v>5.08</v>
      </c>
      <c r="K421" s="148">
        <f t="shared" si="6"/>
        <v>6.2369573313051591E-3</v>
      </c>
      <c r="L421" s="197">
        <v>0</v>
      </c>
    </row>
    <row r="422" spans="1:12" x14ac:dyDescent="0.25">
      <c r="A422" s="152">
        <v>42891</v>
      </c>
      <c r="B422" s="217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26">
        <v>3598</v>
      </c>
      <c r="J422">
        <v>5.14</v>
      </c>
      <c r="K422" s="148">
        <f t="shared" si="6"/>
        <v>8.8348710543448665E-3</v>
      </c>
      <c r="L422" s="197">
        <v>-22.200000000000699</v>
      </c>
    </row>
    <row r="423" spans="1:12" x14ac:dyDescent="0.25">
      <c r="A423" s="152">
        <v>42891</v>
      </c>
      <c r="B423" s="217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26">
        <v>26058</v>
      </c>
      <c r="J423">
        <v>6.06</v>
      </c>
      <c r="K423" s="148">
        <f t="shared" si="6"/>
        <v>6.3985289031161352E-2</v>
      </c>
      <c r="L423" s="197">
        <v>-215</v>
      </c>
    </row>
    <row r="424" spans="1:12" x14ac:dyDescent="0.25">
      <c r="A424" s="152">
        <v>42891</v>
      </c>
      <c r="B424" s="217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26">
        <v>9432</v>
      </c>
      <c r="J424">
        <v>11.79</v>
      </c>
      <c r="K424" s="148">
        <f t="shared" si="6"/>
        <v>2.3160228956248134E-2</v>
      </c>
      <c r="L424" s="197">
        <v>-8</v>
      </c>
    </row>
    <row r="425" spans="1:12" x14ac:dyDescent="0.25">
      <c r="A425" s="152">
        <v>42891</v>
      </c>
      <c r="B425" s="217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26">
        <v>7680</v>
      </c>
      <c r="J425">
        <v>6.4</v>
      </c>
      <c r="K425" s="148">
        <f t="shared" si="6"/>
        <v>1.885820169465497E-2</v>
      </c>
      <c r="L425" s="197">
        <v>84</v>
      </c>
    </row>
    <row r="426" spans="1:12" x14ac:dyDescent="0.25">
      <c r="A426" s="152">
        <v>42891</v>
      </c>
      <c r="B426" s="217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26">
        <v>114856</v>
      </c>
      <c r="J426">
        <v>7.84</v>
      </c>
      <c r="K426" s="148">
        <f t="shared" si="6"/>
        <v>0.28202833513558478</v>
      </c>
      <c r="L426" s="197">
        <v>-1172</v>
      </c>
    </row>
    <row r="427" spans="1:12" x14ac:dyDescent="0.25">
      <c r="A427" s="152">
        <v>42891</v>
      </c>
      <c r="B427" s="217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26">
        <v>16653</v>
      </c>
      <c r="J427">
        <v>7.93</v>
      </c>
      <c r="K427" s="148">
        <f t="shared" si="6"/>
        <v>4.0891358440245988E-2</v>
      </c>
      <c r="L427" s="197">
        <v>0</v>
      </c>
    </row>
    <row r="428" spans="1:12" x14ac:dyDescent="0.25">
      <c r="A428" s="152">
        <v>42891</v>
      </c>
      <c r="B428" s="217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26">
        <v>53822</v>
      </c>
      <c r="J428">
        <v>15.83</v>
      </c>
      <c r="K428" s="148">
        <f t="shared" si="6"/>
        <v>0.13215965255334894</v>
      </c>
      <c r="L428" s="197">
        <v>-1564</v>
      </c>
    </row>
    <row r="429" spans="1:12" x14ac:dyDescent="0.25">
      <c r="A429" s="152">
        <v>42891</v>
      </c>
      <c r="B429" s="217" t="s">
        <v>835</v>
      </c>
      <c r="C429" t="s">
        <v>839</v>
      </c>
      <c r="I429" s="326">
        <v>22900.94</v>
      </c>
      <c r="K429" s="148">
        <f t="shared" si="6"/>
        <v>5.6233143947551009E-2</v>
      </c>
      <c r="L429" s="197">
        <v>0</v>
      </c>
    </row>
    <row r="430" spans="1:12" x14ac:dyDescent="0.25">
      <c r="A430" s="152">
        <v>42893</v>
      </c>
      <c r="B430" s="217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26">
        <v>159992.74</v>
      </c>
      <c r="J430">
        <v>0.01</v>
      </c>
      <c r="K430" s="148">
        <f t="shared" si="6"/>
        <v>0.3902862896913859</v>
      </c>
      <c r="L430" s="197">
        <v>52.819999999999901</v>
      </c>
    </row>
    <row r="431" spans="1:12" x14ac:dyDescent="0.25">
      <c r="A431" s="152">
        <v>42893</v>
      </c>
      <c r="B431" s="217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26">
        <v>514</v>
      </c>
      <c r="J431">
        <v>5.14</v>
      </c>
      <c r="K431" s="148">
        <f t="shared" si="6"/>
        <v>1.2538515991498886E-3</v>
      </c>
      <c r="L431" s="197">
        <v>6.92</v>
      </c>
    </row>
    <row r="432" spans="1:12" x14ac:dyDescent="0.25">
      <c r="A432" s="152">
        <v>42893</v>
      </c>
      <c r="B432" s="217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26">
        <v>3612</v>
      </c>
      <c r="J432">
        <v>5.16</v>
      </c>
      <c r="K432" s="148">
        <f t="shared" si="6"/>
        <v>8.8111127940260648E-3</v>
      </c>
      <c r="L432" s="197">
        <v>14</v>
      </c>
    </row>
    <row r="433" spans="1:12" x14ac:dyDescent="0.25">
      <c r="A433" s="152">
        <v>42893</v>
      </c>
      <c r="B433" s="217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26">
        <v>26273</v>
      </c>
      <c r="J433">
        <v>6.11</v>
      </c>
      <c r="K433" s="148">
        <f t="shared" si="6"/>
        <v>6.4090356156546735E-2</v>
      </c>
      <c r="L433" s="197">
        <v>215</v>
      </c>
    </row>
    <row r="434" spans="1:12" x14ac:dyDescent="0.25">
      <c r="A434" s="152">
        <v>42893</v>
      </c>
      <c r="B434" s="217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26">
        <v>4812</v>
      </c>
      <c r="J434">
        <v>12.03</v>
      </c>
      <c r="K434" s="148">
        <f t="shared" si="6"/>
        <v>1.173839279204137E-2</v>
      </c>
      <c r="L434" s="197">
        <v>170.35</v>
      </c>
    </row>
    <row r="435" spans="1:12" x14ac:dyDescent="0.25">
      <c r="A435" s="152">
        <v>42893</v>
      </c>
      <c r="B435" s="217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26">
        <v>2608</v>
      </c>
      <c r="J435">
        <v>6.52</v>
      </c>
      <c r="K435" s="148">
        <f t="shared" si="6"/>
        <v>6.3619551956865944E-3</v>
      </c>
      <c r="L435" s="197">
        <v>92.909999999999897</v>
      </c>
    </row>
    <row r="436" spans="1:12" x14ac:dyDescent="0.25">
      <c r="A436" s="152">
        <v>42893</v>
      </c>
      <c r="B436" s="217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26">
        <v>113624.5</v>
      </c>
      <c r="J436">
        <v>8.0299999999999994</v>
      </c>
      <c r="K436" s="148">
        <f t="shared" si="6"/>
        <v>0.27717560511207495</v>
      </c>
      <c r="L436" s="197">
        <v>2764.49</v>
      </c>
    </row>
    <row r="437" spans="1:12" x14ac:dyDescent="0.25">
      <c r="A437" s="152">
        <v>42893</v>
      </c>
      <c r="B437" s="217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26">
        <v>16653</v>
      </c>
      <c r="J437">
        <v>7.93</v>
      </c>
      <c r="K437" s="148">
        <f t="shared" si="6"/>
        <v>4.0623328172457382E-2</v>
      </c>
      <c r="L437" s="197">
        <v>0</v>
      </c>
    </row>
    <row r="438" spans="1:12" x14ac:dyDescent="0.25">
      <c r="A438" s="152">
        <v>42893</v>
      </c>
      <c r="B438" s="217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26">
        <v>54635</v>
      </c>
      <c r="J438">
        <v>15.61</v>
      </c>
      <c r="K438" s="148">
        <f t="shared" si="6"/>
        <v>0.13327661890963846</v>
      </c>
      <c r="L438" s="197">
        <v>-629.24</v>
      </c>
    </row>
    <row r="439" spans="1:12" x14ac:dyDescent="0.25">
      <c r="A439" s="152">
        <v>42893</v>
      </c>
      <c r="B439" s="217" t="s">
        <v>835</v>
      </c>
      <c r="C439" t="s">
        <v>839</v>
      </c>
      <c r="I439" s="326">
        <v>27212.63</v>
      </c>
      <c r="K439" s="148">
        <f t="shared" si="6"/>
        <v>6.6382489576992679E-2</v>
      </c>
      <c r="L439" s="197">
        <v>0</v>
      </c>
    </row>
    <row r="440" spans="1:12" x14ac:dyDescent="0.25">
      <c r="A440" s="152">
        <v>42894</v>
      </c>
      <c r="B440" s="217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26">
        <v>60600</v>
      </c>
      <c r="J440">
        <v>15.15</v>
      </c>
      <c r="K440" s="148">
        <f t="shared" si="6"/>
        <v>0.14848427327349481</v>
      </c>
      <c r="L440" s="197">
        <v>-1635</v>
      </c>
    </row>
    <row r="441" spans="1:12" x14ac:dyDescent="0.25">
      <c r="A441" s="152">
        <v>42894</v>
      </c>
      <c r="B441" s="217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26">
        <v>4772</v>
      </c>
      <c r="J441">
        <v>11.93</v>
      </c>
      <c r="K441" s="148">
        <f t="shared" si="6"/>
        <v>1.1692523961404576E-2</v>
      </c>
      <c r="L441" s="197">
        <v>-40</v>
      </c>
    </row>
    <row r="442" spans="1:12" x14ac:dyDescent="0.25">
      <c r="A442" s="152">
        <v>42894</v>
      </c>
      <c r="B442" s="217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26">
        <v>3612</v>
      </c>
      <c r="J442">
        <v>5.16</v>
      </c>
      <c r="K442" s="148">
        <f t="shared" si="6"/>
        <v>8.8502507436281075E-3</v>
      </c>
      <c r="L442" s="197">
        <v>0</v>
      </c>
    </row>
    <row r="443" spans="1:12" x14ac:dyDescent="0.25">
      <c r="A443" s="152">
        <v>42894</v>
      </c>
      <c r="B443" s="217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26">
        <v>2600</v>
      </c>
      <c r="J443">
        <v>6.5</v>
      </c>
      <c r="K443" s="148">
        <f t="shared" si="6"/>
        <v>6.3706123846713949E-3</v>
      </c>
      <c r="L443" s="197">
        <v>-8</v>
      </c>
    </row>
    <row r="444" spans="1:12" x14ac:dyDescent="0.25">
      <c r="A444" s="152">
        <v>42894</v>
      </c>
      <c r="B444" s="217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26">
        <v>160005.4</v>
      </c>
      <c r="J444">
        <v>0.01</v>
      </c>
      <c r="K444" s="148">
        <f t="shared" si="6"/>
        <v>0.39205091648242318</v>
      </c>
      <c r="L444" s="197">
        <v>12.6600000000001</v>
      </c>
    </row>
    <row r="445" spans="1:12" x14ac:dyDescent="0.25">
      <c r="A445" s="152">
        <v>42894</v>
      </c>
      <c r="B445" s="217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26">
        <v>513</v>
      </c>
      <c r="J445">
        <v>5.13</v>
      </c>
      <c r="K445" s="148">
        <f t="shared" si="6"/>
        <v>1.2569708282063176E-3</v>
      </c>
      <c r="L445" s="197">
        <v>-1</v>
      </c>
    </row>
    <row r="446" spans="1:12" x14ac:dyDescent="0.25">
      <c r="A446" s="152">
        <v>42894</v>
      </c>
      <c r="B446" s="217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26">
        <v>26273</v>
      </c>
      <c r="J446">
        <v>6.11</v>
      </c>
      <c r="K446" s="148">
        <f t="shared" si="6"/>
        <v>6.4375038147104449E-2</v>
      </c>
      <c r="L446" s="197">
        <v>0</v>
      </c>
    </row>
    <row r="447" spans="1:12" x14ac:dyDescent="0.25">
      <c r="A447" s="152">
        <v>42894</v>
      </c>
      <c r="B447" s="217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26">
        <v>16653</v>
      </c>
      <c r="J447">
        <v>7.93</v>
      </c>
      <c r="K447" s="148">
        <f t="shared" si="6"/>
        <v>4.0803772323820285E-2</v>
      </c>
      <c r="L447" s="197">
        <v>0</v>
      </c>
    </row>
    <row r="448" spans="1:12" x14ac:dyDescent="0.25">
      <c r="A448" s="152">
        <v>42894</v>
      </c>
      <c r="B448" s="217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26">
        <v>113483</v>
      </c>
      <c r="J448">
        <v>8.02</v>
      </c>
      <c r="K448" s="148">
        <f t="shared" si="6"/>
        <v>0.27806007894217843</v>
      </c>
      <c r="L448" s="197">
        <v>-141.5</v>
      </c>
    </row>
    <row r="449" spans="1:12" x14ac:dyDescent="0.25">
      <c r="A449" s="152">
        <v>42894</v>
      </c>
      <c r="B449" s="217" t="s">
        <v>835</v>
      </c>
      <c r="C449" t="s">
        <v>839</v>
      </c>
      <c r="I449" s="326">
        <v>19612.63</v>
      </c>
      <c r="K449" s="148">
        <f t="shared" si="6"/>
        <v>4.805556291306836E-2</v>
      </c>
      <c r="L449" s="197">
        <v>0</v>
      </c>
    </row>
    <row r="450" spans="1:12" x14ac:dyDescent="0.25">
      <c r="A450" s="152">
        <v>42898</v>
      </c>
      <c r="B450" s="217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26">
        <v>160033.95000000001</v>
      </c>
      <c r="J450">
        <v>0.01</v>
      </c>
      <c r="K450" s="148">
        <f t="shared" ref="K450:K513" si="7">I450/SUMIF(A:A,A450,I:I)</f>
        <v>0.39411858955572854</v>
      </c>
      <c r="L450" s="197">
        <v>28.55</v>
      </c>
    </row>
    <row r="451" spans="1:12" x14ac:dyDescent="0.25">
      <c r="A451" s="152">
        <v>42898</v>
      </c>
      <c r="B451" s="217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26">
        <v>514</v>
      </c>
      <c r="J451">
        <v>5.14</v>
      </c>
      <c r="K451" s="148">
        <f t="shared" si="7"/>
        <v>1.2658373740799653E-3</v>
      </c>
      <c r="L451" s="197">
        <v>1</v>
      </c>
    </row>
    <row r="452" spans="1:12" x14ac:dyDescent="0.25">
      <c r="A452" s="152">
        <v>42898</v>
      </c>
      <c r="B452" s="217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26">
        <v>3605</v>
      </c>
      <c r="J452">
        <v>5.15</v>
      </c>
      <c r="K452" s="148">
        <f t="shared" si="7"/>
        <v>8.87810064894606E-3</v>
      </c>
      <c r="L452" s="197">
        <v>-7</v>
      </c>
    </row>
    <row r="453" spans="1:12" x14ac:dyDescent="0.25">
      <c r="A453" s="152">
        <v>42898</v>
      </c>
      <c r="B453" s="217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26">
        <v>26359</v>
      </c>
      <c r="J453">
        <v>6.13</v>
      </c>
      <c r="K453" s="148">
        <f t="shared" si="7"/>
        <v>6.4914800278937368E-2</v>
      </c>
      <c r="L453" s="197">
        <v>86</v>
      </c>
    </row>
    <row r="454" spans="1:12" x14ac:dyDescent="0.25">
      <c r="A454" s="152">
        <v>42898</v>
      </c>
      <c r="B454" s="217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26">
        <v>7254</v>
      </c>
      <c r="J454">
        <v>12.09</v>
      </c>
      <c r="K454" s="148">
        <f t="shared" si="7"/>
        <v>1.7864560917463166E-2</v>
      </c>
      <c r="L454" s="197">
        <v>96</v>
      </c>
    </row>
    <row r="455" spans="1:12" x14ac:dyDescent="0.25">
      <c r="A455" s="152">
        <v>42898</v>
      </c>
      <c r="B455" s="217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26">
        <v>2564</v>
      </c>
      <c r="J455">
        <v>6.41</v>
      </c>
      <c r="K455" s="148">
        <f t="shared" si="7"/>
        <v>6.314410558640138E-3</v>
      </c>
      <c r="L455" s="197">
        <v>-36</v>
      </c>
    </row>
    <row r="456" spans="1:12" x14ac:dyDescent="0.25">
      <c r="A456" s="152">
        <v>42898</v>
      </c>
      <c r="B456" s="217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26">
        <v>110974.5</v>
      </c>
      <c r="J456">
        <v>8.1300000000000008</v>
      </c>
      <c r="K456" s="148">
        <f t="shared" si="7"/>
        <v>0.27329896822925509</v>
      </c>
      <c r="L456" s="197">
        <v>1557.42</v>
      </c>
    </row>
    <row r="457" spans="1:12" x14ac:dyDescent="0.25">
      <c r="A457" s="152">
        <v>42898</v>
      </c>
      <c r="B457" s="217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26">
        <v>16653</v>
      </c>
      <c r="J457">
        <v>7.93</v>
      </c>
      <c r="K457" s="148">
        <f t="shared" si="7"/>
        <v>4.1011653289014904E-2</v>
      </c>
      <c r="L457" s="197">
        <v>0</v>
      </c>
    </row>
    <row r="458" spans="1:12" x14ac:dyDescent="0.25">
      <c r="A458" s="152">
        <v>42898</v>
      </c>
      <c r="B458" s="217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26">
        <v>71300</v>
      </c>
      <c r="J458">
        <v>14.26</v>
      </c>
      <c r="K458" s="148">
        <f t="shared" si="7"/>
        <v>0.17559183807762943</v>
      </c>
      <c r="L458" s="197">
        <v>-3795</v>
      </c>
    </row>
    <row r="459" spans="1:12" x14ac:dyDescent="0.25">
      <c r="A459" s="152">
        <v>42898</v>
      </c>
      <c r="B459" s="217" t="s">
        <v>835</v>
      </c>
      <c r="C459" t="s">
        <v>839</v>
      </c>
      <c r="I459" s="326">
        <v>6797.87</v>
      </c>
      <c r="K459" s="148">
        <f t="shared" si="7"/>
        <v>1.6741241070305394E-2</v>
      </c>
      <c r="L459" s="197">
        <v>0</v>
      </c>
    </row>
    <row r="460" spans="1:12" x14ac:dyDescent="0.25">
      <c r="A460" s="152">
        <v>42899</v>
      </c>
      <c r="B460" s="217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26">
        <v>160073.29999999999</v>
      </c>
      <c r="J460">
        <v>0.01</v>
      </c>
      <c r="K460" s="148">
        <f t="shared" si="7"/>
        <v>0.39237303530429046</v>
      </c>
      <c r="L460" s="197">
        <v>39.349999999999902</v>
      </c>
    </row>
    <row r="461" spans="1:12" x14ac:dyDescent="0.25">
      <c r="A461" s="152">
        <v>42899</v>
      </c>
      <c r="B461" s="217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26">
        <v>516</v>
      </c>
      <c r="J461">
        <v>5.16</v>
      </c>
      <c r="K461" s="148">
        <f t="shared" si="7"/>
        <v>1.2648235915484586E-3</v>
      </c>
      <c r="L461" s="197">
        <v>2</v>
      </c>
    </row>
    <row r="462" spans="1:12" x14ac:dyDescent="0.25">
      <c r="A462" s="152">
        <v>42899</v>
      </c>
      <c r="B462" s="217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26">
        <v>3605</v>
      </c>
      <c r="J462">
        <v>5.15</v>
      </c>
      <c r="K462" s="148">
        <f t="shared" si="7"/>
        <v>8.8366066812639414E-3</v>
      </c>
      <c r="L462" s="197">
        <v>0</v>
      </c>
    </row>
    <row r="463" spans="1:12" x14ac:dyDescent="0.25">
      <c r="A463" s="152">
        <v>42899</v>
      </c>
      <c r="B463" s="217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26">
        <v>26316</v>
      </c>
      <c r="J463">
        <v>6.12</v>
      </c>
      <c r="K463" s="148">
        <f t="shared" si="7"/>
        <v>6.4506003168971385E-2</v>
      </c>
      <c r="L463" s="197">
        <v>-43</v>
      </c>
    </row>
    <row r="464" spans="1:12" x14ac:dyDescent="0.25">
      <c r="A464" s="152">
        <v>42899</v>
      </c>
      <c r="B464" s="217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26">
        <v>13156</v>
      </c>
      <c r="J464">
        <v>11.96</v>
      </c>
      <c r="K464" s="148">
        <f t="shared" si="7"/>
        <v>3.2248099167464191E-2</v>
      </c>
      <c r="L464" s="197">
        <v>-77.829999999999899</v>
      </c>
    </row>
    <row r="465" spans="1:12" x14ac:dyDescent="0.25">
      <c r="A465" s="152">
        <v>42899</v>
      </c>
      <c r="B465" s="217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26">
        <v>2588</v>
      </c>
      <c r="J465">
        <v>6.47</v>
      </c>
      <c r="K465" s="148">
        <f t="shared" si="7"/>
        <v>6.3437276258283158E-3</v>
      </c>
      <c r="L465" s="197">
        <v>24</v>
      </c>
    </row>
    <row r="466" spans="1:12" x14ac:dyDescent="0.25">
      <c r="A466" s="152">
        <v>42899</v>
      </c>
      <c r="B466" s="217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26">
        <v>108356</v>
      </c>
      <c r="J466">
        <v>8.24</v>
      </c>
      <c r="K466" s="148">
        <f t="shared" si="7"/>
        <v>0.26560314939113333</v>
      </c>
      <c r="L466" s="197">
        <v>1512.36</v>
      </c>
    </row>
    <row r="467" spans="1:12" x14ac:dyDescent="0.25">
      <c r="A467" s="152">
        <v>42899</v>
      </c>
      <c r="B467" s="217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26">
        <v>16653</v>
      </c>
      <c r="J467">
        <v>7.93</v>
      </c>
      <c r="K467" s="148">
        <f t="shared" si="7"/>
        <v>4.0819975329566827E-2</v>
      </c>
      <c r="L467" s="197">
        <v>0</v>
      </c>
    </row>
    <row r="468" spans="1:12" x14ac:dyDescent="0.25">
      <c r="A468" s="152">
        <v>42899</v>
      </c>
      <c r="B468" s="217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26">
        <v>71750</v>
      </c>
      <c r="J468">
        <v>14.35</v>
      </c>
      <c r="K468" s="148">
        <f t="shared" si="7"/>
        <v>0.17587421064651532</v>
      </c>
      <c r="L468" s="197">
        <v>450</v>
      </c>
    </row>
    <row r="469" spans="1:12" x14ac:dyDescent="0.25">
      <c r="A469" s="152">
        <v>42899</v>
      </c>
      <c r="B469" s="217" t="s">
        <v>835</v>
      </c>
      <c r="C469" t="s">
        <v>839</v>
      </c>
      <c r="I469" s="326">
        <v>4948.7299999999996</v>
      </c>
      <c r="K469" s="148">
        <f t="shared" si="7"/>
        <v>1.2130369093417836E-2</v>
      </c>
      <c r="L469" s="197">
        <v>0</v>
      </c>
    </row>
    <row r="470" spans="1:12" x14ac:dyDescent="0.25">
      <c r="A470" s="152">
        <v>42900</v>
      </c>
      <c r="B470" s="217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26">
        <v>140088.32999999999</v>
      </c>
      <c r="J470">
        <v>0.01</v>
      </c>
      <c r="K470" s="148">
        <f t="shared" si="7"/>
        <v>0.34247849081578791</v>
      </c>
      <c r="L470" s="197">
        <v>15.03</v>
      </c>
    </row>
    <row r="471" spans="1:12" x14ac:dyDescent="0.25">
      <c r="A471" s="152">
        <v>42900</v>
      </c>
      <c r="B471" s="217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26">
        <v>514</v>
      </c>
      <c r="J471">
        <v>5.14</v>
      </c>
      <c r="K471" s="148">
        <f t="shared" si="7"/>
        <v>1.2565924961723436E-3</v>
      </c>
      <c r="L471" s="197">
        <v>-2</v>
      </c>
    </row>
    <row r="472" spans="1:12" x14ac:dyDescent="0.25">
      <c r="A472" s="152">
        <v>42900</v>
      </c>
      <c r="B472" s="217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26">
        <v>3605</v>
      </c>
      <c r="J472">
        <v>5.15</v>
      </c>
      <c r="K472" s="148">
        <f t="shared" si="7"/>
        <v>8.8132606005861848E-3</v>
      </c>
      <c r="L472" s="197">
        <v>0</v>
      </c>
    </row>
    <row r="473" spans="1:12" x14ac:dyDescent="0.25">
      <c r="A473" s="152">
        <v>42900</v>
      </c>
      <c r="B473" s="217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26">
        <v>26230</v>
      </c>
      <c r="J473">
        <v>6.1</v>
      </c>
      <c r="K473" s="148">
        <f t="shared" si="7"/>
        <v>6.412533302451473E-2</v>
      </c>
      <c r="L473" s="197">
        <v>-86</v>
      </c>
    </row>
    <row r="474" spans="1:12" x14ac:dyDescent="0.25">
      <c r="A474" s="152">
        <v>42900</v>
      </c>
      <c r="B474" s="217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26">
        <v>24276</v>
      </c>
      <c r="J474">
        <v>11.56</v>
      </c>
      <c r="K474" s="148">
        <f t="shared" si="7"/>
        <v>5.9348325753073569E-2</v>
      </c>
      <c r="L474" s="197">
        <v>-525</v>
      </c>
    </row>
    <row r="475" spans="1:12" x14ac:dyDescent="0.25">
      <c r="A475" s="152">
        <v>42900</v>
      </c>
      <c r="B475" s="217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26">
        <v>2580</v>
      </c>
      <c r="J475">
        <v>6.45</v>
      </c>
      <c r="K475" s="148">
        <f t="shared" si="7"/>
        <v>6.3074098056899739E-3</v>
      </c>
      <c r="L475" s="197">
        <v>-8</v>
      </c>
    </row>
    <row r="476" spans="1:12" x14ac:dyDescent="0.25">
      <c r="A476" s="152">
        <v>42900</v>
      </c>
      <c r="B476" s="217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26">
        <v>101331</v>
      </c>
      <c r="J476">
        <v>8.34</v>
      </c>
      <c r="K476" s="148">
        <f t="shared" si="7"/>
        <v>0.24772718721719794</v>
      </c>
      <c r="L476" s="197">
        <v>1296.6500000000001</v>
      </c>
    </row>
    <row r="477" spans="1:12" x14ac:dyDescent="0.25">
      <c r="A477" s="152">
        <v>42900</v>
      </c>
      <c r="B477" s="217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26">
        <v>16653</v>
      </c>
      <c r="J477">
        <v>7.93</v>
      </c>
      <c r="K477" s="148">
        <f t="shared" si="7"/>
        <v>4.0712130036494237E-2</v>
      </c>
      <c r="L477" s="197">
        <v>0</v>
      </c>
    </row>
    <row r="478" spans="1:12" x14ac:dyDescent="0.25">
      <c r="A478" s="152">
        <v>42900</v>
      </c>
      <c r="B478" s="217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26">
        <v>79200</v>
      </c>
      <c r="J478">
        <v>14.4</v>
      </c>
      <c r="K478" s="148">
        <f t="shared" si="7"/>
        <v>0.19362281263978523</v>
      </c>
      <c r="L478" s="197">
        <v>390</v>
      </c>
    </row>
    <row r="479" spans="1:12" x14ac:dyDescent="0.25">
      <c r="A479" s="152">
        <v>42900</v>
      </c>
      <c r="B479" s="217" t="s">
        <v>835</v>
      </c>
      <c r="C479" t="s">
        <v>839</v>
      </c>
      <c r="I479" s="326">
        <v>14565.38</v>
      </c>
      <c r="K479" s="148">
        <f t="shared" si="7"/>
        <v>3.5608457610697919E-2</v>
      </c>
      <c r="L479" s="197">
        <v>0</v>
      </c>
    </row>
    <row r="480" spans="1:12" x14ac:dyDescent="0.25">
      <c r="A480" s="152">
        <v>42905</v>
      </c>
      <c r="B480" s="217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26">
        <v>140129.37</v>
      </c>
      <c r="J480">
        <v>0.01</v>
      </c>
      <c r="K480" s="148">
        <f t="shared" si="7"/>
        <v>0.34337463828861287</v>
      </c>
      <c r="L480" s="197">
        <v>41.040000000000198</v>
      </c>
    </row>
    <row r="481" spans="1:12" x14ac:dyDescent="0.25">
      <c r="A481" s="152">
        <v>42905</v>
      </c>
      <c r="B481" s="217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26">
        <v>515</v>
      </c>
      <c r="J481">
        <v>5.15</v>
      </c>
      <c r="K481" s="148">
        <f t="shared" si="7"/>
        <v>1.2619619906850052E-3</v>
      </c>
      <c r="L481" s="197">
        <v>1</v>
      </c>
    </row>
    <row r="482" spans="1:12" x14ac:dyDescent="0.25">
      <c r="A482" s="152">
        <v>42905</v>
      </c>
      <c r="B482" s="217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26">
        <v>6000</v>
      </c>
      <c r="J482">
        <v>5</v>
      </c>
      <c r="K482" s="148">
        <f t="shared" si="7"/>
        <v>1.470246979438841E-2</v>
      </c>
      <c r="L482" s="197">
        <v>-124.879999999999</v>
      </c>
    </row>
    <row r="483" spans="1:12" x14ac:dyDescent="0.25">
      <c r="A483" s="152">
        <v>42905</v>
      </c>
      <c r="B483" s="217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26">
        <v>26445</v>
      </c>
      <c r="J483">
        <v>6.15</v>
      </c>
      <c r="K483" s="148">
        <f t="shared" si="7"/>
        <v>6.4801135618766922E-2</v>
      </c>
      <c r="L483" s="197">
        <v>215</v>
      </c>
    </row>
    <row r="484" spans="1:12" x14ac:dyDescent="0.25">
      <c r="A484" s="152">
        <v>42905</v>
      </c>
      <c r="B484" s="217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26">
        <v>29614</v>
      </c>
      <c r="J484">
        <v>11.39</v>
      </c>
      <c r="K484" s="148">
        <f t="shared" si="7"/>
        <v>7.2566490081836396E-2</v>
      </c>
      <c r="L484" s="197">
        <v>588</v>
      </c>
    </row>
    <row r="485" spans="1:12" x14ac:dyDescent="0.25">
      <c r="A485" s="152">
        <v>42905</v>
      </c>
      <c r="B485" s="217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26">
        <v>2620</v>
      </c>
      <c r="J485">
        <v>6.55</v>
      </c>
      <c r="K485" s="148">
        <f t="shared" si="7"/>
        <v>6.4200784768829386E-3</v>
      </c>
      <c r="L485" s="197">
        <v>40</v>
      </c>
    </row>
    <row r="486" spans="1:12" x14ac:dyDescent="0.25">
      <c r="A486" s="152">
        <v>42905</v>
      </c>
      <c r="B486" s="217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26">
        <v>101088</v>
      </c>
      <c r="J486">
        <v>8.32</v>
      </c>
      <c r="K486" s="148">
        <f t="shared" si="7"/>
        <v>0.24770721109585592</v>
      </c>
      <c r="L486" s="197">
        <v>-243</v>
      </c>
    </row>
    <row r="487" spans="1:12" x14ac:dyDescent="0.25">
      <c r="A487" s="152">
        <v>42905</v>
      </c>
      <c r="B487" s="217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26">
        <v>16653</v>
      </c>
      <c r="J487">
        <v>7.93</v>
      </c>
      <c r="K487" s="148">
        <f t="shared" si="7"/>
        <v>4.0806704914325032E-2</v>
      </c>
      <c r="L487" s="197">
        <v>0</v>
      </c>
    </row>
    <row r="488" spans="1:12" x14ac:dyDescent="0.25">
      <c r="A488" s="152">
        <v>42905</v>
      </c>
      <c r="B488" s="217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26">
        <v>84660</v>
      </c>
      <c r="J488">
        <v>14.11</v>
      </c>
      <c r="K488" s="148">
        <f t="shared" si="7"/>
        <v>0.20745184879882048</v>
      </c>
      <c r="L488" s="197">
        <v>-1465</v>
      </c>
    </row>
    <row r="489" spans="1:12" x14ac:dyDescent="0.25">
      <c r="A489" s="152">
        <v>42905</v>
      </c>
      <c r="B489" s="217" t="s">
        <v>835</v>
      </c>
      <c r="C489" t="s">
        <v>839</v>
      </c>
      <c r="I489" s="326">
        <v>370.33</v>
      </c>
      <c r="K489" s="148">
        <f t="shared" si="7"/>
        <v>9.0746093982597661E-4</v>
      </c>
      <c r="L489" s="197">
        <v>0</v>
      </c>
    </row>
    <row r="490" spans="1:12" x14ac:dyDescent="0.25">
      <c r="A490" s="152">
        <v>42907</v>
      </c>
      <c r="B490" s="217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26">
        <v>100180.15</v>
      </c>
      <c r="J490">
        <v>0.01</v>
      </c>
      <c r="K490" s="148">
        <f t="shared" si="7"/>
        <v>0.24409484101038637</v>
      </c>
      <c r="L490" s="197">
        <v>50.78</v>
      </c>
    </row>
    <row r="491" spans="1:12" x14ac:dyDescent="0.25">
      <c r="A491" s="152">
        <v>42907</v>
      </c>
      <c r="B491" s="217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26">
        <v>516</v>
      </c>
      <c r="J491">
        <v>5.16</v>
      </c>
      <c r="K491" s="148">
        <f t="shared" si="7"/>
        <v>1.25726441776499E-3</v>
      </c>
      <c r="L491" s="197">
        <v>1</v>
      </c>
    </row>
    <row r="492" spans="1:12" x14ac:dyDescent="0.25">
      <c r="A492" s="152">
        <v>42907</v>
      </c>
      <c r="B492" s="217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26">
        <v>6060</v>
      </c>
      <c r="J492">
        <v>5.05</v>
      </c>
      <c r="K492" s="148">
        <f t="shared" si="7"/>
        <v>1.4765547231891163E-2</v>
      </c>
      <c r="L492" s="197">
        <v>60</v>
      </c>
    </row>
    <row r="493" spans="1:12" x14ac:dyDescent="0.25">
      <c r="A493" s="152">
        <v>42907</v>
      </c>
      <c r="B493" s="217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26">
        <v>26359</v>
      </c>
      <c r="J493">
        <v>6.13</v>
      </c>
      <c r="K493" s="148">
        <f t="shared" si="7"/>
        <v>6.4225257340828248E-2</v>
      </c>
      <c r="L493" s="197">
        <v>-86</v>
      </c>
    </row>
    <row r="494" spans="1:12" x14ac:dyDescent="0.25">
      <c r="A494" s="152">
        <v>42907</v>
      </c>
      <c r="B494" s="217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26">
        <v>20718</v>
      </c>
      <c r="J494">
        <v>11.51</v>
      </c>
      <c r="K494" s="148">
        <f t="shared" si="7"/>
        <v>5.0480628308633847E-2</v>
      </c>
      <c r="L494" s="197">
        <v>236.849999999999</v>
      </c>
    </row>
    <row r="495" spans="1:12" x14ac:dyDescent="0.25">
      <c r="A495" s="152">
        <v>42907</v>
      </c>
      <c r="B495" s="217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26">
        <v>2640</v>
      </c>
      <c r="J495">
        <v>6.6</v>
      </c>
      <c r="K495" s="148">
        <f t="shared" si="7"/>
        <v>6.4325156257743678E-3</v>
      </c>
      <c r="L495" s="197">
        <v>20</v>
      </c>
    </row>
    <row r="496" spans="1:12" x14ac:dyDescent="0.25">
      <c r="A496" s="152">
        <v>42907</v>
      </c>
      <c r="B496" s="217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26">
        <v>102844.5</v>
      </c>
      <c r="J496">
        <v>8.1300000000000008</v>
      </c>
      <c r="K496" s="148">
        <f t="shared" si="7"/>
        <v>0.2505866868465727</v>
      </c>
      <c r="L496" s="197">
        <v>-1093.5</v>
      </c>
    </row>
    <row r="497" spans="1:12" x14ac:dyDescent="0.25">
      <c r="A497" s="152">
        <v>42907</v>
      </c>
      <c r="B497" s="217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26">
        <v>16611</v>
      </c>
      <c r="J497">
        <v>7.91</v>
      </c>
      <c r="K497" s="148">
        <f t="shared" si="7"/>
        <v>4.0473680704446222E-2</v>
      </c>
      <c r="L497" s="197">
        <v>0</v>
      </c>
    </row>
    <row r="498" spans="1:12" x14ac:dyDescent="0.25">
      <c r="A498" s="152">
        <v>42907</v>
      </c>
      <c r="B498" s="217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26">
        <v>70512</v>
      </c>
      <c r="J498">
        <v>14.69</v>
      </c>
      <c r="K498" s="148">
        <f t="shared" si="7"/>
        <v>0.17180664462295539</v>
      </c>
      <c r="L498" s="197">
        <v>3151.66</v>
      </c>
    </row>
    <row r="499" spans="1:12" x14ac:dyDescent="0.25">
      <c r="A499" s="152">
        <v>42907</v>
      </c>
      <c r="B499" s="217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26">
        <v>50000</v>
      </c>
      <c r="J499">
        <v>1</v>
      </c>
      <c r="K499" s="148">
        <f t="shared" si="7"/>
        <v>0.12182794745784788</v>
      </c>
      <c r="L499" s="197">
        <v>-2.2999999999999998</v>
      </c>
    </row>
    <row r="500" spans="1:12" x14ac:dyDescent="0.25">
      <c r="A500" s="152">
        <v>42907</v>
      </c>
      <c r="B500" s="217" t="s">
        <v>835</v>
      </c>
      <c r="C500" t="s">
        <v>839</v>
      </c>
      <c r="I500" s="326">
        <v>13974.21</v>
      </c>
      <c r="K500" s="148">
        <f t="shared" si="7"/>
        <v>3.4048986432898644E-2</v>
      </c>
      <c r="L500" s="197">
        <v>0</v>
      </c>
    </row>
    <row r="501" spans="1:12" x14ac:dyDescent="0.25">
      <c r="A501" s="152">
        <v>42912</v>
      </c>
      <c r="B501" s="217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26">
        <v>30204.81</v>
      </c>
      <c r="J501">
        <v>0.01</v>
      </c>
      <c r="K501" s="148">
        <f t="shared" si="7"/>
        <v>7.3586820837852798E-2</v>
      </c>
      <c r="L501" s="197">
        <v>24.659999999999901</v>
      </c>
    </row>
    <row r="502" spans="1:12" x14ac:dyDescent="0.25">
      <c r="A502" s="152">
        <v>42912</v>
      </c>
      <c r="B502" s="217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26">
        <v>517</v>
      </c>
      <c r="J502">
        <v>5.17</v>
      </c>
      <c r="K502" s="148">
        <f t="shared" si="7"/>
        <v>1.2595472831370201E-3</v>
      </c>
      <c r="L502" s="197">
        <v>1</v>
      </c>
    </row>
    <row r="503" spans="1:12" x14ac:dyDescent="0.25">
      <c r="A503" s="152">
        <v>42912</v>
      </c>
      <c r="B503" s="217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26">
        <v>4088</v>
      </c>
      <c r="J503">
        <v>5.1100000000000003</v>
      </c>
      <c r="K503" s="148">
        <f t="shared" si="7"/>
        <v>9.9594377049596495E-3</v>
      </c>
      <c r="L503" s="197">
        <v>84.679999999999396</v>
      </c>
    </row>
    <row r="504" spans="1:12" x14ac:dyDescent="0.25">
      <c r="A504" s="152">
        <v>42912</v>
      </c>
      <c r="B504" s="217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26">
        <v>23750</v>
      </c>
      <c r="J504">
        <v>6.25</v>
      </c>
      <c r="K504" s="148">
        <f t="shared" si="7"/>
        <v>5.7861214650878588E-2</v>
      </c>
      <c r="L504" s="197">
        <v>502.82</v>
      </c>
    </row>
    <row r="505" spans="1:12" x14ac:dyDescent="0.25">
      <c r="A505" s="152">
        <v>42912</v>
      </c>
      <c r="B505" s="217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26">
        <v>2404</v>
      </c>
      <c r="J505">
        <v>12.02</v>
      </c>
      <c r="K505" s="148">
        <f t="shared" si="7"/>
        <v>5.8567730535036685E-3</v>
      </c>
      <c r="L505" s="197">
        <v>634.98</v>
      </c>
    </row>
    <row r="506" spans="1:12" x14ac:dyDescent="0.25">
      <c r="A506" s="152">
        <v>42912</v>
      </c>
      <c r="B506" s="217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26">
        <v>2644</v>
      </c>
      <c r="J506">
        <v>6.61</v>
      </c>
      <c r="K506" s="148">
        <f t="shared" si="7"/>
        <v>6.4414758541862308E-3</v>
      </c>
      <c r="L506" s="197">
        <v>4</v>
      </c>
    </row>
    <row r="507" spans="1:12" x14ac:dyDescent="0.25">
      <c r="A507" s="152">
        <v>42912</v>
      </c>
      <c r="B507" s="217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26">
        <v>104733</v>
      </c>
      <c r="J507">
        <v>8.6199999999999992</v>
      </c>
      <c r="K507" s="148">
        <f t="shared" si="7"/>
        <v>0.25515699343286175</v>
      </c>
      <c r="L507" s="197">
        <v>6429.92</v>
      </c>
    </row>
    <row r="508" spans="1:12" x14ac:dyDescent="0.25">
      <c r="A508" s="152">
        <v>42912</v>
      </c>
      <c r="B508" s="217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26">
        <v>16611</v>
      </c>
      <c r="J508">
        <v>7.91</v>
      </c>
      <c r="K508" s="148">
        <f t="shared" si="7"/>
        <v>4.0468742592241862E-2</v>
      </c>
      <c r="L508" s="197">
        <v>0</v>
      </c>
    </row>
    <row r="509" spans="1:12" x14ac:dyDescent="0.25">
      <c r="A509" s="152">
        <v>42912</v>
      </c>
      <c r="B509" s="217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26">
        <v>85568</v>
      </c>
      <c r="J509">
        <v>13.37</v>
      </c>
      <c r="K509" s="148">
        <f t="shared" si="7"/>
        <v>0.20846603853668963</v>
      </c>
      <c r="L509" s="197">
        <v>-7493.34</v>
      </c>
    </row>
    <row r="510" spans="1:12" x14ac:dyDescent="0.25">
      <c r="A510" s="152">
        <v>42912</v>
      </c>
      <c r="B510" s="217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26">
        <v>139000</v>
      </c>
      <c r="J510">
        <v>1</v>
      </c>
      <c r="K510" s="148">
        <f t="shared" si="7"/>
        <v>0.33864037206198416</v>
      </c>
      <c r="L510" s="197">
        <v>-2.89</v>
      </c>
    </row>
    <row r="511" spans="1:12" x14ac:dyDescent="0.25">
      <c r="A511" s="152">
        <v>42912</v>
      </c>
      <c r="B511" s="217" t="s">
        <v>835</v>
      </c>
      <c r="C511" t="s">
        <v>839</v>
      </c>
      <c r="I511" s="326">
        <v>945.13</v>
      </c>
      <c r="K511" s="148">
        <f t="shared" si="7"/>
        <v>2.3025839917046264E-3</v>
      </c>
      <c r="L511" s="197">
        <v>0</v>
      </c>
    </row>
    <row r="512" spans="1:12" x14ac:dyDescent="0.25">
      <c r="A512" s="152">
        <v>42914</v>
      </c>
      <c r="B512" s="217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26">
        <v>30220.01</v>
      </c>
      <c r="J512">
        <v>0.01</v>
      </c>
      <c r="K512" s="148">
        <f t="shared" si="7"/>
        <v>7.4305891732368262E-2</v>
      </c>
      <c r="L512" s="197">
        <v>15.2</v>
      </c>
    </row>
    <row r="513" spans="1:12" x14ac:dyDescent="0.25">
      <c r="A513" s="152">
        <v>42914</v>
      </c>
      <c r="B513" s="217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26">
        <v>518</v>
      </c>
      <c r="J513">
        <v>5.18</v>
      </c>
      <c r="K513" s="148">
        <f t="shared" si="7"/>
        <v>1.2736743607089066E-3</v>
      </c>
      <c r="L513" s="197">
        <v>1</v>
      </c>
    </row>
    <row r="514" spans="1:12" x14ac:dyDescent="0.25">
      <c r="A514" s="152">
        <v>42914</v>
      </c>
      <c r="B514" s="217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26">
        <v>4056</v>
      </c>
      <c r="J514">
        <v>5.07</v>
      </c>
      <c r="K514" s="148">
        <f t="shared" ref="K514:K577" si="8">I514/SUMIF(A:A,A514,I:I)</f>
        <v>9.9730177741994691E-3</v>
      </c>
      <c r="L514" s="197">
        <v>-32</v>
      </c>
    </row>
    <row r="515" spans="1:12" x14ac:dyDescent="0.25">
      <c r="A515" s="152">
        <v>42914</v>
      </c>
      <c r="B515" s="217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26">
        <v>20823</v>
      </c>
      <c r="J515">
        <v>6.31</v>
      </c>
      <c r="K515" s="148">
        <f t="shared" si="8"/>
        <v>5.1200234002010736E-2</v>
      </c>
      <c r="L515" s="197">
        <v>249.75</v>
      </c>
    </row>
    <row r="516" spans="1:12" x14ac:dyDescent="0.25">
      <c r="A516" s="152">
        <v>42914</v>
      </c>
      <c r="B516" s="217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26">
        <v>14040</v>
      </c>
      <c r="J516">
        <v>11.7</v>
      </c>
      <c r="K516" s="148">
        <f t="shared" si="8"/>
        <v>3.4521984602998164E-2</v>
      </c>
      <c r="L516" s="197">
        <v>-148.97</v>
      </c>
    </row>
    <row r="517" spans="1:12" x14ac:dyDescent="0.25">
      <c r="A517" s="152">
        <v>42914</v>
      </c>
      <c r="B517" s="217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26">
        <v>2644</v>
      </c>
      <c r="J517">
        <v>6.61</v>
      </c>
      <c r="K517" s="148">
        <f t="shared" si="8"/>
        <v>6.5011486674022177E-3</v>
      </c>
      <c r="L517" s="197">
        <v>0</v>
      </c>
    </row>
    <row r="518" spans="1:12" x14ac:dyDescent="0.25">
      <c r="A518" s="152">
        <v>42914</v>
      </c>
      <c r="B518" s="217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26">
        <v>103275</v>
      </c>
      <c r="J518">
        <v>8.5</v>
      </c>
      <c r="K518" s="148">
        <f t="shared" si="8"/>
        <v>0.25393575212782304</v>
      </c>
      <c r="L518" s="197">
        <v>-1458</v>
      </c>
    </row>
    <row r="519" spans="1:12" x14ac:dyDescent="0.25">
      <c r="A519" s="152">
        <v>42914</v>
      </c>
      <c r="B519" s="217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26">
        <v>16611</v>
      </c>
      <c r="J519">
        <v>7.91</v>
      </c>
      <c r="K519" s="148">
        <f t="shared" si="8"/>
        <v>4.0843638621111289E-2</v>
      </c>
      <c r="L519" s="197">
        <v>0</v>
      </c>
    </row>
    <row r="520" spans="1:12" x14ac:dyDescent="0.25">
      <c r="A520" s="152">
        <v>42914</v>
      </c>
      <c r="B520" s="217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26">
        <v>83136</v>
      </c>
      <c r="J520">
        <v>12.99</v>
      </c>
      <c r="K520" s="148">
        <f t="shared" si="8"/>
        <v>0.20441735840134295</v>
      </c>
      <c r="L520" s="197">
        <v>-2432</v>
      </c>
    </row>
    <row r="521" spans="1:12" x14ac:dyDescent="0.25">
      <c r="A521" s="152">
        <v>42914</v>
      </c>
      <c r="B521" s="217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26">
        <v>100000</v>
      </c>
      <c r="J521">
        <v>1</v>
      </c>
      <c r="K521" s="148">
        <f t="shared" si="8"/>
        <v>0.24588308121793562</v>
      </c>
      <c r="L521" s="197">
        <v>47.47</v>
      </c>
    </row>
    <row r="522" spans="1:12" x14ac:dyDescent="0.25">
      <c r="A522" s="152">
        <v>42914</v>
      </c>
      <c r="B522" s="217" t="s">
        <v>835</v>
      </c>
      <c r="C522" t="s">
        <v>839</v>
      </c>
      <c r="I522" s="326">
        <v>31374.35</v>
      </c>
      <c r="K522" s="148">
        <f t="shared" si="8"/>
        <v>7.7144218492099376E-2</v>
      </c>
      <c r="L522" s="197">
        <v>0</v>
      </c>
    </row>
    <row r="523" spans="1:12" x14ac:dyDescent="0.25">
      <c r="A523" s="152">
        <v>42919</v>
      </c>
      <c r="B523" s="217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26">
        <v>48235.21</v>
      </c>
      <c r="J523">
        <v>0.01</v>
      </c>
      <c r="K523" s="148">
        <f t="shared" si="8"/>
        <v>0.11725061236348179</v>
      </c>
      <c r="L523" s="197">
        <v>15.2</v>
      </c>
    </row>
    <row r="524" spans="1:12" x14ac:dyDescent="0.25">
      <c r="A524" s="152">
        <v>42919</v>
      </c>
      <c r="B524" s="217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26">
        <v>526</v>
      </c>
      <c r="J524">
        <v>5.26</v>
      </c>
      <c r="K524" s="148">
        <f t="shared" si="8"/>
        <v>1.2786058587324783E-3</v>
      </c>
      <c r="L524" s="197">
        <v>8</v>
      </c>
    </row>
    <row r="525" spans="1:12" x14ac:dyDescent="0.25">
      <c r="A525" s="152">
        <v>42919</v>
      </c>
      <c r="B525" s="217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26">
        <v>2096</v>
      </c>
      <c r="J525">
        <v>5.24</v>
      </c>
      <c r="K525" s="148">
        <f t="shared" si="8"/>
        <v>5.0949769579910166E-3</v>
      </c>
      <c r="L525" s="197">
        <v>133.19999999999999</v>
      </c>
    </row>
    <row r="526" spans="1:12" x14ac:dyDescent="0.25">
      <c r="A526" s="152">
        <v>42919</v>
      </c>
      <c r="B526" s="217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26">
        <v>20658</v>
      </c>
      <c r="J526">
        <v>6.26</v>
      </c>
      <c r="K526" s="148">
        <f t="shared" si="8"/>
        <v>5.0215665075466799E-2</v>
      </c>
      <c r="L526" s="197">
        <v>-165</v>
      </c>
    </row>
    <row r="527" spans="1:12" x14ac:dyDescent="0.25">
      <c r="A527" s="152">
        <v>42919</v>
      </c>
      <c r="B527" s="217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26">
        <v>9488</v>
      </c>
      <c r="J527">
        <v>11.86</v>
      </c>
      <c r="K527" s="148">
        <f t="shared" si="8"/>
        <v>2.3063521649531852E-2</v>
      </c>
      <c r="L527" s="197">
        <v>178.259999999999</v>
      </c>
    </row>
    <row r="528" spans="1:12" x14ac:dyDescent="0.25">
      <c r="A528" s="152">
        <v>42919</v>
      </c>
      <c r="B528" s="217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26">
        <v>677</v>
      </c>
      <c r="J528">
        <v>6.77</v>
      </c>
      <c r="K528" s="148">
        <f t="shared" si="8"/>
        <v>1.6456581109541594E-3</v>
      </c>
      <c r="L528" s="197">
        <v>44.900000000000098</v>
      </c>
    </row>
    <row r="529" spans="1:12" x14ac:dyDescent="0.25">
      <c r="A529" s="152">
        <v>42919</v>
      </c>
      <c r="B529" s="217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26">
        <v>101821</v>
      </c>
      <c r="J529">
        <v>8.74</v>
      </c>
      <c r="K529" s="148">
        <f t="shared" si="8"/>
        <v>0.24750746604942903</v>
      </c>
      <c r="L529" s="197">
        <v>2901.63</v>
      </c>
    </row>
    <row r="530" spans="1:12" x14ac:dyDescent="0.25">
      <c r="A530" s="152">
        <v>42919</v>
      </c>
      <c r="B530" s="217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26">
        <v>16611</v>
      </c>
      <c r="J530">
        <v>7.91</v>
      </c>
      <c r="K530" s="148">
        <f t="shared" si="8"/>
        <v>4.0378178554002275E-2</v>
      </c>
      <c r="L530" s="197">
        <v>0</v>
      </c>
    </row>
    <row r="531" spans="1:12" x14ac:dyDescent="0.25">
      <c r="A531" s="152">
        <v>42919</v>
      </c>
      <c r="B531" s="217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26">
        <v>84608</v>
      </c>
      <c r="J531">
        <v>13.22</v>
      </c>
      <c r="K531" s="148">
        <f t="shared" si="8"/>
        <v>0.20566594010577477</v>
      </c>
      <c r="L531" s="197">
        <v>1472</v>
      </c>
    </row>
    <row r="532" spans="1:12" x14ac:dyDescent="0.25">
      <c r="A532" s="152">
        <v>42919</v>
      </c>
      <c r="B532" s="217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26">
        <v>114000</v>
      </c>
      <c r="J532">
        <v>1</v>
      </c>
      <c r="K532" s="148">
        <f t="shared" si="8"/>
        <v>0.27711229637928236</v>
      </c>
      <c r="L532" s="197">
        <v>100.28</v>
      </c>
    </row>
    <row r="533" spans="1:12" x14ac:dyDescent="0.25">
      <c r="A533" s="152">
        <v>42919</v>
      </c>
      <c r="B533" s="217" t="s">
        <v>835</v>
      </c>
      <c r="C533" t="s">
        <v>839</v>
      </c>
      <c r="I533" s="326">
        <v>12665.36</v>
      </c>
      <c r="K533" s="148">
        <f t="shared" si="8"/>
        <v>3.0787078895353578E-2</v>
      </c>
      <c r="L533" s="197">
        <v>0</v>
      </c>
    </row>
    <row r="534" spans="1:12" x14ac:dyDescent="0.25">
      <c r="A534" s="152">
        <v>42920</v>
      </c>
      <c r="B534" s="217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26">
        <v>128240.5</v>
      </c>
      <c r="J534">
        <v>0.01</v>
      </c>
      <c r="K534" s="148">
        <f t="shared" si="8"/>
        <v>0.31400195721573515</v>
      </c>
      <c r="L534" s="197">
        <v>5.2899999999999601</v>
      </c>
    </row>
    <row r="535" spans="1:12" x14ac:dyDescent="0.25">
      <c r="A535" s="152">
        <v>42920</v>
      </c>
      <c r="B535" s="217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26">
        <v>522</v>
      </c>
      <c r="J535">
        <v>5.22</v>
      </c>
      <c r="K535" s="148">
        <f t="shared" si="8"/>
        <v>1.2781377307996594E-3</v>
      </c>
      <c r="L535" s="197">
        <v>-4</v>
      </c>
    </row>
    <row r="536" spans="1:12" x14ac:dyDescent="0.25">
      <c r="A536" s="152">
        <v>42920</v>
      </c>
      <c r="B536" s="217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26">
        <v>2100</v>
      </c>
      <c r="J536">
        <v>5.25</v>
      </c>
      <c r="K536" s="148">
        <f t="shared" si="8"/>
        <v>5.1419333997687455E-3</v>
      </c>
      <c r="L536" s="197">
        <v>4</v>
      </c>
    </row>
    <row r="537" spans="1:12" x14ac:dyDescent="0.25">
      <c r="A537" s="152">
        <v>42920</v>
      </c>
      <c r="B537" s="217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26">
        <v>23560</v>
      </c>
      <c r="J537">
        <v>6.2</v>
      </c>
      <c r="K537" s="148">
        <f t="shared" si="8"/>
        <v>5.7687595665976969E-2</v>
      </c>
      <c r="L537" s="197">
        <v>-198.06</v>
      </c>
    </row>
    <row r="538" spans="1:12" x14ac:dyDescent="0.25">
      <c r="A538" s="152">
        <v>42920</v>
      </c>
      <c r="B538" s="217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26">
        <v>20700</v>
      </c>
      <c r="J538">
        <v>11.5</v>
      </c>
      <c r="K538" s="148">
        <f t="shared" si="8"/>
        <v>5.0684772083434776E-2</v>
      </c>
      <c r="L538" s="197">
        <v>-402.99999999999898</v>
      </c>
    </row>
    <row r="539" spans="1:12" x14ac:dyDescent="0.25">
      <c r="A539" s="152">
        <v>42920</v>
      </c>
      <c r="B539" s="217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26">
        <v>681</v>
      </c>
      <c r="J539">
        <v>6.81</v>
      </c>
      <c r="K539" s="148">
        <f t="shared" si="8"/>
        <v>1.6674555453535789E-3</v>
      </c>
      <c r="L539" s="197">
        <v>4</v>
      </c>
    </row>
    <row r="540" spans="1:12" x14ac:dyDescent="0.25">
      <c r="A540" s="152">
        <v>42920</v>
      </c>
      <c r="B540" s="217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26">
        <v>104125.5</v>
      </c>
      <c r="J540">
        <v>8.57</v>
      </c>
      <c r="K540" s="148">
        <f t="shared" si="8"/>
        <v>0.25495542200839072</v>
      </c>
      <c r="L540" s="197">
        <v>-1985.5</v>
      </c>
    </row>
    <row r="541" spans="1:12" x14ac:dyDescent="0.25">
      <c r="A541" s="152">
        <v>42920</v>
      </c>
      <c r="B541" s="217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26">
        <v>16611</v>
      </c>
      <c r="J541">
        <v>7.91</v>
      </c>
      <c r="K541" s="148">
        <f t="shared" si="8"/>
        <v>4.0672693192170775E-2</v>
      </c>
      <c r="L541" s="197">
        <v>0</v>
      </c>
    </row>
    <row r="542" spans="1:12" x14ac:dyDescent="0.25">
      <c r="A542" s="152">
        <v>42920</v>
      </c>
      <c r="B542" s="217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26">
        <v>84160</v>
      </c>
      <c r="J542">
        <v>13.15</v>
      </c>
      <c r="K542" s="148">
        <f t="shared" si="8"/>
        <v>0.20606910234501791</v>
      </c>
      <c r="L542" s="197">
        <v>-448</v>
      </c>
    </row>
    <row r="543" spans="1:12" x14ac:dyDescent="0.25">
      <c r="A543" s="152">
        <v>42920</v>
      </c>
      <c r="B543" s="217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26">
        <v>24000</v>
      </c>
      <c r="J543">
        <v>1</v>
      </c>
      <c r="K543" s="148">
        <f t="shared" si="8"/>
        <v>5.8764953140214231E-2</v>
      </c>
      <c r="L543" s="197">
        <v>51.39</v>
      </c>
    </row>
    <row r="544" spans="1:12" x14ac:dyDescent="0.25">
      <c r="A544" s="152">
        <v>42920</v>
      </c>
      <c r="B544" s="217" t="s">
        <v>835</v>
      </c>
      <c r="C544" t="s">
        <v>839</v>
      </c>
      <c r="I544" s="326">
        <v>3706.69</v>
      </c>
      <c r="K544" s="148">
        <f t="shared" si="8"/>
        <v>9.0759776731375291E-3</v>
      </c>
      <c r="L544" s="197">
        <v>0</v>
      </c>
    </row>
    <row r="545" spans="1:12" x14ac:dyDescent="0.25">
      <c r="A545" s="152">
        <v>42921</v>
      </c>
      <c r="B545" s="217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26">
        <v>113240.5</v>
      </c>
      <c r="J545">
        <v>0.01</v>
      </c>
      <c r="K545" s="148">
        <f t="shared" si="8"/>
        <v>0.27575087601166448</v>
      </c>
      <c r="L545" s="197">
        <v>0</v>
      </c>
    </row>
    <row r="546" spans="1:12" x14ac:dyDescent="0.25">
      <c r="A546" s="152">
        <v>42921</v>
      </c>
      <c r="B546" s="217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26">
        <v>529</v>
      </c>
      <c r="J546">
        <v>5.29</v>
      </c>
      <c r="K546" s="148">
        <f t="shared" si="8"/>
        <v>1.2881629223658541E-3</v>
      </c>
      <c r="L546" s="197">
        <v>7</v>
      </c>
    </row>
    <row r="547" spans="1:12" x14ac:dyDescent="0.25">
      <c r="A547" s="152">
        <v>42921</v>
      </c>
      <c r="B547" s="217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26">
        <v>2092</v>
      </c>
      <c r="J547">
        <v>5.23</v>
      </c>
      <c r="K547" s="148">
        <f t="shared" si="8"/>
        <v>5.0942095152918089E-3</v>
      </c>
      <c r="L547" s="197">
        <v>-8</v>
      </c>
    </row>
    <row r="548" spans="1:12" x14ac:dyDescent="0.25">
      <c r="A548" s="152">
        <v>42921</v>
      </c>
      <c r="B548" s="217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26">
        <v>23750</v>
      </c>
      <c r="J548">
        <v>6.25</v>
      </c>
      <c r="K548" s="148">
        <f t="shared" si="8"/>
        <v>5.7833401523986833E-2</v>
      </c>
      <c r="L548" s="197">
        <v>190</v>
      </c>
    </row>
    <row r="549" spans="1:12" x14ac:dyDescent="0.25">
      <c r="A549" s="152">
        <v>42921</v>
      </c>
      <c r="B549" s="217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26">
        <v>20790</v>
      </c>
      <c r="J549">
        <v>11.55</v>
      </c>
      <c r="K549" s="148">
        <f t="shared" si="8"/>
        <v>5.0625533376155211E-2</v>
      </c>
      <c r="L549" s="197">
        <v>90</v>
      </c>
    </row>
    <row r="550" spans="1:12" x14ac:dyDescent="0.25">
      <c r="A550" s="152">
        <v>42921</v>
      </c>
      <c r="B550" s="217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26">
        <v>686</v>
      </c>
      <c r="J550">
        <v>6.86</v>
      </c>
      <c r="K550" s="148">
        <f t="shared" si="8"/>
        <v>1.670472145071788E-3</v>
      </c>
      <c r="L550" s="197">
        <v>5</v>
      </c>
    </row>
    <row r="551" spans="1:12" x14ac:dyDescent="0.25">
      <c r="A551" s="152">
        <v>42921</v>
      </c>
      <c r="B551" s="217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26">
        <v>101238.5</v>
      </c>
      <c r="J551">
        <v>8.69</v>
      </c>
      <c r="K551" s="148">
        <f t="shared" si="8"/>
        <v>0.24652491874467961</v>
      </c>
      <c r="L551" s="197">
        <v>1458.65</v>
      </c>
    </row>
    <row r="552" spans="1:12" x14ac:dyDescent="0.25">
      <c r="A552" s="152">
        <v>42921</v>
      </c>
      <c r="B552" s="217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26">
        <v>16611</v>
      </c>
      <c r="J552">
        <v>7.91</v>
      </c>
      <c r="K552" s="148">
        <f t="shared" si="8"/>
        <v>4.044928979852401E-2</v>
      </c>
      <c r="L552" s="197">
        <v>0</v>
      </c>
    </row>
    <row r="553" spans="1:12" x14ac:dyDescent="0.25">
      <c r="A553" s="152">
        <v>42921</v>
      </c>
      <c r="B553" s="217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26">
        <v>91218</v>
      </c>
      <c r="J553">
        <v>13.22</v>
      </c>
      <c r="K553" s="148">
        <f t="shared" si="8"/>
        <v>0.22212409348273815</v>
      </c>
      <c r="L553" s="197">
        <v>513</v>
      </c>
    </row>
    <row r="554" spans="1:12" x14ac:dyDescent="0.25">
      <c r="A554" s="152">
        <v>42921</v>
      </c>
      <c r="B554" s="217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26">
        <v>24000</v>
      </c>
      <c r="J554">
        <v>1</v>
      </c>
      <c r="K554" s="148">
        <f t="shared" si="8"/>
        <v>5.8442174171607748E-2</v>
      </c>
      <c r="L554" s="197">
        <v>0</v>
      </c>
    </row>
    <row r="555" spans="1:12" x14ac:dyDescent="0.25">
      <c r="A555" s="152">
        <v>42921</v>
      </c>
      <c r="B555" s="217" t="s">
        <v>835</v>
      </c>
      <c r="C555" t="s">
        <v>839</v>
      </c>
      <c r="I555" s="326">
        <v>16507.34</v>
      </c>
      <c r="K555" s="148">
        <f t="shared" si="8"/>
        <v>4.0196868307914475E-2</v>
      </c>
      <c r="L555" s="197">
        <v>0</v>
      </c>
    </row>
    <row r="556" spans="1:12" x14ac:dyDescent="0.25">
      <c r="A556" s="152">
        <v>42922</v>
      </c>
      <c r="B556" s="217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26">
        <v>113260.74</v>
      </c>
      <c r="J556">
        <v>0.01</v>
      </c>
      <c r="K556" s="148">
        <f t="shared" si="8"/>
        <v>0.27697389194537991</v>
      </c>
      <c r="L556" s="197">
        <v>20.239999999999998</v>
      </c>
    </row>
    <row r="557" spans="1:12" x14ac:dyDescent="0.25">
      <c r="A557" s="152">
        <v>42922</v>
      </c>
      <c r="B557" s="217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26">
        <v>532</v>
      </c>
      <c r="J557">
        <v>5.32</v>
      </c>
      <c r="K557" s="148">
        <f t="shared" si="8"/>
        <v>1.3009813507747002E-3</v>
      </c>
      <c r="L557" s="197">
        <v>3</v>
      </c>
    </row>
    <row r="558" spans="1:12" x14ac:dyDescent="0.25">
      <c r="A558" s="152">
        <v>42922</v>
      </c>
      <c r="B558" s="217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26">
        <v>2092</v>
      </c>
      <c r="J558">
        <v>5.23</v>
      </c>
      <c r="K558" s="148">
        <f t="shared" si="8"/>
        <v>5.1158890710914897E-3</v>
      </c>
      <c r="L558" s="197">
        <v>0</v>
      </c>
    </row>
    <row r="559" spans="1:12" x14ac:dyDescent="0.25">
      <c r="A559" s="152">
        <v>42922</v>
      </c>
      <c r="B559" s="217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26">
        <v>23636</v>
      </c>
      <c r="J559">
        <v>6.22</v>
      </c>
      <c r="K559" s="148">
        <f t="shared" si="8"/>
        <v>5.7800742870133107E-2</v>
      </c>
      <c r="L559" s="197">
        <v>-114</v>
      </c>
    </row>
    <row r="560" spans="1:12" x14ac:dyDescent="0.25">
      <c r="A560" s="152">
        <v>42922</v>
      </c>
      <c r="B560" s="217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26">
        <v>26312</v>
      </c>
      <c r="J560">
        <v>11.44</v>
      </c>
      <c r="K560" s="148">
        <f t="shared" si="8"/>
        <v>6.4344776882676522E-2</v>
      </c>
      <c r="L560" s="197">
        <v>-168</v>
      </c>
    </row>
    <row r="561" spans="1:12" x14ac:dyDescent="0.25">
      <c r="A561" s="152">
        <v>42922</v>
      </c>
      <c r="B561" s="217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26">
        <v>689</v>
      </c>
      <c r="J561">
        <v>6.89</v>
      </c>
      <c r="K561" s="148">
        <f t="shared" si="8"/>
        <v>1.6849175764732489E-3</v>
      </c>
      <c r="L561" s="197">
        <v>3</v>
      </c>
    </row>
    <row r="562" spans="1:12" x14ac:dyDescent="0.25">
      <c r="A562" s="152">
        <v>42922</v>
      </c>
      <c r="B562" s="217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26">
        <v>100656</v>
      </c>
      <c r="J562">
        <v>8.64</v>
      </c>
      <c r="K562" s="148">
        <f t="shared" si="8"/>
        <v>0.24614958429244024</v>
      </c>
      <c r="L562" s="197">
        <v>-582.5</v>
      </c>
    </row>
    <row r="563" spans="1:12" x14ac:dyDescent="0.25">
      <c r="A563" s="152">
        <v>42922</v>
      </c>
      <c r="B563" s="217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26">
        <v>16611</v>
      </c>
      <c r="J563">
        <v>7.91</v>
      </c>
      <c r="K563" s="148">
        <f t="shared" si="8"/>
        <v>4.0621430860373203E-2</v>
      </c>
      <c r="L563" s="197">
        <v>0</v>
      </c>
    </row>
    <row r="564" spans="1:12" x14ac:dyDescent="0.25">
      <c r="A564" s="152">
        <v>42922</v>
      </c>
      <c r="B564" s="217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26">
        <v>90321</v>
      </c>
      <c r="J564">
        <v>13.09</v>
      </c>
      <c r="K564" s="148">
        <f t="shared" si="8"/>
        <v>0.22087582064534153</v>
      </c>
      <c r="L564" s="197">
        <v>-897</v>
      </c>
    </row>
    <row r="565" spans="1:12" x14ac:dyDescent="0.25">
      <c r="A565" s="152">
        <v>42922</v>
      </c>
      <c r="B565" s="217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26">
        <v>24000</v>
      </c>
      <c r="J565">
        <v>1</v>
      </c>
      <c r="K565" s="148">
        <f t="shared" si="8"/>
        <v>5.8690888004873688E-2</v>
      </c>
      <c r="L565" s="197">
        <v>0</v>
      </c>
    </row>
    <row r="566" spans="1:12" x14ac:dyDescent="0.25">
      <c r="A566" s="152">
        <v>42922</v>
      </c>
      <c r="B566" s="217" t="s">
        <v>835</v>
      </c>
      <c r="C566" t="s">
        <v>839</v>
      </c>
      <c r="I566" s="326">
        <v>10812.34</v>
      </c>
      <c r="K566" s="148">
        <f t="shared" si="8"/>
        <v>2.6441076500442334E-2</v>
      </c>
      <c r="L566" s="197">
        <v>0</v>
      </c>
    </row>
    <row r="567" spans="1:12" x14ac:dyDescent="0.25">
      <c r="A567" s="152">
        <v>42923</v>
      </c>
      <c r="B567" s="217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26">
        <v>107271.15</v>
      </c>
      <c r="J567">
        <v>0.01</v>
      </c>
      <c r="K567" s="148">
        <f t="shared" si="8"/>
        <v>0.26189480901586221</v>
      </c>
      <c r="L567" s="197">
        <v>10.4100000000001</v>
      </c>
    </row>
    <row r="568" spans="1:12" x14ac:dyDescent="0.25">
      <c r="A568" s="152">
        <v>42923</v>
      </c>
      <c r="B568" s="217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26">
        <v>533</v>
      </c>
      <c r="J568">
        <v>5.33</v>
      </c>
      <c r="K568" s="148">
        <f t="shared" si="8"/>
        <v>1.3012812224484829E-3</v>
      </c>
      <c r="L568" s="197">
        <v>1</v>
      </c>
    </row>
    <row r="569" spans="1:12" x14ac:dyDescent="0.25">
      <c r="A569" s="152">
        <v>42923</v>
      </c>
      <c r="B569" s="217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26">
        <v>2084</v>
      </c>
      <c r="J569">
        <v>5.21</v>
      </c>
      <c r="K569" s="148">
        <f t="shared" si="8"/>
        <v>5.0879363369280266E-3</v>
      </c>
      <c r="L569" s="197">
        <v>-8</v>
      </c>
    </row>
    <row r="570" spans="1:12" x14ac:dyDescent="0.25">
      <c r="A570" s="152">
        <v>42923</v>
      </c>
      <c r="B570" s="217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26">
        <v>23598</v>
      </c>
      <c r="J570">
        <v>6.21</v>
      </c>
      <c r="K570" s="148">
        <f t="shared" si="8"/>
        <v>5.7612822302700373E-2</v>
      </c>
      <c r="L570" s="197">
        <v>-38</v>
      </c>
    </row>
    <row r="571" spans="1:12" x14ac:dyDescent="0.25">
      <c r="A571" s="152">
        <v>42923</v>
      </c>
      <c r="B571" s="217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26">
        <v>17400</v>
      </c>
      <c r="J571">
        <v>11.6</v>
      </c>
      <c r="K571" s="148">
        <f t="shared" si="8"/>
        <v>4.2480850413890436E-2</v>
      </c>
      <c r="L571" s="197">
        <v>320.75</v>
      </c>
    </row>
    <row r="572" spans="1:12" x14ac:dyDescent="0.25">
      <c r="A572" s="152">
        <v>42923</v>
      </c>
      <c r="B572" s="217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26">
        <v>702</v>
      </c>
      <c r="J572">
        <v>7.02</v>
      </c>
      <c r="K572" s="148">
        <f t="shared" si="8"/>
        <v>1.7138825856638556E-3</v>
      </c>
      <c r="L572" s="197">
        <v>13</v>
      </c>
    </row>
    <row r="573" spans="1:12" x14ac:dyDescent="0.25">
      <c r="A573" s="152">
        <v>42923</v>
      </c>
      <c r="B573" s="217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26">
        <v>94252.5</v>
      </c>
      <c r="J573">
        <v>8.85</v>
      </c>
      <c r="K573" s="148">
        <f t="shared" si="8"/>
        <v>0.23011070997903496</v>
      </c>
      <c r="L573" s="197">
        <v>2337.7399999999998</v>
      </c>
    </row>
    <row r="574" spans="1:12" x14ac:dyDescent="0.25">
      <c r="A574" s="152">
        <v>42923</v>
      </c>
      <c r="B574" s="217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26">
        <v>16611</v>
      </c>
      <c r="J574">
        <v>7.91</v>
      </c>
      <c r="K574" s="148">
        <f t="shared" si="8"/>
        <v>4.0554563576157131E-2</v>
      </c>
      <c r="L574" s="197">
        <v>0</v>
      </c>
    </row>
    <row r="575" spans="1:12" x14ac:dyDescent="0.25">
      <c r="A575" s="152">
        <v>42923</v>
      </c>
      <c r="B575" s="217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26">
        <v>101199</v>
      </c>
      <c r="J575">
        <v>12.81</v>
      </c>
      <c r="K575" s="148">
        <f t="shared" si="8"/>
        <v>0.24707009086409759</v>
      </c>
      <c r="L575" s="197">
        <v>-1982</v>
      </c>
    </row>
    <row r="576" spans="1:12" x14ac:dyDescent="0.25">
      <c r="A576" s="152">
        <v>42923</v>
      </c>
      <c r="B576" s="217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26">
        <v>0</v>
      </c>
      <c r="J576">
        <v>1</v>
      </c>
      <c r="K576" s="148">
        <f t="shared" si="8"/>
        <v>0</v>
      </c>
      <c r="L576" s="197">
        <v>0</v>
      </c>
    </row>
    <row r="577" spans="1:12" x14ac:dyDescent="0.25">
      <c r="A577" s="152">
        <v>42923</v>
      </c>
      <c r="B577" s="217" t="s">
        <v>835</v>
      </c>
      <c r="C577" t="s">
        <v>839</v>
      </c>
      <c r="I577" s="326">
        <v>45945.67</v>
      </c>
      <c r="K577" s="148">
        <f t="shared" si="8"/>
        <v>0.11217305370321685</v>
      </c>
      <c r="L577" s="197">
        <v>0</v>
      </c>
    </row>
    <row r="578" spans="1:12" x14ac:dyDescent="0.25">
      <c r="A578" s="152">
        <v>42926</v>
      </c>
      <c r="B578" s="217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26">
        <v>156625.15</v>
      </c>
      <c r="J578">
        <v>0.01</v>
      </c>
      <c r="K578" s="148">
        <f t="shared" ref="K578:K641" si="9">I578/SUMIF(A:A,A578,I:I)</f>
        <v>0.38220879256301099</v>
      </c>
      <c r="L578" s="197">
        <v>0</v>
      </c>
    </row>
    <row r="579" spans="1:12" x14ac:dyDescent="0.25">
      <c r="A579" s="152">
        <v>42926</v>
      </c>
      <c r="B579" s="217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26">
        <v>535</v>
      </c>
      <c r="J579">
        <v>5.35</v>
      </c>
      <c r="K579" s="148">
        <f t="shared" si="9"/>
        <v>1.3055483364019819E-3</v>
      </c>
      <c r="L579" s="197">
        <v>2</v>
      </c>
    </row>
    <row r="580" spans="1:12" x14ac:dyDescent="0.25">
      <c r="A580" s="152">
        <v>42926</v>
      </c>
      <c r="B580" s="217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26">
        <v>2092</v>
      </c>
      <c r="J580">
        <v>5.23</v>
      </c>
      <c r="K580" s="148">
        <f t="shared" si="9"/>
        <v>5.1050600369213954E-3</v>
      </c>
      <c r="L580" s="197">
        <v>8</v>
      </c>
    </row>
    <row r="581" spans="1:12" x14ac:dyDescent="0.25">
      <c r="A581" s="152">
        <v>42926</v>
      </c>
      <c r="B581" s="217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26">
        <v>23560</v>
      </c>
      <c r="J581">
        <v>6.2</v>
      </c>
      <c r="K581" s="148">
        <f t="shared" si="9"/>
        <v>5.7492932346973266E-2</v>
      </c>
      <c r="L581" s="197">
        <v>-38</v>
      </c>
    </row>
    <row r="582" spans="1:12" x14ac:dyDescent="0.25">
      <c r="A582" s="152">
        <v>42926</v>
      </c>
      <c r="B582" s="217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26">
        <v>12848</v>
      </c>
      <c r="J582">
        <v>11.68</v>
      </c>
      <c r="K582" s="148">
        <f t="shared" si="9"/>
        <v>3.1352682291761989E-2</v>
      </c>
      <c r="L582" s="197">
        <v>146.29</v>
      </c>
    </row>
    <row r="583" spans="1:12" x14ac:dyDescent="0.25">
      <c r="A583" s="152">
        <v>42926</v>
      </c>
      <c r="B583" s="217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26">
        <v>696</v>
      </c>
      <c r="J583">
        <v>6.96</v>
      </c>
      <c r="K583" s="148">
        <f t="shared" si="9"/>
        <v>1.698432975954728E-3</v>
      </c>
      <c r="L583" s="197">
        <v>-6</v>
      </c>
    </row>
    <row r="584" spans="1:12" x14ac:dyDescent="0.25">
      <c r="A584" s="152">
        <v>42926</v>
      </c>
      <c r="B584" s="217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26">
        <v>89726</v>
      </c>
      <c r="J584">
        <v>8.84</v>
      </c>
      <c r="K584" s="148">
        <f t="shared" si="9"/>
        <v>0.21895631781683034</v>
      </c>
      <c r="L584" s="197">
        <v>-80.950000000000699</v>
      </c>
    </row>
    <row r="585" spans="1:12" x14ac:dyDescent="0.25">
      <c r="A585" s="152">
        <v>42926</v>
      </c>
      <c r="B585" s="217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26">
        <v>16611</v>
      </c>
      <c r="J585">
        <v>7.91</v>
      </c>
      <c r="K585" s="148">
        <f t="shared" si="9"/>
        <v>4.0535445637333314E-2</v>
      </c>
      <c r="L585" s="197">
        <v>0</v>
      </c>
    </row>
    <row r="586" spans="1:12" x14ac:dyDescent="0.25">
      <c r="A586" s="152">
        <v>42926</v>
      </c>
      <c r="B586" s="217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26">
        <v>96225</v>
      </c>
      <c r="J586">
        <v>12.83</v>
      </c>
      <c r="K586" s="148">
        <f t="shared" si="9"/>
        <v>0.23481567975753406</v>
      </c>
      <c r="L586" s="197">
        <v>171.84</v>
      </c>
    </row>
    <row r="587" spans="1:12" x14ac:dyDescent="0.25">
      <c r="A587" s="152">
        <v>42926</v>
      </c>
      <c r="B587" s="217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26">
        <v>0</v>
      </c>
      <c r="J587">
        <v>1</v>
      </c>
      <c r="K587" s="148">
        <f t="shared" si="9"/>
        <v>0</v>
      </c>
      <c r="L587" s="197">
        <v>0</v>
      </c>
    </row>
    <row r="588" spans="1:12" x14ac:dyDescent="0.25">
      <c r="A588" s="152">
        <v>42926</v>
      </c>
      <c r="B588" s="217" t="s">
        <v>835</v>
      </c>
      <c r="C588" t="s">
        <v>839</v>
      </c>
      <c r="I588" s="326">
        <f>5146.35+11.44*500+5</f>
        <v>10871.35</v>
      </c>
      <c r="K588" s="148">
        <f t="shared" si="9"/>
        <v>2.6529108237277919E-2</v>
      </c>
      <c r="L588" s="197">
        <v>0</v>
      </c>
    </row>
    <row r="589" spans="1:12" x14ac:dyDescent="0.25">
      <c r="A589" s="152">
        <v>42927</v>
      </c>
      <c r="B589" s="217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26">
        <v>154650.85999999999</v>
      </c>
      <c r="J589">
        <v>0.01</v>
      </c>
      <c r="K589" s="148">
        <f t="shared" si="9"/>
        <v>0.37961307713508274</v>
      </c>
      <c r="L589" s="197">
        <v>25.709999999999798</v>
      </c>
    </row>
    <row r="590" spans="1:12" x14ac:dyDescent="0.25">
      <c r="A590" s="152">
        <v>42927</v>
      </c>
      <c r="B590" s="217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26">
        <v>528</v>
      </c>
      <c r="J590">
        <v>5.28</v>
      </c>
      <c r="K590" s="148">
        <f t="shared" si="9"/>
        <v>1.2960529590803679E-3</v>
      </c>
      <c r="L590" s="197">
        <v>-7</v>
      </c>
    </row>
    <row r="591" spans="1:12" x14ac:dyDescent="0.25">
      <c r="A591" s="152">
        <v>42927</v>
      </c>
      <c r="B591" s="217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26">
        <v>7084</v>
      </c>
      <c r="J591">
        <v>5.0599999999999996</v>
      </c>
      <c r="K591" s="148">
        <f t="shared" si="9"/>
        <v>1.7388710534328271E-2</v>
      </c>
      <c r="L591" s="197">
        <v>100.5</v>
      </c>
    </row>
    <row r="592" spans="1:12" x14ac:dyDescent="0.25">
      <c r="A592" s="152">
        <v>42927</v>
      </c>
      <c r="B592" s="217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26">
        <v>21488</v>
      </c>
      <c r="J592">
        <v>6.32</v>
      </c>
      <c r="K592" s="148">
        <f t="shared" si="9"/>
        <v>5.2745428001361637E-2</v>
      </c>
      <c r="L592" s="197">
        <v>444.43</v>
      </c>
    </row>
    <row r="593" spans="1:12" x14ac:dyDescent="0.25">
      <c r="A593" s="152">
        <v>42927</v>
      </c>
      <c r="B593" s="217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26">
        <v>12760</v>
      </c>
      <c r="J593">
        <v>11.6</v>
      </c>
      <c r="K593" s="148">
        <f t="shared" si="9"/>
        <v>3.1321279844442225E-2</v>
      </c>
      <c r="L593" s="197">
        <v>-88</v>
      </c>
    </row>
    <row r="594" spans="1:12" x14ac:dyDescent="0.25">
      <c r="A594" s="152">
        <v>42927</v>
      </c>
      <c r="B594" s="217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26">
        <v>688</v>
      </c>
      <c r="J594">
        <v>6.88</v>
      </c>
      <c r="K594" s="148">
        <f t="shared" si="9"/>
        <v>1.6887962800138127E-3</v>
      </c>
      <c r="L594" s="197">
        <v>-8</v>
      </c>
    </row>
    <row r="595" spans="1:12" x14ac:dyDescent="0.25">
      <c r="A595" s="152">
        <v>42927</v>
      </c>
      <c r="B595" s="217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26">
        <v>96224.5</v>
      </c>
      <c r="J595">
        <v>8.6300000000000008</v>
      </c>
      <c r="K595" s="148">
        <f t="shared" si="9"/>
        <v>0.23619706053225165</v>
      </c>
      <c r="L595" s="197">
        <v>-2186.5</v>
      </c>
    </row>
    <row r="596" spans="1:12" x14ac:dyDescent="0.25">
      <c r="A596" s="152">
        <v>42927</v>
      </c>
      <c r="B596" s="217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26">
        <v>16611</v>
      </c>
      <c r="J596">
        <v>7.91</v>
      </c>
      <c r="K596" s="148">
        <f t="shared" si="9"/>
        <v>4.0774120650159076E-2</v>
      </c>
      <c r="L596" s="197">
        <v>0</v>
      </c>
    </row>
    <row r="597" spans="1:12" x14ac:dyDescent="0.25">
      <c r="A597" s="152">
        <v>42927</v>
      </c>
      <c r="B597" s="217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26">
        <v>95550</v>
      </c>
      <c r="J597">
        <v>12.74</v>
      </c>
      <c r="K597" s="148">
        <f t="shared" si="9"/>
        <v>0.23454140196994158</v>
      </c>
      <c r="L597" s="197">
        <v>-675</v>
      </c>
    </row>
    <row r="598" spans="1:12" x14ac:dyDescent="0.25">
      <c r="A598" s="152">
        <v>42927</v>
      </c>
      <c r="B598" s="217" t="s">
        <v>835</v>
      </c>
      <c r="C598" t="s">
        <v>839</v>
      </c>
      <c r="I598" s="326">
        <v>1806.4</v>
      </c>
      <c r="K598" s="148">
        <f t="shared" si="9"/>
        <v>4.4340720933385919E-3</v>
      </c>
      <c r="L598" s="197">
        <v>0</v>
      </c>
    </row>
    <row r="599" spans="1:12" x14ac:dyDescent="0.25">
      <c r="A599" s="152">
        <v>42928</v>
      </c>
      <c r="B599" s="217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26">
        <v>154678.65</v>
      </c>
      <c r="J599">
        <v>0.01</v>
      </c>
      <c r="K599" s="148">
        <f t="shared" si="9"/>
        <v>0.37599035601113628</v>
      </c>
      <c r="L599" s="197">
        <v>27.790000000000202</v>
      </c>
    </row>
    <row r="600" spans="1:12" x14ac:dyDescent="0.25">
      <c r="A600" s="152">
        <v>42928</v>
      </c>
      <c r="B600" s="217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26">
        <v>527</v>
      </c>
      <c r="J600">
        <v>5.27</v>
      </c>
      <c r="K600" s="148">
        <f t="shared" si="9"/>
        <v>1.2810230605055631E-3</v>
      </c>
      <c r="L600" s="197">
        <v>-1</v>
      </c>
    </row>
    <row r="601" spans="1:12" x14ac:dyDescent="0.25">
      <c r="A601" s="152">
        <v>42928</v>
      </c>
      <c r="B601" s="217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26">
        <v>5080</v>
      </c>
      <c r="J601">
        <v>5.08</v>
      </c>
      <c r="K601" s="148">
        <f t="shared" si="9"/>
        <v>1.2348381683810741E-2</v>
      </c>
      <c r="L601" s="197">
        <v>45.100000000000399</v>
      </c>
    </row>
    <row r="602" spans="1:12" x14ac:dyDescent="0.25">
      <c r="A602" s="152">
        <v>42928</v>
      </c>
      <c r="B602" s="217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26">
        <v>16718</v>
      </c>
      <c r="J602">
        <v>6.43</v>
      </c>
      <c r="K602" s="148">
        <f t="shared" si="9"/>
        <v>4.0637843501958267E-2</v>
      </c>
      <c r="L602" s="197">
        <v>390.72</v>
      </c>
    </row>
    <row r="603" spans="1:12" x14ac:dyDescent="0.25">
      <c r="A603" s="152">
        <v>42928</v>
      </c>
      <c r="B603" s="217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26">
        <v>12804</v>
      </c>
      <c r="J603">
        <v>11.64</v>
      </c>
      <c r="K603" s="148">
        <f t="shared" si="9"/>
        <v>3.1123755724313532E-2</v>
      </c>
      <c r="L603" s="197">
        <v>44</v>
      </c>
    </row>
    <row r="604" spans="1:12" x14ac:dyDescent="0.25">
      <c r="A604" s="152">
        <v>42928</v>
      </c>
      <c r="B604" s="217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26">
        <v>692</v>
      </c>
      <c r="J604">
        <v>6.92</v>
      </c>
      <c r="K604" s="148">
        <f t="shared" si="9"/>
        <v>1.6821023868498098E-3</v>
      </c>
      <c r="L604" s="197">
        <v>4</v>
      </c>
    </row>
    <row r="605" spans="1:12" x14ac:dyDescent="0.25">
      <c r="A605" s="152">
        <v>42928</v>
      </c>
      <c r="B605" s="217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26">
        <v>93720</v>
      </c>
      <c r="J605">
        <v>8.8000000000000007</v>
      </c>
      <c r="K605" s="148">
        <f t="shared" si="9"/>
        <v>0.22781305736353202</v>
      </c>
      <c r="L605" s="197">
        <v>1856.13</v>
      </c>
    </row>
    <row r="606" spans="1:12" x14ac:dyDescent="0.25">
      <c r="A606" s="152">
        <v>42928</v>
      </c>
      <c r="B606" s="217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26">
        <v>16611</v>
      </c>
      <c r="J606">
        <v>7.91</v>
      </c>
      <c r="K606" s="148">
        <f t="shared" si="9"/>
        <v>4.0377749635783507E-2</v>
      </c>
      <c r="L606" s="197">
        <v>0</v>
      </c>
    </row>
    <row r="607" spans="1:12" x14ac:dyDescent="0.25">
      <c r="A607" s="152">
        <v>42928</v>
      </c>
      <c r="B607" s="217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26">
        <v>94389</v>
      </c>
      <c r="J607">
        <v>12.93</v>
      </c>
      <c r="K607" s="148">
        <f t="shared" si="9"/>
        <v>0.22943925172307325</v>
      </c>
      <c r="L607" s="197">
        <v>1632.64</v>
      </c>
    </row>
    <row r="608" spans="1:12" x14ac:dyDescent="0.25">
      <c r="A608" s="152">
        <v>42928</v>
      </c>
      <c r="B608" s="217" t="s">
        <v>835</v>
      </c>
      <c r="C608" t="s">
        <v>839</v>
      </c>
      <c r="I608" s="326">
        <v>16170.29</v>
      </c>
      <c r="K608" s="148">
        <f t="shared" si="9"/>
        <v>3.9306478909037011E-2</v>
      </c>
      <c r="L608" s="197">
        <v>0</v>
      </c>
    </row>
    <row r="609" spans="1:12" x14ac:dyDescent="0.25">
      <c r="A609" s="152">
        <v>42929</v>
      </c>
      <c r="B609" s="217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26">
        <v>12936</v>
      </c>
      <c r="J609">
        <v>11.76</v>
      </c>
      <c r="K609" s="148">
        <f t="shared" si="9"/>
        <v>3.1340799676397038E-2</v>
      </c>
      <c r="L609" s="197">
        <v>132</v>
      </c>
    </row>
    <row r="610" spans="1:12" x14ac:dyDescent="0.25">
      <c r="A610" s="152">
        <v>42929</v>
      </c>
      <c r="B610" s="217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26">
        <v>694</v>
      </c>
      <c r="J610">
        <v>6.94</v>
      </c>
      <c r="K610" s="148">
        <f t="shared" si="9"/>
        <v>1.6813941694047265E-3</v>
      </c>
      <c r="L610" s="197">
        <v>2</v>
      </c>
    </row>
    <row r="611" spans="1:12" x14ac:dyDescent="0.25">
      <c r="A611" s="152">
        <v>42929</v>
      </c>
      <c r="B611" s="217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26">
        <v>91147</v>
      </c>
      <c r="J611">
        <v>8.98</v>
      </c>
      <c r="K611" s="148">
        <f t="shared" si="9"/>
        <v>0.22082713884543603</v>
      </c>
      <c r="L611" s="197">
        <v>1902.51</v>
      </c>
    </row>
    <row r="612" spans="1:12" x14ac:dyDescent="0.25">
      <c r="A612" s="152">
        <v>42929</v>
      </c>
      <c r="B612" s="217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26">
        <v>16611</v>
      </c>
      <c r="J612">
        <v>7.91</v>
      </c>
      <c r="K612" s="148">
        <f t="shared" si="9"/>
        <v>4.0244435948100739E-2</v>
      </c>
      <c r="L612" s="197">
        <v>0</v>
      </c>
    </row>
    <row r="613" spans="1:12" x14ac:dyDescent="0.25">
      <c r="A613" s="152">
        <v>42929</v>
      </c>
      <c r="B613" s="217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26">
        <v>93367</v>
      </c>
      <c r="J613">
        <v>12.79</v>
      </c>
      <c r="K613" s="148">
        <f t="shared" si="9"/>
        <v>0.22620566198099581</v>
      </c>
      <c r="L613" s="197">
        <v>-1022</v>
      </c>
    </row>
    <row r="614" spans="1:12" x14ac:dyDescent="0.25">
      <c r="A614" s="152">
        <v>42929</v>
      </c>
      <c r="B614" s="217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26">
        <v>154678.65</v>
      </c>
      <c r="J614">
        <v>0.01</v>
      </c>
      <c r="K614" s="148">
        <f t="shared" si="9"/>
        <v>0.37474896288385362</v>
      </c>
      <c r="L614" s="197">
        <v>0</v>
      </c>
    </row>
    <row r="615" spans="1:12" x14ac:dyDescent="0.25">
      <c r="A615" s="152">
        <v>42929</v>
      </c>
      <c r="B615" s="217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26">
        <v>533</v>
      </c>
      <c r="J615">
        <v>5.33</v>
      </c>
      <c r="K615" s="148">
        <f t="shared" si="9"/>
        <v>1.2913301041681834E-3</v>
      </c>
      <c r="L615" s="197">
        <v>6</v>
      </c>
    </row>
    <row r="616" spans="1:12" x14ac:dyDescent="0.25">
      <c r="A616" s="152">
        <v>42929</v>
      </c>
      <c r="B616" s="217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26">
        <v>5160</v>
      </c>
      <c r="J616">
        <v>5.16</v>
      </c>
      <c r="K616" s="148">
        <f t="shared" si="9"/>
        <v>1.2501432152922751E-2</v>
      </c>
      <c r="L616" s="197">
        <v>80</v>
      </c>
    </row>
    <row r="617" spans="1:12" x14ac:dyDescent="0.25">
      <c r="A617" s="152">
        <v>42929</v>
      </c>
      <c r="B617" s="217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26">
        <v>17004</v>
      </c>
      <c r="J617">
        <v>6.54</v>
      </c>
      <c r="K617" s="148">
        <f t="shared" si="9"/>
        <v>4.1196579908584968E-2</v>
      </c>
      <c r="L617" s="197">
        <v>286</v>
      </c>
    </row>
    <row r="618" spans="1:12" x14ac:dyDescent="0.25">
      <c r="A618" s="152">
        <v>42929</v>
      </c>
      <c r="B618" s="217" t="s">
        <v>835</v>
      </c>
      <c r="C618" t="s">
        <v>839</v>
      </c>
      <c r="I618" s="326">
        <v>20622.060000000001</v>
      </c>
      <c r="K618" s="148">
        <f t="shared" si="9"/>
        <v>4.9962264330136077E-2</v>
      </c>
      <c r="L618" s="197">
        <v>0</v>
      </c>
    </row>
    <row r="619" spans="1:12" x14ac:dyDescent="0.25">
      <c r="A619" s="152">
        <v>42930</v>
      </c>
      <c r="B619" s="217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26">
        <v>154704.79999999999</v>
      </c>
      <c r="J619">
        <v>0.01</v>
      </c>
      <c r="K619" s="148">
        <f t="shared" si="9"/>
        <v>0.37489081068385788</v>
      </c>
      <c r="L619" s="197">
        <v>26.149999999999899</v>
      </c>
    </row>
    <row r="620" spans="1:12" x14ac:dyDescent="0.25">
      <c r="A620" s="152">
        <v>42930</v>
      </c>
      <c r="B620" s="217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26">
        <v>533</v>
      </c>
      <c r="J620">
        <v>5.33</v>
      </c>
      <c r="K620" s="148">
        <f t="shared" si="9"/>
        <v>1.2916005327210033E-3</v>
      </c>
      <c r="L620" s="197">
        <v>0</v>
      </c>
    </row>
    <row r="621" spans="1:12" x14ac:dyDescent="0.25">
      <c r="A621" s="152">
        <v>42930</v>
      </c>
      <c r="B621" s="217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26">
        <v>5170</v>
      </c>
      <c r="J621">
        <v>5.17</v>
      </c>
      <c r="K621" s="148">
        <f t="shared" si="9"/>
        <v>1.252828284083975E-2</v>
      </c>
      <c r="L621" s="197">
        <v>10</v>
      </c>
    </row>
    <row r="622" spans="1:12" x14ac:dyDescent="0.25">
      <c r="A622" s="152">
        <v>42930</v>
      </c>
      <c r="B622" s="217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26">
        <v>10688</v>
      </c>
      <c r="J622">
        <v>6.68</v>
      </c>
      <c r="K622" s="148">
        <f t="shared" si="9"/>
        <v>2.5899862089534865E-2</v>
      </c>
      <c r="L622" s="197">
        <v>317.20999999999998</v>
      </c>
    </row>
    <row r="623" spans="1:12" x14ac:dyDescent="0.25">
      <c r="A623" s="152">
        <v>42930</v>
      </c>
      <c r="B623" s="217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26">
        <v>8393</v>
      </c>
      <c r="J623">
        <v>11.99</v>
      </c>
      <c r="K623" s="148">
        <f t="shared" si="9"/>
        <v>2.0338467675661127E-2</v>
      </c>
      <c r="L623" s="197">
        <v>199.07</v>
      </c>
    </row>
    <row r="624" spans="1:12" x14ac:dyDescent="0.25">
      <c r="A624" s="152">
        <v>42930</v>
      </c>
      <c r="B624" s="217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26">
        <v>687</v>
      </c>
      <c r="J624">
        <v>6.87</v>
      </c>
      <c r="K624" s="148">
        <f t="shared" si="9"/>
        <v>1.6647834258524002E-3</v>
      </c>
      <c r="L624" s="197">
        <v>-2</v>
      </c>
    </row>
    <row r="625" spans="1:12" x14ac:dyDescent="0.25">
      <c r="A625" s="152">
        <v>42930</v>
      </c>
      <c r="B625" s="217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26">
        <v>90842.5</v>
      </c>
      <c r="J625">
        <v>8.9499999999999993</v>
      </c>
      <c r="K625" s="148">
        <f t="shared" si="9"/>
        <v>0.22013549980057737</v>
      </c>
      <c r="L625" s="197">
        <v>-234.03</v>
      </c>
    </row>
    <row r="626" spans="1:12" x14ac:dyDescent="0.25">
      <c r="A626" s="152">
        <v>42930</v>
      </c>
      <c r="B626" s="217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26">
        <v>16611</v>
      </c>
      <c r="J626">
        <v>7.91</v>
      </c>
      <c r="K626" s="148">
        <f t="shared" si="9"/>
        <v>4.0252863881854756E-2</v>
      </c>
      <c r="L626" s="197">
        <v>0</v>
      </c>
    </row>
    <row r="627" spans="1:12" x14ac:dyDescent="0.25">
      <c r="A627" s="152">
        <v>42930</v>
      </c>
      <c r="B627" s="217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26">
        <v>99294</v>
      </c>
      <c r="J627">
        <v>12.73</v>
      </c>
      <c r="K627" s="148">
        <f t="shared" si="9"/>
        <v>0.24061572851031762</v>
      </c>
      <c r="L627" s="197">
        <v>-398</v>
      </c>
    </row>
    <row r="628" spans="1:12" x14ac:dyDescent="0.25">
      <c r="A628" s="152">
        <v>42930</v>
      </c>
      <c r="B628" s="217" t="s">
        <v>835</v>
      </c>
      <c r="C628" t="s">
        <v>839</v>
      </c>
      <c r="I628" s="326">
        <v>25742.99</v>
      </c>
      <c r="K628" s="148">
        <f t="shared" si="9"/>
        <v>6.2382100558783231E-2</v>
      </c>
      <c r="L628" s="197">
        <v>0</v>
      </c>
    </row>
    <row r="629" spans="1:12" x14ac:dyDescent="0.25">
      <c r="A629" s="152">
        <v>42933</v>
      </c>
      <c r="B629" s="217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26">
        <v>154704.79999999999</v>
      </c>
      <c r="J629">
        <v>0.01</v>
      </c>
      <c r="K629" s="148">
        <f t="shared" si="9"/>
        <v>0.38451208521020525</v>
      </c>
      <c r="L629" s="197">
        <v>0</v>
      </c>
    </row>
    <row r="630" spans="1:12" x14ac:dyDescent="0.25">
      <c r="A630" s="152">
        <v>42933</v>
      </c>
      <c r="B630" s="217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26">
        <v>524</v>
      </c>
      <c r="J630">
        <v>5.24</v>
      </c>
      <c r="K630" s="148">
        <f t="shared" si="9"/>
        <v>1.3023793227498279E-3</v>
      </c>
      <c r="L630" s="197">
        <v>-9</v>
      </c>
    </row>
    <row r="631" spans="1:12" x14ac:dyDescent="0.25">
      <c r="A631" s="152">
        <v>42933</v>
      </c>
      <c r="B631" s="217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26">
        <v>534</v>
      </c>
      <c r="J631">
        <v>5.34</v>
      </c>
      <c r="K631" s="148">
        <f t="shared" si="9"/>
        <v>1.327233889977878E-3</v>
      </c>
      <c r="L631" s="197">
        <v>119.9</v>
      </c>
    </row>
    <row r="632" spans="1:12" x14ac:dyDescent="0.25">
      <c r="A632" s="152">
        <v>42933</v>
      </c>
      <c r="B632" s="217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26">
        <v>4254</v>
      </c>
      <c r="J632">
        <v>7.09</v>
      </c>
      <c r="K632" s="148">
        <f t="shared" si="9"/>
        <v>1.0573132898812534E-2</v>
      </c>
      <c r="L632" s="197">
        <v>548.86</v>
      </c>
    </row>
    <row r="633" spans="1:12" x14ac:dyDescent="0.25">
      <c r="A633" s="152">
        <v>42933</v>
      </c>
      <c r="B633" s="217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26">
        <v>7164</v>
      </c>
      <c r="J633">
        <v>11.94</v>
      </c>
      <c r="K633" s="148">
        <f t="shared" si="9"/>
        <v>1.7805811962175129E-2</v>
      </c>
      <c r="L633" s="197">
        <v>58</v>
      </c>
    </row>
    <row r="634" spans="1:12" x14ac:dyDescent="0.25">
      <c r="A634" s="152">
        <v>42933</v>
      </c>
      <c r="B634" s="217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26">
        <v>3285</v>
      </c>
      <c r="J634">
        <v>6.57</v>
      </c>
      <c r="K634" s="148">
        <f t="shared" si="9"/>
        <v>8.1647253344144747E-3</v>
      </c>
      <c r="L634" s="197">
        <v>-67.010000000000204</v>
      </c>
    </row>
    <row r="635" spans="1:12" x14ac:dyDescent="0.25">
      <c r="A635" s="152">
        <v>42933</v>
      </c>
      <c r="B635" s="217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26">
        <v>88711</v>
      </c>
      <c r="J635">
        <v>8.74</v>
      </c>
      <c r="K635" s="148">
        <f t="shared" si="9"/>
        <v>0.22048735133675568</v>
      </c>
      <c r="L635" s="197">
        <v>-1935.47</v>
      </c>
    </row>
    <row r="636" spans="1:12" x14ac:dyDescent="0.25">
      <c r="A636" s="152">
        <v>42933</v>
      </c>
      <c r="B636" s="217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26">
        <v>16611</v>
      </c>
      <c r="J636">
        <v>7.91</v>
      </c>
      <c r="K636" s="148">
        <f t="shared" si="9"/>
        <v>4.1285921622514106E-2</v>
      </c>
      <c r="L636" s="197">
        <v>0</v>
      </c>
    </row>
    <row r="637" spans="1:12" x14ac:dyDescent="0.25">
      <c r="A637" s="152">
        <v>42933</v>
      </c>
      <c r="B637" s="217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26">
        <v>107973</v>
      </c>
      <c r="J637">
        <v>11.61</v>
      </c>
      <c r="K637" s="148">
        <f t="shared" si="9"/>
        <v>0.26836221873142591</v>
      </c>
      <c r="L637" s="197">
        <v>-9041</v>
      </c>
    </row>
    <row r="638" spans="1:12" x14ac:dyDescent="0.25">
      <c r="A638" s="152">
        <v>42933</v>
      </c>
      <c r="B638" s="217" t="s">
        <v>835</v>
      </c>
      <c r="C638" t="s">
        <v>839</v>
      </c>
      <c r="I638" s="326">
        <v>18579.740000000002</v>
      </c>
      <c r="K638" s="148">
        <f t="shared" si="9"/>
        <v>4.6179139690969255E-2</v>
      </c>
      <c r="L638" s="197">
        <v>0</v>
      </c>
    </row>
    <row r="639" spans="1:12" x14ac:dyDescent="0.25">
      <c r="A639" s="152">
        <v>42934</v>
      </c>
      <c r="B639" s="217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26">
        <v>166740.37</v>
      </c>
      <c r="J639">
        <v>0.01</v>
      </c>
      <c r="K639" s="148">
        <f t="shared" si="9"/>
        <v>0.40771991518349116</v>
      </c>
      <c r="L639" s="197">
        <v>35.570000000000199</v>
      </c>
    </row>
    <row r="640" spans="1:12" x14ac:dyDescent="0.25">
      <c r="A640" s="152">
        <v>42934</v>
      </c>
      <c r="B640" s="217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26">
        <v>527</v>
      </c>
      <c r="J640">
        <v>5.27</v>
      </c>
      <c r="K640" s="148">
        <f t="shared" si="9"/>
        <v>1.2886405092042187E-3</v>
      </c>
      <c r="L640" s="197">
        <v>3</v>
      </c>
    </row>
    <row r="641" spans="1:12" x14ac:dyDescent="0.25">
      <c r="A641" s="152">
        <v>42934</v>
      </c>
      <c r="B641" s="217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26">
        <v>528</v>
      </c>
      <c r="J641">
        <v>5.28</v>
      </c>
      <c r="K641" s="148">
        <f t="shared" si="9"/>
        <v>1.2910857473621014E-3</v>
      </c>
      <c r="L641" s="197">
        <v>-6</v>
      </c>
    </row>
    <row r="642" spans="1:12" x14ac:dyDescent="0.25">
      <c r="A642" s="152">
        <v>42934</v>
      </c>
      <c r="B642" s="217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26">
        <v>4218</v>
      </c>
      <c r="J642">
        <v>7.03</v>
      </c>
      <c r="K642" s="148">
        <f t="shared" ref="K642:K705" si="10">I642/SUMIF(A:A,A642,I:I)</f>
        <v>1.0314014549949516E-2</v>
      </c>
      <c r="L642" s="197">
        <v>-36</v>
      </c>
    </row>
    <row r="643" spans="1:12" x14ac:dyDescent="0.25">
      <c r="A643" s="152">
        <v>42934</v>
      </c>
      <c r="B643" s="217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26">
        <v>2434</v>
      </c>
      <c r="J643">
        <v>12.17</v>
      </c>
      <c r="K643" s="148">
        <f t="shared" si="10"/>
        <v>5.9517096762866572E-3</v>
      </c>
      <c r="L643" s="197">
        <v>76</v>
      </c>
    </row>
    <row r="644" spans="1:12" x14ac:dyDescent="0.25">
      <c r="A644" s="152">
        <v>42934</v>
      </c>
      <c r="B644" s="217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26">
        <v>676</v>
      </c>
      <c r="J644">
        <v>6.76</v>
      </c>
      <c r="K644" s="148">
        <f t="shared" si="10"/>
        <v>1.6529809947287513E-3</v>
      </c>
      <c r="L644" s="197">
        <v>87.3100000000004</v>
      </c>
    </row>
    <row r="645" spans="1:12" x14ac:dyDescent="0.25">
      <c r="A645" s="152">
        <v>42934</v>
      </c>
      <c r="B645" s="217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26">
        <v>70380</v>
      </c>
      <c r="J645">
        <v>9.1999999999999993</v>
      </c>
      <c r="K645" s="148">
        <f t="shared" si="10"/>
        <v>0.17209586155178921</v>
      </c>
      <c r="L645" s="197">
        <v>4166.45</v>
      </c>
    </row>
    <row r="646" spans="1:12" x14ac:dyDescent="0.25">
      <c r="A646" s="152">
        <v>42934</v>
      </c>
      <c r="B646" s="217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26">
        <v>16611</v>
      </c>
      <c r="J646">
        <v>7.91</v>
      </c>
      <c r="K646" s="148">
        <f t="shared" si="10"/>
        <v>4.0617851040590659E-2</v>
      </c>
      <c r="L646" s="197">
        <v>0</v>
      </c>
    </row>
    <row r="647" spans="1:12" x14ac:dyDescent="0.25">
      <c r="A647" s="152">
        <v>42934</v>
      </c>
      <c r="B647" s="217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26">
        <v>105554</v>
      </c>
      <c r="J647">
        <v>11.86</v>
      </c>
      <c r="K647" s="148">
        <f t="shared" si="10"/>
        <v>0.25810466851715769</v>
      </c>
      <c r="L647" s="197">
        <v>2291.2800000000002</v>
      </c>
    </row>
    <row r="648" spans="1:12" x14ac:dyDescent="0.25">
      <c r="A648" s="152">
        <v>42934</v>
      </c>
      <c r="B648" s="217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26">
        <v>20000</v>
      </c>
      <c r="J648">
        <v>1</v>
      </c>
      <c r="K648" s="148">
        <f t="shared" si="10"/>
        <v>4.8904763157655365E-2</v>
      </c>
      <c r="L648" s="197">
        <v>-193.95</v>
      </c>
    </row>
    <row r="649" spans="1:12" x14ac:dyDescent="0.25">
      <c r="A649" s="152">
        <v>42934</v>
      </c>
      <c r="B649" s="217" t="s">
        <v>835</v>
      </c>
      <c r="C649" t="s">
        <v>839</v>
      </c>
      <c r="I649" s="326">
        <v>21289.75</v>
      </c>
      <c r="K649" s="148">
        <f t="shared" si="10"/>
        <v>5.2058509071784664E-2</v>
      </c>
      <c r="L649" s="197">
        <v>0</v>
      </c>
    </row>
    <row r="650" spans="1:12" x14ac:dyDescent="0.25">
      <c r="A650" s="152">
        <v>42935</v>
      </c>
      <c r="B650" s="217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26">
        <v>166754.5</v>
      </c>
      <c r="J650">
        <v>0.01</v>
      </c>
      <c r="K650" s="148">
        <f t="shared" si="10"/>
        <v>0.40532015563485058</v>
      </c>
      <c r="L650" s="197">
        <v>14.1299999999999</v>
      </c>
    </row>
    <row r="651" spans="1:12" x14ac:dyDescent="0.25">
      <c r="A651" s="152">
        <v>42935</v>
      </c>
      <c r="B651" s="217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26">
        <v>549</v>
      </c>
      <c r="J651">
        <v>5.49</v>
      </c>
      <c r="K651" s="148">
        <f t="shared" si="10"/>
        <v>1.3344213526083732E-3</v>
      </c>
      <c r="L651" s="197">
        <v>22</v>
      </c>
    </row>
    <row r="652" spans="1:12" x14ac:dyDescent="0.25">
      <c r="A652" s="152">
        <v>42935</v>
      </c>
      <c r="B652" s="217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26">
        <v>527</v>
      </c>
      <c r="J652">
        <v>5.27</v>
      </c>
      <c r="K652" s="148">
        <f t="shared" si="10"/>
        <v>1.2809472729045767E-3</v>
      </c>
      <c r="L652" s="197">
        <v>-1</v>
      </c>
    </row>
    <row r="653" spans="1:12" x14ac:dyDescent="0.25">
      <c r="A653" s="152">
        <v>42935</v>
      </c>
      <c r="B653" s="217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26">
        <v>4194</v>
      </c>
      <c r="J653">
        <v>6.99</v>
      </c>
      <c r="K653" s="148">
        <f t="shared" si="10"/>
        <v>1.0194104103532818E-2</v>
      </c>
      <c r="L653" s="197">
        <v>-24</v>
      </c>
    </row>
    <row r="654" spans="1:12" x14ac:dyDescent="0.25">
      <c r="A654" s="152">
        <v>42935</v>
      </c>
      <c r="B654" s="217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26">
        <v>2480</v>
      </c>
      <c r="J654">
        <v>12.4</v>
      </c>
      <c r="K654" s="148">
        <f t="shared" si="10"/>
        <v>6.0279871666097731E-3</v>
      </c>
      <c r="L654" s="197">
        <v>46</v>
      </c>
    </row>
    <row r="655" spans="1:12" x14ac:dyDescent="0.25">
      <c r="A655" s="152">
        <v>42935</v>
      </c>
      <c r="B655" s="217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26">
        <v>684</v>
      </c>
      <c r="J655">
        <v>6.84</v>
      </c>
      <c r="K655" s="148">
        <f t="shared" si="10"/>
        <v>1.6625577507907599E-3</v>
      </c>
      <c r="L655" s="197">
        <v>8</v>
      </c>
    </row>
    <row r="656" spans="1:12" x14ac:dyDescent="0.25">
      <c r="A656" s="152">
        <v>42935</v>
      </c>
      <c r="B656" s="217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26">
        <v>62044.5</v>
      </c>
      <c r="J656">
        <v>9.33</v>
      </c>
      <c r="K656" s="148">
        <f t="shared" si="10"/>
        <v>0.1508078426446452</v>
      </c>
      <c r="L656" s="197">
        <v>990.58</v>
      </c>
    </row>
    <row r="657" spans="1:12" x14ac:dyDescent="0.25">
      <c r="A657" s="152">
        <v>42935</v>
      </c>
      <c r="B657" s="217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26">
        <v>16611</v>
      </c>
      <c r="J657">
        <v>7.91</v>
      </c>
      <c r="K657" s="148">
        <f t="shared" si="10"/>
        <v>4.0375360816352797E-2</v>
      </c>
      <c r="L657" s="197">
        <v>0</v>
      </c>
    </row>
    <row r="658" spans="1:12" x14ac:dyDescent="0.25">
      <c r="A658" s="152">
        <v>42935</v>
      </c>
      <c r="B658" s="217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26">
        <v>106978</v>
      </c>
      <c r="J658">
        <v>12.02</v>
      </c>
      <c r="K658" s="148">
        <f t="shared" si="10"/>
        <v>0.26002500447966947</v>
      </c>
      <c r="L658" s="197">
        <v>1424</v>
      </c>
    </row>
    <row r="659" spans="1:12" x14ac:dyDescent="0.25">
      <c r="A659" s="152">
        <v>42935</v>
      </c>
      <c r="B659" s="217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26">
        <v>41000</v>
      </c>
      <c r="J659">
        <v>1</v>
      </c>
      <c r="K659" s="148">
        <f t="shared" si="10"/>
        <v>9.9656239447984157E-2</v>
      </c>
      <c r="L659" s="197">
        <v>-0.41</v>
      </c>
    </row>
    <row r="660" spans="1:12" x14ac:dyDescent="0.25">
      <c r="A660" s="152">
        <v>42935</v>
      </c>
      <c r="B660" s="217" t="s">
        <v>835</v>
      </c>
      <c r="C660" t="s">
        <v>839</v>
      </c>
      <c r="I660" s="326">
        <v>9592.2800000000007</v>
      </c>
      <c r="K660" s="148">
        <f t="shared" si="10"/>
        <v>2.3315379330051452E-2</v>
      </c>
      <c r="L660" s="197">
        <v>0</v>
      </c>
    </row>
    <row r="661" spans="1:12" x14ac:dyDescent="0.25">
      <c r="A661" s="152">
        <v>42936</v>
      </c>
      <c r="B661" s="217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26">
        <v>2474</v>
      </c>
      <c r="J661">
        <v>12.37</v>
      </c>
      <c r="K661" s="148">
        <f t="shared" si="10"/>
        <v>5.9556781035426179E-3</v>
      </c>
      <c r="L661" s="197">
        <v>-6</v>
      </c>
    </row>
    <row r="662" spans="1:12" x14ac:dyDescent="0.25">
      <c r="A662" s="152">
        <v>42936</v>
      </c>
      <c r="B662" s="217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26">
        <v>708</v>
      </c>
      <c r="J662">
        <v>7.08</v>
      </c>
      <c r="K662" s="148">
        <f t="shared" si="10"/>
        <v>1.7043735235683806E-3</v>
      </c>
      <c r="L662" s="197">
        <v>24</v>
      </c>
    </row>
    <row r="663" spans="1:12" x14ac:dyDescent="0.25">
      <c r="A663" s="152">
        <v>42936</v>
      </c>
      <c r="B663" s="217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26">
        <v>66137.5</v>
      </c>
      <c r="J663">
        <v>9.25</v>
      </c>
      <c r="K663" s="148">
        <f t="shared" si="10"/>
        <v>0.15921328236582452</v>
      </c>
      <c r="L663" s="197">
        <v>-527</v>
      </c>
    </row>
    <row r="664" spans="1:12" x14ac:dyDescent="0.25">
      <c r="A664" s="152">
        <v>42936</v>
      </c>
      <c r="B664" s="217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26">
        <v>16611</v>
      </c>
      <c r="J664">
        <v>7.91</v>
      </c>
      <c r="K664" s="148">
        <f t="shared" si="10"/>
        <v>3.9987780508466624E-2</v>
      </c>
      <c r="L664" s="197">
        <v>0</v>
      </c>
    </row>
    <row r="665" spans="1:12" x14ac:dyDescent="0.25">
      <c r="A665" s="152">
        <v>42936</v>
      </c>
      <c r="B665" s="217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26">
        <v>101088</v>
      </c>
      <c r="J665">
        <v>12.48</v>
      </c>
      <c r="K665" s="148">
        <f t="shared" si="10"/>
        <v>0.24334987394135657</v>
      </c>
      <c r="L665" s="197">
        <v>4419.07</v>
      </c>
    </row>
    <row r="666" spans="1:12" x14ac:dyDescent="0.25">
      <c r="A666" s="152">
        <v>42936</v>
      </c>
      <c r="B666" s="217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26">
        <v>217652.8</v>
      </c>
      <c r="J666">
        <v>0.01</v>
      </c>
      <c r="K666" s="148">
        <f t="shared" si="10"/>
        <v>0.52395716052333896</v>
      </c>
      <c r="L666" s="197">
        <v>33.299999999999997</v>
      </c>
    </row>
    <row r="667" spans="1:12" x14ac:dyDescent="0.25">
      <c r="A667" s="152">
        <v>42936</v>
      </c>
      <c r="B667" s="217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26">
        <v>548</v>
      </c>
      <c r="J667">
        <v>5.48</v>
      </c>
      <c r="K667" s="148">
        <f t="shared" si="10"/>
        <v>1.3192043656998201E-3</v>
      </c>
      <c r="L667" s="197">
        <v>-1</v>
      </c>
    </row>
    <row r="668" spans="1:12" x14ac:dyDescent="0.25">
      <c r="A668" s="152">
        <v>42936</v>
      </c>
      <c r="B668" s="217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26">
        <v>529</v>
      </c>
      <c r="J668">
        <v>5.29</v>
      </c>
      <c r="K668" s="148">
        <f t="shared" si="10"/>
        <v>1.2734655282029283E-3</v>
      </c>
      <c r="L668" s="197">
        <v>2</v>
      </c>
    </row>
    <row r="669" spans="1:12" x14ac:dyDescent="0.25">
      <c r="A669" s="152">
        <v>42936</v>
      </c>
      <c r="B669" s="217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26">
        <v>4242</v>
      </c>
      <c r="J669">
        <v>7.07</v>
      </c>
      <c r="K669" s="148">
        <f t="shared" si="10"/>
        <v>1.0211797297990212E-2</v>
      </c>
      <c r="L669" s="197">
        <v>48</v>
      </c>
    </row>
    <row r="670" spans="1:12" x14ac:dyDescent="0.25">
      <c r="A670" s="152">
        <v>42936</v>
      </c>
      <c r="B670" s="217" t="s">
        <v>835</v>
      </c>
      <c r="C670" t="s">
        <v>839</v>
      </c>
      <c r="I670" s="326">
        <v>5411.6</v>
      </c>
      <c r="K670" s="148">
        <f t="shared" si="10"/>
        <v>1.3027383842009391E-2</v>
      </c>
      <c r="L670" s="197">
        <v>0</v>
      </c>
    </row>
    <row r="671" spans="1:12" x14ac:dyDescent="0.25">
      <c r="A671" s="152">
        <v>42937</v>
      </c>
      <c r="B671" s="217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26">
        <v>217673.34</v>
      </c>
      <c r="J671">
        <v>0.01</v>
      </c>
      <c r="K671" s="148">
        <f t="shared" si="10"/>
        <v>0.5241862474730864</v>
      </c>
      <c r="L671" s="197">
        <v>20.54</v>
      </c>
    </row>
    <row r="672" spans="1:12" x14ac:dyDescent="0.25">
      <c r="A672" s="152">
        <v>42937</v>
      </c>
      <c r="B672" s="217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26">
        <v>560</v>
      </c>
      <c r="J672">
        <v>5.6</v>
      </c>
      <c r="K672" s="148">
        <f t="shared" si="10"/>
        <v>1.3485542078094102E-3</v>
      </c>
      <c r="L672" s="197">
        <v>12</v>
      </c>
    </row>
    <row r="673" spans="1:12" x14ac:dyDescent="0.25">
      <c r="A673" s="152">
        <v>42937</v>
      </c>
      <c r="B673" s="217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26">
        <v>533</v>
      </c>
      <c r="J673">
        <v>5.33</v>
      </c>
      <c r="K673" s="148">
        <f t="shared" si="10"/>
        <v>1.283534629932885E-3</v>
      </c>
      <c r="L673" s="197">
        <v>4</v>
      </c>
    </row>
    <row r="674" spans="1:12" x14ac:dyDescent="0.25">
      <c r="A674" s="152">
        <v>42937</v>
      </c>
      <c r="B674" s="217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26">
        <v>4206</v>
      </c>
      <c r="J674">
        <v>7.01</v>
      </c>
      <c r="K674" s="148">
        <f t="shared" si="10"/>
        <v>1.0128605353654247E-2</v>
      </c>
      <c r="L674" s="197">
        <v>93</v>
      </c>
    </row>
    <row r="675" spans="1:12" x14ac:dyDescent="0.25">
      <c r="A675" s="152">
        <v>42937</v>
      </c>
      <c r="B675" s="217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26">
        <v>2430</v>
      </c>
      <c r="J675">
        <v>12.15</v>
      </c>
      <c r="K675" s="148">
        <f t="shared" si="10"/>
        <v>5.8517620088872615E-3</v>
      </c>
      <c r="L675" s="197">
        <v>-44</v>
      </c>
    </row>
    <row r="676" spans="1:12" x14ac:dyDescent="0.25">
      <c r="A676" s="152">
        <v>42937</v>
      </c>
      <c r="B676" s="217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26">
        <v>694</v>
      </c>
      <c r="J676">
        <v>6.94</v>
      </c>
      <c r="K676" s="148">
        <f t="shared" si="10"/>
        <v>1.6712439646780902E-3</v>
      </c>
      <c r="L676" s="197">
        <v>-14</v>
      </c>
    </row>
    <row r="677" spans="1:12" x14ac:dyDescent="0.25">
      <c r="A677" s="152">
        <v>42937</v>
      </c>
      <c r="B677" s="217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26">
        <v>49455</v>
      </c>
      <c r="J677">
        <v>9.42</v>
      </c>
      <c r="K677" s="148">
        <f t="shared" si="10"/>
        <v>0.11909419347716853</v>
      </c>
      <c r="L677" s="197">
        <v>1227.55</v>
      </c>
    </row>
    <row r="678" spans="1:12" x14ac:dyDescent="0.25">
      <c r="A678" s="152">
        <v>42937</v>
      </c>
      <c r="B678" s="217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26">
        <v>16611</v>
      </c>
      <c r="J678">
        <v>7.91</v>
      </c>
      <c r="K678" s="148">
        <f t="shared" si="10"/>
        <v>4.0001489189146623E-2</v>
      </c>
      <c r="L678" s="197">
        <v>0</v>
      </c>
    </row>
    <row r="679" spans="1:12" x14ac:dyDescent="0.25">
      <c r="A679" s="152">
        <v>42937</v>
      </c>
      <c r="B679" s="217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26">
        <v>105780</v>
      </c>
      <c r="J679">
        <v>12.3</v>
      </c>
      <c r="K679" s="148">
        <f t="shared" si="10"/>
        <v>0.25473225732514176</v>
      </c>
      <c r="L679" s="197">
        <v>-1443</v>
      </c>
    </row>
    <row r="680" spans="1:12" x14ac:dyDescent="0.25">
      <c r="A680" s="152">
        <v>42937</v>
      </c>
      <c r="B680" s="217" t="s">
        <v>835</v>
      </c>
      <c r="C680" t="str">
        <f>"备用金"</f>
        <v>备用金</v>
      </c>
      <c r="I680" s="326">
        <v>17317.2</v>
      </c>
      <c r="K680" s="148">
        <f t="shared" si="10"/>
        <v>4.170211237049485E-2</v>
      </c>
      <c r="L680" s="197">
        <v>0</v>
      </c>
    </row>
    <row r="681" spans="1:12" x14ac:dyDescent="0.25">
      <c r="A681" s="152">
        <v>42940</v>
      </c>
      <c r="B681" s="217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26">
        <v>212730.77</v>
      </c>
      <c r="J681">
        <v>0.01</v>
      </c>
      <c r="K681" s="148">
        <f t="shared" si="10"/>
        <v>0.51135966492349572</v>
      </c>
      <c r="L681" s="197">
        <v>57.430000000000099</v>
      </c>
    </row>
    <row r="682" spans="1:12" x14ac:dyDescent="0.25">
      <c r="A682" s="152">
        <v>42940</v>
      </c>
      <c r="B682" s="217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26">
        <v>601</v>
      </c>
      <c r="J682">
        <v>6.01</v>
      </c>
      <c r="K682" s="148">
        <f t="shared" si="10"/>
        <v>1.4446765675648187E-3</v>
      </c>
      <c r="L682" s="197">
        <v>41</v>
      </c>
    </row>
    <row r="683" spans="1:12" x14ac:dyDescent="0.25">
      <c r="A683" s="152">
        <v>42940</v>
      </c>
      <c r="B683" s="217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26">
        <v>539</v>
      </c>
      <c r="J683">
        <v>5.39</v>
      </c>
      <c r="K683" s="148">
        <f t="shared" si="10"/>
        <v>1.2956417136729406E-3</v>
      </c>
      <c r="L683" s="197">
        <v>6</v>
      </c>
    </row>
    <row r="684" spans="1:12" x14ac:dyDescent="0.25">
      <c r="A684" s="152">
        <v>42940</v>
      </c>
      <c r="B684" s="217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26">
        <v>7447</v>
      </c>
      <c r="J684">
        <v>6.77</v>
      </c>
      <c r="K684" s="148">
        <f t="shared" si="10"/>
        <v>1.7901008982787365E-2</v>
      </c>
      <c r="L684" s="197">
        <v>-134.07</v>
      </c>
    </row>
    <row r="685" spans="1:12" x14ac:dyDescent="0.25">
      <c r="A685" s="152">
        <v>42940</v>
      </c>
      <c r="B685" s="217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26">
        <v>2472</v>
      </c>
      <c r="J685">
        <v>12.36</v>
      </c>
      <c r="K685" s="148">
        <f t="shared" si="10"/>
        <v>5.9421638519471416E-3</v>
      </c>
      <c r="L685" s="197">
        <v>42</v>
      </c>
    </row>
    <row r="686" spans="1:12" x14ac:dyDescent="0.25">
      <c r="A686" s="152">
        <v>42940</v>
      </c>
      <c r="B686" s="217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26">
        <v>719</v>
      </c>
      <c r="J686">
        <v>7.19</v>
      </c>
      <c r="K686" s="148">
        <f t="shared" si="10"/>
        <v>1.728323547552587E-3</v>
      </c>
      <c r="L686" s="197">
        <v>25</v>
      </c>
    </row>
    <row r="687" spans="1:12" x14ac:dyDescent="0.25">
      <c r="A687" s="152">
        <v>42940</v>
      </c>
      <c r="B687" s="217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26">
        <v>49755</v>
      </c>
      <c r="J687">
        <v>9.3000000000000007</v>
      </c>
      <c r="K687" s="148">
        <f t="shared" si="10"/>
        <v>0.11960047024823221</v>
      </c>
      <c r="L687" s="197">
        <v>-559.84</v>
      </c>
    </row>
    <row r="688" spans="1:12" x14ac:dyDescent="0.25">
      <c r="A688" s="152">
        <v>42940</v>
      </c>
      <c r="B688" s="217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26">
        <v>16611</v>
      </c>
      <c r="J688">
        <v>7.91</v>
      </c>
      <c r="K688" s="148">
        <f t="shared" si="10"/>
        <v>3.992932190319335E-2</v>
      </c>
      <c r="L688" s="197">
        <v>0</v>
      </c>
    </row>
    <row r="689" spans="1:12" x14ac:dyDescent="0.25">
      <c r="A689" s="152">
        <v>42940</v>
      </c>
      <c r="B689" s="217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26">
        <v>107070</v>
      </c>
      <c r="J689">
        <v>12.45</v>
      </c>
      <c r="K689" s="148">
        <f t="shared" si="10"/>
        <v>0.25737357751940954</v>
      </c>
      <c r="L689" s="197">
        <v>1290</v>
      </c>
    </row>
    <row r="690" spans="1:12" x14ac:dyDescent="0.25">
      <c r="A690" s="152">
        <v>42940</v>
      </c>
      <c r="B690" s="217" t="s">
        <v>835</v>
      </c>
      <c r="C690" t="s">
        <v>839</v>
      </c>
      <c r="I690" s="326">
        <v>18065.3</v>
      </c>
      <c r="K690" s="148">
        <f t="shared" si="10"/>
        <v>4.3425150742144293E-2</v>
      </c>
      <c r="L690" s="197">
        <v>0</v>
      </c>
    </row>
    <row r="691" spans="1:12" x14ac:dyDescent="0.25">
      <c r="A691" s="152">
        <v>42941</v>
      </c>
      <c r="B691" s="217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26">
        <v>212752.34</v>
      </c>
      <c r="J691">
        <v>0.01</v>
      </c>
      <c r="K691" s="148">
        <f t="shared" si="10"/>
        <v>0.51330291605687228</v>
      </c>
      <c r="L691" s="197">
        <v>21.569999999999901</v>
      </c>
    </row>
    <row r="692" spans="1:12" x14ac:dyDescent="0.25">
      <c r="A692" s="152">
        <v>42941</v>
      </c>
      <c r="B692" s="217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26">
        <v>581</v>
      </c>
      <c r="J692">
        <v>5.81</v>
      </c>
      <c r="K692" s="148">
        <f t="shared" si="10"/>
        <v>1.4017659887033103E-3</v>
      </c>
      <c r="L692" s="197">
        <v>-20</v>
      </c>
    </row>
    <row r="693" spans="1:12" x14ac:dyDescent="0.25">
      <c r="A693" s="152">
        <v>42941</v>
      </c>
      <c r="B693" s="217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26">
        <v>548</v>
      </c>
      <c r="J693">
        <v>5.48</v>
      </c>
      <c r="K693" s="148">
        <f t="shared" si="10"/>
        <v>1.3221476106874597E-3</v>
      </c>
      <c r="L693" s="197">
        <v>9</v>
      </c>
    </row>
    <row r="694" spans="1:12" x14ac:dyDescent="0.25">
      <c r="A694" s="152">
        <v>42941</v>
      </c>
      <c r="B694" s="217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26">
        <v>7414</v>
      </c>
      <c r="J694">
        <v>6.74</v>
      </c>
      <c r="K694" s="148">
        <f t="shared" si="10"/>
        <v>1.7887595594227784E-2</v>
      </c>
      <c r="L694" s="197">
        <v>-33</v>
      </c>
    </row>
    <row r="695" spans="1:12" x14ac:dyDescent="0.25">
      <c r="A695" s="152">
        <v>42941</v>
      </c>
      <c r="B695" s="217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26">
        <v>7200</v>
      </c>
      <c r="J695">
        <v>12</v>
      </c>
      <c r="K695" s="148">
        <f t="shared" si="10"/>
        <v>1.73712824761856E-2</v>
      </c>
      <c r="L695" s="197">
        <v>-85.200000000000699</v>
      </c>
    </row>
    <row r="696" spans="1:12" x14ac:dyDescent="0.25">
      <c r="A696" s="152">
        <v>42941</v>
      </c>
      <c r="B696" s="217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26">
        <v>708</v>
      </c>
      <c r="J696">
        <v>7.08</v>
      </c>
      <c r="K696" s="148">
        <f t="shared" si="10"/>
        <v>1.7081761101582508E-3</v>
      </c>
      <c r="L696" s="197">
        <v>-11</v>
      </c>
    </row>
    <row r="697" spans="1:12" x14ac:dyDescent="0.25">
      <c r="A697" s="152">
        <v>42941</v>
      </c>
      <c r="B697" s="217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26">
        <v>46827</v>
      </c>
      <c r="J697">
        <v>9.4600000000000009</v>
      </c>
      <c r="K697" s="148">
        <f t="shared" si="10"/>
        <v>0.1129784784044921</v>
      </c>
      <c r="L697" s="197">
        <v>907.53</v>
      </c>
    </row>
    <row r="698" spans="1:12" x14ac:dyDescent="0.25">
      <c r="A698" s="152">
        <v>42941</v>
      </c>
      <c r="B698" s="217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26">
        <v>16611</v>
      </c>
      <c r="J698">
        <v>7.91</v>
      </c>
      <c r="K698" s="148">
        <f t="shared" si="10"/>
        <v>4.0076996279433195E-2</v>
      </c>
      <c r="L698" s="197">
        <v>0</v>
      </c>
    </row>
    <row r="699" spans="1:12" x14ac:dyDescent="0.25">
      <c r="A699" s="152">
        <v>42941</v>
      </c>
      <c r="B699" s="217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26">
        <v>104748</v>
      </c>
      <c r="J699">
        <v>12.18</v>
      </c>
      <c r="K699" s="148">
        <f t="shared" si="10"/>
        <v>0.25272320789104019</v>
      </c>
      <c r="L699" s="197">
        <v>-2322</v>
      </c>
    </row>
    <row r="700" spans="1:12" x14ac:dyDescent="0.25">
      <c r="A700" s="152">
        <v>42941</v>
      </c>
      <c r="B700" s="217" t="s">
        <v>835</v>
      </c>
      <c r="C700" t="s">
        <v>839</v>
      </c>
      <c r="I700" s="326">
        <v>17087.830000000002</v>
      </c>
      <c r="K700" s="148">
        <f t="shared" si="10"/>
        <v>4.1227433588199809E-2</v>
      </c>
      <c r="L700" s="197">
        <v>0</v>
      </c>
    </row>
    <row r="701" spans="1:12" x14ac:dyDescent="0.25">
      <c r="A701" s="152">
        <v>42942</v>
      </c>
      <c r="B701" s="217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26">
        <v>212772.13</v>
      </c>
      <c r="J701">
        <v>0.01</v>
      </c>
      <c r="K701" s="148">
        <f t="shared" si="10"/>
        <v>0.51223384515680015</v>
      </c>
      <c r="L701" s="197">
        <v>19.790000000000202</v>
      </c>
    </row>
    <row r="702" spans="1:12" x14ac:dyDescent="0.25">
      <c r="A702" s="152">
        <v>42942</v>
      </c>
      <c r="B702" s="217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26">
        <v>579</v>
      </c>
      <c r="J702">
        <v>5.79</v>
      </c>
      <c r="K702" s="148">
        <f t="shared" si="10"/>
        <v>1.3939015243480772E-3</v>
      </c>
      <c r="L702" s="197">
        <v>-2</v>
      </c>
    </row>
    <row r="703" spans="1:12" x14ac:dyDescent="0.25">
      <c r="A703" s="152">
        <v>42942</v>
      </c>
      <c r="B703" s="217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26">
        <v>560</v>
      </c>
      <c r="J703">
        <v>5.6</v>
      </c>
      <c r="K703" s="148">
        <f t="shared" si="10"/>
        <v>1.3481603689722336E-3</v>
      </c>
      <c r="L703" s="197">
        <v>12</v>
      </c>
    </row>
    <row r="704" spans="1:12" x14ac:dyDescent="0.25">
      <c r="A704" s="152">
        <v>42942</v>
      </c>
      <c r="B704" s="217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26">
        <v>10688</v>
      </c>
      <c r="J704">
        <v>6.68</v>
      </c>
      <c r="K704" s="148">
        <f t="shared" si="10"/>
        <v>2.5730603613527202E-2</v>
      </c>
      <c r="L704" s="197">
        <v>-51.070000000000199</v>
      </c>
    </row>
    <row r="705" spans="1:12" x14ac:dyDescent="0.25">
      <c r="A705" s="152">
        <v>42942</v>
      </c>
      <c r="B705" s="217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26">
        <v>18880</v>
      </c>
      <c r="J705">
        <v>11.8</v>
      </c>
      <c r="K705" s="148">
        <f t="shared" si="10"/>
        <v>4.5452263868206735E-2</v>
      </c>
      <c r="L705" s="197">
        <v>-149.70999999999901</v>
      </c>
    </row>
    <row r="706" spans="1:12" x14ac:dyDescent="0.25">
      <c r="A706" s="152">
        <v>42942</v>
      </c>
      <c r="B706" s="217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26">
        <v>702</v>
      </c>
      <c r="J706">
        <v>7.02</v>
      </c>
      <c r="K706" s="148">
        <f t="shared" ref="K706:K769" si="11">I706/SUMIF(A:A,A706,I:I)</f>
        <v>1.6900153196759071E-3</v>
      </c>
      <c r="L706" s="197">
        <v>-6</v>
      </c>
    </row>
    <row r="707" spans="1:12" x14ac:dyDescent="0.25">
      <c r="A707" s="152">
        <v>42942</v>
      </c>
      <c r="B707" s="217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26">
        <v>43756.5</v>
      </c>
      <c r="J707">
        <v>9.41</v>
      </c>
      <c r="K707" s="148">
        <f t="shared" si="11"/>
        <v>0.10534067711595275</v>
      </c>
      <c r="L707" s="197">
        <v>-148.1</v>
      </c>
    </row>
    <row r="708" spans="1:12" x14ac:dyDescent="0.25">
      <c r="A708" s="152">
        <v>42942</v>
      </c>
      <c r="B708" s="217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26">
        <v>16611</v>
      </c>
      <c r="J708">
        <v>7.91</v>
      </c>
      <c r="K708" s="148">
        <f t="shared" si="11"/>
        <v>3.9989806944638877E-2</v>
      </c>
      <c r="L708" s="197">
        <v>0</v>
      </c>
    </row>
    <row r="709" spans="1:12" x14ac:dyDescent="0.25">
      <c r="A709" s="152">
        <v>42942</v>
      </c>
      <c r="B709" s="217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26">
        <v>105952</v>
      </c>
      <c r="J709">
        <v>12.32</v>
      </c>
      <c r="K709" s="148">
        <f t="shared" si="11"/>
        <v>0.25507194180954662</v>
      </c>
      <c r="L709" s="197">
        <v>1233.06</v>
      </c>
    </row>
    <row r="710" spans="1:12" x14ac:dyDescent="0.25">
      <c r="A710" s="152">
        <v>42942</v>
      </c>
      <c r="B710" s="217" t="s">
        <v>835</v>
      </c>
      <c r="C710" t="s">
        <v>839</v>
      </c>
      <c r="I710" s="326">
        <v>4880.22</v>
      </c>
      <c r="K710" s="148">
        <f t="shared" si="11"/>
        <v>1.1748784278331561E-2</v>
      </c>
      <c r="L710" s="197">
        <v>0</v>
      </c>
    </row>
    <row r="711" spans="1:12" x14ac:dyDescent="0.25">
      <c r="A711" s="152">
        <v>42943</v>
      </c>
      <c r="B711" s="217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26">
        <v>219793.42</v>
      </c>
      <c r="J711">
        <v>0.01</v>
      </c>
      <c r="K711" s="148">
        <f t="shared" si="11"/>
        <v>0.52842739602537137</v>
      </c>
      <c r="L711" s="197">
        <v>21.29</v>
      </c>
    </row>
    <row r="712" spans="1:12" x14ac:dyDescent="0.25">
      <c r="A712" s="152">
        <v>42943</v>
      </c>
      <c r="B712" s="217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26">
        <v>577</v>
      </c>
      <c r="J712">
        <v>5.77</v>
      </c>
      <c r="K712" s="148">
        <f t="shared" si="11"/>
        <v>1.3872235461218048E-3</v>
      </c>
      <c r="L712" s="197">
        <v>-2</v>
      </c>
    </row>
    <row r="713" spans="1:12" x14ac:dyDescent="0.25">
      <c r="A713" s="152">
        <v>42943</v>
      </c>
      <c r="B713" s="217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26">
        <v>553</v>
      </c>
      <c r="J713">
        <v>5.53</v>
      </c>
      <c r="K713" s="148">
        <f t="shared" si="11"/>
        <v>1.3295227400439481E-3</v>
      </c>
      <c r="L713" s="197">
        <v>-7</v>
      </c>
    </row>
    <row r="714" spans="1:12" x14ac:dyDescent="0.25">
      <c r="A714" s="152">
        <v>42943</v>
      </c>
      <c r="B714" s="217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26">
        <v>10640</v>
      </c>
      <c r="J714">
        <v>6.65</v>
      </c>
      <c r="K714" s="148">
        <f t="shared" si="11"/>
        <v>2.5580690694516472E-2</v>
      </c>
      <c r="L714" s="197">
        <v>-48</v>
      </c>
    </row>
    <row r="715" spans="1:12" x14ac:dyDescent="0.25">
      <c r="A715" s="152">
        <v>42943</v>
      </c>
      <c r="B715" s="217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26">
        <v>15366</v>
      </c>
      <c r="J715">
        <v>11.82</v>
      </c>
      <c r="K715" s="148">
        <f t="shared" si="11"/>
        <v>3.6942941091347756E-2</v>
      </c>
      <c r="L715" s="197">
        <v>101.52</v>
      </c>
    </row>
    <row r="716" spans="1:12" x14ac:dyDescent="0.25">
      <c r="A716" s="152">
        <v>42943</v>
      </c>
      <c r="B716" s="217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26">
        <v>707</v>
      </c>
      <c r="J716">
        <v>7.07</v>
      </c>
      <c r="K716" s="148">
        <f t="shared" si="11"/>
        <v>1.6997695790435287E-3</v>
      </c>
      <c r="L716" s="197">
        <v>5</v>
      </c>
    </row>
    <row r="717" spans="1:12" x14ac:dyDescent="0.25">
      <c r="A717" s="152">
        <v>42943</v>
      </c>
      <c r="B717" s="217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26">
        <v>47431.5</v>
      </c>
      <c r="J717">
        <v>9.2100000000000009</v>
      </c>
      <c r="K717" s="148">
        <f t="shared" si="11"/>
        <v>0.11403482431174418</v>
      </c>
      <c r="L717" s="197">
        <v>-970</v>
      </c>
    </row>
    <row r="718" spans="1:12" x14ac:dyDescent="0.25">
      <c r="A718" s="152">
        <v>42943</v>
      </c>
      <c r="B718" s="217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26">
        <v>16611</v>
      </c>
      <c r="J718">
        <v>7.91</v>
      </c>
      <c r="K718" s="148">
        <f t="shared" si="11"/>
        <v>3.9936170406636572E-2</v>
      </c>
      <c r="L718" s="197">
        <v>0</v>
      </c>
    </row>
    <row r="719" spans="1:12" x14ac:dyDescent="0.25">
      <c r="A719" s="152">
        <v>42943</v>
      </c>
      <c r="B719" s="217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26">
        <v>97500</v>
      </c>
      <c r="J719">
        <v>12.5</v>
      </c>
      <c r="K719" s="148">
        <f t="shared" si="11"/>
        <v>0.23440952469129286</v>
      </c>
      <c r="L719" s="197">
        <v>1460.07</v>
      </c>
    </row>
    <row r="720" spans="1:12" x14ac:dyDescent="0.25">
      <c r="A720" s="152">
        <v>42943</v>
      </c>
      <c r="B720" s="217" t="s">
        <v>835</v>
      </c>
      <c r="C720" t="s">
        <v>839</v>
      </c>
      <c r="I720" s="326">
        <v>6759.81</v>
      </c>
      <c r="K720" s="148">
        <f t="shared" si="11"/>
        <v>1.6251936913881521E-2</v>
      </c>
      <c r="L720" s="197">
        <v>0</v>
      </c>
    </row>
    <row r="721" spans="1:12" x14ac:dyDescent="0.25">
      <c r="A721" s="152">
        <v>42944</v>
      </c>
      <c r="B721" s="217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26">
        <v>219812.9</v>
      </c>
      <c r="J721">
        <v>0.01</v>
      </c>
      <c r="K721" s="148">
        <f t="shared" si="11"/>
        <v>0.52946239549030494</v>
      </c>
      <c r="L721" s="197">
        <v>19.48</v>
      </c>
    </row>
    <row r="722" spans="1:12" x14ac:dyDescent="0.25">
      <c r="A722" s="152">
        <v>42944</v>
      </c>
      <c r="B722" s="217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26">
        <v>570</v>
      </c>
      <c r="J722">
        <v>5.7</v>
      </c>
      <c r="K722" s="148">
        <f t="shared" si="11"/>
        <v>1.372956570926792E-3</v>
      </c>
      <c r="L722" s="197">
        <v>-7</v>
      </c>
    </row>
    <row r="723" spans="1:12" x14ac:dyDescent="0.25">
      <c r="A723" s="152">
        <v>42944</v>
      </c>
      <c r="B723" s="217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26">
        <v>555</v>
      </c>
      <c r="J723">
        <v>5.55</v>
      </c>
      <c r="K723" s="148">
        <f t="shared" si="11"/>
        <v>1.336826134849771E-3</v>
      </c>
      <c r="L723" s="197">
        <v>2</v>
      </c>
    </row>
    <row r="724" spans="1:12" x14ac:dyDescent="0.25">
      <c r="A724" s="152">
        <v>42944</v>
      </c>
      <c r="B724" s="217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26">
        <v>10672</v>
      </c>
      <c r="J724">
        <v>6.67</v>
      </c>
      <c r="K724" s="148">
        <f t="shared" si="11"/>
        <v>2.5705600920931094E-2</v>
      </c>
      <c r="L724" s="197">
        <v>32</v>
      </c>
    </row>
    <row r="725" spans="1:12" x14ac:dyDescent="0.25">
      <c r="A725" s="152">
        <v>42944</v>
      </c>
      <c r="B725" s="217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26">
        <v>16520</v>
      </c>
      <c r="J725">
        <v>11.8</v>
      </c>
      <c r="K725" s="148">
        <f t="shared" si="11"/>
        <v>3.9791653599492285E-2</v>
      </c>
      <c r="L725" s="197">
        <v>-8.7700000000004401</v>
      </c>
    </row>
    <row r="726" spans="1:12" x14ac:dyDescent="0.25">
      <c r="A726" s="152">
        <v>42944</v>
      </c>
      <c r="B726" s="217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26">
        <v>702</v>
      </c>
      <c r="J726">
        <v>7.02</v>
      </c>
      <c r="K726" s="148">
        <f t="shared" si="11"/>
        <v>1.6909044084045754E-3</v>
      </c>
      <c r="L726" s="197">
        <v>-5</v>
      </c>
    </row>
    <row r="727" spans="1:12" x14ac:dyDescent="0.25">
      <c r="A727" s="152">
        <v>42944</v>
      </c>
      <c r="B727" s="217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26">
        <v>47328.5</v>
      </c>
      <c r="J727">
        <v>9.19</v>
      </c>
      <c r="K727" s="148">
        <f t="shared" si="11"/>
        <v>0.11399995625808539</v>
      </c>
      <c r="L727" s="197">
        <v>-103</v>
      </c>
    </row>
    <row r="728" spans="1:12" x14ac:dyDescent="0.25">
      <c r="A728" s="152">
        <v>42944</v>
      </c>
      <c r="B728" s="217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26">
        <v>16611</v>
      </c>
      <c r="J728">
        <v>7.91</v>
      </c>
      <c r="K728" s="148">
        <f t="shared" si="11"/>
        <v>4.0010844911692878E-2</v>
      </c>
      <c r="L728" s="197">
        <v>0</v>
      </c>
    </row>
    <row r="729" spans="1:12" x14ac:dyDescent="0.25">
      <c r="A729" s="152">
        <v>42944</v>
      </c>
      <c r="B729" s="217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26">
        <v>96798</v>
      </c>
      <c r="J729">
        <v>12.41</v>
      </c>
      <c r="K729" s="148">
        <f t="shared" si="11"/>
        <v>0.23315693009223087</v>
      </c>
      <c r="L729" s="197">
        <v>-702</v>
      </c>
    </row>
    <row r="730" spans="1:12" x14ac:dyDescent="0.25">
      <c r="A730" s="152">
        <v>42944</v>
      </c>
      <c r="B730" s="217" t="s">
        <v>835</v>
      </c>
      <c r="C730" t="s">
        <v>839</v>
      </c>
      <c r="I730" s="326">
        <v>5593.04</v>
      </c>
      <c r="K730" s="148">
        <f t="shared" si="11"/>
        <v>1.3471931613081375E-2</v>
      </c>
      <c r="L730" s="197">
        <v>0</v>
      </c>
    </row>
    <row r="731" spans="1:12" x14ac:dyDescent="0.25">
      <c r="A731" s="152">
        <v>42947</v>
      </c>
      <c r="B731" s="217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26">
        <v>209871.47</v>
      </c>
      <c r="J731">
        <v>0.01</v>
      </c>
      <c r="K731" s="148">
        <f t="shared" si="11"/>
        <v>0.50358685847863893</v>
      </c>
      <c r="L731" s="197">
        <v>58.569999999999901</v>
      </c>
    </row>
    <row r="732" spans="1:12" x14ac:dyDescent="0.25">
      <c r="A732" s="152">
        <v>42947</v>
      </c>
      <c r="B732" s="217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26">
        <v>581</v>
      </c>
      <c r="J732">
        <v>5.81</v>
      </c>
      <c r="K732" s="148">
        <f t="shared" si="11"/>
        <v>1.3941102369754653E-3</v>
      </c>
      <c r="L732" s="197">
        <v>11</v>
      </c>
    </row>
    <row r="733" spans="1:12" x14ac:dyDescent="0.25">
      <c r="A733" s="152">
        <v>42947</v>
      </c>
      <c r="B733" s="217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26">
        <v>551</v>
      </c>
      <c r="J733">
        <v>5.51</v>
      </c>
      <c r="K733" s="148">
        <f t="shared" si="11"/>
        <v>1.3221251989216547E-3</v>
      </c>
      <c r="L733" s="197">
        <v>-4</v>
      </c>
    </row>
    <row r="734" spans="1:12" x14ac:dyDescent="0.25">
      <c r="A734" s="152">
        <v>42947</v>
      </c>
      <c r="B734" s="217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26">
        <v>13965</v>
      </c>
      <c r="J734">
        <v>6.65</v>
      </c>
      <c r="K734" s="148">
        <f t="shared" si="11"/>
        <v>3.3509035214048834E-2</v>
      </c>
      <c r="L734" s="197">
        <v>-22.069999999999901</v>
      </c>
    </row>
    <row r="735" spans="1:12" x14ac:dyDescent="0.25">
      <c r="A735" s="152">
        <v>42947</v>
      </c>
      <c r="B735" s="217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26">
        <v>22363</v>
      </c>
      <c r="J735">
        <v>11.77</v>
      </c>
      <c r="K735" s="148">
        <f t="shared" si="11"/>
        <v>5.3660046866578881E-2</v>
      </c>
      <c r="L735" s="197">
        <v>-37</v>
      </c>
    </row>
    <row r="736" spans="1:12" x14ac:dyDescent="0.25">
      <c r="A736" s="152">
        <v>42947</v>
      </c>
      <c r="B736" s="217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26">
        <v>699</v>
      </c>
      <c r="J736">
        <v>6.99</v>
      </c>
      <c r="K736" s="148">
        <f t="shared" si="11"/>
        <v>1.6772513866537869E-3</v>
      </c>
      <c r="L736" s="197">
        <v>-3</v>
      </c>
    </row>
    <row r="737" spans="1:12" x14ac:dyDescent="0.25">
      <c r="A737" s="152">
        <v>42947</v>
      </c>
      <c r="B737" s="217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26">
        <v>43012.5</v>
      </c>
      <c r="J737">
        <v>9.25</v>
      </c>
      <c r="K737" s="148">
        <f t="shared" si="11"/>
        <v>0.10320854830965094</v>
      </c>
      <c r="L737" s="197">
        <v>339.33</v>
      </c>
    </row>
    <row r="738" spans="1:12" x14ac:dyDescent="0.25">
      <c r="A738" s="152">
        <v>42947</v>
      </c>
      <c r="B738" s="217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26">
        <v>16611</v>
      </c>
      <c r="J738">
        <v>7.91</v>
      </c>
      <c r="K738" s="148">
        <f t="shared" si="11"/>
        <v>3.9858115570394925E-2</v>
      </c>
      <c r="L738" s="197">
        <v>0</v>
      </c>
    </row>
    <row r="739" spans="1:12" x14ac:dyDescent="0.25">
      <c r="A739" s="152">
        <v>42947</v>
      </c>
      <c r="B739" s="217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26">
        <v>98046</v>
      </c>
      <c r="J739">
        <v>12.57</v>
      </c>
      <c r="K739" s="148">
        <f t="shared" si="11"/>
        <v>0.23526150136746379</v>
      </c>
      <c r="L739" s="197">
        <v>1248</v>
      </c>
    </row>
    <row r="740" spans="1:12" x14ac:dyDescent="0.25">
      <c r="A740" s="152">
        <v>42947</v>
      </c>
      <c r="B740" s="217" t="s">
        <v>835</v>
      </c>
      <c r="C740" t="s">
        <v>839</v>
      </c>
      <c r="I740" s="326">
        <v>11053.3</v>
      </c>
      <c r="K740" s="148">
        <f t="shared" si="11"/>
        <v>2.652240737067282E-2</v>
      </c>
      <c r="L740" s="197">
        <v>0</v>
      </c>
    </row>
    <row r="741" spans="1:12" x14ac:dyDescent="0.25">
      <c r="A741" s="152">
        <v>42948</v>
      </c>
      <c r="B741" s="217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26">
        <v>209893.59</v>
      </c>
      <c r="J741">
        <v>0.01</v>
      </c>
      <c r="K741" s="148">
        <f t="shared" si="11"/>
        <v>0.50329998871077319</v>
      </c>
      <c r="L741" s="197">
        <v>22.119999999999902</v>
      </c>
    </row>
    <row r="742" spans="1:12" x14ac:dyDescent="0.25">
      <c r="A742" s="152">
        <v>42948</v>
      </c>
      <c r="B742" s="217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26">
        <v>577</v>
      </c>
      <c r="J742">
        <v>5.77</v>
      </c>
      <c r="K742" s="148">
        <f t="shared" si="11"/>
        <v>1.3835777142413741E-3</v>
      </c>
      <c r="L742" s="197">
        <v>-4</v>
      </c>
    </row>
    <row r="743" spans="1:12" x14ac:dyDescent="0.25">
      <c r="A743" s="152">
        <v>42948</v>
      </c>
      <c r="B743" s="217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26">
        <v>556</v>
      </c>
      <c r="J743">
        <v>5.56</v>
      </c>
      <c r="K743" s="148">
        <f t="shared" si="11"/>
        <v>1.3332221995116188E-3</v>
      </c>
      <c r="L743" s="197">
        <v>5</v>
      </c>
    </row>
    <row r="744" spans="1:12" x14ac:dyDescent="0.25">
      <c r="A744" s="152">
        <v>42948</v>
      </c>
      <c r="B744" s="217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26">
        <v>14154</v>
      </c>
      <c r="J744">
        <v>6.74</v>
      </c>
      <c r="K744" s="148">
        <f t="shared" si="11"/>
        <v>3.3939616927855132E-2</v>
      </c>
      <c r="L744" s="197">
        <v>189</v>
      </c>
    </row>
    <row r="745" spans="1:12" x14ac:dyDescent="0.25">
      <c r="A745" s="152">
        <v>42948</v>
      </c>
      <c r="B745" s="217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26">
        <v>14340</v>
      </c>
      <c r="J745">
        <v>11.95</v>
      </c>
      <c r="K745" s="148">
        <f t="shared" si="11"/>
        <v>3.4385622915461538E-2</v>
      </c>
      <c r="L745" s="197">
        <v>382.70000000000101</v>
      </c>
    </row>
    <row r="746" spans="1:12" x14ac:dyDescent="0.25">
      <c r="A746" s="152">
        <v>42948</v>
      </c>
      <c r="B746" s="217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26">
        <v>697</v>
      </c>
      <c r="J746">
        <v>6.97</v>
      </c>
      <c r="K746" s="148">
        <f t="shared" si="11"/>
        <v>1.6713235126971193E-3</v>
      </c>
      <c r="L746" s="197">
        <v>-2</v>
      </c>
    </row>
    <row r="747" spans="1:12" x14ac:dyDescent="0.25">
      <c r="A747" s="152">
        <v>42948</v>
      </c>
      <c r="B747" s="217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26">
        <v>49035</v>
      </c>
      <c r="J747">
        <v>9.34</v>
      </c>
      <c r="K747" s="148">
        <f t="shared" si="11"/>
        <v>0.11758012689397883</v>
      </c>
      <c r="L747" s="197">
        <v>486.73</v>
      </c>
    </row>
    <row r="748" spans="1:12" x14ac:dyDescent="0.25">
      <c r="A748" s="152">
        <v>42948</v>
      </c>
      <c r="B748" s="217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26">
        <v>16611</v>
      </c>
      <c r="J748">
        <v>7.91</v>
      </c>
      <c r="K748" s="148">
        <f t="shared" si="11"/>
        <v>3.9831212151236514E-2</v>
      </c>
      <c r="L748" s="197">
        <v>0</v>
      </c>
    </row>
    <row r="749" spans="1:12" x14ac:dyDescent="0.25">
      <c r="A749" s="152">
        <v>42948</v>
      </c>
      <c r="B749" s="217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26">
        <v>98434</v>
      </c>
      <c r="J749">
        <v>12.46</v>
      </c>
      <c r="K749" s="148">
        <f t="shared" si="11"/>
        <v>0.23603308270994008</v>
      </c>
      <c r="L749" s="197">
        <v>-793.06</v>
      </c>
    </row>
    <row r="750" spans="1:12" x14ac:dyDescent="0.25">
      <c r="A750" s="152">
        <v>42948</v>
      </c>
      <c r="B750" s="217" t="s">
        <v>835</v>
      </c>
      <c r="C750" t="s">
        <v>839</v>
      </c>
      <c r="I750" s="326">
        <v>12737.17</v>
      </c>
      <c r="K750" s="148">
        <f t="shared" si="11"/>
        <v>3.0542226264304688E-2</v>
      </c>
      <c r="L750" s="197">
        <v>0</v>
      </c>
    </row>
    <row r="751" spans="1:12" x14ac:dyDescent="0.25">
      <c r="A751" s="152">
        <v>42949</v>
      </c>
      <c r="B751" s="217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26">
        <v>200019.87</v>
      </c>
      <c r="J751">
        <v>0.01</v>
      </c>
      <c r="K751" s="148">
        <f t="shared" si="11"/>
        <v>0.48306651752020507</v>
      </c>
      <c r="L751" s="197">
        <v>19.2800000000002</v>
      </c>
    </row>
    <row r="752" spans="1:12" x14ac:dyDescent="0.25">
      <c r="A752" s="152">
        <v>42949</v>
      </c>
      <c r="B752" s="217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26">
        <v>570</v>
      </c>
      <c r="J752">
        <v>5.7</v>
      </c>
      <c r="K752" s="148">
        <f t="shared" si="11"/>
        <v>1.3766028094434665E-3</v>
      </c>
      <c r="L752" s="197">
        <v>-7</v>
      </c>
    </row>
    <row r="753" spans="1:12" x14ac:dyDescent="0.25">
      <c r="A753" s="152">
        <v>42949</v>
      </c>
      <c r="B753" s="217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26">
        <v>570</v>
      </c>
      <c r="J753">
        <v>5.7</v>
      </c>
      <c r="K753" s="148">
        <f t="shared" si="11"/>
        <v>1.3766028094434665E-3</v>
      </c>
      <c r="L753" s="197">
        <v>14</v>
      </c>
    </row>
    <row r="754" spans="1:12" x14ac:dyDescent="0.25">
      <c r="A754" s="152">
        <v>42949</v>
      </c>
      <c r="B754" s="217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26">
        <v>11458</v>
      </c>
      <c r="J754">
        <v>6.74</v>
      </c>
      <c r="K754" s="148">
        <f t="shared" si="11"/>
        <v>2.7672131562461819E-2</v>
      </c>
      <c r="L754" s="197">
        <v>-7.75</v>
      </c>
    </row>
    <row r="755" spans="1:12" x14ac:dyDescent="0.25">
      <c r="A755" s="152">
        <v>42949</v>
      </c>
      <c r="B755" s="217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26">
        <v>25762</v>
      </c>
      <c r="J755">
        <v>11.71</v>
      </c>
      <c r="K755" s="148">
        <f t="shared" si="11"/>
        <v>6.2217616801548387E-2</v>
      </c>
      <c r="L755" s="197">
        <v>-358</v>
      </c>
    </row>
    <row r="756" spans="1:12" x14ac:dyDescent="0.25">
      <c r="A756" s="152">
        <v>42949</v>
      </c>
      <c r="B756" s="217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26">
        <v>709</v>
      </c>
      <c r="J756">
        <v>7.09</v>
      </c>
      <c r="K756" s="148">
        <f t="shared" si="11"/>
        <v>1.7123006875358205E-3</v>
      </c>
      <c r="L756" s="197">
        <v>12</v>
      </c>
    </row>
    <row r="757" spans="1:12" x14ac:dyDescent="0.25">
      <c r="A757" s="152">
        <v>42949</v>
      </c>
      <c r="B757" s="217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26">
        <v>52382.5</v>
      </c>
      <c r="J757">
        <v>9.11</v>
      </c>
      <c r="K757" s="148">
        <f t="shared" si="11"/>
        <v>0.12650859064153047</v>
      </c>
      <c r="L757" s="197">
        <v>-1217.5</v>
      </c>
    </row>
    <row r="758" spans="1:12" x14ac:dyDescent="0.25">
      <c r="A758" s="152">
        <v>42949</v>
      </c>
      <c r="B758" s="217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26">
        <v>16611</v>
      </c>
      <c r="J758">
        <v>7.91</v>
      </c>
      <c r="K758" s="148">
        <f t="shared" si="11"/>
        <v>4.0117103978360387E-2</v>
      </c>
      <c r="L758" s="197">
        <v>0</v>
      </c>
    </row>
    <row r="759" spans="1:12" x14ac:dyDescent="0.25">
      <c r="A759" s="152">
        <v>42949</v>
      </c>
      <c r="B759" s="217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26">
        <v>103152</v>
      </c>
      <c r="J759">
        <v>12.28</v>
      </c>
      <c r="K759" s="148">
        <f t="shared" si="11"/>
        <v>0.24912163684160077</v>
      </c>
      <c r="L759" s="197">
        <v>-1427</v>
      </c>
    </row>
    <row r="760" spans="1:12" x14ac:dyDescent="0.25">
      <c r="A760" s="152">
        <v>42949</v>
      </c>
      <c r="B760" s="217" t="s">
        <v>835</v>
      </c>
      <c r="C760" t="s">
        <v>839</v>
      </c>
      <c r="I760" s="326">
        <v>2828.42</v>
      </c>
      <c r="K760" s="148">
        <f t="shared" si="11"/>
        <v>6.8308963478703319E-3</v>
      </c>
      <c r="L760" s="197">
        <v>0</v>
      </c>
    </row>
    <row r="761" spans="1:12" x14ac:dyDescent="0.25">
      <c r="A761" s="152">
        <v>42950</v>
      </c>
      <c r="B761" s="217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26">
        <v>180039.34</v>
      </c>
      <c r="J761">
        <v>0.01</v>
      </c>
      <c r="K761" s="148">
        <f t="shared" si="11"/>
        <v>0.43543124055018362</v>
      </c>
      <c r="L761" s="197">
        <v>19.4699999999998</v>
      </c>
    </row>
    <row r="762" spans="1:12" x14ac:dyDescent="0.25">
      <c r="A762" s="152">
        <v>42950</v>
      </c>
      <c r="B762" s="217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26">
        <v>562</v>
      </c>
      <c r="J762">
        <v>5.62</v>
      </c>
      <c r="K762" s="148">
        <f t="shared" si="11"/>
        <v>1.3592160312807368E-3</v>
      </c>
      <c r="L762" s="197">
        <v>-8</v>
      </c>
    </row>
    <row r="763" spans="1:12" x14ac:dyDescent="0.25">
      <c r="A763" s="152">
        <v>42950</v>
      </c>
      <c r="B763" s="217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26">
        <v>566</v>
      </c>
      <c r="J763">
        <v>5.66</v>
      </c>
      <c r="K763" s="148">
        <f t="shared" si="11"/>
        <v>1.368890166734692E-3</v>
      </c>
      <c r="L763" s="197">
        <v>-4</v>
      </c>
    </row>
    <row r="764" spans="1:12" x14ac:dyDescent="0.25">
      <c r="A764" s="152">
        <v>42950</v>
      </c>
      <c r="B764" s="217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26">
        <v>14432</v>
      </c>
      <c r="J764">
        <v>6.56</v>
      </c>
      <c r="K764" s="148">
        <f t="shared" si="11"/>
        <v>3.4904280717871161E-2</v>
      </c>
      <c r="L764" s="197">
        <v>-341.07</v>
      </c>
    </row>
    <row r="765" spans="1:12" x14ac:dyDescent="0.25">
      <c r="A765" s="152">
        <v>42950</v>
      </c>
      <c r="B765" s="217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26">
        <v>36768</v>
      </c>
      <c r="J765">
        <v>11.49</v>
      </c>
      <c r="K765" s="148">
        <f t="shared" si="11"/>
        <v>8.8924653092758238E-2</v>
      </c>
      <c r="L765" s="197">
        <v>-579.00000000000102</v>
      </c>
    </row>
    <row r="766" spans="1:12" x14ac:dyDescent="0.25">
      <c r="A766" s="152">
        <v>42950</v>
      </c>
      <c r="B766" s="217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26">
        <v>707</v>
      </c>
      <c r="J766">
        <v>7.07</v>
      </c>
      <c r="K766" s="148">
        <f t="shared" si="11"/>
        <v>1.7099034414866207E-3</v>
      </c>
      <c r="L766" s="197">
        <v>-2</v>
      </c>
    </row>
    <row r="767" spans="1:12" x14ac:dyDescent="0.25">
      <c r="A767" s="152">
        <v>42950</v>
      </c>
      <c r="B767" s="217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26">
        <v>52555</v>
      </c>
      <c r="J767">
        <v>9.14</v>
      </c>
      <c r="K767" s="148">
        <f t="shared" si="11"/>
        <v>0.1271060471956568</v>
      </c>
      <c r="L767" s="197">
        <v>172.5</v>
      </c>
    </row>
    <row r="768" spans="1:12" x14ac:dyDescent="0.25">
      <c r="A768" s="152">
        <v>42950</v>
      </c>
      <c r="B768" s="217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26">
        <v>16611</v>
      </c>
      <c r="J768">
        <v>7.91</v>
      </c>
      <c r="K768" s="148">
        <f t="shared" si="11"/>
        <v>4.0174266006413377E-2</v>
      </c>
      <c r="L768" s="197">
        <v>0</v>
      </c>
    </row>
    <row r="769" spans="1:12" x14ac:dyDescent="0.25">
      <c r="A769" s="152">
        <v>42950</v>
      </c>
      <c r="B769" s="217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26">
        <v>103320</v>
      </c>
      <c r="J769">
        <v>12.3</v>
      </c>
      <c r="K769" s="148">
        <f t="shared" si="11"/>
        <v>0.24988291877566854</v>
      </c>
      <c r="L769" s="197">
        <v>168</v>
      </c>
    </row>
    <row r="770" spans="1:12" x14ac:dyDescent="0.25">
      <c r="A770" s="152">
        <v>42950</v>
      </c>
      <c r="B770" s="217" t="s">
        <v>835</v>
      </c>
      <c r="C770" t="s">
        <v>839</v>
      </c>
      <c r="I770" s="326">
        <v>7913.3</v>
      </c>
      <c r="K770" s="148">
        <f t="shared" ref="K770:K833" si="12">I770/SUMIF(A:A,A770,I:I)</f>
        <v>1.9138584021946358E-2</v>
      </c>
      <c r="L770" s="197">
        <v>0</v>
      </c>
    </row>
    <row r="771" spans="1:12" x14ac:dyDescent="0.25">
      <c r="A771" s="152">
        <v>42954</v>
      </c>
      <c r="B771" s="217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26">
        <v>165100.51999999999</v>
      </c>
      <c r="J771">
        <v>0.01</v>
      </c>
      <c r="K771" s="148">
        <f t="shared" si="12"/>
        <v>0.39833709383918975</v>
      </c>
      <c r="L771" s="197">
        <v>61.180000000000099</v>
      </c>
    </row>
    <row r="772" spans="1:12" x14ac:dyDescent="0.25">
      <c r="A772" s="152">
        <v>42954</v>
      </c>
      <c r="B772" s="217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26">
        <v>569</v>
      </c>
      <c r="J772">
        <v>5.69</v>
      </c>
      <c r="K772" s="148">
        <f t="shared" si="12"/>
        <v>1.3728230922258693E-3</v>
      </c>
      <c r="L772" s="197">
        <v>7</v>
      </c>
    </row>
    <row r="773" spans="1:12" x14ac:dyDescent="0.25">
      <c r="A773" s="152">
        <v>42954</v>
      </c>
      <c r="B773" s="217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26">
        <v>566</v>
      </c>
      <c r="J773">
        <v>5.66</v>
      </c>
      <c r="K773" s="148">
        <f t="shared" si="12"/>
        <v>1.3655850091385624E-3</v>
      </c>
      <c r="L773" s="197">
        <v>0</v>
      </c>
    </row>
    <row r="774" spans="1:12" x14ac:dyDescent="0.25">
      <c r="A774" s="152">
        <v>42954</v>
      </c>
      <c r="B774" s="217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26">
        <v>17550</v>
      </c>
      <c r="J774">
        <v>6.5</v>
      </c>
      <c r="K774" s="148">
        <f t="shared" si="12"/>
        <v>4.234278606074518E-2</v>
      </c>
      <c r="L774" s="197">
        <v>-107.06</v>
      </c>
    </row>
    <row r="775" spans="1:12" x14ac:dyDescent="0.25">
      <c r="A775" s="152">
        <v>42954</v>
      </c>
      <c r="B775" s="217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26">
        <v>43814</v>
      </c>
      <c r="J775">
        <v>11.53</v>
      </c>
      <c r="K775" s="148">
        <f t="shared" si="12"/>
        <v>0.10570979079575438</v>
      </c>
      <c r="L775" s="197">
        <v>234.39</v>
      </c>
    </row>
    <row r="776" spans="1:12" x14ac:dyDescent="0.25">
      <c r="A776" s="152">
        <v>42954</v>
      </c>
      <c r="B776" s="217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26">
        <v>706</v>
      </c>
      <c r="J776">
        <v>7.06</v>
      </c>
      <c r="K776" s="148">
        <f t="shared" si="12"/>
        <v>1.7033622198795496E-3</v>
      </c>
      <c r="L776" s="197">
        <v>-1</v>
      </c>
    </row>
    <row r="777" spans="1:12" x14ac:dyDescent="0.25">
      <c r="A777" s="152">
        <v>42954</v>
      </c>
      <c r="B777" s="217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26">
        <v>52382.5</v>
      </c>
      <c r="J777">
        <v>9.11</v>
      </c>
      <c r="K777" s="148">
        <f t="shared" si="12"/>
        <v>0.12638296244028399</v>
      </c>
      <c r="L777" s="197">
        <v>-36.79</v>
      </c>
    </row>
    <row r="778" spans="1:12" x14ac:dyDescent="0.25">
      <c r="A778" s="152">
        <v>42954</v>
      </c>
      <c r="B778" s="217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26">
        <v>16611</v>
      </c>
      <c r="J778">
        <v>7.91</v>
      </c>
      <c r="K778" s="148">
        <f t="shared" si="12"/>
        <v>4.007726605441813E-2</v>
      </c>
      <c r="L778" s="197">
        <v>0</v>
      </c>
    </row>
    <row r="779" spans="1:12" x14ac:dyDescent="0.25">
      <c r="A779" s="152">
        <v>42954</v>
      </c>
      <c r="B779" s="217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26">
        <v>99200</v>
      </c>
      <c r="J779">
        <v>12.4</v>
      </c>
      <c r="K779" s="148">
        <f t="shared" si="12"/>
        <v>0.23933928075361377</v>
      </c>
      <c r="L779" s="197">
        <v>850.02</v>
      </c>
    </row>
    <row r="780" spans="1:12" x14ac:dyDescent="0.25">
      <c r="A780" s="152">
        <v>42954</v>
      </c>
      <c r="B780" s="217" t="s">
        <v>835</v>
      </c>
      <c r="C780" t="s">
        <v>839</v>
      </c>
      <c r="I780" s="326">
        <v>17975.36</v>
      </c>
      <c r="K780" s="148">
        <f t="shared" si="12"/>
        <v>4.3369049734750795E-2</v>
      </c>
      <c r="L780" s="197">
        <v>0</v>
      </c>
    </row>
    <row r="781" spans="1:12" x14ac:dyDescent="0.25">
      <c r="A781" s="152">
        <v>42955</v>
      </c>
      <c r="B781" s="217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26">
        <v>165114.29999999999</v>
      </c>
      <c r="J781">
        <v>0.01</v>
      </c>
      <c r="K781" s="148">
        <f t="shared" si="12"/>
        <v>0.39678699101245957</v>
      </c>
      <c r="L781" s="197">
        <v>13.78</v>
      </c>
    </row>
    <row r="782" spans="1:12" x14ac:dyDescent="0.25">
      <c r="A782" s="152">
        <v>42955</v>
      </c>
      <c r="B782" s="217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26">
        <v>578</v>
      </c>
      <c r="J782">
        <v>5.78</v>
      </c>
      <c r="K782" s="148">
        <f t="shared" si="12"/>
        <v>1.3889946588829776E-3</v>
      </c>
      <c r="L782" s="197">
        <v>9</v>
      </c>
    </row>
    <row r="783" spans="1:12" x14ac:dyDescent="0.25">
      <c r="A783" s="152">
        <v>42955</v>
      </c>
      <c r="B783" s="217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26">
        <v>568</v>
      </c>
      <c r="J783">
        <v>5.68</v>
      </c>
      <c r="K783" s="148">
        <f t="shared" si="12"/>
        <v>1.3649636094213344E-3</v>
      </c>
      <c r="L783" s="197">
        <v>2</v>
      </c>
    </row>
    <row r="784" spans="1:12" x14ac:dyDescent="0.25">
      <c r="A784" s="152">
        <v>42955</v>
      </c>
      <c r="B784" s="217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26">
        <v>17658</v>
      </c>
      <c r="J784">
        <v>6.54</v>
      </c>
      <c r="K784" s="148">
        <f t="shared" si="12"/>
        <v>4.2434027139369584E-2</v>
      </c>
      <c r="L784" s="197">
        <v>108</v>
      </c>
    </row>
    <row r="785" spans="1:12" x14ac:dyDescent="0.25">
      <c r="A785" s="152">
        <v>42955</v>
      </c>
      <c r="B785" s="217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26">
        <v>49192</v>
      </c>
      <c r="J785">
        <v>11.44</v>
      </c>
      <c r="K785" s="148">
        <f t="shared" si="12"/>
        <v>0.11821353851171529</v>
      </c>
      <c r="L785" s="197">
        <v>-342</v>
      </c>
    </row>
    <row r="786" spans="1:12" x14ac:dyDescent="0.25">
      <c r="A786" s="152">
        <v>42955</v>
      </c>
      <c r="B786" s="217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26">
        <v>705</v>
      </c>
      <c r="J786">
        <v>7.05</v>
      </c>
      <c r="K786" s="148">
        <f t="shared" si="12"/>
        <v>1.6941889870458464E-3</v>
      </c>
      <c r="L786" s="197">
        <v>-1</v>
      </c>
    </row>
    <row r="787" spans="1:12" x14ac:dyDescent="0.25">
      <c r="A787" s="152">
        <v>42955</v>
      </c>
      <c r="B787" s="217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26">
        <v>45202</v>
      </c>
      <c r="J787">
        <v>9.32</v>
      </c>
      <c r="K787" s="148">
        <f t="shared" si="12"/>
        <v>0.10862514977651966</v>
      </c>
      <c r="L787" s="197">
        <v>1144.1500000000001</v>
      </c>
    </row>
    <row r="788" spans="1:12" x14ac:dyDescent="0.25">
      <c r="A788" s="152">
        <v>42955</v>
      </c>
      <c r="B788" s="217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26">
        <v>16611</v>
      </c>
      <c r="J788">
        <v>7.91</v>
      </c>
      <c r="K788" s="148">
        <f t="shared" si="12"/>
        <v>3.9917976260735538E-2</v>
      </c>
      <c r="L788" s="197">
        <v>0</v>
      </c>
    </row>
    <row r="789" spans="1:12" x14ac:dyDescent="0.25">
      <c r="A789" s="152">
        <v>42955</v>
      </c>
      <c r="B789" s="217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26">
        <v>99920</v>
      </c>
      <c r="J789">
        <v>12.49</v>
      </c>
      <c r="K789" s="148">
        <f t="shared" si="12"/>
        <v>0.24011824622073899</v>
      </c>
      <c r="L789" s="197">
        <v>720</v>
      </c>
    </row>
    <row r="790" spans="1:12" x14ac:dyDescent="0.25">
      <c r="A790" s="152">
        <v>42955</v>
      </c>
      <c r="B790" s="217" t="s">
        <v>835</v>
      </c>
      <c r="C790" t="s">
        <v>839</v>
      </c>
      <c r="I790" s="326">
        <v>20580.009999999998</v>
      </c>
      <c r="K790" s="148">
        <f t="shared" si="12"/>
        <v>4.9455923823111189E-2</v>
      </c>
      <c r="L790" s="197">
        <v>0</v>
      </c>
    </row>
    <row r="791" spans="1:12" x14ac:dyDescent="0.25">
      <c r="A791" s="152">
        <v>42957</v>
      </c>
      <c r="B791" s="217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26">
        <v>135028.97</v>
      </c>
      <c r="J791">
        <v>0.01</v>
      </c>
      <c r="K791" s="148">
        <f t="shared" si="12"/>
        <v>0.32798049600269052</v>
      </c>
      <c r="L791" s="197">
        <v>14.670000000000099</v>
      </c>
    </row>
    <row r="792" spans="1:12" x14ac:dyDescent="0.25">
      <c r="A792" s="152">
        <v>42957</v>
      </c>
      <c r="B792" s="217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26">
        <v>3288</v>
      </c>
      <c r="J792">
        <v>5.48</v>
      </c>
      <c r="K792" s="148">
        <f t="shared" si="12"/>
        <v>7.9864333620914569E-3</v>
      </c>
      <c r="L792" s="197">
        <v>-40.049999999999997</v>
      </c>
    </row>
    <row r="793" spans="1:12" x14ac:dyDescent="0.25">
      <c r="A793" s="152">
        <v>42957</v>
      </c>
      <c r="B793" s="217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26">
        <v>552</v>
      </c>
      <c r="J793">
        <v>5.52</v>
      </c>
      <c r="K793" s="148">
        <f t="shared" si="12"/>
        <v>1.3407880826868869E-3</v>
      </c>
      <c r="L793" s="197">
        <v>-16</v>
      </c>
    </row>
    <row r="794" spans="1:12" x14ac:dyDescent="0.25">
      <c r="A794" s="152">
        <v>42957</v>
      </c>
      <c r="B794" s="217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26">
        <v>17415</v>
      </c>
      <c r="J794">
        <v>6.45</v>
      </c>
      <c r="K794" s="148">
        <f t="shared" si="12"/>
        <v>4.2300406630420534E-2</v>
      </c>
      <c r="L794" s="197">
        <v>-243</v>
      </c>
    </row>
    <row r="795" spans="1:12" x14ac:dyDescent="0.25">
      <c r="A795" s="152">
        <v>42957</v>
      </c>
      <c r="B795" s="217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26">
        <v>68991</v>
      </c>
      <c r="J795">
        <v>11.31</v>
      </c>
      <c r="K795" s="148">
        <f t="shared" si="12"/>
        <v>0.16757664966059965</v>
      </c>
      <c r="L795" s="197">
        <v>-536.73</v>
      </c>
    </row>
    <row r="796" spans="1:12" x14ac:dyDescent="0.25">
      <c r="A796" s="152">
        <v>42957</v>
      </c>
      <c r="B796" s="217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26">
        <v>677</v>
      </c>
      <c r="J796">
        <v>6.77</v>
      </c>
      <c r="K796" s="148">
        <f t="shared" si="12"/>
        <v>1.6444085724257652E-3</v>
      </c>
      <c r="L796" s="197">
        <v>-28</v>
      </c>
    </row>
    <row r="797" spans="1:12" x14ac:dyDescent="0.25">
      <c r="A797" s="152">
        <v>42957</v>
      </c>
      <c r="B797" s="217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26">
        <v>50616</v>
      </c>
      <c r="J797">
        <v>9.1199999999999992</v>
      </c>
      <c r="K797" s="148">
        <f t="shared" si="12"/>
        <v>0.12294443766898454</v>
      </c>
      <c r="L797" s="197">
        <v>-900.53</v>
      </c>
    </row>
    <row r="798" spans="1:12" x14ac:dyDescent="0.25">
      <c r="A798" s="152">
        <v>42957</v>
      </c>
      <c r="B798" s="217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26">
        <v>16611</v>
      </c>
      <c r="J798">
        <v>7.91</v>
      </c>
      <c r="K798" s="148">
        <f t="shared" si="12"/>
        <v>4.0347519640420069E-2</v>
      </c>
      <c r="L798" s="197">
        <v>0</v>
      </c>
    </row>
    <row r="799" spans="1:12" x14ac:dyDescent="0.25">
      <c r="A799" s="152">
        <v>42957</v>
      </c>
      <c r="B799" s="217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26">
        <v>103360</v>
      </c>
      <c r="J799">
        <v>12.16</v>
      </c>
      <c r="K799" s="148">
        <f t="shared" si="12"/>
        <v>0.25105771055528375</v>
      </c>
      <c r="L799" s="197">
        <v>-2675</v>
      </c>
    </row>
    <row r="800" spans="1:12" x14ac:dyDescent="0.25">
      <c r="A800" s="152">
        <v>42957</v>
      </c>
      <c r="B800" s="217" t="s">
        <v>835</v>
      </c>
      <c r="C800" t="s">
        <v>839</v>
      </c>
      <c r="I800" s="326">
        <v>15159.2</v>
      </c>
      <c r="K800" s="148">
        <f t="shared" si="12"/>
        <v>3.682114982439684E-2</v>
      </c>
      <c r="L800" s="197">
        <v>0</v>
      </c>
    </row>
    <row r="801" spans="1:12" x14ac:dyDescent="0.25">
      <c r="A801" s="152">
        <v>42958</v>
      </c>
      <c r="B801" s="217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26">
        <v>105043.07</v>
      </c>
      <c r="J801">
        <v>0.01</v>
      </c>
      <c r="K801" s="148">
        <f t="shared" si="12"/>
        <v>0.25974871184081727</v>
      </c>
      <c r="L801" s="197">
        <v>14.0999999999999</v>
      </c>
    </row>
    <row r="802" spans="1:12" x14ac:dyDescent="0.25">
      <c r="A802" s="152">
        <v>42958</v>
      </c>
      <c r="B802" s="217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26">
        <v>5907</v>
      </c>
      <c r="J802">
        <v>5.37</v>
      </c>
      <c r="K802" s="148">
        <f t="shared" si="12"/>
        <v>1.4606728847925974E-2</v>
      </c>
      <c r="L802" s="197">
        <v>-81.05</v>
      </c>
    </row>
    <row r="803" spans="1:12" x14ac:dyDescent="0.25">
      <c r="A803" s="152">
        <v>42958</v>
      </c>
      <c r="B803" s="217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26">
        <v>555</v>
      </c>
      <c r="J803">
        <v>5.55</v>
      </c>
      <c r="K803" s="148">
        <f t="shared" si="12"/>
        <v>1.3723945337055894E-3</v>
      </c>
      <c r="L803" s="197">
        <v>3</v>
      </c>
    </row>
    <row r="804" spans="1:12" x14ac:dyDescent="0.25">
      <c r="A804" s="152">
        <v>42958</v>
      </c>
      <c r="B804" s="217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26">
        <v>20192</v>
      </c>
      <c r="J804">
        <v>6.31</v>
      </c>
      <c r="K804" s="148">
        <f t="shared" si="12"/>
        <v>4.9930433197447312E-2</v>
      </c>
      <c r="L804" s="197">
        <v>-403.06</v>
      </c>
    </row>
    <row r="805" spans="1:12" x14ac:dyDescent="0.25">
      <c r="A805" s="152">
        <v>42958</v>
      </c>
      <c r="B805" s="217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26">
        <v>83448</v>
      </c>
      <c r="J805">
        <v>10.98</v>
      </c>
      <c r="K805" s="148">
        <f t="shared" si="12"/>
        <v>0.2063487910786739</v>
      </c>
      <c r="L805" s="197">
        <v>-2253</v>
      </c>
    </row>
    <row r="806" spans="1:12" x14ac:dyDescent="0.25">
      <c r="A806" s="152">
        <v>42958</v>
      </c>
      <c r="B806" s="217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26">
        <v>671</v>
      </c>
      <c r="J806">
        <v>6.71</v>
      </c>
      <c r="K806" s="148">
        <f t="shared" si="12"/>
        <v>1.6592373551647754E-3</v>
      </c>
      <c r="L806" s="197">
        <v>-6</v>
      </c>
    </row>
    <row r="807" spans="1:12" x14ac:dyDescent="0.25">
      <c r="A807" s="152">
        <v>42958</v>
      </c>
      <c r="B807" s="217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26">
        <v>61405.5</v>
      </c>
      <c r="J807">
        <v>8.7100000000000009</v>
      </c>
      <c r="K807" s="148">
        <f t="shared" si="12"/>
        <v>0.15184247304406948</v>
      </c>
      <c r="L807" s="197">
        <v>-2460.5</v>
      </c>
    </row>
    <row r="808" spans="1:12" x14ac:dyDescent="0.25">
      <c r="A808" s="152">
        <v>42958</v>
      </c>
      <c r="B808" s="217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26">
        <v>16611</v>
      </c>
      <c r="J808">
        <v>7.91</v>
      </c>
      <c r="K808" s="148">
        <f t="shared" si="12"/>
        <v>4.1075397476366744E-2</v>
      </c>
      <c r="L808" s="197">
        <v>0</v>
      </c>
    </row>
    <row r="809" spans="1:12" x14ac:dyDescent="0.25">
      <c r="A809" s="152">
        <v>42958</v>
      </c>
      <c r="B809" s="217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26">
        <v>106088</v>
      </c>
      <c r="J809">
        <v>11.92</v>
      </c>
      <c r="K809" s="148">
        <f t="shared" si="12"/>
        <v>0.26233259692208749</v>
      </c>
      <c r="L809" s="197">
        <v>-2109</v>
      </c>
    </row>
    <row r="810" spans="1:12" x14ac:dyDescent="0.25">
      <c r="A810" s="152">
        <v>42958</v>
      </c>
      <c r="B810" s="217" t="s">
        <v>835</v>
      </c>
      <c r="C810" t="s">
        <v>839</v>
      </c>
      <c r="I810" s="326">
        <v>4482.09</v>
      </c>
      <c r="K810" s="148">
        <f t="shared" si="12"/>
        <v>1.1083235703741414E-2</v>
      </c>
      <c r="L810" s="197">
        <v>0</v>
      </c>
    </row>
    <row r="811" spans="1:12" x14ac:dyDescent="0.25">
      <c r="A811" s="152">
        <v>42961</v>
      </c>
      <c r="B811" s="217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26">
        <v>105080.52</v>
      </c>
      <c r="J811">
        <v>0.01</v>
      </c>
      <c r="K811" s="148">
        <f t="shared" si="12"/>
        <v>0.25672278471602067</v>
      </c>
      <c r="L811" s="197">
        <v>37.450000000000301</v>
      </c>
    </row>
    <row r="812" spans="1:12" x14ac:dyDescent="0.25">
      <c r="A812" s="152">
        <v>42961</v>
      </c>
      <c r="B812" s="217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26">
        <v>5973</v>
      </c>
      <c r="J812">
        <v>5.43</v>
      </c>
      <c r="K812" s="148">
        <f t="shared" si="12"/>
        <v>1.4592668489923643E-2</v>
      </c>
      <c r="L812" s="197">
        <v>66</v>
      </c>
    </row>
    <row r="813" spans="1:12" x14ac:dyDescent="0.25">
      <c r="A813" s="152">
        <v>42961</v>
      </c>
      <c r="B813" s="217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26">
        <v>549</v>
      </c>
      <c r="J813">
        <v>5.49</v>
      </c>
      <c r="K813" s="148">
        <f t="shared" si="12"/>
        <v>1.341264858692128E-3</v>
      </c>
      <c r="L813" s="197">
        <v>-6</v>
      </c>
    </row>
    <row r="814" spans="1:12" x14ac:dyDescent="0.25">
      <c r="A814" s="152">
        <v>42961</v>
      </c>
      <c r="B814" s="217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26">
        <v>20224</v>
      </c>
      <c r="J814">
        <v>6.32</v>
      </c>
      <c r="K814" s="148">
        <f t="shared" si="12"/>
        <v>4.9409363391966478E-2</v>
      </c>
      <c r="L814" s="197">
        <v>32</v>
      </c>
    </row>
    <row r="815" spans="1:12" x14ac:dyDescent="0.25">
      <c r="A815" s="152">
        <v>42961</v>
      </c>
      <c r="B815" s="217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26">
        <v>80352</v>
      </c>
      <c r="J815">
        <v>11.16</v>
      </c>
      <c r="K815" s="148">
        <f t="shared" si="12"/>
        <v>0.19630840423611998</v>
      </c>
      <c r="L815" s="197">
        <v>1378.52</v>
      </c>
    </row>
    <row r="816" spans="1:12" x14ac:dyDescent="0.25">
      <c r="A816" s="152">
        <v>42961</v>
      </c>
      <c r="B816" s="217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26">
        <v>682</v>
      </c>
      <c r="J816">
        <v>6.82</v>
      </c>
      <c r="K816" s="148">
        <f t="shared" si="12"/>
        <v>1.6661978754608949E-3</v>
      </c>
      <c r="L816" s="197">
        <v>11</v>
      </c>
    </row>
    <row r="817" spans="1:12" x14ac:dyDescent="0.25">
      <c r="A817" s="152">
        <v>42961</v>
      </c>
      <c r="B817" s="217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26">
        <v>62040</v>
      </c>
      <c r="J817">
        <v>8.8000000000000007</v>
      </c>
      <c r="K817" s="148">
        <f t="shared" si="12"/>
        <v>0.15157025834837817</v>
      </c>
      <c r="L817" s="197">
        <v>634.5</v>
      </c>
    </row>
    <row r="818" spans="1:12" x14ac:dyDescent="0.25">
      <c r="A818" s="152">
        <v>42961</v>
      </c>
      <c r="B818" s="217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26">
        <v>16611</v>
      </c>
      <c r="J818">
        <v>7.91</v>
      </c>
      <c r="K818" s="148">
        <f t="shared" si="12"/>
        <v>4.058242362064652E-2</v>
      </c>
      <c r="L818" s="197">
        <v>0</v>
      </c>
    </row>
    <row r="819" spans="1:12" x14ac:dyDescent="0.25">
      <c r="A819" s="152">
        <v>42961</v>
      </c>
      <c r="B819" s="217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26">
        <v>108847</v>
      </c>
      <c r="J819">
        <v>12.23</v>
      </c>
      <c r="K819" s="148">
        <f t="shared" si="12"/>
        <v>0.26592469230248095</v>
      </c>
      <c r="L819" s="197">
        <v>2759</v>
      </c>
    </row>
    <row r="820" spans="1:12" x14ac:dyDescent="0.25">
      <c r="A820" s="152">
        <v>42961</v>
      </c>
      <c r="B820" s="217" t="s">
        <v>835</v>
      </c>
      <c r="C820" t="s">
        <v>839</v>
      </c>
      <c r="I820" s="326">
        <v>8956.61</v>
      </c>
      <c r="K820" s="148">
        <f t="shared" si="12"/>
        <v>2.1881942160310568E-2</v>
      </c>
      <c r="L820" s="197">
        <v>0</v>
      </c>
    </row>
    <row r="821" spans="1:12" x14ac:dyDescent="0.25">
      <c r="A821" s="152">
        <v>42963</v>
      </c>
      <c r="B821" s="217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26">
        <v>105090.74</v>
      </c>
      <c r="J821">
        <v>0.01</v>
      </c>
      <c r="K821" s="148">
        <f t="shared" si="12"/>
        <v>0.25378271595147528</v>
      </c>
      <c r="L821" s="197">
        <v>10.2199999999998</v>
      </c>
    </row>
    <row r="822" spans="1:12" x14ac:dyDescent="0.25">
      <c r="A822" s="152">
        <v>42963</v>
      </c>
      <c r="B822" s="217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26">
        <v>5940</v>
      </c>
      <c r="J822">
        <v>5.4</v>
      </c>
      <c r="K822" s="148">
        <f t="shared" si="12"/>
        <v>1.4344454447192618E-2</v>
      </c>
      <c r="L822" s="197">
        <v>-33</v>
      </c>
    </row>
    <row r="823" spans="1:12" x14ac:dyDescent="0.25">
      <c r="A823" s="152">
        <v>42963</v>
      </c>
      <c r="B823" s="217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26">
        <v>563</v>
      </c>
      <c r="J823">
        <v>5.63</v>
      </c>
      <c r="K823" s="148">
        <f t="shared" si="12"/>
        <v>1.3595838137658996E-3</v>
      </c>
      <c r="L823" s="197">
        <v>14</v>
      </c>
    </row>
    <row r="824" spans="1:12" x14ac:dyDescent="0.25">
      <c r="A824" s="152">
        <v>42963</v>
      </c>
      <c r="B824" s="217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26">
        <v>20224</v>
      </c>
      <c r="J824">
        <v>6.32</v>
      </c>
      <c r="K824" s="148">
        <f t="shared" si="12"/>
        <v>4.883876207744503E-2</v>
      </c>
      <c r="L824" s="197">
        <v>0</v>
      </c>
    </row>
    <row r="825" spans="1:12" x14ac:dyDescent="0.25">
      <c r="A825" s="152">
        <v>42963</v>
      </c>
      <c r="B825" s="217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26">
        <v>80640</v>
      </c>
      <c r="J825">
        <v>11.2</v>
      </c>
      <c r="K825" s="148">
        <f t="shared" si="12"/>
        <v>0.19473683613158463</v>
      </c>
      <c r="L825" s="197">
        <v>288</v>
      </c>
    </row>
    <row r="826" spans="1:12" x14ac:dyDescent="0.25">
      <c r="A826" s="152">
        <v>42963</v>
      </c>
      <c r="B826" s="217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26">
        <v>682</v>
      </c>
      <c r="J826">
        <v>6.82</v>
      </c>
      <c r="K826" s="148">
        <f t="shared" si="12"/>
        <v>1.6469558809739672E-3</v>
      </c>
      <c r="L826" s="197">
        <v>0</v>
      </c>
    </row>
    <row r="827" spans="1:12" x14ac:dyDescent="0.25">
      <c r="A827" s="152">
        <v>42963</v>
      </c>
      <c r="B827" s="217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26">
        <v>66440</v>
      </c>
      <c r="J827">
        <v>8.8000000000000007</v>
      </c>
      <c r="K827" s="148">
        <f t="shared" si="12"/>
        <v>0.1604453793723026</v>
      </c>
      <c r="L827" s="197">
        <v>30</v>
      </c>
    </row>
    <row r="828" spans="1:12" x14ac:dyDescent="0.25">
      <c r="A828" s="152">
        <v>42963</v>
      </c>
      <c r="B828" s="217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26">
        <v>16611</v>
      </c>
      <c r="J828">
        <v>7.91</v>
      </c>
      <c r="K828" s="148">
        <f t="shared" si="12"/>
        <v>4.011375973439673E-2</v>
      </c>
      <c r="L828" s="197">
        <v>0</v>
      </c>
    </row>
    <row r="829" spans="1:12" x14ac:dyDescent="0.25">
      <c r="A829" s="152">
        <v>42963</v>
      </c>
      <c r="B829" s="217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26">
        <v>100567</v>
      </c>
      <c r="J829">
        <v>12.73</v>
      </c>
      <c r="K829" s="148">
        <f t="shared" si="12"/>
        <v>0.24285837548667003</v>
      </c>
      <c r="L829" s="197">
        <v>4476.46</v>
      </c>
    </row>
    <row r="830" spans="1:12" x14ac:dyDescent="0.25">
      <c r="A830" s="152">
        <v>42963</v>
      </c>
      <c r="B830" s="217" t="s">
        <v>835</v>
      </c>
      <c r="C830" t="s">
        <v>839</v>
      </c>
      <c r="I830" s="326">
        <v>17339.57</v>
      </c>
      <c r="K830" s="148">
        <f t="shared" si="12"/>
        <v>4.1873177104193214E-2</v>
      </c>
      <c r="L830" s="197">
        <v>0</v>
      </c>
    </row>
    <row r="831" spans="1:12" x14ac:dyDescent="0.25">
      <c r="A831" s="152">
        <v>42964</v>
      </c>
      <c r="B831" s="217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26">
        <v>105100.22</v>
      </c>
      <c r="J831">
        <v>0.01</v>
      </c>
      <c r="K831" s="148">
        <f t="shared" si="12"/>
        <v>0.25190491608791576</v>
      </c>
      <c r="L831" s="197">
        <v>9.48000000000002</v>
      </c>
    </row>
    <row r="832" spans="1:12" x14ac:dyDescent="0.25">
      <c r="A832" s="152">
        <v>42964</v>
      </c>
      <c r="B832" s="217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26">
        <v>6006</v>
      </c>
      <c r="J832">
        <v>5.46</v>
      </c>
      <c r="K832" s="148">
        <f t="shared" si="12"/>
        <v>1.4395221304237251E-2</v>
      </c>
      <c r="L832" s="197">
        <v>66</v>
      </c>
    </row>
    <row r="833" spans="1:12" x14ac:dyDescent="0.25">
      <c r="A833" s="152">
        <v>42964</v>
      </c>
      <c r="B833" s="217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26">
        <v>562</v>
      </c>
      <c r="J833">
        <v>5.62</v>
      </c>
      <c r="K833" s="148">
        <f t="shared" si="12"/>
        <v>1.3470053901067825E-3</v>
      </c>
      <c r="L833" s="197">
        <v>-1</v>
      </c>
    </row>
    <row r="834" spans="1:12" x14ac:dyDescent="0.25">
      <c r="A834" s="152">
        <v>42964</v>
      </c>
      <c r="B834" s="217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26">
        <v>20352</v>
      </c>
      <c r="J834">
        <v>6.36</v>
      </c>
      <c r="K834" s="148">
        <f t="shared" ref="K834:K897" si="13">I834/SUMIF(A:A,A834,I:I)</f>
        <v>4.8779810853119637E-2</v>
      </c>
      <c r="L834" s="197">
        <v>128</v>
      </c>
    </row>
    <row r="835" spans="1:12" x14ac:dyDescent="0.25">
      <c r="A835" s="152">
        <v>42964</v>
      </c>
      <c r="B835" s="217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26">
        <v>77044</v>
      </c>
      <c r="J835">
        <v>11.33</v>
      </c>
      <c r="K835" s="148">
        <f t="shared" si="13"/>
        <v>0.18465957878182729</v>
      </c>
      <c r="L835" s="197">
        <v>922.469999999999</v>
      </c>
    </row>
    <row r="836" spans="1:12" x14ac:dyDescent="0.25">
      <c r="A836" s="152">
        <v>42964</v>
      </c>
      <c r="B836" s="217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26">
        <v>685</v>
      </c>
      <c r="J836">
        <v>6.85</v>
      </c>
      <c r="K836" s="148">
        <f t="shared" si="13"/>
        <v>1.6418126196141387E-3</v>
      </c>
      <c r="L836" s="197">
        <v>3</v>
      </c>
    </row>
    <row r="837" spans="1:12" x14ac:dyDescent="0.25">
      <c r="A837" s="152">
        <v>42964</v>
      </c>
      <c r="B837" s="217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26">
        <v>62322</v>
      </c>
      <c r="J837">
        <v>8.84</v>
      </c>
      <c r="K837" s="148">
        <f t="shared" si="13"/>
        <v>0.14937378989721511</v>
      </c>
      <c r="L837" s="197">
        <v>297.57</v>
      </c>
    </row>
    <row r="838" spans="1:12" x14ac:dyDescent="0.25">
      <c r="A838" s="152">
        <v>42964</v>
      </c>
      <c r="B838" s="217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26">
        <v>16611</v>
      </c>
      <c r="J838">
        <v>7.91</v>
      </c>
      <c r="K838" s="148">
        <f t="shared" si="13"/>
        <v>3.9813356823956869E-2</v>
      </c>
      <c r="L838" s="197">
        <v>0</v>
      </c>
    </row>
    <row r="839" spans="1:12" x14ac:dyDescent="0.25">
      <c r="A839" s="152">
        <v>42964</v>
      </c>
      <c r="B839" s="217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26">
        <v>97050</v>
      </c>
      <c r="J839">
        <v>12.94</v>
      </c>
      <c r="K839" s="148">
        <f t="shared" si="13"/>
        <v>0.232610094501536</v>
      </c>
      <c r="L839" s="197">
        <v>1700.77</v>
      </c>
    </row>
    <row r="840" spans="1:12" x14ac:dyDescent="0.25">
      <c r="A840" s="152">
        <v>42964</v>
      </c>
      <c r="B840" s="217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26">
        <v>31000</v>
      </c>
      <c r="J840">
        <v>1</v>
      </c>
      <c r="K840" s="148">
        <f t="shared" si="13"/>
        <v>7.4301009062829632E-2</v>
      </c>
      <c r="L840" s="197">
        <v>0.3</v>
      </c>
    </row>
    <row r="841" spans="1:12" x14ac:dyDescent="0.25">
      <c r="A841" s="152">
        <v>42964</v>
      </c>
      <c r="B841" s="217" t="s">
        <v>835</v>
      </c>
      <c r="C841" t="s">
        <v>839</v>
      </c>
      <c r="I841" s="326">
        <v>489.57</v>
      </c>
      <c r="K841" s="148">
        <f t="shared" si="13"/>
        <v>1.1734046776415968E-3</v>
      </c>
      <c r="L841" s="197">
        <v>0</v>
      </c>
    </row>
    <row r="842" spans="1:12" x14ac:dyDescent="0.25">
      <c r="A842" s="152">
        <v>42965</v>
      </c>
      <c r="B842" s="217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26">
        <v>105121.53</v>
      </c>
      <c r="J842">
        <v>0.01</v>
      </c>
      <c r="K842" s="148">
        <f t="shared" si="13"/>
        <v>0.25153324292912227</v>
      </c>
      <c r="L842" s="197">
        <v>21.309999999999899</v>
      </c>
    </row>
    <row r="843" spans="1:12" x14ac:dyDescent="0.25">
      <c r="A843" s="152">
        <v>42965</v>
      </c>
      <c r="B843" s="217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26">
        <v>3843</v>
      </c>
      <c r="J843">
        <v>5.49</v>
      </c>
      <c r="K843" s="148">
        <f t="shared" si="13"/>
        <v>9.1954735873480617E-3</v>
      </c>
      <c r="L843" s="197">
        <v>33.76</v>
      </c>
    </row>
    <row r="844" spans="1:12" x14ac:dyDescent="0.25">
      <c r="A844" s="152">
        <v>42965</v>
      </c>
      <c r="B844" s="217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26">
        <v>562</v>
      </c>
      <c r="J844">
        <v>5.62</v>
      </c>
      <c r="K844" s="148">
        <f t="shared" si="13"/>
        <v>1.3447452917225112E-3</v>
      </c>
      <c r="L844" s="197">
        <v>0</v>
      </c>
    </row>
    <row r="845" spans="1:12" x14ac:dyDescent="0.25">
      <c r="A845" s="152">
        <v>42965</v>
      </c>
      <c r="B845" s="217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26">
        <v>23347</v>
      </c>
      <c r="J845">
        <v>6.31</v>
      </c>
      <c r="K845" s="148">
        <f t="shared" si="13"/>
        <v>5.5864356451682334E-2</v>
      </c>
      <c r="L845" s="197">
        <v>-165.06</v>
      </c>
    </row>
    <row r="846" spans="1:12" x14ac:dyDescent="0.25">
      <c r="A846" s="152">
        <v>42965</v>
      </c>
      <c r="B846" s="217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26">
        <v>70140</v>
      </c>
      <c r="J846">
        <v>11.69</v>
      </c>
      <c r="K846" s="148">
        <f t="shared" si="13"/>
        <v>0.16782995509148921</v>
      </c>
      <c r="L846" s="197">
        <v>2368.71</v>
      </c>
    </row>
    <row r="847" spans="1:12" x14ac:dyDescent="0.25">
      <c r="A847" s="152">
        <v>42965</v>
      </c>
      <c r="B847" s="217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26">
        <v>688</v>
      </c>
      <c r="J847">
        <v>6.88</v>
      </c>
      <c r="K847" s="148">
        <f t="shared" si="13"/>
        <v>1.6462362290126115E-3</v>
      </c>
      <c r="L847" s="197">
        <v>3</v>
      </c>
    </row>
    <row r="848" spans="1:12" x14ac:dyDescent="0.25">
      <c r="A848" s="152">
        <v>42965</v>
      </c>
      <c r="B848" s="217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26">
        <v>62322</v>
      </c>
      <c r="J848">
        <v>8.84</v>
      </c>
      <c r="K848" s="148">
        <f t="shared" si="13"/>
        <v>0.14912316026820346</v>
      </c>
      <c r="L848" s="197">
        <v>0</v>
      </c>
    </row>
    <row r="849" spans="1:12" x14ac:dyDescent="0.25">
      <c r="A849" s="152">
        <v>42965</v>
      </c>
      <c r="B849" s="217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26">
        <v>16611</v>
      </c>
      <c r="J849">
        <v>7.91</v>
      </c>
      <c r="K849" s="148">
        <f t="shared" si="13"/>
        <v>3.9746555232744903E-2</v>
      </c>
      <c r="L849" s="197">
        <v>0</v>
      </c>
    </row>
    <row r="850" spans="1:12" x14ac:dyDescent="0.25">
      <c r="A850" s="152">
        <v>42965</v>
      </c>
      <c r="B850" s="217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26">
        <v>95475</v>
      </c>
      <c r="J850">
        <v>12.73</v>
      </c>
      <c r="K850" s="148">
        <f t="shared" si="13"/>
        <v>0.2284511685537487</v>
      </c>
      <c r="L850" s="197">
        <v>-1575</v>
      </c>
    </row>
    <row r="851" spans="1:12" x14ac:dyDescent="0.25">
      <c r="A851" s="152">
        <v>42965</v>
      </c>
      <c r="B851" s="217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48">
        <f t="shared" si="13"/>
        <v>0</v>
      </c>
      <c r="L851" s="197">
        <v>13.23</v>
      </c>
    </row>
    <row r="852" spans="1:12" x14ac:dyDescent="0.25">
      <c r="A852" s="152">
        <v>42965</v>
      </c>
      <c r="B852" s="217" t="s">
        <v>835</v>
      </c>
      <c r="C852" t="s">
        <v>839</v>
      </c>
      <c r="I852" s="326">
        <v>39813.480000000003</v>
      </c>
      <c r="K852" s="148">
        <f t="shared" si="13"/>
        <v>9.5265106364925925E-2</v>
      </c>
      <c r="L852" s="197">
        <v>0</v>
      </c>
    </row>
    <row r="853" spans="1:12" x14ac:dyDescent="0.25">
      <c r="A853" s="152">
        <v>42968</v>
      </c>
      <c r="B853" s="217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26">
        <v>125148</v>
      </c>
      <c r="J853">
        <v>0.01</v>
      </c>
      <c r="K853" s="148">
        <f t="shared" si="13"/>
        <v>0.29734967747558133</v>
      </c>
      <c r="L853" s="197">
        <v>26.470000000000301</v>
      </c>
    </row>
    <row r="854" spans="1:12" x14ac:dyDescent="0.25">
      <c r="A854" s="152">
        <v>42968</v>
      </c>
      <c r="B854" s="217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26">
        <v>3836</v>
      </c>
      <c r="J854">
        <v>5.48</v>
      </c>
      <c r="K854" s="148">
        <f t="shared" si="13"/>
        <v>9.1142756000601698E-3</v>
      </c>
      <c r="L854" s="197">
        <v>-7</v>
      </c>
    </row>
    <row r="855" spans="1:12" x14ac:dyDescent="0.25">
      <c r="A855" s="152">
        <v>42968</v>
      </c>
      <c r="B855" s="217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26">
        <v>563</v>
      </c>
      <c r="J855">
        <v>5.63</v>
      </c>
      <c r="K855" s="148">
        <f t="shared" si="13"/>
        <v>1.3376791352538778E-3</v>
      </c>
      <c r="L855" s="197">
        <v>1</v>
      </c>
    </row>
    <row r="856" spans="1:12" x14ac:dyDescent="0.25">
      <c r="A856" s="152">
        <v>42968</v>
      </c>
      <c r="B856" s="217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26">
        <v>23495</v>
      </c>
      <c r="J856">
        <v>6.35</v>
      </c>
      <c r="K856" s="148">
        <f t="shared" si="13"/>
        <v>5.5823750058241313E-2</v>
      </c>
      <c r="L856" s="197">
        <v>148</v>
      </c>
    </row>
    <row r="857" spans="1:12" x14ac:dyDescent="0.25">
      <c r="A857" s="152">
        <v>42968</v>
      </c>
      <c r="B857" s="217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26">
        <v>53108</v>
      </c>
      <c r="J857">
        <v>12.07</v>
      </c>
      <c r="K857" s="148">
        <f t="shared" si="13"/>
        <v>0.12618377178519172</v>
      </c>
      <c r="L857" s="197">
        <v>2204.73</v>
      </c>
    </row>
    <row r="858" spans="1:12" x14ac:dyDescent="0.25">
      <c r="A858" s="152">
        <v>42968</v>
      </c>
      <c r="B858" s="217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26">
        <v>688</v>
      </c>
      <c r="J858">
        <v>6.88</v>
      </c>
      <c r="K858" s="148">
        <f t="shared" si="13"/>
        <v>1.6346771670598009E-3</v>
      </c>
      <c r="L858" s="197">
        <v>0</v>
      </c>
    </row>
    <row r="859" spans="1:12" x14ac:dyDescent="0.25">
      <c r="A859" s="152">
        <v>42968</v>
      </c>
      <c r="B859" s="217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26">
        <v>62604</v>
      </c>
      <c r="J859">
        <v>8.8800000000000008</v>
      </c>
      <c r="K859" s="148">
        <f t="shared" si="13"/>
        <v>0.14874611826542408</v>
      </c>
      <c r="L859" s="197">
        <v>282</v>
      </c>
    </row>
    <row r="860" spans="1:12" x14ac:dyDescent="0.25">
      <c r="A860" s="152">
        <v>42968</v>
      </c>
      <c r="B860" s="217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26">
        <v>16611</v>
      </c>
      <c r="J860">
        <v>7.91</v>
      </c>
      <c r="K860" s="148">
        <f t="shared" si="13"/>
        <v>3.9467474450625512E-2</v>
      </c>
      <c r="L860" s="197">
        <v>0</v>
      </c>
    </row>
    <row r="861" spans="1:12" x14ac:dyDescent="0.25">
      <c r="A861" s="152">
        <v>42968</v>
      </c>
      <c r="B861" s="217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26">
        <v>95775</v>
      </c>
      <c r="J861">
        <v>12.77</v>
      </c>
      <c r="K861" s="148">
        <f t="shared" si="13"/>
        <v>0.22755989196969831</v>
      </c>
      <c r="L861" s="197">
        <v>300</v>
      </c>
    </row>
    <row r="862" spans="1:12" x14ac:dyDescent="0.25">
      <c r="A862" s="152">
        <v>42968</v>
      </c>
      <c r="B862" s="217" t="s">
        <v>835</v>
      </c>
      <c r="C862" t="s">
        <v>839</v>
      </c>
      <c r="I862" s="326">
        <v>39050.21</v>
      </c>
      <c r="K862" s="148">
        <f t="shared" si="13"/>
        <v>9.2782684092863818E-2</v>
      </c>
      <c r="L862" s="197">
        <v>0</v>
      </c>
    </row>
    <row r="863" spans="1:12" x14ac:dyDescent="0.25">
      <c r="A863" s="152">
        <v>42970</v>
      </c>
      <c r="B863" s="217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26">
        <v>125162.15</v>
      </c>
      <c r="J863">
        <v>0.01</v>
      </c>
      <c r="K863" s="148">
        <f t="shared" si="13"/>
        <v>0.29936745480085925</v>
      </c>
      <c r="L863" s="197">
        <v>14.149999999999601</v>
      </c>
    </row>
    <row r="864" spans="1:12" x14ac:dyDescent="0.25">
      <c r="A864" s="152">
        <v>42970</v>
      </c>
      <c r="B864" s="217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26">
        <v>3787</v>
      </c>
      <c r="J864">
        <v>5.41</v>
      </c>
      <c r="K864" s="148">
        <f t="shared" si="13"/>
        <v>9.0578865202527586E-3</v>
      </c>
      <c r="L864" s="197">
        <v>-49</v>
      </c>
    </row>
    <row r="865" spans="1:12" x14ac:dyDescent="0.25">
      <c r="A865" s="152">
        <v>42970</v>
      </c>
      <c r="B865" s="217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26">
        <v>585</v>
      </c>
      <c r="J865">
        <v>5.85</v>
      </c>
      <c r="K865" s="148">
        <f t="shared" si="13"/>
        <v>1.3992246142983534E-3</v>
      </c>
      <c r="L865" s="197">
        <v>22</v>
      </c>
    </row>
    <row r="866" spans="1:12" x14ac:dyDescent="0.25">
      <c r="A866" s="152">
        <v>42970</v>
      </c>
      <c r="B866" s="217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26">
        <v>21285</v>
      </c>
      <c r="J866">
        <v>6.45</v>
      </c>
      <c r="K866" s="148">
        <f t="shared" si="13"/>
        <v>5.0910249427932396E-2</v>
      </c>
      <c r="L866" s="197">
        <v>358.37</v>
      </c>
    </row>
    <row r="867" spans="1:12" x14ac:dyDescent="0.25">
      <c r="A867" s="152">
        <v>42970</v>
      </c>
      <c r="B867" s="217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26">
        <v>65615</v>
      </c>
      <c r="J867">
        <v>11.93</v>
      </c>
      <c r="K867" s="148">
        <f t="shared" si="13"/>
        <v>0.15694038131142984</v>
      </c>
      <c r="L867" s="197">
        <v>-604.80999999999904</v>
      </c>
    </row>
    <row r="868" spans="1:12" x14ac:dyDescent="0.25">
      <c r="A868" s="152">
        <v>42970</v>
      </c>
      <c r="B868" s="217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26">
        <v>683</v>
      </c>
      <c r="J868">
        <v>6.83</v>
      </c>
      <c r="K868" s="148">
        <f t="shared" si="13"/>
        <v>1.6336246351551715E-3</v>
      </c>
      <c r="L868" s="197">
        <v>-5</v>
      </c>
    </row>
    <row r="869" spans="1:12" x14ac:dyDescent="0.25">
      <c r="A869" s="152">
        <v>42970</v>
      </c>
      <c r="B869" s="217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26">
        <v>65987</v>
      </c>
      <c r="J869">
        <v>8.74</v>
      </c>
      <c r="K869" s="148">
        <f t="shared" si="13"/>
        <v>0.15783014465590675</v>
      </c>
      <c r="L869" s="197">
        <v>-992</v>
      </c>
    </row>
    <row r="870" spans="1:12" x14ac:dyDescent="0.25">
      <c r="A870" s="152">
        <v>42970</v>
      </c>
      <c r="B870" s="217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26">
        <v>16611</v>
      </c>
      <c r="J870">
        <v>7.91</v>
      </c>
      <c r="K870" s="148">
        <f t="shared" si="13"/>
        <v>3.9730803535230681E-2</v>
      </c>
      <c r="L870" s="197">
        <v>0</v>
      </c>
    </row>
    <row r="871" spans="1:12" x14ac:dyDescent="0.25">
      <c r="A871" s="152">
        <v>42970</v>
      </c>
      <c r="B871" s="217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26">
        <v>97174</v>
      </c>
      <c r="J871">
        <v>12.62</v>
      </c>
      <c r="K871" s="148">
        <f t="shared" si="13"/>
        <v>0.23242436353816784</v>
      </c>
      <c r="L871" s="197">
        <v>-1033.22</v>
      </c>
    </row>
    <row r="872" spans="1:12" x14ac:dyDescent="0.25">
      <c r="A872" s="152">
        <v>42970</v>
      </c>
      <c r="B872" s="217" t="s">
        <v>835</v>
      </c>
      <c r="C872" t="s">
        <v>839</v>
      </c>
      <c r="I872" s="326">
        <v>21199.55</v>
      </c>
      <c r="K872" s="148">
        <f t="shared" si="13"/>
        <v>5.0705866960766934E-2</v>
      </c>
      <c r="L872" s="197">
        <v>0</v>
      </c>
    </row>
    <row r="873" spans="1:12" x14ac:dyDescent="0.25">
      <c r="A873" s="152">
        <v>42971</v>
      </c>
      <c r="B873" s="217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26">
        <v>140585.79</v>
      </c>
      <c r="J873">
        <v>0.01</v>
      </c>
      <c r="K873" s="148">
        <f t="shared" si="13"/>
        <v>0.33713746445370224</v>
      </c>
      <c r="L873" s="197">
        <v>23.640000000000299</v>
      </c>
    </row>
    <row r="874" spans="1:12" x14ac:dyDescent="0.25">
      <c r="A874" s="152">
        <v>42971</v>
      </c>
      <c r="B874" s="217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26">
        <v>3745</v>
      </c>
      <c r="J874">
        <v>5.35</v>
      </c>
      <c r="K874" s="148">
        <f t="shared" si="13"/>
        <v>8.9808493758801282E-3</v>
      </c>
      <c r="L874" s="197">
        <v>-42</v>
      </c>
    </row>
    <row r="875" spans="1:12" x14ac:dyDescent="0.25">
      <c r="A875" s="152">
        <v>42971</v>
      </c>
      <c r="B875" s="217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26">
        <v>592</v>
      </c>
      <c r="J875">
        <v>5.92</v>
      </c>
      <c r="K875" s="148">
        <f t="shared" si="13"/>
        <v>1.4196696476691684E-3</v>
      </c>
      <c r="L875" s="197">
        <v>7</v>
      </c>
    </row>
    <row r="876" spans="1:12" x14ac:dyDescent="0.25">
      <c r="A876" s="152">
        <v>42971</v>
      </c>
      <c r="B876" s="217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26">
        <v>20889</v>
      </c>
      <c r="J876">
        <v>6.33</v>
      </c>
      <c r="K876" s="148">
        <f t="shared" si="13"/>
        <v>5.0093714983380506E-2</v>
      </c>
      <c r="L876" s="197">
        <v>-396</v>
      </c>
    </row>
    <row r="877" spans="1:12" x14ac:dyDescent="0.25">
      <c r="A877" s="152">
        <v>42971</v>
      </c>
      <c r="B877" s="217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26">
        <v>65230</v>
      </c>
      <c r="J877">
        <v>11.86</v>
      </c>
      <c r="K877" s="148">
        <f t="shared" si="13"/>
        <v>0.15642745121192544</v>
      </c>
      <c r="L877" s="197">
        <v>-385</v>
      </c>
    </row>
    <row r="878" spans="1:12" x14ac:dyDescent="0.25">
      <c r="A878" s="152">
        <v>42971</v>
      </c>
      <c r="B878" s="217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26">
        <v>674</v>
      </c>
      <c r="J878">
        <v>6.74</v>
      </c>
      <c r="K878" s="148">
        <f t="shared" si="13"/>
        <v>1.6163130785963168E-3</v>
      </c>
      <c r="L878" s="197">
        <v>-9</v>
      </c>
    </row>
    <row r="879" spans="1:12" x14ac:dyDescent="0.25">
      <c r="A879" s="152">
        <v>42971</v>
      </c>
      <c r="B879" s="217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26">
        <v>69471.5</v>
      </c>
      <c r="J879">
        <v>8.6300000000000008</v>
      </c>
      <c r="K879" s="148">
        <f t="shared" si="13"/>
        <v>0.16659895258116325</v>
      </c>
      <c r="L879" s="197">
        <v>-855.5</v>
      </c>
    </row>
    <row r="880" spans="1:12" x14ac:dyDescent="0.25">
      <c r="A880" s="152">
        <v>42971</v>
      </c>
      <c r="B880" s="217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26">
        <v>16611</v>
      </c>
      <c r="J880">
        <v>7.91</v>
      </c>
      <c r="K880" s="148">
        <f t="shared" si="13"/>
        <v>3.9834683306473918E-2</v>
      </c>
      <c r="L880" s="197">
        <v>0</v>
      </c>
    </row>
    <row r="881" spans="1:12" x14ac:dyDescent="0.25">
      <c r="A881" s="152">
        <v>42971</v>
      </c>
      <c r="B881" s="217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26">
        <v>92637</v>
      </c>
      <c r="J881">
        <v>12.69</v>
      </c>
      <c r="K881" s="148">
        <f t="shared" si="13"/>
        <v>0.22215192086339317</v>
      </c>
      <c r="L881" s="197">
        <v>572.88</v>
      </c>
    </row>
    <row r="882" spans="1:12" x14ac:dyDescent="0.25">
      <c r="A882" s="152">
        <v>42971</v>
      </c>
      <c r="B882" s="217" t="s">
        <v>835</v>
      </c>
      <c r="C882" t="s">
        <v>839</v>
      </c>
      <c r="I882" s="326">
        <v>6563.13</v>
      </c>
      <c r="K882" s="148">
        <f t="shared" si="13"/>
        <v>1.5738980497815795E-2</v>
      </c>
      <c r="L882" s="197">
        <v>0</v>
      </c>
    </row>
    <row r="883" spans="1:12" x14ac:dyDescent="0.25">
      <c r="A883" s="152">
        <v>42972</v>
      </c>
      <c r="B883" s="217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26">
        <v>134585.79999999999</v>
      </c>
      <c r="J883">
        <v>0.01</v>
      </c>
      <c r="K883" s="148">
        <f t="shared" si="13"/>
        <v>0.31930019095264484</v>
      </c>
      <c r="L883" s="197">
        <v>1154.53</v>
      </c>
    </row>
    <row r="884" spans="1:12" x14ac:dyDescent="0.25">
      <c r="A884" s="152">
        <v>42972</v>
      </c>
      <c r="B884" s="217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26">
        <v>3815</v>
      </c>
      <c r="J884">
        <v>5.45</v>
      </c>
      <c r="K884" s="148">
        <f t="shared" si="13"/>
        <v>9.0509565532496013E-3</v>
      </c>
    </row>
    <row r="885" spans="1:12" x14ac:dyDescent="0.25">
      <c r="A885" s="152">
        <v>42972</v>
      </c>
      <c r="B885" s="217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26">
        <v>616</v>
      </c>
      <c r="J885">
        <v>6.16</v>
      </c>
      <c r="K885" s="148">
        <f t="shared" si="13"/>
        <v>1.4614388563045227E-3</v>
      </c>
      <c r="L885" s="197">
        <v>746.57</v>
      </c>
    </row>
    <row r="886" spans="1:12" x14ac:dyDescent="0.25">
      <c r="A886" s="152">
        <v>42972</v>
      </c>
      <c r="B886" s="217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26">
        <v>19024</v>
      </c>
      <c r="J886">
        <v>6.56</v>
      </c>
      <c r="K886" s="148">
        <f t="shared" si="13"/>
        <v>4.5133787016781238E-2</v>
      </c>
      <c r="L886" s="197">
        <v>2818.96</v>
      </c>
    </row>
    <row r="887" spans="1:12" x14ac:dyDescent="0.25">
      <c r="A887" s="152">
        <v>42972</v>
      </c>
      <c r="B887" s="329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26">
        <v>56682</v>
      </c>
      <c r="J887">
        <v>12.06</v>
      </c>
      <c r="K887" s="148">
        <f t="shared" si="13"/>
        <v>0.13447609943677427</v>
      </c>
      <c r="L887" s="197">
        <v>1068.3699999999999</v>
      </c>
    </row>
    <row r="888" spans="1:12" x14ac:dyDescent="0.25">
      <c r="A888" s="152">
        <v>42972</v>
      </c>
      <c r="B888" s="329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26">
        <v>681</v>
      </c>
      <c r="J888">
        <v>6.81</v>
      </c>
      <c r="K888" s="148">
        <f t="shared" si="13"/>
        <v>1.6156491252327597E-3</v>
      </c>
      <c r="L888" s="197">
        <v>7</v>
      </c>
    </row>
    <row r="889" spans="1:12" x14ac:dyDescent="0.25">
      <c r="A889" s="152">
        <v>42972</v>
      </c>
      <c r="B889" s="329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26">
        <v>62533.5</v>
      </c>
      <c r="J889">
        <v>8.8699999999999992</v>
      </c>
      <c r="K889" s="148">
        <f t="shared" si="13"/>
        <v>0.14835858233882934</v>
      </c>
      <c r="L889" s="197">
        <v>1873.17</v>
      </c>
    </row>
    <row r="890" spans="1:12" x14ac:dyDescent="0.25">
      <c r="A890" s="152">
        <v>42972</v>
      </c>
      <c r="B890" s="329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26">
        <v>16611</v>
      </c>
      <c r="J890">
        <v>7.91</v>
      </c>
      <c r="K890" s="148">
        <f t="shared" si="13"/>
        <v>3.9409027341029912E-2</v>
      </c>
      <c r="L890" s="197">
        <v>0</v>
      </c>
    </row>
    <row r="891" spans="1:12" x14ac:dyDescent="0.25">
      <c r="A891" s="152">
        <v>42972</v>
      </c>
      <c r="B891" s="329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26">
        <v>94572</v>
      </c>
      <c r="J891">
        <v>12.78</v>
      </c>
      <c r="K891" s="148">
        <f t="shared" si="13"/>
        <v>0.22436882389355736</v>
      </c>
      <c r="L891" s="197">
        <v>724.88</v>
      </c>
    </row>
    <row r="892" spans="1:12" x14ac:dyDescent="0.25">
      <c r="A892" s="152">
        <v>42972</v>
      </c>
      <c r="B892" s="217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26">
        <v>26000</v>
      </c>
      <c r="J892">
        <v>1</v>
      </c>
      <c r="K892" s="148">
        <f t="shared" si="13"/>
        <v>6.1684107571294791E-2</v>
      </c>
      <c r="L892" s="197">
        <v>-13.7</v>
      </c>
    </row>
    <row r="893" spans="1:12" x14ac:dyDescent="0.25">
      <c r="A893" s="152">
        <v>42972</v>
      </c>
      <c r="B893" s="217" t="s">
        <v>835</v>
      </c>
      <c r="C893" t="s">
        <v>839</v>
      </c>
      <c r="I893" s="326">
        <f>6005+377.11</f>
        <v>6382.11</v>
      </c>
      <c r="K893" s="148">
        <f t="shared" si="13"/>
        <v>1.5141336914301392E-2</v>
      </c>
      <c r="L893" s="197">
        <v>0</v>
      </c>
    </row>
    <row r="894" spans="1:12" x14ac:dyDescent="0.25">
      <c r="A894" s="152">
        <v>42975</v>
      </c>
      <c r="B894" s="217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26">
        <v>134599.35999999999</v>
      </c>
      <c r="J894">
        <v>0.01</v>
      </c>
      <c r="K894" s="148">
        <f t="shared" si="13"/>
        <v>0.31842257720488987</v>
      </c>
      <c r="L894" s="197">
        <v>13.5699999999997</v>
      </c>
    </row>
    <row r="895" spans="1:12" x14ac:dyDescent="0.25">
      <c r="A895" s="152">
        <v>42975</v>
      </c>
      <c r="B895" s="217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26">
        <v>3857</v>
      </c>
      <c r="J895">
        <v>5.51</v>
      </c>
      <c r="K895" s="148">
        <f t="shared" si="13"/>
        <v>9.1245298661097683E-3</v>
      </c>
      <c r="L895" s="197">
        <v>112</v>
      </c>
    </row>
    <row r="896" spans="1:12" x14ac:dyDescent="0.25">
      <c r="A896" s="152">
        <v>42975</v>
      </c>
      <c r="B896" s="217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26">
        <v>605</v>
      </c>
      <c r="J896">
        <v>6.05</v>
      </c>
      <c r="K896" s="148">
        <f t="shared" si="13"/>
        <v>1.4312524161255924E-3</v>
      </c>
      <c r="L896" s="197">
        <v>13</v>
      </c>
    </row>
    <row r="897" spans="1:12" x14ac:dyDescent="0.25">
      <c r="A897" s="152">
        <v>42975</v>
      </c>
      <c r="B897" s="217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26">
        <v>16500</v>
      </c>
      <c r="J897">
        <v>6.6</v>
      </c>
      <c r="K897" s="148">
        <f t="shared" si="13"/>
        <v>3.9034156803425243E-2</v>
      </c>
      <c r="L897" s="197">
        <v>855.64</v>
      </c>
    </row>
    <row r="898" spans="1:12" x14ac:dyDescent="0.25">
      <c r="A898" s="152">
        <v>42975</v>
      </c>
      <c r="B898" s="217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26">
        <v>63070</v>
      </c>
      <c r="J898">
        <v>11.9</v>
      </c>
      <c r="K898" s="148">
        <f t="shared" ref="K898:K961" si="14">I898/SUMIF(A:A,A898,I:I)</f>
        <v>0.14920510724800182</v>
      </c>
      <c r="L898" s="197">
        <v>-684.87000000000103</v>
      </c>
    </row>
    <row r="899" spans="1:12" x14ac:dyDescent="0.25">
      <c r="A899" s="152">
        <v>42975</v>
      </c>
      <c r="B899" s="217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26">
        <v>694</v>
      </c>
      <c r="J899">
        <v>6.94</v>
      </c>
      <c r="K899" s="148">
        <f t="shared" si="14"/>
        <v>1.6418002922167951E-3</v>
      </c>
      <c r="L899" s="197">
        <v>13</v>
      </c>
    </row>
    <row r="900" spans="1:12" x14ac:dyDescent="0.25">
      <c r="A900" s="152">
        <v>42975</v>
      </c>
      <c r="B900" s="217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26">
        <v>54873.5</v>
      </c>
      <c r="J900">
        <v>9.07</v>
      </c>
      <c r="K900" s="148">
        <f t="shared" si="14"/>
        <v>0.12981459414259122</v>
      </c>
      <c r="L900" s="197">
        <v>1340.98</v>
      </c>
    </row>
    <row r="901" spans="1:12" x14ac:dyDescent="0.25">
      <c r="A901" s="152">
        <v>42975</v>
      </c>
      <c r="B901" s="217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26">
        <v>16611</v>
      </c>
      <c r="J901">
        <v>7.91</v>
      </c>
      <c r="K901" s="148">
        <f t="shared" si="14"/>
        <v>3.9296750221921015E-2</v>
      </c>
      <c r="L901" s="197">
        <v>0</v>
      </c>
    </row>
    <row r="902" spans="1:12" x14ac:dyDescent="0.25">
      <c r="A902" s="152">
        <v>42975</v>
      </c>
      <c r="B902" s="217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26">
        <v>89810</v>
      </c>
      <c r="J902">
        <v>12.83</v>
      </c>
      <c r="K902" s="148">
        <f t="shared" si="14"/>
        <v>0.21246409833428007</v>
      </c>
      <c r="L902" s="197">
        <v>371.86</v>
      </c>
    </row>
    <row r="903" spans="1:12" x14ac:dyDescent="0.25">
      <c r="A903" s="152">
        <v>42975</v>
      </c>
      <c r="B903" s="217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26">
        <v>42000</v>
      </c>
      <c r="J903">
        <v>1</v>
      </c>
      <c r="K903" s="148">
        <f t="shared" si="14"/>
        <v>9.9359671863264262E-2</v>
      </c>
      <c r="L903" s="197">
        <v>-0.42</v>
      </c>
    </row>
    <row r="904" spans="1:12" x14ac:dyDescent="0.25">
      <c r="A904" s="152">
        <v>42975</v>
      </c>
      <c r="B904" s="217" t="s">
        <v>835</v>
      </c>
      <c r="C904" t="s">
        <v>839</v>
      </c>
      <c r="I904" s="326">
        <v>86.85</v>
      </c>
      <c r="K904" s="148">
        <f t="shared" si="14"/>
        <v>2.0546160717439287E-4</v>
      </c>
      <c r="L904" s="197">
        <v>0</v>
      </c>
    </row>
    <row r="905" spans="1:12" x14ac:dyDescent="0.25">
      <c r="A905" s="152">
        <v>42977</v>
      </c>
      <c r="B905" s="217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26">
        <v>48.49</v>
      </c>
      <c r="J905">
        <v>0.01</v>
      </c>
      <c r="K905" s="148">
        <f t="shared" si="14"/>
        <v>1.1453199637560203E-4</v>
      </c>
      <c r="L905" s="197">
        <v>51.462000000000003</v>
      </c>
    </row>
    <row r="906" spans="1:12" x14ac:dyDescent="0.25">
      <c r="A906" s="152">
        <v>42977</v>
      </c>
      <c r="B906" s="217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26">
        <v>1665</v>
      </c>
      <c r="J906">
        <v>5.55</v>
      </c>
      <c r="K906" s="148">
        <f t="shared" si="14"/>
        <v>3.9326824905212901E-3</v>
      </c>
      <c r="L906" s="197">
        <v>28.73</v>
      </c>
    </row>
    <row r="907" spans="1:12" x14ac:dyDescent="0.25">
      <c r="A907" s="152">
        <v>42977</v>
      </c>
      <c r="B907" s="217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26">
        <v>597</v>
      </c>
      <c r="J907">
        <v>5.97</v>
      </c>
      <c r="K907" s="148">
        <f t="shared" si="14"/>
        <v>1.410096965069796E-3</v>
      </c>
      <c r="L907" s="197">
        <v>-8</v>
      </c>
    </row>
    <row r="908" spans="1:12" x14ac:dyDescent="0.25">
      <c r="A908" s="152">
        <v>42977</v>
      </c>
      <c r="B908" s="217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26">
        <v>17004</v>
      </c>
      <c r="J908">
        <v>6.54</v>
      </c>
      <c r="K908" s="148">
        <f t="shared" si="14"/>
        <v>4.0162962804098513E-2</v>
      </c>
      <c r="L908" s="197">
        <v>-139.78</v>
      </c>
    </row>
    <row r="909" spans="1:12" x14ac:dyDescent="0.25">
      <c r="A909" s="152">
        <v>42977</v>
      </c>
      <c r="B909" s="217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26">
        <v>39897</v>
      </c>
      <c r="J909">
        <v>12.09</v>
      </c>
      <c r="K909" s="148">
        <f t="shared" si="14"/>
        <v>9.4235575570166916E-2</v>
      </c>
      <c r="L909" s="197">
        <v>889.88999999999896</v>
      </c>
    </row>
    <row r="910" spans="1:12" x14ac:dyDescent="0.25">
      <c r="A910" s="152">
        <v>42977</v>
      </c>
      <c r="B910" s="217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26">
        <v>698</v>
      </c>
      <c r="J910">
        <v>6.98</v>
      </c>
      <c r="K910" s="148">
        <f t="shared" si="14"/>
        <v>1.6486560831134298E-3</v>
      </c>
      <c r="L910" s="197">
        <v>4</v>
      </c>
    </row>
    <row r="911" spans="1:12" x14ac:dyDescent="0.25">
      <c r="A911" s="152">
        <v>42977</v>
      </c>
      <c r="B911" s="217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26">
        <v>50949</v>
      </c>
      <c r="J911">
        <v>9.18</v>
      </c>
      <c r="K911" s="148">
        <f t="shared" si="14"/>
        <v>0.12034008420995149</v>
      </c>
      <c r="L911" s="197">
        <v>681.37</v>
      </c>
    </row>
    <row r="912" spans="1:12" x14ac:dyDescent="0.25">
      <c r="A912" s="152">
        <v>42977</v>
      </c>
      <c r="B912" s="217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26">
        <v>16611</v>
      </c>
      <c r="J912">
        <v>7.91</v>
      </c>
      <c r="K912" s="148">
        <f t="shared" si="14"/>
        <v>3.9234708018047536E-2</v>
      </c>
      <c r="L912" s="197">
        <v>0</v>
      </c>
    </row>
    <row r="913" spans="1:12" x14ac:dyDescent="0.25">
      <c r="A913" s="152">
        <v>42977</v>
      </c>
      <c r="B913" s="217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26">
        <v>90170</v>
      </c>
      <c r="J913">
        <v>12.7</v>
      </c>
      <c r="K913" s="148">
        <f t="shared" si="14"/>
        <v>0.2129789670692521</v>
      </c>
      <c r="L913" s="197">
        <v>-838.21</v>
      </c>
    </row>
    <row r="914" spans="1:12" x14ac:dyDescent="0.25">
      <c r="A914" s="152">
        <v>42977</v>
      </c>
      <c r="B914" s="217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26">
        <v>205000</v>
      </c>
      <c r="J914">
        <v>1</v>
      </c>
      <c r="K914" s="148">
        <f t="shared" si="14"/>
        <v>0.4842041504846033</v>
      </c>
      <c r="L914" s="197">
        <v>-1.78</v>
      </c>
    </row>
    <row r="915" spans="1:12" x14ac:dyDescent="0.25">
      <c r="A915" s="152">
        <v>42977</v>
      </c>
      <c r="B915" s="217" t="s">
        <v>835</v>
      </c>
      <c r="C915" t="s">
        <v>839</v>
      </c>
      <c r="I915" s="326">
        <v>735.65</v>
      </c>
      <c r="K915" s="148">
        <f t="shared" si="14"/>
        <v>1.7375843087999922E-3</v>
      </c>
      <c r="L915" s="197">
        <v>0</v>
      </c>
    </row>
    <row r="916" spans="1:12" x14ac:dyDescent="0.25">
      <c r="A916" s="152">
        <v>42978</v>
      </c>
      <c r="B916" s="217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26">
        <v>67048.509999999995</v>
      </c>
      <c r="J916">
        <v>0.01</v>
      </c>
      <c r="K916" s="148">
        <f t="shared" si="14"/>
        <v>0.15781910290050652</v>
      </c>
      <c r="L916" s="197">
        <v>-2.3119999999998999</v>
      </c>
    </row>
    <row r="917" spans="1:12" x14ac:dyDescent="0.25">
      <c r="A917" s="152">
        <v>42978</v>
      </c>
      <c r="B917" s="217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26">
        <v>1659</v>
      </c>
      <c r="J917">
        <v>5.53</v>
      </c>
      <c r="K917" s="148">
        <f t="shared" si="14"/>
        <v>3.9049621193959468E-3</v>
      </c>
      <c r="L917" s="197">
        <v>-6</v>
      </c>
    </row>
    <row r="918" spans="1:12" x14ac:dyDescent="0.25">
      <c r="A918" s="152">
        <v>42978</v>
      </c>
      <c r="B918" s="217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26">
        <v>590</v>
      </c>
      <c r="J918">
        <v>5.9</v>
      </c>
      <c r="K918" s="148">
        <f t="shared" si="14"/>
        <v>1.3887448164217049E-3</v>
      </c>
      <c r="L918" s="197">
        <v>-7</v>
      </c>
    </row>
    <row r="919" spans="1:12" x14ac:dyDescent="0.25">
      <c r="A919" s="152">
        <v>42978</v>
      </c>
      <c r="B919" s="217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26">
        <v>20243</v>
      </c>
      <c r="J919">
        <v>6.53</v>
      </c>
      <c r="K919" s="148">
        <f t="shared" si="14"/>
        <v>4.7648070031906055E-2</v>
      </c>
      <c r="L919" s="197">
        <v>-6.0599999999999499</v>
      </c>
    </row>
    <row r="920" spans="1:12" x14ac:dyDescent="0.25">
      <c r="A920" s="152">
        <v>42978</v>
      </c>
      <c r="B920" s="217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26">
        <v>69915</v>
      </c>
      <c r="J920">
        <v>11.85</v>
      </c>
      <c r="K920" s="148">
        <f t="shared" si="14"/>
        <v>0.16456626074597205</v>
      </c>
      <c r="L920" s="197">
        <v>-761.719999999999</v>
      </c>
    </row>
    <row r="921" spans="1:12" x14ac:dyDescent="0.25">
      <c r="A921" s="152">
        <v>42978</v>
      </c>
      <c r="B921" s="217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26">
        <v>699</v>
      </c>
      <c r="J921">
        <v>6.99</v>
      </c>
      <c r="K921" s="148">
        <f t="shared" si="14"/>
        <v>1.6453095367436809E-3</v>
      </c>
      <c r="L921" s="197">
        <v>1</v>
      </c>
    </row>
    <row r="922" spans="1:12" x14ac:dyDescent="0.25">
      <c r="A922" s="152">
        <v>42978</v>
      </c>
      <c r="B922" s="217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26">
        <v>50671.5</v>
      </c>
      <c r="J922">
        <v>9.1300000000000008</v>
      </c>
      <c r="K922" s="148">
        <f t="shared" si="14"/>
        <v>0.1192708185852753</v>
      </c>
      <c r="L922" s="197">
        <v>-277.5</v>
      </c>
    </row>
    <row r="923" spans="1:12" x14ac:dyDescent="0.25">
      <c r="A923" s="152">
        <v>42978</v>
      </c>
      <c r="B923" s="217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26">
        <v>16611</v>
      </c>
      <c r="J923">
        <v>7.91</v>
      </c>
      <c r="K923" s="148">
        <f t="shared" si="14"/>
        <v>3.9099051094204987E-2</v>
      </c>
      <c r="L923" s="197">
        <v>0</v>
      </c>
    </row>
    <row r="924" spans="1:12" x14ac:dyDescent="0.25">
      <c r="A924" s="152">
        <v>42978</v>
      </c>
      <c r="B924" s="217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26">
        <v>77113</v>
      </c>
      <c r="J924">
        <v>13.07</v>
      </c>
      <c r="K924" s="148">
        <f t="shared" si="14"/>
        <v>0.18150894750631685</v>
      </c>
      <c r="L924" s="197">
        <v>2512.41</v>
      </c>
    </row>
    <row r="925" spans="1:12" x14ac:dyDescent="0.25">
      <c r="A925" s="152">
        <v>42978</v>
      </c>
      <c r="B925" s="217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26">
        <v>120000</v>
      </c>
      <c r="J925">
        <v>1</v>
      </c>
      <c r="K925" s="148">
        <f t="shared" si="14"/>
        <v>0.28245657283153325</v>
      </c>
      <c r="L925" s="197">
        <v>23.75</v>
      </c>
    </row>
    <row r="926" spans="1:12" x14ac:dyDescent="0.25">
      <c r="A926" s="152">
        <v>42978</v>
      </c>
      <c r="B926" s="217" t="s">
        <v>835</v>
      </c>
      <c r="C926" t="s">
        <v>839</v>
      </c>
      <c r="I926" s="326">
        <v>294.06</v>
      </c>
      <c r="K926" s="148">
        <f t="shared" si="14"/>
        <v>6.9215983172367216E-4</v>
      </c>
      <c r="L926" s="197">
        <v>0</v>
      </c>
    </row>
    <row r="927" spans="1:12" x14ac:dyDescent="0.25">
      <c r="A927" s="152">
        <v>42979</v>
      </c>
      <c r="B927" s="217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26">
        <v>47048.51</v>
      </c>
      <c r="J927">
        <v>0.01</v>
      </c>
      <c r="K927" s="148">
        <f t="shared" si="14"/>
        <v>0.11086213010432892</v>
      </c>
      <c r="L927" s="197">
        <v>0</v>
      </c>
    </row>
    <row r="928" spans="1:12" x14ac:dyDescent="0.25">
      <c r="A928" s="152">
        <v>42979</v>
      </c>
      <c r="B928" s="217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26">
        <v>1665</v>
      </c>
      <c r="J928">
        <v>5.55</v>
      </c>
      <c r="K928" s="148">
        <f t="shared" si="14"/>
        <v>3.9233005811173966E-3</v>
      </c>
      <c r="L928" s="197">
        <v>6</v>
      </c>
    </row>
    <row r="929" spans="1:12" x14ac:dyDescent="0.25">
      <c r="A929" s="152">
        <v>42979</v>
      </c>
      <c r="B929" s="217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26">
        <v>579</v>
      </c>
      <c r="J929">
        <v>5.79</v>
      </c>
      <c r="K929" s="148">
        <f t="shared" si="14"/>
        <v>1.3643189408210047E-3</v>
      </c>
      <c r="L929" s="197">
        <v>-11</v>
      </c>
    </row>
    <row r="930" spans="1:12" x14ac:dyDescent="0.25">
      <c r="A930" s="152">
        <v>42979</v>
      </c>
      <c r="B930" s="217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26">
        <v>20026</v>
      </c>
      <c r="J930">
        <v>6.46</v>
      </c>
      <c r="K930" s="148">
        <f t="shared" si="14"/>
        <v>4.7187998460935132E-2</v>
      </c>
      <c r="L930" s="197">
        <v>-217</v>
      </c>
    </row>
    <row r="931" spans="1:12" x14ac:dyDescent="0.25">
      <c r="A931" s="152">
        <v>42979</v>
      </c>
      <c r="B931" s="217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26">
        <v>76895</v>
      </c>
      <c r="J931">
        <v>11.83</v>
      </c>
      <c r="K931" s="148">
        <f t="shared" si="14"/>
        <v>0.18119050942043377</v>
      </c>
      <c r="L931" s="197">
        <v>-49.619999999999003</v>
      </c>
    </row>
    <row r="932" spans="1:12" x14ac:dyDescent="0.25">
      <c r="A932" s="152">
        <v>42979</v>
      </c>
      <c r="B932" s="217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26">
        <v>697</v>
      </c>
      <c r="J932">
        <v>6.97</v>
      </c>
      <c r="K932" s="148">
        <f t="shared" si="14"/>
        <v>1.6423666696929885E-3</v>
      </c>
      <c r="L932" s="197">
        <v>-2</v>
      </c>
    </row>
    <row r="933" spans="1:12" x14ac:dyDescent="0.25">
      <c r="A933" s="152">
        <v>42979</v>
      </c>
      <c r="B933" s="217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26">
        <v>50838</v>
      </c>
      <c r="J933">
        <v>9.16</v>
      </c>
      <c r="K933" s="148">
        <f t="shared" si="14"/>
        <v>0.11979144441011785</v>
      </c>
      <c r="L933" s="197">
        <v>166.5</v>
      </c>
    </row>
    <row r="934" spans="1:12" x14ac:dyDescent="0.25">
      <c r="A934" s="152">
        <v>42979</v>
      </c>
      <c r="B934" s="217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26">
        <v>16611</v>
      </c>
      <c r="J934">
        <v>7.91</v>
      </c>
      <c r="K934" s="148">
        <f t="shared" si="14"/>
        <v>3.914110868044509E-2</v>
      </c>
      <c r="L934" s="197">
        <v>0</v>
      </c>
    </row>
    <row r="935" spans="1:12" x14ac:dyDescent="0.25">
      <c r="A935" s="152">
        <v>42979</v>
      </c>
      <c r="B935" s="217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26">
        <v>83264</v>
      </c>
      <c r="J935">
        <v>13.01</v>
      </c>
      <c r="K935" s="148">
        <f t="shared" si="14"/>
        <v>0.19619801776946483</v>
      </c>
      <c r="L935" s="197">
        <v>-349</v>
      </c>
    </row>
    <row r="936" spans="1:12" x14ac:dyDescent="0.25">
      <c r="A936" s="152">
        <v>42979</v>
      </c>
      <c r="B936" s="217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26">
        <v>120000</v>
      </c>
      <c r="J936">
        <v>1</v>
      </c>
      <c r="K936" s="148">
        <f t="shared" si="14"/>
        <v>0.28276040224269527</v>
      </c>
      <c r="L936" s="197">
        <v>0</v>
      </c>
    </row>
    <row r="937" spans="1:12" x14ac:dyDescent="0.25">
      <c r="A937" s="152">
        <v>42979</v>
      </c>
      <c r="B937" s="217" t="s">
        <v>835</v>
      </c>
      <c r="C937" t="s">
        <v>839</v>
      </c>
      <c r="I937" s="326">
        <f>6470+294.06</f>
        <v>6764.06</v>
      </c>
      <c r="K937" s="148">
        <f t="shared" si="14"/>
        <v>1.5938402719947713E-2</v>
      </c>
      <c r="L937" s="197">
        <v>0</v>
      </c>
    </row>
    <row r="938" spans="1:12" x14ac:dyDescent="0.25">
      <c r="A938" s="152">
        <v>42984</v>
      </c>
      <c r="B938" s="217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26">
        <v>150069.97</v>
      </c>
      <c r="J938">
        <v>0.01</v>
      </c>
      <c r="K938" s="148">
        <f t="shared" si="14"/>
        <v>0.35354558920279522</v>
      </c>
      <c r="L938" s="197">
        <v>21.46</v>
      </c>
    </row>
    <row r="939" spans="1:12" x14ac:dyDescent="0.25">
      <c r="A939" s="152">
        <v>42984</v>
      </c>
      <c r="B939" s="217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26">
        <v>1647</v>
      </c>
      <c r="J939">
        <v>5.49</v>
      </c>
      <c r="K939" s="148">
        <f t="shared" si="14"/>
        <v>3.880120622513643E-3</v>
      </c>
      <c r="L939" s="197">
        <v>-18</v>
      </c>
    </row>
    <row r="940" spans="1:12" x14ac:dyDescent="0.25">
      <c r="A940" s="152">
        <v>42984</v>
      </c>
      <c r="B940" s="217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26">
        <v>590</v>
      </c>
      <c r="J940">
        <v>5.9</v>
      </c>
      <c r="K940" s="148">
        <f t="shared" si="14"/>
        <v>1.3899642788603821E-3</v>
      </c>
      <c r="L940" s="197">
        <v>11</v>
      </c>
    </row>
    <row r="941" spans="1:12" x14ac:dyDescent="0.25">
      <c r="A941" s="152">
        <v>42984</v>
      </c>
      <c r="B941" s="217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26">
        <v>17685</v>
      </c>
      <c r="J941">
        <v>6.55</v>
      </c>
      <c r="K941" s="148">
        <f t="shared" si="14"/>
        <v>4.166359029092518E-2</v>
      </c>
      <c r="L941" s="197">
        <v>299.3</v>
      </c>
    </row>
    <row r="942" spans="1:12" x14ac:dyDescent="0.25">
      <c r="A942" s="152">
        <v>42984</v>
      </c>
      <c r="B942" s="217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26">
        <v>78658</v>
      </c>
      <c r="J942">
        <v>11.74</v>
      </c>
      <c r="K942" s="148">
        <f t="shared" si="14"/>
        <v>0.18530815296033887</v>
      </c>
      <c r="L942" s="197">
        <v>-484.52</v>
      </c>
    </row>
    <row r="943" spans="1:12" x14ac:dyDescent="0.25">
      <c r="A943" s="152">
        <v>42984</v>
      </c>
      <c r="B943" s="217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26">
        <v>702</v>
      </c>
      <c r="J943">
        <v>7.02</v>
      </c>
      <c r="K943" s="148">
        <f t="shared" si="14"/>
        <v>1.653821904677946E-3</v>
      </c>
      <c r="L943" s="197">
        <v>5</v>
      </c>
    </row>
    <row r="944" spans="1:12" x14ac:dyDescent="0.25">
      <c r="A944" s="152">
        <v>42984</v>
      </c>
      <c r="B944" s="217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26">
        <v>43842.5</v>
      </c>
      <c r="J944">
        <v>9.23</v>
      </c>
      <c r="K944" s="148">
        <f t="shared" si="14"/>
        <v>0.10328730321345135</v>
      </c>
      <c r="L944" s="197">
        <v>371.11</v>
      </c>
    </row>
    <row r="945" spans="1:12" x14ac:dyDescent="0.25">
      <c r="A945" s="152">
        <v>42984</v>
      </c>
      <c r="B945" s="217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26">
        <v>16611</v>
      </c>
      <c r="J945">
        <v>7.91</v>
      </c>
      <c r="K945" s="148">
        <f t="shared" si="14"/>
        <v>3.9133384129067465E-2</v>
      </c>
      <c r="L945" s="197">
        <v>0</v>
      </c>
    </row>
    <row r="946" spans="1:12" x14ac:dyDescent="0.25">
      <c r="A946" s="152">
        <v>42984</v>
      </c>
      <c r="B946" s="217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26">
        <v>89424</v>
      </c>
      <c r="J946">
        <v>12.96</v>
      </c>
      <c r="K946" s="148">
        <f t="shared" si="14"/>
        <v>0.21067146724205221</v>
      </c>
      <c r="L946" s="197">
        <v>-310</v>
      </c>
    </row>
    <row r="947" spans="1:12" x14ac:dyDescent="0.25">
      <c r="A947" s="152">
        <v>42984</v>
      </c>
      <c r="B947" s="217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26">
        <v>0</v>
      </c>
      <c r="J947">
        <v>13.14</v>
      </c>
      <c r="K947" s="148">
        <f t="shared" si="14"/>
        <v>0</v>
      </c>
    </row>
    <row r="948" spans="1:12" x14ac:dyDescent="0.25">
      <c r="A948" s="152">
        <v>42984</v>
      </c>
      <c r="B948" s="217" t="s">
        <v>835</v>
      </c>
      <c r="C948" t="s">
        <v>839</v>
      </c>
      <c r="I948" s="326">
        <v>25241.87</v>
      </c>
      <c r="K948" s="148">
        <f t="shared" si="14"/>
        <v>5.9466606155317812E-2</v>
      </c>
      <c r="L948" s="197">
        <v>0</v>
      </c>
    </row>
    <row r="949" spans="1:12" x14ac:dyDescent="0.25">
      <c r="A949" s="152">
        <v>42985</v>
      </c>
      <c r="B949" s="217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26">
        <v>180098.57</v>
      </c>
      <c r="J949">
        <v>0.01</v>
      </c>
      <c r="K949" s="148">
        <f t="shared" si="14"/>
        <v>0.42323068955871729</v>
      </c>
      <c r="L949" s="197">
        <v>28.599999999999898</v>
      </c>
    </row>
    <row r="950" spans="1:12" x14ac:dyDescent="0.25">
      <c r="A950" s="152">
        <v>42985</v>
      </c>
      <c r="B950" s="217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26">
        <v>1644</v>
      </c>
      <c r="J950">
        <v>5.48</v>
      </c>
      <c r="K950" s="148">
        <f t="shared" si="14"/>
        <v>3.8633913286181629E-3</v>
      </c>
      <c r="L950" s="197">
        <v>-3</v>
      </c>
    </row>
    <row r="951" spans="1:12" x14ac:dyDescent="0.25">
      <c r="A951" s="152">
        <v>42985</v>
      </c>
      <c r="B951" s="217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26">
        <v>588</v>
      </c>
      <c r="J951">
        <v>5.88</v>
      </c>
      <c r="K951" s="148">
        <f t="shared" si="14"/>
        <v>1.3817968985568611E-3</v>
      </c>
      <c r="L951" s="197">
        <v>-2</v>
      </c>
    </row>
    <row r="952" spans="1:12" x14ac:dyDescent="0.25">
      <c r="A952" s="152">
        <v>42985</v>
      </c>
      <c r="B952" s="217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26">
        <v>17577</v>
      </c>
      <c r="J952">
        <v>6.51</v>
      </c>
      <c r="K952" s="148">
        <f t="shared" si="14"/>
        <v>4.1305857289003316E-2</v>
      </c>
      <c r="L952" s="197">
        <v>-108</v>
      </c>
    </row>
    <row r="953" spans="1:12" x14ac:dyDescent="0.25">
      <c r="A953" s="152">
        <v>42985</v>
      </c>
      <c r="B953" s="217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26">
        <v>62400</v>
      </c>
      <c r="J953">
        <v>12</v>
      </c>
      <c r="K953" s="148">
        <f t="shared" si="14"/>
        <v>0.14663967086725874</v>
      </c>
      <c r="L953" s="197">
        <v>1777.89</v>
      </c>
    </row>
    <row r="954" spans="1:12" x14ac:dyDescent="0.25">
      <c r="A954" s="152">
        <v>42985</v>
      </c>
      <c r="B954" s="217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26">
        <v>695</v>
      </c>
      <c r="J954">
        <v>6.95</v>
      </c>
      <c r="K954" s="148">
        <f t="shared" si="14"/>
        <v>1.6332463341786028E-3</v>
      </c>
      <c r="L954" s="197">
        <v>-7</v>
      </c>
    </row>
    <row r="955" spans="1:12" x14ac:dyDescent="0.25">
      <c r="A955" s="152">
        <v>42985</v>
      </c>
      <c r="B955" s="217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26">
        <v>47670</v>
      </c>
      <c r="J955">
        <v>9.08</v>
      </c>
      <c r="K955" s="148">
        <f t="shared" si="14"/>
        <v>0.1120242485615741</v>
      </c>
      <c r="L955" s="197">
        <v>-757.5</v>
      </c>
    </row>
    <row r="956" spans="1:12" x14ac:dyDescent="0.25">
      <c r="A956" s="152">
        <v>42985</v>
      </c>
      <c r="B956" s="217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26">
        <v>16611</v>
      </c>
      <c r="J956">
        <v>7.91</v>
      </c>
      <c r="K956" s="148">
        <f t="shared" si="14"/>
        <v>3.9035762384231329E-2</v>
      </c>
      <c r="L956" s="197">
        <v>0</v>
      </c>
    </row>
    <row r="957" spans="1:12" x14ac:dyDescent="0.25">
      <c r="A957" s="152">
        <v>42985</v>
      </c>
      <c r="B957" s="217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26">
        <v>79117</v>
      </c>
      <c r="J957">
        <v>12.97</v>
      </c>
      <c r="K957" s="148">
        <f t="shared" si="14"/>
        <v>0.18592453269238637</v>
      </c>
      <c r="L957" s="197">
        <v>132.54</v>
      </c>
    </row>
    <row r="958" spans="1:12" x14ac:dyDescent="0.25">
      <c r="A958" s="152">
        <v>42985</v>
      </c>
      <c r="B958" s="217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26">
        <v>6570</v>
      </c>
      <c r="J958">
        <v>13.14</v>
      </c>
      <c r="K958" s="148">
        <f t="shared" si="14"/>
        <v>1.5439465346120031E-2</v>
      </c>
      <c r="L958" s="197">
        <v>0</v>
      </c>
    </row>
    <row r="959" spans="1:12" x14ac:dyDescent="0.25">
      <c r="A959" s="152">
        <v>42985</v>
      </c>
      <c r="B959" s="217" t="s">
        <v>835</v>
      </c>
      <c r="C959" t="s">
        <v>839</v>
      </c>
      <c r="I959" s="326">
        <v>12562.3</v>
      </c>
      <c r="K959" s="148">
        <f t="shared" si="14"/>
        <v>2.95213387393552E-2</v>
      </c>
      <c r="L959" s="197">
        <v>0</v>
      </c>
    </row>
    <row r="960" spans="1:12" x14ac:dyDescent="0.25">
      <c r="A960" s="152">
        <v>42989</v>
      </c>
      <c r="B960" s="217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26">
        <v>200000.33</v>
      </c>
      <c r="J960">
        <v>0.01</v>
      </c>
      <c r="K960" s="148">
        <f t="shared" si="14"/>
        <v>0.46733412306438704</v>
      </c>
      <c r="L960" s="197">
        <v>16.760000000000201</v>
      </c>
    </row>
    <row r="961" spans="1:12" x14ac:dyDescent="0.25">
      <c r="A961" s="152">
        <v>42989</v>
      </c>
      <c r="B961" s="217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26">
        <v>1653</v>
      </c>
      <c r="J961">
        <v>5.51</v>
      </c>
      <c r="K961" s="148">
        <f t="shared" si="14"/>
        <v>3.8625101539854051E-3</v>
      </c>
      <c r="L961" s="197">
        <v>8.9999999999999893</v>
      </c>
    </row>
    <row r="962" spans="1:12" x14ac:dyDescent="0.25">
      <c r="A962" s="152">
        <v>42989</v>
      </c>
      <c r="B962" s="217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26">
        <v>589</v>
      </c>
      <c r="J962">
        <v>5.89</v>
      </c>
      <c r="K962" s="148">
        <f t="shared" ref="K962:K1024" si="15">I962/SUMIF(A:A,A962,I:I)</f>
        <v>1.3762967215350294E-3</v>
      </c>
      <c r="L962" s="197">
        <v>1</v>
      </c>
    </row>
    <row r="963" spans="1:12" x14ac:dyDescent="0.25">
      <c r="A963" s="152">
        <v>42989</v>
      </c>
      <c r="B963" s="217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26">
        <v>17442</v>
      </c>
      <c r="J963">
        <v>6.46</v>
      </c>
      <c r="K963" s="148">
        <f t="shared" si="15"/>
        <v>4.0756141624811518E-2</v>
      </c>
      <c r="L963" s="197">
        <v>-135</v>
      </c>
    </row>
    <row r="964" spans="1:12" x14ac:dyDescent="0.25">
      <c r="A964" s="152">
        <v>42989</v>
      </c>
      <c r="B964" s="217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26">
        <v>62660</v>
      </c>
      <c r="J964">
        <v>12.05</v>
      </c>
      <c r="K964" s="148">
        <f t="shared" si="15"/>
        <v>0.14641553917043285</v>
      </c>
      <c r="L964" s="197">
        <v>454.67</v>
      </c>
    </row>
    <row r="965" spans="1:12" x14ac:dyDescent="0.25">
      <c r="A965" s="152">
        <v>42989</v>
      </c>
      <c r="B965" s="217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26">
        <v>4164</v>
      </c>
      <c r="J965">
        <v>6.94</v>
      </c>
      <c r="K965" s="148">
        <f t="shared" si="15"/>
        <v>9.7298803878978993E-3</v>
      </c>
      <c r="L965" s="197">
        <v>-11.010000000000201</v>
      </c>
    </row>
    <row r="966" spans="1:12" x14ac:dyDescent="0.25">
      <c r="A966" s="152">
        <v>42989</v>
      </c>
      <c r="B966" s="217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26">
        <v>41118</v>
      </c>
      <c r="J966">
        <v>9.24</v>
      </c>
      <c r="K966" s="148">
        <f t="shared" si="15"/>
        <v>9.6079063830352016E-2</v>
      </c>
      <c r="L966" s="197">
        <v>810.63</v>
      </c>
    </row>
    <row r="967" spans="1:12" x14ac:dyDescent="0.25">
      <c r="A967" s="152">
        <v>42989</v>
      </c>
      <c r="B967" s="217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26">
        <v>16611</v>
      </c>
      <c r="J967">
        <v>7.91</v>
      </c>
      <c r="K967" s="148">
        <f t="shared" si="15"/>
        <v>3.8814371547399612E-2</v>
      </c>
      <c r="L967" s="197">
        <v>0</v>
      </c>
    </row>
    <row r="968" spans="1:12" x14ac:dyDescent="0.25">
      <c r="A968" s="152">
        <v>42989</v>
      </c>
      <c r="B968" s="217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26">
        <v>72270</v>
      </c>
      <c r="J968">
        <v>13.14</v>
      </c>
      <c r="K968" s="148">
        <f t="shared" si="15"/>
        <v>0.16887090673232016</v>
      </c>
      <c r="L968" s="197">
        <v>1290.6099999999999</v>
      </c>
    </row>
    <row r="969" spans="1:12" x14ac:dyDescent="0.25">
      <c r="A969" s="152">
        <v>42989</v>
      </c>
      <c r="B969" s="217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26">
        <v>6570</v>
      </c>
      <c r="J969">
        <v>13.14</v>
      </c>
      <c r="K969" s="148">
        <f t="shared" si="15"/>
        <v>1.5351900612029104E-2</v>
      </c>
      <c r="L969" s="197">
        <v>0</v>
      </c>
    </row>
    <row r="970" spans="1:12" x14ac:dyDescent="0.25">
      <c r="A970" s="152">
        <v>42989</v>
      </c>
      <c r="B970" s="217" t="s">
        <v>835</v>
      </c>
      <c r="C970" t="s">
        <v>839</v>
      </c>
      <c r="I970" s="326">
        <v>4882.71</v>
      </c>
      <c r="K970" s="148">
        <f t="shared" si="15"/>
        <v>1.1409266154849411E-2</v>
      </c>
      <c r="L970" s="197">
        <v>0</v>
      </c>
    </row>
    <row r="971" spans="1:12" x14ac:dyDescent="0.25">
      <c r="A971" s="152">
        <v>42990</v>
      </c>
      <c r="B971" s="217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26">
        <v>170066.91</v>
      </c>
      <c r="J971">
        <v>0.01</v>
      </c>
      <c r="K971" s="148">
        <f t="shared" si="15"/>
        <v>0.39896002015785237</v>
      </c>
      <c r="L971" s="197">
        <v>66.579999999999899</v>
      </c>
    </row>
    <row r="972" spans="1:12" x14ac:dyDescent="0.25">
      <c r="A972" s="152">
        <v>42990</v>
      </c>
      <c r="B972" s="217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26">
        <v>1644</v>
      </c>
      <c r="J972">
        <v>5.48</v>
      </c>
      <c r="K972" s="148">
        <f t="shared" si="15"/>
        <v>3.8566601412321141E-3</v>
      </c>
      <c r="L972" s="197">
        <v>-8.9999999999999893</v>
      </c>
    </row>
    <row r="973" spans="1:12" x14ac:dyDescent="0.25">
      <c r="A973" s="152">
        <v>42990</v>
      </c>
      <c r="B973" s="217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26">
        <v>593</v>
      </c>
      <c r="J973">
        <v>5.93</v>
      </c>
      <c r="K973" s="148">
        <f t="shared" si="15"/>
        <v>1.3911188952254524E-3</v>
      </c>
      <c r="L973" s="197">
        <v>4</v>
      </c>
    </row>
    <row r="974" spans="1:12" x14ac:dyDescent="0.25">
      <c r="A974" s="152">
        <v>42990</v>
      </c>
      <c r="B974" s="217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26">
        <v>20640</v>
      </c>
      <c r="J974">
        <v>6.45</v>
      </c>
      <c r="K974" s="148">
        <f t="shared" si="15"/>
        <v>4.841938279503092E-2</v>
      </c>
      <c r="L974" s="197">
        <v>-32.059999999999903</v>
      </c>
    </row>
    <row r="975" spans="1:12" x14ac:dyDescent="0.25">
      <c r="A975" s="152">
        <v>42990</v>
      </c>
      <c r="B975" s="217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26">
        <v>80716</v>
      </c>
      <c r="J975">
        <v>11.87</v>
      </c>
      <c r="K975" s="148">
        <f t="shared" si="15"/>
        <v>0.18935169097304824</v>
      </c>
      <c r="L975" s="197">
        <v>-907.61999999999898</v>
      </c>
    </row>
    <row r="976" spans="1:12" x14ac:dyDescent="0.25">
      <c r="A976" s="152">
        <v>42990</v>
      </c>
      <c r="B976" s="217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26">
        <v>4188</v>
      </c>
      <c r="J976">
        <v>6.98</v>
      </c>
      <c r="K976" s="148">
        <f t="shared" si="15"/>
        <v>9.8246305787591821E-3</v>
      </c>
      <c r="L976" s="197">
        <v>24</v>
      </c>
    </row>
    <row r="977" spans="1:12" x14ac:dyDescent="0.25">
      <c r="A977" s="152">
        <v>42990</v>
      </c>
      <c r="B977" s="217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26">
        <v>38760</v>
      </c>
      <c r="J977">
        <v>9.1199999999999992</v>
      </c>
      <c r="K977" s="148">
        <f t="shared" si="15"/>
        <v>9.0927096760435977E-2</v>
      </c>
      <c r="L977" s="197">
        <v>-464.1</v>
      </c>
    </row>
    <row r="978" spans="1:12" x14ac:dyDescent="0.25">
      <c r="A978" s="152">
        <v>42990</v>
      </c>
      <c r="B978" s="217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26">
        <v>16611</v>
      </c>
      <c r="J978">
        <v>7.91</v>
      </c>
      <c r="K978" s="148">
        <f t="shared" si="15"/>
        <v>3.8967750368617181E-2</v>
      </c>
      <c r="L978" s="197">
        <v>0</v>
      </c>
    </row>
    <row r="979" spans="1:12" x14ac:dyDescent="0.25">
      <c r="A979" s="152">
        <v>42990</v>
      </c>
      <c r="B979" s="217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26">
        <v>73136</v>
      </c>
      <c r="J979">
        <v>13.06</v>
      </c>
      <c r="K979" s="148">
        <f t="shared" si="15"/>
        <v>0.17156976647758632</v>
      </c>
      <c r="L979" s="197">
        <v>-366.27</v>
      </c>
    </row>
    <row r="980" spans="1:12" x14ac:dyDescent="0.25">
      <c r="A980" s="152">
        <v>42990</v>
      </c>
      <c r="B980" s="217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26">
        <v>6570</v>
      </c>
      <c r="J980">
        <v>13.14</v>
      </c>
      <c r="K980" s="148">
        <f t="shared" si="15"/>
        <v>1.5412565162953158E-2</v>
      </c>
      <c r="L980" s="197">
        <v>0</v>
      </c>
    </row>
    <row r="981" spans="1:12" x14ac:dyDescent="0.25">
      <c r="A981" s="152">
        <v>42990</v>
      </c>
      <c r="B981" s="217" t="s">
        <v>835</v>
      </c>
      <c r="C981" t="s">
        <v>839</v>
      </c>
      <c r="I981" s="326">
        <v>13350.66</v>
      </c>
      <c r="K981" s="148">
        <f t="shared" si="15"/>
        <v>3.1319317689259087E-2</v>
      </c>
      <c r="L981" s="197">
        <v>0</v>
      </c>
    </row>
    <row r="982" spans="1:12" x14ac:dyDescent="0.25">
      <c r="A982" s="152">
        <v>42991</v>
      </c>
      <c r="B982" s="217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26">
        <v>150083.98000000001</v>
      </c>
      <c r="J982">
        <v>0.01</v>
      </c>
      <c r="K982" s="148">
        <f t="shared" si="15"/>
        <v>0.35203909744616813</v>
      </c>
      <c r="L982" s="197">
        <v>17.069999999999698</v>
      </c>
    </row>
    <row r="983" spans="1:12" x14ac:dyDescent="0.25">
      <c r="A983" s="152">
        <v>42991</v>
      </c>
      <c r="B983" s="217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26">
        <v>4376</v>
      </c>
      <c r="J983">
        <v>5.47</v>
      </c>
      <c r="K983" s="148">
        <f t="shared" si="15"/>
        <v>1.026440723669796E-2</v>
      </c>
      <c r="L983" s="197">
        <v>-8.0500000000000096</v>
      </c>
    </row>
    <row r="984" spans="1:12" x14ac:dyDescent="0.25">
      <c r="A984" s="152">
        <v>42991</v>
      </c>
      <c r="B984" s="217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26">
        <v>593</v>
      </c>
      <c r="J984">
        <v>5.93</v>
      </c>
      <c r="K984" s="148">
        <f t="shared" si="15"/>
        <v>1.3909491525050022E-3</v>
      </c>
      <c r="L984" s="197">
        <v>0</v>
      </c>
    </row>
    <row r="985" spans="1:12" x14ac:dyDescent="0.25">
      <c r="A985" s="152">
        <v>42991</v>
      </c>
      <c r="B985" s="217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26">
        <v>23791</v>
      </c>
      <c r="J985">
        <v>6.43</v>
      </c>
      <c r="K985" s="148">
        <f t="shared" si="15"/>
        <v>5.580450470024706E-2</v>
      </c>
      <c r="L985" s="197">
        <v>-64.059999999999903</v>
      </c>
    </row>
    <row r="986" spans="1:12" x14ac:dyDescent="0.25">
      <c r="A986" s="152">
        <v>42991</v>
      </c>
      <c r="B986" s="217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26">
        <v>81765</v>
      </c>
      <c r="J986">
        <v>11.85</v>
      </c>
      <c r="K986" s="148">
        <f t="shared" si="15"/>
        <v>0.19178913567381367</v>
      </c>
      <c r="L986" s="197">
        <v>-115.76</v>
      </c>
    </row>
    <row r="987" spans="1:12" x14ac:dyDescent="0.25">
      <c r="A987" s="152">
        <v>42991</v>
      </c>
      <c r="B987" s="217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26">
        <v>4176</v>
      </c>
      <c r="J987">
        <v>6.96</v>
      </c>
      <c r="K987" s="148">
        <f t="shared" si="15"/>
        <v>9.7952844196642318E-3</v>
      </c>
      <c r="L987" s="197">
        <v>-12</v>
      </c>
    </row>
    <row r="988" spans="1:12" x14ac:dyDescent="0.25">
      <c r="A988" s="152">
        <v>42991</v>
      </c>
      <c r="B988" s="217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26">
        <v>39889.5</v>
      </c>
      <c r="J988">
        <v>9.17</v>
      </c>
      <c r="K988" s="148">
        <f t="shared" si="15"/>
        <v>9.3565373050334369E-2</v>
      </c>
      <c r="L988" s="197">
        <v>234.82</v>
      </c>
    </row>
    <row r="989" spans="1:12" x14ac:dyDescent="0.25">
      <c r="A989" s="152">
        <v>42991</v>
      </c>
      <c r="B989" s="217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26">
        <v>16611</v>
      </c>
      <c r="J989">
        <v>7.91</v>
      </c>
      <c r="K989" s="148">
        <f t="shared" si="15"/>
        <v>3.8962995568736239E-2</v>
      </c>
      <c r="L989" s="197">
        <v>0</v>
      </c>
    </row>
    <row r="990" spans="1:12" x14ac:dyDescent="0.25">
      <c r="A990" s="152">
        <v>42991</v>
      </c>
      <c r="B990" s="217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26">
        <v>73136</v>
      </c>
      <c r="J990">
        <v>13.06</v>
      </c>
      <c r="K990" s="148">
        <f t="shared" si="15"/>
        <v>0.17154883173289348</v>
      </c>
      <c r="L990" s="197">
        <v>0</v>
      </c>
    </row>
    <row r="991" spans="1:12" x14ac:dyDescent="0.25">
      <c r="A991" s="152">
        <v>42991</v>
      </c>
      <c r="B991" s="217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26">
        <v>6570</v>
      </c>
      <c r="J991">
        <v>13.14</v>
      </c>
      <c r="K991" s="148">
        <f t="shared" si="15"/>
        <v>1.541068453955795E-2</v>
      </c>
      <c r="L991" s="197">
        <v>0</v>
      </c>
    </row>
    <row r="992" spans="1:12" x14ac:dyDescent="0.25">
      <c r="A992" s="152">
        <v>42991</v>
      </c>
      <c r="B992" s="217" t="s">
        <v>835</v>
      </c>
      <c r="C992" t="s">
        <v>839</v>
      </c>
      <c r="I992" s="326">
        <v>25336.11</v>
      </c>
      <c r="K992" s="148">
        <f t="shared" si="15"/>
        <v>5.9428736479381974E-2</v>
      </c>
      <c r="L992" s="197">
        <v>0</v>
      </c>
    </row>
    <row r="993" spans="1:12" x14ac:dyDescent="0.25">
      <c r="A993" s="152">
        <v>42992</v>
      </c>
      <c r="B993" s="217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26">
        <v>177013.83</v>
      </c>
      <c r="J993">
        <v>0.01</v>
      </c>
      <c r="K993" s="148">
        <f t="shared" si="15"/>
        <v>0.413139397045654</v>
      </c>
      <c r="L993" s="197">
        <v>13.8300000000004</v>
      </c>
    </row>
    <row r="994" spans="1:12" x14ac:dyDescent="0.25">
      <c r="A994" s="152">
        <v>42992</v>
      </c>
      <c r="B994" s="217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26">
        <v>4384</v>
      </c>
      <c r="J994">
        <v>5.48</v>
      </c>
      <c r="K994" s="148">
        <f t="shared" si="15"/>
        <v>1.0231986487429526E-2</v>
      </c>
      <c r="L994" s="197">
        <v>8</v>
      </c>
    </row>
    <row r="995" spans="1:12" x14ac:dyDescent="0.25">
      <c r="A995" s="152">
        <v>42992</v>
      </c>
      <c r="B995" s="217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26">
        <v>588</v>
      </c>
      <c r="J995">
        <v>5.88</v>
      </c>
      <c r="K995" s="148">
        <f t="shared" si="15"/>
        <v>1.3723558518723908E-3</v>
      </c>
      <c r="L995" s="197">
        <v>-5</v>
      </c>
    </row>
    <row r="996" spans="1:12" x14ac:dyDescent="0.25">
      <c r="A996" s="152">
        <v>42992</v>
      </c>
      <c r="B996" s="217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26">
        <v>23717</v>
      </c>
      <c r="J996">
        <v>6.41</v>
      </c>
      <c r="K996" s="148">
        <f t="shared" si="15"/>
        <v>5.5354019964043349E-2</v>
      </c>
      <c r="L996" s="197">
        <v>-74</v>
      </c>
    </row>
    <row r="997" spans="1:12" x14ac:dyDescent="0.25">
      <c r="A997" s="152">
        <v>42992</v>
      </c>
      <c r="B997" s="217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26">
        <v>65448</v>
      </c>
      <c r="J997">
        <v>12.12</v>
      </c>
      <c r="K997" s="148">
        <f t="shared" si="15"/>
        <v>0.15275160849208202</v>
      </c>
      <c r="L997" s="197">
        <v>1768.88</v>
      </c>
    </row>
    <row r="998" spans="1:12" x14ac:dyDescent="0.25">
      <c r="A998" s="152">
        <v>42992</v>
      </c>
      <c r="B998" s="217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26">
        <v>4152</v>
      </c>
      <c r="J998">
        <v>6.92</v>
      </c>
      <c r="K998" s="148">
        <f t="shared" si="15"/>
        <v>9.6905127499560643E-3</v>
      </c>
      <c r="L998" s="197">
        <v>-24</v>
      </c>
    </row>
    <row r="999" spans="1:12" x14ac:dyDescent="0.25">
      <c r="A999" s="152">
        <v>42992</v>
      </c>
      <c r="B999" s="217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26">
        <v>44183.5</v>
      </c>
      <c r="J999">
        <v>9.11</v>
      </c>
      <c r="K999" s="148">
        <f t="shared" si="15"/>
        <v>0.10312157275714928</v>
      </c>
      <c r="L999" s="197">
        <v>-266</v>
      </c>
    </row>
    <row r="1000" spans="1:12" x14ac:dyDescent="0.25">
      <c r="A1000" s="152">
        <v>42992</v>
      </c>
      <c r="B1000" s="217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26">
        <v>16611</v>
      </c>
      <c r="J1000">
        <v>7.91</v>
      </c>
      <c r="K1000" s="148">
        <f t="shared" si="15"/>
        <v>3.8769052815395041E-2</v>
      </c>
      <c r="L1000" s="197">
        <v>0</v>
      </c>
    </row>
    <row r="1001" spans="1:12" x14ac:dyDescent="0.25">
      <c r="A1001" s="152">
        <v>42992</v>
      </c>
      <c r="B1001" s="217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26">
        <v>80337</v>
      </c>
      <c r="J1001">
        <v>13.17</v>
      </c>
      <c r="K1001" s="148">
        <f t="shared" si="15"/>
        <v>0.18750161916985078</v>
      </c>
      <c r="L1001" s="197">
        <v>711</v>
      </c>
    </row>
    <row r="1002" spans="1:12" x14ac:dyDescent="0.25">
      <c r="A1002" s="152">
        <v>42992</v>
      </c>
      <c r="B1002" s="217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26">
        <v>6570</v>
      </c>
      <c r="J1002">
        <v>13.14</v>
      </c>
      <c r="K1002" s="148">
        <f t="shared" si="15"/>
        <v>1.5333976100002733E-2</v>
      </c>
      <c r="L1002" s="197">
        <v>0</v>
      </c>
    </row>
    <row r="1003" spans="1:12" x14ac:dyDescent="0.25">
      <c r="A1003" s="152">
        <v>42992</v>
      </c>
      <c r="B1003" s="217" t="s">
        <v>835</v>
      </c>
      <c r="C1003" t="s">
        <v>839</v>
      </c>
      <c r="I1003" s="326">
        <v>5455.97</v>
      </c>
      <c r="K1003" s="148">
        <f t="shared" si="15"/>
        <v>1.2733898566564979E-2</v>
      </c>
      <c r="L1003" s="197">
        <v>0</v>
      </c>
    </row>
    <row r="1004" spans="1:12" x14ac:dyDescent="0.25">
      <c r="A1004" s="152">
        <v>42993</v>
      </c>
      <c r="B1004" s="217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26">
        <v>177030.23</v>
      </c>
      <c r="J1004">
        <v>0.01</v>
      </c>
      <c r="K1004" s="148">
        <f t="shared" si="15"/>
        <v>0.40947372898564383</v>
      </c>
      <c r="L1004" s="197">
        <v>16.399999999999601</v>
      </c>
    </row>
    <row r="1005" spans="1:12" x14ac:dyDescent="0.25">
      <c r="A1005" s="152">
        <v>42993</v>
      </c>
      <c r="B1005" s="217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26">
        <v>4336</v>
      </c>
      <c r="J1005">
        <v>5.42</v>
      </c>
      <c r="K1005" s="148">
        <f t="shared" si="15"/>
        <v>1.0029236751721734E-2</v>
      </c>
      <c r="L1005" s="197">
        <v>-48</v>
      </c>
    </row>
    <row r="1006" spans="1:12" x14ac:dyDescent="0.25">
      <c r="A1006" s="152">
        <v>42993</v>
      </c>
      <c r="B1006" s="217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26">
        <v>577</v>
      </c>
      <c r="J1006">
        <v>5.77</v>
      </c>
      <c r="K1006" s="148">
        <f t="shared" si="15"/>
        <v>1.3346101489260702E-3</v>
      </c>
      <c r="L1006" s="197">
        <v>-11</v>
      </c>
    </row>
    <row r="1007" spans="1:12" x14ac:dyDescent="0.25">
      <c r="A1007" s="152">
        <v>42993</v>
      </c>
      <c r="B1007" s="217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26">
        <v>26838</v>
      </c>
      <c r="J1007">
        <v>6.39</v>
      </c>
      <c r="K1007" s="148">
        <f t="shared" si="15"/>
        <v>6.2076719543982452E-2</v>
      </c>
      <c r="L1007" s="197">
        <v>-64.060000000000201</v>
      </c>
    </row>
    <row r="1008" spans="1:12" x14ac:dyDescent="0.25">
      <c r="A1008" s="152">
        <v>42993</v>
      </c>
      <c r="B1008" s="217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26">
        <v>48087</v>
      </c>
      <c r="J1008">
        <v>12.33</v>
      </c>
      <c r="K1008" s="148">
        <f t="shared" si="15"/>
        <v>0.1112259934686446</v>
      </c>
      <c r="L1008" s="197">
        <v>1129.3</v>
      </c>
    </row>
    <row r="1009" spans="1:12" x14ac:dyDescent="0.25">
      <c r="A1009" s="152">
        <v>42993</v>
      </c>
      <c r="B1009" s="217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26">
        <v>7579</v>
      </c>
      <c r="J1009">
        <v>6.89</v>
      </c>
      <c r="K1009" s="148">
        <f t="shared" si="15"/>
        <v>1.7530347172808814E-2</v>
      </c>
      <c r="L1009" s="197">
        <v>-28</v>
      </c>
    </row>
    <row r="1010" spans="1:12" x14ac:dyDescent="0.25">
      <c r="A1010" s="152">
        <v>42993</v>
      </c>
      <c r="B1010" s="217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26">
        <v>52299</v>
      </c>
      <c r="J1010">
        <v>8.94</v>
      </c>
      <c r="K1010" s="148">
        <f t="shared" si="15"/>
        <v>0.12096841625421932</v>
      </c>
      <c r="L1010" s="197">
        <v>-879.5</v>
      </c>
    </row>
    <row r="1011" spans="1:12" x14ac:dyDescent="0.25">
      <c r="A1011" s="152">
        <v>42993</v>
      </c>
      <c r="B1011" s="217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26">
        <v>16611</v>
      </c>
      <c r="J1011">
        <v>7.91</v>
      </c>
      <c r="K1011" s="148">
        <f t="shared" si="15"/>
        <v>3.8421506384421059E-2</v>
      </c>
      <c r="L1011" s="197">
        <v>0</v>
      </c>
    </row>
    <row r="1012" spans="1:12" x14ac:dyDescent="0.25">
      <c r="A1012" s="152">
        <v>42993</v>
      </c>
      <c r="B1012" s="217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26">
        <v>76266</v>
      </c>
      <c r="J1012">
        <v>13.38</v>
      </c>
      <c r="K1012" s="148">
        <f t="shared" si="15"/>
        <v>0.17640446727555575</v>
      </c>
      <c r="L1012" s="197">
        <v>1370.55</v>
      </c>
    </row>
    <row r="1013" spans="1:12" x14ac:dyDescent="0.25">
      <c r="A1013" s="152">
        <v>42993</v>
      </c>
      <c r="B1013" s="217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26">
        <v>9460</v>
      </c>
      <c r="J1013">
        <v>18.920000000000002</v>
      </c>
      <c r="K1013" s="148">
        <f t="shared" si="15"/>
        <v>2.1881129997990682E-2</v>
      </c>
      <c r="L1013" s="197">
        <v>2890</v>
      </c>
    </row>
    <row r="1014" spans="1:12" x14ac:dyDescent="0.25">
      <c r="A1014" s="152">
        <v>42993</v>
      </c>
      <c r="B1014" s="217" t="s">
        <v>835</v>
      </c>
      <c r="C1014" t="s">
        <v>839</v>
      </c>
      <c r="I1014" s="326">
        <v>13252.76</v>
      </c>
      <c r="K1014" s="148">
        <f t="shared" si="15"/>
        <v>3.065384401608573E-2</v>
      </c>
      <c r="L1014" s="197">
        <v>0</v>
      </c>
    </row>
    <row r="1015" spans="1:12" x14ac:dyDescent="0.25">
      <c r="A1015" s="152">
        <v>42996</v>
      </c>
      <c r="B1015" s="217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26">
        <v>177074.44</v>
      </c>
      <c r="J1015">
        <v>0.01</v>
      </c>
      <c r="K1015" s="148">
        <f t="shared" si="15"/>
        <v>0.40588564585315012</v>
      </c>
      <c r="L1015" s="197">
        <v>44.21</v>
      </c>
    </row>
    <row r="1016" spans="1:12" x14ac:dyDescent="0.25">
      <c r="A1016" s="152">
        <v>42996</v>
      </c>
      <c r="B1016" s="217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26">
        <v>4336</v>
      </c>
      <c r="J1016">
        <v>5.42</v>
      </c>
      <c r="K1016" s="148">
        <f t="shared" si="15"/>
        <v>9.9388718124380857E-3</v>
      </c>
      <c r="L1016" s="197">
        <v>0</v>
      </c>
    </row>
    <row r="1017" spans="1:12" x14ac:dyDescent="0.25">
      <c r="A1017" s="152">
        <v>42996</v>
      </c>
      <c r="B1017" s="217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26">
        <v>576</v>
      </c>
      <c r="J1017">
        <v>5.76</v>
      </c>
      <c r="K1017" s="148">
        <f t="shared" si="15"/>
        <v>1.3202929344936201E-3</v>
      </c>
      <c r="L1017" s="197">
        <v>-1</v>
      </c>
    </row>
    <row r="1018" spans="1:12" x14ac:dyDescent="0.25">
      <c r="A1018" s="152">
        <v>42996</v>
      </c>
      <c r="B1018" s="217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26">
        <v>26880</v>
      </c>
      <c r="J1018">
        <v>6.4</v>
      </c>
      <c r="K1018" s="148">
        <f t="shared" si="15"/>
        <v>6.1613670276368944E-2</v>
      </c>
      <c r="L1018" s="197">
        <v>42</v>
      </c>
    </row>
    <row r="1019" spans="1:12" x14ac:dyDescent="0.25">
      <c r="A1019" s="152">
        <v>42996</v>
      </c>
      <c r="B1019" s="217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26">
        <v>38595</v>
      </c>
      <c r="J1019">
        <v>12.45</v>
      </c>
      <c r="K1019" s="148">
        <f t="shared" si="15"/>
        <v>8.8466503136773039E-2</v>
      </c>
      <c r="L1019" s="197">
        <v>484</v>
      </c>
    </row>
    <row r="1020" spans="1:12" x14ac:dyDescent="0.25">
      <c r="A1020" s="152">
        <v>42996</v>
      </c>
      <c r="B1020" s="217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26">
        <v>11024</v>
      </c>
      <c r="J1020">
        <v>6.89</v>
      </c>
      <c r="K1020" s="148">
        <f t="shared" si="15"/>
        <v>2.5268939774058453E-2</v>
      </c>
      <c r="L1020" s="197">
        <v>5</v>
      </c>
    </row>
    <row r="1021" spans="1:12" x14ac:dyDescent="0.25">
      <c r="A1021" s="152">
        <v>42996</v>
      </c>
      <c r="B1021" s="217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26">
        <v>49322.5</v>
      </c>
      <c r="J1021">
        <v>9.0500000000000007</v>
      </c>
      <c r="K1021" s="148">
        <f t="shared" si="15"/>
        <v>0.11305581295409997</v>
      </c>
      <c r="L1021" s="197">
        <v>626.89</v>
      </c>
    </row>
    <row r="1022" spans="1:12" x14ac:dyDescent="0.25">
      <c r="A1022" s="152">
        <v>42996</v>
      </c>
      <c r="B1022" s="217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26">
        <v>16611</v>
      </c>
      <c r="J1022">
        <v>7.91</v>
      </c>
      <c r="K1022" s="148">
        <f t="shared" si="15"/>
        <v>3.8075322803599869E-2</v>
      </c>
      <c r="L1022" s="197">
        <v>0</v>
      </c>
    </row>
    <row r="1023" spans="1:12" x14ac:dyDescent="0.25">
      <c r="A1023" s="152">
        <v>42996</v>
      </c>
      <c r="B1023" s="217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26">
        <v>68450</v>
      </c>
      <c r="J1023">
        <v>13.69</v>
      </c>
      <c r="K1023" s="148">
        <f t="shared" si="15"/>
        <v>0.15689939473279219</v>
      </c>
      <c r="L1023" s="197">
        <v>1786.73</v>
      </c>
    </row>
    <row r="1024" spans="1:12" x14ac:dyDescent="0.25">
      <c r="A1024" s="152">
        <v>42996</v>
      </c>
      <c r="B1024" s="217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26">
        <v>10405</v>
      </c>
      <c r="J1024">
        <v>20.81</v>
      </c>
      <c r="K1024" s="148">
        <f t="shared" si="15"/>
        <v>2.3850083304524511E-2</v>
      </c>
      <c r="L1024" s="197">
        <v>945</v>
      </c>
    </row>
    <row r="1025" spans="1:15" x14ac:dyDescent="0.25">
      <c r="A1025" s="152">
        <v>42996</v>
      </c>
      <c r="B1025" s="217" t="s">
        <v>835</v>
      </c>
      <c r="C1025" t="s">
        <v>839</v>
      </c>
      <c r="I1025" s="326">
        <v>32992.879999999997</v>
      </c>
      <c r="K1025" s="148">
        <v>7.5625462417701197E-2</v>
      </c>
      <c r="L1025" s="197">
        <v>0</v>
      </c>
    </row>
    <row r="1026" spans="1:15" x14ac:dyDescent="0.25">
      <c r="A1026" s="152">
        <v>42997</v>
      </c>
      <c r="B1026" s="217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26">
        <v>200019.13</v>
      </c>
      <c r="J1026">
        <v>0.01</v>
      </c>
      <c r="K1026" s="148">
        <v>0.45761108905255299</v>
      </c>
      <c r="L1026" s="197">
        <v>18.690000000000101</v>
      </c>
    </row>
    <row r="1027" spans="1:15" x14ac:dyDescent="0.25">
      <c r="A1027" s="152">
        <v>42997</v>
      </c>
      <c r="B1027" s="217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26">
        <v>7020</v>
      </c>
      <c r="J1027">
        <v>5.4</v>
      </c>
      <c r="K1027" s="148">
        <v>1.60606130281085E-2</v>
      </c>
      <c r="L1027" s="197">
        <v>-31.05</v>
      </c>
      <c r="N1027" s="87">
        <v>64.307999999998202</v>
      </c>
      <c r="O1027" s="87">
        <v>11.8590121771214</v>
      </c>
    </row>
    <row r="1028" spans="1:15" x14ac:dyDescent="0.25">
      <c r="A1028" s="152">
        <v>42997</v>
      </c>
      <c r="B1028" s="217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26">
        <v>578</v>
      </c>
      <c r="J1028">
        <v>5.78</v>
      </c>
      <c r="K1028" s="148">
        <v>1.3223695627131999E-3</v>
      </c>
      <c r="L1028" s="197">
        <v>2</v>
      </c>
      <c r="N1028" s="87">
        <v>5995.0890000000099</v>
      </c>
      <c r="O1028" s="87">
        <v>1102.4501845505599</v>
      </c>
    </row>
    <row r="1029" spans="1:15" x14ac:dyDescent="0.25">
      <c r="A1029" s="152">
        <v>42997</v>
      </c>
      <c r="B1029" s="217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26">
        <v>26922</v>
      </c>
      <c r="J1029">
        <v>6.41</v>
      </c>
      <c r="K1029" s="148">
        <v>6.1593137313780098E-2</v>
      </c>
      <c r="L1029" s="197">
        <v>42</v>
      </c>
      <c r="N1029" s="87">
        <v>1232.5070000000101</v>
      </c>
      <c r="O1029" s="87">
        <v>154.92360007861799</v>
      </c>
    </row>
    <row r="1030" spans="1:15" x14ac:dyDescent="0.25">
      <c r="A1030" s="152">
        <v>42997</v>
      </c>
      <c r="B1030" s="217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26">
        <v>25960</v>
      </c>
      <c r="J1030">
        <v>12.98</v>
      </c>
      <c r="K1030" s="148">
        <v>5.9392238491409698E-2</v>
      </c>
      <c r="L1030" s="197">
        <v>1612.19</v>
      </c>
      <c r="N1030" s="87">
        <v>13732.223</v>
      </c>
      <c r="O1030" s="87">
        <v>1343.43972461626</v>
      </c>
    </row>
    <row r="1031" spans="1:15" x14ac:dyDescent="0.25">
      <c r="A1031" s="152">
        <v>42997</v>
      </c>
      <c r="B1031" s="217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26">
        <v>14259</v>
      </c>
      <c r="J1031">
        <v>6.79</v>
      </c>
      <c r="K1031" s="148">
        <v>3.2622262274615198E-2</v>
      </c>
      <c r="L1031" s="197">
        <v>-185</v>
      </c>
      <c r="N1031" s="87">
        <v>2106.8420000000001</v>
      </c>
      <c r="O1031" s="87">
        <v>381.48441859443602</v>
      </c>
    </row>
    <row r="1032" spans="1:15" x14ac:dyDescent="0.25">
      <c r="A1032" s="152">
        <v>42997</v>
      </c>
      <c r="B1032" s="217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26">
        <v>53193</v>
      </c>
      <c r="J1032">
        <v>8.94</v>
      </c>
      <c r="K1032" s="148">
        <v>0.121696892992048</v>
      </c>
      <c r="L1032" s="197">
        <v>-614.5</v>
      </c>
      <c r="N1032" s="87">
        <v>31644.442999999901</v>
      </c>
      <c r="O1032" s="87">
        <v>-126.160437332615</v>
      </c>
    </row>
    <row r="1033" spans="1:15" x14ac:dyDescent="0.25">
      <c r="A1033" s="152">
        <v>42997</v>
      </c>
      <c r="B1033" s="217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26">
        <v>16611</v>
      </c>
      <c r="J1033">
        <v>7.91</v>
      </c>
      <c r="K1033" s="148">
        <v>3.8003253990015702E-2</v>
      </c>
      <c r="L1033" s="197">
        <v>0</v>
      </c>
      <c r="N1033" s="87">
        <v>-1347.5799999999899</v>
      </c>
    </row>
    <row r="1034" spans="1:15" x14ac:dyDescent="0.25">
      <c r="A1034" s="152">
        <v>42997</v>
      </c>
      <c r="B1034" s="217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26">
        <v>74140</v>
      </c>
      <c r="J1034">
        <v>13.48</v>
      </c>
      <c r="K1034" s="148">
        <v>0.16962020653902601</v>
      </c>
      <c r="L1034" s="197">
        <v>-1055</v>
      </c>
      <c r="N1034" s="87">
        <v>5408.6379999999799</v>
      </c>
      <c r="O1034" s="87">
        <v>401.03365586053201</v>
      </c>
    </row>
    <row r="1035" spans="1:15" x14ac:dyDescent="0.25">
      <c r="A1035" s="152">
        <v>42997</v>
      </c>
      <c r="B1035" s="217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26">
        <v>11445</v>
      </c>
      <c r="J1035">
        <v>22.89</v>
      </c>
      <c r="K1035" s="148">
        <v>2.61842900436897E-2</v>
      </c>
      <c r="L1035" s="197">
        <v>1040</v>
      </c>
    </row>
    <row r="1036" spans="1:15" x14ac:dyDescent="0.25">
      <c r="A1036" s="152">
        <v>42997</v>
      </c>
      <c r="B1036" s="217" t="s">
        <v>835</v>
      </c>
      <c r="C1036" t="s">
        <v>839</v>
      </c>
      <c r="I1036" s="326">
        <v>6947.02</v>
      </c>
      <c r="K1036" s="148">
        <v>1.5893646712041298E-2</v>
      </c>
      <c r="L1036" s="197">
        <v>0</v>
      </c>
    </row>
    <row r="1037" spans="1:15" x14ac:dyDescent="0.25">
      <c r="A1037" s="152">
        <v>42998</v>
      </c>
      <c r="B1037" s="217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26">
        <v>200021.97</v>
      </c>
      <c r="J1037">
        <v>0.01</v>
      </c>
      <c r="K1037" s="148">
        <v>0.45517635691373398</v>
      </c>
      <c r="L1037" s="197">
        <v>21.840000000000099</v>
      </c>
    </row>
    <row r="1038" spans="1:15" x14ac:dyDescent="0.25">
      <c r="A1038" s="152">
        <v>42998</v>
      </c>
      <c r="B1038" s="217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26">
        <v>9738</v>
      </c>
      <c r="J1038">
        <v>5.41</v>
      </c>
      <c r="K1038" s="148">
        <v>2.2160102530866699E-2</v>
      </c>
      <c r="L1038" s="197">
        <v>22.95</v>
      </c>
      <c r="N1038" s="87">
        <v>7.0079999999979901</v>
      </c>
      <c r="O1038" s="87">
        <v>1.3019509293676601</v>
      </c>
    </row>
    <row r="1039" spans="1:15" x14ac:dyDescent="0.25">
      <c r="A1039" s="152">
        <v>42998</v>
      </c>
      <c r="B1039" s="217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26">
        <v>579</v>
      </c>
      <c r="J1039">
        <v>5.79</v>
      </c>
      <c r="K1039" s="148">
        <v>1.3175908159141301E-3</v>
      </c>
      <c r="L1039" s="197">
        <v>1</v>
      </c>
      <c r="N1039" s="87">
        <v>5995.0890000000099</v>
      </c>
      <c r="O1039" s="87">
        <v>1102.4501845505599</v>
      </c>
    </row>
    <row r="1040" spans="1:15" x14ac:dyDescent="0.25">
      <c r="A1040" s="152">
        <v>42998</v>
      </c>
      <c r="B1040" s="217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26">
        <v>26880</v>
      </c>
      <c r="J1040">
        <v>6.4</v>
      </c>
      <c r="K1040" s="148">
        <v>6.1168982956428003E-2</v>
      </c>
      <c r="L1040" s="197">
        <v>-42</v>
      </c>
      <c r="N1040" s="87">
        <v>1232.5070000000101</v>
      </c>
      <c r="O1040" s="87">
        <v>154.92360007861799</v>
      </c>
    </row>
    <row r="1041" spans="1:15" x14ac:dyDescent="0.25">
      <c r="A1041" s="152">
        <v>42998</v>
      </c>
      <c r="B1041" s="217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26">
        <v>22338</v>
      </c>
      <c r="J1041">
        <v>13.14</v>
      </c>
      <c r="K1041" s="148">
        <v>5.08330632916923E-2</v>
      </c>
      <c r="L1041" s="197">
        <v>421.48999999999802</v>
      </c>
      <c r="N1041" s="87">
        <v>14138.718999999999</v>
      </c>
      <c r="O1041" s="87">
        <v>1357.9463505496501</v>
      </c>
    </row>
    <row r="1042" spans="1:15" x14ac:dyDescent="0.25">
      <c r="A1042" s="152">
        <v>42998</v>
      </c>
      <c r="B1042" s="217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26">
        <v>14322</v>
      </c>
      <c r="J1042">
        <v>6.82</v>
      </c>
      <c r="K1042" s="148">
        <v>3.2591598731471799E-2</v>
      </c>
      <c r="L1042" s="197">
        <v>63</v>
      </c>
      <c r="N1042" s="87">
        <v>2106.8420000000001</v>
      </c>
      <c r="O1042" s="87">
        <v>381.48441859443602</v>
      </c>
    </row>
    <row r="1043" spans="1:15" x14ac:dyDescent="0.25">
      <c r="A1043" s="152">
        <v>42998</v>
      </c>
      <c r="B1043" s="217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26">
        <v>53728.5</v>
      </c>
      <c r="J1043">
        <v>9.0299999999999994</v>
      </c>
      <c r="K1043" s="148">
        <v>0.122266283510954</v>
      </c>
      <c r="L1043" s="197">
        <v>535.5</v>
      </c>
      <c r="N1043" s="87">
        <v>31644.442999999901</v>
      </c>
      <c r="O1043" s="87">
        <v>-126.160437332615</v>
      </c>
    </row>
    <row r="1044" spans="1:15" x14ac:dyDescent="0.25">
      <c r="A1044" s="152">
        <v>42998</v>
      </c>
      <c r="B1044" s="217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26">
        <v>16611</v>
      </c>
      <c r="J1044">
        <v>7.91</v>
      </c>
      <c r="K1044" s="148">
        <v>3.7800519936355102E-2</v>
      </c>
      <c r="L1044" s="197">
        <v>0</v>
      </c>
      <c r="N1044" s="87">
        <v>-1347.5799999999899</v>
      </c>
    </row>
    <row r="1045" spans="1:15" x14ac:dyDescent="0.25">
      <c r="A1045" s="152">
        <v>42998</v>
      </c>
      <c r="B1045" s="217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26">
        <v>74305</v>
      </c>
      <c r="J1045">
        <v>13.51</v>
      </c>
      <c r="K1045" s="148">
        <v>0.16909082137564699</v>
      </c>
      <c r="L1045" s="197">
        <v>165</v>
      </c>
      <c r="N1045" s="87">
        <v>5408.6379999999799</v>
      </c>
      <c r="O1045" s="87">
        <v>401.03365586053201</v>
      </c>
    </row>
    <row r="1046" spans="1:15" x14ac:dyDescent="0.25">
      <c r="A1046" s="152">
        <v>42998</v>
      </c>
      <c r="B1046" s="217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26">
        <v>12590</v>
      </c>
      <c r="J1046">
        <v>25.18</v>
      </c>
      <c r="K1046" s="148">
        <v>2.86502044427615E-2</v>
      </c>
      <c r="L1046" s="197">
        <v>1145</v>
      </c>
    </row>
    <row r="1047" spans="1:15" x14ac:dyDescent="0.25">
      <c r="A1047" s="152">
        <v>42998</v>
      </c>
      <c r="B1047" s="217" t="s">
        <v>835</v>
      </c>
      <c r="C1047" t="s">
        <v>839</v>
      </c>
      <c r="I1047" s="326">
        <v>8324.93</v>
      </c>
      <c r="K1047" s="148">
        <v>1.8944475494176199E-2</v>
      </c>
      <c r="L1047" s="197">
        <v>0</v>
      </c>
    </row>
    <row r="1048" spans="1:15" x14ac:dyDescent="0.25">
      <c r="A1048" s="152">
        <v>42999</v>
      </c>
      <c r="B1048" s="217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26">
        <v>93283.59</v>
      </c>
      <c r="J1048">
        <v>0.01</v>
      </c>
      <c r="K1048" s="148">
        <v>0.21332519978457901</v>
      </c>
      <c r="L1048" s="197">
        <v>20.619999999999902</v>
      </c>
    </row>
    <row r="1049" spans="1:15" x14ac:dyDescent="0.25">
      <c r="A1049" s="152">
        <v>42999</v>
      </c>
      <c r="B1049" s="217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26">
        <v>9666</v>
      </c>
      <c r="J1049">
        <v>5.37</v>
      </c>
      <c r="K1049" s="148">
        <v>2.21046529311076E-2</v>
      </c>
      <c r="L1049" s="197">
        <v>-72</v>
      </c>
      <c r="N1049" s="87">
        <v>7.0079999999979901</v>
      </c>
      <c r="O1049" s="87">
        <v>1.3019509293676601</v>
      </c>
    </row>
    <row r="1050" spans="1:15" x14ac:dyDescent="0.25">
      <c r="A1050" s="152">
        <v>42999</v>
      </c>
      <c r="B1050" s="217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26">
        <v>595</v>
      </c>
      <c r="J1050">
        <v>5.95</v>
      </c>
      <c r="K1050" s="148">
        <v>1.3606733389208601E-3</v>
      </c>
      <c r="L1050" s="197">
        <v>16</v>
      </c>
      <c r="N1050" s="87">
        <v>5995.0890000000099</v>
      </c>
      <c r="O1050" s="87">
        <v>1102.4501845505599</v>
      </c>
    </row>
    <row r="1051" spans="1:15" x14ac:dyDescent="0.25">
      <c r="A1051" s="152">
        <v>42999</v>
      </c>
      <c r="B1051" s="217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26">
        <v>26922</v>
      </c>
      <c r="J1051">
        <v>6.41</v>
      </c>
      <c r="K1051" s="148">
        <v>6.1566466605760303E-2</v>
      </c>
      <c r="L1051" s="197">
        <v>42</v>
      </c>
      <c r="N1051" s="87">
        <v>1232.5070000000101</v>
      </c>
      <c r="O1051" s="87">
        <v>154.92360007861799</v>
      </c>
    </row>
    <row r="1052" spans="1:15" x14ac:dyDescent="0.25">
      <c r="A1052" s="152">
        <v>42999</v>
      </c>
      <c r="B1052" s="217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26">
        <v>33072</v>
      </c>
      <c r="J1052">
        <v>12.72</v>
      </c>
      <c r="K1052" s="148">
        <v>7.5630569184522198E-2</v>
      </c>
      <c r="L1052" s="197">
        <v>-805</v>
      </c>
      <c r="N1052" s="87">
        <v>13270.718999999999</v>
      </c>
      <c r="O1052" s="87">
        <v>1338.86460045168</v>
      </c>
    </row>
    <row r="1053" spans="1:15" x14ac:dyDescent="0.25">
      <c r="A1053" s="152">
        <v>42999</v>
      </c>
      <c r="B1053" s="217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26">
        <v>14217</v>
      </c>
      <c r="J1053">
        <v>6.77</v>
      </c>
      <c r="K1053" s="148">
        <v>3.2512088839391398E-2</v>
      </c>
      <c r="L1053" s="197">
        <v>-105</v>
      </c>
      <c r="N1053" s="87">
        <v>2106.8420000000001</v>
      </c>
      <c r="O1053" s="87">
        <v>381.48441859443602</v>
      </c>
    </row>
    <row r="1054" spans="1:15" x14ac:dyDescent="0.25">
      <c r="A1054" s="152">
        <v>42999</v>
      </c>
      <c r="B1054" s="217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26">
        <v>50005.5</v>
      </c>
      <c r="J1054">
        <v>9.01</v>
      </c>
      <c r="K1054" s="148">
        <v>0.11435487504102</v>
      </c>
      <c r="L1054" s="197">
        <v>-71.660000000000096</v>
      </c>
      <c r="N1054" s="87">
        <v>32766.282999999901</v>
      </c>
      <c r="O1054" s="87">
        <v>-0.99655065576388802</v>
      </c>
    </row>
    <row r="1055" spans="1:15" x14ac:dyDescent="0.25">
      <c r="A1055" s="152">
        <v>42999</v>
      </c>
      <c r="B1055" s="217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26">
        <v>16611</v>
      </c>
      <c r="J1055">
        <v>7.91</v>
      </c>
      <c r="K1055" s="148">
        <v>3.7986798038343497E-2</v>
      </c>
      <c r="L1055" s="197">
        <v>0</v>
      </c>
      <c r="N1055" s="87">
        <v>-1347.5799999999899</v>
      </c>
      <c r="O1055" s="87">
        <v>-142.08422537878499</v>
      </c>
    </row>
    <row r="1056" spans="1:15" x14ac:dyDescent="0.25">
      <c r="A1056" s="152">
        <v>42999</v>
      </c>
      <c r="B1056" s="217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26">
        <v>79020</v>
      </c>
      <c r="J1056">
        <v>13.17</v>
      </c>
      <c r="K1056" s="148">
        <v>0.18070656679248101</v>
      </c>
      <c r="L1056" s="197">
        <v>-1980</v>
      </c>
      <c r="N1056" s="87">
        <v>4853.6379999999799</v>
      </c>
      <c r="O1056" s="87">
        <v>362.57183714499098</v>
      </c>
    </row>
    <row r="1057" spans="1:15" x14ac:dyDescent="0.25">
      <c r="A1057" s="152">
        <v>42999</v>
      </c>
      <c r="B1057" s="217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26">
        <v>13850</v>
      </c>
      <c r="J1057">
        <v>27.7</v>
      </c>
      <c r="K1057" s="148">
        <v>3.1672816376561198E-2</v>
      </c>
      <c r="L1057" s="197">
        <v>1260</v>
      </c>
    </row>
    <row r="1058" spans="1:15" x14ac:dyDescent="0.25">
      <c r="A1058" s="152">
        <v>42999</v>
      </c>
      <c r="B1058" s="217" t="s">
        <v>835</v>
      </c>
      <c r="C1058" t="s">
        <v>839</v>
      </c>
      <c r="I1058" s="326">
        <v>100041.41</v>
      </c>
      <c r="K1058" s="148">
        <v>0.22877929306731201</v>
      </c>
      <c r="L1058" s="197">
        <v>0</v>
      </c>
    </row>
    <row r="1059" spans="1:15" x14ac:dyDescent="0.25">
      <c r="A1059" s="152">
        <v>43000</v>
      </c>
      <c r="B1059" s="217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26">
        <v>93293.08</v>
      </c>
      <c r="J1059">
        <v>0.01</v>
      </c>
      <c r="K1059" s="148">
        <v>0.21293428178056201</v>
      </c>
      <c r="L1059" s="197">
        <v>9.49000000000024</v>
      </c>
    </row>
    <row r="1060" spans="1:15" x14ac:dyDescent="0.25">
      <c r="A1060" s="152">
        <v>43000</v>
      </c>
      <c r="B1060" s="217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26">
        <v>12282</v>
      </c>
      <c r="J1060">
        <v>5.34</v>
      </c>
      <c r="K1060" s="148">
        <v>2.80327206351089E-2</v>
      </c>
      <c r="L1060" s="197">
        <v>-59.05</v>
      </c>
      <c r="N1060" s="87">
        <v>-70.292000000001295</v>
      </c>
      <c r="O1060" s="87">
        <v>-13.15671423221</v>
      </c>
    </row>
    <row r="1061" spans="1:15" x14ac:dyDescent="0.25">
      <c r="A1061" s="152">
        <v>43000</v>
      </c>
      <c r="B1061" s="217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26">
        <v>598</v>
      </c>
      <c r="J1061">
        <v>5.98</v>
      </c>
      <c r="K1061" s="148">
        <v>1.36488901968695E-3</v>
      </c>
      <c r="L1061" s="197">
        <v>3</v>
      </c>
      <c r="N1061" s="87">
        <v>5995.0890000000099</v>
      </c>
      <c r="O1061" s="87">
        <v>1102.4501845505599</v>
      </c>
    </row>
    <row r="1062" spans="1:15" x14ac:dyDescent="0.25">
      <c r="A1062" s="152">
        <v>43000</v>
      </c>
      <c r="B1062" s="217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26">
        <v>26796</v>
      </c>
      <c r="J1062">
        <v>6.38</v>
      </c>
      <c r="K1062" s="148">
        <v>6.11598096513905E-2</v>
      </c>
      <c r="L1062" s="197">
        <v>-126</v>
      </c>
      <c r="N1062" s="87">
        <v>1232.5070000000101</v>
      </c>
      <c r="O1062" s="87">
        <v>154.92360007861799</v>
      </c>
    </row>
    <row r="1063" spans="1:15" x14ac:dyDescent="0.25">
      <c r="A1063" s="152">
        <v>43000</v>
      </c>
      <c r="B1063" s="217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26">
        <v>18102</v>
      </c>
      <c r="J1063">
        <v>12.93</v>
      </c>
      <c r="K1063" s="148">
        <v>4.1316423134403299E-2</v>
      </c>
      <c r="L1063" s="197">
        <v>551.45000000000095</v>
      </c>
      <c r="N1063" s="87">
        <v>13866.166999999999</v>
      </c>
      <c r="O1063" s="87">
        <v>1358.92886284668</v>
      </c>
    </row>
    <row r="1064" spans="1:15" x14ac:dyDescent="0.25">
      <c r="A1064" s="152">
        <v>43000</v>
      </c>
      <c r="B1064" s="217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26">
        <v>17498</v>
      </c>
      <c r="J1064">
        <v>6.73</v>
      </c>
      <c r="K1064" s="148">
        <v>3.9937839576057302E-2</v>
      </c>
      <c r="L1064" s="197">
        <v>-84</v>
      </c>
      <c r="N1064" s="87">
        <v>1735.8420000000001</v>
      </c>
      <c r="O1064" s="87">
        <v>352.62746711309501</v>
      </c>
    </row>
    <row r="1065" spans="1:15" x14ac:dyDescent="0.25">
      <c r="A1065" s="152">
        <v>43000</v>
      </c>
      <c r="B1065" s="217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26">
        <v>57967.5</v>
      </c>
      <c r="J1065">
        <v>8.85</v>
      </c>
      <c r="K1065" s="148">
        <v>0.132306361619905</v>
      </c>
      <c r="L1065" s="197">
        <v>-948</v>
      </c>
      <c r="N1065" s="87">
        <v>31041.282999999901</v>
      </c>
      <c r="O1065" s="87">
        <v>-195.848128644095</v>
      </c>
    </row>
    <row r="1066" spans="1:15" x14ac:dyDescent="0.25">
      <c r="A1066" s="152">
        <v>43000</v>
      </c>
      <c r="B1066" s="217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26">
        <v>16611</v>
      </c>
      <c r="J1066">
        <v>7.91</v>
      </c>
      <c r="K1066" s="148">
        <v>3.79133302776253E-2</v>
      </c>
      <c r="L1066" s="197">
        <v>0</v>
      </c>
      <c r="N1066" s="87">
        <v>-1347.5799999999899</v>
      </c>
      <c r="O1066" s="87">
        <v>-142.08422537878499</v>
      </c>
    </row>
    <row r="1067" spans="1:15" x14ac:dyDescent="0.25">
      <c r="A1067" s="152">
        <v>43000</v>
      </c>
      <c r="B1067" s="217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26">
        <v>80398</v>
      </c>
      <c r="J1067">
        <v>13.18</v>
      </c>
      <c r="K1067" s="148">
        <v>0.18350225318527</v>
      </c>
      <c r="L1067" s="197">
        <v>118.67</v>
      </c>
      <c r="N1067" s="87">
        <v>4688.3019999999797</v>
      </c>
      <c r="O1067" s="87">
        <v>351.271203073462</v>
      </c>
    </row>
    <row r="1068" spans="1:15" x14ac:dyDescent="0.25">
      <c r="A1068" s="152">
        <v>43000</v>
      </c>
      <c r="B1068" s="217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26">
        <v>15235</v>
      </c>
      <c r="J1068">
        <v>30.47</v>
      </c>
      <c r="K1068" s="148">
        <v>3.4772716078479399E-2</v>
      </c>
      <c r="L1068" s="197">
        <v>1385</v>
      </c>
    </row>
    <row r="1069" spans="1:15" x14ac:dyDescent="0.25">
      <c r="A1069" s="152">
        <v>43000</v>
      </c>
      <c r="B1069" s="217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26">
        <v>80000</v>
      </c>
      <c r="J1069">
        <v>1</v>
      </c>
      <c r="K1069" s="148">
        <v>0.182593848787552</v>
      </c>
      <c r="L1069" s="197">
        <v>-23.97</v>
      </c>
    </row>
    <row r="1070" spans="1:15" x14ac:dyDescent="0.25">
      <c r="A1070" s="152">
        <v>43000</v>
      </c>
      <c r="B1070" s="217" t="s">
        <v>835</v>
      </c>
      <c r="C1070" t="s">
        <v>839</v>
      </c>
      <c r="I1070" s="326">
        <v>19350.28</v>
      </c>
      <c r="K1070" s="148">
        <v>4.4165526253959801E-2</v>
      </c>
      <c r="L1070" s="197">
        <v>0</v>
      </c>
    </row>
    <row r="1071" spans="1:15" x14ac:dyDescent="0.25">
      <c r="A1071" s="152">
        <v>43003</v>
      </c>
      <c r="B1071" s="217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26">
        <v>28293.08</v>
      </c>
      <c r="J1071">
        <v>0.01</v>
      </c>
      <c r="K1071" s="148">
        <v>6.5336581163193394E-2</v>
      </c>
      <c r="L1071" s="197">
        <v>0</v>
      </c>
    </row>
    <row r="1072" spans="1:15" x14ac:dyDescent="0.25">
      <c r="A1072" s="152">
        <v>43003</v>
      </c>
      <c r="B1072" s="217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26">
        <v>14784</v>
      </c>
      <c r="J1072">
        <v>5.28</v>
      </c>
      <c r="K1072" s="148">
        <v>3.4140362799548497E-2</v>
      </c>
      <c r="L1072" s="197">
        <v>-153.05000000000001</v>
      </c>
      <c r="N1072" s="87">
        <v>-141.392</v>
      </c>
      <c r="O1072" s="87">
        <v>-26.664396981132001</v>
      </c>
    </row>
    <row r="1073" spans="1:15" x14ac:dyDescent="0.25">
      <c r="A1073" s="152">
        <v>43003</v>
      </c>
      <c r="B1073" s="217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26">
        <v>611</v>
      </c>
      <c r="J1073">
        <v>6.11</v>
      </c>
      <c r="K1073" s="148">
        <v>1.41096872771403E-3</v>
      </c>
      <c r="L1073" s="197">
        <v>13</v>
      </c>
      <c r="N1073" s="87">
        <v>5995.0890000000099</v>
      </c>
      <c r="O1073" s="87">
        <v>1102.4501845505599</v>
      </c>
    </row>
    <row r="1074" spans="1:15" x14ac:dyDescent="0.25">
      <c r="A1074" s="152">
        <v>43003</v>
      </c>
      <c r="B1074" s="217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26">
        <v>29798</v>
      </c>
      <c r="J1074">
        <v>6.34</v>
      </c>
      <c r="K1074" s="148">
        <v>6.8811859490053306E-2</v>
      </c>
      <c r="L1074" s="197">
        <v>-163.06</v>
      </c>
      <c r="N1074" s="87">
        <v>1277.2070000000101</v>
      </c>
      <c r="O1074" s="87">
        <v>128.49695356012799</v>
      </c>
    </row>
    <row r="1075" spans="1:15" x14ac:dyDescent="0.25">
      <c r="A1075" s="152">
        <v>43003</v>
      </c>
      <c r="B1075" s="217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26">
        <v>54135</v>
      </c>
      <c r="J1075">
        <v>12.03</v>
      </c>
      <c r="K1075" s="148">
        <v>0.12501275298657699</v>
      </c>
      <c r="L1075" s="197">
        <v>-2123.9299999999998</v>
      </c>
      <c r="N1075" s="87">
        <v>11675.439</v>
      </c>
      <c r="O1075" s="87">
        <v>1284.2280967373199</v>
      </c>
    </row>
    <row r="1076" spans="1:15" x14ac:dyDescent="0.25">
      <c r="A1076" s="152">
        <v>43003</v>
      </c>
      <c r="B1076" s="217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26">
        <v>20615</v>
      </c>
      <c r="J1076">
        <v>6.65</v>
      </c>
      <c r="K1076" s="148">
        <v>4.7605761574181102E-2</v>
      </c>
      <c r="L1076" s="197">
        <v>-223</v>
      </c>
      <c r="N1076" s="87">
        <v>1735.8420000000001</v>
      </c>
      <c r="O1076" s="87">
        <v>335.04109130434699</v>
      </c>
    </row>
    <row r="1077" spans="1:15" x14ac:dyDescent="0.25">
      <c r="A1077" s="152">
        <v>43003</v>
      </c>
      <c r="B1077" s="217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26">
        <v>69954.5</v>
      </c>
      <c r="J1077">
        <v>8.69</v>
      </c>
      <c r="K1077" s="148">
        <v>0.161544372934322</v>
      </c>
      <c r="L1077" s="197">
        <v>-1178</v>
      </c>
      <c r="N1077" s="87">
        <v>30411.782999999901</v>
      </c>
      <c r="O1077" s="87">
        <v>-269.68506718039299</v>
      </c>
    </row>
    <row r="1078" spans="1:15" x14ac:dyDescent="0.25">
      <c r="A1078" s="152">
        <v>43003</v>
      </c>
      <c r="B1078" s="217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26">
        <v>16611</v>
      </c>
      <c r="J1078">
        <v>7.91</v>
      </c>
      <c r="K1078" s="148">
        <v>3.8359413315970002E-2</v>
      </c>
      <c r="L1078" s="197">
        <v>0</v>
      </c>
      <c r="N1078" s="87">
        <v>-1347.5799999999899</v>
      </c>
      <c r="O1078" s="87">
        <v>-142.08422537878499</v>
      </c>
    </row>
    <row r="1079" spans="1:15" x14ac:dyDescent="0.25">
      <c r="A1079" s="152">
        <v>43003</v>
      </c>
      <c r="B1079" s="217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26">
        <v>96976</v>
      </c>
      <c r="J1079">
        <v>12.76</v>
      </c>
      <c r="K1079" s="148">
        <v>0.22394452264942</v>
      </c>
      <c r="L1079" s="197">
        <v>-2792</v>
      </c>
      <c r="N1079" s="87">
        <v>920.30199999998104</v>
      </c>
      <c r="O1079" s="87">
        <v>72.087919200625507</v>
      </c>
    </row>
    <row r="1080" spans="1:15" x14ac:dyDescent="0.25">
      <c r="A1080" s="152">
        <v>43003</v>
      </c>
      <c r="B1080" s="217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26">
        <v>16760</v>
      </c>
      <c r="J1080">
        <v>33.520000000000003</v>
      </c>
      <c r="K1080" s="148">
        <v>3.8703495706198202E-2</v>
      </c>
      <c r="L1080" s="197">
        <v>1525</v>
      </c>
    </row>
    <row r="1081" spans="1:15" x14ac:dyDescent="0.25">
      <c r="A1081" s="152">
        <v>43003</v>
      </c>
      <c r="B1081" s="217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26">
        <v>80000</v>
      </c>
      <c r="J1081">
        <v>1</v>
      </c>
      <c r="K1081" s="148">
        <v>0.18474222294128001</v>
      </c>
      <c r="L1081" s="197">
        <v>0</v>
      </c>
    </row>
    <row r="1082" spans="1:15" x14ac:dyDescent="0.25">
      <c r="A1082" s="152">
        <v>43003</v>
      </c>
      <c r="B1082" s="217" t="s">
        <v>835</v>
      </c>
      <c r="C1082" t="s">
        <v>839</v>
      </c>
      <c r="I1082" s="326">
        <v>4498.24</v>
      </c>
      <c r="K1082" s="148">
        <v>1.03876857115423E-2</v>
      </c>
      <c r="L1082" s="197">
        <v>0</v>
      </c>
    </row>
    <row r="1083" spans="1:15" x14ac:dyDescent="0.25">
      <c r="A1083" s="152">
        <v>43004</v>
      </c>
      <c r="B1083" s="217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26">
        <v>88317.25</v>
      </c>
      <c r="J1083">
        <v>0.01</v>
      </c>
      <c r="K1083" s="148">
        <v>0.20246865856302201</v>
      </c>
      <c r="L1083" s="197">
        <v>24.1699999999996</v>
      </c>
    </row>
    <row r="1084" spans="1:15" x14ac:dyDescent="0.25">
      <c r="A1084" s="152">
        <v>43004</v>
      </c>
      <c r="B1084" s="217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26">
        <v>14840</v>
      </c>
      <c r="J1084">
        <v>5.3</v>
      </c>
      <c r="K1084" s="148">
        <v>3.4020929015285799E-2</v>
      </c>
      <c r="L1084" s="197">
        <v>56</v>
      </c>
      <c r="N1084" s="87">
        <v>-141.392</v>
      </c>
      <c r="O1084" s="87">
        <v>-26.664396981132001</v>
      </c>
    </row>
    <row r="1085" spans="1:15" x14ac:dyDescent="0.25">
      <c r="A1085" s="152">
        <v>43004</v>
      </c>
      <c r="B1085" s="217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26">
        <v>607</v>
      </c>
      <c r="J1085">
        <v>6.07</v>
      </c>
      <c r="K1085" s="148">
        <v>1.39155686740421E-3</v>
      </c>
      <c r="L1085" s="197">
        <v>-4</v>
      </c>
      <c r="N1085" s="87">
        <v>5995.0890000000099</v>
      </c>
      <c r="O1085" s="87">
        <v>1102.4501845505599</v>
      </c>
    </row>
    <row r="1086" spans="1:15" x14ac:dyDescent="0.25">
      <c r="A1086" s="152">
        <v>43004</v>
      </c>
      <c r="B1086" s="217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26">
        <v>29845</v>
      </c>
      <c r="J1086">
        <v>6.35</v>
      </c>
      <c r="K1086" s="148">
        <v>6.8420123076900499E-2</v>
      </c>
      <c r="L1086" s="197">
        <v>47</v>
      </c>
      <c r="N1086" s="87">
        <v>1277.2070000000101</v>
      </c>
      <c r="O1086" s="87">
        <v>128.49695356012799</v>
      </c>
    </row>
    <row r="1087" spans="1:15" x14ac:dyDescent="0.25">
      <c r="A1087" s="152">
        <v>43004</v>
      </c>
      <c r="B1087" s="217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26">
        <v>47268</v>
      </c>
      <c r="J1087">
        <v>12.12</v>
      </c>
      <c r="K1087" s="148">
        <v>0.108362619453809</v>
      </c>
      <c r="L1087" s="197">
        <v>506.57</v>
      </c>
      <c r="N1087" s="87">
        <v>12260.011</v>
      </c>
      <c r="O1087" s="87">
        <v>1320.7202403418401</v>
      </c>
    </row>
    <row r="1088" spans="1:15" x14ac:dyDescent="0.25">
      <c r="A1088" s="152">
        <v>43004</v>
      </c>
      <c r="B1088" s="217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26">
        <v>20584</v>
      </c>
      <c r="J1088">
        <v>6.64</v>
      </c>
      <c r="K1088" s="148">
        <v>4.7189137658399098E-2</v>
      </c>
      <c r="L1088" s="197">
        <v>-31</v>
      </c>
      <c r="N1088" s="87">
        <v>1735.8420000000001</v>
      </c>
      <c r="O1088" s="87">
        <v>335.04109130434699</v>
      </c>
    </row>
    <row r="1089" spans="1:15" x14ac:dyDescent="0.25">
      <c r="A1089" s="152">
        <v>43004</v>
      </c>
      <c r="B1089" s="217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26">
        <v>70598.5</v>
      </c>
      <c r="J1089">
        <v>8.77</v>
      </c>
      <c r="K1089" s="148">
        <v>0.161848150747012</v>
      </c>
      <c r="L1089" s="197">
        <v>644</v>
      </c>
      <c r="N1089" s="87">
        <v>30411.782999999901</v>
      </c>
      <c r="O1089" s="87">
        <v>-269.68506718039299</v>
      </c>
    </row>
    <row r="1090" spans="1:15" x14ac:dyDescent="0.25">
      <c r="A1090" s="152">
        <v>43004</v>
      </c>
      <c r="B1090" s="217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26">
        <v>16611</v>
      </c>
      <c r="J1090">
        <v>7.91</v>
      </c>
      <c r="K1090" s="148">
        <v>3.8080973845883499E-2</v>
      </c>
      <c r="L1090" s="197">
        <v>0</v>
      </c>
      <c r="N1090" s="87">
        <v>-1347.5799999999899</v>
      </c>
      <c r="O1090" s="87">
        <v>-142.08422537878499</v>
      </c>
    </row>
    <row r="1091" spans="1:15" x14ac:dyDescent="0.25">
      <c r="A1091" s="152">
        <v>43004</v>
      </c>
      <c r="B1091" s="217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26">
        <v>97204</v>
      </c>
      <c r="J1091">
        <v>12.79</v>
      </c>
      <c r="K1091" s="148">
        <v>0.22284167008098599</v>
      </c>
      <c r="L1091" s="197">
        <v>228</v>
      </c>
      <c r="N1091" s="87">
        <v>920.30199999998104</v>
      </c>
      <c r="O1091" s="87">
        <v>72.087919200625507</v>
      </c>
    </row>
    <row r="1092" spans="1:15" x14ac:dyDescent="0.25">
      <c r="A1092" s="152">
        <v>43004</v>
      </c>
      <c r="B1092" s="217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26">
        <v>18435</v>
      </c>
      <c r="J1092">
        <v>36.869999999999997</v>
      </c>
      <c r="K1092" s="148">
        <v>4.22625219943931E-2</v>
      </c>
      <c r="L1092" s="197">
        <v>1675</v>
      </c>
    </row>
    <row r="1093" spans="1:15" x14ac:dyDescent="0.25">
      <c r="A1093" s="152">
        <v>43004</v>
      </c>
      <c r="B1093" s="217" t="s">
        <v>835</v>
      </c>
      <c r="C1093" t="s">
        <v>839</v>
      </c>
      <c r="I1093" s="326">
        <v>31892.33</v>
      </c>
      <c r="K1093" s="148">
        <v>7.3113658696904907E-2</v>
      </c>
      <c r="L1093" s="197">
        <v>0</v>
      </c>
    </row>
    <row r="1094" spans="1:15" x14ac:dyDescent="0.25">
      <c r="A1094" s="152">
        <v>43005</v>
      </c>
      <c r="B1094" s="217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26">
        <v>137320.73000000001</v>
      </c>
      <c r="J1094">
        <v>0.01</v>
      </c>
      <c r="K1094" s="148">
        <v>0.31159404603489399</v>
      </c>
      <c r="L1094" s="197">
        <v>3.48000000000002</v>
      </c>
    </row>
    <row r="1095" spans="1:15" x14ac:dyDescent="0.25">
      <c r="A1095" s="152">
        <v>43005</v>
      </c>
      <c r="B1095" s="217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26">
        <v>14924</v>
      </c>
      <c r="J1095">
        <v>5.33</v>
      </c>
      <c r="K1095" s="148">
        <v>3.3864002492739097E-2</v>
      </c>
      <c r="L1095" s="197">
        <v>84</v>
      </c>
      <c r="N1095" s="87">
        <v>-141.392</v>
      </c>
      <c r="O1095" s="87">
        <v>-26.664396981132001</v>
      </c>
    </row>
    <row r="1096" spans="1:15" x14ac:dyDescent="0.25">
      <c r="A1096" s="152">
        <v>43005</v>
      </c>
      <c r="B1096" s="217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26">
        <v>602</v>
      </c>
      <c r="J1096">
        <v>6.02</v>
      </c>
      <c r="K1096" s="148">
        <v>1.36599634820617E-3</v>
      </c>
      <c r="L1096" s="197">
        <v>-5</v>
      </c>
      <c r="N1096" s="87">
        <v>5995.0890000000099</v>
      </c>
      <c r="O1096" s="87">
        <v>1102.4501845505599</v>
      </c>
    </row>
    <row r="1097" spans="1:15" x14ac:dyDescent="0.25">
      <c r="A1097" s="152">
        <v>43005</v>
      </c>
      <c r="B1097" s="217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26">
        <v>29751</v>
      </c>
      <c r="J1097">
        <v>6.33</v>
      </c>
      <c r="K1097" s="148">
        <v>6.7507902583856999E-2</v>
      </c>
      <c r="L1097" s="197">
        <v>-94</v>
      </c>
      <c r="N1097" s="87">
        <v>1277.2070000000101</v>
      </c>
      <c r="O1097" s="87">
        <v>128.49695356012799</v>
      </c>
    </row>
    <row r="1098" spans="1:15" x14ac:dyDescent="0.25">
      <c r="A1098" s="152">
        <v>43005</v>
      </c>
      <c r="B1098" s="217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26">
        <v>24510</v>
      </c>
      <c r="J1098">
        <v>12.9</v>
      </c>
      <c r="K1098" s="148">
        <v>5.5615565605537098E-2</v>
      </c>
      <c r="L1098" s="197">
        <v>2084.1</v>
      </c>
      <c r="N1098" s="87">
        <v>14019.119000000001</v>
      </c>
      <c r="O1098" s="87">
        <v>1393.2476244126799</v>
      </c>
    </row>
    <row r="1099" spans="1:15" x14ac:dyDescent="0.25">
      <c r="A1099" s="152">
        <v>43005</v>
      </c>
      <c r="B1099" s="217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26">
        <v>20584</v>
      </c>
      <c r="J1099">
        <v>6.64</v>
      </c>
      <c r="K1099" s="148">
        <v>4.6707091082185903E-2</v>
      </c>
      <c r="L1099" s="197">
        <v>0</v>
      </c>
      <c r="N1099" s="87">
        <v>1735.8420000000001</v>
      </c>
      <c r="O1099" s="87">
        <v>335.04109130434699</v>
      </c>
    </row>
    <row r="1100" spans="1:15" x14ac:dyDescent="0.25">
      <c r="A1100" s="152">
        <v>43005</v>
      </c>
      <c r="B1100" s="217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26">
        <v>67549.5</v>
      </c>
      <c r="J1100">
        <v>8.83</v>
      </c>
      <c r="K1100" s="148">
        <v>0.15327636266304501</v>
      </c>
      <c r="L1100" s="197">
        <v>478.46</v>
      </c>
      <c r="N1100" s="87">
        <v>31007.246999999901</v>
      </c>
      <c r="O1100" s="87">
        <v>-199.917977432154</v>
      </c>
    </row>
    <row r="1101" spans="1:15" x14ac:dyDescent="0.25">
      <c r="A1101" s="152">
        <v>43005</v>
      </c>
      <c r="B1101" s="217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26">
        <v>16611</v>
      </c>
      <c r="J1101">
        <v>7.91</v>
      </c>
      <c r="K1101" s="148">
        <v>3.7691969003409903E-2</v>
      </c>
      <c r="L1101" s="197">
        <v>0</v>
      </c>
      <c r="N1101" s="87">
        <v>-1347.5799999999899</v>
      </c>
      <c r="O1101" s="87">
        <v>-142.08422537878499</v>
      </c>
    </row>
    <row r="1102" spans="1:15" x14ac:dyDescent="0.25">
      <c r="A1102" s="152">
        <v>43005</v>
      </c>
      <c r="B1102" s="217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26">
        <v>92160</v>
      </c>
      <c r="J1102">
        <v>12.8</v>
      </c>
      <c r="K1102" s="148">
        <v>0.20911997250943701</v>
      </c>
      <c r="L1102" s="197">
        <v>105.84</v>
      </c>
      <c r="N1102" s="87">
        <v>1974.14199999998</v>
      </c>
      <c r="O1102" s="87">
        <v>152.95774643410701</v>
      </c>
    </row>
    <row r="1103" spans="1:15" x14ac:dyDescent="0.25">
      <c r="A1103" s="152">
        <v>43005</v>
      </c>
      <c r="B1103" s="217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26">
        <v>20280</v>
      </c>
      <c r="J1103">
        <v>40.56</v>
      </c>
      <c r="K1103" s="148">
        <v>4.6017285617310999E-2</v>
      </c>
      <c r="L1103" s="197">
        <v>1845</v>
      </c>
    </row>
    <row r="1104" spans="1:15" x14ac:dyDescent="0.25">
      <c r="A1104" s="152">
        <v>43005</v>
      </c>
      <c r="B1104" s="217" t="s">
        <v>835</v>
      </c>
      <c r="C1104" t="s">
        <v>839</v>
      </c>
      <c r="I1104" s="326">
        <v>16411.73</v>
      </c>
      <c r="K1104" s="148">
        <v>3.7239806059378301E-2</v>
      </c>
      <c r="L1104" s="197">
        <v>0</v>
      </c>
    </row>
    <row r="1105" spans="1:31" x14ac:dyDescent="0.25">
      <c r="A1105" s="152">
        <v>43007</v>
      </c>
      <c r="B1105" s="217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26">
        <v>344.46</v>
      </c>
      <c r="J1105">
        <v>0.01</v>
      </c>
      <c r="K1105" s="148">
        <v>7.7721727649808102E-4</v>
      </c>
      <c r="L1105" s="197">
        <v>27.6760000000004</v>
      </c>
    </row>
    <row r="1106" spans="1:31" x14ac:dyDescent="0.25">
      <c r="A1106" s="152">
        <v>43007</v>
      </c>
      <c r="B1106" s="217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26">
        <v>14896</v>
      </c>
      <c r="J1106">
        <v>5.32</v>
      </c>
      <c r="K1106" s="148">
        <v>3.3610371453043603E-2</v>
      </c>
      <c r="L1106" s="197">
        <v>-28</v>
      </c>
      <c r="N1106" s="87">
        <v>-141.392</v>
      </c>
      <c r="O1106" s="87">
        <v>-26.664396981132001</v>
      </c>
      <c r="P1106" s="198">
        <v>5</v>
      </c>
      <c r="Q1106" s="198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52">
        <v>43007</v>
      </c>
      <c r="B1107" s="217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26">
        <v>600</v>
      </c>
      <c r="J1107">
        <v>6</v>
      </c>
      <c r="K1107" s="148">
        <v>1.3538012131999299E-3</v>
      </c>
      <c r="L1107" s="197">
        <v>-2</v>
      </c>
      <c r="N1107" s="87">
        <v>5995.0890000000099</v>
      </c>
      <c r="O1107" s="87">
        <v>1102.4501845505599</v>
      </c>
      <c r="P1107" s="198">
        <v>0</v>
      </c>
      <c r="Q1107" s="198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209">
        <v>6.7439999999999998</v>
      </c>
      <c r="Z1107" s="209">
        <v>5.2549999999999999</v>
      </c>
      <c r="AA1107" s="209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52">
        <v>43007</v>
      </c>
      <c r="B1108" s="217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26">
        <v>29610</v>
      </c>
      <c r="J1108">
        <v>6.3</v>
      </c>
      <c r="K1108" s="148">
        <v>6.6810089871416595E-2</v>
      </c>
      <c r="L1108" s="197">
        <v>-141</v>
      </c>
      <c r="N1108" s="87">
        <v>1277.2070000000101</v>
      </c>
      <c r="O1108" s="87">
        <v>128.49695356012799</v>
      </c>
      <c r="P1108" s="198">
        <v>7</v>
      </c>
      <c r="Q1108" s="198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210">
        <v>6.4779999999999998</v>
      </c>
      <c r="Z1108" s="210">
        <v>6.66</v>
      </c>
      <c r="AA1108" s="210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52">
        <v>43007</v>
      </c>
      <c r="B1109" s="217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26">
        <v>100000</v>
      </c>
      <c r="J1109">
        <v>1</v>
      </c>
      <c r="K1109" s="148">
        <v>0.22563353553332199</v>
      </c>
      <c r="L1109" s="197">
        <v>-24</v>
      </c>
    </row>
    <row r="1110" spans="1:31" x14ac:dyDescent="0.25">
      <c r="A1110" s="152">
        <v>43007</v>
      </c>
      <c r="B1110" s="217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26">
        <v>43884</v>
      </c>
      <c r="J1110">
        <v>12.19</v>
      </c>
      <c r="K1110" s="148">
        <v>9.9017020733442998E-2</v>
      </c>
      <c r="L1110" s="197">
        <v>-1354.28</v>
      </c>
      <c r="N1110" s="87">
        <v>12983.844999999999</v>
      </c>
      <c r="O1110" s="87">
        <v>1372.40096648238</v>
      </c>
      <c r="P1110" s="198">
        <v>0</v>
      </c>
      <c r="Q1110" s="198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210">
        <v>12.167999999999999</v>
      </c>
      <c r="Z1110" s="210">
        <v>11.33</v>
      </c>
      <c r="AA1110" s="210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52">
        <v>43007</v>
      </c>
      <c r="B1111" s="217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26">
        <v>20522</v>
      </c>
      <c r="J1111">
        <v>6.62</v>
      </c>
      <c r="K1111" s="148">
        <v>4.63045141621483E-2</v>
      </c>
      <c r="L1111" s="197">
        <v>-62</v>
      </c>
      <c r="N1111" s="87">
        <v>1735.8420000000001</v>
      </c>
      <c r="O1111" s="87">
        <v>335.04109130434699</v>
      </c>
      <c r="P1111" s="198">
        <v>5</v>
      </c>
      <c r="Q1111" s="198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209">
        <v>6.7240000000000002</v>
      </c>
      <c r="Z1111" s="209">
        <v>6.4119999999999999</v>
      </c>
      <c r="AA1111" s="209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52">
        <v>43007</v>
      </c>
      <c r="B1112" s="217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26">
        <v>64525</v>
      </c>
      <c r="J1112">
        <v>8.9</v>
      </c>
      <c r="K1112" s="148">
        <v>0.14559003880287599</v>
      </c>
      <c r="L1112" s="197">
        <v>542.91999999999996</v>
      </c>
      <c r="N1112" s="87">
        <v>31713.6709999999</v>
      </c>
      <c r="O1112" s="87">
        <v>-118.702923098461</v>
      </c>
      <c r="P1112" s="198">
        <v>15</v>
      </c>
      <c r="Q1112" s="198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209">
        <v>8.9169999999999998</v>
      </c>
      <c r="Z1112" s="209">
        <v>9.2309999999999999</v>
      </c>
      <c r="AA1112" s="209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52">
        <v>43007</v>
      </c>
      <c r="B1113" s="217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26">
        <v>16611</v>
      </c>
      <c r="J1113">
        <v>7.91</v>
      </c>
      <c r="K1113" s="148">
        <v>3.7479986587440103E-2</v>
      </c>
      <c r="L1113" s="197">
        <v>0</v>
      </c>
      <c r="N1113" s="87">
        <v>-1347.5799999999899</v>
      </c>
      <c r="O1113" s="87">
        <v>-142.08422537878499</v>
      </c>
      <c r="P1113" s="198">
        <v>0</v>
      </c>
      <c r="Q1113" s="198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52">
        <v>43007</v>
      </c>
      <c r="B1114" s="217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26">
        <v>91440</v>
      </c>
      <c r="J1114">
        <v>12.7</v>
      </c>
      <c r="K1114" s="148">
        <v>0.20631930489167</v>
      </c>
      <c r="L1114" s="197">
        <v>-720</v>
      </c>
      <c r="N1114" s="87">
        <v>1974.14199999998</v>
      </c>
      <c r="O1114" s="87">
        <v>152.95774643410701</v>
      </c>
      <c r="P1114" s="198">
        <v>0</v>
      </c>
      <c r="Q1114" s="198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210">
        <v>12.693</v>
      </c>
      <c r="Z1114" s="210">
        <v>12.725</v>
      </c>
      <c r="AA1114" s="210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52">
        <v>43007</v>
      </c>
      <c r="B1115" s="217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26">
        <v>24540</v>
      </c>
      <c r="J1115">
        <v>49.08</v>
      </c>
      <c r="K1115" s="148">
        <v>5.5370469619877197E-2</v>
      </c>
      <c r="L1115" s="197">
        <v>4260</v>
      </c>
    </row>
    <row r="1116" spans="1:31" x14ac:dyDescent="0.25">
      <c r="A1116" s="152">
        <v>43007</v>
      </c>
      <c r="B1116" s="217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26">
        <v>36000</v>
      </c>
      <c r="J1116">
        <v>1</v>
      </c>
      <c r="K1116" s="148">
        <v>8.1228072791995898E-2</v>
      </c>
      <c r="L1116" s="197">
        <v>1.4</v>
      </c>
    </row>
    <row r="1117" spans="1:31" x14ac:dyDescent="0.25">
      <c r="A1117" s="152">
        <v>43007</v>
      </c>
      <c r="B1117" s="217" t="s">
        <v>835</v>
      </c>
      <c r="C1117" t="s">
        <v>839</v>
      </c>
      <c r="I1117" s="326">
        <v>224.07</v>
      </c>
      <c r="K1117" s="148">
        <v>5.05577063069515E-4</v>
      </c>
      <c r="L1117" s="197">
        <v>0</v>
      </c>
    </row>
    <row r="1118" spans="1:31" x14ac:dyDescent="0.25">
      <c r="A1118" s="152">
        <v>43017</v>
      </c>
      <c r="B1118" s="217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26">
        <v>357.29</v>
      </c>
      <c r="J1118">
        <v>0.01</v>
      </c>
      <c r="K1118" s="148">
        <v>8.0032644735405904E-4</v>
      </c>
      <c r="L1118" s="197">
        <v>26.049999999999699</v>
      </c>
    </row>
    <row r="1119" spans="1:31" x14ac:dyDescent="0.25">
      <c r="A1119" s="152">
        <v>43017</v>
      </c>
      <c r="B1119" s="217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26">
        <v>12912</v>
      </c>
      <c r="J1119">
        <v>5.38</v>
      </c>
      <c r="K1119" s="148">
        <v>2.89227660674399E-2</v>
      </c>
      <c r="L1119" s="197">
        <v>164.8</v>
      </c>
      <c r="N1119" s="87">
        <v>77.011999999998807</v>
      </c>
      <c r="O1119" s="87">
        <v>14.280796660482199</v>
      </c>
      <c r="P1119" s="198">
        <v>5</v>
      </c>
      <c r="Q1119" s="198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52">
        <v>43017</v>
      </c>
      <c r="B1120" s="217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26">
        <v>610</v>
      </c>
      <c r="J1120">
        <v>6.1</v>
      </c>
      <c r="K1120" s="148">
        <v>1.36639461749832E-3</v>
      </c>
      <c r="L1120" s="197">
        <v>10</v>
      </c>
      <c r="N1120" s="87">
        <v>5995.0890000000099</v>
      </c>
      <c r="O1120" s="87">
        <v>1102.4501845505599</v>
      </c>
      <c r="P1120" s="198">
        <v>0</v>
      </c>
      <c r="Q1120" s="198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209">
        <v>6.6749999999999998</v>
      </c>
      <c r="Z1120" s="209">
        <v>5.2919999999999998</v>
      </c>
      <c r="AA1120" s="209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52">
        <v>43017</v>
      </c>
      <c r="B1121" s="217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26">
        <v>26754</v>
      </c>
      <c r="J1121">
        <v>6.37</v>
      </c>
      <c r="K1121" s="148">
        <v>5.9928723928770702E-2</v>
      </c>
      <c r="L1121" s="197">
        <v>370.7</v>
      </c>
      <c r="N1121" s="87">
        <v>1293.67200000001</v>
      </c>
      <c r="O1121" s="87">
        <v>233.109353013912</v>
      </c>
      <c r="P1121" s="198">
        <v>7</v>
      </c>
      <c r="Q1121" s="198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209">
        <v>7.0410000000000004</v>
      </c>
      <c r="Z1121" s="210">
        <v>6.6539999999999999</v>
      </c>
      <c r="AA1121" s="210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52">
        <v>43017</v>
      </c>
      <c r="B1122" s="217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26">
        <v>100000</v>
      </c>
      <c r="J1122">
        <v>1</v>
      </c>
      <c r="K1122" s="148">
        <v>0.22399911762267599</v>
      </c>
      <c r="L1122" s="197">
        <v>132.88999999999999</v>
      </c>
    </row>
    <row r="1123" spans="1:31" x14ac:dyDescent="0.25">
      <c r="A1123" s="152">
        <v>43017</v>
      </c>
      <c r="B1123" s="217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26">
        <v>44100</v>
      </c>
      <c r="J1123">
        <v>12.25</v>
      </c>
      <c r="K1123" s="148">
        <v>9.8783610871599994E-2</v>
      </c>
      <c r="L1123" s="197">
        <v>216</v>
      </c>
      <c r="N1123" s="87">
        <v>12983.844999999999</v>
      </c>
      <c r="O1123" s="87">
        <v>1372.40096648238</v>
      </c>
      <c r="P1123" s="198">
        <v>0</v>
      </c>
      <c r="Q1123" s="198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210">
        <v>12.269</v>
      </c>
      <c r="Z1123" s="210">
        <v>11.593</v>
      </c>
      <c r="AA1123" s="210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52">
        <v>43017</v>
      </c>
      <c r="B1124" s="217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26">
        <v>20708</v>
      </c>
      <c r="J1124">
        <v>6.68</v>
      </c>
      <c r="K1124" s="148">
        <v>4.6385737277303697E-2</v>
      </c>
      <c r="L1124" s="197">
        <v>186</v>
      </c>
      <c r="N1124" s="87">
        <v>1735.8420000000001</v>
      </c>
      <c r="O1124" s="87">
        <v>335.04109130434699</v>
      </c>
      <c r="P1124" s="198">
        <v>5</v>
      </c>
      <c r="Q1124" s="198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209">
        <v>7.7949999999999999</v>
      </c>
      <c r="Z1124" s="209">
        <v>6.4370000000000003</v>
      </c>
      <c r="AA1124" s="209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52">
        <v>43017</v>
      </c>
      <c r="B1125" s="217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26">
        <v>58501.5</v>
      </c>
      <c r="J1125">
        <v>9.07</v>
      </c>
      <c r="K1125" s="148">
        <v>0.13104284379603001</v>
      </c>
      <c r="L1125" s="197">
        <v>1223.23</v>
      </c>
      <c r="N1125" s="87">
        <v>32880.906999999897</v>
      </c>
      <c r="O1125" s="87">
        <v>11.6004674917224</v>
      </c>
      <c r="P1125" s="198">
        <v>15</v>
      </c>
      <c r="Q1125" s="198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209">
        <v>9.0839999999999996</v>
      </c>
      <c r="Z1125" s="209">
        <v>9.2170000000000005</v>
      </c>
      <c r="AA1125" s="209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52">
        <v>43017</v>
      </c>
      <c r="B1126" s="217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26">
        <v>16611</v>
      </c>
      <c r="J1126">
        <v>7.91</v>
      </c>
      <c r="K1126" s="148">
        <v>3.7208493428302701E-2</v>
      </c>
      <c r="L1126" s="197">
        <v>0</v>
      </c>
      <c r="N1126" s="87">
        <v>-1347.5799999999899</v>
      </c>
      <c r="O1126" s="87">
        <v>-142.08422537878499</v>
      </c>
      <c r="P1126" s="198">
        <v>0</v>
      </c>
      <c r="Q1126" s="198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52">
        <v>43017</v>
      </c>
      <c r="B1127" s="217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26">
        <v>87448</v>
      </c>
      <c r="J1127">
        <v>12.86</v>
      </c>
      <c r="K1127" s="148">
        <v>0.195882748378678</v>
      </c>
      <c r="L1127" s="197">
        <v>1165.83</v>
      </c>
      <c r="N1127" s="87">
        <v>2107.9739999999701</v>
      </c>
      <c r="O1127" s="87">
        <v>163.07430441176299</v>
      </c>
      <c r="P1127" s="198">
        <v>0</v>
      </c>
      <c r="Q1127" s="198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210">
        <v>12.747</v>
      </c>
      <c r="Z1127" s="210">
        <v>12.725</v>
      </c>
      <c r="AA1127" s="210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52">
        <v>43017</v>
      </c>
      <c r="B1128" s="217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26">
        <v>4663</v>
      </c>
      <c r="J1128">
        <v>46.63</v>
      </c>
      <c r="K1128" s="148">
        <v>1.0445078854745399E-2</v>
      </c>
      <c r="L1128" s="197">
        <v>-258.5</v>
      </c>
    </row>
    <row r="1129" spans="1:31" x14ac:dyDescent="0.25">
      <c r="A1129" s="152">
        <v>43017</v>
      </c>
      <c r="B1129" s="217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26">
        <v>73000</v>
      </c>
      <c r="J1129">
        <v>1</v>
      </c>
      <c r="K1129" s="148">
        <v>0.16351935586455299</v>
      </c>
      <c r="L1129" s="197">
        <v>9.99</v>
      </c>
    </row>
    <row r="1130" spans="1:31" x14ac:dyDescent="0.25">
      <c r="A1130" s="152">
        <v>43017</v>
      </c>
      <c r="B1130" s="217" t="s">
        <v>835</v>
      </c>
      <c r="C1130" t="s">
        <v>839</v>
      </c>
      <c r="I1130" s="326">
        <v>765.54</v>
      </c>
      <c r="K1130" s="148">
        <v>1.7148028450486299E-3</v>
      </c>
      <c r="L1130" s="197">
        <v>0</v>
      </c>
    </row>
    <row r="1131" spans="1:31" x14ac:dyDescent="0.25">
      <c r="A1131" s="152">
        <v>43018</v>
      </c>
      <c r="B1131" s="217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26">
        <v>357.34</v>
      </c>
      <c r="J1131">
        <v>0.01</v>
      </c>
      <c r="K1131" s="148">
        <v>7.9757977148069495E-4</v>
      </c>
      <c r="L1131" s="197">
        <v>0.36999999999989103</v>
      </c>
    </row>
    <row r="1132" spans="1:31" x14ac:dyDescent="0.25">
      <c r="A1132" s="152">
        <v>43018</v>
      </c>
      <c r="B1132" s="217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26">
        <v>12960</v>
      </c>
      <c r="J1132">
        <v>5.4</v>
      </c>
      <c r="K1132" s="148">
        <v>2.8926607260283801E-2</v>
      </c>
      <c r="L1132" s="197">
        <v>48</v>
      </c>
      <c r="N1132" s="87">
        <v>77.011999999998807</v>
      </c>
      <c r="O1132" s="87">
        <v>14.280796660482199</v>
      </c>
      <c r="P1132" s="198">
        <v>5</v>
      </c>
      <c r="Q1132" s="198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52">
        <v>43018</v>
      </c>
      <c r="B1133" s="217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26">
        <v>614</v>
      </c>
      <c r="J1133">
        <v>6.14</v>
      </c>
      <c r="K1133" s="148">
        <v>1.3704426587819599E-3</v>
      </c>
      <c r="L1133" s="197">
        <v>4</v>
      </c>
      <c r="N1133" s="87">
        <v>5995.0890000000099</v>
      </c>
      <c r="O1133" s="87">
        <v>1102.4501845505599</v>
      </c>
      <c r="P1133" s="198">
        <v>0</v>
      </c>
      <c r="Q1133" s="198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209">
        <v>6.5670000000000002</v>
      </c>
      <c r="Z1133" s="209">
        <v>5.3079999999999998</v>
      </c>
      <c r="AA1133" s="209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52">
        <v>43018</v>
      </c>
      <c r="B1134" s="217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26">
        <v>26880</v>
      </c>
      <c r="J1134">
        <v>6.4</v>
      </c>
      <c r="K1134" s="148">
        <v>5.99959261694775E-2</v>
      </c>
      <c r="L1134" s="197">
        <v>126</v>
      </c>
      <c r="N1134" s="87">
        <v>1293.67200000001</v>
      </c>
      <c r="O1134" s="87">
        <v>233.109353013912</v>
      </c>
      <c r="P1134" s="198">
        <v>7</v>
      </c>
      <c r="Q1134" s="198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209">
        <v>6.399</v>
      </c>
      <c r="Z1134" s="210">
        <v>6.7249999999999996</v>
      </c>
      <c r="AA1134" s="210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52">
        <v>43018</v>
      </c>
      <c r="B1135" s="217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26">
        <v>0</v>
      </c>
      <c r="J1135">
        <v>1</v>
      </c>
      <c r="K1135" s="148">
        <v>0</v>
      </c>
      <c r="L1135" s="197">
        <v>58.2</v>
      </c>
    </row>
    <row r="1136" spans="1:31" x14ac:dyDescent="0.25">
      <c r="A1136" s="152">
        <v>43018</v>
      </c>
      <c r="B1136" s="217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26">
        <v>56823</v>
      </c>
      <c r="J1136">
        <v>12.09</v>
      </c>
      <c r="K1136" s="148">
        <v>0.12682844169375801</v>
      </c>
      <c r="L1136" s="197">
        <v>-524.07000000000005</v>
      </c>
      <c r="N1136" s="87">
        <v>12791.78</v>
      </c>
      <c r="O1136" s="87">
        <v>1365.6262846867201</v>
      </c>
      <c r="P1136" s="198">
        <v>1</v>
      </c>
      <c r="Q1136" s="198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210">
        <v>12.085000000000001</v>
      </c>
      <c r="Z1136" s="210">
        <v>11.669</v>
      </c>
      <c r="AA1136" s="210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52">
        <v>43018</v>
      </c>
      <c r="B1137" s="217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26">
        <v>20832</v>
      </c>
      <c r="J1137">
        <v>6.72</v>
      </c>
      <c r="K1137" s="148">
        <v>4.6496842781345103E-2</v>
      </c>
      <c r="L1137" s="197">
        <v>124</v>
      </c>
      <c r="N1137" s="87">
        <v>1735.8420000000001</v>
      </c>
      <c r="O1137" s="87">
        <v>335.04109130434699</v>
      </c>
      <c r="P1137" s="198">
        <v>5</v>
      </c>
      <c r="Q1137" s="198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210">
        <v>6.66</v>
      </c>
      <c r="Z1137" s="209">
        <v>6.2309999999999999</v>
      </c>
      <c r="AA1137" s="209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52">
        <v>43018</v>
      </c>
      <c r="B1138" s="217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26">
        <v>58630.5</v>
      </c>
      <c r="J1138">
        <v>9.09</v>
      </c>
      <c r="K1138" s="148">
        <v>0.13086276597022101</v>
      </c>
      <c r="L1138" s="197">
        <v>129</v>
      </c>
      <c r="N1138" s="87">
        <v>32880.906999999897</v>
      </c>
      <c r="O1138" s="87">
        <v>11.6004674917224</v>
      </c>
      <c r="P1138" s="198">
        <v>15</v>
      </c>
      <c r="Q1138" s="198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210">
        <v>9.0389999999999997</v>
      </c>
      <c r="Z1138" s="209">
        <v>9.2309999999999999</v>
      </c>
      <c r="AA1138" s="209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52">
        <v>43018</v>
      </c>
      <c r="B1139" s="217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26">
        <v>16611</v>
      </c>
      <c r="J1139">
        <v>7.91</v>
      </c>
      <c r="K1139" s="148">
        <v>3.7075607500044301E-2</v>
      </c>
      <c r="L1139" s="197">
        <v>0</v>
      </c>
      <c r="N1139" s="87">
        <v>-1347.5799999999899</v>
      </c>
      <c r="O1139" s="87">
        <v>-142.08422537878499</v>
      </c>
      <c r="P1139" s="198">
        <v>0</v>
      </c>
      <c r="Q1139" s="198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52">
        <v>43018</v>
      </c>
      <c r="B1140" s="217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26">
        <v>88604</v>
      </c>
      <c r="J1140">
        <v>13.03</v>
      </c>
      <c r="K1140" s="148">
        <v>0.19776335722918101</v>
      </c>
      <c r="L1140" s="197">
        <v>1156</v>
      </c>
      <c r="N1140" s="87">
        <v>2107.9739999999701</v>
      </c>
      <c r="O1140" s="87">
        <v>163.07430441176299</v>
      </c>
      <c r="P1140" s="198">
        <v>0</v>
      </c>
      <c r="Q1140" s="198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209">
        <v>13.048</v>
      </c>
      <c r="Z1140" s="210">
        <v>12.715</v>
      </c>
      <c r="AA1140" s="210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52">
        <v>43018</v>
      </c>
      <c r="B1141" s="217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26">
        <v>5129</v>
      </c>
      <c r="J1141">
        <v>51.29</v>
      </c>
      <c r="K1141" s="148">
        <v>1.14478833825614E-2</v>
      </c>
      <c r="L1141" s="197">
        <v>466</v>
      </c>
    </row>
    <row r="1142" spans="1:31" x14ac:dyDescent="0.25">
      <c r="A1142" s="152">
        <v>43018</v>
      </c>
      <c r="B1142" s="217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26">
        <v>130000</v>
      </c>
      <c r="J1142">
        <v>1</v>
      </c>
      <c r="K1142" s="148">
        <v>0.29015886912321698</v>
      </c>
      <c r="L1142" s="197">
        <v>12.91</v>
      </c>
    </row>
    <row r="1143" spans="1:31" x14ac:dyDescent="0.25">
      <c r="A1143" s="152">
        <v>43018</v>
      </c>
      <c r="B1143" s="217" t="s">
        <v>835</v>
      </c>
      <c r="C1143" t="s">
        <v>839</v>
      </c>
      <c r="I1143" s="326">
        <v>30589.58</v>
      </c>
      <c r="K1143" s="148">
        <v>6.8275676459647494E-2</v>
      </c>
      <c r="L1143" s="197">
        <v>0</v>
      </c>
    </row>
    <row r="1144" spans="1:31" x14ac:dyDescent="0.25">
      <c r="A1144" s="152">
        <v>43019</v>
      </c>
      <c r="B1144" s="217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26">
        <v>357.37</v>
      </c>
      <c r="J1144">
        <v>0.01</v>
      </c>
      <c r="K1144" s="148">
        <v>7.9843666650312301E-4</v>
      </c>
      <c r="L1144" s="197">
        <v>0.222000000000207</v>
      </c>
    </row>
    <row r="1145" spans="1:31" x14ac:dyDescent="0.25">
      <c r="A1145" s="152">
        <v>43019</v>
      </c>
      <c r="B1145" s="217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26">
        <v>12936</v>
      </c>
      <c r="J1145">
        <v>5.39</v>
      </c>
      <c r="K1145" s="148">
        <v>2.8901633371252199E-2</v>
      </c>
      <c r="L1145" s="197">
        <v>-24</v>
      </c>
      <c r="N1145" s="87">
        <v>77.011999999998807</v>
      </c>
      <c r="O1145" s="87">
        <v>14.280796660482199</v>
      </c>
      <c r="P1145" s="198">
        <v>5</v>
      </c>
      <c r="Q1145" s="198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52">
        <v>43019</v>
      </c>
      <c r="B1146" s="217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26">
        <v>620</v>
      </c>
      <c r="J1146">
        <v>6.2</v>
      </c>
      <c r="K1146" s="148">
        <v>1.3852050626295899E-3</v>
      </c>
      <c r="L1146" s="197">
        <v>6</v>
      </c>
      <c r="N1146" s="87">
        <v>5995.0890000000099</v>
      </c>
      <c r="O1146" s="87">
        <v>1102.4501845505599</v>
      </c>
      <c r="P1146" s="198">
        <v>0</v>
      </c>
      <c r="Q1146" s="198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209">
        <v>6.1929999999999996</v>
      </c>
      <c r="Z1146" s="209">
        <v>5.3639999999999999</v>
      </c>
      <c r="AA1146" s="209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52">
        <v>43019</v>
      </c>
      <c r="B1147" s="217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26">
        <v>26880</v>
      </c>
      <c r="J1147">
        <v>6.4</v>
      </c>
      <c r="K1147" s="148">
        <v>6.0055342070134403E-2</v>
      </c>
      <c r="L1147" s="197">
        <v>0</v>
      </c>
      <c r="N1147" s="87">
        <v>1293.67200000001</v>
      </c>
      <c r="O1147" s="87">
        <v>233.109353013912</v>
      </c>
      <c r="P1147" s="198">
        <v>5</v>
      </c>
      <c r="Q1147" s="198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210">
        <v>6.39</v>
      </c>
      <c r="Z1147" s="210">
        <v>6.6529999999999996</v>
      </c>
      <c r="AA1147" s="210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52">
        <v>43019</v>
      </c>
      <c r="B1148" s="217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26">
        <v>0</v>
      </c>
      <c r="J1148">
        <v>1</v>
      </c>
      <c r="K1148" s="148">
        <v>0</v>
      </c>
      <c r="L1148" s="197">
        <v>0</v>
      </c>
    </row>
    <row r="1149" spans="1:31" x14ac:dyDescent="0.25">
      <c r="A1149" s="152">
        <v>43019</v>
      </c>
      <c r="B1149" s="217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26">
        <v>56964</v>
      </c>
      <c r="J1149">
        <v>12.12</v>
      </c>
      <c r="K1149" s="148">
        <v>0.127269066431664</v>
      </c>
      <c r="L1149" s="197">
        <v>141</v>
      </c>
      <c r="N1149" s="87">
        <v>12791.78</v>
      </c>
      <c r="O1149" s="87">
        <v>1365.6262846867201</v>
      </c>
      <c r="P1149" s="198">
        <v>1</v>
      </c>
      <c r="Q1149" s="198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210">
        <v>12.045</v>
      </c>
      <c r="Z1149" s="210">
        <v>11.695</v>
      </c>
      <c r="AA1149" s="210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52">
        <v>43019</v>
      </c>
      <c r="B1150" s="217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26">
        <v>20863</v>
      </c>
      <c r="J1150">
        <v>6.73</v>
      </c>
      <c r="K1150" s="148">
        <v>4.6612150357485699E-2</v>
      </c>
      <c r="L1150" s="197">
        <v>31</v>
      </c>
      <c r="N1150" s="87">
        <v>1735.8420000000001</v>
      </c>
      <c r="O1150" s="87">
        <v>335.04109130434699</v>
      </c>
      <c r="P1150" s="198">
        <v>5</v>
      </c>
      <c r="Q1150" s="198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210">
        <v>6.5949999999999998</v>
      </c>
      <c r="Z1150" s="209">
        <v>6.13</v>
      </c>
      <c r="AA1150" s="209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52">
        <v>43019</v>
      </c>
      <c r="B1151" s="217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26">
        <v>51641</v>
      </c>
      <c r="J1151">
        <v>9.14</v>
      </c>
      <c r="K1151" s="148">
        <v>0.115376410708475</v>
      </c>
      <c r="L1151" s="197">
        <v>289.2</v>
      </c>
      <c r="N1151" s="87">
        <v>33170.110999999903</v>
      </c>
      <c r="O1151" s="87">
        <v>43.162762308507098</v>
      </c>
      <c r="P1151" s="198">
        <v>15</v>
      </c>
      <c r="Q1151" s="198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209">
        <v>9.1769999999999996</v>
      </c>
      <c r="Z1151" s="209">
        <v>9.2279999999999998</v>
      </c>
      <c r="AA1151" s="209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52">
        <v>43019</v>
      </c>
      <c r="B1152" s="217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26">
        <v>16611</v>
      </c>
      <c r="J1152">
        <v>7.91</v>
      </c>
      <c r="K1152" s="148">
        <v>3.7112324669903399E-2</v>
      </c>
      <c r="L1152" s="197">
        <v>0</v>
      </c>
      <c r="N1152" s="87">
        <v>-1347.5799999999899</v>
      </c>
      <c r="O1152" s="87">
        <v>-142.08422537878499</v>
      </c>
      <c r="P1152" s="198">
        <v>0</v>
      </c>
      <c r="Q1152" s="198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52">
        <v>43019</v>
      </c>
      <c r="B1153" s="217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26">
        <v>83328</v>
      </c>
      <c r="J1153">
        <v>13.02</v>
      </c>
      <c r="K1153" s="148">
        <v>0.186171560417417</v>
      </c>
      <c r="L1153" s="197">
        <v>-14.27</v>
      </c>
      <c r="N1153" s="87">
        <v>3865.7019999999802</v>
      </c>
      <c r="O1153" s="87">
        <v>293.15395667678098</v>
      </c>
      <c r="P1153" s="198">
        <v>0</v>
      </c>
      <c r="Q1153" s="198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210">
        <v>13.055999999999999</v>
      </c>
      <c r="Z1153" s="210">
        <v>12.73</v>
      </c>
      <c r="AA1153" s="210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52">
        <v>43019</v>
      </c>
      <c r="B1154" s="217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26">
        <v>4700</v>
      </c>
      <c r="J1154">
        <v>47</v>
      </c>
      <c r="K1154" s="148">
        <v>1.05007480554179E-2</v>
      </c>
      <c r="L1154" s="197">
        <v>-429</v>
      </c>
    </row>
    <row r="1155" spans="1:31" x14ac:dyDescent="0.25">
      <c r="A1155" s="152">
        <v>43019</v>
      </c>
      <c r="B1155" s="217" t="s">
        <v>835</v>
      </c>
      <c r="C1155" t="s">
        <v>839</v>
      </c>
      <c r="I1155" s="326">
        <v>172686.79</v>
      </c>
      <c r="K1155" s="148">
        <v>0.38581712218911701</v>
      </c>
      <c r="L1155" s="197">
        <v>0</v>
      </c>
    </row>
    <row r="1156" spans="1:31" x14ac:dyDescent="0.25">
      <c r="A1156" s="152">
        <v>43020</v>
      </c>
      <c r="B1156" s="217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26">
        <v>357.37</v>
      </c>
      <c r="J1156">
        <v>0.01</v>
      </c>
      <c r="K1156" s="148">
        <v>8.0157788173495202E-4</v>
      </c>
      <c r="L1156" s="197">
        <v>0</v>
      </c>
    </row>
    <row r="1157" spans="1:31" x14ac:dyDescent="0.25">
      <c r="A1157" s="152">
        <v>43020</v>
      </c>
      <c r="B1157" s="217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26">
        <v>12864</v>
      </c>
      <c r="J1157">
        <v>5.36</v>
      </c>
      <c r="K1157" s="148">
        <v>2.8853842993643599E-2</v>
      </c>
      <c r="L1157" s="197">
        <v>-72</v>
      </c>
      <c r="N1157" s="87">
        <v>77.011999999998807</v>
      </c>
      <c r="O1157" s="87">
        <v>14.280796660482199</v>
      </c>
      <c r="P1157" s="198">
        <v>5</v>
      </c>
      <c r="Q1157" s="198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52">
        <v>43020</v>
      </c>
      <c r="B1158" s="217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26">
        <v>621</v>
      </c>
      <c r="J1158">
        <v>6.21</v>
      </c>
      <c r="K1158" s="148">
        <v>1.3928977377994901E-3</v>
      </c>
      <c r="L1158" s="197">
        <v>1</v>
      </c>
      <c r="N1158" s="87">
        <v>5995.0890000000099</v>
      </c>
      <c r="O1158" s="87">
        <v>1102.4501845505599</v>
      </c>
      <c r="P1158" s="198">
        <v>0</v>
      </c>
      <c r="Q1158" s="198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209">
        <v>-19.760000000000002</v>
      </c>
      <c r="Z1158" s="209">
        <v>5.3650000000000002</v>
      </c>
      <c r="AA1158" s="209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52">
        <v>43020</v>
      </c>
      <c r="B1159" s="217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26">
        <v>26796</v>
      </c>
      <c r="J1159">
        <v>6.38</v>
      </c>
      <c r="K1159" s="148">
        <v>6.0103200937319197E-2</v>
      </c>
      <c r="L1159" s="197">
        <v>-84</v>
      </c>
      <c r="N1159" s="87">
        <v>1293.67200000001</v>
      </c>
      <c r="O1159" s="87">
        <v>233.109353013912</v>
      </c>
      <c r="P1159" s="198">
        <v>5</v>
      </c>
      <c r="Q1159" s="198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210">
        <v>6.3529999999999998</v>
      </c>
      <c r="Z1159" s="210">
        <v>6.63</v>
      </c>
      <c r="AA1159" s="210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52">
        <v>43020</v>
      </c>
      <c r="B1160" s="217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26">
        <v>130000</v>
      </c>
      <c r="J1160">
        <v>1</v>
      </c>
      <c r="K1160" s="148">
        <v>0.29158889841213198</v>
      </c>
      <c r="L1160" s="197">
        <v>0</v>
      </c>
    </row>
    <row r="1161" spans="1:31" x14ac:dyDescent="0.25">
      <c r="A1161" s="152">
        <v>43020</v>
      </c>
      <c r="B1161" s="217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26">
        <v>75411</v>
      </c>
      <c r="J1161">
        <v>11.97</v>
      </c>
      <c r="K1161" s="148">
        <v>0.16914623398582601</v>
      </c>
      <c r="L1161" s="197">
        <v>-742</v>
      </c>
      <c r="N1161" s="87">
        <v>12128.78</v>
      </c>
      <c r="O1161" s="87">
        <v>1326.30344731025</v>
      </c>
      <c r="P1161" s="198">
        <v>2</v>
      </c>
      <c r="Q1161" s="198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210">
        <v>11.994999999999999</v>
      </c>
      <c r="Z1161" s="210">
        <v>11.725</v>
      </c>
      <c r="AA1161" s="210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52">
        <v>43020</v>
      </c>
      <c r="B1162" s="217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26">
        <v>20646</v>
      </c>
      <c r="J1162">
        <v>6.66</v>
      </c>
      <c r="K1162" s="148">
        <v>4.63088030508991E-2</v>
      </c>
      <c r="L1162" s="197">
        <v>-217</v>
      </c>
      <c r="N1162" s="87">
        <v>1735.8420000000001</v>
      </c>
      <c r="O1162" s="87">
        <v>335.04109130434699</v>
      </c>
      <c r="P1162" s="198">
        <v>5</v>
      </c>
      <c r="Q1162" s="198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210">
        <v>6.65</v>
      </c>
      <c r="Z1162" s="210">
        <v>7.1749999999999998</v>
      </c>
      <c r="AA1162" s="210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52">
        <v>43020</v>
      </c>
      <c r="B1163" s="217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26">
        <v>51754</v>
      </c>
      <c r="J1163">
        <v>9.16</v>
      </c>
      <c r="K1163" s="148">
        <v>0.116083783449396</v>
      </c>
      <c r="L1163" s="197">
        <v>113</v>
      </c>
      <c r="N1163" s="87">
        <v>33170.110999999903</v>
      </c>
      <c r="O1163" s="87">
        <v>43.162762308507098</v>
      </c>
      <c r="P1163" s="198">
        <v>15</v>
      </c>
      <c r="Q1163" s="198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209">
        <v>9.1780000000000008</v>
      </c>
      <c r="Z1163" s="209">
        <v>9.2260000000000009</v>
      </c>
      <c r="AA1163" s="209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52">
        <v>43020</v>
      </c>
      <c r="B1164" s="217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26">
        <v>16611</v>
      </c>
      <c r="J1164">
        <v>7.91</v>
      </c>
      <c r="K1164" s="148">
        <v>3.7258332242491803E-2</v>
      </c>
      <c r="L1164" s="197">
        <v>0</v>
      </c>
      <c r="N1164" s="87">
        <v>-1347.5799999999899</v>
      </c>
      <c r="O1164" s="87">
        <v>-142.08422537878499</v>
      </c>
      <c r="P1164" s="198">
        <v>0</v>
      </c>
      <c r="Q1164" s="198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52">
        <v>43020</v>
      </c>
      <c r="B1165" s="217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26">
        <v>89010</v>
      </c>
      <c r="J1165">
        <v>12.9</v>
      </c>
      <c r="K1165" s="148">
        <v>0.199648675751261</v>
      </c>
      <c r="L1165" s="197">
        <v>-803</v>
      </c>
      <c r="N1165" s="87">
        <v>2452.7019999999802</v>
      </c>
      <c r="O1165" s="87">
        <v>189.15707168209701</v>
      </c>
      <c r="P1165" s="198">
        <v>0</v>
      </c>
      <c r="Q1165" s="198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210">
        <v>12.875999999999999</v>
      </c>
      <c r="Z1165" s="210">
        <v>12.739000000000001</v>
      </c>
      <c r="AA1165" s="210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52">
        <v>43020</v>
      </c>
      <c r="B1166" s="217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26">
        <v>4750</v>
      </c>
      <c r="J1166">
        <v>47.5</v>
      </c>
      <c r="K1166" s="148">
        <v>1.06542097496741E-2</v>
      </c>
      <c r="L1166" s="197">
        <v>50</v>
      </c>
    </row>
    <row r="1167" spans="1:31" x14ac:dyDescent="0.25">
      <c r="A1167" s="152">
        <v>43020</v>
      </c>
      <c r="B1167" s="217" t="s">
        <v>835</v>
      </c>
      <c r="C1167" t="s">
        <v>839</v>
      </c>
      <c r="I1167" s="326">
        <v>17012.79</v>
      </c>
      <c r="K1167" s="148">
        <v>3.8159543807822598E-2</v>
      </c>
      <c r="L1167" s="197">
        <v>0</v>
      </c>
    </row>
    <row r="1168" spans="1:31" x14ac:dyDescent="0.25">
      <c r="A1168" s="152">
        <v>43021</v>
      </c>
      <c r="B1168" s="217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26">
        <v>357.43</v>
      </c>
      <c r="J1168">
        <v>0.01</v>
      </c>
      <c r="K1168" s="148">
        <v>7.9649367187192702E-4</v>
      </c>
      <c r="L1168" s="197">
        <v>-35.298999999999999</v>
      </c>
    </row>
    <row r="1169" spans="1:31" x14ac:dyDescent="0.25">
      <c r="A1169" s="152">
        <v>43021</v>
      </c>
      <c r="B1169" s="217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26">
        <v>12864</v>
      </c>
      <c r="J1169">
        <v>5.36</v>
      </c>
      <c r="K1169" s="148">
        <v>2.8666017387909401E-2</v>
      </c>
      <c r="L1169" s="197">
        <v>0</v>
      </c>
      <c r="N1169" s="87">
        <v>77.011999999998807</v>
      </c>
      <c r="O1169" s="87">
        <v>14.280796660482199</v>
      </c>
      <c r="P1169" s="198">
        <v>5</v>
      </c>
      <c r="Q1169" s="198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52">
        <v>43021</v>
      </c>
      <c r="B1170" s="217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26">
        <v>614</v>
      </c>
      <c r="J1170">
        <v>6.14</v>
      </c>
      <c r="K1170" s="148">
        <v>1.3682318622649601E-3</v>
      </c>
      <c r="L1170" s="197">
        <v>-7</v>
      </c>
      <c r="N1170" s="87">
        <v>5995.0890000000099</v>
      </c>
      <c r="O1170" s="87">
        <v>1102.4501845505599</v>
      </c>
      <c r="P1170" s="198">
        <v>0</v>
      </c>
      <c r="Q1170" s="198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209">
        <v>6.4180000000000001</v>
      </c>
      <c r="Z1170" s="209">
        <v>5.3710000000000004</v>
      </c>
      <c r="AA1170" s="209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52">
        <v>43021</v>
      </c>
      <c r="B1171" s="217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26">
        <v>26628</v>
      </c>
      <c r="J1171">
        <v>6.34</v>
      </c>
      <c r="K1171" s="148">
        <v>5.9337586365458099E-2</v>
      </c>
      <c r="L1171" s="197">
        <v>-168</v>
      </c>
      <c r="N1171" s="87">
        <v>1293.67200000001</v>
      </c>
      <c r="O1171" s="87">
        <v>233.109353013912</v>
      </c>
      <c r="P1171" s="198">
        <v>5</v>
      </c>
      <c r="Q1171" s="198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210">
        <v>6.3380000000000001</v>
      </c>
      <c r="Z1171" s="210">
        <v>6.5860000000000003</v>
      </c>
      <c r="AA1171" s="210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52">
        <v>43021</v>
      </c>
      <c r="B1172" s="217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26">
        <v>0</v>
      </c>
      <c r="J1172">
        <v>1</v>
      </c>
      <c r="K1172" s="148">
        <v>0</v>
      </c>
      <c r="L1172" s="197">
        <v>96.16</v>
      </c>
    </row>
    <row r="1173" spans="1:31" x14ac:dyDescent="0.25">
      <c r="A1173" s="152">
        <v>43021</v>
      </c>
      <c r="B1173" s="217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26">
        <v>70006</v>
      </c>
      <c r="J1173">
        <v>12.07</v>
      </c>
      <c r="K1173" s="148">
        <v>0.156000716204757</v>
      </c>
      <c r="L1173" s="197">
        <v>623.95999999999901</v>
      </c>
      <c r="N1173" s="87">
        <v>12684.74</v>
      </c>
      <c r="O1173" s="87">
        <v>1362.4222146730101</v>
      </c>
      <c r="P1173" s="198">
        <v>2</v>
      </c>
      <c r="Q1173" s="198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209">
        <v>12.071</v>
      </c>
      <c r="Z1173" s="210">
        <v>11.702</v>
      </c>
      <c r="AA1173" s="210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52">
        <v>43021</v>
      </c>
      <c r="B1174" s="217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26">
        <v>20615</v>
      </c>
      <c r="J1174">
        <v>6.65</v>
      </c>
      <c r="K1174" s="148">
        <v>4.59382733560132E-2</v>
      </c>
      <c r="L1174" s="197">
        <v>-31</v>
      </c>
      <c r="N1174" s="87">
        <v>1735.8420000000001</v>
      </c>
      <c r="O1174" s="87">
        <v>335.04109130434699</v>
      </c>
      <c r="P1174" s="198">
        <v>5</v>
      </c>
      <c r="Q1174" s="198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210">
        <v>6.5890000000000004</v>
      </c>
      <c r="Z1174" s="210">
        <v>6.8840000000000003</v>
      </c>
      <c r="AA1174" s="210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52">
        <v>43021</v>
      </c>
      <c r="B1175" s="217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26">
        <v>51528</v>
      </c>
      <c r="J1175">
        <v>9.1199999999999992</v>
      </c>
      <c r="K1175" s="148">
        <v>0.114824513678809</v>
      </c>
      <c r="L1175" s="197">
        <v>-226</v>
      </c>
      <c r="N1175" s="87">
        <v>33170.110999999903</v>
      </c>
      <c r="O1175" s="87">
        <v>43.162762308507098</v>
      </c>
      <c r="P1175" s="198">
        <v>15</v>
      </c>
      <c r="Q1175" s="198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210">
        <v>9.0909999999999993</v>
      </c>
      <c r="Z1175" s="209">
        <v>9.2319999999999993</v>
      </c>
      <c r="AA1175" s="209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52">
        <v>43021</v>
      </c>
      <c r="B1176" s="217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26">
        <v>16611</v>
      </c>
      <c r="J1176">
        <v>7.91</v>
      </c>
      <c r="K1176" s="148">
        <v>3.7015797172773902E-2</v>
      </c>
      <c r="L1176" s="197">
        <v>0</v>
      </c>
      <c r="N1176" s="87">
        <v>-1347.5799999999899</v>
      </c>
      <c r="O1176" s="87">
        <v>-142.08422537878499</v>
      </c>
      <c r="P1176" s="198">
        <v>0</v>
      </c>
      <c r="Q1176" s="198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52">
        <v>43021</v>
      </c>
      <c r="B1177" s="217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26">
        <v>80825</v>
      </c>
      <c r="J1177">
        <v>13.25</v>
      </c>
      <c r="K1177" s="148">
        <v>0.18010967470287501</v>
      </c>
      <c r="L1177" s="197">
        <v>2342.4499999999998</v>
      </c>
      <c r="N1177" s="87">
        <v>4320.1539999999804</v>
      </c>
      <c r="O1177" s="87">
        <v>326.132471525678</v>
      </c>
      <c r="P1177" s="198">
        <v>0</v>
      </c>
      <c r="Q1177" s="198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209">
        <v>13.209</v>
      </c>
      <c r="Z1177" s="210">
        <v>12.693</v>
      </c>
      <c r="AA1177" s="210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52">
        <v>43021</v>
      </c>
      <c r="B1178" s="217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26">
        <v>4930</v>
      </c>
      <c r="J1178">
        <v>49.3</v>
      </c>
      <c r="K1178" s="148">
        <v>1.0985965929912399E-2</v>
      </c>
      <c r="L1178" s="197">
        <v>180</v>
      </c>
    </row>
    <row r="1179" spans="1:31" x14ac:dyDescent="0.25">
      <c r="A1179" s="152">
        <v>43021</v>
      </c>
      <c r="B1179" s="217" t="s">
        <v>835</v>
      </c>
      <c r="C1179" t="s">
        <v>839</v>
      </c>
      <c r="I1179" s="326">
        <v>163775.92000000001</v>
      </c>
      <c r="K1179" s="148">
        <v>0.36495672966735598</v>
      </c>
      <c r="L1179" s="197">
        <v>0</v>
      </c>
    </row>
    <row r="1180" spans="1:31" x14ac:dyDescent="0.25">
      <c r="A1180" s="152">
        <v>43024</v>
      </c>
      <c r="B1180" s="217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26">
        <v>100357.43</v>
      </c>
      <c r="J1180">
        <v>0.01</v>
      </c>
      <c r="K1180" s="148">
        <v>0.22501248183105499</v>
      </c>
      <c r="L1180" s="197">
        <v>17.681000000000001</v>
      </c>
    </row>
    <row r="1181" spans="1:31" x14ac:dyDescent="0.25">
      <c r="A1181" s="152">
        <v>43024</v>
      </c>
      <c r="B1181" s="217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26">
        <v>12768</v>
      </c>
      <c r="J1181">
        <v>5.32</v>
      </c>
      <c r="K1181" s="148">
        <v>2.8627271224650801E-2</v>
      </c>
      <c r="L1181" s="197">
        <v>-96</v>
      </c>
      <c r="N1181" s="87">
        <v>77.011999999998807</v>
      </c>
      <c r="O1181" s="87">
        <v>14.280796660482199</v>
      </c>
      <c r="P1181" s="198">
        <v>4</v>
      </c>
      <c r="Q1181" s="198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52">
        <v>43024</v>
      </c>
      <c r="B1182" s="217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26">
        <v>621</v>
      </c>
      <c r="J1182">
        <v>6.21</v>
      </c>
      <c r="K1182" s="148">
        <v>1.3923508325899201E-3</v>
      </c>
      <c r="L1182" s="197">
        <v>7</v>
      </c>
      <c r="N1182" s="87">
        <v>5995.0890000000099</v>
      </c>
      <c r="O1182" s="87">
        <v>1102.4501845505599</v>
      </c>
      <c r="P1182" s="198">
        <v>0</v>
      </c>
      <c r="Q1182" s="198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210">
        <v>6.077</v>
      </c>
      <c r="Z1182" s="209">
        <v>5.36</v>
      </c>
      <c r="AA1182" s="209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52">
        <v>43024</v>
      </c>
      <c r="B1183" s="217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26">
        <v>26754</v>
      </c>
      <c r="J1183">
        <v>6.37</v>
      </c>
      <c r="K1183" s="148">
        <v>5.9985433454284802E-2</v>
      </c>
      <c r="L1183" s="197">
        <v>126</v>
      </c>
      <c r="N1183" s="87">
        <v>1293.67200000001</v>
      </c>
      <c r="O1183" s="87">
        <v>233.109353013912</v>
      </c>
      <c r="P1183" s="198">
        <v>5</v>
      </c>
      <c r="Q1183" s="198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210">
        <v>6.1980000000000004</v>
      </c>
      <c r="Z1183" s="210">
        <v>6.5709999999999997</v>
      </c>
      <c r="AA1183" s="210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52">
        <v>43024</v>
      </c>
      <c r="B1184" s="217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48">
        <v>0</v>
      </c>
      <c r="L1184" s="197">
        <v>0</v>
      </c>
    </row>
    <row r="1185" spans="1:31" x14ac:dyDescent="0.25">
      <c r="A1185" s="152">
        <v>43024</v>
      </c>
      <c r="B1185" s="217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26">
        <v>111910</v>
      </c>
      <c r="J1185">
        <v>11.78</v>
      </c>
      <c r="K1185" s="148">
        <v>0.25091462427558497</v>
      </c>
      <c r="L1185" s="197">
        <v>-2050</v>
      </c>
      <c r="N1185" s="87">
        <v>10291.74</v>
      </c>
      <c r="O1185" s="87">
        <v>1197.12824282978</v>
      </c>
      <c r="P1185" s="198">
        <v>1</v>
      </c>
      <c r="Q1185" s="198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210">
        <v>11.874000000000001</v>
      </c>
      <c r="Z1185" s="210">
        <v>11.72</v>
      </c>
      <c r="AA1185" s="210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52">
        <v>43024</v>
      </c>
      <c r="B1186" s="217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26">
        <v>23544</v>
      </c>
      <c r="J1186">
        <v>6.54</v>
      </c>
      <c r="K1186" s="148">
        <v>5.2788257652974499E-2</v>
      </c>
      <c r="L1186" s="197">
        <v>-361</v>
      </c>
      <c r="N1186" s="87">
        <v>1420.8420000000001</v>
      </c>
      <c r="O1186" s="87">
        <v>292.219418417047</v>
      </c>
      <c r="P1186" s="198">
        <v>6</v>
      </c>
      <c r="Q1186" s="198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210">
        <v>6.569</v>
      </c>
      <c r="Z1186" s="210">
        <v>6.73</v>
      </c>
      <c r="AA1186" s="210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52">
        <v>43024</v>
      </c>
      <c r="B1187" s="217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26">
        <v>52095</v>
      </c>
      <c r="J1187">
        <v>9.06</v>
      </c>
      <c r="K1187" s="148">
        <v>0.11680276428948801</v>
      </c>
      <c r="L1187" s="197">
        <v>-300.68</v>
      </c>
      <c r="N1187" s="87">
        <v>32756.434999999899</v>
      </c>
      <c r="O1187" s="87">
        <v>-2.09288239517053</v>
      </c>
      <c r="P1187" s="198">
        <v>16</v>
      </c>
      <c r="Q1187" s="198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209">
        <v>9.3699999999999992</v>
      </c>
      <c r="Z1187" s="209">
        <v>9.2349999999999994</v>
      </c>
      <c r="AA1187" s="209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52">
        <v>43024</v>
      </c>
      <c r="B1188" s="217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26">
        <v>16611</v>
      </c>
      <c r="J1188">
        <v>7.91</v>
      </c>
      <c r="K1188" s="148">
        <v>3.7243703188649301E-2</v>
      </c>
      <c r="L1188" s="197">
        <v>0</v>
      </c>
      <c r="N1188" s="87">
        <v>-1347.5799999999899</v>
      </c>
      <c r="O1188" s="87">
        <v>-142.08422537878499</v>
      </c>
      <c r="P1188" s="198">
        <v>0</v>
      </c>
      <c r="Q1188" s="198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52">
        <v>43024</v>
      </c>
      <c r="B1189" s="217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26">
        <v>81468</v>
      </c>
      <c r="J1189">
        <v>13.14</v>
      </c>
      <c r="K1189" s="148">
        <v>0.18266028603773901</v>
      </c>
      <c r="L1189" s="197">
        <v>-564.39</v>
      </c>
      <c r="N1189" s="87">
        <v>3940.7659999999701</v>
      </c>
      <c r="O1189" s="87">
        <v>299.30057879939</v>
      </c>
      <c r="P1189" s="198">
        <v>0</v>
      </c>
      <c r="Q1189" s="198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210">
        <v>13.2</v>
      </c>
      <c r="Z1189" s="210">
        <v>12.76</v>
      </c>
      <c r="AA1189" s="210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52">
        <v>43024</v>
      </c>
      <c r="B1190" s="217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26">
        <v>5423</v>
      </c>
      <c r="J1190">
        <v>54.23</v>
      </c>
      <c r="K1190" s="148">
        <v>1.21589670936154E-2</v>
      </c>
      <c r="L1190" s="197">
        <v>493</v>
      </c>
    </row>
    <row r="1191" spans="1:31" x14ac:dyDescent="0.25">
      <c r="A1191" s="152">
        <v>43024</v>
      </c>
      <c r="B1191" s="217" t="s">
        <v>835</v>
      </c>
      <c r="C1191" t="s">
        <v>839</v>
      </c>
      <c r="I1191" s="326">
        <v>14456.85</v>
      </c>
      <c r="K1191" s="148">
        <v>3.2413860119368199E-2</v>
      </c>
      <c r="L1191" s="197">
        <v>0</v>
      </c>
    </row>
    <row r="1192" spans="1:31" x14ac:dyDescent="0.25">
      <c r="A1192" s="152">
        <v>43025</v>
      </c>
      <c r="B1192" s="217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26">
        <v>80357.52</v>
      </c>
      <c r="J1192">
        <v>0.01</v>
      </c>
      <c r="K1192" s="148">
        <v>0.18074488850793399</v>
      </c>
      <c r="L1192" s="197">
        <v>9.0000000000145505E-2</v>
      </c>
    </row>
    <row r="1193" spans="1:31" x14ac:dyDescent="0.25">
      <c r="A1193" s="152">
        <v>43025</v>
      </c>
      <c r="B1193" s="217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26">
        <v>15370</v>
      </c>
      <c r="J1193">
        <v>5.3</v>
      </c>
      <c r="K1193" s="148">
        <v>3.4571113398807599E-2</v>
      </c>
      <c r="L1193" s="197">
        <v>-53.05</v>
      </c>
      <c r="N1193" s="87">
        <v>-144.28800000000001</v>
      </c>
      <c r="O1193" s="87">
        <v>-27.210538867924601</v>
      </c>
      <c r="P1193" s="198">
        <v>5</v>
      </c>
      <c r="Q1193" s="198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52">
        <v>43025</v>
      </c>
      <c r="B1194" s="217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26">
        <v>615</v>
      </c>
      <c r="J1194">
        <v>6.15</v>
      </c>
      <c r="K1194" s="148">
        <v>1.3832943877857299E-3</v>
      </c>
      <c r="L1194" s="197">
        <v>-6</v>
      </c>
      <c r="N1194" s="87">
        <v>5995.0890000000099</v>
      </c>
      <c r="O1194" s="87">
        <v>1102.4501845505599</v>
      </c>
      <c r="P1194" s="198">
        <v>0</v>
      </c>
      <c r="Q1194" s="198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209">
        <v>6.2439999999999998</v>
      </c>
      <c r="Z1194" s="209">
        <v>5.3810000000000002</v>
      </c>
      <c r="AA1194" s="209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52">
        <v>43025</v>
      </c>
      <c r="B1195" s="217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26">
        <v>26670</v>
      </c>
      <c r="J1195">
        <v>6.35</v>
      </c>
      <c r="K1195" s="148">
        <v>5.9987741987390999E-2</v>
      </c>
      <c r="L1195" s="197">
        <v>-84</v>
      </c>
      <c r="N1195" s="87">
        <v>1293.67200000001</v>
      </c>
      <c r="O1195" s="87">
        <v>233.109353013912</v>
      </c>
      <c r="P1195" s="198">
        <v>4</v>
      </c>
      <c r="Q1195" s="198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210">
        <v>6.0910000000000002</v>
      </c>
      <c r="Z1195" s="210">
        <v>6.5659999999999998</v>
      </c>
      <c r="AA1195" s="210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52">
        <v>43025</v>
      </c>
      <c r="B1196" s="217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26">
        <v>4951</v>
      </c>
      <c r="J1196">
        <v>49.51</v>
      </c>
      <c r="K1196" s="148">
        <v>1.1136082136466901E-2</v>
      </c>
      <c r="N1196" s="87">
        <v>-5.0600000000004002</v>
      </c>
      <c r="O1196" s="87">
        <v>-0.102440145837561</v>
      </c>
      <c r="P1196" s="198">
        <v>1</v>
      </c>
      <c r="Q1196" s="198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52">
        <v>43025</v>
      </c>
      <c r="B1197" s="217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26">
        <v>135140</v>
      </c>
      <c r="J1197">
        <v>11.65</v>
      </c>
      <c r="K1197" s="148">
        <v>0.30396488384612003</v>
      </c>
      <c r="L1197" s="197">
        <v>-1144</v>
      </c>
      <c r="N1197" s="87">
        <v>8736.7400000000398</v>
      </c>
      <c r="O1197" s="87">
        <v>1079.55430140206</v>
      </c>
      <c r="P1197" s="198">
        <v>3</v>
      </c>
      <c r="Q1197" s="198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210">
        <v>11.622</v>
      </c>
      <c r="Z1197" s="210">
        <v>11.706</v>
      </c>
      <c r="AA1197" s="210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52">
        <v>43025</v>
      </c>
      <c r="B1198" s="217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26">
        <v>23544</v>
      </c>
      <c r="J1198">
        <v>6.54</v>
      </c>
      <c r="K1198" s="148">
        <v>5.2956557830938597E-2</v>
      </c>
      <c r="L1198" s="197">
        <v>0</v>
      </c>
      <c r="N1198" s="87">
        <v>1420.8420000000001</v>
      </c>
      <c r="O1198" s="87">
        <v>292.219418417047</v>
      </c>
      <c r="P1198" s="198">
        <v>6</v>
      </c>
      <c r="Q1198" s="198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209">
        <v>6.6239999999999997</v>
      </c>
      <c r="Z1198" s="210">
        <v>6.7469999999999999</v>
      </c>
      <c r="AA1198" s="210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52">
        <v>43025</v>
      </c>
      <c r="B1199" s="217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26">
        <v>45639</v>
      </c>
      <c r="J1199">
        <v>9.2200000000000006</v>
      </c>
      <c r="K1199" s="148">
        <v>0.10265393912870401</v>
      </c>
      <c r="L1199" s="197">
        <v>910.61</v>
      </c>
      <c r="N1199" s="87">
        <v>33766.050999999898</v>
      </c>
      <c r="O1199" s="87">
        <v>107.159056006466</v>
      </c>
      <c r="P1199" s="198">
        <v>15</v>
      </c>
      <c r="Q1199" s="198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209">
        <v>9.5909999999999993</v>
      </c>
      <c r="Z1199" s="209">
        <v>9.2360000000000007</v>
      </c>
      <c r="AA1199" s="209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52">
        <v>43025</v>
      </c>
      <c r="B1200" s="217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26">
        <v>16611</v>
      </c>
      <c r="J1200">
        <v>7.91</v>
      </c>
      <c r="K1200" s="148">
        <v>3.7362444025217503E-2</v>
      </c>
      <c r="L1200" s="197">
        <v>0</v>
      </c>
      <c r="N1200" s="87">
        <v>-1347.5799999999899</v>
      </c>
      <c r="O1200" s="87">
        <v>-142.08422537878499</v>
      </c>
      <c r="P1200" s="198">
        <v>0</v>
      </c>
      <c r="Q1200" s="198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52">
        <v>43025</v>
      </c>
      <c r="B1201" s="217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26">
        <v>86296</v>
      </c>
      <c r="J1201">
        <v>12.88</v>
      </c>
      <c r="K1201" s="148">
        <v>0.19410206908676</v>
      </c>
      <c r="L1201" s="197">
        <v>-1592</v>
      </c>
      <c r="N1201" s="87">
        <v>1889.7659999999701</v>
      </c>
      <c r="O1201" s="87">
        <v>147.21910498830701</v>
      </c>
      <c r="P1201" s="198">
        <v>0</v>
      </c>
      <c r="Q1201" s="198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210">
        <v>12.856</v>
      </c>
      <c r="Z1201" s="210">
        <v>12.771000000000001</v>
      </c>
      <c r="AA1201" s="210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52">
        <v>43025</v>
      </c>
      <c r="B1202" s="217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26">
        <v>5965</v>
      </c>
      <c r="J1202">
        <v>59.65</v>
      </c>
      <c r="K1202" s="148">
        <v>1.3416830931938E-2</v>
      </c>
      <c r="L1202" s="197">
        <v>542</v>
      </c>
    </row>
    <row r="1203" spans="1:31" x14ac:dyDescent="0.25">
      <c r="A1203" s="152">
        <v>43025</v>
      </c>
      <c r="B1203" s="217" t="s">
        <v>835</v>
      </c>
      <c r="C1203" t="s">
        <v>839</v>
      </c>
      <c r="I1203" s="326">
        <v>3432.31</v>
      </c>
      <c r="K1203" s="148">
        <v>7.72015473193633E-3</v>
      </c>
      <c r="L1203" s="197">
        <v>0</v>
      </c>
    </row>
    <row r="1204" spans="1:31" x14ac:dyDescent="0.25">
      <c r="A1204" s="152">
        <v>43026</v>
      </c>
      <c r="B1204" s="217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26">
        <v>80372.94</v>
      </c>
      <c r="J1204">
        <v>0.01</v>
      </c>
      <c r="K1204" s="148">
        <v>0.181614796791503</v>
      </c>
      <c r="L1204" s="197">
        <v>15.4199999999996</v>
      </c>
    </row>
    <row r="1205" spans="1:31" x14ac:dyDescent="0.25">
      <c r="A1205" s="152">
        <v>43026</v>
      </c>
      <c r="B1205" s="217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26">
        <v>15341</v>
      </c>
      <c r="J1205">
        <v>5.29</v>
      </c>
      <c r="K1205" s="148">
        <v>3.4665306477260301E-2</v>
      </c>
      <c r="L1205" s="197">
        <v>-29</v>
      </c>
      <c r="N1205" s="87">
        <v>-144.28800000000001</v>
      </c>
      <c r="O1205" s="87">
        <v>-27.210538867924601</v>
      </c>
      <c r="P1205" s="198">
        <v>5</v>
      </c>
      <c r="Q1205" s="198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52">
        <v>43026</v>
      </c>
      <c r="B1206" s="217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26">
        <v>628</v>
      </c>
      <c r="J1206">
        <v>6.28</v>
      </c>
      <c r="K1206" s="148">
        <v>1.4190608479055799E-3</v>
      </c>
      <c r="L1206" s="197">
        <v>13</v>
      </c>
      <c r="N1206" s="87">
        <v>5995.0890000000099</v>
      </c>
      <c r="O1206" s="87">
        <v>1102.4501845505599</v>
      </c>
      <c r="P1206" s="198">
        <v>0</v>
      </c>
      <c r="Q1206" s="198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209">
        <v>7.258</v>
      </c>
      <c r="Z1206" s="209">
        <v>5.3840000000000003</v>
      </c>
      <c r="AA1206" s="209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52">
        <v>43026</v>
      </c>
      <c r="B1207" s="217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26">
        <v>26838</v>
      </c>
      <c r="J1207">
        <v>6.39</v>
      </c>
      <c r="K1207" s="148">
        <v>6.0644514388678197E-2</v>
      </c>
      <c r="L1207" s="197">
        <v>168</v>
      </c>
      <c r="N1207" s="87">
        <v>1293.67200000001</v>
      </c>
      <c r="O1207" s="87">
        <v>233.109353013912</v>
      </c>
      <c r="P1207" s="198">
        <v>4</v>
      </c>
      <c r="Q1207" s="198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209">
        <v>6.4359999999999999</v>
      </c>
      <c r="Z1207" s="210">
        <v>6.5730000000000004</v>
      </c>
      <c r="AA1207" s="210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52">
        <v>43026</v>
      </c>
      <c r="B1208" s="217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26">
        <v>5015</v>
      </c>
      <c r="J1208">
        <v>50.15</v>
      </c>
      <c r="K1208" s="148">
        <v>1.13321499239594E-2</v>
      </c>
      <c r="L1208" s="197">
        <v>64</v>
      </c>
      <c r="N1208" s="87">
        <v>-5.0600000000004002</v>
      </c>
      <c r="O1208" s="87">
        <v>-0.102440145837561</v>
      </c>
      <c r="P1208" s="198">
        <v>1</v>
      </c>
      <c r="Q1208" s="198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209">
        <v>48.951000000000001</v>
      </c>
      <c r="Z1208" s="210">
        <v>49.366999999999997</v>
      </c>
      <c r="AA1208" s="210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52">
        <v>43026</v>
      </c>
      <c r="B1209" s="217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26">
        <v>129426</v>
      </c>
      <c r="J1209">
        <v>11.66</v>
      </c>
      <c r="K1209" s="148">
        <v>0.29245759442838698</v>
      </c>
      <c r="L1209" s="197">
        <v>115.16</v>
      </c>
      <c r="N1209" s="87">
        <v>9769.9000000000506</v>
      </c>
      <c r="O1209" s="87">
        <v>1159.6470696275601</v>
      </c>
      <c r="P1209" s="198">
        <v>3</v>
      </c>
      <c r="Q1209" s="198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210">
        <v>11.597</v>
      </c>
      <c r="Z1209" s="210">
        <v>11.704000000000001</v>
      </c>
      <c r="AA1209" s="210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52">
        <v>43026</v>
      </c>
      <c r="B1210" s="217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26">
        <v>23616</v>
      </c>
      <c r="J1210">
        <v>6.56</v>
      </c>
      <c r="K1210" s="148">
        <v>5.3363918764551203E-2</v>
      </c>
      <c r="L1210" s="197">
        <v>72</v>
      </c>
      <c r="N1210" s="87">
        <v>1420.8420000000001</v>
      </c>
      <c r="O1210" s="87">
        <v>292.219418417047</v>
      </c>
      <c r="P1210" s="198">
        <v>6</v>
      </c>
      <c r="Q1210" s="198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209">
        <v>6.7190000000000003</v>
      </c>
      <c r="Z1210" s="210">
        <v>6.7519999999999998</v>
      </c>
      <c r="AA1210" s="210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52">
        <v>43026</v>
      </c>
      <c r="B1211" s="217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26">
        <v>49159</v>
      </c>
      <c r="J1211">
        <v>9.02</v>
      </c>
      <c r="K1211" s="148">
        <v>0.111082185067182</v>
      </c>
      <c r="L1211" s="197">
        <v>-985</v>
      </c>
      <c r="N1211" s="87">
        <v>32573.050999999901</v>
      </c>
      <c r="O1211" s="87">
        <v>-22.472646944472299</v>
      </c>
      <c r="P1211" s="198">
        <v>16</v>
      </c>
      <c r="Q1211" s="198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210">
        <v>9.0830000000000002</v>
      </c>
      <c r="Z1211" s="209">
        <v>9.2539999999999996</v>
      </c>
      <c r="AA1211" s="209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52">
        <v>43026</v>
      </c>
      <c r="B1212" s="217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26">
        <v>16611</v>
      </c>
      <c r="J1212">
        <v>7.91</v>
      </c>
      <c r="K1212" s="148">
        <v>3.75350632875152E-2</v>
      </c>
      <c r="L1212" s="197">
        <v>0</v>
      </c>
      <c r="N1212" s="87">
        <v>-1347.5799999999899</v>
      </c>
      <c r="O1212" s="87">
        <v>-142.08422537878499</v>
      </c>
      <c r="P1212" s="198">
        <v>0</v>
      </c>
      <c r="Q1212" s="198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52">
        <v>43026</v>
      </c>
      <c r="B1213" s="217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26">
        <v>86564</v>
      </c>
      <c r="J1213">
        <v>12.73</v>
      </c>
      <c r="K1213" s="148">
        <v>0.1956044319078</v>
      </c>
      <c r="L1213" s="197">
        <v>-936.2</v>
      </c>
      <c r="N1213" s="87">
        <v>1560.5699999999799</v>
      </c>
      <c r="O1213" s="87">
        <v>122.14484847298201</v>
      </c>
      <c r="P1213" s="198">
        <v>1</v>
      </c>
      <c r="Q1213" s="198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210">
        <v>12.872</v>
      </c>
      <c r="Z1213" s="210">
        <v>12.778</v>
      </c>
      <c r="AA1213" s="210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52">
        <v>43026</v>
      </c>
      <c r="B1214" s="217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26">
        <v>5423</v>
      </c>
      <c r="J1214">
        <v>54.23</v>
      </c>
      <c r="K1214" s="148">
        <v>1.2254087544891599E-2</v>
      </c>
      <c r="L1214" s="197">
        <v>-542</v>
      </c>
    </row>
    <row r="1215" spans="1:31" x14ac:dyDescent="0.25">
      <c r="A1215" s="152">
        <v>43026</v>
      </c>
      <c r="B1215" s="217" t="s">
        <v>835</v>
      </c>
      <c r="C1215" t="s">
        <v>839</v>
      </c>
      <c r="I1215" s="326">
        <v>3552.27</v>
      </c>
      <c r="K1215" s="148">
        <v>8.0268905703655205E-3</v>
      </c>
      <c r="L1215" s="197">
        <v>0</v>
      </c>
    </row>
    <row r="1216" spans="1:31" x14ac:dyDescent="0.25">
      <c r="A1216" s="152">
        <v>43027</v>
      </c>
      <c r="B1216" s="217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26">
        <v>60379.31</v>
      </c>
      <c r="J1216">
        <v>0.01</v>
      </c>
      <c r="K1216" s="148">
        <v>0.138342959139305</v>
      </c>
      <c r="L1216" s="197">
        <v>6.37000000000035</v>
      </c>
    </row>
    <row r="1217" spans="1:31" x14ac:dyDescent="0.25">
      <c r="A1217" s="152">
        <v>43027</v>
      </c>
      <c r="B1217" s="217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26">
        <v>15225</v>
      </c>
      <c r="J1217">
        <v>5.25</v>
      </c>
      <c r="K1217" s="148">
        <v>3.4883995078710303E-2</v>
      </c>
      <c r="L1217" s="197">
        <v>-116</v>
      </c>
      <c r="N1217" s="87">
        <v>-144.28800000000001</v>
      </c>
      <c r="O1217" s="87">
        <v>-27.210538867924601</v>
      </c>
      <c r="P1217" s="198">
        <v>5</v>
      </c>
      <c r="Q1217" s="198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52">
        <v>43027</v>
      </c>
      <c r="B1218" s="217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26">
        <v>634</v>
      </c>
      <c r="J1218">
        <v>6.34</v>
      </c>
      <c r="K1218" s="148">
        <v>1.4526405832448199E-3</v>
      </c>
      <c r="L1218" s="197">
        <v>6</v>
      </c>
      <c r="N1218" s="87">
        <v>5995.0890000000099</v>
      </c>
      <c r="O1218" s="87">
        <v>1102.4501845505599</v>
      </c>
      <c r="P1218" s="198">
        <v>0</v>
      </c>
      <c r="Q1218" s="198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210">
        <v>6.4020000000000001</v>
      </c>
      <c r="Z1218" s="209">
        <v>5.3710000000000004</v>
      </c>
      <c r="AA1218" s="209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52">
        <v>43027</v>
      </c>
      <c r="B1219" s="217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26">
        <v>26838</v>
      </c>
      <c r="J1219">
        <v>6.39</v>
      </c>
      <c r="K1219" s="148">
        <v>6.1492063049092098E-2</v>
      </c>
      <c r="L1219" s="197">
        <v>0</v>
      </c>
      <c r="N1219" s="87">
        <v>1293.67200000001</v>
      </c>
      <c r="O1219" s="87">
        <v>233.109353013912</v>
      </c>
      <c r="P1219" s="198">
        <v>4</v>
      </c>
      <c r="Q1219" s="198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209">
        <v>6.42</v>
      </c>
      <c r="Z1219" s="210">
        <v>6.5860000000000003</v>
      </c>
      <c r="AA1219" s="210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52">
        <v>43027</v>
      </c>
      <c r="B1220" s="217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26">
        <v>123384</v>
      </c>
      <c r="J1220">
        <v>11.64</v>
      </c>
      <c r="K1220" s="148">
        <v>0.28270127085659102</v>
      </c>
      <c r="L1220" s="197">
        <v>-177.88000000000099</v>
      </c>
      <c r="N1220" s="87">
        <v>10536.025</v>
      </c>
      <c r="O1220" s="87">
        <v>1217.90806048935</v>
      </c>
      <c r="P1220" s="198">
        <v>2</v>
      </c>
      <c r="Q1220" s="198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210">
        <v>11.631</v>
      </c>
      <c r="Z1220" s="210">
        <v>11.702</v>
      </c>
      <c r="AA1220" s="210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52">
        <v>43027</v>
      </c>
      <c r="B1221" s="217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26">
        <v>26240</v>
      </c>
      <c r="J1221">
        <v>6.4</v>
      </c>
      <c r="K1221" s="148">
        <v>6.0121906789186101E-2</v>
      </c>
      <c r="L1221" s="197">
        <v>-581</v>
      </c>
      <c r="N1221" s="87">
        <v>803.84199999999703</v>
      </c>
      <c r="O1221" s="87">
        <v>203.62344984375</v>
      </c>
      <c r="P1221" s="198">
        <v>7</v>
      </c>
      <c r="Q1221" s="198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210">
        <v>6.4009999999999998</v>
      </c>
      <c r="Z1221" s="210">
        <v>6.6559999999999997</v>
      </c>
      <c r="AA1221" s="210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52">
        <v>43027</v>
      </c>
      <c r="B1222" s="217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26">
        <v>56502</v>
      </c>
      <c r="J1222">
        <v>8.76</v>
      </c>
      <c r="K1222" s="148">
        <v>0.12945914548028201</v>
      </c>
      <c r="L1222" s="197">
        <v>-1487</v>
      </c>
      <c r="N1222" s="87">
        <v>31195.050999999901</v>
      </c>
      <c r="O1222" s="87">
        <v>-180.31561900687799</v>
      </c>
      <c r="P1222" s="198">
        <v>17</v>
      </c>
      <c r="Q1222" s="198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210">
        <v>8.8190000000000008</v>
      </c>
      <c r="Z1222" s="209">
        <v>9.3010000000000002</v>
      </c>
      <c r="AA1222" s="209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52">
        <v>43027</v>
      </c>
      <c r="B1223" s="217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26">
        <v>16611</v>
      </c>
      <c r="J1223">
        <v>7.91</v>
      </c>
      <c r="K1223" s="148">
        <v>3.8059641527255002E-2</v>
      </c>
      <c r="L1223" s="197">
        <v>0</v>
      </c>
      <c r="N1223" s="87">
        <v>-1347.5799999999899</v>
      </c>
      <c r="O1223" s="87">
        <v>-142.08422537878499</v>
      </c>
      <c r="P1223" s="198">
        <v>0</v>
      </c>
      <c r="Q1223" s="198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52">
        <v>43027</v>
      </c>
      <c r="B1224" s="217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26">
        <v>95394</v>
      </c>
      <c r="J1224">
        <v>12.23</v>
      </c>
      <c r="K1224" s="148">
        <v>0.21856970946065599</v>
      </c>
      <c r="L1224" s="197">
        <v>-3540</v>
      </c>
      <c r="N1224" s="87">
        <v>-2095.4300000000198</v>
      </c>
      <c r="O1224" s="87">
        <v>-170.969982448981</v>
      </c>
      <c r="P1224" s="198">
        <v>1</v>
      </c>
      <c r="Q1224" s="198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210">
        <v>12.378</v>
      </c>
      <c r="Z1224" s="210">
        <v>12.747</v>
      </c>
      <c r="AA1224" s="210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52">
        <v>43027</v>
      </c>
      <c r="B1225" s="217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26">
        <v>5209</v>
      </c>
      <c r="J1225">
        <v>52.09</v>
      </c>
      <c r="K1225" s="148">
        <v>1.1935023340886799E-2</v>
      </c>
      <c r="L1225" s="197">
        <v>-214</v>
      </c>
    </row>
    <row r="1226" spans="1:31" x14ac:dyDescent="0.25">
      <c r="A1226" s="152">
        <v>43027</v>
      </c>
      <c r="B1226" s="217" t="s">
        <v>835</v>
      </c>
      <c r="C1226" t="s">
        <v>839</v>
      </c>
      <c r="I1226" s="326">
        <v>10030.26</v>
      </c>
      <c r="K1226" s="148">
        <v>2.2981644694790498E-2</v>
      </c>
      <c r="L1226" s="197">
        <v>0</v>
      </c>
    </row>
    <row r="1227" spans="1:31" x14ac:dyDescent="0.25">
      <c r="A1227" s="152">
        <v>43028</v>
      </c>
      <c r="B1227" s="217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26">
        <v>60384.68</v>
      </c>
      <c r="J1227">
        <v>0.01</v>
      </c>
      <c r="K1227" s="148">
        <v>0.13758188255847101</v>
      </c>
      <c r="L1227" s="197">
        <v>5.36999999999989</v>
      </c>
    </row>
    <row r="1228" spans="1:31" x14ac:dyDescent="0.25">
      <c r="A1228" s="152">
        <v>43028</v>
      </c>
      <c r="B1228" s="217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26">
        <v>15341</v>
      </c>
      <c r="J1228">
        <v>5.29</v>
      </c>
      <c r="K1228" s="148">
        <v>3.4953297100017801E-2</v>
      </c>
      <c r="L1228" s="197">
        <v>116</v>
      </c>
      <c r="N1228" s="87">
        <v>-144.28800000000001</v>
      </c>
      <c r="O1228" s="87">
        <v>-27.210538867924601</v>
      </c>
      <c r="P1228" s="198">
        <v>5</v>
      </c>
      <c r="Q1228" s="198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52">
        <v>43028</v>
      </c>
      <c r="B1229" s="217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26">
        <v>624</v>
      </c>
      <c r="J1229">
        <v>6.24</v>
      </c>
      <c r="K1229" s="148">
        <v>1.4217363529373001E-3</v>
      </c>
      <c r="L1229" s="197">
        <v>-10</v>
      </c>
      <c r="N1229" s="87">
        <v>5995.0890000000099</v>
      </c>
      <c r="O1229" s="87">
        <v>1102.4501845505599</v>
      </c>
      <c r="P1229" s="198">
        <v>0</v>
      </c>
      <c r="Q1229" s="198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210">
        <v>6.2359999999999998</v>
      </c>
      <c r="Z1229" s="209">
        <v>5.3460000000000001</v>
      </c>
      <c r="AA1229" s="209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52">
        <v>43028</v>
      </c>
      <c r="B1230" s="217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26">
        <v>26838</v>
      </c>
      <c r="J1230">
        <v>6.39</v>
      </c>
      <c r="K1230" s="148">
        <v>6.1148333718159101E-2</v>
      </c>
      <c r="L1230" s="197">
        <v>0</v>
      </c>
      <c r="N1230" s="87">
        <v>1293.67200000001</v>
      </c>
      <c r="O1230" s="87">
        <v>233.109353013912</v>
      </c>
      <c r="P1230" s="198">
        <v>4</v>
      </c>
      <c r="Q1230" s="198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209">
        <v>6.4269999999999996</v>
      </c>
      <c r="Z1230" s="210">
        <v>6.593</v>
      </c>
      <c r="AA1230" s="210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52">
        <v>43028</v>
      </c>
      <c r="B1231" s="217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26">
        <v>133722</v>
      </c>
      <c r="J1231">
        <v>11.73</v>
      </c>
      <c r="K1231" s="148">
        <v>0.30467536632609199</v>
      </c>
      <c r="L1231" s="197">
        <v>965</v>
      </c>
      <c r="N1231" s="87">
        <v>9607.0250000000506</v>
      </c>
      <c r="O1231" s="87">
        <v>1185.45125625533</v>
      </c>
      <c r="P1231" s="198">
        <v>3</v>
      </c>
      <c r="Q1231" s="198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209">
        <v>11.768000000000001</v>
      </c>
      <c r="Z1231" s="210">
        <v>11.701000000000001</v>
      </c>
      <c r="AA1231" s="210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52">
        <v>43028</v>
      </c>
      <c r="B1232" s="217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26">
        <v>26281</v>
      </c>
      <c r="J1232">
        <v>6.41</v>
      </c>
      <c r="K1232" s="148">
        <v>5.9879251749271098E-2</v>
      </c>
      <c r="L1232" s="197">
        <v>41</v>
      </c>
      <c r="N1232" s="87">
        <v>803.84199999999703</v>
      </c>
      <c r="O1232" s="87">
        <v>203.62344984375</v>
      </c>
      <c r="P1232" s="198">
        <v>7</v>
      </c>
      <c r="Q1232" s="198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209">
        <v>6.6740000000000004</v>
      </c>
      <c r="Z1232" s="210">
        <v>6.6559999999999997</v>
      </c>
      <c r="AA1232" s="210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52">
        <v>43028</v>
      </c>
      <c r="B1233" s="217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26">
        <v>56889</v>
      </c>
      <c r="J1233">
        <v>8.82</v>
      </c>
      <c r="K1233" s="148">
        <v>0.12961724259976001</v>
      </c>
      <c r="L1233" s="197">
        <v>387</v>
      </c>
      <c r="N1233" s="87">
        <v>31195.050999999901</v>
      </c>
      <c r="O1233" s="87">
        <v>-180.31561900687799</v>
      </c>
      <c r="P1233" s="198">
        <v>17</v>
      </c>
      <c r="Q1233" s="198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209">
        <v>9.0359999999999996</v>
      </c>
      <c r="Z1233" s="209">
        <v>9.2989999999999995</v>
      </c>
      <c r="AA1233" s="209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52">
        <v>43028</v>
      </c>
      <c r="B1234" s="217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26">
        <v>16611</v>
      </c>
      <c r="J1234">
        <v>7.91</v>
      </c>
      <c r="K1234" s="148">
        <v>3.7846895126027999E-2</v>
      </c>
      <c r="L1234" s="197">
        <v>0</v>
      </c>
      <c r="N1234" s="87">
        <v>-1347.5799999999899</v>
      </c>
      <c r="O1234" s="87">
        <v>-142.08422537878499</v>
      </c>
      <c r="P1234" s="198">
        <v>0</v>
      </c>
      <c r="Q1234" s="198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52">
        <v>43028</v>
      </c>
      <c r="B1235" s="217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26">
        <v>96564</v>
      </c>
      <c r="J1235">
        <v>12.38</v>
      </c>
      <c r="K1235" s="148">
        <v>0.220013700617047</v>
      </c>
      <c r="L1235" s="197">
        <v>1170</v>
      </c>
      <c r="N1235" s="87">
        <v>-2095.4300000000198</v>
      </c>
      <c r="O1235" s="87">
        <v>-170.969982448981</v>
      </c>
      <c r="P1235" s="198">
        <v>1</v>
      </c>
      <c r="Q1235" s="198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209">
        <v>13.601000000000001</v>
      </c>
      <c r="Z1235" s="210">
        <v>12.746</v>
      </c>
      <c r="AA1235" s="210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52">
        <v>43028</v>
      </c>
      <c r="B1236" s="217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26">
        <v>4988</v>
      </c>
      <c r="J1236">
        <v>49.88</v>
      </c>
      <c r="K1236" s="148">
        <v>1.13647771289283E-2</v>
      </c>
      <c r="L1236" s="197">
        <v>-221</v>
      </c>
    </row>
    <row r="1237" spans="1:31" x14ac:dyDescent="0.25">
      <c r="A1237" s="152">
        <v>43028</v>
      </c>
      <c r="B1237" s="217" t="s">
        <v>835</v>
      </c>
      <c r="C1237" t="s">
        <v>839</v>
      </c>
      <c r="I1237" s="326">
        <v>657.26</v>
      </c>
      <c r="K1237" s="148">
        <v>1.4975167232877699E-3</v>
      </c>
      <c r="L1237" s="197">
        <v>0</v>
      </c>
    </row>
    <row r="1238" spans="1:31" x14ac:dyDescent="0.25">
      <c r="A1238" s="152">
        <v>43031</v>
      </c>
      <c r="B1238" s="217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26">
        <v>60398.68</v>
      </c>
      <c r="J1238">
        <v>0.01</v>
      </c>
      <c r="K1238" s="148">
        <v>0.13685837454469199</v>
      </c>
      <c r="L1238" s="197">
        <v>14</v>
      </c>
    </row>
    <row r="1239" spans="1:31" x14ac:dyDescent="0.25">
      <c r="A1239" s="152">
        <v>43031</v>
      </c>
      <c r="B1239" s="217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26">
        <v>15399</v>
      </c>
      <c r="J1239">
        <v>5.31</v>
      </c>
      <c r="K1239" s="148">
        <v>3.4892850466495602E-2</v>
      </c>
      <c r="L1239" s="197">
        <v>58</v>
      </c>
      <c r="N1239" s="87">
        <v>-144.28800000000001</v>
      </c>
      <c r="O1239" s="87">
        <v>-27.210538867924601</v>
      </c>
      <c r="P1239" s="198">
        <v>5</v>
      </c>
      <c r="Q1239" s="198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52">
        <v>43031</v>
      </c>
      <c r="B1240" s="217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26">
        <v>619</v>
      </c>
      <c r="J1240">
        <v>6.19</v>
      </c>
      <c r="K1240" s="148">
        <v>1.40260240527052E-3</v>
      </c>
      <c r="L1240" s="197">
        <v>-5</v>
      </c>
      <c r="N1240" s="87">
        <v>5995.0890000000099</v>
      </c>
      <c r="O1240" s="87">
        <v>1102.4501845505599</v>
      </c>
      <c r="P1240" s="198">
        <v>0</v>
      </c>
      <c r="Q1240" s="198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209">
        <v>6.2489999999999997</v>
      </c>
      <c r="Z1240" s="209">
        <v>5.3879999999999999</v>
      </c>
      <c r="AA1240" s="209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52">
        <v>43031</v>
      </c>
      <c r="B1241" s="217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26">
        <v>26670</v>
      </c>
      <c r="J1241">
        <v>6.35</v>
      </c>
      <c r="K1241" s="148">
        <v>6.0431997008989997E-2</v>
      </c>
      <c r="L1241" s="197">
        <v>-168</v>
      </c>
      <c r="N1241" s="87">
        <v>1293.67200000001</v>
      </c>
      <c r="O1241" s="87">
        <v>233.109353013912</v>
      </c>
      <c r="P1241" s="198">
        <v>4</v>
      </c>
      <c r="Q1241" s="198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210">
        <v>6.3369999999999997</v>
      </c>
      <c r="Z1241" s="210">
        <v>6.5709999999999997</v>
      </c>
      <c r="AA1241" s="210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52">
        <v>43031</v>
      </c>
      <c r="B1242" s="217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26">
        <v>119584</v>
      </c>
      <c r="J1242">
        <v>11.84</v>
      </c>
      <c r="K1242" s="148">
        <v>0.27096737646505697</v>
      </c>
      <c r="L1242" s="197">
        <v>1231.5999999999999</v>
      </c>
      <c r="N1242" s="87">
        <v>11470.6250000001</v>
      </c>
      <c r="O1242" s="87">
        <v>1325.2779807028601</v>
      </c>
      <c r="P1242" s="198">
        <v>0</v>
      </c>
      <c r="Q1242" s="198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209">
        <v>11.840999999999999</v>
      </c>
      <c r="Z1242" s="210">
        <v>11.69</v>
      </c>
      <c r="AA1242" s="210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52">
        <v>43031</v>
      </c>
      <c r="B1243" s="217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26">
        <v>26527</v>
      </c>
      <c r="J1243">
        <v>6.47</v>
      </c>
      <c r="K1243" s="148">
        <v>6.01079709282894E-2</v>
      </c>
      <c r="L1243" s="197">
        <v>246</v>
      </c>
      <c r="N1243" s="87">
        <v>803.84199999999703</v>
      </c>
      <c r="O1243" s="87">
        <v>203.62344984375</v>
      </c>
      <c r="P1243" s="198">
        <v>7</v>
      </c>
      <c r="Q1243" s="198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209">
        <v>6.48</v>
      </c>
      <c r="Z1243" s="210">
        <v>6.7080000000000002</v>
      </c>
      <c r="AA1243" s="210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52">
        <v>43031</v>
      </c>
      <c r="B1244" s="217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26">
        <v>53542.5</v>
      </c>
      <c r="J1244">
        <v>8.85</v>
      </c>
      <c r="K1244" s="148">
        <v>0.121322842139252</v>
      </c>
      <c r="L1244" s="197">
        <v>184.96</v>
      </c>
      <c r="N1244" s="87">
        <v>31767.0109999999</v>
      </c>
      <c r="O1244" s="87">
        <v>-113.885966384209</v>
      </c>
      <c r="P1244" s="198">
        <v>16</v>
      </c>
      <c r="Q1244" s="198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210">
        <v>8.6690000000000005</v>
      </c>
      <c r="Z1244" s="209">
        <v>9.3160000000000007</v>
      </c>
      <c r="AA1244" s="209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52">
        <v>43031</v>
      </c>
      <c r="B1245" s="217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26">
        <v>16611</v>
      </c>
      <c r="J1245">
        <v>7.91</v>
      </c>
      <c r="K1245" s="148">
        <v>3.7639141444181998E-2</v>
      </c>
      <c r="L1245" s="197">
        <v>0</v>
      </c>
      <c r="N1245" s="87">
        <v>-1347.5799999999899</v>
      </c>
      <c r="O1245" s="87">
        <v>-142.08422537878499</v>
      </c>
      <c r="P1245" s="198">
        <v>0</v>
      </c>
      <c r="Q1245" s="198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52">
        <v>43031</v>
      </c>
      <c r="B1246" s="217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26">
        <v>97344</v>
      </c>
      <c r="J1246">
        <v>12.48</v>
      </c>
      <c r="K1246" s="148">
        <v>0.220573390207841</v>
      </c>
      <c r="L1246" s="197">
        <v>780</v>
      </c>
      <c r="N1246" s="87">
        <v>-2095.4300000000198</v>
      </c>
      <c r="O1246" s="87">
        <v>-170.969982448981</v>
      </c>
      <c r="P1246" s="198">
        <v>1</v>
      </c>
      <c r="Q1246" s="198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210">
        <v>12.375</v>
      </c>
      <c r="Z1246" s="210">
        <v>12.738</v>
      </c>
      <c r="AA1246" s="210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52">
        <v>43031</v>
      </c>
      <c r="B1247" s="217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26">
        <v>5069</v>
      </c>
      <c r="J1247">
        <v>50.69</v>
      </c>
      <c r="K1247" s="148">
        <v>1.14859314900101E-2</v>
      </c>
      <c r="L1247" s="197">
        <v>81</v>
      </c>
    </row>
    <row r="1248" spans="1:31" x14ac:dyDescent="0.25">
      <c r="A1248" s="152">
        <v>43031</v>
      </c>
      <c r="B1248" s="217" t="s">
        <v>835</v>
      </c>
      <c r="C1248" t="s">
        <v>839</v>
      </c>
      <c r="I1248" s="326">
        <v>19558.32</v>
      </c>
      <c r="K1248" s="148">
        <v>4.4317522899920102E-2</v>
      </c>
      <c r="L1248" s="197">
        <v>0</v>
      </c>
    </row>
    <row r="1249" spans="1:31" x14ac:dyDescent="0.25">
      <c r="A1249" s="152">
        <v>43032</v>
      </c>
      <c r="B1249" s="217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26">
        <v>60398.68</v>
      </c>
      <c r="J1249">
        <v>0.01</v>
      </c>
      <c r="K1249" s="148">
        <v>0.136541245592182</v>
      </c>
      <c r="L1249" s="197">
        <v>0</v>
      </c>
    </row>
    <row r="1250" spans="1:31" x14ac:dyDescent="0.25">
      <c r="A1250" s="152">
        <v>43032</v>
      </c>
      <c r="B1250" s="217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26">
        <v>15341</v>
      </c>
      <c r="J1250">
        <v>5.29</v>
      </c>
      <c r="K1250" s="148">
        <v>3.4680877936896302E-2</v>
      </c>
      <c r="L1250" s="197">
        <v>-58</v>
      </c>
      <c r="N1250" s="87">
        <v>-144.28800000000001</v>
      </c>
      <c r="O1250" s="87">
        <v>-27.210538867924601</v>
      </c>
      <c r="P1250" s="198">
        <v>5</v>
      </c>
      <c r="Q1250" s="198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52">
        <v>43032</v>
      </c>
      <c r="B1251" s="217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26">
        <v>623</v>
      </c>
      <c r="J1251">
        <v>6.23</v>
      </c>
      <c r="K1251" s="148">
        <v>1.4083949517428101E-3</v>
      </c>
      <c r="L1251" s="197">
        <v>4</v>
      </c>
      <c r="N1251" s="87">
        <v>5995.0890000000099</v>
      </c>
      <c r="O1251" s="87">
        <v>1102.4501845505599</v>
      </c>
      <c r="P1251" s="198">
        <v>0</v>
      </c>
      <c r="Q1251" s="198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209">
        <v>6.3780000000000001</v>
      </c>
      <c r="Z1251" s="209">
        <v>5.3959999999999999</v>
      </c>
      <c r="AA1251" s="209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52">
        <v>43032</v>
      </c>
      <c r="B1252" s="217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26">
        <v>26838</v>
      </c>
      <c r="J1252">
        <v>6.39</v>
      </c>
      <c r="K1252" s="148">
        <v>6.0671755561594501E-2</v>
      </c>
      <c r="L1252" s="197">
        <v>168</v>
      </c>
      <c r="N1252" s="87">
        <v>1293.67200000001</v>
      </c>
      <c r="O1252" s="87">
        <v>233.109353013912</v>
      </c>
      <c r="P1252" s="198">
        <v>4</v>
      </c>
      <c r="Q1252" s="198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209">
        <v>6.3959999999999999</v>
      </c>
      <c r="Z1252" s="210">
        <v>6.5960000000000001</v>
      </c>
      <c r="AA1252" s="210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52">
        <v>43032</v>
      </c>
      <c r="B1253" s="217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26">
        <v>103200</v>
      </c>
      <c r="J1253">
        <v>12</v>
      </c>
      <c r="K1253" s="148">
        <v>0.233300736789498</v>
      </c>
      <c r="L1253" s="197">
        <v>1563.01</v>
      </c>
      <c r="N1253" s="87">
        <v>13145.645</v>
      </c>
      <c r="O1253" s="87">
        <v>1444.3188143242101</v>
      </c>
      <c r="P1253" s="198">
        <v>0</v>
      </c>
      <c r="Q1253" s="198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209">
        <v>12.071</v>
      </c>
      <c r="Z1253" s="210">
        <v>11.676</v>
      </c>
      <c r="AA1253" s="210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52">
        <v>43032</v>
      </c>
      <c r="B1254" s="217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26">
        <v>26363</v>
      </c>
      <c r="J1254">
        <v>6.43</v>
      </c>
      <c r="K1254" s="148">
        <v>5.9597939185867699E-2</v>
      </c>
      <c r="L1254" s="197">
        <v>-164</v>
      </c>
      <c r="N1254" s="87">
        <v>803.84199999999703</v>
      </c>
      <c r="O1254" s="87">
        <v>203.62344984375</v>
      </c>
      <c r="P1254" s="198">
        <v>7</v>
      </c>
      <c r="Q1254" s="198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210">
        <v>6.4059999999999997</v>
      </c>
      <c r="Z1254" s="210">
        <v>6.5810000000000004</v>
      </c>
      <c r="AA1254" s="210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52">
        <v>43032</v>
      </c>
      <c r="B1255" s="217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26">
        <v>53542.5</v>
      </c>
      <c r="J1255">
        <v>8.85</v>
      </c>
      <c r="K1255" s="148">
        <v>0.121041712204958</v>
      </c>
      <c r="L1255" s="197">
        <v>0</v>
      </c>
      <c r="N1255" s="87">
        <v>31767.0109999999</v>
      </c>
      <c r="O1255" s="87">
        <v>-113.885966384209</v>
      </c>
      <c r="P1255" s="198">
        <v>16</v>
      </c>
      <c r="Q1255" s="198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210">
        <v>8.8149999999999995</v>
      </c>
      <c r="Z1255" s="209">
        <v>9.3369999999999997</v>
      </c>
      <c r="AA1255" s="209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52">
        <v>43032</v>
      </c>
      <c r="B1256" s="217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26">
        <v>5805</v>
      </c>
      <c r="J1256">
        <v>11.61</v>
      </c>
      <c r="K1256" s="148">
        <v>1.31231664444093E-2</v>
      </c>
    </row>
    <row r="1257" spans="1:31" x14ac:dyDescent="0.25">
      <c r="A1257" s="152">
        <v>43032</v>
      </c>
      <c r="B1257" s="217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26">
        <v>16611</v>
      </c>
      <c r="J1257">
        <v>7.91</v>
      </c>
      <c r="K1257" s="148">
        <v>3.7551923825681802E-2</v>
      </c>
      <c r="L1257" s="197">
        <v>0</v>
      </c>
      <c r="N1257" s="87">
        <v>-1347.5799999999899</v>
      </c>
      <c r="O1257" s="87">
        <v>-142.08422537878499</v>
      </c>
      <c r="P1257" s="198">
        <v>0</v>
      </c>
      <c r="Q1257" s="198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52">
        <v>43032</v>
      </c>
      <c r="B1258" s="217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26">
        <v>97188</v>
      </c>
      <c r="J1258">
        <v>12.46</v>
      </c>
      <c r="K1258" s="148">
        <v>0.21970961247187801</v>
      </c>
      <c r="L1258" s="197">
        <v>-156</v>
      </c>
      <c r="N1258" s="87">
        <v>-2095.4300000000198</v>
      </c>
      <c r="O1258" s="87">
        <v>-170.969982448981</v>
      </c>
      <c r="P1258" s="198">
        <v>1</v>
      </c>
      <c r="Q1258" s="198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209">
        <v>12.519</v>
      </c>
      <c r="Z1258" s="210">
        <v>12.741</v>
      </c>
      <c r="AA1258" s="210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52">
        <v>43032</v>
      </c>
      <c r="B1259" s="217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26">
        <v>4717</v>
      </c>
      <c r="J1259">
        <v>47.17</v>
      </c>
      <c r="K1259" s="148">
        <v>1.0663561777481199E-2</v>
      </c>
      <c r="L1259" s="197">
        <v>-352</v>
      </c>
    </row>
    <row r="1260" spans="1:31" x14ac:dyDescent="0.25">
      <c r="A1260" s="152">
        <v>43032</v>
      </c>
      <c r="B1260" s="217" t="s">
        <v>835</v>
      </c>
      <c r="C1260" t="s">
        <v>839</v>
      </c>
      <c r="I1260" s="326">
        <v>31720.33</v>
      </c>
      <c r="K1260" s="148">
        <v>7.1709073257810396E-2</v>
      </c>
      <c r="L1260" s="197">
        <v>0</v>
      </c>
    </row>
    <row r="1261" spans="1:31" x14ac:dyDescent="0.25">
      <c r="A1261" s="152">
        <v>43033</v>
      </c>
      <c r="B1261" s="217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26">
        <v>103372</v>
      </c>
      <c r="J1261">
        <v>12.02</v>
      </c>
      <c r="K1261" s="148">
        <v>0.23255759018575101</v>
      </c>
      <c r="L1261" s="197">
        <v>172</v>
      </c>
      <c r="N1261" s="87">
        <v>13145.645</v>
      </c>
      <c r="O1261" s="87">
        <v>1444.3188143242101</v>
      </c>
      <c r="P1261" s="198">
        <v>0</v>
      </c>
      <c r="Q1261" s="198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209">
        <v>12.151999999999999</v>
      </c>
      <c r="Z1261" s="210">
        <v>11.662000000000001</v>
      </c>
      <c r="AA1261" s="210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52">
        <v>43033</v>
      </c>
      <c r="B1262" s="217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26">
        <v>24272</v>
      </c>
      <c r="J1262">
        <v>6.56</v>
      </c>
      <c r="K1262" s="148">
        <v>5.4605094503236397E-2</v>
      </c>
      <c r="L1262" s="197">
        <v>549.35</v>
      </c>
      <c r="N1262" s="87">
        <v>1698.194</v>
      </c>
      <c r="O1262" s="87">
        <v>331.88744758308098</v>
      </c>
      <c r="P1262" s="198">
        <v>7</v>
      </c>
      <c r="Q1262" s="198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209">
        <v>6.5540000000000003</v>
      </c>
      <c r="Z1262" s="210">
        <v>6.6219999999999999</v>
      </c>
      <c r="AA1262" s="210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52">
        <v>43033</v>
      </c>
      <c r="B1263" s="217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26">
        <v>50906.5</v>
      </c>
      <c r="J1263">
        <v>9.01</v>
      </c>
      <c r="K1263" s="148">
        <v>0.114525141864247</v>
      </c>
      <c r="L1263" s="197">
        <v>963.39</v>
      </c>
      <c r="N1263" s="87">
        <v>32786.902999999897</v>
      </c>
      <c r="O1263" s="87">
        <v>1.27397466737788</v>
      </c>
      <c r="P1263" s="198">
        <v>15</v>
      </c>
      <c r="Q1263" s="198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209">
        <v>9.0009999999999994</v>
      </c>
      <c r="Z1263" s="209">
        <v>9.3149999999999995</v>
      </c>
      <c r="AA1263" s="209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52">
        <v>43033</v>
      </c>
      <c r="B1264" s="217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26">
        <v>1203</v>
      </c>
      <c r="J1264">
        <v>12.03</v>
      </c>
      <c r="K1264" s="148">
        <v>2.70640774091107E-3</v>
      </c>
      <c r="L1264" s="197">
        <v>84.3</v>
      </c>
      <c r="N1264" s="87">
        <v>75.304000000000102</v>
      </c>
      <c r="O1264" s="87">
        <v>6.41110289608178</v>
      </c>
      <c r="P1264" s="198">
        <v>1</v>
      </c>
      <c r="Q1264" s="198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52">
        <v>43033</v>
      </c>
      <c r="B1265" s="217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26">
        <v>16611</v>
      </c>
      <c r="J1265">
        <v>7.91</v>
      </c>
      <c r="K1265" s="148">
        <v>3.7370024093328097E-2</v>
      </c>
      <c r="L1265" s="197">
        <v>0</v>
      </c>
      <c r="N1265" s="87">
        <v>-1347.5799999999899</v>
      </c>
      <c r="O1265" s="87">
        <v>-142.08422537878499</v>
      </c>
      <c r="P1265" s="198">
        <v>0</v>
      </c>
      <c r="Q1265" s="198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52">
        <v>43033</v>
      </c>
      <c r="B1266" s="217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26">
        <v>92500</v>
      </c>
      <c r="J1266">
        <v>12.5</v>
      </c>
      <c r="K1266" s="148">
        <v>0.20809868332026099</v>
      </c>
      <c r="L1266" s="197">
        <v>313.99</v>
      </c>
      <c r="N1266" s="87">
        <v>78.557999999975394</v>
      </c>
      <c r="O1266" s="87">
        <v>6.2664581803651602</v>
      </c>
      <c r="P1266" s="198">
        <v>1</v>
      </c>
      <c r="Q1266" s="198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210">
        <v>12.396000000000001</v>
      </c>
      <c r="Z1266" s="210">
        <v>12.738</v>
      </c>
      <c r="AA1266" s="210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52">
        <v>43033</v>
      </c>
      <c r="B1267" s="217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26">
        <v>4844</v>
      </c>
      <c r="J1267">
        <v>48.44</v>
      </c>
      <c r="K1267" s="148">
        <v>1.0897621859495599E-2</v>
      </c>
      <c r="L1267" s="197">
        <v>127</v>
      </c>
    </row>
    <row r="1268" spans="1:31" x14ac:dyDescent="0.25">
      <c r="A1268" s="152">
        <v>43033</v>
      </c>
      <c r="B1268" s="217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26">
        <v>100403.79</v>
      </c>
      <c r="J1268">
        <v>0.01</v>
      </c>
      <c r="K1268" s="148">
        <v>0.225879962155286</v>
      </c>
      <c r="L1268" s="197">
        <v>5.11000000000013</v>
      </c>
    </row>
    <row r="1269" spans="1:31" x14ac:dyDescent="0.25">
      <c r="A1269" s="152">
        <v>43033</v>
      </c>
      <c r="B1269" s="217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26">
        <v>15370</v>
      </c>
      <c r="J1269">
        <v>5.3</v>
      </c>
      <c r="K1269" s="148">
        <v>3.4578127163593597E-2</v>
      </c>
      <c r="L1269" s="197">
        <v>29</v>
      </c>
      <c r="N1269" s="87">
        <v>-144.28800000000001</v>
      </c>
      <c r="O1269" s="87">
        <v>-27.210538867924601</v>
      </c>
      <c r="P1269" s="198">
        <v>5</v>
      </c>
      <c r="Q1269" s="198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52">
        <v>43033</v>
      </c>
      <c r="B1270" s="217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26">
        <v>616</v>
      </c>
      <c r="J1270">
        <v>6.16</v>
      </c>
      <c r="K1270" s="148">
        <v>1.38582474513817E-3</v>
      </c>
      <c r="L1270" s="197">
        <v>-7</v>
      </c>
      <c r="N1270" s="87">
        <v>5995.0890000000099</v>
      </c>
      <c r="O1270" s="87">
        <v>1102.4501845505599</v>
      </c>
      <c r="P1270" s="198">
        <v>0</v>
      </c>
      <c r="Q1270" s="198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210">
        <v>6.1440000000000001</v>
      </c>
      <c r="Z1270" s="209">
        <v>5.343</v>
      </c>
      <c r="AA1270" s="209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52">
        <v>43033</v>
      </c>
      <c r="B1271" s="217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26">
        <v>26754</v>
      </c>
      <c r="J1271">
        <v>6.37</v>
      </c>
      <c r="K1271" s="148">
        <v>6.0188888362705403E-2</v>
      </c>
      <c r="L1271" s="197">
        <v>-84</v>
      </c>
      <c r="N1271" s="87">
        <v>1293.67200000001</v>
      </c>
      <c r="O1271" s="87">
        <v>233.109353013912</v>
      </c>
      <c r="P1271" s="198">
        <v>4</v>
      </c>
      <c r="Q1271" s="198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210">
        <v>6.3010000000000002</v>
      </c>
      <c r="Z1271" s="210">
        <v>6.5730000000000004</v>
      </c>
      <c r="AA1271" s="210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52">
        <v>43033</v>
      </c>
      <c r="B1272" s="217" t="s">
        <v>835</v>
      </c>
      <c r="C1272" t="s">
        <v>839</v>
      </c>
      <c r="I1272" s="326">
        <v>7648.36</v>
      </c>
      <c r="K1272" s="148">
        <v>1.7206634006047002E-2</v>
      </c>
      <c r="L1272" s="197">
        <v>0</v>
      </c>
    </row>
    <row r="1273" spans="1:31" x14ac:dyDescent="0.25">
      <c r="A1273" s="152">
        <v>43034</v>
      </c>
      <c r="B1273" s="217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26">
        <v>100408.88</v>
      </c>
      <c r="J1273">
        <v>0.01</v>
      </c>
      <c r="K1273" s="148">
        <v>0.22588901456916</v>
      </c>
      <c r="L1273" s="197">
        <v>5.0899999999996899</v>
      </c>
    </row>
    <row r="1274" spans="1:31" x14ac:dyDescent="0.25">
      <c r="A1274" s="152">
        <v>43034</v>
      </c>
      <c r="B1274" s="217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26">
        <v>15486</v>
      </c>
      <c r="J1274">
        <v>5.34</v>
      </c>
      <c r="K1274" s="148">
        <v>3.4838724220587002E-2</v>
      </c>
      <c r="L1274" s="197">
        <v>116</v>
      </c>
      <c r="N1274" s="87">
        <v>-144.28800000000001</v>
      </c>
      <c r="O1274" s="87">
        <v>-27.210538867924601</v>
      </c>
      <c r="P1274" s="198">
        <v>5</v>
      </c>
      <c r="Q1274" s="198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52">
        <v>43034</v>
      </c>
      <c r="B1275" s="217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26">
        <v>606</v>
      </c>
      <c r="J1275">
        <v>6.06</v>
      </c>
      <c r="K1275" s="148">
        <v>1.3633131136301E-3</v>
      </c>
      <c r="L1275" s="197">
        <v>-10</v>
      </c>
      <c r="N1275" s="87">
        <v>5995.0890000000099</v>
      </c>
      <c r="O1275" s="87">
        <v>1102.4501845505599</v>
      </c>
      <c r="P1275" s="198">
        <v>0</v>
      </c>
      <c r="Q1275" s="198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210">
        <v>6.056</v>
      </c>
      <c r="Z1275" s="209">
        <v>5.2830000000000004</v>
      </c>
      <c r="AA1275" s="209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52">
        <v>43034</v>
      </c>
      <c r="B1276" s="217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26">
        <v>29657</v>
      </c>
      <c r="J1276">
        <v>6.31</v>
      </c>
      <c r="K1276" s="148">
        <v>6.6719103978428895E-2</v>
      </c>
      <c r="L1276" s="197">
        <v>-257.06</v>
      </c>
      <c r="N1276" s="87">
        <v>1343.3720000000101</v>
      </c>
      <c r="O1276" s="87">
        <v>131.73631759112601</v>
      </c>
      <c r="P1276" s="198">
        <v>5</v>
      </c>
      <c r="Q1276" s="198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210">
        <v>6.3140000000000001</v>
      </c>
      <c r="Z1276" s="210">
        <v>6.5039999999999996</v>
      </c>
      <c r="AA1276" s="210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52">
        <v>43034</v>
      </c>
      <c r="B1277" s="217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26">
        <v>107370</v>
      </c>
      <c r="J1277">
        <v>11.93</v>
      </c>
      <c r="K1277" s="148">
        <v>0.24154938780604601</v>
      </c>
      <c r="L1277" s="197">
        <v>-755.00000000000205</v>
      </c>
      <c r="N1277" s="87">
        <v>11506.645</v>
      </c>
      <c r="O1277" s="87">
        <v>1329.42749795703</v>
      </c>
      <c r="P1277" s="198">
        <v>1</v>
      </c>
      <c r="Q1277" s="198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210">
        <v>11.898999999999999</v>
      </c>
      <c r="Z1277" s="210">
        <v>11.679</v>
      </c>
      <c r="AA1277" s="210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52">
        <v>43034</v>
      </c>
      <c r="B1278" s="217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26">
        <v>24272</v>
      </c>
      <c r="J1278">
        <v>6.56</v>
      </c>
      <c r="K1278" s="148">
        <v>5.4604514676616797E-2</v>
      </c>
      <c r="L1278" s="197">
        <v>0</v>
      </c>
      <c r="N1278" s="87">
        <v>1698.194</v>
      </c>
      <c r="O1278" s="87">
        <v>331.88744758308098</v>
      </c>
      <c r="P1278" s="198">
        <v>7</v>
      </c>
      <c r="Q1278" s="198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210">
        <v>6.516</v>
      </c>
      <c r="Z1278" s="210">
        <v>6.5839999999999996</v>
      </c>
      <c r="AA1278" s="210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52">
        <v>43034</v>
      </c>
      <c r="B1279" s="217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26">
        <v>44474.5</v>
      </c>
      <c r="J1279">
        <v>9.17</v>
      </c>
      <c r="K1279" s="148">
        <v>0.10005390935996999</v>
      </c>
      <c r="L1279" s="197">
        <v>858.69</v>
      </c>
      <c r="N1279" s="87">
        <v>33589.094999999899</v>
      </c>
      <c r="O1279" s="87">
        <v>88.689438985796201</v>
      </c>
      <c r="P1279" s="198">
        <v>15</v>
      </c>
      <c r="Q1279" s="198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210">
        <v>8.952</v>
      </c>
      <c r="Z1279" s="209">
        <v>9.33</v>
      </c>
      <c r="AA1279" s="209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52">
        <v>43034</v>
      </c>
      <c r="B1280" s="217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26">
        <v>1215</v>
      </c>
      <c r="J1280">
        <v>12.15</v>
      </c>
      <c r="K1280" s="148">
        <v>2.7333753020801501E-3</v>
      </c>
      <c r="L1280" s="197">
        <v>12</v>
      </c>
      <c r="N1280" s="87">
        <v>75.304000000000102</v>
      </c>
      <c r="O1280" s="87">
        <v>6.41110289608178</v>
      </c>
      <c r="P1280" s="198">
        <v>1</v>
      </c>
      <c r="Q1280" s="198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52">
        <v>43034</v>
      </c>
      <c r="B1281" s="217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26">
        <v>16611</v>
      </c>
      <c r="J1281">
        <v>7.91</v>
      </c>
      <c r="K1281" s="148">
        <v>3.7369627278068702E-2</v>
      </c>
      <c r="L1281" s="197">
        <v>0</v>
      </c>
    </row>
    <row r="1282" spans="1:31" x14ac:dyDescent="0.25">
      <c r="A1282" s="152">
        <v>43034</v>
      </c>
      <c r="B1282" s="217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26">
        <v>92426</v>
      </c>
      <c r="J1282">
        <v>12.49</v>
      </c>
      <c r="K1282" s="148">
        <v>0.207929996436264</v>
      </c>
      <c r="L1282" s="197">
        <v>-74</v>
      </c>
      <c r="N1282" s="87">
        <v>78.557999999975394</v>
      </c>
      <c r="O1282" s="87">
        <v>6.2664581803651602</v>
      </c>
      <c r="P1282" s="198">
        <v>1</v>
      </c>
      <c r="Q1282" s="198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210">
        <v>12.387</v>
      </c>
      <c r="Z1282" s="210">
        <v>12.734999999999999</v>
      </c>
      <c r="AA1282" s="210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52">
        <v>43034</v>
      </c>
      <c r="B1283" s="217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26">
        <v>4953</v>
      </c>
      <c r="J1283">
        <v>49.53</v>
      </c>
      <c r="K1283" s="148">
        <v>1.11427225277391E-2</v>
      </c>
      <c r="L1283" s="197">
        <v>109</v>
      </c>
    </row>
    <row r="1284" spans="1:31" x14ac:dyDescent="0.25">
      <c r="A1284" s="152">
        <v>43034</v>
      </c>
      <c r="B1284" s="217" t="s">
        <v>835</v>
      </c>
      <c r="C1284" t="s">
        <v>839</v>
      </c>
      <c r="I1284" s="326">
        <v>7025.99</v>
      </c>
      <c r="K1284" s="148">
        <v>1.5806310731409201E-2</v>
      </c>
      <c r="L1284" s="197">
        <v>0</v>
      </c>
    </row>
    <row r="1285" spans="1:31" x14ac:dyDescent="0.25">
      <c r="A1285" s="152">
        <v>43035</v>
      </c>
      <c r="B1285" s="217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26">
        <v>60428.75</v>
      </c>
      <c r="J1285">
        <v>0.01</v>
      </c>
      <c r="K1285" s="148">
        <v>0.136945066963512</v>
      </c>
      <c r="L1285" s="197">
        <v>19.869999999999902</v>
      </c>
      <c r="M1285" s="148">
        <v>0</v>
      </c>
    </row>
    <row r="1286" spans="1:31" x14ac:dyDescent="0.25">
      <c r="A1286" s="152">
        <v>43035</v>
      </c>
      <c r="B1286" s="217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26">
        <v>15399</v>
      </c>
      <c r="J1286">
        <v>5.31</v>
      </c>
      <c r="K1286" s="148">
        <v>3.4897579151829498E-2</v>
      </c>
      <c r="L1286" s="197">
        <v>-87</v>
      </c>
      <c r="M1286" s="148">
        <v>3.51519401028004E-2</v>
      </c>
      <c r="N1286" s="87">
        <v>-144.28800000000001</v>
      </c>
      <c r="O1286" s="87">
        <v>-27.210538867924601</v>
      </c>
      <c r="P1286" s="198">
        <v>5</v>
      </c>
      <c r="Q1286" s="198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52">
        <v>43035</v>
      </c>
      <c r="B1287" s="217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26">
        <v>619</v>
      </c>
      <c r="J1287">
        <v>6.19</v>
      </c>
      <c r="K1287" s="148">
        <v>1.40279248619926E-3</v>
      </c>
      <c r="L1287" s="197">
        <v>13</v>
      </c>
      <c r="M1287" s="148">
        <v>0</v>
      </c>
      <c r="N1287" s="87">
        <v>5995.0890000000099</v>
      </c>
      <c r="O1287" s="87">
        <v>1102.4501845505599</v>
      </c>
      <c r="P1287" s="198">
        <v>0</v>
      </c>
      <c r="Q1287" s="198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209">
        <v>6.1539999999999999</v>
      </c>
      <c r="Z1287" s="209">
        <v>5.3490000000000002</v>
      </c>
      <c r="AA1287" s="209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52">
        <v>43035</v>
      </c>
      <c r="B1288" s="217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26">
        <v>29751</v>
      </c>
      <c r="J1288">
        <v>6.33</v>
      </c>
      <c r="K1288" s="148">
        <v>6.7422422062866402E-2</v>
      </c>
      <c r="L1288" s="197">
        <v>94</v>
      </c>
      <c r="M1288" s="148">
        <v>6.5313904846251394E-2</v>
      </c>
      <c r="N1288" s="87">
        <v>1343.3720000000101</v>
      </c>
      <c r="O1288" s="87">
        <v>131.73631759112601</v>
      </c>
      <c r="P1288" s="198">
        <v>5</v>
      </c>
      <c r="Q1288" s="198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210">
        <v>6.2619999999999996</v>
      </c>
      <c r="Z1288" s="210">
        <v>6.4939999999999998</v>
      </c>
      <c r="AA1288" s="210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52">
        <v>43035</v>
      </c>
      <c r="B1289" s="217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26">
        <v>26805</v>
      </c>
      <c r="J1289">
        <v>17.87</v>
      </c>
      <c r="K1289" s="148">
        <v>6.0746126966997202E-2</v>
      </c>
      <c r="M1289" s="148">
        <v>6.12005954729462E-2</v>
      </c>
      <c r="N1289" s="87">
        <v>-110.899999999998</v>
      </c>
      <c r="O1289" s="87">
        <v>-6.18207194645833</v>
      </c>
      <c r="P1289" s="198">
        <v>2</v>
      </c>
      <c r="Q1289" s="198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52">
        <v>43035</v>
      </c>
      <c r="B1290" s="217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26">
        <v>10112</v>
      </c>
      <c r="J1290">
        <v>50.56</v>
      </c>
      <c r="K1290" s="148">
        <v>2.2916054314130799E-2</v>
      </c>
      <c r="L1290" s="197">
        <v>243.9</v>
      </c>
      <c r="M1290" s="148">
        <v>2.21981146378337E-2</v>
      </c>
      <c r="N1290" s="87">
        <v>-95.119000000000597</v>
      </c>
      <c r="O1290" s="87">
        <v>-1.9602358865979499</v>
      </c>
      <c r="P1290" s="198">
        <v>2</v>
      </c>
      <c r="Q1290" s="198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209">
        <v>52.406999999999996</v>
      </c>
      <c r="Z1290" s="210">
        <v>49.398000000000003</v>
      </c>
      <c r="AA1290" s="210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52">
        <v>43035</v>
      </c>
      <c r="B1291" s="217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26">
        <v>107380</v>
      </c>
      <c r="J1291">
        <v>11.8</v>
      </c>
      <c r="K1291" s="148">
        <v>0.24334710366409901</v>
      </c>
      <c r="L1291" s="197">
        <v>-1124.8</v>
      </c>
      <c r="M1291" s="148">
        <v>0.20889080359613399</v>
      </c>
      <c r="N1291" s="87">
        <v>11285.844999999999</v>
      </c>
      <c r="O1291" s="87">
        <v>1314.1566554687399</v>
      </c>
      <c r="P1291" s="198">
        <v>2</v>
      </c>
      <c r="Q1291" s="198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210">
        <v>11.819000000000001</v>
      </c>
      <c r="Z1291" s="210">
        <v>11.691000000000001</v>
      </c>
      <c r="AA1291" s="210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52">
        <v>43035</v>
      </c>
      <c r="B1292" s="217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26">
        <v>24198</v>
      </c>
      <c r="J1292">
        <v>6.54</v>
      </c>
      <c r="K1292" s="148">
        <v>5.48380817141354E-2</v>
      </c>
      <c r="L1292" s="197">
        <v>-74</v>
      </c>
      <c r="M1292" s="148">
        <v>5.05160757979317E-2</v>
      </c>
      <c r="N1292" s="87">
        <v>1698.194</v>
      </c>
      <c r="O1292" s="87">
        <v>331.88744758308098</v>
      </c>
      <c r="P1292" s="198">
        <v>7</v>
      </c>
      <c r="Q1292" s="198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210">
        <v>6.5229999999999997</v>
      </c>
      <c r="Z1292" s="210">
        <v>6.5549999999999997</v>
      </c>
      <c r="AA1292" s="210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52">
        <v>43035</v>
      </c>
      <c r="B1293" s="217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26">
        <v>44183.5</v>
      </c>
      <c r="J1293">
        <v>9.11</v>
      </c>
      <c r="K1293" s="148">
        <v>0.100129695983821</v>
      </c>
      <c r="L1293" s="197">
        <v>-291</v>
      </c>
      <c r="M1293" s="148">
        <v>9.89400418390224E-2</v>
      </c>
      <c r="N1293" s="87">
        <v>33589.094999999899</v>
      </c>
      <c r="O1293" s="87">
        <v>88.689438985796201</v>
      </c>
      <c r="P1293" s="198">
        <v>15</v>
      </c>
      <c r="Q1293" s="198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210">
        <v>9.0969999999999995</v>
      </c>
      <c r="Z1293" s="209">
        <v>9.3759999999999994</v>
      </c>
      <c r="AA1293" s="209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52">
        <v>43035</v>
      </c>
      <c r="B1294" s="217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26">
        <v>1186</v>
      </c>
      <c r="J1294">
        <v>11.86</v>
      </c>
      <c r="K1294" s="148">
        <v>2.6877413386628898E-3</v>
      </c>
      <c r="L1294" s="197">
        <v>-29</v>
      </c>
      <c r="M1294" s="148">
        <v>2.4899000074105498E-3</v>
      </c>
      <c r="N1294" s="87">
        <v>75.304000000000102</v>
      </c>
      <c r="O1294" s="87">
        <v>6.41110289608178</v>
      </c>
      <c r="P1294" s="198">
        <v>1</v>
      </c>
      <c r="Q1294" s="198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52">
        <v>43035</v>
      </c>
      <c r="B1295" s="217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26">
        <v>16611</v>
      </c>
      <c r="J1295">
        <v>7.91</v>
      </c>
      <c r="K1295" s="148">
        <v>3.7644242307360201E-2</v>
      </c>
      <c r="L1295" s="197">
        <v>0</v>
      </c>
      <c r="M1295" s="148">
        <v>4.0243328973874302E-2</v>
      </c>
    </row>
    <row r="1296" spans="1:31" x14ac:dyDescent="0.25">
      <c r="A1296" s="152">
        <v>43035</v>
      </c>
      <c r="B1296" s="217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26">
        <v>96854</v>
      </c>
      <c r="J1296">
        <v>12.26</v>
      </c>
      <c r="K1296" s="148">
        <v>0.219492832727534</v>
      </c>
      <c r="L1296" s="197">
        <v>-1787</v>
      </c>
      <c r="M1296" s="148">
        <v>0.22402632264181899</v>
      </c>
      <c r="N1296" s="87">
        <v>-740.44200000002502</v>
      </c>
      <c r="O1296" s="87">
        <v>-59.587099758456098</v>
      </c>
      <c r="P1296" s="198">
        <v>2</v>
      </c>
      <c r="Q1296" s="198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210">
        <v>12.371</v>
      </c>
      <c r="Z1296" s="210">
        <v>12.718</v>
      </c>
      <c r="AA1296" s="210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52">
        <v>43035</v>
      </c>
      <c r="B1297" s="217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26">
        <v>4860</v>
      </c>
      <c r="J1297">
        <v>48.6</v>
      </c>
      <c r="K1297" s="148">
        <v>1.1013847306831101E-2</v>
      </c>
      <c r="L1297" s="197">
        <v>-93</v>
      </c>
      <c r="M1297" s="148">
        <v>0</v>
      </c>
    </row>
    <row r="1298" spans="1:31" x14ac:dyDescent="0.25">
      <c r="A1298" s="152">
        <v>43035</v>
      </c>
      <c r="B1298" s="217" t="s">
        <v>835</v>
      </c>
      <c r="C1298" t="s">
        <v>839</v>
      </c>
      <c r="I1298" s="326">
        <v>2875.45</v>
      </c>
      <c r="K1298" s="148">
        <v>6.5164130120220903E-3</v>
      </c>
      <c r="L1298" s="197">
        <v>0</v>
      </c>
      <c r="M1298" s="148">
        <v>0.14346147997553399</v>
      </c>
    </row>
    <row r="1299" spans="1:31" x14ac:dyDescent="0.25">
      <c r="A1299" s="152">
        <v>43038</v>
      </c>
      <c r="B1299" s="217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26">
        <v>243.79</v>
      </c>
      <c r="J1299">
        <v>0.01</v>
      </c>
      <c r="K1299" s="148">
        <v>5.6508737274379105E-4</v>
      </c>
      <c r="L1299" s="197">
        <v>7.82900000000018</v>
      </c>
      <c r="M1299" s="148">
        <v>0</v>
      </c>
    </row>
    <row r="1300" spans="1:31" x14ac:dyDescent="0.25">
      <c r="A1300" s="152">
        <v>43038</v>
      </c>
      <c r="B1300" s="217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26">
        <v>15254</v>
      </c>
      <c r="J1300">
        <v>5.26</v>
      </c>
      <c r="K1300" s="148">
        <v>3.5357655292808501E-2</v>
      </c>
      <c r="L1300" s="197">
        <v>-145</v>
      </c>
      <c r="M1300" s="148">
        <v>3.5953918780911399E-2</v>
      </c>
      <c r="N1300" s="87">
        <v>-144.28800000000001</v>
      </c>
      <c r="O1300" s="87">
        <v>-27.210538867924601</v>
      </c>
      <c r="P1300" s="198">
        <v>5</v>
      </c>
      <c r="Q1300" s="198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52">
        <v>43038</v>
      </c>
      <c r="B1301" s="217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26">
        <v>625</v>
      </c>
      <c r="J1301">
        <v>6.25</v>
      </c>
      <c r="K1301" s="148">
        <v>1.4487042453130499E-3</v>
      </c>
      <c r="L1301" s="197">
        <v>6</v>
      </c>
      <c r="M1301" s="148">
        <v>0</v>
      </c>
      <c r="N1301" s="87">
        <v>5995.0890000000099</v>
      </c>
      <c r="O1301" s="87">
        <v>1102.4501845505599</v>
      </c>
      <c r="P1301" s="198">
        <v>0</v>
      </c>
      <c r="Q1301" s="198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209">
        <v>6.3010000000000002</v>
      </c>
      <c r="Z1301" s="209">
        <v>5.3819999999999997</v>
      </c>
      <c r="AA1301" s="209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52">
        <v>43038</v>
      </c>
      <c r="B1302" s="217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26">
        <v>32344</v>
      </c>
      <c r="J1302">
        <v>6.22</v>
      </c>
      <c r="K1302" s="148">
        <v>7.4971024176648596E-2</v>
      </c>
      <c r="L1302" s="197">
        <v>-522.05999999999995</v>
      </c>
      <c r="M1302" s="148">
        <v>7.4024498770930897E-2</v>
      </c>
      <c r="N1302" s="87">
        <v>1438.0720000000099</v>
      </c>
      <c r="O1302" s="87">
        <v>64.818378456593294</v>
      </c>
      <c r="P1302" s="198">
        <v>6</v>
      </c>
      <c r="Q1302" s="198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210">
        <v>6.2329999999999997</v>
      </c>
      <c r="Z1302" s="210">
        <v>6.4560000000000004</v>
      </c>
      <c r="AA1302" s="210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52">
        <v>43038</v>
      </c>
      <c r="B1303" s="217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26">
        <v>34740</v>
      </c>
      <c r="J1303">
        <v>17.37</v>
      </c>
      <c r="K1303" s="148">
        <v>8.0524776771480802E-2</v>
      </c>
      <c r="L1303" s="197">
        <v>-805.17</v>
      </c>
      <c r="M1303" s="148">
        <v>8.2855938925966793E-2</v>
      </c>
      <c r="N1303" s="87">
        <v>-806.19999999999698</v>
      </c>
      <c r="O1303" s="87">
        <v>-46.1246078992557</v>
      </c>
      <c r="P1303" s="198">
        <v>3</v>
      </c>
      <c r="Q1303" s="198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52">
        <v>43038</v>
      </c>
      <c r="B1304" s="217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26">
        <v>9800</v>
      </c>
      <c r="J1304">
        <v>49</v>
      </c>
      <c r="K1304" s="148">
        <v>2.2715682566508699E-2</v>
      </c>
      <c r="L1304" s="197">
        <v>-312</v>
      </c>
      <c r="M1304" s="148">
        <v>2.2704556517904699E-2</v>
      </c>
      <c r="N1304" s="87">
        <v>-95.119000000000597</v>
      </c>
      <c r="O1304" s="87">
        <v>-1.9602358865979499</v>
      </c>
      <c r="P1304" s="198">
        <v>2</v>
      </c>
      <c r="Q1304" s="198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210">
        <v>48.801000000000002</v>
      </c>
      <c r="Z1304" s="210">
        <v>49.244</v>
      </c>
      <c r="AA1304" s="210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52">
        <v>43038</v>
      </c>
      <c r="B1305" s="217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26">
        <v>116150</v>
      </c>
      <c r="J1305">
        <v>11.5</v>
      </c>
      <c r="K1305" s="148">
        <v>0.26922719694897801</v>
      </c>
      <c r="L1305" s="197">
        <v>-2830</v>
      </c>
      <c r="M1305" s="148">
        <v>0.24054452179906999</v>
      </c>
      <c r="N1305" s="87">
        <v>7788.8450000000403</v>
      </c>
      <c r="O1305" s="87">
        <v>1051.8189451394901</v>
      </c>
      <c r="P1305" s="198">
        <v>0</v>
      </c>
      <c r="Q1305" s="198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210">
        <v>11.503</v>
      </c>
      <c r="Z1305" s="210">
        <v>11.67</v>
      </c>
      <c r="AA1305" s="210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52">
        <v>43038</v>
      </c>
      <c r="B1306" s="217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26">
        <v>26796</v>
      </c>
      <c r="J1306">
        <v>6.38</v>
      </c>
      <c r="K1306" s="148">
        <v>6.21111663318537E-2</v>
      </c>
      <c r="L1306" s="197">
        <v>-602</v>
      </c>
      <c r="M1306" s="148">
        <v>5.90859473578891E-2</v>
      </c>
      <c r="N1306" s="87">
        <v>842.19399999999598</v>
      </c>
      <c r="O1306" s="87">
        <v>209.94098638497599</v>
      </c>
      <c r="P1306" s="198">
        <v>8</v>
      </c>
      <c r="Q1306" s="198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210">
        <v>6.4020000000000001</v>
      </c>
      <c r="Z1306" s="210">
        <v>6.4989999999999997</v>
      </c>
      <c r="AA1306" s="210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52">
        <v>43038</v>
      </c>
      <c r="B1307" s="217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26">
        <v>48043</v>
      </c>
      <c r="J1307">
        <v>8.98</v>
      </c>
      <c r="K1307" s="148">
        <v>0.11136015689212</v>
      </c>
      <c r="L1307" s="197">
        <v>-635.5</v>
      </c>
      <c r="M1307" s="148">
        <v>0.111616403699031</v>
      </c>
      <c r="N1307" s="87">
        <v>32662.594999999899</v>
      </c>
      <c r="O1307" s="87">
        <v>-12.5561909243039</v>
      </c>
      <c r="P1307" s="198">
        <v>16</v>
      </c>
      <c r="Q1307" s="198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210">
        <v>8.968</v>
      </c>
      <c r="Z1307" s="209">
        <v>9.4390000000000001</v>
      </c>
      <c r="AA1307" s="209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52">
        <v>43038</v>
      </c>
      <c r="B1308" s="217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26">
        <v>1211</v>
      </c>
      <c r="J1308">
        <v>12.11</v>
      </c>
      <c r="K1308" s="148">
        <v>2.8070093457185702E-3</v>
      </c>
      <c r="L1308" s="197">
        <v>25</v>
      </c>
      <c r="M1308" s="148">
        <v>2.54670616692072E-3</v>
      </c>
      <c r="N1308" s="87">
        <v>75.304000000000102</v>
      </c>
      <c r="O1308" s="87">
        <v>6.41110289608178</v>
      </c>
      <c r="P1308" s="198">
        <v>1</v>
      </c>
      <c r="Q1308" s="198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52">
        <v>43038</v>
      </c>
      <c r="B1309" s="217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26">
        <v>16611</v>
      </c>
      <c r="J1309">
        <v>7.91</v>
      </c>
      <c r="K1309" s="148">
        <v>3.85030819502322E-2</v>
      </c>
      <c r="L1309" s="197">
        <v>0</v>
      </c>
      <c r="M1309" s="148">
        <v>4.1161465830015599E-2</v>
      </c>
    </row>
    <row r="1310" spans="1:31" x14ac:dyDescent="0.25">
      <c r="A1310" s="152">
        <v>43038</v>
      </c>
      <c r="B1310" s="217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26">
        <v>99288</v>
      </c>
      <c r="J1310">
        <v>11.82</v>
      </c>
      <c r="K1310" s="148">
        <v>0.23014231537382801</v>
      </c>
      <c r="L1310" s="197">
        <v>-3551</v>
      </c>
      <c r="M1310" s="148">
        <v>0.243010193245325</v>
      </c>
      <c r="N1310" s="87">
        <v>-4379.44200000002</v>
      </c>
      <c r="O1310" s="87">
        <v>-365.990993227427</v>
      </c>
      <c r="P1310" s="198">
        <v>3</v>
      </c>
      <c r="Q1310" s="198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210">
        <v>11.928000000000001</v>
      </c>
      <c r="Z1310" s="210">
        <v>12.661</v>
      </c>
      <c r="AA1310" s="210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52">
        <v>43038</v>
      </c>
      <c r="B1311" s="217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26">
        <v>4374</v>
      </c>
      <c r="J1311">
        <v>43.74</v>
      </c>
      <c r="K1311" s="148">
        <v>1.01386117903989E-2</v>
      </c>
      <c r="L1311" s="197">
        <v>-486</v>
      </c>
      <c r="M1311" s="148">
        <v>0</v>
      </c>
    </row>
    <row r="1312" spans="1:31" x14ac:dyDescent="0.25">
      <c r="A1312" s="152">
        <v>43038</v>
      </c>
      <c r="B1312" s="217" t="s">
        <v>835</v>
      </c>
      <c r="C1312" t="s">
        <v>839</v>
      </c>
      <c r="I1312" s="326">
        <v>25940.22</v>
      </c>
      <c r="K1312" s="148">
        <v>6.0127530941367302E-2</v>
      </c>
      <c r="L1312" s="197">
        <v>0</v>
      </c>
      <c r="M1312" s="148">
        <v>6.0692618314111102E-2</v>
      </c>
    </row>
    <row r="1313" spans="1:31" x14ac:dyDescent="0.25">
      <c r="A1313" s="152">
        <v>43039</v>
      </c>
      <c r="B1313" s="217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26">
        <v>243.82</v>
      </c>
      <c r="J1313">
        <v>0.01</v>
      </c>
      <c r="K1313" s="148">
        <v>5.6302117039959702E-4</v>
      </c>
      <c r="L1313" s="197">
        <v>0.33300000000008401</v>
      </c>
      <c r="M1313" s="148">
        <v>0</v>
      </c>
    </row>
    <row r="1314" spans="1:31" x14ac:dyDescent="0.25">
      <c r="A1314" s="152">
        <v>43039</v>
      </c>
      <c r="B1314" s="217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26">
        <v>15283</v>
      </c>
      <c r="J1314">
        <v>5.27</v>
      </c>
      <c r="K1314" s="148">
        <v>3.5291003802875302E-2</v>
      </c>
      <c r="L1314" s="197">
        <v>29</v>
      </c>
      <c r="M1314" s="148">
        <v>3.5818048146784701E-2</v>
      </c>
      <c r="N1314" s="87">
        <v>-144.28800000000001</v>
      </c>
      <c r="O1314" s="87">
        <v>-27.210538867924601</v>
      </c>
      <c r="P1314" s="198">
        <v>5</v>
      </c>
      <c r="Q1314" s="198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52">
        <v>43039</v>
      </c>
      <c r="B1315" s="217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26">
        <v>610</v>
      </c>
      <c r="J1315">
        <v>6.1</v>
      </c>
      <c r="K1315" s="148">
        <v>1.40859205128273E-3</v>
      </c>
      <c r="L1315" s="197">
        <v>-15</v>
      </c>
      <c r="M1315" s="148">
        <v>0</v>
      </c>
      <c r="N1315" s="87">
        <v>5995.0890000000099</v>
      </c>
      <c r="O1315" s="87">
        <v>1102.4501845505599</v>
      </c>
      <c r="P1315" s="198">
        <v>0</v>
      </c>
      <c r="Q1315" s="198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210">
        <v>6.3620000000000001</v>
      </c>
      <c r="Z1315" s="209">
        <v>5.38</v>
      </c>
      <c r="AA1315" s="209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52">
        <v>43039</v>
      </c>
      <c r="B1316" s="217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26">
        <v>32344</v>
      </c>
      <c r="J1316">
        <v>6.22</v>
      </c>
      <c r="K1316" s="148">
        <v>7.4687707060145103E-2</v>
      </c>
      <c r="L1316" s="197">
        <v>0</v>
      </c>
      <c r="M1316" s="148">
        <v>7.3744758594339696E-2</v>
      </c>
      <c r="N1316" s="87">
        <v>1438.0720000000099</v>
      </c>
      <c r="O1316" s="87">
        <v>64.818378456593294</v>
      </c>
      <c r="P1316" s="198">
        <v>6</v>
      </c>
      <c r="Q1316" s="198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210">
        <v>6.1710000000000003</v>
      </c>
      <c r="Z1316" s="210">
        <v>6.4379999999999997</v>
      </c>
      <c r="AA1316" s="210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52">
        <v>43039</v>
      </c>
      <c r="B1317" s="217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26">
        <v>35020</v>
      </c>
      <c r="J1317">
        <v>17.510000000000002</v>
      </c>
      <c r="K1317" s="148">
        <v>8.0867038747411593E-2</v>
      </c>
      <c r="L1317" s="197">
        <v>280</v>
      </c>
      <c r="M1317" s="148">
        <v>8.25428245466516E-2</v>
      </c>
      <c r="N1317" s="87">
        <v>-806.19999999999698</v>
      </c>
      <c r="O1317" s="87">
        <v>-46.1246078992557</v>
      </c>
      <c r="P1317" s="198">
        <v>3</v>
      </c>
      <c r="Q1317" s="198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52">
        <v>43039</v>
      </c>
      <c r="B1318" s="217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26">
        <v>9678</v>
      </c>
      <c r="J1318">
        <v>48.39</v>
      </c>
      <c r="K1318" s="148">
        <v>2.2348121102154499E-2</v>
      </c>
      <c r="L1318" s="197">
        <v>-122</v>
      </c>
      <c r="M1318" s="148">
        <v>2.2618755509384501E-2</v>
      </c>
      <c r="N1318" s="87">
        <v>-95.119000000000597</v>
      </c>
      <c r="O1318" s="87">
        <v>-1.9602358865979499</v>
      </c>
      <c r="P1318" s="198">
        <v>2</v>
      </c>
      <c r="Q1318" s="198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209">
        <v>48.853999999999999</v>
      </c>
      <c r="Z1318" s="210">
        <v>49.262999999999998</v>
      </c>
      <c r="AA1318" s="210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52">
        <v>43039</v>
      </c>
      <c r="B1319" s="217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26">
        <v>117160</v>
      </c>
      <c r="J1319">
        <v>11.6</v>
      </c>
      <c r="K1319" s="148">
        <v>0.27054204053817099</v>
      </c>
      <c r="L1319" s="197">
        <v>1010</v>
      </c>
      <c r="M1319" s="148">
        <v>0.23963549886580601</v>
      </c>
      <c r="N1319" s="87">
        <v>7788.8450000000403</v>
      </c>
      <c r="O1319" s="87">
        <v>1051.8189451394901</v>
      </c>
      <c r="P1319" s="198">
        <v>0</v>
      </c>
      <c r="Q1319" s="198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209">
        <v>11.589</v>
      </c>
      <c r="Z1319" s="210">
        <v>11.673</v>
      </c>
      <c r="AA1319" s="210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52">
        <v>43039</v>
      </c>
      <c r="B1320" s="217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26">
        <v>26796</v>
      </c>
      <c r="J1320">
        <v>6.38</v>
      </c>
      <c r="K1320" s="148">
        <v>6.1876446895363799E-2</v>
      </c>
      <c r="L1320" s="197">
        <v>0</v>
      </c>
      <c r="M1320" s="148">
        <v>5.8862660289116103E-2</v>
      </c>
      <c r="N1320" s="87">
        <v>842.19399999999598</v>
      </c>
      <c r="O1320" s="87">
        <v>209.94098638497599</v>
      </c>
      <c r="P1320" s="198">
        <v>8</v>
      </c>
      <c r="Q1320" s="198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210">
        <v>3.1520000000000001</v>
      </c>
      <c r="Z1320" s="210">
        <v>6.492</v>
      </c>
      <c r="AA1320" s="210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52">
        <v>43039</v>
      </c>
      <c r="B1321" s="217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26">
        <v>52006.5</v>
      </c>
      <c r="J1321">
        <v>8.89</v>
      </c>
      <c r="K1321" s="148">
        <v>0.12009170904104099</v>
      </c>
      <c r="L1321" s="197">
        <v>-481.5</v>
      </c>
      <c r="M1321" s="148">
        <v>0.121458851539339</v>
      </c>
      <c r="N1321" s="87">
        <v>32122.594999999899</v>
      </c>
      <c r="O1321" s="87">
        <v>-73.477994876153303</v>
      </c>
      <c r="P1321" s="198">
        <v>17</v>
      </c>
      <c r="Q1321" s="198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210">
        <v>8.875</v>
      </c>
      <c r="Z1321" s="209">
        <v>9.5549999999999997</v>
      </c>
      <c r="AA1321" s="209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52">
        <v>43039</v>
      </c>
      <c r="B1322" s="217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26">
        <v>1227</v>
      </c>
      <c r="J1322">
        <v>12.27</v>
      </c>
      <c r="K1322" s="148">
        <v>2.83334827364575E-3</v>
      </c>
      <c r="L1322" s="197">
        <v>16</v>
      </c>
      <c r="M1322" s="148">
        <v>2.5370821094169399E-3</v>
      </c>
      <c r="N1322" s="87">
        <v>75.304000000000102</v>
      </c>
      <c r="O1322" s="87">
        <v>6.41110289608178</v>
      </c>
      <c r="P1322" s="198">
        <v>1</v>
      </c>
      <c r="Q1322" s="198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52">
        <v>43039</v>
      </c>
      <c r="B1323" s="217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26">
        <v>16611</v>
      </c>
      <c r="J1323">
        <v>7.91</v>
      </c>
      <c r="K1323" s="148">
        <v>3.83575779735367E-2</v>
      </c>
      <c r="L1323" s="197">
        <v>0</v>
      </c>
      <c r="M1323" s="148">
        <v>4.1005915763331999E-2</v>
      </c>
    </row>
    <row r="1324" spans="1:31" x14ac:dyDescent="0.25">
      <c r="A1324" s="152">
        <v>43039</v>
      </c>
      <c r="B1324" s="217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26">
        <v>100128</v>
      </c>
      <c r="J1324">
        <v>11.92</v>
      </c>
      <c r="K1324" s="148">
        <v>0.231212303132519</v>
      </c>
      <c r="L1324" s="197">
        <v>840</v>
      </c>
      <c r="M1324" s="148">
        <v>0.24209185248651399</v>
      </c>
      <c r="N1324" s="87">
        <v>-4379.44200000002</v>
      </c>
      <c r="O1324" s="87">
        <v>-365.990993227427</v>
      </c>
      <c r="P1324" s="198">
        <v>3</v>
      </c>
      <c r="Q1324" s="198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210">
        <v>11.84</v>
      </c>
      <c r="Z1324" s="210">
        <v>12.646000000000001</v>
      </c>
      <c r="AA1324" s="210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52">
        <v>43039</v>
      </c>
      <c r="B1325" s="217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26">
        <v>4454</v>
      </c>
      <c r="J1325">
        <v>44.54</v>
      </c>
      <c r="K1325" s="148">
        <v>1.02850311416611E-2</v>
      </c>
      <c r="L1325" s="197">
        <v>80</v>
      </c>
      <c r="M1325" s="148">
        <v>0</v>
      </c>
    </row>
    <row r="1326" spans="1:31" x14ac:dyDescent="0.25">
      <c r="A1326" s="152">
        <v>43039</v>
      </c>
      <c r="B1326" s="217" t="s">
        <v>835</v>
      </c>
      <c r="C1326" t="s">
        <v>839</v>
      </c>
      <c r="I1326" s="326">
        <v>21495.22</v>
      </c>
      <c r="K1326" s="148">
        <v>4.9636059069792599E-2</v>
      </c>
      <c r="L1326" s="197">
        <v>0</v>
      </c>
      <c r="M1326" s="148">
        <v>5.01990802401922E-2</v>
      </c>
    </row>
    <row r="1327" spans="1:31" x14ac:dyDescent="0.25">
      <c r="A1327" s="152">
        <v>43040</v>
      </c>
      <c r="B1327" s="217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26">
        <v>243.84</v>
      </c>
      <c r="J1327">
        <v>0.01</v>
      </c>
      <c r="K1327" s="148">
        <v>5.6452930678977504E-4</v>
      </c>
      <c r="L1327" s="197">
        <v>0.22199999999975301</v>
      </c>
      <c r="M1327" s="148">
        <v>0</v>
      </c>
    </row>
    <row r="1328" spans="1:31" x14ac:dyDescent="0.25">
      <c r="A1328" s="152">
        <v>43040</v>
      </c>
      <c r="B1328" s="217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26">
        <v>15283</v>
      </c>
      <c r="J1328">
        <v>5.27</v>
      </c>
      <c r="K1328" s="148">
        <v>3.5382633676460502E-2</v>
      </c>
      <c r="L1328" s="197">
        <v>0</v>
      </c>
      <c r="M1328" s="148">
        <v>3.5911046442953697E-2</v>
      </c>
      <c r="N1328" s="87">
        <v>-144.28800000000001</v>
      </c>
      <c r="O1328" s="87">
        <v>-27.210538867924601</v>
      </c>
      <c r="P1328" s="198">
        <v>5</v>
      </c>
      <c r="Q1328" s="198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52">
        <v>43040</v>
      </c>
      <c r="B1329" s="217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26">
        <v>609</v>
      </c>
      <c r="J1329">
        <v>6.09</v>
      </c>
      <c r="K1329" s="148">
        <v>1.4099341692707199E-3</v>
      </c>
      <c r="L1329" s="197">
        <v>-1</v>
      </c>
      <c r="M1329" s="148">
        <v>0</v>
      </c>
      <c r="N1329" s="87">
        <v>5995.0890000000099</v>
      </c>
      <c r="O1329" s="87">
        <v>1102.4501845505599</v>
      </c>
      <c r="P1329" s="198">
        <v>0</v>
      </c>
      <c r="Q1329" s="198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209">
        <v>6.1470000000000002</v>
      </c>
      <c r="Z1329" s="209">
        <v>5.3920000000000003</v>
      </c>
      <c r="AA1329" s="209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52">
        <v>43040</v>
      </c>
      <c r="B1330" s="217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26">
        <v>32032</v>
      </c>
      <c r="J1330">
        <v>6.16</v>
      </c>
      <c r="K1330" s="148">
        <v>7.4159296075664696E-2</v>
      </c>
      <c r="L1330" s="197">
        <v>-312</v>
      </c>
      <c r="M1330" s="148">
        <v>7.3936230136076503E-2</v>
      </c>
      <c r="N1330" s="87">
        <v>1438.0720000000099</v>
      </c>
      <c r="O1330" s="87">
        <v>64.818378456593294</v>
      </c>
      <c r="P1330" s="198">
        <v>6</v>
      </c>
      <c r="Q1330" s="198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210">
        <v>6.1829999999999998</v>
      </c>
      <c r="Z1330" s="210">
        <v>6.4189999999999996</v>
      </c>
      <c r="AA1330" s="210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52">
        <v>43040</v>
      </c>
      <c r="B1331" s="217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26">
        <v>35160</v>
      </c>
      <c r="J1331">
        <v>17.579999999999998</v>
      </c>
      <c r="K1331" s="148">
        <v>8.1401125437698896E-2</v>
      </c>
      <c r="L1331" s="197">
        <v>140</v>
      </c>
      <c r="M1331" s="148">
        <v>8.2757139464437093E-2</v>
      </c>
      <c r="N1331" s="87">
        <v>-806.19999999999698</v>
      </c>
      <c r="O1331" s="87">
        <v>-46.1246078992557</v>
      </c>
      <c r="P1331" s="198">
        <v>3</v>
      </c>
      <c r="Q1331" s="198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52">
        <v>43040</v>
      </c>
      <c r="B1332" s="217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26">
        <v>9610</v>
      </c>
      <c r="J1332">
        <v>48.05</v>
      </c>
      <c r="K1332" s="148">
        <v>2.22487148878352E-2</v>
      </c>
      <c r="L1332" s="197">
        <v>-68</v>
      </c>
      <c r="M1332" s="148">
        <v>2.2677483045715301E-2</v>
      </c>
      <c r="N1332" s="87">
        <v>-95.119000000000597</v>
      </c>
      <c r="O1332" s="87">
        <v>-1.9602358865979499</v>
      </c>
      <c r="P1332" s="198">
        <v>2</v>
      </c>
      <c r="Q1332" s="198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210">
        <v>48.308</v>
      </c>
      <c r="Z1332" s="210">
        <v>49.109000000000002</v>
      </c>
      <c r="AA1332" s="210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52">
        <v>43040</v>
      </c>
      <c r="B1333" s="217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26">
        <v>116352</v>
      </c>
      <c r="J1333">
        <v>11.52</v>
      </c>
      <c r="K1333" s="148">
        <v>0.26937382670441301</v>
      </c>
      <c r="L1333" s="197">
        <v>-808</v>
      </c>
      <c r="M1333" s="148">
        <v>0.240257690588951</v>
      </c>
      <c r="N1333" s="87">
        <v>7788.8450000000403</v>
      </c>
      <c r="O1333" s="87">
        <v>1051.8189451394901</v>
      </c>
      <c r="P1333" s="198">
        <v>0</v>
      </c>
      <c r="Q1333" s="198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210">
        <v>11.454000000000001</v>
      </c>
      <c r="Z1333" s="210">
        <v>11.659000000000001</v>
      </c>
      <c r="AA1333" s="210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52">
        <v>43040</v>
      </c>
      <c r="B1334" s="217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26">
        <v>26838</v>
      </c>
      <c r="J1334">
        <v>6.39</v>
      </c>
      <c r="K1334" s="148">
        <v>6.2134340287171901E-2</v>
      </c>
      <c r="L1334" s="197">
        <v>42</v>
      </c>
      <c r="M1334" s="148">
        <v>5.9015491819534201E-2</v>
      </c>
      <c r="N1334" s="87">
        <v>842.19399999999598</v>
      </c>
      <c r="O1334" s="87">
        <v>209.94098638497599</v>
      </c>
      <c r="P1334" s="198">
        <v>8</v>
      </c>
      <c r="Q1334" s="198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210">
        <v>5.1680000000000001</v>
      </c>
      <c r="Z1334" s="210">
        <v>6.48</v>
      </c>
      <c r="AA1334" s="210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52">
        <v>43040</v>
      </c>
      <c r="B1335" s="217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26">
        <v>55626</v>
      </c>
      <c r="J1335">
        <v>8.76</v>
      </c>
      <c r="K1335" s="148">
        <v>0.128783248111418</v>
      </c>
      <c r="L1335" s="197">
        <v>-745.5</v>
      </c>
      <c r="M1335" s="148">
        <v>0.13187989416742399</v>
      </c>
      <c r="N1335" s="87">
        <v>31181.594999999899</v>
      </c>
      <c r="O1335" s="87">
        <v>-182.68510258030301</v>
      </c>
      <c r="P1335" s="198">
        <v>17</v>
      </c>
      <c r="Q1335" s="198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210">
        <v>8.7789999999999999</v>
      </c>
      <c r="Z1335" s="209">
        <v>10.260999999999999</v>
      </c>
      <c r="AA1335" s="209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52">
        <v>43040</v>
      </c>
      <c r="B1336" s="217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26">
        <v>1211</v>
      </c>
      <c r="J1336">
        <v>12.11</v>
      </c>
      <c r="K1336" s="148">
        <v>2.8036621986647701E-3</v>
      </c>
      <c r="L1336" s="197">
        <v>-16</v>
      </c>
      <c r="M1336" s="148">
        <v>2.5436694117861101E-3</v>
      </c>
      <c r="N1336" s="87">
        <v>75.304000000000102</v>
      </c>
      <c r="O1336" s="87">
        <v>6.41110289608178</v>
      </c>
      <c r="P1336" s="198">
        <v>1</v>
      </c>
      <c r="Q1336" s="198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52">
        <v>43040</v>
      </c>
      <c r="B1337" s="217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26">
        <v>16611</v>
      </c>
      <c r="J1337">
        <v>7.91</v>
      </c>
      <c r="K1337" s="148">
        <v>3.8457169927349703E-2</v>
      </c>
      <c r="L1337" s="197">
        <v>0</v>
      </c>
      <c r="M1337" s="148">
        <v>4.1112383884744197E-2</v>
      </c>
    </row>
    <row r="1338" spans="1:31" x14ac:dyDescent="0.25">
      <c r="A1338" s="152">
        <v>43040</v>
      </c>
      <c r="B1338" s="217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26">
        <v>100632</v>
      </c>
      <c r="J1338">
        <v>11.98</v>
      </c>
      <c r="K1338" s="148">
        <v>0.23297946686707999</v>
      </c>
      <c r="L1338" s="197">
        <v>504</v>
      </c>
      <c r="M1338" s="148">
        <v>0.242720421907867</v>
      </c>
      <c r="N1338" s="87">
        <v>-4379.44200000002</v>
      </c>
      <c r="O1338" s="87">
        <v>-365.990993227427</v>
      </c>
      <c r="P1338" s="198">
        <v>3</v>
      </c>
      <c r="Q1338" s="198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210">
        <v>11.988</v>
      </c>
      <c r="Z1338" s="210">
        <v>12.635</v>
      </c>
      <c r="AA1338" s="210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52">
        <v>43040</v>
      </c>
      <c r="B1339" s="217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26">
        <v>4597</v>
      </c>
      <c r="J1339">
        <v>45.97</v>
      </c>
      <c r="K1339" s="148">
        <v>1.0642803573296399E-2</v>
      </c>
      <c r="L1339" s="197">
        <v>143</v>
      </c>
      <c r="M1339" s="148">
        <v>0</v>
      </c>
    </row>
    <row r="1340" spans="1:31" x14ac:dyDescent="0.25">
      <c r="A1340" s="152">
        <v>43040</v>
      </c>
      <c r="B1340" s="217" t="s">
        <v>835</v>
      </c>
      <c r="C1340" t="s">
        <v>839</v>
      </c>
      <c r="I1340" s="326">
        <v>17130.22</v>
      </c>
      <c r="K1340" s="148">
        <v>3.9659248776887902E-2</v>
      </c>
      <c r="L1340" s="197">
        <v>0</v>
      </c>
      <c r="M1340" s="148">
        <v>4.0223778083677698E-2</v>
      </c>
    </row>
    <row r="1341" spans="1:31" x14ac:dyDescent="0.25">
      <c r="A1341" s="152">
        <v>43042</v>
      </c>
      <c r="B1341" s="217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26">
        <v>243.88</v>
      </c>
      <c r="J1341">
        <v>0.01</v>
      </c>
      <c r="K1341" s="148">
        <v>5.1607714248670298E-4</v>
      </c>
      <c r="L1341" s="197">
        <v>0.44400000000041501</v>
      </c>
      <c r="M1341" s="148">
        <v>0</v>
      </c>
    </row>
    <row r="1342" spans="1:31" x14ac:dyDescent="0.25">
      <c r="A1342" s="152">
        <v>43042</v>
      </c>
      <c r="B1342" s="217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26">
        <v>15312</v>
      </c>
      <c r="J1342">
        <v>5.28</v>
      </c>
      <c r="K1342" s="148">
        <v>3.2401891117584E-2</v>
      </c>
      <c r="L1342" s="197">
        <v>29</v>
      </c>
      <c r="M1342" s="148">
        <v>3.2823505066530402E-2</v>
      </c>
      <c r="N1342" s="87">
        <v>-144.28800000000001</v>
      </c>
      <c r="O1342" s="87">
        <v>-27.210538867924601</v>
      </c>
      <c r="P1342" s="198">
        <v>5</v>
      </c>
      <c r="Q1342" s="198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52">
        <v>43042</v>
      </c>
      <c r="B1343" s="217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26">
        <v>610</v>
      </c>
      <c r="J1343">
        <v>6.1</v>
      </c>
      <c r="K1343" s="148">
        <v>1.2908276895066801E-3</v>
      </c>
      <c r="L1343" s="197">
        <v>1</v>
      </c>
      <c r="M1343" s="148">
        <v>0</v>
      </c>
      <c r="N1343" s="87">
        <v>5995.0890000000099</v>
      </c>
      <c r="O1343" s="87">
        <v>1102.4501845505599</v>
      </c>
      <c r="P1343" s="198">
        <v>0</v>
      </c>
      <c r="Q1343" s="198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209">
        <v>6.0839999999999996</v>
      </c>
      <c r="Z1343" s="209">
        <v>5.4039999999999999</v>
      </c>
      <c r="AA1343" s="209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52">
        <v>43042</v>
      </c>
      <c r="B1344" s="217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26">
        <v>34941</v>
      </c>
      <c r="J1344">
        <v>6.13</v>
      </c>
      <c r="K1344" s="148">
        <v>7.3939033277135802E-2</v>
      </c>
      <c r="L1344" s="197">
        <v>-136.06</v>
      </c>
      <c r="M1344" s="148">
        <v>7.4023064043611697E-2</v>
      </c>
      <c r="N1344" s="87">
        <v>1602.7719999999999</v>
      </c>
      <c r="O1344" s="87">
        <v>-54.2373414473672</v>
      </c>
      <c r="P1344" s="198">
        <v>7</v>
      </c>
      <c r="Q1344" s="198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210">
        <v>6.0229999999999997</v>
      </c>
      <c r="Z1344" s="210">
        <v>6.375</v>
      </c>
      <c r="AA1344" s="210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52">
        <v>43042</v>
      </c>
      <c r="B1345" s="217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26">
        <v>43025</v>
      </c>
      <c r="J1345">
        <v>17.21</v>
      </c>
      <c r="K1345" s="148">
        <v>9.1045674329548895E-2</v>
      </c>
      <c r="L1345" s="197">
        <v>-730.17</v>
      </c>
      <c r="M1345" s="148">
        <v>9.3830222428021096E-2</v>
      </c>
      <c r="N1345" s="87">
        <v>-1391.5</v>
      </c>
      <c r="O1345" s="87">
        <v>-80.954845750873105</v>
      </c>
      <c r="P1345" s="198">
        <v>4</v>
      </c>
      <c r="Q1345" s="198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52">
        <v>43042</v>
      </c>
      <c r="B1346" s="217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26">
        <v>4940</v>
      </c>
      <c r="J1346">
        <v>49.4</v>
      </c>
      <c r="K1346" s="148">
        <v>1.0453588174037701E-2</v>
      </c>
      <c r="L1346" s="197">
        <v>301.92</v>
      </c>
      <c r="M1346" s="148">
        <v>1.0206595702039E-2</v>
      </c>
      <c r="N1346" s="87">
        <v>158.838999999999</v>
      </c>
      <c r="O1346" s="87">
        <v>3.18666359895622</v>
      </c>
      <c r="P1346" s="198">
        <v>2</v>
      </c>
      <c r="Q1346" s="198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209">
        <v>50.954000000000001</v>
      </c>
      <c r="Z1346" s="210">
        <v>48.969000000000001</v>
      </c>
      <c r="AA1346" s="210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52">
        <v>43042</v>
      </c>
      <c r="B1347" s="217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26">
        <v>131157</v>
      </c>
      <c r="J1347">
        <v>11.21</v>
      </c>
      <c r="K1347" s="148">
        <v>0.27754276602069999</v>
      </c>
      <c r="L1347" s="197">
        <v>-3239</v>
      </c>
      <c r="M1347" s="148">
        <v>0.257784045416312</v>
      </c>
      <c r="N1347" s="87">
        <v>4469.8450000000403</v>
      </c>
      <c r="O1347" s="87">
        <v>783.78340508511701</v>
      </c>
      <c r="P1347" s="198">
        <v>4</v>
      </c>
      <c r="Q1347" s="198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210">
        <v>11.202</v>
      </c>
      <c r="Z1347" s="210">
        <v>11.61</v>
      </c>
      <c r="AA1347" s="210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52">
        <v>43042</v>
      </c>
      <c r="B1348" s="217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26">
        <v>26418</v>
      </c>
      <c r="J1348">
        <v>6.29</v>
      </c>
      <c r="K1348" s="148">
        <v>5.5903419510471203E-2</v>
      </c>
      <c r="L1348" s="197">
        <v>-420</v>
      </c>
      <c r="M1348" s="148">
        <v>5.3941488389079001E-2</v>
      </c>
      <c r="N1348" s="87">
        <v>842.19399999999598</v>
      </c>
      <c r="O1348" s="87">
        <v>209.94098638497599</v>
      </c>
      <c r="P1348" s="198">
        <v>8</v>
      </c>
      <c r="Q1348" s="198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210">
        <v>6.3159999999999998</v>
      </c>
      <c r="Z1348" s="210">
        <v>6.4370000000000003</v>
      </c>
      <c r="AA1348" s="210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52">
        <v>43042</v>
      </c>
      <c r="B1349" s="217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26">
        <v>76763.5</v>
      </c>
      <c r="J1349">
        <v>8.2100000000000009</v>
      </c>
      <c r="K1349" s="148">
        <v>0.162440084169583</v>
      </c>
      <c r="L1349" s="197">
        <v>-4032.5</v>
      </c>
      <c r="M1349" s="148">
        <v>0.17380370586472299</v>
      </c>
      <c r="N1349" s="87">
        <v>27029.094999999899</v>
      </c>
      <c r="O1349" s="87">
        <v>-702.991168237485</v>
      </c>
      <c r="P1349" s="198">
        <v>22</v>
      </c>
      <c r="Q1349" s="198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210">
        <v>8.1639999999999997</v>
      </c>
      <c r="Z1349" s="209">
        <v>-33.073999999999998</v>
      </c>
      <c r="AA1349" s="210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52">
        <v>43042</v>
      </c>
      <c r="B1350" s="217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26">
        <v>1173</v>
      </c>
      <c r="J1350">
        <v>11.73</v>
      </c>
      <c r="K1350" s="148">
        <v>2.4821981635923499E-3</v>
      </c>
      <c r="L1350" s="197">
        <v>-38</v>
      </c>
      <c r="M1350" s="148">
        <v>2.3249711187885002E-3</v>
      </c>
      <c r="N1350" s="87">
        <v>75.304000000000102</v>
      </c>
      <c r="O1350" s="87">
        <v>6.41110289608178</v>
      </c>
      <c r="P1350" s="198">
        <v>1</v>
      </c>
      <c r="Q1350" s="198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52">
        <v>43042</v>
      </c>
      <c r="B1351" s="217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26">
        <v>13906</v>
      </c>
      <c r="J1351">
        <v>8.18</v>
      </c>
      <c r="K1351" s="148">
        <v>2.9426639098819402E-2</v>
      </c>
      <c r="L1351" s="197">
        <v>766.52</v>
      </c>
      <c r="M1351" s="148">
        <v>3.0231523066001E-2</v>
      </c>
      <c r="N1351" s="87">
        <v>281.94000000000898</v>
      </c>
      <c r="O1351" s="87">
        <v>57.861859195404797</v>
      </c>
      <c r="P1351" s="198">
        <v>0</v>
      </c>
      <c r="Q1351" s="198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52">
        <v>43042</v>
      </c>
      <c r="B1352" s="217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26">
        <v>98532</v>
      </c>
      <c r="J1352">
        <v>11.73</v>
      </c>
      <c r="K1352" s="148">
        <v>0.20850464574175701</v>
      </c>
      <c r="L1352" s="197">
        <v>-2100</v>
      </c>
      <c r="M1352" s="148">
        <v>0.22185193101791401</v>
      </c>
      <c r="N1352" s="87">
        <v>-4379.44200000002</v>
      </c>
      <c r="O1352" s="87">
        <v>-365.990993227427</v>
      </c>
      <c r="P1352" s="198">
        <v>3</v>
      </c>
      <c r="Q1352" s="198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210">
        <v>11.619</v>
      </c>
      <c r="Z1352" s="210">
        <v>12.581</v>
      </c>
      <c r="AA1352" s="210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52">
        <v>43042</v>
      </c>
      <c r="B1353" s="217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26">
        <v>4825</v>
      </c>
      <c r="J1353">
        <v>48.25</v>
      </c>
      <c r="K1353" s="148">
        <v>1.0210235412901199E-2</v>
      </c>
      <c r="L1353" s="197">
        <v>228</v>
      </c>
      <c r="M1353" s="148">
        <v>0</v>
      </c>
    </row>
    <row r="1354" spans="1:31" x14ac:dyDescent="0.25">
      <c r="A1354" s="152">
        <v>43042</v>
      </c>
      <c r="B1354" s="217" t="s">
        <v>835</v>
      </c>
      <c r="C1354" t="s">
        <v>839</v>
      </c>
      <c r="I1354" s="326">
        <v>20718.63</v>
      </c>
      <c r="K1354" s="148">
        <v>4.3842920151874999E-2</v>
      </c>
      <c r="L1354" s="197">
        <v>0</v>
      </c>
      <c r="M1354" s="148">
        <v>4.4358997294361699E-2</v>
      </c>
      <c r="P1354" s="211"/>
      <c r="Q1354" s="211"/>
      <c r="R1354" s="87"/>
      <c r="S1354" s="211"/>
      <c r="T1354" s="87"/>
      <c r="U1354" s="87"/>
      <c r="V1354" s="87"/>
      <c r="W1354" s="87"/>
      <c r="X1354" s="87"/>
      <c r="Y1354" s="142"/>
      <c r="Z1354" s="142"/>
      <c r="AA1354" s="142"/>
      <c r="AB1354" s="142"/>
      <c r="AC1354" s="142"/>
      <c r="AD1354" s="142"/>
      <c r="AE1354" s="142"/>
    </row>
    <row r="1355" spans="1:31" x14ac:dyDescent="0.25">
      <c r="A1355" s="152">
        <v>43045</v>
      </c>
      <c r="B1355" s="217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26">
        <v>243.88</v>
      </c>
      <c r="J1355">
        <v>0.01</v>
      </c>
      <c r="K1355" s="148">
        <v>5.1707670848235795E-4</v>
      </c>
      <c r="L1355" s="197">
        <v>0</v>
      </c>
      <c r="M1355" s="148">
        <v>0</v>
      </c>
    </row>
    <row r="1356" spans="1:31" x14ac:dyDescent="0.25">
      <c r="A1356" s="152">
        <v>43045</v>
      </c>
      <c r="B1356" s="217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26">
        <v>15312</v>
      </c>
      <c r="J1356">
        <v>5.28</v>
      </c>
      <c r="K1356" s="148">
        <v>3.2464648844849398E-2</v>
      </c>
      <c r="L1356" s="197">
        <v>0</v>
      </c>
      <c r="M1356" s="148">
        <v>3.2887079398392201E-2</v>
      </c>
      <c r="N1356" s="87">
        <v>-144.28800000000001</v>
      </c>
      <c r="O1356" s="87">
        <v>-27.210538867924601</v>
      </c>
      <c r="P1356" s="198">
        <v>5</v>
      </c>
      <c r="Q1356" s="198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52">
        <v>43045</v>
      </c>
      <c r="B1357" s="217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26">
        <v>606</v>
      </c>
      <c r="J1357">
        <v>6.06</v>
      </c>
      <c r="K1357" s="148">
        <v>1.2848469958188799E-3</v>
      </c>
      <c r="L1357" s="197">
        <v>-4</v>
      </c>
      <c r="M1357" s="148">
        <v>0</v>
      </c>
      <c r="N1357" s="87">
        <v>5995.0890000000099</v>
      </c>
      <c r="O1357" s="87">
        <v>1102.4501845505599</v>
      </c>
      <c r="P1357" s="198">
        <v>0</v>
      </c>
      <c r="Q1357" s="198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210">
        <v>6.0119999999999996</v>
      </c>
      <c r="Z1357" s="209">
        <v>5.3730000000000002</v>
      </c>
      <c r="AA1357" s="209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52">
        <v>43045</v>
      </c>
      <c r="B1358" s="217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26">
        <v>34827</v>
      </c>
      <c r="J1358">
        <v>6.11</v>
      </c>
      <c r="K1358" s="148">
        <v>7.3840538487432703E-2</v>
      </c>
      <c r="L1358" s="197">
        <v>-114</v>
      </c>
      <c r="M1358" s="148">
        <v>7.4166435899524E-2</v>
      </c>
      <c r="N1358" s="87">
        <v>346.352000000006</v>
      </c>
      <c r="O1358" s="87">
        <v>-54.2373414473672</v>
      </c>
      <c r="P1358" s="198">
        <v>7</v>
      </c>
      <c r="Q1358" s="198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210">
        <v>6.077</v>
      </c>
      <c r="Z1358" s="210">
        <v>6.3659999999999997</v>
      </c>
      <c r="AA1358" s="210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52">
        <v>43045</v>
      </c>
      <c r="B1359" s="217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26">
        <v>43150</v>
      </c>
      <c r="J1359">
        <v>17.260000000000002</v>
      </c>
      <c r="K1359" s="148">
        <v>9.1487042689083795E-2</v>
      </c>
      <c r="L1359" s="197">
        <v>125</v>
      </c>
      <c r="M1359" s="148">
        <v>9.4011957854728698E-2</v>
      </c>
      <c r="N1359" s="87">
        <v>-1391.5</v>
      </c>
      <c r="O1359" s="87">
        <v>-80.954845750873105</v>
      </c>
      <c r="P1359" s="198">
        <v>4</v>
      </c>
      <c r="Q1359" s="198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52">
        <v>43045</v>
      </c>
      <c r="B1360" s="217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26">
        <v>0</v>
      </c>
      <c r="J1360">
        <v>54.14</v>
      </c>
      <c r="K1360" s="148">
        <v>0</v>
      </c>
      <c r="L1360" s="197">
        <v>483.46</v>
      </c>
      <c r="M1360" s="148">
        <v>0</v>
      </c>
      <c r="N1360" s="87">
        <v>600.344999999999</v>
      </c>
      <c r="O1360" s="87">
        <v>11.042414933750401</v>
      </c>
      <c r="P1360" s="198">
        <v>2</v>
      </c>
      <c r="Q1360" s="198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209">
        <v>47.738999999999997</v>
      </c>
      <c r="Z1360" s="210">
        <v>49.517000000000003</v>
      </c>
      <c r="AA1360" s="210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52">
        <v>43045</v>
      </c>
      <c r="B1361" s="217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26">
        <v>131216</v>
      </c>
      <c r="J1361">
        <v>11.12</v>
      </c>
      <c r="K1361" s="148">
        <v>0.27820541815737698</v>
      </c>
      <c r="L1361" s="197">
        <v>-985.48000000000104</v>
      </c>
      <c r="M1361" s="148">
        <v>0.26049785192028102</v>
      </c>
      <c r="N1361" s="87">
        <v>5013.3650000000398</v>
      </c>
      <c r="O1361" s="87">
        <v>829.48848578124205</v>
      </c>
      <c r="P1361" s="198">
        <v>2</v>
      </c>
      <c r="Q1361" s="198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210">
        <v>10.942</v>
      </c>
      <c r="Z1361" s="210">
        <v>11.589</v>
      </c>
      <c r="AA1361" s="210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52">
        <v>43045</v>
      </c>
      <c r="B1362" s="217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26">
        <v>26670</v>
      </c>
      <c r="J1362">
        <v>6.35</v>
      </c>
      <c r="K1362" s="148">
        <v>5.6545989073415202E-2</v>
      </c>
      <c r="L1362" s="197">
        <v>252</v>
      </c>
      <c r="M1362" s="148">
        <v>5.40459651680524E-2</v>
      </c>
      <c r="N1362" s="87">
        <v>842.19399999999598</v>
      </c>
      <c r="O1362" s="87">
        <v>209.94098638497599</v>
      </c>
      <c r="P1362" s="198">
        <v>7</v>
      </c>
      <c r="Q1362" s="198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209">
        <v>6.4029999999999996</v>
      </c>
      <c r="Z1362" s="210">
        <v>6.44</v>
      </c>
      <c r="AA1362" s="210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52">
        <v>43045</v>
      </c>
      <c r="B1363" s="217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26">
        <v>79588</v>
      </c>
      <c r="J1363">
        <v>8.08</v>
      </c>
      <c r="K1363" s="148">
        <v>0.16874323878421299</v>
      </c>
      <c r="L1363" s="197">
        <v>-1200.5</v>
      </c>
      <c r="M1363" s="148">
        <v>0.18267418173533201</v>
      </c>
      <c r="N1363" s="87">
        <v>25808.594999999899</v>
      </c>
      <c r="O1363" s="87">
        <v>-866.08552170401299</v>
      </c>
      <c r="P1363" s="198">
        <v>11</v>
      </c>
      <c r="Q1363" s="198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210">
        <v>8.0419999999999998</v>
      </c>
      <c r="Z1363" s="210">
        <v>5.0880000000000001</v>
      </c>
      <c r="AA1363" s="210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52">
        <v>43045</v>
      </c>
      <c r="B1364" s="217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26">
        <v>1138</v>
      </c>
      <c r="J1364">
        <v>11.38</v>
      </c>
      <c r="K1364" s="148">
        <v>2.41279848389751E-3</v>
      </c>
      <c r="L1364" s="197">
        <v>-35</v>
      </c>
      <c r="M1364" s="148">
        <v>2.3294742480300399E-3</v>
      </c>
      <c r="N1364" s="87">
        <v>75.304000000000102</v>
      </c>
      <c r="O1364" s="87">
        <v>6.41110289608178</v>
      </c>
      <c r="P1364" s="198">
        <v>1</v>
      </c>
      <c r="Q1364" s="198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52">
        <v>43045</v>
      </c>
      <c r="B1365" s="217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26">
        <v>17468</v>
      </c>
      <c r="J1365">
        <v>7.94</v>
      </c>
      <c r="K1365" s="148">
        <v>3.7035820664957503E-2</v>
      </c>
      <c r="L1365" s="197">
        <v>-443</v>
      </c>
      <c r="M1365" s="148">
        <v>3.87815164116199E-2</v>
      </c>
      <c r="N1365" s="87">
        <v>-913.05999999998903</v>
      </c>
      <c r="O1365" s="87">
        <v>-86.3755406249971</v>
      </c>
      <c r="P1365" s="198">
        <v>0</v>
      </c>
      <c r="Q1365" s="198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52">
        <v>43045</v>
      </c>
      <c r="B1366" s="217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26">
        <v>99540</v>
      </c>
      <c r="J1366">
        <v>11.85</v>
      </c>
      <c r="K1366" s="148">
        <v>0.21104566000628999</v>
      </c>
      <c r="L1366" s="197">
        <v>1008</v>
      </c>
      <c r="M1366" s="148">
        <v>0.22228162578263</v>
      </c>
      <c r="N1366" s="87">
        <v>-4379.44200000002</v>
      </c>
      <c r="O1366" s="87">
        <v>-365.990993227427</v>
      </c>
      <c r="P1366" s="198">
        <v>3</v>
      </c>
      <c r="Q1366" s="198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209">
        <v>11.901999999999999</v>
      </c>
      <c r="Z1366" s="210">
        <v>12.59</v>
      </c>
      <c r="AA1366" s="210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52">
        <v>43045</v>
      </c>
      <c r="B1367" s="217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26">
        <v>4825</v>
      </c>
      <c r="J1367">
        <v>48.25</v>
      </c>
      <c r="K1367" s="148">
        <v>1.02300111465777E-2</v>
      </c>
      <c r="L1367" s="197">
        <v>0</v>
      </c>
      <c r="M1367" s="148">
        <v>0</v>
      </c>
    </row>
    <row r="1368" spans="1:31" x14ac:dyDescent="0.25">
      <c r="A1368" s="152">
        <v>43045</v>
      </c>
      <c r="B1368" s="217" t="s">
        <v>835</v>
      </c>
      <c r="C1368" t="s">
        <v>839</v>
      </c>
      <c r="I1368" s="326">
        <v>17067.61</v>
      </c>
      <c r="K1368" s="148">
        <v>3.6186909957604499E-2</v>
      </c>
      <c r="L1368" s="197">
        <v>0</v>
      </c>
      <c r="M1368" s="148">
        <v>3.6703986666086902E-2</v>
      </c>
    </row>
    <row r="1369" spans="1:31" x14ac:dyDescent="0.25">
      <c r="A1369" s="152">
        <v>43046</v>
      </c>
      <c r="B1369" s="217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26">
        <v>243.94</v>
      </c>
      <c r="J1369">
        <v>0.01</v>
      </c>
      <c r="K1369" s="148">
        <v>5.1489439799580798E-4</v>
      </c>
      <c r="L1369" s="197">
        <v>0.66599999999971304</v>
      </c>
      <c r="M1369" s="148">
        <v>0</v>
      </c>
    </row>
    <row r="1370" spans="1:31" x14ac:dyDescent="0.25">
      <c r="A1370" s="152">
        <v>43046</v>
      </c>
      <c r="B1370" s="217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26">
        <v>15370</v>
      </c>
      <c r="J1370">
        <v>5.3</v>
      </c>
      <c r="K1370" s="148">
        <v>3.2442104194455902E-2</v>
      </c>
      <c r="L1370" s="197">
        <v>58</v>
      </c>
      <c r="M1370" s="148">
        <v>3.2740225391360601E-2</v>
      </c>
      <c r="N1370" s="87">
        <v>-144.28800000000001</v>
      </c>
      <c r="O1370" s="87">
        <v>-27.210538867924601</v>
      </c>
      <c r="P1370" s="198">
        <v>5</v>
      </c>
      <c r="Q1370" s="198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52">
        <v>43046</v>
      </c>
      <c r="B1371" s="217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26">
        <v>603</v>
      </c>
      <c r="J1371">
        <v>6.03</v>
      </c>
      <c r="K1371" s="148">
        <v>1.27277741244352E-3</v>
      </c>
      <c r="L1371" s="197">
        <v>-3</v>
      </c>
      <c r="M1371" s="148">
        <v>0</v>
      </c>
      <c r="N1371" s="87">
        <v>5995.0890000000099</v>
      </c>
      <c r="O1371" s="87">
        <v>1102.4501845505599</v>
      </c>
      <c r="P1371" s="198">
        <v>0</v>
      </c>
      <c r="Q1371" s="198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210">
        <v>6.0469999999999997</v>
      </c>
      <c r="Z1371" s="209">
        <v>5.2930000000000001</v>
      </c>
      <c r="AA1371" s="209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52">
        <v>43046</v>
      </c>
      <c r="B1372" s="217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26">
        <v>34884</v>
      </c>
      <c r="J1372">
        <v>6.12</v>
      </c>
      <c r="K1372" s="148">
        <v>7.3631123143747507E-2</v>
      </c>
      <c r="L1372" s="197">
        <v>57</v>
      </c>
      <c r="M1372" s="148">
        <v>7.38352530003933E-2</v>
      </c>
      <c r="N1372" s="87">
        <v>460.344000000005</v>
      </c>
      <c r="O1372" s="87">
        <v>-54.2373414473672</v>
      </c>
      <c r="P1372" s="198">
        <v>7</v>
      </c>
      <c r="Q1372" s="198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210">
        <v>6.0359999999999996</v>
      </c>
      <c r="Z1372" s="210">
        <v>6.36</v>
      </c>
      <c r="AA1372" s="210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52">
        <v>43046</v>
      </c>
      <c r="B1373" s="217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26">
        <v>43125</v>
      </c>
      <c r="J1373">
        <v>17.25</v>
      </c>
      <c r="K1373" s="148">
        <v>9.1025747780475702E-2</v>
      </c>
      <c r="L1373" s="197">
        <v>-25</v>
      </c>
      <c r="M1373" s="148">
        <v>9.3592156736100607E-2</v>
      </c>
      <c r="N1373" s="87">
        <v>-1391.5</v>
      </c>
      <c r="O1373" s="87">
        <v>-80.954845750873105</v>
      </c>
      <c r="P1373" s="198">
        <v>4</v>
      </c>
      <c r="Q1373" s="198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52">
        <v>43046</v>
      </c>
      <c r="B1374" s="217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26">
        <v>132986</v>
      </c>
      <c r="J1374">
        <v>11.27</v>
      </c>
      <c r="K1374" s="148">
        <v>0.280699132622245</v>
      </c>
      <c r="L1374" s="197">
        <v>1770</v>
      </c>
      <c r="M1374" s="148">
        <v>0.25933462447420103</v>
      </c>
      <c r="N1374" s="87">
        <v>5013.3650000000398</v>
      </c>
      <c r="O1374" s="87">
        <v>829.48848578124205</v>
      </c>
      <c r="P1374" s="198">
        <v>2</v>
      </c>
      <c r="Q1374" s="198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210">
        <v>11.164</v>
      </c>
      <c r="Z1374" s="210">
        <v>11.57</v>
      </c>
      <c r="AA1374" s="210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52">
        <v>43046</v>
      </c>
      <c r="B1375" s="217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26">
        <v>26880</v>
      </c>
      <c r="J1375">
        <v>6.4</v>
      </c>
      <c r="K1375" s="148">
        <v>5.6736744355691301E-2</v>
      </c>
      <c r="L1375" s="197">
        <v>210</v>
      </c>
      <c r="M1375" s="148">
        <v>5.3804628245041501E-2</v>
      </c>
      <c r="N1375" s="87">
        <v>842.19399999999598</v>
      </c>
      <c r="O1375" s="87">
        <v>209.94098638497599</v>
      </c>
      <c r="P1375" s="198">
        <v>7</v>
      </c>
      <c r="Q1375" s="198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210">
        <v>6.0439999999999996</v>
      </c>
      <c r="Z1375" s="210">
        <v>6.4340000000000002</v>
      </c>
      <c r="AA1375" s="210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52">
        <v>43046</v>
      </c>
      <c r="B1376" s="217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26">
        <v>79883.5</v>
      </c>
      <c r="J1376">
        <v>8.11</v>
      </c>
      <c r="K1376" s="148">
        <v>0.168613456761081</v>
      </c>
      <c r="L1376" s="197">
        <v>295.5</v>
      </c>
      <c r="M1376" s="148">
        <v>0.18185846820710699</v>
      </c>
      <c r="N1376" s="87">
        <v>25808.594999999899</v>
      </c>
      <c r="O1376" s="87">
        <v>-866.08552170401299</v>
      </c>
      <c r="P1376" s="198">
        <v>11</v>
      </c>
      <c r="Q1376" s="198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210">
        <v>7.9820000000000002</v>
      </c>
      <c r="Z1376" s="210">
        <v>5.5170000000000003</v>
      </c>
      <c r="AA1376" s="210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52">
        <v>43046</v>
      </c>
      <c r="B1377" s="217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26">
        <v>1130</v>
      </c>
      <c r="J1377">
        <v>11.3</v>
      </c>
      <c r="K1377" s="148">
        <v>2.38513843459565E-3</v>
      </c>
      <c r="L1377" s="197">
        <v>-8</v>
      </c>
      <c r="M1377" s="148">
        <v>2.3190722106993301E-3</v>
      </c>
      <c r="N1377" s="87">
        <v>75.304000000000102</v>
      </c>
      <c r="O1377" s="87">
        <v>6.41110289608178</v>
      </c>
      <c r="P1377" s="198">
        <v>1</v>
      </c>
      <c r="Q1377" s="198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52">
        <v>43046</v>
      </c>
      <c r="B1378" s="217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26">
        <v>21330</v>
      </c>
      <c r="J1378">
        <v>7.9</v>
      </c>
      <c r="K1378" s="148">
        <v>4.5022126380464801E-2</v>
      </c>
      <c r="L1378" s="197">
        <v>-68</v>
      </c>
      <c r="M1378" s="148">
        <v>4.6903557349545502E-2</v>
      </c>
      <c r="N1378" s="87">
        <v>-1248.0599999999899</v>
      </c>
      <c r="O1378" s="87">
        <v>-130.679850318468</v>
      </c>
      <c r="P1378" s="198">
        <v>1</v>
      </c>
      <c r="Q1378" s="198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52">
        <v>43046</v>
      </c>
      <c r="B1379" s="217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26">
        <v>99456</v>
      </c>
      <c r="J1379">
        <v>11.84</v>
      </c>
      <c r="K1379" s="148">
        <v>0.20992595411605799</v>
      </c>
      <c r="L1379" s="197">
        <v>-84</v>
      </c>
      <c r="M1379" s="148">
        <v>0.22128904912234801</v>
      </c>
      <c r="N1379" s="87">
        <v>-4379.44200000002</v>
      </c>
      <c r="O1379" s="87">
        <v>-365.990993227427</v>
      </c>
      <c r="P1379" s="198">
        <v>3</v>
      </c>
      <c r="Q1379" s="198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210">
        <v>11.811999999999999</v>
      </c>
      <c r="Z1379" s="210">
        <v>12.57</v>
      </c>
      <c r="AA1379" s="210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52">
        <v>43046</v>
      </c>
      <c r="B1380" s="217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26">
        <v>4738</v>
      </c>
      <c r="J1380">
        <v>47.38</v>
      </c>
      <c r="K1380" s="148">
        <v>1.00006954894816E-2</v>
      </c>
      <c r="L1380" s="197">
        <v>-87</v>
      </c>
      <c r="M1380" s="148">
        <v>0</v>
      </c>
    </row>
    <row r="1381" spans="1:31" x14ac:dyDescent="0.25">
      <c r="A1381" s="152">
        <v>43046</v>
      </c>
      <c r="B1381" s="217" t="s">
        <v>835</v>
      </c>
      <c r="C1381" t="s">
        <v>839</v>
      </c>
      <c r="I1381" s="326">
        <v>13137.61</v>
      </c>
      <c r="K1381" s="148">
        <v>2.77301049112639E-2</v>
      </c>
      <c r="L1381" s="197">
        <v>0</v>
      </c>
      <c r="M1381" s="148">
        <v>2.8244999309259701E-2</v>
      </c>
    </row>
    <row r="1382" spans="1:31" x14ac:dyDescent="0.25">
      <c r="A1382" s="152">
        <v>43047</v>
      </c>
      <c r="B1382" s="217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26">
        <v>243.96</v>
      </c>
      <c r="J1382">
        <v>0.01</v>
      </c>
      <c r="K1382" s="148">
        <v>5.1195248301990704E-4</v>
      </c>
      <c r="L1382" s="197">
        <v>0.222000000000207</v>
      </c>
      <c r="M1382" s="148">
        <v>0</v>
      </c>
    </row>
    <row r="1383" spans="1:31" x14ac:dyDescent="0.25">
      <c r="A1383" s="152">
        <v>43047</v>
      </c>
      <c r="B1383" s="217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26">
        <v>13375</v>
      </c>
      <c r="J1383">
        <v>5.35</v>
      </c>
      <c r="K1383" s="148">
        <v>2.8067570341003701E-2</v>
      </c>
      <c r="L1383" s="197">
        <v>137.82</v>
      </c>
      <c r="M1383" s="148">
        <v>2.80747472449712E-2</v>
      </c>
      <c r="N1383" s="87">
        <v>-6.6679999999996697</v>
      </c>
      <c r="O1383" s="87">
        <v>-1.24573196261676</v>
      </c>
      <c r="P1383" s="198">
        <v>5</v>
      </c>
      <c r="Q1383" s="198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52">
        <v>43047</v>
      </c>
      <c r="B1384" s="217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26">
        <v>603</v>
      </c>
      <c r="J1384">
        <v>6.03</v>
      </c>
      <c r="K1384" s="148">
        <v>1.2654014890187101E-3</v>
      </c>
      <c r="L1384" s="197">
        <v>0</v>
      </c>
      <c r="M1384" s="148">
        <v>0</v>
      </c>
      <c r="N1384" s="87">
        <v>5995.0890000000099</v>
      </c>
      <c r="O1384" s="87">
        <v>1102.4501845505599</v>
      </c>
      <c r="P1384" s="198">
        <v>0</v>
      </c>
      <c r="Q1384" s="198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209">
        <v>6.1319999999999997</v>
      </c>
      <c r="Z1384" s="209">
        <v>5.31</v>
      </c>
      <c r="AA1384" s="209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52">
        <v>43047</v>
      </c>
      <c r="B1385" s="217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26">
        <v>32807</v>
      </c>
      <c r="J1385">
        <v>6.19</v>
      </c>
      <c r="K1385" s="148">
        <v>6.8845815340359398E-2</v>
      </c>
      <c r="L1385" s="197">
        <v>395.47</v>
      </c>
      <c r="M1385" s="148">
        <v>6.8218864513063901E-2</v>
      </c>
      <c r="N1385" s="87">
        <v>1133.5719999999999</v>
      </c>
      <c r="O1385" s="87">
        <v>55.835294193549402</v>
      </c>
      <c r="P1385" s="198">
        <v>7</v>
      </c>
      <c r="Q1385" s="198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209">
        <v>6.2460000000000004</v>
      </c>
      <c r="Z1385" s="210">
        <v>6.3639999999999999</v>
      </c>
      <c r="AA1385" s="210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52">
        <v>43047</v>
      </c>
      <c r="B1386" s="217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26">
        <v>43375</v>
      </c>
      <c r="J1386">
        <v>17.350000000000001</v>
      </c>
      <c r="K1386" s="148">
        <v>9.1022868302133395E-2</v>
      </c>
      <c r="L1386" s="197">
        <v>250</v>
      </c>
      <c r="M1386" s="148">
        <v>9.3049777075289899E-2</v>
      </c>
      <c r="N1386" s="87">
        <v>-1391.5</v>
      </c>
      <c r="O1386" s="87">
        <v>-80.954845750873105</v>
      </c>
      <c r="P1386" s="198">
        <v>4</v>
      </c>
      <c r="Q1386" s="198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52">
        <v>43047</v>
      </c>
      <c r="B1387" s="217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26">
        <v>128706</v>
      </c>
      <c r="J1387">
        <v>11.29</v>
      </c>
      <c r="K1387" s="148">
        <v>0.27009081931283901</v>
      </c>
      <c r="L1387" s="197">
        <v>246.460000000001</v>
      </c>
      <c r="M1387" s="148">
        <v>0.24833292272488999</v>
      </c>
      <c r="N1387" s="87">
        <v>6655.8290000000497</v>
      </c>
      <c r="O1387" s="87">
        <v>964.013563381827</v>
      </c>
      <c r="P1387" s="198">
        <v>2</v>
      </c>
      <c r="Q1387" s="198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210">
        <v>10.398999999999999</v>
      </c>
      <c r="Z1387" s="210">
        <v>11.568</v>
      </c>
      <c r="AA1387" s="210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52">
        <v>43047</v>
      </c>
      <c r="B1388" s="217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26">
        <v>27258</v>
      </c>
      <c r="J1388">
        <v>6.49</v>
      </c>
      <c r="K1388" s="148">
        <v>5.7201183727482501E-2</v>
      </c>
      <c r="L1388" s="197">
        <v>378</v>
      </c>
      <c r="M1388" s="148">
        <v>5.3492822886181401E-2</v>
      </c>
      <c r="N1388" s="87">
        <v>842.19399999999598</v>
      </c>
      <c r="O1388" s="87">
        <v>209.94098638497599</v>
      </c>
      <c r="P1388" s="198">
        <v>7</v>
      </c>
      <c r="Q1388" s="198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209">
        <v>6.4980000000000002</v>
      </c>
      <c r="Z1388" s="210">
        <v>6.4139999999999997</v>
      </c>
      <c r="AA1388" s="210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52">
        <v>43047</v>
      </c>
      <c r="B1389" s="217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26">
        <v>80080.5</v>
      </c>
      <c r="J1389">
        <v>8.1300000000000008</v>
      </c>
      <c r="K1389" s="148">
        <v>0.168049724612542</v>
      </c>
      <c r="L1389" s="197">
        <v>197</v>
      </c>
      <c r="M1389" s="148">
        <v>0.18080457290496299</v>
      </c>
      <c r="N1389" s="87">
        <v>25808.594999999899</v>
      </c>
      <c r="O1389" s="87">
        <v>-866.08552170401299</v>
      </c>
      <c r="P1389" s="198">
        <v>11</v>
      </c>
      <c r="Q1389" s="198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210">
        <v>7.9850000000000003</v>
      </c>
      <c r="Z1389" s="210">
        <v>5.7880000000000003</v>
      </c>
      <c r="AA1389" s="210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52">
        <v>43047</v>
      </c>
      <c r="B1390" s="217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26">
        <v>1158</v>
      </c>
      <c r="J1390">
        <v>11.58</v>
      </c>
      <c r="K1390" s="148">
        <v>2.4300745012996098E-3</v>
      </c>
      <c r="L1390" s="197">
        <v>28</v>
      </c>
      <c r="M1390" s="148">
        <v>2.3056328623297698E-3</v>
      </c>
      <c r="N1390" s="87">
        <v>75.304000000000102</v>
      </c>
      <c r="O1390" s="87">
        <v>6.41110289608178</v>
      </c>
      <c r="P1390" s="198">
        <v>1</v>
      </c>
      <c r="Q1390" s="198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52">
        <v>43047</v>
      </c>
      <c r="B1391" s="217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26">
        <v>18331</v>
      </c>
      <c r="J1391">
        <v>7.97</v>
      </c>
      <c r="K1391" s="148">
        <v>3.8467785564182302E-2</v>
      </c>
      <c r="L1391" s="197">
        <v>212.78</v>
      </c>
      <c r="M1391" s="148">
        <v>3.9891792433864398E-2</v>
      </c>
      <c r="N1391" s="87">
        <v>-716.27999999999099</v>
      </c>
      <c r="O1391" s="87">
        <v>-61.406548447202198</v>
      </c>
      <c r="P1391" s="198">
        <v>1</v>
      </c>
      <c r="Q1391" s="198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52">
        <v>43047</v>
      </c>
      <c r="B1392" s="217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26">
        <v>99960</v>
      </c>
      <c r="J1392">
        <v>11.9</v>
      </c>
      <c r="K1392" s="148">
        <v>0.209767052806484</v>
      </c>
      <c r="L1392" s="197">
        <v>504</v>
      </c>
      <c r="M1392" s="148">
        <v>0.22000664807946499</v>
      </c>
      <c r="N1392" s="87">
        <v>-4379.44200000002</v>
      </c>
      <c r="O1392" s="87">
        <v>-365.990993227427</v>
      </c>
      <c r="P1392" s="198">
        <v>3</v>
      </c>
      <c r="Q1392" s="198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210">
        <v>11.702999999999999</v>
      </c>
      <c r="Z1392" s="210">
        <v>12.567</v>
      </c>
      <c r="AA1392" s="210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52">
        <v>43047</v>
      </c>
      <c r="B1393" s="217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26">
        <v>5150</v>
      </c>
      <c r="J1393">
        <v>51.5</v>
      </c>
      <c r="K1393" s="148">
        <v>1.08073261499939E-2</v>
      </c>
      <c r="L1393" s="197">
        <v>412</v>
      </c>
      <c r="M1393" s="148">
        <v>0</v>
      </c>
    </row>
    <row r="1394" spans="1:31" x14ac:dyDescent="0.25">
      <c r="A1394" s="152">
        <v>43047</v>
      </c>
      <c r="B1394" s="217" t="s">
        <v>835</v>
      </c>
      <c r="C1394" t="s">
        <v>839</v>
      </c>
      <c r="I1394" s="326">
        <v>25481.14</v>
      </c>
      <c r="K1394" s="148">
        <v>5.3472425369642002E-2</v>
      </c>
      <c r="L1394" s="197">
        <v>0</v>
      </c>
      <c r="M1394" s="148">
        <v>5.3984377852661899E-2</v>
      </c>
    </row>
    <row r="1395" spans="1:31" x14ac:dyDescent="0.25">
      <c r="A1395" s="152">
        <v>43048</v>
      </c>
      <c r="B1395" s="217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26">
        <v>243.98</v>
      </c>
      <c r="J1395">
        <v>0.01</v>
      </c>
      <c r="K1395" s="148">
        <v>5.1201828508417604E-4</v>
      </c>
      <c r="L1395" s="197">
        <v>0.22199999999975301</v>
      </c>
      <c r="M1395" s="148">
        <v>0</v>
      </c>
    </row>
    <row r="1396" spans="1:31" x14ac:dyDescent="0.25">
      <c r="A1396" s="152">
        <v>43048</v>
      </c>
      <c r="B1396" s="217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26">
        <v>13375</v>
      </c>
      <c r="J1396">
        <v>5.35</v>
      </c>
      <c r="K1396" s="148">
        <v>2.8068876805479301E-2</v>
      </c>
      <c r="L1396" s="197">
        <v>0</v>
      </c>
      <c r="M1396" s="148">
        <v>2.8076054043511101E-2</v>
      </c>
      <c r="N1396" s="87">
        <v>-6.6679999999996697</v>
      </c>
      <c r="O1396" s="87">
        <v>-1.24573196261676</v>
      </c>
      <c r="P1396" s="198">
        <v>5</v>
      </c>
      <c r="Q1396" s="198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52">
        <v>43048</v>
      </c>
      <c r="B1397" s="217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26">
        <v>594</v>
      </c>
      <c r="J1397">
        <v>5.94</v>
      </c>
      <c r="K1397" s="148">
        <v>1.2465729213050299E-3</v>
      </c>
      <c r="L1397" s="197">
        <v>-9</v>
      </c>
      <c r="M1397" s="148">
        <v>0</v>
      </c>
      <c r="N1397" s="87">
        <v>5995.0890000000099</v>
      </c>
      <c r="O1397" s="87">
        <v>1102.4501845505599</v>
      </c>
      <c r="P1397" s="198">
        <v>0</v>
      </c>
      <c r="Q1397" s="198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210">
        <v>5.9249999999999998</v>
      </c>
      <c r="Z1397" s="209">
        <v>5.2949999999999999</v>
      </c>
      <c r="AA1397" s="209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52">
        <v>43048</v>
      </c>
      <c r="B1398" s="217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26">
        <v>32754</v>
      </c>
      <c r="J1398">
        <v>6.18</v>
      </c>
      <c r="K1398" s="148">
        <v>6.8737793711152906E-2</v>
      </c>
      <c r="L1398" s="197">
        <v>-53</v>
      </c>
      <c r="M1398" s="148">
        <v>6.8222039904520096E-2</v>
      </c>
      <c r="N1398" s="87">
        <v>1133.5719999999999</v>
      </c>
      <c r="O1398" s="87">
        <v>55.835294193549402</v>
      </c>
      <c r="P1398" s="198">
        <v>7</v>
      </c>
      <c r="Q1398" s="198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210">
        <v>6.157</v>
      </c>
      <c r="Z1398" s="210">
        <v>6.359</v>
      </c>
      <c r="AA1398" s="210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52">
        <v>43048</v>
      </c>
      <c r="B1399" s="217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26">
        <v>43475</v>
      </c>
      <c r="J1399">
        <v>17.39</v>
      </c>
      <c r="K1399" s="148">
        <v>9.1236965915380497E-2</v>
      </c>
      <c r="L1399" s="197">
        <v>100</v>
      </c>
      <c r="M1399" s="148">
        <v>9.3054108274134101E-2</v>
      </c>
      <c r="N1399" s="87">
        <v>-1391.5</v>
      </c>
      <c r="O1399" s="87">
        <v>-80.954845750873105</v>
      </c>
      <c r="P1399" s="198">
        <v>4</v>
      </c>
      <c r="Q1399" s="198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52">
        <v>43048</v>
      </c>
      <c r="B1400" s="217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26">
        <v>132514</v>
      </c>
      <c r="J1400">
        <v>11.23</v>
      </c>
      <c r="K1400" s="148">
        <v>0.278094889046825</v>
      </c>
      <c r="L1400" s="197">
        <v>-661</v>
      </c>
      <c r="M1400" s="148">
        <v>0.25772315932280598</v>
      </c>
      <c r="N1400" s="87">
        <v>4598.8290000000497</v>
      </c>
      <c r="O1400" s="87">
        <v>795.33533232526202</v>
      </c>
      <c r="P1400" s="198">
        <v>3</v>
      </c>
      <c r="Q1400" s="198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210">
        <v>11.182</v>
      </c>
      <c r="Z1400" s="210">
        <v>11.558</v>
      </c>
      <c r="AA1400" s="210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52">
        <v>43048</v>
      </c>
      <c r="B1401" s="217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26">
        <v>24738</v>
      </c>
      <c r="J1401">
        <v>6.51</v>
      </c>
      <c r="K1401" s="148">
        <v>5.1915355096369999E-2</v>
      </c>
      <c r="L1401" s="197">
        <v>80.389999999999901</v>
      </c>
      <c r="M1401" s="148">
        <v>4.8038114575665099E-2</v>
      </c>
      <c r="N1401" s="87">
        <v>1380.586</v>
      </c>
      <c r="O1401" s="87">
        <v>288.28921886503002</v>
      </c>
      <c r="P1401" s="198">
        <v>6</v>
      </c>
      <c r="Q1401" s="198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209">
        <v>6.5430000000000001</v>
      </c>
      <c r="Z1401" s="210">
        <v>6.3949999999999996</v>
      </c>
      <c r="AA1401" s="210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52">
        <v>43048</v>
      </c>
      <c r="B1402" s="217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26">
        <v>77301</v>
      </c>
      <c r="J1402">
        <v>8.18</v>
      </c>
      <c r="K1402" s="148">
        <v>0.162224466986195</v>
      </c>
      <c r="L1402" s="197">
        <v>504.21</v>
      </c>
      <c r="M1402" s="148">
        <v>0.17392177003617301</v>
      </c>
      <c r="N1402" s="87">
        <v>27671.802999999902</v>
      </c>
      <c r="O1402" s="87">
        <v>-619.81181026734498</v>
      </c>
      <c r="P1402" s="198">
        <v>11</v>
      </c>
      <c r="Q1402" s="198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209">
        <v>8.266</v>
      </c>
      <c r="Z1402" s="210">
        <v>5.601</v>
      </c>
      <c r="AA1402" s="210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52">
        <v>43048</v>
      </c>
      <c r="B1403" s="217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26">
        <v>1153</v>
      </c>
      <c r="J1403">
        <v>11.53</v>
      </c>
      <c r="K1403" s="148">
        <v>2.4196945762031902E-3</v>
      </c>
      <c r="L1403" s="197">
        <v>-5</v>
      </c>
      <c r="M1403" s="148">
        <v>2.3057401828919699E-3</v>
      </c>
      <c r="N1403" s="87">
        <v>75.304000000000102</v>
      </c>
      <c r="O1403" s="87">
        <v>6.41110289608178</v>
      </c>
      <c r="P1403" s="198">
        <v>1</v>
      </c>
      <c r="Q1403" s="198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52">
        <v>43048</v>
      </c>
      <c r="B1404" s="217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26">
        <v>21616</v>
      </c>
      <c r="J1404">
        <v>7.72</v>
      </c>
      <c r="K1404" s="148">
        <v>4.5363502132877903E-2</v>
      </c>
      <c r="L1404" s="197">
        <v>-580</v>
      </c>
      <c r="M1404" s="148">
        <v>4.8004767700716398E-2</v>
      </c>
      <c r="N1404" s="87">
        <v>-1480.27999999999</v>
      </c>
      <c r="O1404" s="87">
        <v>-162.94568847150001</v>
      </c>
      <c r="P1404" s="198">
        <v>1</v>
      </c>
      <c r="Q1404" s="198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52">
        <v>43048</v>
      </c>
      <c r="B1405" s="217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26">
        <v>100632</v>
      </c>
      <c r="J1405">
        <v>11.98</v>
      </c>
      <c r="K1405" s="148">
        <v>0.21118708117300899</v>
      </c>
      <c r="L1405" s="197">
        <v>672</v>
      </c>
      <c r="M1405" s="148">
        <v>0.220016888754615</v>
      </c>
      <c r="N1405" s="87">
        <v>-4379.44200000002</v>
      </c>
      <c r="O1405" s="87">
        <v>-365.990993227427</v>
      </c>
      <c r="P1405" s="198">
        <v>3</v>
      </c>
      <c r="Q1405" s="198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209">
        <v>12.04</v>
      </c>
      <c r="Z1405" s="210">
        <v>12.571</v>
      </c>
      <c r="AA1405" s="210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52">
        <v>43048</v>
      </c>
      <c r="B1406" s="217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26">
        <v>5080</v>
      </c>
      <c r="J1406">
        <v>50.8</v>
      </c>
      <c r="K1406" s="148">
        <v>1.06609266670531E-2</v>
      </c>
      <c r="L1406" s="197">
        <v>-70</v>
      </c>
      <c r="M1406" s="148">
        <v>0</v>
      </c>
    </row>
    <row r="1407" spans="1:31" x14ac:dyDescent="0.25">
      <c r="A1407" s="152">
        <v>43048</v>
      </c>
      <c r="B1407" s="217" t="s">
        <v>835</v>
      </c>
      <c r="C1407" t="s">
        <v>839</v>
      </c>
      <c r="I1407" s="326">
        <v>23030.44</v>
      </c>
      <c r="K1407" s="148">
        <v>4.8331856683064202E-2</v>
      </c>
      <c r="L1407" s="197">
        <v>0</v>
      </c>
      <c r="M1407" s="148">
        <v>4.8843874968148397E-2</v>
      </c>
    </row>
    <row r="1408" spans="1:31" x14ac:dyDescent="0.25">
      <c r="A1408" s="152">
        <v>43049</v>
      </c>
      <c r="B1408" s="217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26">
        <v>244</v>
      </c>
      <c r="J1408">
        <v>0.01</v>
      </c>
      <c r="K1408" s="148">
        <v>5.1438020484517104E-4</v>
      </c>
      <c r="L1408" s="197">
        <v>0.222000000000207</v>
      </c>
      <c r="M1408" s="148">
        <v>0</v>
      </c>
    </row>
    <row r="1409" spans="1:31" x14ac:dyDescent="0.25">
      <c r="A1409" s="152">
        <v>43049</v>
      </c>
      <c r="B1409" s="217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26">
        <v>13325</v>
      </c>
      <c r="J1409">
        <v>5.33</v>
      </c>
      <c r="K1409" s="148">
        <v>2.8090640285089698E-2</v>
      </c>
      <c r="L1409" s="197">
        <v>-50</v>
      </c>
      <c r="M1409" s="148">
        <v>2.8203255820101299E-2</v>
      </c>
      <c r="N1409" s="87">
        <v>-6.6679999999996697</v>
      </c>
      <c r="O1409" s="87">
        <v>-1.24573196261676</v>
      </c>
      <c r="P1409" s="198">
        <v>5</v>
      </c>
      <c r="Q1409" s="198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52">
        <v>43049</v>
      </c>
      <c r="B1410" s="217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26">
        <v>582</v>
      </c>
      <c r="J1410">
        <v>5.82</v>
      </c>
      <c r="K1410" s="148">
        <v>1.22692327549135E-3</v>
      </c>
      <c r="L1410" s="197">
        <v>-12</v>
      </c>
      <c r="M1410" s="148">
        <v>0</v>
      </c>
      <c r="N1410" s="87">
        <v>5995.0890000000099</v>
      </c>
      <c r="O1410" s="87">
        <v>1102.4501845505599</v>
      </c>
      <c r="P1410" s="198">
        <v>0</v>
      </c>
      <c r="Q1410" s="198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210">
        <v>5.9249999999999998</v>
      </c>
      <c r="Z1410" s="209">
        <v>5.2789999999999999</v>
      </c>
      <c r="AA1410" s="209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52">
        <v>43049</v>
      </c>
      <c r="B1411" s="217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26">
        <v>32436</v>
      </c>
      <c r="J1411">
        <v>6.12</v>
      </c>
      <c r="K1411" s="148">
        <v>6.8378837394909603E-2</v>
      </c>
      <c r="L1411" s="197">
        <v>-318</v>
      </c>
      <c r="M1411" s="148">
        <v>6.8531127665393293E-2</v>
      </c>
      <c r="N1411" s="87">
        <v>1133.5719999999999</v>
      </c>
      <c r="O1411" s="87">
        <v>55.835294193549402</v>
      </c>
      <c r="P1411" s="198">
        <v>7</v>
      </c>
      <c r="Q1411" s="198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210">
        <v>6.1109999999999998</v>
      </c>
      <c r="Z1411" s="210">
        <v>6.3330000000000002</v>
      </c>
      <c r="AA1411" s="210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52">
        <v>43049</v>
      </c>
      <c r="B1412" s="217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26">
        <v>43050</v>
      </c>
      <c r="J1412">
        <v>17.22</v>
      </c>
      <c r="K1412" s="148">
        <v>9.0754376305674594E-2</v>
      </c>
      <c r="L1412" s="197">
        <v>-425</v>
      </c>
      <c r="M1412" s="148">
        <v>9.3475700563176695E-2</v>
      </c>
      <c r="N1412" s="87">
        <v>-1391.5</v>
      </c>
      <c r="O1412" s="87">
        <v>-80.954845750873105</v>
      </c>
      <c r="P1412" s="198">
        <v>4</v>
      </c>
      <c r="Q1412" s="198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52">
        <v>43049</v>
      </c>
      <c r="B1413" s="217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26">
        <v>130862</v>
      </c>
      <c r="J1413">
        <v>11.09</v>
      </c>
      <c r="K1413" s="148">
        <v>0.27587222281331403</v>
      </c>
      <c r="L1413" s="197">
        <v>-1652</v>
      </c>
      <c r="M1413" s="148">
        <v>0.258890803596589</v>
      </c>
      <c r="N1413" s="87">
        <v>4598.8290000000497</v>
      </c>
      <c r="O1413" s="87">
        <v>795.33533232526202</v>
      </c>
      <c r="P1413" s="198">
        <v>3</v>
      </c>
      <c r="Q1413" s="198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210">
        <v>11.101000000000001</v>
      </c>
      <c r="Z1413" s="210">
        <v>11.532999999999999</v>
      </c>
      <c r="AA1413" s="210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52">
        <v>43049</v>
      </c>
      <c r="B1414" s="217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26">
        <v>24890</v>
      </c>
      <c r="J1414">
        <v>6.55</v>
      </c>
      <c r="K1414" s="148">
        <v>5.24709971253947E-2</v>
      </c>
      <c r="L1414" s="197">
        <v>152</v>
      </c>
      <c r="M1414" s="148">
        <v>4.8255756752468203E-2</v>
      </c>
      <c r="N1414" s="87">
        <v>1380.586</v>
      </c>
      <c r="O1414" s="87">
        <v>288.28921886503002</v>
      </c>
      <c r="P1414" s="198">
        <v>6</v>
      </c>
      <c r="Q1414" s="198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209">
        <v>6.7809999999999997</v>
      </c>
      <c r="Z1414" s="210">
        <v>6.3780000000000001</v>
      </c>
      <c r="AA1414" s="210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52">
        <v>43049</v>
      </c>
      <c r="B1415" s="217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26">
        <v>77301</v>
      </c>
      <c r="J1415">
        <v>8.18</v>
      </c>
      <c r="K1415" s="148">
        <v>0.162959443503019</v>
      </c>
      <c r="L1415" s="197">
        <v>0</v>
      </c>
      <c r="M1415" s="148">
        <v>0.17470974252340499</v>
      </c>
      <c r="N1415" s="87">
        <v>27671.802999999902</v>
      </c>
      <c r="O1415" s="87">
        <v>-619.81181026734498</v>
      </c>
      <c r="P1415" s="198">
        <v>11</v>
      </c>
      <c r="Q1415" s="198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210">
        <v>8.1489999999999991</v>
      </c>
      <c r="Z1415" s="210">
        <v>6.431</v>
      </c>
      <c r="AA1415" s="210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52">
        <v>43049</v>
      </c>
      <c r="B1416" s="217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26">
        <v>1153</v>
      </c>
      <c r="J1416">
        <v>11.53</v>
      </c>
      <c r="K1416" s="148">
        <v>2.43065727945279E-3</v>
      </c>
      <c r="L1416" s="197">
        <v>0</v>
      </c>
      <c r="M1416" s="148">
        <v>2.3161866027188102E-3</v>
      </c>
      <c r="N1416" s="87">
        <v>75.304000000000102</v>
      </c>
      <c r="O1416" s="87">
        <v>6.41110289608178</v>
      </c>
      <c r="P1416" s="198">
        <v>1</v>
      </c>
      <c r="Q1416" s="198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52">
        <v>43049</v>
      </c>
      <c r="B1417" s="217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26">
        <v>22707</v>
      </c>
      <c r="J1417">
        <v>7.83</v>
      </c>
      <c r="K1417" s="148">
        <v>4.7868980784505299E-2</v>
      </c>
      <c r="L1417" s="197">
        <v>459.85</v>
      </c>
      <c r="M1417" s="148">
        <v>4.9552795952603597E-2</v>
      </c>
      <c r="N1417" s="87">
        <v>-875.43199999998899</v>
      </c>
      <c r="O1417" s="87">
        <v>-82.918164847712703</v>
      </c>
      <c r="P1417" s="198">
        <v>0</v>
      </c>
      <c r="Q1417" s="198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52">
        <v>43049</v>
      </c>
      <c r="B1418" s="217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26">
        <v>100128</v>
      </c>
      <c r="J1418">
        <v>11.92</v>
      </c>
      <c r="K1418" s="148">
        <v>0.21108139815875901</v>
      </c>
      <c r="L1418" s="197">
        <v>-504</v>
      </c>
      <c r="M1418" s="148">
        <v>0.22101370045351301</v>
      </c>
      <c r="N1418" s="87">
        <v>-4379.44200000002</v>
      </c>
      <c r="O1418" s="87">
        <v>-365.990993227427</v>
      </c>
      <c r="P1418" s="198">
        <v>3</v>
      </c>
      <c r="Q1418" s="198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210">
        <v>11.882999999999999</v>
      </c>
      <c r="Z1418" s="210">
        <v>12.558999999999999</v>
      </c>
      <c r="AA1418" s="210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52">
        <v>43049</v>
      </c>
      <c r="B1419" s="217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26">
        <v>5280</v>
      </c>
      <c r="J1419">
        <v>52.8</v>
      </c>
      <c r="K1419" s="148">
        <v>1.11308503343545E-2</v>
      </c>
      <c r="L1419" s="197">
        <v>200</v>
      </c>
      <c r="M1419" s="148">
        <v>0</v>
      </c>
    </row>
    <row r="1420" spans="1:31" x14ac:dyDescent="0.25">
      <c r="A1420" s="152">
        <v>43049</v>
      </c>
      <c r="B1420" s="217" t="s">
        <v>835</v>
      </c>
      <c r="C1420" t="s">
        <v>839</v>
      </c>
      <c r="I1420" s="326">
        <v>22399.29</v>
      </c>
      <c r="K1420" s="148">
        <v>4.7220292535190098E-2</v>
      </c>
      <c r="L1420" s="197">
        <v>0</v>
      </c>
      <c r="M1420" s="148">
        <v>4.7734672740035303E-2</v>
      </c>
    </row>
    <row r="1421" spans="1:31" x14ac:dyDescent="0.25">
      <c r="A1421" s="152">
        <v>43052</v>
      </c>
      <c r="B1421" s="217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26">
        <v>244.02</v>
      </c>
      <c r="J1421">
        <v>0.01</v>
      </c>
      <c r="K1421" s="148">
        <v>5.1586841867155299E-4</v>
      </c>
      <c r="L1421" s="197">
        <v>0.22199999999975301</v>
      </c>
      <c r="M1421" s="148">
        <v>0</v>
      </c>
    </row>
    <row r="1422" spans="1:31" x14ac:dyDescent="0.25">
      <c r="A1422" s="152">
        <v>43052</v>
      </c>
      <c r="B1422" s="217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26">
        <v>13275</v>
      </c>
      <c r="J1422">
        <v>5.31</v>
      </c>
      <c r="K1422" s="148">
        <v>2.8063901556695602E-2</v>
      </c>
      <c r="L1422" s="197">
        <v>-50</v>
      </c>
      <c r="M1422" s="148">
        <v>2.8282535733644299E-2</v>
      </c>
      <c r="N1422" s="87">
        <v>-6.6679999999996697</v>
      </c>
      <c r="O1422" s="87">
        <v>-1.24573196261676</v>
      </c>
      <c r="P1422" s="198">
        <v>5</v>
      </c>
      <c r="Q1422" s="198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52">
        <v>43052</v>
      </c>
      <c r="B1423" s="217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26">
        <v>596</v>
      </c>
      <c r="J1423">
        <v>5.96</v>
      </c>
      <c r="K1423" s="148">
        <v>1.2599687629220801E-3</v>
      </c>
      <c r="L1423" s="197">
        <v>14</v>
      </c>
      <c r="M1423" s="148">
        <v>0</v>
      </c>
      <c r="N1423" s="87">
        <v>5995.0890000000099</v>
      </c>
      <c r="O1423" s="87">
        <v>1102.4501845505599</v>
      </c>
      <c r="P1423" s="198">
        <v>0</v>
      </c>
      <c r="Q1423" s="198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209">
        <v>5.9370000000000003</v>
      </c>
      <c r="Z1423" s="209">
        <v>5.327</v>
      </c>
      <c r="AA1423" s="209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52">
        <v>43052</v>
      </c>
      <c r="B1424" s="217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26">
        <v>32754</v>
      </c>
      <c r="J1424">
        <v>6.18</v>
      </c>
      <c r="K1424" s="148">
        <v>6.9243316880452599E-2</v>
      </c>
      <c r="L1424" s="197">
        <v>318</v>
      </c>
      <c r="M1424" s="148">
        <v>6.8723770029486694E-2</v>
      </c>
      <c r="N1424" s="87">
        <v>1133.5719999999999</v>
      </c>
      <c r="O1424" s="87">
        <v>55.835294193549402</v>
      </c>
      <c r="P1424" s="198">
        <v>6</v>
      </c>
      <c r="Q1424" s="198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210">
        <v>6.141</v>
      </c>
      <c r="Z1424" s="210">
        <v>6.3209999999999997</v>
      </c>
      <c r="AA1424" s="210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52">
        <v>43052</v>
      </c>
      <c r="B1425" s="217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26">
        <v>43125</v>
      </c>
      <c r="J1425">
        <v>17.25</v>
      </c>
      <c r="K1425" s="148">
        <v>9.1168041780225903E-2</v>
      </c>
      <c r="L1425" s="197">
        <v>75</v>
      </c>
      <c r="M1425" s="148">
        <v>9.3738462618248905E-2</v>
      </c>
      <c r="N1425" s="87">
        <v>-1391.5</v>
      </c>
      <c r="O1425" s="87">
        <v>-80.954845750873105</v>
      </c>
      <c r="P1425" s="198">
        <v>4</v>
      </c>
      <c r="Q1425" s="198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52">
        <v>43052</v>
      </c>
      <c r="B1426" s="217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26">
        <v>131216</v>
      </c>
      <c r="J1426">
        <v>11.12</v>
      </c>
      <c r="K1426" s="148">
        <v>0.27739607583151599</v>
      </c>
      <c r="L1426" s="197">
        <v>354</v>
      </c>
      <c r="M1426" s="148">
        <v>0.25961855079915003</v>
      </c>
      <c r="N1426" s="87">
        <v>4598.8290000000497</v>
      </c>
      <c r="O1426" s="87">
        <v>795.33533232526202</v>
      </c>
      <c r="P1426" s="198">
        <v>2</v>
      </c>
      <c r="Q1426" s="198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210">
        <v>11.061</v>
      </c>
      <c r="Z1426" s="210">
        <v>11.526</v>
      </c>
      <c r="AA1426" s="210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52">
        <v>43052</v>
      </c>
      <c r="B1427" s="217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26">
        <v>24510</v>
      </c>
      <c r="J1427">
        <v>6.45</v>
      </c>
      <c r="K1427" s="148">
        <v>5.18151583543962E-2</v>
      </c>
      <c r="L1427" s="197">
        <v>-380</v>
      </c>
      <c r="M1427" s="148">
        <v>4.8391404645310297E-2</v>
      </c>
      <c r="N1427" s="87">
        <v>1380.586</v>
      </c>
      <c r="O1427" s="87">
        <v>288.28921886503002</v>
      </c>
      <c r="P1427" s="198">
        <v>6</v>
      </c>
      <c r="Q1427" s="198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210">
        <v>6.4630000000000001</v>
      </c>
      <c r="Z1427" s="210">
        <v>6.3970000000000002</v>
      </c>
      <c r="AA1427" s="210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52">
        <v>43052</v>
      </c>
      <c r="B1428" s="217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26">
        <v>79785</v>
      </c>
      <c r="J1428">
        <v>8.1</v>
      </c>
      <c r="K1428" s="148">
        <v>0.16866880494922501</v>
      </c>
      <c r="L1428" s="197">
        <v>-749</v>
      </c>
      <c r="M1428" s="148">
        <v>0.182035551413913</v>
      </c>
      <c r="N1428" s="87">
        <v>26154.802999999902</v>
      </c>
      <c r="O1428" s="87">
        <v>-819.98670365554506</v>
      </c>
      <c r="P1428" s="198">
        <v>12</v>
      </c>
      <c r="Q1428" s="198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210">
        <v>8.09</v>
      </c>
      <c r="Z1428" s="210">
        <v>7.0380000000000003</v>
      </c>
      <c r="AA1428" s="210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52">
        <v>43052</v>
      </c>
      <c r="B1429" s="217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26">
        <v>1153</v>
      </c>
      <c r="J1429">
        <v>11.53</v>
      </c>
      <c r="K1429" s="148">
        <v>2.4374899054516101E-3</v>
      </c>
      <c r="L1429" s="197">
        <v>0</v>
      </c>
      <c r="M1429" s="148">
        <v>2.3226974493665898E-3</v>
      </c>
      <c r="N1429" s="87">
        <v>75.304000000000102</v>
      </c>
      <c r="O1429" s="87">
        <v>6.41110289608178</v>
      </c>
      <c r="P1429" s="198">
        <v>1</v>
      </c>
      <c r="Q1429" s="198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52">
        <v>43052</v>
      </c>
      <c r="B1430" s="217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26">
        <v>13838</v>
      </c>
      <c r="J1430">
        <v>8.14</v>
      </c>
      <c r="K1430" s="148">
        <v>2.9254106948516299E-2</v>
      </c>
      <c r="L1430" s="197">
        <v>822.29</v>
      </c>
      <c r="M1430" s="148">
        <v>2.9204300129633001E-2</v>
      </c>
      <c r="N1430" s="87">
        <v>-181.14799999999099</v>
      </c>
      <c r="O1430" s="87">
        <v>4.97444404908242</v>
      </c>
      <c r="P1430" s="198">
        <v>0</v>
      </c>
      <c r="Q1430" s="198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52">
        <v>43052</v>
      </c>
      <c r="B1431" s="217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26">
        <v>104219</v>
      </c>
      <c r="J1431">
        <v>11.71</v>
      </c>
      <c r="K1431" s="148">
        <v>0.22032329614593299</v>
      </c>
      <c r="L1431" s="197">
        <v>-1784</v>
      </c>
      <c r="M1431" s="148">
        <v>0.234054968462728</v>
      </c>
      <c r="N1431" s="87">
        <v>-6232.44200000002</v>
      </c>
      <c r="O1431" s="87">
        <v>-530.60696584327297</v>
      </c>
      <c r="P1431" s="198">
        <v>4</v>
      </c>
      <c r="Q1431" s="198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210">
        <v>11.750999999999999</v>
      </c>
      <c r="Z1431" s="210">
        <v>12.522</v>
      </c>
      <c r="AA1431" s="210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52">
        <v>43052</v>
      </c>
      <c r="B1432" s="217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26">
        <v>5330</v>
      </c>
      <c r="J1432">
        <v>53.3</v>
      </c>
      <c r="K1432" s="148">
        <v>1.12678414536488E-2</v>
      </c>
      <c r="L1432" s="197">
        <v>50</v>
      </c>
      <c r="M1432" s="148">
        <v>0</v>
      </c>
    </row>
    <row r="1433" spans="1:31" x14ac:dyDescent="0.25">
      <c r="A1433" s="152">
        <v>43052</v>
      </c>
      <c r="B1433" s="217" t="s">
        <v>835</v>
      </c>
      <c r="C1433" t="s">
        <v>839</v>
      </c>
      <c r="I1433" s="326">
        <v>22982.58</v>
      </c>
      <c r="K1433" s="148">
        <v>4.85861290123452E-2</v>
      </c>
      <c r="L1433" s="197">
        <v>0</v>
      </c>
      <c r="M1433" s="148">
        <v>4.9101997431016703E-2</v>
      </c>
    </row>
    <row r="1434" spans="1:31" x14ac:dyDescent="0.25">
      <c r="A1434" s="152">
        <v>43053</v>
      </c>
      <c r="B1434" s="217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26">
        <v>50244.08</v>
      </c>
      <c r="J1434">
        <v>0.01</v>
      </c>
      <c r="K1434" s="148">
        <v>9.4746729876812999E-2</v>
      </c>
      <c r="L1434" s="197">
        <v>4.9480000000003201</v>
      </c>
      <c r="M1434" s="148">
        <v>0</v>
      </c>
    </row>
    <row r="1435" spans="1:31" x14ac:dyDescent="0.25">
      <c r="A1435" s="152">
        <v>43053</v>
      </c>
      <c r="B1435" s="217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26">
        <v>13175</v>
      </c>
      <c r="J1435">
        <v>5.27</v>
      </c>
      <c r="K1435" s="148">
        <v>2.48444824967839E-2</v>
      </c>
      <c r="L1435" s="197">
        <v>-100</v>
      </c>
      <c r="M1435" s="148">
        <v>2.5228077535075801E-2</v>
      </c>
      <c r="N1435" s="87">
        <v>-6.6679999999996697</v>
      </c>
      <c r="O1435" s="87">
        <v>-1.24573196261676</v>
      </c>
      <c r="P1435" s="198">
        <v>5</v>
      </c>
      <c r="Q1435" s="198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52">
        <v>43053</v>
      </c>
      <c r="B1436" s="217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26">
        <v>591</v>
      </c>
      <c r="J1436">
        <v>5.91</v>
      </c>
      <c r="K1436" s="148">
        <v>1.11446597006446E-3</v>
      </c>
      <c r="L1436" s="197">
        <v>-5</v>
      </c>
      <c r="M1436" s="148">
        <v>0</v>
      </c>
      <c r="N1436" s="87">
        <v>5995.0890000000099</v>
      </c>
      <c r="O1436" s="87">
        <v>1102.4501845505599</v>
      </c>
      <c r="P1436" s="198">
        <v>0</v>
      </c>
      <c r="Q1436" s="198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210">
        <v>5.835</v>
      </c>
      <c r="Z1436" s="209">
        <v>5.3179999999999996</v>
      </c>
      <c r="AA1436" s="209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52">
        <v>43053</v>
      </c>
      <c r="B1437" s="217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26">
        <v>32277</v>
      </c>
      <c r="J1437">
        <v>6.09</v>
      </c>
      <c r="K1437" s="148">
        <v>6.0865682090982497E-2</v>
      </c>
      <c r="L1437" s="197">
        <v>-477</v>
      </c>
      <c r="M1437" s="148">
        <v>6.1301738116223997E-2</v>
      </c>
      <c r="N1437" s="87">
        <v>1133.5719999999999</v>
      </c>
      <c r="O1437" s="87">
        <v>55.835294193549402</v>
      </c>
      <c r="P1437" s="198">
        <v>6</v>
      </c>
      <c r="Q1437" s="198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210">
        <v>6.0839999999999996</v>
      </c>
      <c r="Z1437" s="210">
        <v>6.306</v>
      </c>
      <c r="AA1437" s="210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52">
        <v>43053</v>
      </c>
      <c r="B1438" s="217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26">
        <v>42650</v>
      </c>
      <c r="J1438">
        <v>17.059999999999999</v>
      </c>
      <c r="K1438" s="148">
        <v>8.0426351308374597E-2</v>
      </c>
      <c r="L1438" s="197">
        <v>-475</v>
      </c>
      <c r="M1438" s="148">
        <v>8.3614893134876397E-2</v>
      </c>
      <c r="N1438" s="87">
        <v>-1391.5</v>
      </c>
      <c r="O1438" s="87">
        <v>-80.954845750873105</v>
      </c>
      <c r="P1438" s="198">
        <v>4</v>
      </c>
      <c r="Q1438" s="198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52">
        <v>43053</v>
      </c>
      <c r="B1439" s="217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26">
        <v>130689</v>
      </c>
      <c r="J1439">
        <v>11.17</v>
      </c>
      <c r="K1439" s="148">
        <v>0.24644406626354401</v>
      </c>
      <c r="L1439" s="197">
        <v>642.36999999999898</v>
      </c>
      <c r="M1439" s="148">
        <v>0.22937514306791901</v>
      </c>
      <c r="N1439" s="87">
        <v>3950.2040000000502</v>
      </c>
      <c r="O1439" s="87">
        <v>741.22897488737999</v>
      </c>
      <c r="P1439" s="198">
        <v>2</v>
      </c>
      <c r="Q1439" s="198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210">
        <v>11.028</v>
      </c>
      <c r="Z1439" s="210">
        <v>11.52</v>
      </c>
      <c r="AA1439" s="210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52">
        <v>43053</v>
      </c>
      <c r="B1440" s="217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26">
        <v>24244</v>
      </c>
      <c r="J1440">
        <v>6.38</v>
      </c>
      <c r="K1440" s="148">
        <v>4.5717619252526001E-2</v>
      </c>
      <c r="L1440" s="197">
        <v>-266</v>
      </c>
      <c r="M1440" s="148">
        <v>4.3165228178987297E-2</v>
      </c>
      <c r="N1440" s="87">
        <v>1380.586</v>
      </c>
      <c r="O1440" s="87">
        <v>288.28921886503002</v>
      </c>
      <c r="P1440" s="198">
        <v>6</v>
      </c>
      <c r="Q1440" s="198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210">
        <v>6.3869999999999996</v>
      </c>
      <c r="Z1440" s="210">
        <v>6.3949999999999996</v>
      </c>
      <c r="AA1440" s="210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52">
        <v>43053</v>
      </c>
      <c r="B1441" s="217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26">
        <v>81897.5</v>
      </c>
      <c r="J1441">
        <v>7.99</v>
      </c>
      <c r="K1441" s="148">
        <v>0.154436508939686</v>
      </c>
      <c r="L1441" s="197">
        <v>-1088.5</v>
      </c>
      <c r="M1441" s="148">
        <v>0.16841228935013899</v>
      </c>
      <c r="N1441" s="87">
        <v>25361.802999999902</v>
      </c>
      <c r="O1441" s="87">
        <v>-927.39627015021904</v>
      </c>
      <c r="P1441" s="198">
        <v>13</v>
      </c>
      <c r="Q1441" s="198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210">
        <v>7.9770000000000003</v>
      </c>
      <c r="Z1441" s="210">
        <v>7.2290000000000001</v>
      </c>
      <c r="AA1441" s="210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52">
        <v>43053</v>
      </c>
      <c r="B1442" s="217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26">
        <v>1153</v>
      </c>
      <c r="J1442">
        <v>11.53</v>
      </c>
      <c r="K1442" s="148">
        <v>2.1742457926976801E-3</v>
      </c>
      <c r="L1442" s="197">
        <v>0</v>
      </c>
      <c r="M1442" s="148">
        <v>2.0718506959557098E-3</v>
      </c>
      <c r="N1442" s="87">
        <v>75.304000000000102</v>
      </c>
      <c r="O1442" s="87">
        <v>6.41110289608178</v>
      </c>
      <c r="P1442" s="198">
        <v>1</v>
      </c>
      <c r="Q1442" s="198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52">
        <v>43053</v>
      </c>
      <c r="B1443" s="217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26">
        <v>10647</v>
      </c>
      <c r="J1443">
        <v>8.19</v>
      </c>
      <c r="K1443" s="148">
        <v>2.0077359024156201E-2</v>
      </c>
      <c r="L1443" s="197">
        <v>100.7</v>
      </c>
      <c r="M1443" s="148">
        <v>1.9843038311059401E-2</v>
      </c>
      <c r="N1443" s="87">
        <v>-19.447999999990301</v>
      </c>
      <c r="O1443" s="87">
        <v>24.5043477575785</v>
      </c>
      <c r="P1443" s="198">
        <v>0</v>
      </c>
      <c r="Q1443" s="198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52">
        <v>43053</v>
      </c>
      <c r="B1444" s="217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26">
        <v>109228</v>
      </c>
      <c r="J1444">
        <v>11.62</v>
      </c>
      <c r="K1444" s="148">
        <v>0.205974431435197</v>
      </c>
      <c r="L1444" s="197">
        <v>-796</v>
      </c>
      <c r="M1444" s="148">
        <v>0.21972415062654399</v>
      </c>
      <c r="N1444" s="87">
        <v>-7483.44200000002</v>
      </c>
      <c r="O1444" s="87">
        <v>-644.80174818965702</v>
      </c>
      <c r="P1444" s="198">
        <v>5</v>
      </c>
      <c r="Q1444" s="198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210">
        <v>11.6</v>
      </c>
      <c r="Z1444" s="210">
        <v>12.509</v>
      </c>
      <c r="AA1444" s="210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52">
        <v>43053</v>
      </c>
      <c r="B1445" s="217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26">
        <v>5068</v>
      </c>
      <c r="J1445">
        <v>50.68</v>
      </c>
      <c r="K1445" s="148">
        <v>9.5568756959165807E-3</v>
      </c>
      <c r="L1445" s="197">
        <v>-262</v>
      </c>
      <c r="M1445" s="148">
        <v>0</v>
      </c>
    </row>
    <row r="1446" spans="1:31" x14ac:dyDescent="0.25">
      <c r="A1446" s="152">
        <v>43053</v>
      </c>
      <c r="B1446" s="217" t="s">
        <v>835</v>
      </c>
      <c r="C1446" t="s">
        <v>839</v>
      </c>
      <c r="I1446" s="326">
        <v>28435.25</v>
      </c>
      <c r="K1446" s="148">
        <v>5.36211818532581E-2</v>
      </c>
      <c r="L1446" s="197">
        <v>0</v>
      </c>
      <c r="M1446" s="148">
        <v>0.14836791173007099</v>
      </c>
    </row>
    <row r="1447" spans="1:31" x14ac:dyDescent="0.25">
      <c r="A1447" s="152">
        <v>43054</v>
      </c>
      <c r="B1447" s="217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26">
        <v>50248.32</v>
      </c>
      <c r="J1447">
        <v>0.01</v>
      </c>
      <c r="K1447" s="148">
        <v>9.4738818216185794E-2</v>
      </c>
      <c r="L1447" s="197">
        <v>4.2399999999997799</v>
      </c>
      <c r="M1447" s="148">
        <v>0</v>
      </c>
    </row>
    <row r="1448" spans="1:31" x14ac:dyDescent="0.25">
      <c r="A1448" s="152">
        <v>43054</v>
      </c>
      <c r="B1448" s="217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26">
        <v>13075</v>
      </c>
      <c r="J1448">
        <v>5.23</v>
      </c>
      <c r="K1448" s="148">
        <v>2.46517704109636E-2</v>
      </c>
      <c r="L1448" s="197">
        <v>-100</v>
      </c>
      <c r="M1448" s="148">
        <v>2.5223842317510001E-2</v>
      </c>
      <c r="N1448" s="87">
        <v>-6.6679999999996697</v>
      </c>
      <c r="O1448" s="87">
        <v>-1.24573196261676</v>
      </c>
      <c r="P1448" s="198">
        <v>5</v>
      </c>
      <c r="Q1448" s="198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52">
        <v>43054</v>
      </c>
      <c r="B1449" s="217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26">
        <v>591</v>
      </c>
      <c r="J1449">
        <v>5.91</v>
      </c>
      <c r="K1449" s="148">
        <v>1.1142788767020599E-3</v>
      </c>
      <c r="L1449" s="197">
        <v>0</v>
      </c>
      <c r="M1449" s="148">
        <v>0</v>
      </c>
      <c r="N1449" s="87">
        <v>5995.0890000000099</v>
      </c>
      <c r="O1449" s="87">
        <v>1102.4501845505599</v>
      </c>
      <c r="P1449" s="198">
        <v>0</v>
      </c>
      <c r="Q1449" s="198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209">
        <v>5.9349999999999996</v>
      </c>
      <c r="Z1449" s="209">
        <v>5.3369999999999997</v>
      </c>
      <c r="AA1449" s="209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52">
        <v>43054</v>
      </c>
      <c r="B1450" s="217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26">
        <v>32277</v>
      </c>
      <c r="J1450">
        <v>6.09</v>
      </c>
      <c r="K1450" s="148">
        <v>6.0855464134200503E-2</v>
      </c>
      <c r="L1450" s="197">
        <v>0</v>
      </c>
      <c r="M1450" s="148">
        <v>6.1291446955602499E-2</v>
      </c>
      <c r="N1450" s="87">
        <v>1133.5719999999999</v>
      </c>
      <c r="O1450" s="87">
        <v>55.835294193549402</v>
      </c>
      <c r="P1450" s="198">
        <v>6</v>
      </c>
      <c r="Q1450" s="198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209">
        <v>6.1319999999999997</v>
      </c>
      <c r="Z1450" s="210">
        <v>6.3079999999999998</v>
      </c>
      <c r="AA1450" s="210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52">
        <v>43054</v>
      </c>
      <c r="B1451" s="217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26">
        <v>42600</v>
      </c>
      <c r="J1451">
        <v>17.04</v>
      </c>
      <c r="K1451" s="148">
        <v>8.0318578929793397E-2</v>
      </c>
      <c r="L1451" s="197">
        <v>-50</v>
      </c>
      <c r="M1451" s="148">
        <v>8.3600856105551596E-2</v>
      </c>
      <c r="N1451" s="87">
        <v>-1391.5</v>
      </c>
      <c r="O1451" s="87">
        <v>-80.954845750873105</v>
      </c>
      <c r="P1451" s="198">
        <v>4</v>
      </c>
      <c r="Q1451" s="198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52">
        <v>43054</v>
      </c>
      <c r="B1452" s="217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26">
        <v>131391</v>
      </c>
      <c r="J1452">
        <v>11.23</v>
      </c>
      <c r="K1452" s="148">
        <v>0.24772625361888501</v>
      </c>
      <c r="L1452" s="197">
        <v>702</v>
      </c>
      <c r="M1452" s="148">
        <v>0.22933663622435399</v>
      </c>
      <c r="N1452" s="87">
        <v>3950.2040000000502</v>
      </c>
      <c r="O1452" s="87">
        <v>741.22897488737999</v>
      </c>
      <c r="P1452" s="198">
        <v>2</v>
      </c>
      <c r="Q1452" s="198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209">
        <v>11.260999999999999</v>
      </c>
      <c r="Z1452" s="210">
        <v>11.529</v>
      </c>
      <c r="AA1452" s="210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52">
        <v>43054</v>
      </c>
      <c r="B1453" s="217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26">
        <v>24206</v>
      </c>
      <c r="J1453">
        <v>6.37</v>
      </c>
      <c r="K1453" s="148">
        <v>4.5638298628511202E-2</v>
      </c>
      <c r="L1453" s="197">
        <v>-38</v>
      </c>
      <c r="M1453" s="148">
        <v>4.3157981723827898E-2</v>
      </c>
      <c r="N1453" s="87">
        <v>1380.586</v>
      </c>
      <c r="O1453" s="87">
        <v>288.28921886503002</v>
      </c>
      <c r="P1453" s="198">
        <v>6</v>
      </c>
      <c r="Q1453" s="198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209">
        <v>6.4189999999999996</v>
      </c>
      <c r="Z1453" s="210">
        <v>6.3940000000000001</v>
      </c>
      <c r="AA1453" s="210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52">
        <v>43054</v>
      </c>
      <c r="B1454" s="217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26">
        <v>81897.5</v>
      </c>
      <c r="J1454">
        <v>7.99</v>
      </c>
      <c r="K1454" s="148">
        <v>0.154410582579877</v>
      </c>
      <c r="L1454" s="197">
        <v>0</v>
      </c>
      <c r="M1454" s="148">
        <v>0.16838401677625101</v>
      </c>
      <c r="N1454" s="87">
        <v>25361.802999999902</v>
      </c>
      <c r="O1454" s="87">
        <v>-927.39627015021904</v>
      </c>
      <c r="P1454" s="198">
        <v>13</v>
      </c>
      <c r="Q1454" s="198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210">
        <v>7.9329999999999998</v>
      </c>
      <c r="Z1454" s="210">
        <v>7.2560000000000002</v>
      </c>
      <c r="AA1454" s="210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52">
        <v>43054</v>
      </c>
      <c r="B1455" s="217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26">
        <v>1153</v>
      </c>
      <c r="J1455">
        <v>11.53</v>
      </c>
      <c r="K1455" s="148">
        <v>2.1738807865270401E-3</v>
      </c>
      <c r="L1455" s="197">
        <v>0</v>
      </c>
      <c r="M1455" s="148">
        <v>2.0715028795813099E-3</v>
      </c>
      <c r="N1455" s="87">
        <v>75.304000000000102</v>
      </c>
      <c r="O1455" s="87">
        <v>6.41110289608178</v>
      </c>
      <c r="P1455" s="198">
        <v>1</v>
      </c>
      <c r="Q1455" s="198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52">
        <v>43054</v>
      </c>
      <c r="B1456" s="217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26">
        <v>14652</v>
      </c>
      <c r="J1456">
        <v>8.14</v>
      </c>
      <c r="K1456" s="148">
        <v>2.7625066161486699E-2</v>
      </c>
      <c r="L1456" s="197">
        <v>-5</v>
      </c>
      <c r="M1456" s="148">
        <v>2.7400211848736301E-2</v>
      </c>
      <c r="N1456" s="87">
        <v>-336.44799999998997</v>
      </c>
      <c r="O1456" s="87">
        <v>-14.3171823970009</v>
      </c>
      <c r="P1456" s="198">
        <v>1</v>
      </c>
      <c r="Q1456" s="198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52">
        <v>43054</v>
      </c>
      <c r="B1457" s="217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26">
        <v>109040</v>
      </c>
      <c r="J1457">
        <v>11.6</v>
      </c>
      <c r="K1457" s="148">
        <v>0.20558539545785601</v>
      </c>
      <c r="L1457" s="197">
        <v>-188</v>
      </c>
      <c r="M1457" s="148">
        <v>0.219687263964012</v>
      </c>
      <c r="N1457" s="87">
        <v>-7483.44200000002</v>
      </c>
      <c r="O1457" s="87">
        <v>-644.80174818965702</v>
      </c>
      <c r="P1457" s="198">
        <v>5</v>
      </c>
      <c r="Q1457" s="198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210">
        <v>11.6</v>
      </c>
      <c r="Z1457" s="210">
        <v>12.496</v>
      </c>
      <c r="AA1457" s="210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52">
        <v>43054</v>
      </c>
      <c r="B1458" s="217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26">
        <v>4832</v>
      </c>
      <c r="J1458">
        <v>48.32</v>
      </c>
      <c r="K1458" s="148">
        <v>9.1103139293136608E-3</v>
      </c>
      <c r="L1458" s="197">
        <v>-236</v>
      </c>
      <c r="M1458" s="148">
        <v>0</v>
      </c>
    </row>
    <row r="1459" spans="1:31" x14ac:dyDescent="0.25">
      <c r="A1459" s="152">
        <v>43054</v>
      </c>
      <c r="B1459" s="217" t="s">
        <v>835</v>
      </c>
      <c r="C1459" t="s">
        <v>839</v>
      </c>
      <c r="I1459" s="326">
        <v>24425.05</v>
      </c>
      <c r="K1459" s="148">
        <v>4.60512982696984E-2</v>
      </c>
      <c r="L1459" s="197">
        <v>0</v>
      </c>
      <c r="M1459" s="148">
        <v>0.14079011648588399</v>
      </c>
      <c r="AE1459" s="46">
        <f>COLUMN()</f>
        <v>31</v>
      </c>
    </row>
    <row r="1460" spans="1:31" x14ac:dyDescent="0.25">
      <c r="A1460" s="152">
        <v>43055</v>
      </c>
      <c r="B1460" s="217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26">
        <v>50253.36</v>
      </c>
      <c r="J1460">
        <v>0.01</v>
      </c>
      <c r="K1460" s="148">
        <v>9.4682971171160799E-2</v>
      </c>
      <c r="L1460" s="197">
        <v>5.0399999999999601</v>
      </c>
      <c r="M1460" s="148">
        <v>0</v>
      </c>
    </row>
    <row r="1461" spans="1:31" x14ac:dyDescent="0.25">
      <c r="A1461" s="152">
        <v>43055</v>
      </c>
      <c r="B1461" s="217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26">
        <v>15720</v>
      </c>
      <c r="J1461">
        <v>5.24</v>
      </c>
      <c r="K1461" s="148">
        <v>2.9618244567341301E-2</v>
      </c>
      <c r="L1461" s="197">
        <v>24.95</v>
      </c>
      <c r="M1461" s="148">
        <v>3.0142913305551699E-2</v>
      </c>
      <c r="N1461" s="87">
        <v>-311.96799999999701</v>
      </c>
      <c r="O1461" s="87">
        <v>-59.619888336519502</v>
      </c>
      <c r="P1461" s="198">
        <v>5</v>
      </c>
      <c r="Q1461" s="198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52">
        <v>43055</v>
      </c>
      <c r="B1462" s="217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26">
        <v>585</v>
      </c>
      <c r="J1462">
        <v>5.85</v>
      </c>
      <c r="K1462" s="148">
        <v>1.1022056661510601E-3</v>
      </c>
      <c r="L1462" s="197">
        <v>-6</v>
      </c>
      <c r="M1462" s="148">
        <v>0</v>
      </c>
      <c r="N1462" s="87">
        <v>5995.0890000000099</v>
      </c>
      <c r="O1462" s="87">
        <v>1102.4501845505599</v>
      </c>
      <c r="P1462" s="198">
        <v>0</v>
      </c>
      <c r="Q1462" s="198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210">
        <v>5.827</v>
      </c>
      <c r="Z1462" s="209">
        <v>5.3140000000000001</v>
      </c>
      <c r="AA1462" s="209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52">
        <v>43055</v>
      </c>
      <c r="B1463" s="217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26">
        <v>34858</v>
      </c>
      <c r="J1463">
        <v>6.01</v>
      </c>
      <c r="K1463" s="148">
        <v>6.5676384804604596E-2</v>
      </c>
      <c r="L1463" s="197">
        <v>-424.06</v>
      </c>
      <c r="M1463" s="148">
        <v>6.6911043561918696E-2</v>
      </c>
      <c r="N1463" s="87">
        <v>1709.2440000000099</v>
      </c>
      <c r="O1463" s="87">
        <v>-119.764754333333</v>
      </c>
      <c r="P1463" s="198">
        <v>7</v>
      </c>
      <c r="Q1463" s="198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210">
        <v>6.0279999999999996</v>
      </c>
      <c r="Z1463" s="210">
        <v>6.2949999999999999</v>
      </c>
      <c r="AA1463" s="210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52">
        <v>43055</v>
      </c>
      <c r="B1464" s="217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26">
        <v>50910</v>
      </c>
      <c r="J1464">
        <v>16.97</v>
      </c>
      <c r="K1464" s="148">
        <v>9.5920154638889699E-2</v>
      </c>
      <c r="L1464" s="197">
        <v>-165.17</v>
      </c>
      <c r="M1464" s="148">
        <v>9.9511366792679898E-2</v>
      </c>
      <c r="N1464" s="87">
        <v>-1996.8</v>
      </c>
      <c r="O1464" s="87">
        <v>-117.815914994097</v>
      </c>
      <c r="P1464" s="198">
        <v>5</v>
      </c>
      <c r="Q1464" s="198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52">
        <v>43055</v>
      </c>
      <c r="B1465" s="217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26">
        <v>123606</v>
      </c>
      <c r="J1465">
        <v>11.34</v>
      </c>
      <c r="K1465" s="148">
        <v>0.232887578752595</v>
      </c>
      <c r="L1465" s="197">
        <v>1251.95</v>
      </c>
      <c r="M1465" s="148">
        <v>0.212151830658101</v>
      </c>
      <c r="N1465" s="87">
        <v>6941.1480000000502</v>
      </c>
      <c r="O1465" s="87">
        <v>987.41990750439504</v>
      </c>
      <c r="P1465" s="198">
        <v>2</v>
      </c>
      <c r="Q1465" s="198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209">
        <v>11.589</v>
      </c>
      <c r="Z1465" s="210">
        <v>11.529</v>
      </c>
      <c r="AA1465" s="210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52">
        <v>43055</v>
      </c>
      <c r="B1466" s="217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26">
        <v>23978</v>
      </c>
      <c r="J1466">
        <v>6.31</v>
      </c>
      <c r="K1466" s="148">
        <v>4.5177243526444699E-2</v>
      </c>
      <c r="L1466" s="197">
        <v>-228</v>
      </c>
      <c r="M1466" s="148">
        <v>4.3128214931386098E-2</v>
      </c>
      <c r="N1466" s="87">
        <v>1380.586</v>
      </c>
      <c r="O1466" s="87">
        <v>288.28921886503002</v>
      </c>
      <c r="P1466" s="198">
        <v>6</v>
      </c>
      <c r="Q1466" s="198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210">
        <v>6.3209999999999997</v>
      </c>
      <c r="Z1466" s="210">
        <v>6.3810000000000002</v>
      </c>
      <c r="AA1466" s="210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52">
        <v>43055</v>
      </c>
      <c r="B1467" s="217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26">
        <v>81692.5</v>
      </c>
      <c r="J1467">
        <v>7.97</v>
      </c>
      <c r="K1467" s="148">
        <v>0.15391783996930899</v>
      </c>
      <c r="L1467" s="197">
        <v>-205</v>
      </c>
      <c r="M1467" s="148">
        <v>0.16826787946218499</v>
      </c>
      <c r="N1467" s="87">
        <v>25361.802999999902</v>
      </c>
      <c r="O1467" s="87">
        <v>-927.39627015021904</v>
      </c>
      <c r="P1467" s="198">
        <v>12</v>
      </c>
      <c r="Q1467" s="198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210">
        <v>7.9260000000000002</v>
      </c>
      <c r="Z1467" s="210">
        <v>7.2770000000000001</v>
      </c>
      <c r="AA1467" s="210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52">
        <v>43055</v>
      </c>
      <c r="B1468" s="217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26">
        <v>1153</v>
      </c>
      <c r="J1468">
        <v>11.53</v>
      </c>
      <c r="K1468" s="148">
        <v>2.172381424055E-3</v>
      </c>
      <c r="L1468" s="197">
        <v>0</v>
      </c>
      <c r="M1468" s="148">
        <v>2.07007412888918E-3</v>
      </c>
      <c r="N1468" s="87">
        <v>75.304000000000102</v>
      </c>
      <c r="O1468" s="87">
        <v>6.41110289608178</v>
      </c>
      <c r="P1468" s="198">
        <v>1</v>
      </c>
      <c r="Q1468" s="198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52">
        <v>43055</v>
      </c>
      <c r="B1469" s="217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26">
        <v>8430</v>
      </c>
      <c r="J1469">
        <v>8.43</v>
      </c>
      <c r="K1469" s="148">
        <v>1.5883066266074299E-2</v>
      </c>
      <c r="L1469" s="197">
        <v>401.36</v>
      </c>
      <c r="M1469" s="148">
        <v>1.4902159746567299E-2</v>
      </c>
      <c r="N1469" s="87">
        <v>208.91200000000899</v>
      </c>
      <c r="O1469" s="87">
        <v>51.607516666669298</v>
      </c>
      <c r="P1469" s="198">
        <v>1</v>
      </c>
      <c r="Q1469" s="198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52">
        <v>43055</v>
      </c>
      <c r="B1470" s="217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26">
        <v>109040</v>
      </c>
      <c r="J1470">
        <v>11.6</v>
      </c>
      <c r="K1470" s="148">
        <v>0.20544359972155801</v>
      </c>
      <c r="L1470" s="197">
        <v>0</v>
      </c>
      <c r="M1470" s="148">
        <v>0.21953574192967801</v>
      </c>
      <c r="N1470" s="87">
        <v>-7483.44200000002</v>
      </c>
      <c r="O1470" s="87">
        <v>-644.80174818965702</v>
      </c>
      <c r="P1470" s="198">
        <v>5</v>
      </c>
      <c r="Q1470" s="198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209">
        <v>11.696</v>
      </c>
      <c r="Z1470" s="210">
        <v>12.499000000000001</v>
      </c>
      <c r="AA1470" s="210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52">
        <v>43055</v>
      </c>
      <c r="B1471" s="217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26">
        <v>4543</v>
      </c>
      <c r="J1471">
        <v>45.43</v>
      </c>
      <c r="K1471" s="148">
        <v>8.5595219509816602E-3</v>
      </c>
      <c r="L1471" s="197">
        <v>-289</v>
      </c>
      <c r="M1471" s="148">
        <v>0</v>
      </c>
    </row>
    <row r="1472" spans="1:31" x14ac:dyDescent="0.25">
      <c r="A1472" s="152">
        <v>43055</v>
      </c>
      <c r="B1472" s="217" t="s">
        <v>835</v>
      </c>
      <c r="C1472" s="1" t="s">
        <v>839</v>
      </c>
      <c r="I1472" s="326">
        <v>25985.08</v>
      </c>
      <c r="K1472" s="148">
        <v>4.8958807540835203E-2</v>
      </c>
      <c r="L1472" s="197">
        <v>0</v>
      </c>
      <c r="M1472" s="148">
        <v>0.14364177871199599</v>
      </c>
    </row>
    <row r="1473" spans="1:31" x14ac:dyDescent="0.25">
      <c r="A1473" s="152">
        <v>43056</v>
      </c>
      <c r="B1473" s="217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26">
        <v>30257.48</v>
      </c>
      <c r="J1473">
        <v>0.01</v>
      </c>
      <c r="K1473" s="148">
        <v>5.8159333671490301E-2</v>
      </c>
      <c r="L1473" s="197">
        <v>4.11999999999989</v>
      </c>
      <c r="M1473" s="148">
        <v>0</v>
      </c>
    </row>
    <row r="1474" spans="1:31" x14ac:dyDescent="0.25">
      <c r="A1474" s="152">
        <v>43056</v>
      </c>
      <c r="B1474" s="217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26">
        <v>15510</v>
      </c>
      <c r="J1474">
        <v>5.17</v>
      </c>
      <c r="K1474" s="148">
        <v>2.9812504717670298E-2</v>
      </c>
      <c r="L1474" s="197">
        <v>-210</v>
      </c>
      <c r="M1474" s="148">
        <v>3.07514160122828E-2</v>
      </c>
      <c r="N1474" s="87">
        <v>-311.96799999999701</v>
      </c>
      <c r="O1474" s="87">
        <v>-59.619888336519502</v>
      </c>
      <c r="P1474" s="198">
        <v>5</v>
      </c>
      <c r="Q1474" s="198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52">
        <v>43056</v>
      </c>
      <c r="B1475" s="217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26">
        <v>603</v>
      </c>
      <c r="J1475">
        <v>6.03</v>
      </c>
      <c r="K1475" s="148">
        <v>1.15905482558061E-3</v>
      </c>
      <c r="L1475" s="197">
        <v>18</v>
      </c>
      <c r="M1475" s="148">
        <v>0</v>
      </c>
      <c r="N1475" s="87">
        <v>5995.0890000000099</v>
      </c>
      <c r="O1475" s="87">
        <v>1102.4501845505599</v>
      </c>
      <c r="P1475" s="198">
        <v>0</v>
      </c>
      <c r="Q1475" s="198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210">
        <v>5.984</v>
      </c>
      <c r="Z1475" s="209">
        <v>5.3010000000000002</v>
      </c>
      <c r="AA1475" s="209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52">
        <v>43056</v>
      </c>
      <c r="B1476" s="217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26">
        <v>30037</v>
      </c>
      <c r="J1476">
        <v>6.13</v>
      </c>
      <c r="K1476" s="148">
        <v>5.7735538633440497E-2</v>
      </c>
      <c r="L1476" s="197">
        <v>660.39</v>
      </c>
      <c r="M1476" s="148">
        <v>5.7725754903652497E-2</v>
      </c>
      <c r="N1476" s="87">
        <v>2490.1190000000001</v>
      </c>
      <c r="O1476" s="87">
        <v>-0.16060481239754401</v>
      </c>
      <c r="P1476" s="198">
        <v>7</v>
      </c>
      <c r="Q1476" s="198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209">
        <v>6.1029999999999998</v>
      </c>
      <c r="Z1476" s="210">
        <v>6.3120000000000003</v>
      </c>
      <c r="AA1476" s="210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52">
        <v>43056</v>
      </c>
      <c r="B1477" s="217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26">
        <v>65320</v>
      </c>
      <c r="J1477">
        <v>16.329999999999998</v>
      </c>
      <c r="K1477" s="148">
        <v>0.125554662034702</v>
      </c>
      <c r="L1477" s="197">
        <v>-2125.33</v>
      </c>
      <c r="M1477" s="148">
        <v>0.13330356824158299</v>
      </c>
      <c r="N1477" s="87">
        <v>-3632.4000000000101</v>
      </c>
      <c r="O1477" s="87">
        <v>-220.97284236153399</v>
      </c>
      <c r="P1477" s="198">
        <v>7</v>
      </c>
      <c r="Q1477" s="198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52">
        <v>43056</v>
      </c>
      <c r="B1478" s="217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26">
        <v>132566</v>
      </c>
      <c r="J1478">
        <v>11.14</v>
      </c>
      <c r="K1478" s="148">
        <v>0.25481137978095902</v>
      </c>
      <c r="L1478" s="197">
        <v>-2105.46</v>
      </c>
      <c r="M1478" s="148">
        <v>0.23770403809895899</v>
      </c>
      <c r="N1478" s="87">
        <v>4617.69200000005</v>
      </c>
      <c r="O1478" s="87">
        <v>798.45564427737099</v>
      </c>
      <c r="P1478" s="198">
        <v>3</v>
      </c>
      <c r="Q1478" s="198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210">
        <v>11.048999999999999</v>
      </c>
      <c r="Z1478" s="210">
        <v>11.472</v>
      </c>
      <c r="AA1478" s="210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52">
        <v>43056</v>
      </c>
      <c r="B1479" s="217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26">
        <v>23864</v>
      </c>
      <c r="J1479">
        <v>6.28</v>
      </c>
      <c r="K1479" s="148">
        <v>4.5870123312861603E-2</v>
      </c>
      <c r="L1479" s="197">
        <v>-114</v>
      </c>
      <c r="M1479" s="148">
        <v>4.3998855245950402E-2</v>
      </c>
      <c r="N1479" s="87">
        <v>1380.586</v>
      </c>
      <c r="O1479" s="87">
        <v>288.28921886503002</v>
      </c>
      <c r="P1479" s="198">
        <v>6</v>
      </c>
      <c r="Q1479" s="198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209">
        <v>6.7809999999999997</v>
      </c>
      <c r="Z1479" s="210">
        <v>6.3739999999999997</v>
      </c>
      <c r="AA1479" s="210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52">
        <v>43056</v>
      </c>
      <c r="B1480" s="217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26">
        <v>83742.5</v>
      </c>
      <c r="J1480">
        <v>7.79</v>
      </c>
      <c r="K1480" s="148">
        <v>0.160965420781399</v>
      </c>
      <c r="L1480" s="197">
        <v>-1880</v>
      </c>
      <c r="M1480" s="148">
        <v>0.179218785130245</v>
      </c>
      <c r="N1480" s="87">
        <v>23921.802999999902</v>
      </c>
      <c r="O1480" s="87">
        <v>-1127.2835921656399</v>
      </c>
      <c r="P1480" s="198">
        <v>13</v>
      </c>
      <c r="Q1480" s="198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210">
        <v>7.8129999999999997</v>
      </c>
      <c r="Z1480" s="210">
        <v>7.35</v>
      </c>
      <c r="AA1480" s="210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52">
        <v>43056</v>
      </c>
      <c r="B1481" s="217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26">
        <v>1153</v>
      </c>
      <c r="J1481">
        <v>11.53</v>
      </c>
      <c r="K1481" s="148">
        <v>2.2162358439377101E-3</v>
      </c>
      <c r="L1481" s="197">
        <v>0</v>
      </c>
      <c r="M1481" s="148">
        <v>2.1118632452162699E-3</v>
      </c>
      <c r="N1481" s="87">
        <v>75.304000000000102</v>
      </c>
      <c r="O1481" s="87">
        <v>6.41110289608178</v>
      </c>
      <c r="P1481" s="198">
        <v>1</v>
      </c>
      <c r="Q1481" s="198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52">
        <v>43056</v>
      </c>
      <c r="B1482" s="217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26">
        <v>8591</v>
      </c>
      <c r="J1482">
        <v>7.81</v>
      </c>
      <c r="K1482" s="148">
        <v>1.65131675067379E-2</v>
      </c>
      <c r="L1482" s="197">
        <v>-489.17</v>
      </c>
      <c r="M1482" s="148">
        <v>1.6452715973960998E-2</v>
      </c>
      <c r="N1482" s="87">
        <v>-69.255999999991204</v>
      </c>
      <c r="O1482" s="87">
        <v>19.239617803032999</v>
      </c>
      <c r="P1482" s="198">
        <v>0</v>
      </c>
      <c r="Q1482" s="198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52">
        <v>43056</v>
      </c>
      <c r="B1483" s="217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26">
        <v>110682</v>
      </c>
      <c r="J1483">
        <v>11.18</v>
      </c>
      <c r="K1483" s="148">
        <v>0.21274710813418299</v>
      </c>
      <c r="L1483" s="197">
        <v>-4063</v>
      </c>
      <c r="M1483" s="148">
        <v>0.23493341652899399</v>
      </c>
      <c r="N1483" s="87">
        <v>-9368.4420000000191</v>
      </c>
      <c r="O1483" s="87">
        <v>-821.38226131579199</v>
      </c>
      <c r="P1483" s="198">
        <v>6</v>
      </c>
      <c r="Q1483" s="198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210">
        <v>11.423</v>
      </c>
      <c r="Z1483" s="210">
        <v>12.462</v>
      </c>
      <c r="AA1483" s="210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52">
        <v>43056</v>
      </c>
      <c r="B1484" s="217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26">
        <v>4345</v>
      </c>
      <c r="J1484">
        <v>43.45</v>
      </c>
      <c r="K1484" s="148">
        <v>8.35173004502111E-3</v>
      </c>
      <c r="L1484" s="197">
        <v>-198</v>
      </c>
      <c r="M1484" s="148">
        <v>0</v>
      </c>
    </row>
    <row r="1485" spans="1:31" x14ac:dyDescent="0.25">
      <c r="A1485" s="152">
        <v>43056</v>
      </c>
      <c r="B1485" s="217" t="s">
        <v>835</v>
      </c>
      <c r="C1485" s="1" t="s">
        <v>839</v>
      </c>
      <c r="I1485" s="326">
        <v>13580.51</v>
      </c>
      <c r="K1485" s="148">
        <v>2.6103740712015999E-2</v>
      </c>
      <c r="L1485" s="197">
        <v>0</v>
      </c>
      <c r="M1485" s="148">
        <v>8.4263074383506303E-2</v>
      </c>
    </row>
    <row r="1486" spans="1:31" x14ac:dyDescent="0.25">
      <c r="A1486" s="152">
        <v>43059</v>
      </c>
      <c r="B1486" s="217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26">
        <v>257.48</v>
      </c>
      <c r="J1486">
        <v>0.01</v>
      </c>
      <c r="K1486" s="148">
        <v>4.9561774436257002E-4</v>
      </c>
      <c r="L1486" s="197">
        <v>2.3180000000002101</v>
      </c>
      <c r="M1486" s="148">
        <v>0</v>
      </c>
    </row>
    <row r="1487" spans="1:31" x14ac:dyDescent="0.25">
      <c r="A1487" s="152">
        <v>43059</v>
      </c>
      <c r="B1487" s="217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26">
        <v>18025</v>
      </c>
      <c r="J1487">
        <v>5.15</v>
      </c>
      <c r="K1487" s="148">
        <v>3.4695936935433103E-2</v>
      </c>
      <c r="L1487" s="197">
        <v>-60.05</v>
      </c>
      <c r="M1487" s="148">
        <v>3.5751771350291603E-2</v>
      </c>
      <c r="N1487" s="87">
        <v>-587.26800000000003</v>
      </c>
      <c r="O1487" s="87">
        <v>-114.19734747081699</v>
      </c>
      <c r="P1487" s="198">
        <v>6</v>
      </c>
      <c r="Q1487" s="198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52">
        <v>43059</v>
      </c>
      <c r="B1488" s="217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26">
        <v>612</v>
      </c>
      <c r="J1488">
        <v>6.12</v>
      </c>
      <c r="K1488" s="148">
        <v>1.17802570898669E-3</v>
      </c>
      <c r="L1488" s="197">
        <v>9</v>
      </c>
      <c r="M1488" s="148">
        <v>0</v>
      </c>
      <c r="N1488" s="87">
        <v>5995.0890000000099</v>
      </c>
      <c r="O1488" s="87">
        <v>1102.4501845505599</v>
      </c>
      <c r="P1488" s="198">
        <v>0</v>
      </c>
      <c r="Q1488" s="198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209">
        <v>6.0250000000000004</v>
      </c>
      <c r="Z1488" s="209">
        <v>5.335</v>
      </c>
      <c r="AA1488" s="209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52">
        <v>43059</v>
      </c>
      <c r="B1489" s="217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26">
        <v>30772</v>
      </c>
      <c r="J1489">
        <v>6.28</v>
      </c>
      <c r="K1489" s="148">
        <v>5.9232364570160699E-2</v>
      </c>
      <c r="L1489" s="197">
        <v>735</v>
      </c>
      <c r="M1489" s="148">
        <v>5.7807781160088903E-2</v>
      </c>
      <c r="N1489" s="87">
        <v>2490.1190000000001</v>
      </c>
      <c r="O1489" s="87">
        <v>-0.16060481239754401</v>
      </c>
      <c r="P1489" s="198">
        <v>7</v>
      </c>
      <c r="Q1489" s="198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209">
        <v>6.2450000000000001</v>
      </c>
      <c r="Z1489" s="210">
        <v>6.319</v>
      </c>
      <c r="AA1489" s="210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52">
        <v>43059</v>
      </c>
      <c r="B1490" s="217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26">
        <v>73125</v>
      </c>
      <c r="J1490">
        <v>16.25</v>
      </c>
      <c r="K1490" s="148">
        <v>0.14075674831642401</v>
      </c>
      <c r="L1490" s="197">
        <v>-195.16</v>
      </c>
      <c r="M1490" s="148">
        <v>0.14889232475443201</v>
      </c>
      <c r="N1490" s="87">
        <v>-5397.7000000000098</v>
      </c>
      <c r="O1490" s="87">
        <v>-337.39844590369103</v>
      </c>
      <c r="P1490" s="198">
        <v>8</v>
      </c>
      <c r="Q1490" s="198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52">
        <v>43059</v>
      </c>
      <c r="B1491" s="217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26">
        <v>141960</v>
      </c>
      <c r="J1491">
        <v>10.92</v>
      </c>
      <c r="K1491" s="148">
        <v>0.273255767398285</v>
      </c>
      <c r="L1491" s="197">
        <v>-2513.35</v>
      </c>
      <c r="M1491" s="148">
        <v>0.26096201044177397</v>
      </c>
      <c r="N1491" s="87">
        <v>1584.3400000000199</v>
      </c>
      <c r="O1491" s="87">
        <v>538.87505085017403</v>
      </c>
      <c r="P1491" s="198">
        <v>5</v>
      </c>
      <c r="Q1491" s="198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210">
        <v>10.795</v>
      </c>
      <c r="Z1491" s="210">
        <v>11.442</v>
      </c>
      <c r="AA1491" s="210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52">
        <v>43059</v>
      </c>
      <c r="B1492" s="217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26">
        <v>23598</v>
      </c>
      <c r="J1492">
        <v>6.21</v>
      </c>
      <c r="K1492" s="148">
        <v>4.5423285425927898E-2</v>
      </c>
      <c r="L1492" s="197">
        <v>-266</v>
      </c>
      <c r="M1492" s="148">
        <v>4.4061376063379898E-2</v>
      </c>
      <c r="N1492" s="87">
        <v>1380.586</v>
      </c>
      <c r="O1492" s="87">
        <v>288.28921886503002</v>
      </c>
      <c r="P1492" s="198">
        <v>6</v>
      </c>
      <c r="Q1492" s="198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210">
        <v>6.125</v>
      </c>
      <c r="Z1492" s="210">
        <v>6.3479999999999999</v>
      </c>
      <c r="AA1492" s="210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52">
        <v>43059</v>
      </c>
      <c r="B1493" s="217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26">
        <v>85281</v>
      </c>
      <c r="J1493">
        <v>7.86</v>
      </c>
      <c r="K1493" s="148">
        <v>0.16415557269296399</v>
      </c>
      <c r="L1493" s="197">
        <v>798.35</v>
      </c>
      <c r="M1493" s="148">
        <v>0.18089814758921999</v>
      </c>
      <c r="N1493" s="87">
        <v>24183.654999999901</v>
      </c>
      <c r="O1493" s="87">
        <v>-1091.1632940915199</v>
      </c>
      <c r="P1493" s="198">
        <v>13</v>
      </c>
      <c r="Q1493" s="198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210">
        <v>7.7359999999999998</v>
      </c>
      <c r="Z1493" s="210">
        <v>7.3769999999999998</v>
      </c>
      <c r="AA1493" s="210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52">
        <v>43059</v>
      </c>
      <c r="B1494" s="217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26">
        <v>1166</v>
      </c>
      <c r="J1494">
        <v>11.66</v>
      </c>
      <c r="K1494" s="148">
        <v>2.2444084586249699E-3</v>
      </c>
      <c r="L1494" s="197">
        <v>13</v>
      </c>
      <c r="M1494" s="148">
        <v>2.1148641282086201E-3</v>
      </c>
      <c r="N1494" s="87">
        <v>75.304000000000102</v>
      </c>
      <c r="O1494" s="87">
        <v>6.41110289608178</v>
      </c>
      <c r="P1494" s="198">
        <v>1</v>
      </c>
      <c r="Q1494" s="198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52">
        <v>43059</v>
      </c>
      <c r="B1495" s="217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26">
        <v>11952</v>
      </c>
      <c r="J1495">
        <v>7.47</v>
      </c>
      <c r="K1495" s="148">
        <v>2.30061491402106E-2</v>
      </c>
      <c r="L1495" s="197">
        <v>-284</v>
      </c>
      <c r="M1495" s="148">
        <v>2.3492277233028599E-2</v>
      </c>
      <c r="N1495" s="87">
        <v>-778.25599999999099</v>
      </c>
      <c r="O1495" s="87">
        <v>-76.410402060436596</v>
      </c>
      <c r="P1495" s="198">
        <v>0</v>
      </c>
      <c r="Q1495" s="198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52">
        <v>43059</v>
      </c>
      <c r="B1496" s="217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26">
        <v>117104</v>
      </c>
      <c r="J1496">
        <v>11.26</v>
      </c>
      <c r="K1496" s="148">
        <v>0.22541098468166201</v>
      </c>
      <c r="L1496" s="197">
        <v>907</v>
      </c>
      <c r="M1496" s="148">
        <v>0.24588295413738001</v>
      </c>
      <c r="N1496" s="87">
        <v>-13234.441999999999</v>
      </c>
      <c r="O1496" s="87">
        <v>-1201.4373096276099</v>
      </c>
      <c r="P1496" s="198">
        <v>7</v>
      </c>
      <c r="Q1496" s="198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209">
        <v>11.958</v>
      </c>
      <c r="Z1496" s="210">
        <v>12.462999999999999</v>
      </c>
      <c r="AA1496" s="210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52">
        <v>43059</v>
      </c>
      <c r="B1497" s="217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26">
        <v>4463</v>
      </c>
      <c r="J1497">
        <v>44.63</v>
      </c>
      <c r="K1497" s="148">
        <v>8.59073323399933E-3</v>
      </c>
      <c r="L1497" s="197">
        <v>118</v>
      </c>
      <c r="M1497" s="148">
        <v>0</v>
      </c>
    </row>
    <row r="1498" spans="1:31" x14ac:dyDescent="0.25">
      <c r="A1498" s="152">
        <v>43059</v>
      </c>
      <c r="B1498" s="217" t="s">
        <v>835</v>
      </c>
      <c r="C1498" t="s">
        <v>839</v>
      </c>
      <c r="I1498" s="326">
        <v>11197.8</v>
      </c>
      <c r="K1498" s="148">
        <v>2.15544056929594E-2</v>
      </c>
      <c r="L1498" s="197">
        <v>0</v>
      </c>
      <c r="M1498" s="148">
        <v>2.2050023437321899E-2</v>
      </c>
    </row>
    <row r="1499" spans="1:31" x14ac:dyDescent="0.25">
      <c r="A1499" s="152">
        <v>43060</v>
      </c>
      <c r="B1499" s="217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26">
        <v>264.62</v>
      </c>
      <c r="J1499">
        <v>0.01</v>
      </c>
      <c r="K1499" s="148">
        <v>5.0604173132744797E-4</v>
      </c>
      <c r="L1499" s="197">
        <v>-3.70200000000023</v>
      </c>
      <c r="M1499" s="148">
        <v>0</v>
      </c>
    </row>
    <row r="1500" spans="1:31" x14ac:dyDescent="0.25">
      <c r="A1500" s="152">
        <v>43060</v>
      </c>
      <c r="B1500" s="217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26">
        <v>18165</v>
      </c>
      <c r="J1500">
        <v>5.19</v>
      </c>
      <c r="K1500" s="148">
        <v>3.4737540811590598E-2</v>
      </c>
      <c r="L1500" s="197">
        <v>140</v>
      </c>
      <c r="M1500" s="148">
        <v>3.55187673556231E-2</v>
      </c>
      <c r="N1500" s="87">
        <v>-587.26800000000003</v>
      </c>
      <c r="O1500" s="87">
        <v>-114.19734747081699</v>
      </c>
      <c r="P1500" s="198">
        <v>6</v>
      </c>
      <c r="Q1500" s="198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52">
        <v>43060</v>
      </c>
      <c r="B1501" s="217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26">
        <v>612</v>
      </c>
      <c r="J1501">
        <v>6.12</v>
      </c>
      <c r="K1501" s="148">
        <v>1.17034819579925E-3</v>
      </c>
      <c r="L1501" s="197">
        <v>0</v>
      </c>
      <c r="M1501" s="148">
        <v>0</v>
      </c>
      <c r="N1501" s="87">
        <v>5995.0890000000099</v>
      </c>
      <c r="O1501" s="87">
        <v>1102.4501845505599</v>
      </c>
      <c r="P1501" s="198">
        <v>0</v>
      </c>
      <c r="Q1501" s="198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209">
        <v>6.3579999999999997</v>
      </c>
      <c r="Z1501" s="209">
        <v>5.3490000000000002</v>
      </c>
      <c r="AA1501" s="209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52">
        <v>43060</v>
      </c>
      <c r="B1502" s="217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26">
        <v>25912</v>
      </c>
      <c r="J1502">
        <v>6.32</v>
      </c>
      <c r="K1502" s="148">
        <v>4.9552389623448101E-2</v>
      </c>
      <c r="L1502" s="197">
        <v>204.82</v>
      </c>
      <c r="M1502" s="148">
        <v>4.7745406431139802E-2</v>
      </c>
      <c r="N1502" s="87">
        <v>1143.4549999999999</v>
      </c>
      <c r="O1502" s="87">
        <v>179.41652629513399</v>
      </c>
      <c r="P1502" s="198">
        <v>4</v>
      </c>
      <c r="Q1502" s="198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210">
        <v>6.2649999999999997</v>
      </c>
      <c r="Z1502" s="210">
        <v>6.3150000000000004</v>
      </c>
      <c r="AA1502" s="210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52">
        <v>43060</v>
      </c>
      <c r="B1503" s="217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26">
        <v>73125</v>
      </c>
      <c r="J1503">
        <v>16.25</v>
      </c>
      <c r="K1503" s="148">
        <v>0.13983939839513099</v>
      </c>
      <c r="L1503" s="197">
        <v>0</v>
      </c>
      <c r="M1503" s="148">
        <v>0.14792195307400899</v>
      </c>
      <c r="N1503" s="87">
        <v>-5397.7000000000098</v>
      </c>
      <c r="O1503" s="87">
        <v>-337.39844590369103</v>
      </c>
      <c r="P1503" s="198">
        <v>8</v>
      </c>
      <c r="Q1503" s="198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52">
        <v>43060</v>
      </c>
      <c r="B1504" s="217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26">
        <v>140364</v>
      </c>
      <c r="J1504">
        <v>11.14</v>
      </c>
      <c r="K1504" s="148">
        <v>0.268422800907135</v>
      </c>
      <c r="L1504" s="197">
        <v>2834.56</v>
      </c>
      <c r="M1504" s="148">
        <v>0.25078854122025601</v>
      </c>
      <c r="N1504" s="87">
        <v>4434.9000000000497</v>
      </c>
      <c r="O1504" s="87">
        <v>784.87344804053305</v>
      </c>
      <c r="P1504" s="198">
        <v>4</v>
      </c>
      <c r="Q1504" s="198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209">
        <v>11.117000000000001</v>
      </c>
      <c r="Z1504" s="210">
        <v>11.452</v>
      </c>
      <c r="AA1504" s="210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52">
        <v>43060</v>
      </c>
      <c r="B1505" s="217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26">
        <v>23712</v>
      </c>
      <c r="J1505">
        <v>6.24</v>
      </c>
      <c r="K1505" s="148">
        <v>4.5345255586261297E-2</v>
      </c>
      <c r="L1505" s="197">
        <v>114</v>
      </c>
      <c r="M1505" s="148">
        <v>4.3774216120093003E-2</v>
      </c>
      <c r="N1505" s="87">
        <v>1380.586</v>
      </c>
      <c r="O1505" s="87">
        <v>288.28921886503002</v>
      </c>
      <c r="P1505" s="198">
        <v>6</v>
      </c>
      <c r="Q1505" s="198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210">
        <v>5.1020000000000003</v>
      </c>
      <c r="Z1505" s="210">
        <v>6.3360000000000003</v>
      </c>
      <c r="AA1505" s="210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52">
        <v>43060</v>
      </c>
      <c r="B1506" s="217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26">
        <v>86040.5</v>
      </c>
      <c r="J1506">
        <v>7.93</v>
      </c>
      <c r="K1506" s="148">
        <v>0.16453814369389799</v>
      </c>
      <c r="L1506" s="197">
        <v>759.5</v>
      </c>
      <c r="M1506" s="148">
        <v>0.17971918527701999</v>
      </c>
      <c r="N1506" s="87">
        <v>24183.654999999901</v>
      </c>
      <c r="O1506" s="87">
        <v>-1091.1632940915199</v>
      </c>
      <c r="P1506" s="198">
        <v>13</v>
      </c>
      <c r="Q1506" s="198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210">
        <v>7.1070000000000002</v>
      </c>
      <c r="Z1506" s="210">
        <v>7.375</v>
      </c>
      <c r="AA1506" s="210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52">
        <v>43060</v>
      </c>
      <c r="B1507" s="217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26">
        <v>1217</v>
      </c>
      <c r="J1507">
        <v>12.17</v>
      </c>
      <c r="K1507" s="148">
        <v>2.3273100560256398E-3</v>
      </c>
      <c r="L1507" s="197">
        <v>51</v>
      </c>
      <c r="M1507" s="148">
        <v>2.1010809848441801E-3</v>
      </c>
      <c r="N1507" s="87">
        <v>75.304000000000102</v>
      </c>
      <c r="O1507" s="87">
        <v>6.41110289608178</v>
      </c>
      <c r="P1507" s="198">
        <v>1</v>
      </c>
      <c r="Q1507" s="198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52">
        <v>43060</v>
      </c>
      <c r="B1508" s="217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26">
        <v>14784</v>
      </c>
      <c r="J1508">
        <v>7.04</v>
      </c>
      <c r="K1508" s="148">
        <v>2.8271940729895698E-2</v>
      </c>
      <c r="L1508" s="197">
        <v>-708</v>
      </c>
      <c r="M1508" s="148">
        <v>3.0108832820541099E-2</v>
      </c>
      <c r="N1508" s="87">
        <v>-1119.2559999999901</v>
      </c>
      <c r="O1508" s="87">
        <v>-126.88786803394299</v>
      </c>
      <c r="P1508" s="198">
        <v>0</v>
      </c>
      <c r="Q1508" s="198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52">
        <v>43060</v>
      </c>
      <c r="B1509" s="217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26">
        <v>117312</v>
      </c>
      <c r="J1509">
        <v>11.28</v>
      </c>
      <c r="K1509" s="148">
        <v>0.22433968553202899</v>
      </c>
      <c r="L1509" s="197">
        <v>208</v>
      </c>
      <c r="M1509" s="148">
        <v>0.24428046820812199</v>
      </c>
      <c r="N1509" s="87">
        <v>-13234.441999999999</v>
      </c>
      <c r="O1509" s="87">
        <v>-1201.4373096276099</v>
      </c>
      <c r="P1509" s="198">
        <v>7</v>
      </c>
      <c r="Q1509" s="198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210">
        <v>11.288</v>
      </c>
      <c r="Z1509" s="210">
        <v>12.46</v>
      </c>
      <c r="AA1509" s="210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52">
        <v>43060</v>
      </c>
      <c r="B1510" s="217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26">
        <v>4260</v>
      </c>
      <c r="J1510">
        <v>42.6</v>
      </c>
      <c r="K1510" s="148">
        <v>8.1465413629163708E-3</v>
      </c>
      <c r="L1510" s="197">
        <v>-203</v>
      </c>
      <c r="M1510" s="148">
        <v>0</v>
      </c>
    </row>
    <row r="1511" spans="1:31" x14ac:dyDescent="0.25">
      <c r="A1511" s="152">
        <v>43060</v>
      </c>
      <c r="B1511" s="217" t="s">
        <v>835</v>
      </c>
      <c r="C1511" t="s">
        <v>839</v>
      </c>
      <c r="I1511" s="326">
        <v>17153.18</v>
      </c>
      <c r="K1511" s="148">
        <v>3.2802603374542202E-2</v>
      </c>
      <c r="L1511" s="197">
        <v>0</v>
      </c>
      <c r="M1511" s="148">
        <v>3.33086451058697E-2</v>
      </c>
    </row>
    <row r="1512" spans="1:31" x14ac:dyDescent="0.25">
      <c r="A1512" s="152">
        <v>43061</v>
      </c>
      <c r="B1512" s="217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26">
        <v>264.62</v>
      </c>
      <c r="J1512">
        <v>0.01</v>
      </c>
      <c r="K1512" s="148">
        <v>5.0530845030709E-4</v>
      </c>
      <c r="L1512" s="197">
        <v>0</v>
      </c>
      <c r="M1512" s="148">
        <v>0</v>
      </c>
    </row>
    <row r="1513" spans="1:31" x14ac:dyDescent="0.25">
      <c r="A1513" s="152">
        <v>43061</v>
      </c>
      <c r="B1513" s="217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26">
        <v>18305</v>
      </c>
      <c r="J1513">
        <v>5.23</v>
      </c>
      <c r="K1513" s="148">
        <v>3.4954543053704497E-2</v>
      </c>
      <c r="L1513" s="197">
        <v>140</v>
      </c>
      <c r="M1513" s="148">
        <v>3.5467298798079298E-2</v>
      </c>
      <c r="N1513" s="87">
        <v>-587.26800000000003</v>
      </c>
      <c r="O1513" s="87">
        <v>-114.19734747081699</v>
      </c>
      <c r="P1513" s="198">
        <v>6</v>
      </c>
      <c r="Q1513" s="198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209">
        <v>5.2510000000000003</v>
      </c>
      <c r="Z1513" s="209">
        <v>5.2510000000000003</v>
      </c>
      <c r="AA1513" s="209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52">
        <v>43061</v>
      </c>
      <c r="B1514" s="217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26">
        <v>625</v>
      </c>
      <c r="J1514">
        <v>6.25</v>
      </c>
      <c r="K1514" s="148">
        <v>1.1934766134152001E-3</v>
      </c>
      <c r="L1514" s="197">
        <v>13</v>
      </c>
      <c r="M1514" s="148">
        <v>0</v>
      </c>
      <c r="N1514" s="87">
        <v>5995.0890000000099</v>
      </c>
      <c r="O1514" s="87">
        <v>1102.4501845505599</v>
      </c>
      <c r="P1514" s="198">
        <v>0</v>
      </c>
      <c r="Q1514" s="198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210">
        <v>6.1230000000000002</v>
      </c>
      <c r="Z1514" s="209">
        <v>5.3259999999999996</v>
      </c>
      <c r="AA1514" s="209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52">
        <v>43061</v>
      </c>
      <c r="B1515" s="217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26">
        <v>24050</v>
      </c>
      <c r="J1515">
        <v>6.5</v>
      </c>
      <c r="K1515" s="148">
        <v>4.5924980084217103E-2</v>
      </c>
      <c r="L1515" s="197">
        <v>738.34</v>
      </c>
      <c r="M1515" s="148">
        <v>4.2710708868967197E-2</v>
      </c>
      <c r="N1515" s="87">
        <v>3350.6350000000002</v>
      </c>
      <c r="O1515" s="87">
        <v>268.36375713190199</v>
      </c>
      <c r="P1515" s="198">
        <v>2</v>
      </c>
      <c r="Q1515" s="198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209">
        <v>6.51</v>
      </c>
      <c r="Z1515" s="210">
        <v>6.2880000000000003</v>
      </c>
      <c r="AA1515" s="210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52">
        <v>43061</v>
      </c>
      <c r="B1516" s="217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26">
        <v>73035</v>
      </c>
      <c r="J1516">
        <v>16.23</v>
      </c>
      <c r="K1516" s="148">
        <v>0.13946490313724699</v>
      </c>
      <c r="L1516" s="197">
        <v>-90</v>
      </c>
      <c r="M1516" s="148">
        <v>0.147707606402641</v>
      </c>
      <c r="N1516" s="87">
        <v>-5397.7000000000098</v>
      </c>
      <c r="O1516" s="87">
        <v>-337.39844590369103</v>
      </c>
      <c r="P1516" s="198">
        <v>8</v>
      </c>
      <c r="Q1516" s="198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210">
        <v>16.164000000000001</v>
      </c>
      <c r="Z1516" s="210">
        <v>16.164000000000001</v>
      </c>
      <c r="AA1516" s="210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52">
        <v>43061</v>
      </c>
      <c r="B1517" s="217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26">
        <v>141624</v>
      </c>
      <c r="J1517">
        <v>11.24</v>
      </c>
      <c r="K1517" s="148">
        <v>0.27043989103730398</v>
      </c>
      <c r="L1517" s="197">
        <v>1260</v>
      </c>
      <c r="M1517" s="148">
        <v>0.25042513546532402</v>
      </c>
      <c r="N1517" s="87">
        <v>4434.9000000000497</v>
      </c>
      <c r="O1517" s="87">
        <v>784.87344804053305</v>
      </c>
      <c r="P1517" s="198">
        <v>4</v>
      </c>
      <c r="Q1517" s="198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209">
        <v>11.314</v>
      </c>
      <c r="Z1517" s="210">
        <v>11.455</v>
      </c>
      <c r="AA1517" s="210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52">
        <v>43061</v>
      </c>
      <c r="B1518" s="217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26">
        <v>26617</v>
      </c>
      <c r="J1518">
        <v>6.19</v>
      </c>
      <c r="K1518" s="148">
        <v>5.0826827230836001E-2</v>
      </c>
      <c r="L1518" s="197">
        <v>-205</v>
      </c>
      <c r="M1518" s="148">
        <v>4.9649524612485799E-2</v>
      </c>
      <c r="N1518" s="87">
        <v>197.58599999999601</v>
      </c>
      <c r="O1518" s="87">
        <v>112.276522866344</v>
      </c>
      <c r="P1518" s="198">
        <v>7</v>
      </c>
      <c r="Q1518" s="198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210">
        <v>6.0720000000000001</v>
      </c>
      <c r="Z1518" s="210">
        <v>6.2670000000000003</v>
      </c>
      <c r="AA1518" s="210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52">
        <v>43061</v>
      </c>
      <c r="B1519" s="217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26">
        <v>85498</v>
      </c>
      <c r="J1519">
        <v>7.88</v>
      </c>
      <c r="K1519" s="148">
        <v>0.16326378159003699</v>
      </c>
      <c r="L1519" s="197">
        <v>-542.5</v>
      </c>
      <c r="M1519" s="148">
        <v>0.17945876274781</v>
      </c>
      <c r="N1519" s="87">
        <v>24183.654999999901</v>
      </c>
      <c r="O1519" s="87">
        <v>-1091.1632940915199</v>
      </c>
      <c r="P1519" s="198">
        <v>13</v>
      </c>
      <c r="Q1519" s="198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210">
        <v>7.85</v>
      </c>
      <c r="Z1519" s="210">
        <v>7.4279999999999999</v>
      </c>
      <c r="AA1519" s="210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52">
        <v>43061</v>
      </c>
      <c r="B1520" s="217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26">
        <v>1209</v>
      </c>
      <c r="J1520">
        <v>12.09</v>
      </c>
      <c r="K1520" s="148">
        <v>2.30866116099037E-3</v>
      </c>
      <c r="L1520" s="197">
        <v>-8</v>
      </c>
      <c r="M1520" s="148">
        <v>2.0980364082548602E-3</v>
      </c>
      <c r="N1520" s="87">
        <v>75.304000000000102</v>
      </c>
      <c r="O1520" s="87">
        <v>6.41110289608178</v>
      </c>
      <c r="P1520" s="198">
        <v>1</v>
      </c>
      <c r="Q1520" s="198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210">
        <v>11.686</v>
      </c>
      <c r="Z1520" s="210">
        <v>11.686</v>
      </c>
      <c r="AA1520" s="210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52">
        <v>43061</v>
      </c>
      <c r="B1521" s="217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26">
        <v>14784</v>
      </c>
      <c r="J1521">
        <v>7.04</v>
      </c>
      <c r="K1521" s="148">
        <v>2.8230973204368601E-2</v>
      </c>
      <c r="L1521" s="197">
        <v>0</v>
      </c>
      <c r="M1521" s="148">
        <v>3.0065203541994202E-2</v>
      </c>
      <c r="N1521" s="87">
        <v>-1119.2559999999901</v>
      </c>
      <c r="O1521" s="87">
        <v>-126.88786803394299</v>
      </c>
      <c r="P1521" s="198">
        <v>0</v>
      </c>
      <c r="Q1521" s="198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210">
        <v>6.9669999999999996</v>
      </c>
      <c r="Z1521" s="210">
        <v>6.9669999999999996</v>
      </c>
      <c r="AA1521" s="210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52">
        <v>43061</v>
      </c>
      <c r="B1522" s="217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26">
        <v>116792</v>
      </c>
      <c r="J1522">
        <v>11.23</v>
      </c>
      <c r="K1522" s="148">
        <v>0.22302163301438199</v>
      </c>
      <c r="L1522" s="197">
        <v>-520</v>
      </c>
      <c r="M1522" s="148">
        <v>0.243926492992459</v>
      </c>
      <c r="N1522" s="87">
        <v>-13234.441999999999</v>
      </c>
      <c r="O1522" s="87">
        <v>-1201.4373096276099</v>
      </c>
      <c r="P1522" s="198">
        <v>7</v>
      </c>
      <c r="Q1522" s="198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210">
        <v>11.177</v>
      </c>
      <c r="Z1522" s="210">
        <v>12.420999999999999</v>
      </c>
      <c r="AA1522" s="210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52">
        <v>43061</v>
      </c>
      <c r="B1523" s="217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26">
        <v>4233</v>
      </c>
      <c r="J1523">
        <v>42.33</v>
      </c>
      <c r="K1523" s="148">
        <v>8.0831784073384892E-3</v>
      </c>
      <c r="L1523" s="197">
        <v>-27</v>
      </c>
      <c r="M1523" s="148">
        <v>0</v>
      </c>
    </row>
    <row r="1524" spans="1:31" x14ac:dyDescent="0.25">
      <c r="A1524" s="152">
        <v>43061</v>
      </c>
      <c r="B1524" s="217" t="s">
        <v>835</v>
      </c>
      <c r="C1524" t="s">
        <v>839</v>
      </c>
      <c r="I1524" s="326">
        <v>16643.52</v>
      </c>
      <c r="K1524" s="148">
        <v>3.1781843015853101E-2</v>
      </c>
      <c r="L1524" s="197">
        <v>0</v>
      </c>
      <c r="M1524" s="148">
        <v>3.2287151466160201E-2</v>
      </c>
    </row>
    <row r="1525" spans="1:31" x14ac:dyDescent="0.25">
      <c r="A1525" s="152">
        <v>43062</v>
      </c>
      <c r="B1525" s="217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26">
        <v>264.64999999999998</v>
      </c>
      <c r="J1525">
        <v>0.01</v>
      </c>
      <c r="K1525" s="148">
        <v>5.1574400911154903E-4</v>
      </c>
      <c r="L1525" s="197">
        <v>0.30900000000019601</v>
      </c>
      <c r="M1525" s="148">
        <v>0</v>
      </c>
    </row>
    <row r="1526" spans="1:31" x14ac:dyDescent="0.25">
      <c r="A1526" s="152">
        <v>43062</v>
      </c>
      <c r="B1526" s="217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26">
        <v>18165</v>
      </c>
      <c r="J1526">
        <v>5.19</v>
      </c>
      <c r="K1526" s="148">
        <v>3.5399546289481498E-2</v>
      </c>
      <c r="L1526" s="197">
        <v>-140</v>
      </c>
      <c r="M1526" s="148">
        <v>3.6195660941294297E-2</v>
      </c>
      <c r="N1526" s="87">
        <v>-587.26800000000003</v>
      </c>
      <c r="O1526" s="87">
        <v>-114.19734747081699</v>
      </c>
      <c r="P1526" s="198">
        <v>6</v>
      </c>
      <c r="Q1526" s="198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210">
        <v>5.181</v>
      </c>
      <c r="Z1526" s="210">
        <v>5.1100000000000003</v>
      </c>
      <c r="AA1526" s="210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52">
        <v>43062</v>
      </c>
      <c r="B1527" s="217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26">
        <v>612</v>
      </c>
      <c r="J1527">
        <v>6.12</v>
      </c>
      <c r="K1527" s="148">
        <v>1.1926519311402501E-3</v>
      </c>
      <c r="L1527" s="197">
        <v>-13</v>
      </c>
      <c r="M1527" s="148">
        <v>0</v>
      </c>
      <c r="N1527" s="87">
        <v>5995.0890000000099</v>
      </c>
      <c r="O1527" s="87">
        <v>1102.4501845505599</v>
      </c>
      <c r="P1527" s="198">
        <v>0</v>
      </c>
      <c r="Q1527" s="198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210">
        <v>6.1609999999999996</v>
      </c>
      <c r="Z1527" s="209">
        <v>5.2359999999999998</v>
      </c>
      <c r="AA1527" s="209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52">
        <v>43062</v>
      </c>
      <c r="B1528" s="217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26">
        <v>23384</v>
      </c>
      <c r="J1528">
        <v>6.32</v>
      </c>
      <c r="K1528" s="148">
        <v>4.5570216924483098E-2</v>
      </c>
      <c r="L1528" s="197">
        <v>-666</v>
      </c>
      <c r="M1528" s="148">
        <v>4.35878228444955E-2</v>
      </c>
      <c r="N1528" s="87">
        <v>3350.6350000000002</v>
      </c>
      <c r="O1528" s="87">
        <v>268.36375713190199</v>
      </c>
      <c r="P1528" s="198">
        <v>2</v>
      </c>
      <c r="Q1528" s="198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210">
        <v>6.4</v>
      </c>
      <c r="Z1528" s="210">
        <v>6.3109999999999999</v>
      </c>
      <c r="AA1528" s="210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52">
        <v>43062</v>
      </c>
      <c r="B1529" s="217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26">
        <v>71640</v>
      </c>
      <c r="J1529">
        <v>15.92</v>
      </c>
      <c r="K1529" s="148">
        <v>0.13961043193935899</v>
      </c>
      <c r="L1529" s="197">
        <v>-1395</v>
      </c>
      <c r="M1529" s="148">
        <v>0.15074095352560901</v>
      </c>
      <c r="N1529" s="87">
        <v>-5397.7000000000098</v>
      </c>
      <c r="O1529" s="87">
        <v>-337.39844590369103</v>
      </c>
      <c r="P1529" s="198">
        <v>8</v>
      </c>
      <c r="Q1529" s="198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210">
        <v>16.021999999999998</v>
      </c>
      <c r="Z1529" s="210">
        <v>16.071999999999999</v>
      </c>
      <c r="AA1529" s="210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52">
        <v>43062</v>
      </c>
      <c r="B1530" s="217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26">
        <v>139104</v>
      </c>
      <c r="J1530">
        <v>11.04</v>
      </c>
      <c r="K1530" s="148">
        <v>0.27108276834858502</v>
      </c>
      <c r="L1530" s="197">
        <v>-2520</v>
      </c>
      <c r="M1530" s="148">
        <v>0.25556790625880499</v>
      </c>
      <c r="N1530" s="87">
        <v>4434.9000000000497</v>
      </c>
      <c r="O1530" s="87">
        <v>784.87344804053305</v>
      </c>
      <c r="P1530" s="198">
        <v>4</v>
      </c>
      <c r="Q1530" s="198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210">
        <v>11.006</v>
      </c>
      <c r="Z1530" s="210">
        <v>11.433</v>
      </c>
      <c r="AA1530" s="210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52">
        <v>43062</v>
      </c>
      <c r="B1531" s="217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26">
        <v>25972</v>
      </c>
      <c r="J1531">
        <v>6.04</v>
      </c>
      <c r="K1531" s="148">
        <v>5.06136535221808E-2</v>
      </c>
      <c r="L1531" s="197">
        <v>-645</v>
      </c>
      <c r="M1531" s="148">
        <v>5.0669135222310799E-2</v>
      </c>
      <c r="N1531" s="87">
        <v>197.58599999999601</v>
      </c>
      <c r="O1531" s="87">
        <v>112.276522866344</v>
      </c>
      <c r="P1531" s="198">
        <v>7</v>
      </c>
      <c r="Q1531" s="198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210">
        <v>6.0339999999999998</v>
      </c>
      <c r="Z1531" s="210">
        <v>6.2430000000000003</v>
      </c>
      <c r="AA1531" s="210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52">
        <v>43062</v>
      </c>
      <c r="B1532" s="217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26">
        <v>84413</v>
      </c>
      <c r="J1532">
        <v>7.78</v>
      </c>
      <c r="K1532" s="148">
        <v>0.164502169057749</v>
      </c>
      <c r="L1532" s="197">
        <v>-1085</v>
      </c>
      <c r="M1532" s="148">
        <v>0.18314415671586701</v>
      </c>
      <c r="N1532" s="87">
        <v>24183.654999999901</v>
      </c>
      <c r="O1532" s="87">
        <v>-1091.1632940915199</v>
      </c>
      <c r="P1532" s="198">
        <v>13</v>
      </c>
      <c r="Q1532" s="198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210">
        <v>7.7969999999999997</v>
      </c>
      <c r="Z1532" s="210">
        <v>7.452</v>
      </c>
      <c r="AA1532" s="210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52">
        <v>43062</v>
      </c>
      <c r="B1533" s="217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26">
        <v>1150</v>
      </c>
      <c r="J1533">
        <v>11.5</v>
      </c>
      <c r="K1533" s="148">
        <v>2.24109431505113E-3</v>
      </c>
      <c r="L1533" s="197">
        <v>-59</v>
      </c>
      <c r="M1533" s="148">
        <v>2.1411220208232E-3</v>
      </c>
      <c r="N1533" s="87">
        <v>75.304000000000102</v>
      </c>
      <c r="O1533" s="87">
        <v>6.41110289608178</v>
      </c>
      <c r="P1533" s="198">
        <v>1</v>
      </c>
      <c r="Q1533" s="198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210">
        <v>11.853999999999999</v>
      </c>
      <c r="Z1533" s="210">
        <v>11.763999999999999</v>
      </c>
      <c r="AA1533" s="210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52">
        <v>43062</v>
      </c>
      <c r="B1534" s="217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26">
        <v>20677</v>
      </c>
      <c r="J1534">
        <v>6.67</v>
      </c>
      <c r="K1534" s="148">
        <v>4.0294875784619301E-2</v>
      </c>
      <c r="L1534" s="197">
        <v>-832</v>
      </c>
      <c r="M1534" s="148">
        <v>4.3788157188484403E-2</v>
      </c>
      <c r="N1534" s="87">
        <v>-2231.2559999999899</v>
      </c>
      <c r="O1534" s="87">
        <v>-304.32442833332999</v>
      </c>
      <c r="P1534" s="198">
        <v>1</v>
      </c>
      <c r="Q1534" s="198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210">
        <v>6.8639999999999999</v>
      </c>
      <c r="Z1534" s="210">
        <v>6.9080000000000004</v>
      </c>
      <c r="AA1534" s="210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52">
        <v>43062</v>
      </c>
      <c r="B1535" s="217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26">
        <v>113776</v>
      </c>
      <c r="J1535">
        <v>10.94</v>
      </c>
      <c r="K1535" s="148">
        <v>0.221724127642832</v>
      </c>
      <c r="L1535" s="197">
        <v>-3016</v>
      </c>
      <c r="M1535" s="148">
        <v>0.24893580662060999</v>
      </c>
      <c r="N1535" s="87">
        <v>-13234.441999999999</v>
      </c>
      <c r="O1535" s="87">
        <v>-1201.4373096276099</v>
      </c>
      <c r="P1535" s="198">
        <v>7</v>
      </c>
      <c r="Q1535" s="198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210">
        <v>10.992000000000001</v>
      </c>
      <c r="Z1535" s="210">
        <v>12.372999999999999</v>
      </c>
      <c r="AA1535" s="210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52">
        <v>43062</v>
      </c>
      <c r="B1536" s="217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26">
        <v>4066</v>
      </c>
      <c r="J1536">
        <v>40.659999999999997</v>
      </c>
      <c r="K1536" s="148">
        <v>7.9237299869546907E-3</v>
      </c>
      <c r="L1536" s="197">
        <v>-167</v>
      </c>
      <c r="M1536" s="148">
        <v>0</v>
      </c>
    </row>
    <row r="1537" spans="1:31" x14ac:dyDescent="0.25">
      <c r="A1537" s="152">
        <v>43062</v>
      </c>
      <c r="B1537" s="217" t="s">
        <v>835</v>
      </c>
      <c r="C1537" t="s">
        <v>839</v>
      </c>
      <c r="I1537" s="326">
        <v>9918.52</v>
      </c>
      <c r="K1537" s="148">
        <v>1.9328990248452999E-2</v>
      </c>
      <c r="L1537" s="197">
        <v>0</v>
      </c>
      <c r="M1537" s="148">
        <v>1.98447342575645E-2</v>
      </c>
    </row>
    <row r="1538" spans="1:31" x14ac:dyDescent="0.25">
      <c r="A1538" s="152">
        <v>43063</v>
      </c>
      <c r="B1538" s="217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26">
        <v>264.68</v>
      </c>
      <c r="J1538">
        <v>0.01</v>
      </c>
      <c r="K1538" s="148">
        <v>5.1587958160583295E-4</v>
      </c>
      <c r="L1538" s="197">
        <v>0.30900000000019601</v>
      </c>
      <c r="M1538" s="148">
        <v>0</v>
      </c>
    </row>
    <row r="1539" spans="1:31" x14ac:dyDescent="0.25">
      <c r="A1539" s="152">
        <v>43063</v>
      </c>
      <c r="B1539" s="217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26">
        <v>18130</v>
      </c>
      <c r="J1539">
        <v>5.18</v>
      </c>
      <c r="K1539" s="148">
        <v>3.5336620879982399E-2</v>
      </c>
      <c r="L1539" s="197">
        <v>-35</v>
      </c>
      <c r="M1539" s="148">
        <v>3.6201071960660303E-2</v>
      </c>
      <c r="N1539" s="87">
        <v>-587.26800000000003</v>
      </c>
      <c r="O1539" s="87">
        <v>-114.19734747081699</v>
      </c>
      <c r="P1539" s="198">
        <v>6</v>
      </c>
      <c r="Q1539" s="198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210">
        <v>5.0640000000000001</v>
      </c>
      <c r="Z1539" s="210">
        <v>5.101</v>
      </c>
      <c r="AA1539" s="210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52">
        <v>43063</v>
      </c>
      <c r="B1540" s="217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26">
        <v>607</v>
      </c>
      <c r="J1540">
        <v>6.07</v>
      </c>
      <c r="K1540" s="148">
        <v>1.1830848799861699E-3</v>
      </c>
      <c r="L1540" s="197">
        <v>-5</v>
      </c>
      <c r="M1540" s="148">
        <v>0</v>
      </c>
      <c r="N1540" s="87">
        <v>5995.0890000000099</v>
      </c>
      <c r="O1540" s="87">
        <v>1102.4501845505599</v>
      </c>
      <c r="P1540" s="198">
        <v>0</v>
      </c>
      <c r="Q1540" s="198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210">
        <v>5.7629999999999999</v>
      </c>
      <c r="Z1540" s="209">
        <v>5.2309999999999999</v>
      </c>
      <c r="AA1540" s="209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52">
        <v>43063</v>
      </c>
      <c r="B1541" s="217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26">
        <v>20256</v>
      </c>
      <c r="J1541">
        <v>6.33</v>
      </c>
      <c r="K1541" s="148">
        <v>3.9480341563426599E-2</v>
      </c>
      <c r="L1541" s="197">
        <v>28.77</v>
      </c>
      <c r="M1541" s="148">
        <v>3.7441576413240203E-2</v>
      </c>
      <c r="N1541" s="87">
        <v>2832.0940000000001</v>
      </c>
      <c r="O1541" s="87">
        <v>164.079372669826</v>
      </c>
      <c r="P1541" s="198">
        <v>2</v>
      </c>
      <c r="Q1541" s="198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210">
        <v>6.1929999999999996</v>
      </c>
      <c r="Z1541" s="210">
        <v>6.3090000000000002</v>
      </c>
      <c r="AA1541" s="210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52">
        <v>43063</v>
      </c>
      <c r="B1542" s="217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26">
        <v>71640</v>
      </c>
      <c r="J1542">
        <v>15.92</v>
      </c>
      <c r="K1542" s="148">
        <v>0.139631302804299</v>
      </c>
      <c r="L1542" s="197">
        <v>0</v>
      </c>
      <c r="M1542" s="148">
        <v>0.15076348833220099</v>
      </c>
      <c r="N1542" s="87">
        <v>-5397.7000000000098</v>
      </c>
      <c r="O1542" s="87">
        <v>-337.39844590369103</v>
      </c>
      <c r="P1542" s="198">
        <v>8</v>
      </c>
      <c r="Q1542" s="198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210">
        <v>15.718</v>
      </c>
      <c r="Z1542" s="210">
        <v>16.068000000000001</v>
      </c>
      <c r="AA1542" s="210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52">
        <v>43063</v>
      </c>
      <c r="B1543" s="217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26">
        <v>140742</v>
      </c>
      <c r="J1543">
        <v>11.17</v>
      </c>
      <c r="K1543" s="148">
        <v>0.27431586849919998</v>
      </c>
      <c r="L1543" s="197">
        <v>1638</v>
      </c>
      <c r="M1543" s="148">
        <v>0.25560611202309103</v>
      </c>
      <c r="N1543" s="87">
        <v>4434.9000000000497</v>
      </c>
      <c r="O1543" s="87">
        <v>784.87344804053305</v>
      </c>
      <c r="P1543" s="198">
        <v>4</v>
      </c>
      <c r="Q1543" s="198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209">
        <v>11.151999999999999</v>
      </c>
      <c r="Z1543" s="210">
        <v>11.439</v>
      </c>
      <c r="AA1543" s="210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52">
        <v>43063</v>
      </c>
      <c r="B1544" s="217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26">
        <v>28656</v>
      </c>
      <c r="J1544">
        <v>5.97</v>
      </c>
      <c r="K1544" s="148">
        <v>5.5852521121719602E-2</v>
      </c>
      <c r="L1544" s="197">
        <v>-311</v>
      </c>
      <c r="M1544" s="148">
        <v>5.6514171573464098E-2</v>
      </c>
      <c r="N1544" s="87">
        <v>-796.41400000000101</v>
      </c>
      <c r="O1544" s="87">
        <v>-49.542774749164003</v>
      </c>
      <c r="P1544" s="198">
        <v>8</v>
      </c>
      <c r="Q1544" s="198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210">
        <v>5.8479999999999999</v>
      </c>
      <c r="Z1544" s="210">
        <v>6.2359999999999998</v>
      </c>
      <c r="AA1544" s="210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52">
        <v>43063</v>
      </c>
      <c r="B1545" s="217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26">
        <v>87508.5</v>
      </c>
      <c r="J1545">
        <v>7.71</v>
      </c>
      <c r="K1545" s="148">
        <v>0.17056010415201001</v>
      </c>
      <c r="L1545" s="197">
        <v>-754.5</v>
      </c>
      <c r="M1545" s="148">
        <v>0.19067545122457799</v>
      </c>
      <c r="N1545" s="87">
        <v>46210.694999999898</v>
      </c>
      <c r="O1545" s="87">
        <v>-1371.19325416128</v>
      </c>
      <c r="P1545" s="198">
        <v>14</v>
      </c>
      <c r="Q1545" s="198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210">
        <v>7.6790000000000003</v>
      </c>
      <c r="Z1545" s="210">
        <v>7.468</v>
      </c>
      <c r="AA1545" s="210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52">
        <v>43063</v>
      </c>
      <c r="B1546" s="217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26">
        <v>1116</v>
      </c>
      <c r="J1546">
        <v>11.16</v>
      </c>
      <c r="K1546" s="148">
        <v>2.1751609984589299E-3</v>
      </c>
      <c r="L1546" s="197">
        <v>-34</v>
      </c>
      <c r="M1546" s="148">
        <v>2.1414421048448302E-3</v>
      </c>
      <c r="N1546" s="87">
        <v>75.304000000000102</v>
      </c>
      <c r="O1546" s="87">
        <v>6.41110289608178</v>
      </c>
      <c r="P1546" s="198">
        <v>1</v>
      </c>
      <c r="Q1546" s="198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210">
        <v>11.151</v>
      </c>
      <c r="Z1546" s="210">
        <v>11.59</v>
      </c>
      <c r="AA1546" s="210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52">
        <v>43063</v>
      </c>
      <c r="B1547" s="217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26">
        <v>20863</v>
      </c>
      <c r="J1547">
        <v>6.73</v>
      </c>
      <c r="K1547" s="148">
        <v>4.0663426443412802E-2</v>
      </c>
      <c r="L1547" s="197">
        <v>186</v>
      </c>
      <c r="M1547" s="148">
        <v>4.3794703237386101E-2</v>
      </c>
      <c r="N1547" s="87">
        <v>-2231.2559999999899</v>
      </c>
      <c r="O1547" s="87">
        <v>-304.32442833332999</v>
      </c>
      <c r="P1547" s="198">
        <v>1</v>
      </c>
      <c r="Q1547" s="198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209">
        <v>9.2140000000000004</v>
      </c>
      <c r="Z1547" s="210">
        <v>6.8970000000000002</v>
      </c>
      <c r="AA1547" s="210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52">
        <v>43063</v>
      </c>
      <c r="B1548" s="217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26">
        <v>118592</v>
      </c>
      <c r="J1548">
        <v>10.88</v>
      </c>
      <c r="K1548" s="148">
        <v>0.23114399025917701</v>
      </c>
      <c r="L1548" s="197">
        <v>-619</v>
      </c>
      <c r="M1548" s="148">
        <v>0.259566210916513</v>
      </c>
      <c r="N1548" s="87">
        <v>-14799.441999999999</v>
      </c>
      <c r="O1548" s="87">
        <v>-1362.06650819522</v>
      </c>
      <c r="P1548" s="198">
        <v>8</v>
      </c>
      <c r="Q1548" s="198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210">
        <v>10.683</v>
      </c>
      <c r="Z1548" s="210">
        <v>12.37</v>
      </c>
      <c r="AA1548" s="210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52">
        <v>43063</v>
      </c>
      <c r="B1549" s="217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26">
        <v>3895</v>
      </c>
      <c r="J1549">
        <v>38.950000000000003</v>
      </c>
      <c r="K1549" s="148">
        <v>7.5916237356608704E-3</v>
      </c>
      <c r="L1549" s="197">
        <v>-171</v>
      </c>
      <c r="M1549" s="148">
        <v>0</v>
      </c>
    </row>
    <row r="1550" spans="1:31" x14ac:dyDescent="0.25">
      <c r="A1550" s="152">
        <v>43063</v>
      </c>
      <c r="B1550" s="217" t="s">
        <v>835</v>
      </c>
      <c r="C1550" t="s">
        <v>839</v>
      </c>
      <c r="I1550" s="326">
        <v>795.29</v>
      </c>
      <c r="K1550" s="148">
        <v>1.55007508106129E-3</v>
      </c>
      <c r="L1550" s="197">
        <v>0</v>
      </c>
      <c r="M1550" s="148">
        <v>2.06595466266713E-3</v>
      </c>
    </row>
    <row r="1551" spans="1:31" x14ac:dyDescent="0.25">
      <c r="A1551" s="152">
        <v>43066</v>
      </c>
      <c r="B1551" s="217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26">
        <v>264.77</v>
      </c>
      <c r="J1551">
        <v>0.01</v>
      </c>
      <c r="K1551" s="148">
        <v>5.1636841256800603E-4</v>
      </c>
      <c r="L1551" s="197">
        <v>0.92699999999967997</v>
      </c>
      <c r="M1551" s="148">
        <v>0</v>
      </c>
    </row>
    <row r="1552" spans="1:31" x14ac:dyDescent="0.25">
      <c r="A1552" s="152">
        <v>43066</v>
      </c>
      <c r="B1552" s="217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26">
        <v>18025</v>
      </c>
      <c r="J1552">
        <v>5.15</v>
      </c>
      <c r="K1552" s="148">
        <v>3.5153305270756899E-2</v>
      </c>
      <c r="L1552" s="197">
        <v>-105</v>
      </c>
      <c r="M1552" s="148">
        <v>3.6223057892510901E-2</v>
      </c>
      <c r="N1552" s="87">
        <v>-587.26800000000003</v>
      </c>
      <c r="O1552" s="87">
        <v>-114.19734747081699</v>
      </c>
      <c r="P1552" s="198">
        <v>6</v>
      </c>
      <c r="Q1552" s="198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210">
        <v>5.1440000000000001</v>
      </c>
      <c r="Z1552" s="210">
        <v>5.1150000000000002</v>
      </c>
      <c r="AA1552" s="210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52">
        <v>43066</v>
      </c>
      <c r="B1553" s="217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26">
        <v>598</v>
      </c>
      <c r="J1553">
        <v>5.98</v>
      </c>
      <c r="K1553" s="148">
        <v>1.1662511263197E-3</v>
      </c>
      <c r="L1553" s="197">
        <v>-9</v>
      </c>
      <c r="M1553" s="148">
        <v>0</v>
      </c>
      <c r="N1553" s="87">
        <v>5995.0890000000099</v>
      </c>
      <c r="O1553" s="87">
        <v>1102.4501845505599</v>
      </c>
      <c r="P1553" s="198">
        <v>0</v>
      </c>
      <c r="Q1553" s="198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210">
        <v>5.9329999999999998</v>
      </c>
      <c r="Z1553" s="209">
        <v>5.1760000000000002</v>
      </c>
      <c r="AA1553" s="209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52">
        <v>43066</v>
      </c>
      <c r="B1554" s="217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26">
        <v>20288</v>
      </c>
      <c r="J1554">
        <v>6.34</v>
      </c>
      <c r="K1554" s="148">
        <v>3.9566727175207497E-2</v>
      </c>
      <c r="L1554" s="197">
        <v>32</v>
      </c>
      <c r="M1554" s="148">
        <v>3.7464315738426297E-2</v>
      </c>
      <c r="N1554" s="87">
        <v>2832.0940000000001</v>
      </c>
      <c r="O1554" s="87">
        <v>164.079372669826</v>
      </c>
      <c r="P1554" s="198">
        <v>2</v>
      </c>
      <c r="Q1554" s="198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210">
        <v>6.2939999999999996</v>
      </c>
      <c r="Z1554" s="210">
        <v>6.3079999999999998</v>
      </c>
      <c r="AA1554" s="210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52">
        <v>43066</v>
      </c>
      <c r="B1555" s="217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26">
        <v>71325</v>
      </c>
      <c r="J1555">
        <v>15.85</v>
      </c>
      <c r="K1555" s="148">
        <v>0.13910177522533901</v>
      </c>
      <c r="L1555" s="197">
        <v>-315</v>
      </c>
      <c r="M1555" s="148">
        <v>0.15085505125010601</v>
      </c>
      <c r="N1555" s="87">
        <v>-5397.7000000000098</v>
      </c>
      <c r="O1555" s="87">
        <v>-337.39844590369103</v>
      </c>
      <c r="P1555" s="198">
        <v>8</v>
      </c>
      <c r="Q1555" s="198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210">
        <v>15.871</v>
      </c>
      <c r="Z1555" s="210">
        <v>16.048999999999999</v>
      </c>
      <c r="AA1555" s="210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52">
        <v>43066</v>
      </c>
      <c r="B1556" s="217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26">
        <v>141120</v>
      </c>
      <c r="J1556">
        <v>11.2</v>
      </c>
      <c r="K1556" s="148">
        <v>0.27521966378969298</v>
      </c>
      <c r="L1556" s="197">
        <v>378</v>
      </c>
      <c r="M1556" s="148">
        <v>0.255761348822865</v>
      </c>
      <c r="N1556" s="87">
        <v>4434.9000000000497</v>
      </c>
      <c r="O1556" s="87">
        <v>784.87344804053305</v>
      </c>
      <c r="P1556" s="198">
        <v>4</v>
      </c>
      <c r="Q1556" s="198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210">
        <v>11.125999999999999</v>
      </c>
      <c r="Z1556" s="210">
        <v>11.432</v>
      </c>
      <c r="AA1556" s="210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52">
        <v>43066</v>
      </c>
      <c r="B1557" s="217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26">
        <v>28368</v>
      </c>
      <c r="J1557">
        <v>5.91</v>
      </c>
      <c r="K1557" s="148">
        <v>5.53247691495607E-2</v>
      </c>
      <c r="L1557" s="197">
        <v>-288</v>
      </c>
      <c r="M1557" s="148">
        <v>5.6548494223527E-2</v>
      </c>
      <c r="N1557" s="87">
        <v>-796.41400000000101</v>
      </c>
      <c r="O1557" s="87">
        <v>-49.542774749164003</v>
      </c>
      <c r="P1557" s="198">
        <v>8</v>
      </c>
      <c r="Q1557" s="198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210">
        <v>5.6319999999999997</v>
      </c>
      <c r="Z1557" s="210">
        <v>6.2270000000000003</v>
      </c>
      <c r="AA1557" s="210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52">
        <v>43066</v>
      </c>
      <c r="B1558" s="217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26">
        <v>87849</v>
      </c>
      <c r="J1558">
        <v>7.74</v>
      </c>
      <c r="K1558" s="148">
        <v>0.171327751163979</v>
      </c>
      <c r="L1558" s="197">
        <v>340.5</v>
      </c>
      <c r="M1558" s="148">
        <v>0.19079125380304199</v>
      </c>
      <c r="N1558" s="87">
        <v>46210.694999999898</v>
      </c>
      <c r="O1558" s="87">
        <v>-1371.19325416128</v>
      </c>
      <c r="P1558" s="198">
        <v>14</v>
      </c>
      <c r="Q1558" s="198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209">
        <v>7.7969999999999997</v>
      </c>
      <c r="Z1558" s="210">
        <v>7.4560000000000004</v>
      </c>
      <c r="AA1558" s="210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52">
        <v>43066</v>
      </c>
      <c r="B1559" s="217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26">
        <v>1116</v>
      </c>
      <c r="J1559">
        <v>11.16</v>
      </c>
      <c r="K1559" s="148">
        <v>2.1764820350715498E-3</v>
      </c>
      <c r="L1559" s="197">
        <v>0</v>
      </c>
      <c r="M1559" s="148">
        <v>2.1427426630225002E-3</v>
      </c>
      <c r="N1559" s="87">
        <v>75.304000000000102</v>
      </c>
      <c r="O1559" s="87">
        <v>6.41110289608178</v>
      </c>
      <c r="P1559" s="198">
        <v>1</v>
      </c>
      <c r="Q1559" s="198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210">
        <v>10.363</v>
      </c>
      <c r="Z1559" s="210">
        <v>11.576000000000001</v>
      </c>
      <c r="AA1559" s="210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52">
        <v>43066</v>
      </c>
      <c r="B1560" s="217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26">
        <v>21049</v>
      </c>
      <c r="J1560">
        <v>6.79</v>
      </c>
      <c r="K1560" s="148">
        <v>4.1050869494821701E-2</v>
      </c>
      <c r="L1560" s="197">
        <v>186</v>
      </c>
      <c r="M1560" s="148">
        <v>4.3821300995646899E-2</v>
      </c>
      <c r="N1560" s="87">
        <v>-2231.2559999999899</v>
      </c>
      <c r="O1560" s="87">
        <v>-304.32442833332999</v>
      </c>
      <c r="P1560" s="198">
        <v>1</v>
      </c>
      <c r="Q1560" s="198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210">
        <v>6.66</v>
      </c>
      <c r="Z1560" s="210">
        <v>6.8550000000000004</v>
      </c>
      <c r="AA1560" s="210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52">
        <v>43066</v>
      </c>
      <c r="B1561" s="217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26">
        <v>118265</v>
      </c>
      <c r="J1561">
        <v>10.85</v>
      </c>
      <c r="K1561" s="148">
        <v>0.23064663788327699</v>
      </c>
      <c r="L1561" s="197">
        <v>-327</v>
      </c>
      <c r="M1561" s="148">
        <v>0.25972385279601701</v>
      </c>
      <c r="N1561" s="87">
        <v>-14799.441999999999</v>
      </c>
      <c r="O1561" s="87">
        <v>-1362.06650819522</v>
      </c>
      <c r="P1561" s="198">
        <v>8</v>
      </c>
      <c r="Q1561" s="198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210">
        <v>10.818</v>
      </c>
      <c r="Z1561" s="210">
        <v>12.365</v>
      </c>
      <c r="AA1561" s="210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52">
        <v>43066</v>
      </c>
      <c r="B1562" s="217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26">
        <v>3691</v>
      </c>
      <c r="J1562">
        <v>36.909999999999997</v>
      </c>
      <c r="K1562" s="148">
        <v>7.1983827880368204E-3</v>
      </c>
      <c r="L1562" s="197">
        <v>-204</v>
      </c>
      <c r="M1562" s="148">
        <v>0</v>
      </c>
    </row>
    <row r="1563" spans="1:31" x14ac:dyDescent="0.25">
      <c r="A1563" s="152">
        <v>43066</v>
      </c>
      <c r="B1563" s="217" t="s">
        <v>835</v>
      </c>
      <c r="C1563" t="s">
        <v>839</v>
      </c>
      <c r="I1563" s="326">
        <v>795.29</v>
      </c>
      <c r="K1563" s="148">
        <v>1.55101648536922E-3</v>
      </c>
      <c r="L1563" s="197">
        <v>0</v>
      </c>
      <c r="M1563" s="148">
        <v>2.06738489793723E-3</v>
      </c>
    </row>
    <row r="1564" spans="1:31" x14ac:dyDescent="0.25">
      <c r="A1564" s="152">
        <v>43067</v>
      </c>
      <c r="B1564" s="217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26">
        <v>264.77</v>
      </c>
      <c r="J1564">
        <v>0.01</v>
      </c>
      <c r="K1564" s="148">
        <v>5.1351831086397402E-4</v>
      </c>
      <c r="L1564" s="197">
        <v>0</v>
      </c>
      <c r="M1564" s="148">
        <v>0</v>
      </c>
    </row>
    <row r="1565" spans="1:31" x14ac:dyDescent="0.25">
      <c r="A1565" s="152">
        <v>43067</v>
      </c>
      <c r="B1565" s="217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26">
        <v>18165</v>
      </c>
      <c r="J1565">
        <v>5.19</v>
      </c>
      <c r="K1565" s="148">
        <v>3.5230804535423502E-2</v>
      </c>
      <c r="L1565" s="197">
        <v>140</v>
      </c>
      <c r="M1565" s="148">
        <v>3.6023124285977398E-2</v>
      </c>
      <c r="N1565" s="87">
        <v>-587.26800000000003</v>
      </c>
      <c r="O1565" s="87">
        <v>-114.19734747081699</v>
      </c>
      <c r="P1565" s="198">
        <v>6</v>
      </c>
      <c r="Q1565" s="198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209">
        <v>5.1959999999999997</v>
      </c>
      <c r="Z1565" s="210">
        <v>5.0670000000000002</v>
      </c>
      <c r="AA1565" s="210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52">
        <v>43067</v>
      </c>
      <c r="B1566" s="217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26">
        <v>591</v>
      </c>
      <c r="J1566">
        <v>5.91</v>
      </c>
      <c r="K1566" s="148">
        <v>1.14623757117728E-3</v>
      </c>
      <c r="L1566" s="197">
        <v>-7</v>
      </c>
      <c r="M1566" s="148">
        <v>0</v>
      </c>
      <c r="N1566" s="87">
        <v>5995.0890000000099</v>
      </c>
      <c r="O1566" s="87">
        <v>1102.4501845505599</v>
      </c>
      <c r="P1566" s="198">
        <v>0</v>
      </c>
      <c r="Q1566" s="198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210">
        <v>5.8879999999999999</v>
      </c>
      <c r="Z1566" s="209">
        <v>5.1520000000000001</v>
      </c>
      <c r="AA1566" s="209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52">
        <v>43067</v>
      </c>
      <c r="B1567" s="217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26">
        <v>20064</v>
      </c>
      <c r="J1567">
        <v>6.27</v>
      </c>
      <c r="K1567" s="148">
        <v>3.8913892771744403E-2</v>
      </c>
      <c r="L1567" s="197">
        <v>-224</v>
      </c>
      <c r="M1567" s="148">
        <v>3.72575309941863E-2</v>
      </c>
      <c r="N1567" s="87">
        <v>2832.0940000000001</v>
      </c>
      <c r="O1567" s="87">
        <v>164.079372669826</v>
      </c>
      <c r="P1567" s="198">
        <v>2</v>
      </c>
      <c r="Q1567" s="198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210">
        <v>6.2629999999999999</v>
      </c>
      <c r="Z1567" s="210">
        <v>6.306</v>
      </c>
      <c r="AA1567" s="210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52">
        <v>43067</v>
      </c>
      <c r="B1568" s="217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26">
        <v>72360</v>
      </c>
      <c r="J1568">
        <v>16.079999999999998</v>
      </c>
      <c r="K1568" s="148">
        <v>0.14034137165886301</v>
      </c>
      <c r="L1568" s="197">
        <v>1035</v>
      </c>
      <c r="M1568" s="148">
        <v>0.150022404968566</v>
      </c>
      <c r="N1568" s="87">
        <v>-5397.7000000000098</v>
      </c>
      <c r="O1568" s="87">
        <v>-337.39844590369103</v>
      </c>
      <c r="P1568" s="198">
        <v>8</v>
      </c>
      <c r="Q1568" s="198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209">
        <v>16.154</v>
      </c>
      <c r="Z1568" s="210">
        <v>16.042999999999999</v>
      </c>
      <c r="AA1568" s="210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52">
        <v>43067</v>
      </c>
      <c r="B1569" s="217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26">
        <v>139860</v>
      </c>
      <c r="J1569">
        <v>11.1</v>
      </c>
      <c r="K1569" s="148">
        <v>0.27125683029586201</v>
      </c>
      <c r="L1569" s="197">
        <v>-1260</v>
      </c>
      <c r="M1569" s="148">
        <v>0.254349670961935</v>
      </c>
      <c r="N1569" s="87">
        <v>4434.9000000000497</v>
      </c>
      <c r="O1569" s="87">
        <v>784.87344804053305</v>
      </c>
      <c r="P1569" s="198">
        <v>4</v>
      </c>
      <c r="Q1569" s="198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210">
        <v>11.077</v>
      </c>
      <c r="Z1569" s="210">
        <v>11.419</v>
      </c>
      <c r="AA1569" s="210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52">
        <v>43067</v>
      </c>
      <c r="B1570" s="217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26">
        <v>28464</v>
      </c>
      <c r="J1570">
        <v>5.93</v>
      </c>
      <c r="K1570" s="148">
        <v>5.5205594291015403E-2</v>
      </c>
      <c r="L1570" s="197">
        <v>96</v>
      </c>
      <c r="M1570" s="148">
        <v>5.6236374125116201E-2</v>
      </c>
      <c r="N1570" s="87">
        <v>-796.41400000000101</v>
      </c>
      <c r="O1570" s="87">
        <v>-49.542774749164003</v>
      </c>
      <c r="P1570" s="198">
        <v>8</v>
      </c>
      <c r="Q1570" s="198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210">
        <v>5.7270000000000003</v>
      </c>
      <c r="Z1570" s="210">
        <v>6.2160000000000002</v>
      </c>
      <c r="AA1570" s="210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52">
        <v>43067</v>
      </c>
      <c r="B1571" s="217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26">
        <v>85848</v>
      </c>
      <c r="J1571">
        <v>7.84</v>
      </c>
      <c r="K1571" s="148">
        <v>0.16650118952694901</v>
      </c>
      <c r="L1571" s="197">
        <v>1126.8599999999999</v>
      </c>
      <c r="M1571" s="148">
        <v>0.18367173136877099</v>
      </c>
      <c r="N1571" s="87">
        <v>46097.2749999999</v>
      </c>
      <c r="O1571" s="87">
        <v>-1128.94889113524</v>
      </c>
      <c r="P1571" s="198">
        <v>14</v>
      </c>
      <c r="Q1571" s="198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209">
        <v>7.8250000000000002</v>
      </c>
      <c r="Z1571" s="210">
        <v>7.42</v>
      </c>
      <c r="AA1571" s="210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52">
        <v>43067</v>
      </c>
      <c r="B1572" s="217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26">
        <v>1128</v>
      </c>
      <c r="J1572">
        <v>11.28</v>
      </c>
      <c r="K1572" s="148">
        <v>2.1877427754449599E-3</v>
      </c>
      <c r="L1572" s="197">
        <v>12</v>
      </c>
      <c r="M1572" s="148">
        <v>2.1309157689551198E-3</v>
      </c>
      <c r="N1572" s="87">
        <v>75.304000000000102</v>
      </c>
      <c r="O1572" s="87">
        <v>6.41110289608178</v>
      </c>
      <c r="P1572" s="198">
        <v>1</v>
      </c>
      <c r="Q1572" s="198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209">
        <v>11.311</v>
      </c>
      <c r="Z1572" s="210">
        <v>11.616</v>
      </c>
      <c r="AA1572" s="210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52">
        <v>43067</v>
      </c>
      <c r="B1573" s="217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26">
        <v>21235</v>
      </c>
      <c r="J1573">
        <v>6.85</v>
      </c>
      <c r="K1573" s="148">
        <v>4.11850335430618E-2</v>
      </c>
      <c r="L1573" s="197">
        <v>186</v>
      </c>
      <c r="M1573" s="148">
        <v>4.3579428794325602E-2</v>
      </c>
      <c r="N1573" s="87">
        <v>-2231.2559999999899</v>
      </c>
      <c r="O1573" s="87">
        <v>-304.32442833332999</v>
      </c>
      <c r="P1573" s="198">
        <v>1</v>
      </c>
      <c r="Q1573" s="198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210">
        <v>6.6870000000000003</v>
      </c>
      <c r="Z1573" s="210">
        <v>6.8470000000000004</v>
      </c>
      <c r="AA1573" s="210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52">
        <v>43067</v>
      </c>
      <c r="B1574" s="217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26">
        <v>119900</v>
      </c>
      <c r="J1574">
        <v>11</v>
      </c>
      <c r="K1574" s="148">
        <v>0.23254464430483199</v>
      </c>
      <c r="L1574" s="197">
        <v>1635</v>
      </c>
      <c r="M1574" s="148">
        <v>0.25829030384643997</v>
      </c>
      <c r="N1574" s="87">
        <v>-14799.441999999999</v>
      </c>
      <c r="O1574" s="87">
        <v>-1362.06650819522</v>
      </c>
      <c r="P1574" s="198">
        <v>8</v>
      </c>
      <c r="Q1574" s="198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209">
        <v>11.103999999999999</v>
      </c>
      <c r="Z1574" s="210">
        <v>12.37</v>
      </c>
      <c r="AA1574" s="210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52">
        <v>43067</v>
      </c>
      <c r="B1575" s="217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26">
        <v>3797</v>
      </c>
      <c r="J1575">
        <v>37.97</v>
      </c>
      <c r="K1575" s="148">
        <v>7.3642369843657102E-3</v>
      </c>
      <c r="L1575" s="197">
        <v>106</v>
      </c>
      <c r="M1575" s="148">
        <v>0</v>
      </c>
    </row>
    <row r="1576" spans="1:31" x14ac:dyDescent="0.25">
      <c r="A1576" s="152">
        <v>43067</v>
      </c>
      <c r="B1576" s="217" t="s">
        <v>835</v>
      </c>
      <c r="C1576" t="s">
        <v>839</v>
      </c>
      <c r="I1576" s="326">
        <v>3923.15</v>
      </c>
      <c r="K1576" s="148">
        <v>7.6089034303961902E-3</v>
      </c>
      <c r="L1576" s="197">
        <v>0</v>
      </c>
      <c r="M1576" s="148">
        <v>8.1224217412601604E-3</v>
      </c>
    </row>
    <row r="1577" spans="1:31" x14ac:dyDescent="0.25">
      <c r="A1577" s="152">
        <v>43068</v>
      </c>
      <c r="B1577" s="217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26">
        <v>264.82</v>
      </c>
      <c r="J1577">
        <v>0.01</v>
      </c>
      <c r="K1577" s="148">
        <v>5.0805849805729303E-4</v>
      </c>
      <c r="L1577" s="197">
        <v>0.51500000000032697</v>
      </c>
      <c r="M1577" s="148">
        <v>0</v>
      </c>
    </row>
    <row r="1578" spans="1:31" x14ac:dyDescent="0.25">
      <c r="A1578" s="152">
        <v>43068</v>
      </c>
      <c r="B1578" s="217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26">
        <v>18165</v>
      </c>
      <c r="J1578">
        <v>5.19</v>
      </c>
      <c r="K1578" s="148">
        <v>3.4849643596445601E-2</v>
      </c>
      <c r="L1578" s="197">
        <v>0</v>
      </c>
      <c r="M1578" s="148">
        <v>3.5633391265150298E-2</v>
      </c>
      <c r="N1578" s="87">
        <v>-587.26800000000003</v>
      </c>
      <c r="O1578" s="87">
        <v>-114.19734747081699</v>
      </c>
      <c r="P1578" s="198">
        <v>6</v>
      </c>
      <c r="Q1578" s="198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210">
        <v>5.1479999999999997</v>
      </c>
      <c r="Z1578" s="210">
        <v>5.1109999999999998</v>
      </c>
      <c r="AA1578" s="210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52">
        <v>43068</v>
      </c>
      <c r="B1579" s="217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26">
        <v>592</v>
      </c>
      <c r="J1579">
        <v>5.92</v>
      </c>
      <c r="K1579" s="148">
        <v>1.13575496884645E-3</v>
      </c>
      <c r="L1579" s="197">
        <v>1</v>
      </c>
      <c r="M1579" s="148">
        <v>0</v>
      </c>
      <c r="N1579" s="87">
        <v>5995.0890000000099</v>
      </c>
      <c r="O1579" s="87">
        <v>1102.4501845505599</v>
      </c>
      <c r="P1579" s="198">
        <v>0</v>
      </c>
      <c r="Q1579" s="198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210">
        <v>5.8440000000000003</v>
      </c>
      <c r="Z1579" s="209">
        <v>5.13</v>
      </c>
      <c r="AA1579" s="209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52">
        <v>43068</v>
      </c>
      <c r="B1580" s="217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26">
        <v>19936</v>
      </c>
      <c r="J1580">
        <v>6.23</v>
      </c>
      <c r="K1580" s="148">
        <v>3.8247315977910298E-2</v>
      </c>
      <c r="L1580" s="197">
        <v>-128</v>
      </c>
      <c r="M1580" s="148">
        <v>3.6854442966961103E-2</v>
      </c>
      <c r="N1580" s="87">
        <v>2832.0940000000001</v>
      </c>
      <c r="O1580" s="87">
        <v>164.079372669826</v>
      </c>
      <c r="P1580" s="198">
        <v>2</v>
      </c>
      <c r="Q1580" s="198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210">
        <v>6.2110000000000003</v>
      </c>
      <c r="Z1580" s="210">
        <v>6.298</v>
      </c>
      <c r="AA1580" s="210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52">
        <v>43068</v>
      </c>
      <c r="B1581" s="217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26">
        <v>71955</v>
      </c>
      <c r="J1581">
        <v>15.99</v>
      </c>
      <c r="K1581" s="148">
        <v>0.13804602835024701</v>
      </c>
      <c r="L1581" s="197">
        <v>-405</v>
      </c>
      <c r="M1581" s="148">
        <v>0.14839931740359</v>
      </c>
      <c r="N1581" s="87">
        <v>-5397.7000000000098</v>
      </c>
      <c r="O1581" s="87">
        <v>-337.39844590369103</v>
      </c>
      <c r="P1581" s="198">
        <v>8</v>
      </c>
      <c r="Q1581" s="198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210">
        <v>15.914</v>
      </c>
      <c r="Z1581" s="210">
        <v>16.021000000000001</v>
      </c>
      <c r="AA1581" s="210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52">
        <v>43068</v>
      </c>
      <c r="B1582" s="217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26">
        <v>139812</v>
      </c>
      <c r="J1582">
        <v>11.46</v>
      </c>
      <c r="K1582" s="148">
        <v>0.26823002314925698</v>
      </c>
      <c r="L1582" s="197">
        <v>4506.4399999999996</v>
      </c>
      <c r="M1582" s="148">
        <v>0.24286015408780001</v>
      </c>
      <c r="N1582" s="87">
        <v>8331.3360000000193</v>
      </c>
      <c r="O1582" s="87">
        <v>1104.87143341366</v>
      </c>
      <c r="P1582" s="198">
        <v>4</v>
      </c>
      <c r="Q1582" s="198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209">
        <v>11.433999999999999</v>
      </c>
      <c r="Z1582" s="210">
        <v>11.417999999999999</v>
      </c>
      <c r="AA1582" s="210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52">
        <v>43068</v>
      </c>
      <c r="B1583" s="217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26">
        <v>28176</v>
      </c>
      <c r="J1583">
        <v>5.87</v>
      </c>
      <c r="K1583" s="148">
        <v>5.4055797301043297E-2</v>
      </c>
      <c r="L1583" s="197">
        <v>-288</v>
      </c>
      <c r="M1583" s="148">
        <v>5.56279546056389E-2</v>
      </c>
      <c r="N1583" s="87">
        <v>-796.41400000000101</v>
      </c>
      <c r="O1583" s="87">
        <v>-49.542774749164003</v>
      </c>
      <c r="P1583" s="198">
        <v>8</v>
      </c>
      <c r="Q1583" s="198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210">
        <v>5.8840000000000003</v>
      </c>
      <c r="Z1583" s="210">
        <v>6.18</v>
      </c>
      <c r="AA1583" s="210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52">
        <v>43068</v>
      </c>
      <c r="B1584" s="217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26">
        <v>85244</v>
      </c>
      <c r="J1584">
        <v>8.08</v>
      </c>
      <c r="K1584" s="148">
        <v>0.163541041493829</v>
      </c>
      <c r="L1584" s="197">
        <v>2607.7800000000002</v>
      </c>
      <c r="M1584" s="148">
        <v>0.17552277678890599</v>
      </c>
      <c r="N1584" s="87">
        <v>46644.394999999902</v>
      </c>
      <c r="O1584" s="87">
        <v>-815.00931012425303</v>
      </c>
      <c r="P1584" s="198">
        <v>14</v>
      </c>
      <c r="Q1584" s="198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209">
        <v>7.9880000000000004</v>
      </c>
      <c r="Z1584" s="210">
        <v>7.3159999999999998</v>
      </c>
      <c r="AA1584" s="210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52">
        <v>43068</v>
      </c>
      <c r="B1585" s="217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26">
        <v>1129</v>
      </c>
      <c r="J1585">
        <v>11.29</v>
      </c>
      <c r="K1585" s="148">
        <v>2.1659921618710199E-3</v>
      </c>
      <c r="L1585" s="197">
        <v>1</v>
      </c>
      <c r="M1585" s="148">
        <v>2.1078614599182401E-3</v>
      </c>
      <c r="N1585" s="87">
        <v>75.304000000000102</v>
      </c>
      <c r="O1585" s="87">
        <v>6.41110289608178</v>
      </c>
      <c r="P1585" s="198">
        <v>1</v>
      </c>
      <c r="Q1585" s="198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210">
        <v>11.103999999999999</v>
      </c>
      <c r="Z1585" s="210">
        <v>11.577</v>
      </c>
      <c r="AA1585" s="210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52">
        <v>43068</v>
      </c>
      <c r="B1586" s="217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26">
        <v>21421</v>
      </c>
      <c r="J1586">
        <v>6.91</v>
      </c>
      <c r="K1586" s="148">
        <v>4.1096295925101098E-2</v>
      </c>
      <c r="L1586" s="197">
        <v>186</v>
      </c>
      <c r="M1586" s="148">
        <v>4.3107944358519897E-2</v>
      </c>
      <c r="N1586" s="87">
        <v>-2231.2559999999899</v>
      </c>
      <c r="O1586" s="87">
        <v>-304.32442833332999</v>
      </c>
      <c r="P1586" s="198">
        <v>1</v>
      </c>
      <c r="Q1586" s="198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209">
        <v>12.994999999999999</v>
      </c>
      <c r="Z1586" s="210">
        <v>6.8259999999999996</v>
      </c>
      <c r="AA1586" s="210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52">
        <v>43068</v>
      </c>
      <c r="B1587" s="217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26">
        <v>119137</v>
      </c>
      <c r="J1587">
        <v>10.93</v>
      </c>
      <c r="K1587" s="148">
        <v>0.228564931965304</v>
      </c>
      <c r="L1587" s="197">
        <v>-763</v>
      </c>
      <c r="M1587" s="148">
        <v>0.25549586937237001</v>
      </c>
      <c r="N1587" s="87">
        <v>-14799.441999999999</v>
      </c>
      <c r="O1587" s="87">
        <v>-1362.06650819522</v>
      </c>
      <c r="P1587" s="198">
        <v>8</v>
      </c>
      <c r="Q1587" s="198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210">
        <v>10.903</v>
      </c>
      <c r="Z1587" s="210">
        <v>12.347</v>
      </c>
      <c r="AA1587" s="210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52">
        <v>43068</v>
      </c>
      <c r="B1588" s="217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26">
        <v>3718</v>
      </c>
      <c r="J1588">
        <v>37.18</v>
      </c>
      <c r="K1588" s="148">
        <v>7.1330016455593099E-3</v>
      </c>
      <c r="L1588" s="197">
        <v>-79</v>
      </c>
      <c r="M1588" s="148">
        <v>0</v>
      </c>
    </row>
    <row r="1589" spans="1:31" x14ac:dyDescent="0.25">
      <c r="A1589" s="152">
        <v>43068</v>
      </c>
      <c r="B1589" s="217" t="s">
        <v>835</v>
      </c>
      <c r="C1589" t="s">
        <v>839</v>
      </c>
      <c r="I1589" s="326">
        <v>11689.37</v>
      </c>
      <c r="K1589" s="148">
        <v>2.2426114966528101E-2</v>
      </c>
      <c r="L1589" s="197">
        <v>0</v>
      </c>
      <c r="M1589" s="148">
        <v>2.29341734645854E-2</v>
      </c>
    </row>
    <row r="1590" spans="1:31" x14ac:dyDescent="0.25">
      <c r="A1590" s="152">
        <v>43069</v>
      </c>
      <c r="B1590" s="217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26">
        <v>264.82</v>
      </c>
      <c r="J1590">
        <v>0.01</v>
      </c>
      <c r="K1590" s="148">
        <v>5.0837136872108901E-4</v>
      </c>
      <c r="L1590" s="197">
        <v>0</v>
      </c>
      <c r="M1590" s="148">
        <v>0</v>
      </c>
    </row>
    <row r="1591" spans="1:31" x14ac:dyDescent="0.25">
      <c r="A1591" s="152">
        <v>43069</v>
      </c>
      <c r="B1591" s="217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26">
        <v>18130</v>
      </c>
      <c r="J1591">
        <v>5.18</v>
      </c>
      <c r="K1591" s="148">
        <v>3.4803915546081698E-2</v>
      </c>
      <c r="L1591" s="197">
        <v>-35</v>
      </c>
      <c r="M1591" s="148">
        <v>3.5655334885463803E-2</v>
      </c>
      <c r="N1591" s="87">
        <v>-587.26800000000003</v>
      </c>
      <c r="O1591" s="87">
        <v>-114.19734747081699</v>
      </c>
      <c r="P1591" s="198">
        <v>6</v>
      </c>
      <c r="Q1591" s="198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209">
        <v>5.3330000000000002</v>
      </c>
      <c r="Z1591" s="210">
        <v>5.1020000000000003</v>
      </c>
      <c r="AA1591" s="210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52">
        <v>43069</v>
      </c>
      <c r="B1592" s="217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26">
        <v>592</v>
      </c>
      <c r="J1592">
        <v>5.92</v>
      </c>
      <c r="K1592" s="148">
        <v>1.13645438517818E-3</v>
      </c>
      <c r="L1592" s="197">
        <v>0</v>
      </c>
      <c r="M1592" s="148">
        <v>0</v>
      </c>
      <c r="N1592" s="87">
        <v>5995.0890000000099</v>
      </c>
      <c r="O1592" s="87">
        <v>1102.4501845505599</v>
      </c>
      <c r="P1592" s="198">
        <v>0</v>
      </c>
      <c r="Q1592" s="198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210">
        <v>5.8540000000000001</v>
      </c>
      <c r="Z1592" s="209">
        <v>5.1020000000000003</v>
      </c>
      <c r="AA1592" s="209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52">
        <v>43069</v>
      </c>
      <c r="B1593" s="217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26">
        <v>20352</v>
      </c>
      <c r="J1593">
        <v>6.36</v>
      </c>
      <c r="K1593" s="148">
        <v>3.90694588634228E-2</v>
      </c>
      <c r="L1593" s="197">
        <v>416</v>
      </c>
      <c r="M1593" s="148">
        <v>3.6877138530718001E-2</v>
      </c>
      <c r="N1593" s="87">
        <v>2832.0940000000001</v>
      </c>
      <c r="O1593" s="87">
        <v>164.079372669826</v>
      </c>
      <c r="P1593" s="198">
        <v>2</v>
      </c>
      <c r="Q1593" s="198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209">
        <v>6.3719999999999999</v>
      </c>
      <c r="Z1593" s="210">
        <v>6.298</v>
      </c>
      <c r="AA1593" s="210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52">
        <v>43069</v>
      </c>
      <c r="B1594" s="217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26">
        <v>71865</v>
      </c>
      <c r="J1594">
        <v>15.97</v>
      </c>
      <c r="K1594" s="148">
        <v>0.13795826755207699</v>
      </c>
      <c r="L1594" s="197">
        <v>-90</v>
      </c>
      <c r="M1594" s="148">
        <v>0.14849070411027901</v>
      </c>
      <c r="N1594" s="87">
        <v>-5397.7000000000098</v>
      </c>
      <c r="O1594" s="87">
        <v>-337.39844590369103</v>
      </c>
      <c r="P1594" s="198">
        <v>8</v>
      </c>
      <c r="Q1594" s="198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210">
        <v>15.782999999999999</v>
      </c>
      <c r="Z1594" s="210">
        <v>16.007999999999999</v>
      </c>
      <c r="AA1594" s="210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52">
        <v>43069</v>
      </c>
      <c r="B1595" s="217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26">
        <v>136396</v>
      </c>
      <c r="J1595">
        <v>11.18</v>
      </c>
      <c r="K1595" s="148">
        <v>0.26183755459588298</v>
      </c>
      <c r="L1595" s="197">
        <v>-3416</v>
      </c>
      <c r="M1595" s="148">
        <v>0.24300971130987101</v>
      </c>
      <c r="N1595" s="87">
        <v>8331.3360000000193</v>
      </c>
      <c r="O1595" s="87">
        <v>1104.87143341366</v>
      </c>
      <c r="P1595" s="198">
        <v>4</v>
      </c>
      <c r="Q1595" s="198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210">
        <v>11.179</v>
      </c>
      <c r="Z1595" s="210">
        <v>11.406000000000001</v>
      </c>
      <c r="AA1595" s="210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52">
        <v>43069</v>
      </c>
      <c r="B1596" s="217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26">
        <v>28224</v>
      </c>
      <c r="J1596">
        <v>5.88</v>
      </c>
      <c r="K1596" s="148">
        <v>5.4181230687954197E-2</v>
      </c>
      <c r="L1596" s="197">
        <v>48</v>
      </c>
      <c r="M1596" s="148">
        <v>5.5662211202368701E-2</v>
      </c>
      <c r="N1596" s="87">
        <v>-796.41400000000101</v>
      </c>
      <c r="O1596" s="87">
        <v>-49.542774749164003</v>
      </c>
      <c r="P1596" s="198">
        <v>8</v>
      </c>
      <c r="Q1596" s="198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209">
        <v>6.2130000000000001</v>
      </c>
      <c r="Z1596" s="210">
        <v>6.18</v>
      </c>
      <c r="AA1596" s="210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52">
        <v>43069</v>
      </c>
      <c r="B1597" s="217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26">
        <v>84400</v>
      </c>
      <c r="J1597">
        <v>8</v>
      </c>
      <c r="K1597" s="148">
        <v>0.162021537346348</v>
      </c>
      <c r="L1597" s="197">
        <v>-844</v>
      </c>
      <c r="M1597" s="148">
        <v>0.175630866561826</v>
      </c>
      <c r="N1597" s="87">
        <v>46644.394999999902</v>
      </c>
      <c r="O1597" s="87">
        <v>-815.00931012425303</v>
      </c>
      <c r="P1597" s="198">
        <v>13</v>
      </c>
      <c r="Q1597" s="198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209">
        <v>8.23</v>
      </c>
      <c r="Z1597" s="210">
        <v>7.2990000000000004</v>
      </c>
      <c r="AA1597" s="210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52">
        <v>43069</v>
      </c>
      <c r="B1598" s="217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26">
        <v>1128</v>
      </c>
      <c r="J1598">
        <v>11.28</v>
      </c>
      <c r="K1598" s="148">
        <v>2.1654063285151798E-3</v>
      </c>
      <c r="L1598" s="197">
        <v>-1</v>
      </c>
      <c r="M1598" s="148">
        <v>2.1091595151947E-3</v>
      </c>
      <c r="N1598" s="87">
        <v>75.304000000000102</v>
      </c>
      <c r="O1598" s="87">
        <v>6.41110289608178</v>
      </c>
      <c r="P1598" s="198">
        <v>1</v>
      </c>
      <c r="Q1598" s="198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209">
        <v>11.462999999999999</v>
      </c>
      <c r="Z1598" s="210">
        <v>11.587</v>
      </c>
      <c r="AA1598" s="210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52">
        <v>43069</v>
      </c>
      <c r="B1599" s="217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26">
        <v>18711</v>
      </c>
      <c r="J1599">
        <v>6.93</v>
      </c>
      <c r="K1599" s="148">
        <v>3.5919253380183903E-2</v>
      </c>
      <c r="L1599" s="197">
        <v>54.229999999999897</v>
      </c>
      <c r="M1599" s="148">
        <v>3.7828036022532499E-2</v>
      </c>
      <c r="N1599" s="87">
        <v>-1216.02799999999</v>
      </c>
      <c r="O1599" s="87">
        <v>-143.40849076478801</v>
      </c>
      <c r="P1599" s="198">
        <v>1</v>
      </c>
      <c r="Q1599" s="198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210">
        <v>6.8760000000000003</v>
      </c>
      <c r="Z1599" s="210">
        <v>6.8360000000000003</v>
      </c>
      <c r="AA1599" s="210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52">
        <v>43069</v>
      </c>
      <c r="B1600" s="217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26">
        <v>113625</v>
      </c>
      <c r="J1600">
        <v>11.25</v>
      </c>
      <c r="K1600" s="148">
        <v>0.218124374182214</v>
      </c>
      <c r="L1600" s="197">
        <v>3496.98</v>
      </c>
      <c r="M1600" s="148">
        <v>0.238358790935394</v>
      </c>
      <c r="N1600" s="87">
        <v>-8923.4700000000394</v>
      </c>
      <c r="O1600" s="87">
        <v>-781.68345880806703</v>
      </c>
      <c r="P1600" s="198">
        <v>6</v>
      </c>
      <c r="Q1600" s="198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209">
        <v>11.488</v>
      </c>
      <c r="Z1600" s="210">
        <v>12.365</v>
      </c>
      <c r="AA1600" s="210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52">
        <v>43069</v>
      </c>
      <c r="B1601" s="217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26">
        <v>3768</v>
      </c>
      <c r="J1601">
        <v>37.68</v>
      </c>
      <c r="K1601" s="148">
        <v>7.2333785867421804E-3</v>
      </c>
      <c r="L1601" s="197">
        <v>50</v>
      </c>
      <c r="M1601" s="148">
        <v>0</v>
      </c>
    </row>
    <row r="1602" spans="1:31" x14ac:dyDescent="0.25">
      <c r="A1602" s="152">
        <v>43069</v>
      </c>
      <c r="B1602" s="217" t="s">
        <v>835</v>
      </c>
      <c r="C1602" t="s">
        <v>839</v>
      </c>
      <c r="I1602" s="326">
        <v>23462.58</v>
      </c>
      <c r="K1602" s="148">
        <v>4.50407971766787E-2</v>
      </c>
      <c r="L1602" s="197">
        <v>0</v>
      </c>
      <c r="M1602" s="148">
        <v>4.5549168545399803E-2</v>
      </c>
    </row>
    <row r="1603" spans="1:31" x14ac:dyDescent="0.25">
      <c r="A1603" s="152">
        <v>43070</v>
      </c>
      <c r="B1603" s="217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26">
        <v>264.85000000000002</v>
      </c>
      <c r="J1603">
        <v>0.01</v>
      </c>
      <c r="K1603" s="148">
        <v>5.06359432833845E-4</v>
      </c>
      <c r="L1603" s="197">
        <v>0.30899999999974198</v>
      </c>
      <c r="M1603" s="148">
        <v>0</v>
      </c>
    </row>
    <row r="1604" spans="1:31" x14ac:dyDescent="0.25">
      <c r="A1604" s="152">
        <v>43070</v>
      </c>
      <c r="B1604" s="217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26">
        <v>18130</v>
      </c>
      <c r="J1604">
        <v>5.18</v>
      </c>
      <c r="K1604" s="148">
        <v>3.4662248507750099E-2</v>
      </c>
      <c r="L1604" s="197">
        <v>0</v>
      </c>
      <c r="M1604" s="148">
        <v>3.5510202200974401E-2</v>
      </c>
      <c r="N1604" s="87">
        <v>-587.26800000000003</v>
      </c>
      <c r="O1604" s="87">
        <v>-114.19734747081699</v>
      </c>
      <c r="P1604" s="198">
        <v>6</v>
      </c>
      <c r="Q1604" s="198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209">
        <v>5.6639999999999997</v>
      </c>
      <c r="Z1604" s="210">
        <v>5.0979999999999999</v>
      </c>
      <c r="AA1604" s="210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52">
        <v>43070</v>
      </c>
      <c r="B1605" s="217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26">
        <v>589</v>
      </c>
      <c r="J1605">
        <v>5.89</v>
      </c>
      <c r="K1605" s="148">
        <v>1.12609290518835E-3</v>
      </c>
      <c r="L1605" s="197">
        <v>-3</v>
      </c>
      <c r="M1605" s="148">
        <v>0</v>
      </c>
      <c r="N1605" s="87">
        <v>5995.0890000000099</v>
      </c>
      <c r="O1605" s="87">
        <v>1102.4501845505599</v>
      </c>
      <c r="P1605" s="198">
        <v>0</v>
      </c>
      <c r="Q1605" s="198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210">
        <v>5.85</v>
      </c>
      <c r="Z1605" s="209">
        <v>5.0549999999999997</v>
      </c>
      <c r="AA1605" s="209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52">
        <v>43070</v>
      </c>
      <c r="B1606" s="217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26">
        <v>20448</v>
      </c>
      <c r="J1606">
        <v>6.39</v>
      </c>
      <c r="K1606" s="148">
        <v>3.909396897333E-2</v>
      </c>
      <c r="L1606" s="197">
        <v>96</v>
      </c>
      <c r="M1606" s="148">
        <v>3.6727032575229399E-2</v>
      </c>
      <c r="N1606" s="87">
        <v>2832.0940000000001</v>
      </c>
      <c r="O1606" s="87">
        <v>164.079372669826</v>
      </c>
      <c r="P1606" s="198">
        <v>2</v>
      </c>
      <c r="Q1606" s="198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210">
        <v>6.2510000000000003</v>
      </c>
      <c r="Z1606" s="210">
        <v>6.2969999999999997</v>
      </c>
      <c r="AA1606" s="210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52">
        <v>43070</v>
      </c>
      <c r="B1607" s="217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26">
        <v>72270</v>
      </c>
      <c r="J1607">
        <v>16.059999999999999</v>
      </c>
      <c r="K1607" s="148">
        <v>0.138171025904859</v>
      </c>
      <c r="L1607" s="197">
        <v>405</v>
      </c>
      <c r="M1607" s="148">
        <v>0.14788628251170299</v>
      </c>
      <c r="N1607" s="87">
        <v>-5397.7000000000098</v>
      </c>
      <c r="O1607" s="87">
        <v>-337.39844590369103</v>
      </c>
      <c r="P1607" s="198">
        <v>8</v>
      </c>
      <c r="Q1607" s="198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209">
        <v>16.062000000000001</v>
      </c>
      <c r="Z1607" s="210">
        <v>16.001999999999999</v>
      </c>
      <c r="AA1607" s="210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52">
        <v>43070</v>
      </c>
      <c r="B1608" s="217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26">
        <v>136762</v>
      </c>
      <c r="J1608">
        <v>11.21</v>
      </c>
      <c r="K1608" s="148">
        <v>0.26147150746921699</v>
      </c>
      <c r="L1608" s="197">
        <v>366</v>
      </c>
      <c r="M1608" s="148">
        <v>0.24202055633845701</v>
      </c>
      <c r="N1608" s="87">
        <v>8331.3360000000193</v>
      </c>
      <c r="O1608" s="87">
        <v>1104.87143341366</v>
      </c>
      <c r="P1608" s="198">
        <v>4</v>
      </c>
      <c r="Q1608" s="198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210">
        <v>11.151</v>
      </c>
      <c r="Z1608" s="210">
        <v>11.401999999999999</v>
      </c>
      <c r="AA1608" s="210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52">
        <v>43070</v>
      </c>
      <c r="B1609" s="217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26">
        <v>28512</v>
      </c>
      <c r="J1609">
        <v>5.94</v>
      </c>
      <c r="K1609" s="148">
        <v>5.4511308850136199E-2</v>
      </c>
      <c r="L1609" s="197">
        <v>288</v>
      </c>
      <c r="M1609" s="148">
        <v>5.5435641849917901E-2</v>
      </c>
      <c r="N1609" s="87">
        <v>-796.41400000000101</v>
      </c>
      <c r="O1609" s="87">
        <v>-49.542774749164003</v>
      </c>
      <c r="P1609" s="198">
        <v>8</v>
      </c>
      <c r="Q1609" s="198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209">
        <v>5.952</v>
      </c>
      <c r="Z1609" s="210">
        <v>6.202</v>
      </c>
      <c r="AA1609" s="210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52">
        <v>43070</v>
      </c>
      <c r="B1610" s="217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26">
        <v>85244</v>
      </c>
      <c r="J1610">
        <v>8.08</v>
      </c>
      <c r="K1610" s="148">
        <v>0.16297565977907599</v>
      </c>
      <c r="L1610" s="197">
        <v>844</v>
      </c>
      <c r="M1610" s="148">
        <v>0.174915972725456</v>
      </c>
      <c r="N1610" s="87">
        <v>46644.394999999902</v>
      </c>
      <c r="O1610" s="87">
        <v>-815.00931012425303</v>
      </c>
      <c r="P1610" s="198">
        <v>13</v>
      </c>
      <c r="Q1610" s="198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209">
        <v>10.039</v>
      </c>
      <c r="Z1610" s="210">
        <v>7.2939999999999996</v>
      </c>
      <c r="AA1610" s="210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52">
        <v>43070</v>
      </c>
      <c r="B1611" s="217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26">
        <v>1138</v>
      </c>
      <c r="J1611">
        <v>11.38</v>
      </c>
      <c r="K1611" s="148">
        <v>2.1757109101941301E-3</v>
      </c>
      <c r="L1611" s="197">
        <v>10</v>
      </c>
      <c r="M1611" s="148">
        <v>2.1005743207647498E-3</v>
      </c>
      <c r="N1611" s="87">
        <v>75.304000000000102</v>
      </c>
      <c r="O1611" s="87">
        <v>6.41110289608178</v>
      </c>
      <c r="P1611" s="198">
        <v>1</v>
      </c>
      <c r="Q1611" s="198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209">
        <v>12.19</v>
      </c>
      <c r="Z1611" s="210">
        <v>11.584</v>
      </c>
      <c r="AA1611" s="210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52">
        <v>43070</v>
      </c>
      <c r="B1612" s="217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26">
        <v>18900</v>
      </c>
      <c r="J1612">
        <v>7</v>
      </c>
      <c r="K1612" s="148">
        <v>3.6134390336264498E-2</v>
      </c>
      <c r="L1612" s="197">
        <v>189</v>
      </c>
      <c r="M1612" s="148">
        <v>3.7674059501640197E-2</v>
      </c>
      <c r="N1612" s="87">
        <v>-1216.02799999999</v>
      </c>
      <c r="O1612" s="87">
        <v>-143.40849076478801</v>
      </c>
      <c r="P1612" s="198">
        <v>0</v>
      </c>
      <c r="Q1612" s="198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209">
        <v>7.5170000000000003</v>
      </c>
      <c r="Z1612" s="210">
        <v>6.8209999999999997</v>
      </c>
      <c r="AA1612" s="210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52">
        <v>43070</v>
      </c>
      <c r="B1613" s="217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26">
        <v>113524</v>
      </c>
      <c r="J1613">
        <v>11.24</v>
      </c>
      <c r="K1613" s="148">
        <v>0.21704341420815301</v>
      </c>
      <c r="L1613" s="197">
        <v>-101</v>
      </c>
      <c r="M1613" s="148">
        <v>0.23738856722802401</v>
      </c>
      <c r="N1613" s="87">
        <v>-8923.4700000000394</v>
      </c>
      <c r="O1613" s="87">
        <v>-781.68345880806703</v>
      </c>
      <c r="P1613" s="198">
        <v>6</v>
      </c>
      <c r="Q1613" s="198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210">
        <v>11.132999999999999</v>
      </c>
      <c r="Z1613" s="210">
        <v>12.351000000000001</v>
      </c>
      <c r="AA1613" s="210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52">
        <v>43070</v>
      </c>
      <c r="B1614" s="217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26">
        <v>3803</v>
      </c>
      <c r="J1614">
        <v>38.03</v>
      </c>
      <c r="K1614" s="148">
        <v>7.2708511348578801E-3</v>
      </c>
      <c r="L1614" s="197">
        <v>35</v>
      </c>
      <c r="M1614" s="148">
        <v>0</v>
      </c>
    </row>
    <row r="1615" spans="1:31" x14ac:dyDescent="0.25">
      <c r="A1615" s="152">
        <v>43070</v>
      </c>
      <c r="B1615" s="217" t="s">
        <v>835</v>
      </c>
      <c r="C1615" t="s">
        <v>839</v>
      </c>
      <c r="I1615" s="326">
        <v>23462.58</v>
      </c>
      <c r="K1615" s="148">
        <v>4.4857461588139302E-2</v>
      </c>
      <c r="L1615" s="197">
        <v>0</v>
      </c>
      <c r="M1615" s="148">
        <v>4.5363821020973201E-2</v>
      </c>
    </row>
    <row r="1616" spans="1:31" x14ac:dyDescent="0.25">
      <c r="A1616" s="152">
        <v>43073</v>
      </c>
      <c r="B1616" s="217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26">
        <v>264.87</v>
      </c>
      <c r="J1616">
        <v>0.01</v>
      </c>
      <c r="K1616" s="148">
        <v>5.1153409242337799E-4</v>
      </c>
      <c r="L1616" s="197">
        <v>0.20600000000013099</v>
      </c>
      <c r="M1616" s="148">
        <v>0</v>
      </c>
    </row>
    <row r="1617" spans="1:31" x14ac:dyDescent="0.25">
      <c r="A1617" s="152">
        <v>43073</v>
      </c>
      <c r="B1617" s="217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26">
        <v>18095</v>
      </c>
      <c r="J1617">
        <v>5.17</v>
      </c>
      <c r="K1617" s="148">
        <v>3.4946235520825403E-2</v>
      </c>
      <c r="L1617" s="197">
        <v>-35</v>
      </c>
      <c r="M1617" s="148">
        <v>3.5870384325546303E-2</v>
      </c>
      <c r="N1617" s="87">
        <v>-587.26800000000003</v>
      </c>
      <c r="O1617" s="87">
        <v>-114.19734747081699</v>
      </c>
      <c r="P1617" s="198">
        <v>6</v>
      </c>
      <c r="Q1617" s="198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210">
        <v>5.1319999999999997</v>
      </c>
      <c r="Z1617" s="210">
        <v>5.101</v>
      </c>
      <c r="AA1617" s="210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52">
        <v>43073</v>
      </c>
      <c r="B1618" s="217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26">
        <v>589</v>
      </c>
      <c r="J1618">
        <v>5.89</v>
      </c>
      <c r="K1618" s="148">
        <v>1.13751493350462E-3</v>
      </c>
      <c r="L1618" s="197">
        <v>0</v>
      </c>
      <c r="M1618" s="148">
        <v>0</v>
      </c>
      <c r="N1618" s="87">
        <v>5995.0890000000099</v>
      </c>
      <c r="O1618" s="87">
        <v>1102.4501845505599</v>
      </c>
      <c r="P1618" s="198">
        <v>0</v>
      </c>
      <c r="Q1618" s="198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209">
        <v>6.0039999999999996</v>
      </c>
      <c r="Z1618" s="209">
        <v>5.069</v>
      </c>
      <c r="AA1618" s="209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52">
        <v>43073</v>
      </c>
      <c r="B1619" s="217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26">
        <v>18032</v>
      </c>
      <c r="J1619">
        <v>6.44</v>
      </c>
      <c r="K1619" s="148">
        <v>3.4824565842029503E-2</v>
      </c>
      <c r="L1619" s="197">
        <v>164.36</v>
      </c>
      <c r="M1619" s="148">
        <v>3.2116198792032501E-2</v>
      </c>
      <c r="N1619" s="87">
        <v>2864.0619999999999</v>
      </c>
      <c r="O1619" s="87">
        <v>228.52771916537799</v>
      </c>
      <c r="P1619" s="198">
        <v>2</v>
      </c>
      <c r="Q1619" s="198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210">
        <v>6.1609999999999996</v>
      </c>
      <c r="Z1619" s="210">
        <v>6.2949999999999999</v>
      </c>
      <c r="AA1619" s="210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52">
        <v>43073</v>
      </c>
      <c r="B1620" s="217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26">
        <v>71235</v>
      </c>
      <c r="J1620">
        <v>15.83</v>
      </c>
      <c r="K1620" s="148">
        <v>0.137573643952805</v>
      </c>
      <c r="L1620" s="197">
        <v>-1035</v>
      </c>
      <c r="M1620" s="148">
        <v>0.14938630200268299</v>
      </c>
      <c r="N1620" s="87">
        <v>-5397.7000000000098</v>
      </c>
      <c r="O1620" s="87">
        <v>-337.39844590369103</v>
      </c>
      <c r="P1620" s="198">
        <v>8</v>
      </c>
      <c r="Q1620" s="198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210">
        <v>15.891</v>
      </c>
      <c r="Z1620" s="210">
        <v>15.968</v>
      </c>
      <c r="AA1620" s="210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52">
        <v>43073</v>
      </c>
      <c r="B1621" s="217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26">
        <v>139860</v>
      </c>
      <c r="J1621">
        <v>11.1</v>
      </c>
      <c r="K1621" s="148">
        <v>0.27010668692692102</v>
      </c>
      <c r="L1621" s="197">
        <v>-1339</v>
      </c>
      <c r="M1621" s="148">
        <v>0.25304440711524301</v>
      </c>
      <c r="N1621" s="87">
        <v>4300.3360000000202</v>
      </c>
      <c r="O1621" s="87">
        <v>774.151494156127</v>
      </c>
      <c r="P1621" s="198">
        <v>4</v>
      </c>
      <c r="Q1621" s="198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209">
        <v>11.282999999999999</v>
      </c>
      <c r="Z1621" s="210">
        <v>11.403</v>
      </c>
      <c r="AA1621" s="210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52">
        <v>43073</v>
      </c>
      <c r="B1622" s="217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26">
        <v>27456</v>
      </c>
      <c r="J1622">
        <v>5.72</v>
      </c>
      <c r="K1622" s="148">
        <v>5.30248047781035E-2</v>
      </c>
      <c r="L1622" s="197">
        <v>-1056</v>
      </c>
      <c r="M1622" s="148">
        <v>5.5997928911689802E-2</v>
      </c>
      <c r="N1622" s="87">
        <v>-796.41400000000101</v>
      </c>
      <c r="O1622" s="87">
        <v>-49.542774749164003</v>
      </c>
      <c r="P1622" s="198">
        <v>8</v>
      </c>
      <c r="Q1622" s="198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210">
        <v>5.8109999999999999</v>
      </c>
      <c r="Z1622" s="210">
        <v>6.1369999999999996</v>
      </c>
      <c r="AA1622" s="210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52">
        <v>43073</v>
      </c>
      <c r="B1623" s="217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26">
        <v>84927.5</v>
      </c>
      <c r="J1623">
        <v>8.0500000000000007</v>
      </c>
      <c r="K1623" s="148">
        <v>0.16401748644348699</v>
      </c>
      <c r="L1623" s="197">
        <v>-316.5</v>
      </c>
      <c r="M1623" s="148">
        <v>0.17669015599597801</v>
      </c>
      <c r="N1623" s="87">
        <v>46644.394999999902</v>
      </c>
      <c r="O1623" s="87">
        <v>-815.00931012425303</v>
      </c>
      <c r="P1623" s="198">
        <v>13</v>
      </c>
      <c r="Q1623" s="198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209">
        <v>8.1739999999999995</v>
      </c>
      <c r="Z1623" s="210">
        <v>7.27</v>
      </c>
      <c r="AA1623" s="210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52">
        <v>43073</v>
      </c>
      <c r="B1624" s="217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26">
        <v>1116</v>
      </c>
      <c r="J1624">
        <v>11.16</v>
      </c>
      <c r="K1624" s="148">
        <v>2.1552914529561298E-3</v>
      </c>
      <c r="L1624" s="197">
        <v>-22</v>
      </c>
      <c r="M1624" s="148">
        <v>2.12188057290582E-3</v>
      </c>
      <c r="N1624" s="87">
        <v>75.304000000000102</v>
      </c>
      <c r="O1624" s="87">
        <v>6.41110289608178</v>
      </c>
      <c r="P1624" s="198">
        <v>1</v>
      </c>
      <c r="Q1624" s="198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210">
        <v>11.225</v>
      </c>
      <c r="Z1624" s="210">
        <v>11.547000000000001</v>
      </c>
      <c r="AA1624" s="210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52">
        <v>43073</v>
      </c>
      <c r="B1625" s="217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26">
        <v>16744</v>
      </c>
      <c r="J1625">
        <v>7.28</v>
      </c>
      <c r="K1625" s="148">
        <v>3.2337096853313103E-2</v>
      </c>
      <c r="L1625" s="197">
        <v>748.09</v>
      </c>
      <c r="M1625" s="148">
        <v>3.2447623134543101E-2</v>
      </c>
      <c r="N1625" s="87">
        <v>-278.93999999999397</v>
      </c>
      <c r="O1625" s="87">
        <v>-7.8573331043930503</v>
      </c>
      <c r="P1625" s="198">
        <v>0</v>
      </c>
      <c r="Q1625" s="198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210">
        <v>6.7359999999999998</v>
      </c>
      <c r="Z1625" s="210">
        <v>6.819</v>
      </c>
      <c r="AA1625" s="210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52">
        <v>43073</v>
      </c>
      <c r="B1626" s="217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26">
        <v>111504</v>
      </c>
      <c r="J1626">
        <v>11.04</v>
      </c>
      <c r="K1626" s="148">
        <v>0.215343743880305</v>
      </c>
      <c r="L1626" s="197">
        <v>-2020</v>
      </c>
      <c r="M1626" s="148">
        <v>0.23979641379587399</v>
      </c>
      <c r="N1626" s="87">
        <v>-8923.4700000000394</v>
      </c>
      <c r="O1626" s="87">
        <v>-781.68345880806703</v>
      </c>
      <c r="P1626" s="198">
        <v>6</v>
      </c>
      <c r="Q1626" s="198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210">
        <v>11.128</v>
      </c>
      <c r="Z1626" s="210">
        <v>12.315</v>
      </c>
      <c r="AA1626" s="210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52">
        <v>43073</v>
      </c>
      <c r="B1627" s="217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26">
        <v>3462</v>
      </c>
      <c r="J1627">
        <v>34.619999999999997</v>
      </c>
      <c r="K1627" s="148">
        <v>6.6860385395466999E-3</v>
      </c>
      <c r="L1627" s="197">
        <v>-341</v>
      </c>
      <c r="M1627" s="148">
        <v>0</v>
      </c>
    </row>
    <row r="1628" spans="1:31" x14ac:dyDescent="0.25">
      <c r="A1628" s="152">
        <v>43073</v>
      </c>
      <c r="B1628" s="217" t="s">
        <v>835</v>
      </c>
      <c r="C1628" t="s">
        <v>839</v>
      </c>
      <c r="I1628" s="326">
        <v>24510.03</v>
      </c>
      <c r="K1628" s="148">
        <v>4.73353567837798E-2</v>
      </c>
      <c r="L1628" s="197">
        <v>0</v>
      </c>
      <c r="M1628" s="148">
        <v>4.7846890876203203E-2</v>
      </c>
    </row>
    <row r="1629" spans="1:31" x14ac:dyDescent="0.25">
      <c r="A1629" s="152">
        <v>43074</v>
      </c>
      <c r="B1629" s="217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26">
        <v>264.95999999999998</v>
      </c>
      <c r="J1629">
        <v>0.01</v>
      </c>
      <c r="K1629" s="148">
        <v>5.2169422799561702E-4</v>
      </c>
      <c r="L1629" s="197">
        <v>0.92700000000013505</v>
      </c>
      <c r="M1629" s="148">
        <v>0</v>
      </c>
    </row>
    <row r="1630" spans="1:31" x14ac:dyDescent="0.25">
      <c r="A1630" s="152">
        <v>43074</v>
      </c>
      <c r="B1630" s="217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26">
        <v>17990</v>
      </c>
      <c r="J1630">
        <v>5.14</v>
      </c>
      <c r="K1630" s="148">
        <v>3.5421494420445197E-2</v>
      </c>
      <c r="L1630" s="197">
        <v>-105</v>
      </c>
      <c r="M1630" s="148">
        <v>3.6570418846471803E-2</v>
      </c>
      <c r="N1630" s="87">
        <v>-587.26800000000003</v>
      </c>
      <c r="O1630" s="87">
        <v>-114.19734747081699</v>
      </c>
      <c r="P1630" s="198">
        <v>6</v>
      </c>
      <c r="Q1630" s="198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210">
        <v>5.14</v>
      </c>
      <c r="Z1630" s="210">
        <v>5.1159999999999997</v>
      </c>
      <c r="AA1630" s="210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52">
        <v>43074</v>
      </c>
      <c r="B1631" s="217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26">
        <v>600</v>
      </c>
      <c r="J1631">
        <v>6</v>
      </c>
      <c r="K1631" s="148">
        <v>1.1813727989031201E-3</v>
      </c>
      <c r="L1631" s="197">
        <v>11</v>
      </c>
      <c r="M1631" s="148">
        <v>0</v>
      </c>
      <c r="N1631" s="87">
        <v>5995.0890000000099</v>
      </c>
      <c r="O1631" s="87">
        <v>1102.4501845505599</v>
      </c>
      <c r="P1631" s="198">
        <v>0</v>
      </c>
      <c r="Q1631" s="198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209">
        <v>6.4569999999999999</v>
      </c>
      <c r="Z1631" s="209">
        <v>5.0750000000000002</v>
      </c>
      <c r="AA1631" s="209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52">
        <v>43074</v>
      </c>
      <c r="B1632" s="217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26">
        <v>18228</v>
      </c>
      <c r="J1632">
        <v>6.51</v>
      </c>
      <c r="K1632" s="148">
        <v>3.5890105630676801E-2</v>
      </c>
      <c r="L1632" s="197">
        <v>196</v>
      </c>
      <c r="M1632" s="148">
        <v>3.2742967873492103E-2</v>
      </c>
      <c r="N1632" s="87">
        <v>2864.0619999999999</v>
      </c>
      <c r="O1632" s="87">
        <v>228.52771916537799</v>
      </c>
      <c r="P1632" s="198">
        <v>2</v>
      </c>
      <c r="Q1632" s="198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209">
        <v>6.58</v>
      </c>
      <c r="Z1632" s="210">
        <v>6.2690000000000001</v>
      </c>
      <c r="AA1632" s="210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52">
        <v>43074</v>
      </c>
      <c r="B1633" s="217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26">
        <v>83215</v>
      </c>
      <c r="J1633">
        <v>15.13</v>
      </c>
      <c r="K1633" s="148">
        <v>0.16384656243453799</v>
      </c>
      <c r="L1633" s="197">
        <v>-3315.3</v>
      </c>
      <c r="M1633" s="148">
        <v>0.18241742780054901</v>
      </c>
      <c r="N1633" s="87">
        <v>-9653.3000000000193</v>
      </c>
      <c r="O1633" s="87">
        <v>-639.39518555334803</v>
      </c>
      <c r="P1633" s="198">
        <v>10</v>
      </c>
      <c r="Q1633" s="198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210">
        <v>15.509</v>
      </c>
      <c r="Z1633" s="210">
        <v>15.867000000000001</v>
      </c>
      <c r="AA1633" s="210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52">
        <v>43074</v>
      </c>
      <c r="B1634" s="217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26">
        <v>136396</v>
      </c>
      <c r="J1634">
        <v>11.18</v>
      </c>
      <c r="K1634" s="148">
        <v>0.26855754046531599</v>
      </c>
      <c r="L1634" s="197">
        <v>1010.52</v>
      </c>
      <c r="M1634" s="148">
        <v>0.249172610793128</v>
      </c>
      <c r="N1634" s="87">
        <v>5928.8520000000199</v>
      </c>
      <c r="O1634" s="87">
        <v>910.37469199374596</v>
      </c>
      <c r="P1634" s="198">
        <v>4</v>
      </c>
      <c r="Q1634" s="198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209">
        <v>11.468999999999999</v>
      </c>
      <c r="Z1634" s="210">
        <v>11.401</v>
      </c>
      <c r="AA1634" s="210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52">
        <v>43074</v>
      </c>
      <c r="B1635" s="217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26">
        <v>29733</v>
      </c>
      <c r="J1635">
        <v>5.61</v>
      </c>
      <c r="K1635" s="148">
        <v>5.8542929049644102E-2</v>
      </c>
      <c r="L1635" s="197">
        <v>-548</v>
      </c>
      <c r="M1635" s="148">
        <v>6.2653062843854607E-2</v>
      </c>
      <c r="N1635" s="87">
        <v>-2433.4140000000002</v>
      </c>
      <c r="O1635" s="87">
        <v>-342.63249875886601</v>
      </c>
      <c r="P1635" s="198">
        <v>9</v>
      </c>
      <c r="Q1635" s="198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210">
        <v>5.5389999999999997</v>
      </c>
      <c r="Z1635" s="210">
        <v>6.1139999999999999</v>
      </c>
      <c r="AA1635" s="210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52">
        <v>43074</v>
      </c>
      <c r="B1636" s="217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26">
        <v>86521.5</v>
      </c>
      <c r="J1636">
        <v>7.83</v>
      </c>
      <c r="K1636" s="148">
        <v>0.170356911033827</v>
      </c>
      <c r="L1636" s="197">
        <v>-2321</v>
      </c>
      <c r="M1636" s="148">
        <v>0.187846839978388</v>
      </c>
      <c r="N1636" s="87">
        <v>44983.830999999896</v>
      </c>
      <c r="O1636" s="87">
        <v>-1149.75820927113</v>
      </c>
      <c r="P1636" s="198">
        <v>14</v>
      </c>
      <c r="Q1636" s="198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210">
        <v>7.87</v>
      </c>
      <c r="Z1636" s="210">
        <v>7.3129999999999997</v>
      </c>
      <c r="AA1636" s="210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52">
        <v>43074</v>
      </c>
      <c r="B1637" s="217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26">
        <v>1085</v>
      </c>
      <c r="J1637">
        <v>10.85</v>
      </c>
      <c r="K1637" s="148">
        <v>2.13631581134981E-3</v>
      </c>
      <c r="L1637" s="197">
        <v>-31</v>
      </c>
      <c r="M1637" s="148">
        <v>2.1632904902580902E-3</v>
      </c>
      <c r="N1637" s="87">
        <v>75.304000000000102</v>
      </c>
      <c r="O1637" s="87">
        <v>6.41110289608178</v>
      </c>
      <c r="P1637" s="198">
        <v>1</v>
      </c>
      <c r="Q1637" s="198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210">
        <v>10.96</v>
      </c>
      <c r="Z1637" s="210">
        <v>11.519</v>
      </c>
      <c r="AA1637" s="210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52">
        <v>43074</v>
      </c>
      <c r="B1638" s="217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26">
        <v>16215</v>
      </c>
      <c r="J1638">
        <v>7.05</v>
      </c>
      <c r="K1638" s="148">
        <v>3.1926599890356802E-2</v>
      </c>
      <c r="L1638" s="197">
        <v>-529</v>
      </c>
      <c r="M1638" s="148">
        <v>3.3080860183525101E-2</v>
      </c>
      <c r="N1638" s="87">
        <v>-278.93999999999397</v>
      </c>
      <c r="O1638" s="87">
        <v>-7.8573331043930503</v>
      </c>
      <c r="P1638" s="198">
        <v>0</v>
      </c>
      <c r="Q1638" s="198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210">
        <v>7.1139999999999999</v>
      </c>
      <c r="Z1638" s="210">
        <v>6.9139999999999997</v>
      </c>
      <c r="AA1638" s="210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52">
        <v>43074</v>
      </c>
      <c r="B1639" s="217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26">
        <v>112890</v>
      </c>
      <c r="J1639">
        <v>10.65</v>
      </c>
      <c r="K1639" s="148">
        <v>0.22227529211362199</v>
      </c>
      <c r="L1639" s="197">
        <v>-4079</v>
      </c>
      <c r="M1639" s="148">
        <v>0.25523653830125798</v>
      </c>
      <c r="N1639" s="87">
        <v>-13877.47</v>
      </c>
      <c r="O1639" s="87">
        <v>-1270.1951707875501</v>
      </c>
      <c r="P1639" s="198">
        <v>7</v>
      </c>
      <c r="Q1639" s="198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210">
        <v>10.824</v>
      </c>
      <c r="Z1639" s="210">
        <v>12.273999999999999</v>
      </c>
      <c r="AA1639" s="210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52">
        <v>43074</v>
      </c>
      <c r="B1640" s="217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26">
        <v>3261</v>
      </c>
      <c r="J1640">
        <v>32.61</v>
      </c>
      <c r="K1640" s="148">
        <v>6.42076116203845E-3</v>
      </c>
      <c r="L1640" s="197">
        <v>-201</v>
      </c>
      <c r="M1640" s="148">
        <v>0</v>
      </c>
    </row>
    <row r="1641" spans="1:31" x14ac:dyDescent="0.25">
      <c r="A1641" s="152">
        <v>43074</v>
      </c>
      <c r="B1641" s="217" t="s">
        <v>835</v>
      </c>
      <c r="C1641" t="s">
        <v>839</v>
      </c>
      <c r="I1641" s="326">
        <v>1484.25</v>
      </c>
      <c r="K1641" s="148">
        <v>2.9224209612865901E-3</v>
      </c>
      <c r="L1641" s="197">
        <v>0</v>
      </c>
      <c r="M1641" s="148">
        <v>3.4441151892822099E-3</v>
      </c>
    </row>
    <row r="1642" spans="1:31" x14ac:dyDescent="0.25">
      <c r="A1642" s="152">
        <v>43075</v>
      </c>
      <c r="B1642" s="217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26">
        <v>264.95999999999998</v>
      </c>
      <c r="J1642">
        <v>0.01</v>
      </c>
      <c r="K1642" s="148">
        <v>4.7276657715874002E-4</v>
      </c>
      <c r="L1642" s="197">
        <v>0</v>
      </c>
      <c r="M1642" s="148">
        <v>0</v>
      </c>
    </row>
    <row r="1643" spans="1:31" x14ac:dyDescent="0.25">
      <c r="A1643" s="152">
        <v>43075</v>
      </c>
      <c r="B1643" s="217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26">
        <v>17955</v>
      </c>
      <c r="J1643">
        <v>5.13</v>
      </c>
      <c r="K1643" s="148">
        <v>3.20370014073263E-2</v>
      </c>
      <c r="L1643" s="197">
        <v>-35</v>
      </c>
      <c r="M1643" s="148">
        <v>3.31406230230578E-2</v>
      </c>
      <c r="N1643" s="87">
        <v>-587.26800000000003</v>
      </c>
      <c r="O1643" s="87">
        <v>-114.19734747081699</v>
      </c>
      <c r="P1643" s="198">
        <v>6</v>
      </c>
      <c r="Q1643" s="198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210">
        <v>5.1029999999999998</v>
      </c>
      <c r="Z1643" s="210">
        <v>5.1120000000000001</v>
      </c>
      <c r="AA1643" s="210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52">
        <v>43075</v>
      </c>
      <c r="B1644" s="217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26">
        <v>597</v>
      </c>
      <c r="J1644">
        <v>5.97</v>
      </c>
      <c r="K1644" s="148">
        <v>1.0652236056905499E-3</v>
      </c>
      <c r="L1644" s="197">
        <v>-3</v>
      </c>
      <c r="M1644" s="148">
        <v>0</v>
      </c>
      <c r="N1644" s="87">
        <v>5995.0890000000099</v>
      </c>
      <c r="O1644" s="87">
        <v>1102.4501845505599</v>
      </c>
      <c r="P1644" s="198">
        <v>0</v>
      </c>
      <c r="Q1644" s="198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210">
        <v>5.9340000000000002</v>
      </c>
      <c r="Z1644" s="209">
        <v>5.0279999999999996</v>
      </c>
      <c r="AA1644" s="209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52">
        <v>43075</v>
      </c>
      <c r="B1645" s="217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26">
        <v>17920</v>
      </c>
      <c r="J1645">
        <v>6.4</v>
      </c>
      <c r="K1645" s="148">
        <v>3.19745511121853E-2</v>
      </c>
      <c r="L1645" s="197">
        <v>-308</v>
      </c>
      <c r="M1645" s="148">
        <v>2.96721336309274E-2</v>
      </c>
      <c r="N1645" s="87">
        <v>2864.0619999999999</v>
      </c>
      <c r="O1645" s="87">
        <v>228.52771916537799</v>
      </c>
      <c r="P1645" s="198">
        <v>2</v>
      </c>
      <c r="Q1645" s="198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210">
        <v>6.4109999999999996</v>
      </c>
      <c r="Z1645" s="210">
        <v>6.2830000000000004</v>
      </c>
      <c r="AA1645" s="210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52">
        <v>43075</v>
      </c>
      <c r="B1646" s="217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26">
        <v>83710</v>
      </c>
      <c r="J1646">
        <v>15.22</v>
      </c>
      <c r="K1646" s="148">
        <v>0.14936326303577199</v>
      </c>
      <c r="L1646" s="197">
        <v>495</v>
      </c>
      <c r="M1646" s="148">
        <v>0.165309214339423</v>
      </c>
      <c r="N1646" s="87">
        <v>-9653.3000000000193</v>
      </c>
      <c r="O1646" s="87">
        <v>-639.39518555334803</v>
      </c>
      <c r="P1646" s="198">
        <v>10</v>
      </c>
      <c r="Q1646" s="198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209">
        <v>15.462</v>
      </c>
      <c r="Z1646" s="210">
        <v>15.882999999999999</v>
      </c>
      <c r="AA1646" s="210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52">
        <v>43075</v>
      </c>
      <c r="B1647" s="217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26">
        <v>136640</v>
      </c>
      <c r="J1647">
        <v>11.2</v>
      </c>
      <c r="K1647" s="148">
        <v>0.24380595223041299</v>
      </c>
      <c r="L1647" s="197">
        <v>244</v>
      </c>
      <c r="M1647" s="148">
        <v>0.22580369113718399</v>
      </c>
      <c r="N1647" s="87">
        <v>5928.8520000000199</v>
      </c>
      <c r="O1647" s="87">
        <v>910.37469199374596</v>
      </c>
      <c r="P1647" s="198">
        <v>4</v>
      </c>
      <c r="Q1647" s="198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210">
        <v>10.93</v>
      </c>
      <c r="Z1647" s="210">
        <v>11.398999999999999</v>
      </c>
      <c r="AA1647" s="210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52">
        <v>43075</v>
      </c>
      <c r="B1648" s="217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26">
        <v>29998</v>
      </c>
      <c r="J1648">
        <v>5.66</v>
      </c>
      <c r="K1648" s="148">
        <v>5.3525255818266497E-2</v>
      </c>
      <c r="L1648" s="197">
        <v>265</v>
      </c>
      <c r="M1648" s="148">
        <v>5.6777078372140598E-2</v>
      </c>
      <c r="N1648" s="87">
        <v>-2433.4140000000002</v>
      </c>
      <c r="O1648" s="87">
        <v>-342.63249875886601</v>
      </c>
      <c r="P1648" s="198">
        <v>9</v>
      </c>
      <c r="Q1648" s="198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209">
        <v>5.6870000000000003</v>
      </c>
      <c r="Z1648" s="210">
        <v>6.1289999999999996</v>
      </c>
      <c r="AA1648" s="210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52">
        <v>43075</v>
      </c>
      <c r="B1649" s="217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26">
        <v>87405.5</v>
      </c>
      <c r="J1649">
        <v>7.91</v>
      </c>
      <c r="K1649" s="148">
        <v>0.15595712205558701</v>
      </c>
      <c r="L1649" s="197">
        <v>884</v>
      </c>
      <c r="M1649" s="148">
        <v>0.17022942329240101</v>
      </c>
      <c r="N1649" s="87">
        <v>44983.830999999896</v>
      </c>
      <c r="O1649" s="87">
        <v>-1149.75820927113</v>
      </c>
      <c r="P1649" s="198">
        <v>13</v>
      </c>
      <c r="Q1649" s="198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210">
        <v>7.5620000000000003</v>
      </c>
      <c r="Z1649" s="210">
        <v>7.3159999999999998</v>
      </c>
      <c r="AA1649" s="210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52">
        <v>43075</v>
      </c>
      <c r="B1650" s="217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26">
        <v>6408</v>
      </c>
      <c r="J1650">
        <v>10.68</v>
      </c>
      <c r="K1650" s="148">
        <v>1.14337568932413E-2</v>
      </c>
      <c r="L1650" s="197">
        <v>13</v>
      </c>
      <c r="M1650" s="148">
        <v>1.1435005899144099E-2</v>
      </c>
      <c r="N1650" s="87">
        <v>-42.695999999999898</v>
      </c>
      <c r="O1650" s="87">
        <v>-4.0221161168708699</v>
      </c>
      <c r="P1650" s="198">
        <v>2</v>
      </c>
      <c r="Q1650" s="198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210">
        <v>10.648</v>
      </c>
      <c r="Z1650" s="210">
        <v>11.412000000000001</v>
      </c>
      <c r="AA1650" s="210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52">
        <v>43075</v>
      </c>
      <c r="B1651" s="217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26">
        <v>16468</v>
      </c>
      <c r="J1651">
        <v>7.16</v>
      </c>
      <c r="K1651" s="148">
        <v>2.9383756010907799E-2</v>
      </c>
      <c r="L1651" s="197">
        <v>253</v>
      </c>
      <c r="M1651" s="148">
        <v>2.9978336349474399E-2</v>
      </c>
      <c r="N1651" s="87">
        <v>-278.93999999999397</v>
      </c>
      <c r="O1651" s="87">
        <v>-7.8573331043930503</v>
      </c>
      <c r="P1651" s="198">
        <v>0</v>
      </c>
      <c r="Q1651" s="198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209">
        <v>7.17</v>
      </c>
      <c r="Z1651" s="210">
        <v>6.875</v>
      </c>
      <c r="AA1651" s="210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52">
        <v>43075</v>
      </c>
      <c r="B1652" s="217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26">
        <v>118770</v>
      </c>
      <c r="J1652">
        <v>10.7</v>
      </c>
      <c r="K1652" s="148">
        <v>0.21192061582557201</v>
      </c>
      <c r="L1652" s="197">
        <v>605</v>
      </c>
      <c r="M1652" s="148">
        <v>0.24071105834675799</v>
      </c>
      <c r="N1652" s="87">
        <v>-17910.47</v>
      </c>
      <c r="O1652" s="87">
        <v>-1698.43593595826</v>
      </c>
      <c r="P1652" s="198">
        <v>3</v>
      </c>
      <c r="Q1652" s="198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210">
        <v>10.420999999999999</v>
      </c>
      <c r="Z1652" s="210">
        <v>12.259</v>
      </c>
      <c r="AA1652" s="210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52">
        <v>43075</v>
      </c>
      <c r="B1653" s="217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26">
        <v>3410</v>
      </c>
      <c r="J1653">
        <v>34.1</v>
      </c>
      <c r="K1653" s="148">
        <v>6.0844430408790199E-3</v>
      </c>
      <c r="L1653" s="197">
        <v>149</v>
      </c>
      <c r="M1653" s="148">
        <v>0</v>
      </c>
    </row>
    <row r="1654" spans="1:31" x14ac:dyDescent="0.25">
      <c r="A1654" s="152">
        <v>43075</v>
      </c>
      <c r="B1654" s="217" t="s">
        <v>835</v>
      </c>
      <c r="C1654" t="s">
        <v>839</v>
      </c>
      <c r="I1654" s="326">
        <v>40899.25</v>
      </c>
      <c r="K1654" s="148">
        <v>7.2976292387000305E-2</v>
      </c>
      <c r="L1654" s="197">
        <v>0</v>
      </c>
      <c r="M1654" s="148">
        <v>7.3449058964159097E-2</v>
      </c>
    </row>
    <row r="1655" spans="1:31" x14ac:dyDescent="0.25">
      <c r="A1655" s="152">
        <v>43076</v>
      </c>
      <c r="B1655" s="217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26">
        <v>264.98</v>
      </c>
      <c r="J1655">
        <v>0.01</v>
      </c>
      <c r="K1655" s="148">
        <v>4.7488414326934503E-4</v>
      </c>
      <c r="L1655" s="197">
        <v>0.205999999999676</v>
      </c>
      <c r="M1655" s="148">
        <v>0</v>
      </c>
    </row>
    <row r="1656" spans="1:31" x14ac:dyDescent="0.25">
      <c r="A1656" s="152">
        <v>43076</v>
      </c>
      <c r="B1656" s="217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26">
        <v>17990</v>
      </c>
      <c r="J1656">
        <v>5.14</v>
      </c>
      <c r="K1656" s="148">
        <v>3.2240794540778599E-2</v>
      </c>
      <c r="L1656" s="197">
        <v>35</v>
      </c>
      <c r="M1656" s="148">
        <v>3.3286550429074101E-2</v>
      </c>
      <c r="N1656" s="87">
        <v>-587.26800000000003</v>
      </c>
      <c r="O1656" s="87">
        <v>-114.19734747081699</v>
      </c>
      <c r="P1656" s="198">
        <v>6</v>
      </c>
      <c r="Q1656" s="198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209">
        <v>5.1589999999999998</v>
      </c>
      <c r="Z1656" s="210">
        <v>5.0970000000000004</v>
      </c>
      <c r="AA1656" s="210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52">
        <v>43076</v>
      </c>
      <c r="B1657" s="217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26">
        <v>590</v>
      </c>
      <c r="J1657">
        <v>5.9</v>
      </c>
      <c r="K1657" s="148">
        <v>1.0573690260733399E-3</v>
      </c>
      <c r="L1657" s="197">
        <v>-7</v>
      </c>
      <c r="M1657" s="148">
        <v>0</v>
      </c>
      <c r="N1657" s="87">
        <v>5995.0890000000099</v>
      </c>
      <c r="O1657" s="87">
        <v>1102.4501845505599</v>
      </c>
      <c r="P1657" s="198">
        <v>0</v>
      </c>
      <c r="Q1657" s="198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210">
        <v>5.88</v>
      </c>
      <c r="Z1657" s="209">
        <v>4.8339999999999996</v>
      </c>
      <c r="AA1657" s="209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52">
        <v>43076</v>
      </c>
      <c r="B1658" s="217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26">
        <v>17920</v>
      </c>
      <c r="J1658">
        <v>6.4</v>
      </c>
      <c r="K1658" s="148">
        <v>3.2115343978363103E-2</v>
      </c>
      <c r="L1658" s="197">
        <v>0</v>
      </c>
      <c r="M1658" s="148">
        <v>2.9802788310796201E-2</v>
      </c>
      <c r="N1658" s="87">
        <v>2864.0619999999999</v>
      </c>
      <c r="O1658" s="87">
        <v>228.52771916537799</v>
      </c>
      <c r="P1658" s="198">
        <v>2</v>
      </c>
      <c r="Q1658" s="198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210">
        <v>6.3289999999999997</v>
      </c>
      <c r="Z1658" s="210">
        <v>6.2839999999999998</v>
      </c>
      <c r="AA1658" s="210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52">
        <v>43076</v>
      </c>
      <c r="B1659" s="217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26">
        <v>83325</v>
      </c>
      <c r="J1659">
        <v>15.15</v>
      </c>
      <c r="K1659" s="148">
        <v>0.149330973046714</v>
      </c>
      <c r="L1659" s="197">
        <v>-385</v>
      </c>
      <c r="M1659" s="148">
        <v>0.16603711691452999</v>
      </c>
      <c r="N1659" s="87">
        <v>-9653.3000000000193</v>
      </c>
      <c r="O1659" s="87">
        <v>-639.39518555334803</v>
      </c>
      <c r="P1659" s="198">
        <v>10</v>
      </c>
      <c r="Q1659" s="198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210">
        <v>15.058999999999999</v>
      </c>
      <c r="Z1659" s="210">
        <v>15.827999999999999</v>
      </c>
      <c r="AA1659" s="210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52">
        <v>43076</v>
      </c>
      <c r="B1660" s="217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26">
        <v>136640</v>
      </c>
      <c r="J1660">
        <v>11.2</v>
      </c>
      <c r="K1660" s="148">
        <v>0.244879497835019</v>
      </c>
      <c r="L1660" s="197">
        <v>0</v>
      </c>
      <c r="M1660" s="148">
        <v>0.22679796776540601</v>
      </c>
      <c r="N1660" s="87">
        <v>5928.8520000000199</v>
      </c>
      <c r="O1660" s="87">
        <v>910.37469199374596</v>
      </c>
      <c r="P1660" s="198">
        <v>4</v>
      </c>
      <c r="Q1660" s="198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209">
        <v>11.366</v>
      </c>
      <c r="Z1660" s="210">
        <v>11.398999999999999</v>
      </c>
      <c r="AA1660" s="210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52">
        <v>43076</v>
      </c>
      <c r="B1661" s="217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26">
        <v>31958</v>
      </c>
      <c r="J1661">
        <v>5.51</v>
      </c>
      <c r="K1661" s="148">
        <v>5.7273558195342099E-2</v>
      </c>
      <c r="L1661" s="197">
        <v>-785</v>
      </c>
      <c r="M1661" s="148">
        <v>6.1946537880791998E-2</v>
      </c>
      <c r="N1661" s="87">
        <v>-3286.4140000000002</v>
      </c>
      <c r="O1661" s="87">
        <v>-508.21547317518298</v>
      </c>
      <c r="P1661" s="198">
        <v>10</v>
      </c>
      <c r="Q1661" s="198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210">
        <v>5.51</v>
      </c>
      <c r="Z1661" s="210">
        <v>6.0449999999999999</v>
      </c>
      <c r="AA1661" s="210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52">
        <v>43076</v>
      </c>
      <c r="B1662" s="217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26">
        <v>86300.5</v>
      </c>
      <c r="J1662">
        <v>7.81</v>
      </c>
      <c r="K1662" s="148">
        <v>0.15466351802481701</v>
      </c>
      <c r="L1662" s="197">
        <v>-1105</v>
      </c>
      <c r="M1662" s="148">
        <v>0.17097899091976301</v>
      </c>
      <c r="N1662" s="87">
        <v>44983.830999999896</v>
      </c>
      <c r="O1662" s="87">
        <v>-1149.75820927113</v>
      </c>
      <c r="P1662" s="198">
        <v>13</v>
      </c>
      <c r="Q1662" s="198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210">
        <v>7.7919999999999998</v>
      </c>
      <c r="Z1662" s="210">
        <v>7.3360000000000003</v>
      </c>
      <c r="AA1662" s="210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52">
        <v>43076</v>
      </c>
      <c r="B1663" s="217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26">
        <v>6288</v>
      </c>
      <c r="J1663">
        <v>10.48</v>
      </c>
      <c r="K1663" s="148">
        <v>1.1269044806693501E-2</v>
      </c>
      <c r="L1663" s="197">
        <v>-120</v>
      </c>
      <c r="M1663" s="148">
        <v>1.1485357419315599E-2</v>
      </c>
      <c r="N1663" s="87">
        <v>-42.695999999999898</v>
      </c>
      <c r="O1663" s="87">
        <v>-4.0221161168708699</v>
      </c>
      <c r="P1663" s="198">
        <v>2</v>
      </c>
      <c r="Q1663" s="198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210">
        <v>10.534000000000001</v>
      </c>
      <c r="Z1663" s="210">
        <v>11.375999999999999</v>
      </c>
      <c r="AA1663" s="210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52">
        <v>43076</v>
      </c>
      <c r="B1664" s="217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26">
        <v>16652</v>
      </c>
      <c r="J1664">
        <v>7.24</v>
      </c>
      <c r="K1664" s="148">
        <v>2.9842896647751301E-2</v>
      </c>
      <c r="L1664" s="197">
        <v>184</v>
      </c>
      <c r="M1664" s="148">
        <v>3.0110339325312201E-2</v>
      </c>
      <c r="N1664" s="87">
        <v>-278.93999999999397</v>
      </c>
      <c r="O1664" s="87">
        <v>-7.8573331043930503</v>
      </c>
      <c r="P1664" s="198">
        <v>0</v>
      </c>
      <c r="Q1664" s="198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210">
        <v>7.1669999999999998</v>
      </c>
      <c r="Z1664" s="210">
        <v>6.9260000000000002</v>
      </c>
      <c r="AA1664" s="210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52">
        <v>43076</v>
      </c>
      <c r="B1665" s="217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26">
        <v>118326</v>
      </c>
      <c r="J1665">
        <v>10.66</v>
      </c>
      <c r="K1665" s="148">
        <v>0.21205804640534601</v>
      </c>
      <c r="L1665" s="197">
        <v>-444</v>
      </c>
      <c r="M1665" s="148">
        <v>0.24177097627043501</v>
      </c>
      <c r="N1665" s="87">
        <v>-17910.47</v>
      </c>
      <c r="O1665" s="87">
        <v>-1698.43593595826</v>
      </c>
      <c r="P1665" s="198">
        <v>3</v>
      </c>
      <c r="Q1665" s="198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210">
        <v>10.590999999999999</v>
      </c>
      <c r="Z1665" s="210">
        <v>12.255000000000001</v>
      </c>
      <c r="AA1665" s="210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52">
        <v>43076</v>
      </c>
      <c r="B1666" s="217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26">
        <v>3580</v>
      </c>
      <c r="J1666">
        <v>35.799999999999997</v>
      </c>
      <c r="K1666" s="148">
        <v>6.4159001921060303E-3</v>
      </c>
      <c r="L1666" s="197">
        <v>170</v>
      </c>
      <c r="M1666" s="148">
        <v>0</v>
      </c>
    </row>
    <row r="1667" spans="1:31" x14ac:dyDescent="0.25">
      <c r="A1667" s="152">
        <v>43076</v>
      </c>
      <c r="B1667" s="217" t="s">
        <v>835</v>
      </c>
      <c r="C1667" t="s">
        <v>839</v>
      </c>
      <c r="I1667" s="326">
        <v>38154.25</v>
      </c>
      <c r="K1667" s="148">
        <v>6.8378173157726693E-2</v>
      </c>
      <c r="L1667" s="197">
        <v>0</v>
      </c>
      <c r="M1667" s="148">
        <v>6.8853057300996001E-2</v>
      </c>
    </row>
    <row r="1668" spans="1:31" x14ac:dyDescent="0.25">
      <c r="A1668" s="152">
        <v>43077</v>
      </c>
      <c r="B1668" s="217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26">
        <v>265</v>
      </c>
      <c r="J1668">
        <v>0.01</v>
      </c>
      <c r="K1668" s="148">
        <v>4.7091815605936299E-4</v>
      </c>
      <c r="L1668" s="197">
        <v>0.20600000000013099</v>
      </c>
      <c r="M1668" s="148">
        <v>0</v>
      </c>
    </row>
    <row r="1669" spans="1:31" x14ac:dyDescent="0.25">
      <c r="A1669" s="152">
        <v>43077</v>
      </c>
      <c r="B1669" s="217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26">
        <v>18095</v>
      </c>
      <c r="J1669">
        <v>5.17</v>
      </c>
      <c r="K1669" s="148">
        <v>3.2155713335449698E-2</v>
      </c>
      <c r="L1669" s="197">
        <v>105</v>
      </c>
      <c r="M1669" s="148">
        <v>3.3006067131817703E-2</v>
      </c>
      <c r="N1669" s="87">
        <v>-587.26800000000003</v>
      </c>
      <c r="O1669" s="87">
        <v>-114.19734747081699</v>
      </c>
      <c r="P1669" s="198">
        <v>6</v>
      </c>
      <c r="Q1669" s="198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209">
        <v>5.1749999999999998</v>
      </c>
      <c r="Z1669" s="210">
        <v>5.069</v>
      </c>
      <c r="AA1669" s="210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52">
        <v>43077</v>
      </c>
      <c r="B1670" s="217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26">
        <v>588</v>
      </c>
      <c r="J1670">
        <v>5.88</v>
      </c>
      <c r="K1670" s="148">
        <v>1.0449051915581301E-3</v>
      </c>
      <c r="L1670" s="197">
        <v>-2</v>
      </c>
      <c r="M1670" s="148">
        <v>0</v>
      </c>
      <c r="N1670" s="87">
        <v>5995.0890000000099</v>
      </c>
      <c r="O1670" s="87">
        <v>1102.4501845505599</v>
      </c>
      <c r="P1670" s="198">
        <v>0</v>
      </c>
      <c r="Q1670" s="198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210">
        <v>5.8559999999999999</v>
      </c>
      <c r="Z1670" s="209">
        <v>4.7119999999999997</v>
      </c>
      <c r="AA1670" s="209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52">
        <v>43077</v>
      </c>
      <c r="B1671" s="217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26">
        <v>17780</v>
      </c>
      <c r="J1671">
        <v>6.35</v>
      </c>
      <c r="K1671" s="148">
        <v>3.1595942697115E-2</v>
      </c>
      <c r="L1671" s="197">
        <v>-140</v>
      </c>
      <c r="M1671" s="148">
        <v>2.95516603259166E-2</v>
      </c>
      <c r="N1671" s="87">
        <v>2864.0619999999999</v>
      </c>
      <c r="O1671" s="87">
        <v>228.52771916537799</v>
      </c>
      <c r="P1671" s="198">
        <v>2</v>
      </c>
      <c r="Q1671" s="198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210">
        <v>6.3250000000000002</v>
      </c>
      <c r="Z1671" s="210">
        <v>6.2859999999999996</v>
      </c>
      <c r="AA1671" s="210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52">
        <v>43077</v>
      </c>
      <c r="B1672" s="217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26">
        <v>84370</v>
      </c>
      <c r="J1672">
        <v>15.34</v>
      </c>
      <c r="K1672" s="148">
        <v>0.149929678591428</v>
      </c>
      <c r="L1672" s="197">
        <v>1045</v>
      </c>
      <c r="M1672" s="148">
        <v>0.164638034179346</v>
      </c>
      <c r="N1672" s="87">
        <v>-9653.3000000000193</v>
      </c>
      <c r="O1672" s="87">
        <v>-639.39518555334803</v>
      </c>
      <c r="P1672" s="198">
        <v>10</v>
      </c>
      <c r="Q1672" s="198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209">
        <v>15.34</v>
      </c>
      <c r="Z1672" s="210">
        <v>15.879</v>
      </c>
      <c r="AA1672" s="210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52">
        <v>43077</v>
      </c>
      <c r="B1673" s="217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26">
        <v>136274</v>
      </c>
      <c r="J1673">
        <v>11.17</v>
      </c>
      <c r="K1673" s="148">
        <v>0.24216566339182499</v>
      </c>
      <c r="L1673" s="197">
        <v>-366</v>
      </c>
      <c r="M1673" s="148">
        <v>0.22488689434416301</v>
      </c>
      <c r="N1673" s="87">
        <v>5928.8520000000199</v>
      </c>
      <c r="O1673" s="87">
        <v>910.37469199374596</v>
      </c>
      <c r="P1673" s="198">
        <v>4</v>
      </c>
      <c r="Q1673" s="198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210">
        <v>11.074999999999999</v>
      </c>
      <c r="Z1673" s="210">
        <v>11.391999999999999</v>
      </c>
      <c r="AA1673" s="210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52">
        <v>43077</v>
      </c>
      <c r="B1674" s="217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26">
        <v>33350</v>
      </c>
      <c r="J1674">
        <v>5.75</v>
      </c>
      <c r="K1674" s="148">
        <v>5.9264605677659399E-2</v>
      </c>
      <c r="L1674" s="197">
        <v>1392</v>
      </c>
      <c r="M1674" s="148">
        <v>6.1424556210283802E-2</v>
      </c>
      <c r="N1674" s="87">
        <v>-3286.4140000000002</v>
      </c>
      <c r="O1674" s="87">
        <v>-508.21547317518298</v>
      </c>
      <c r="P1674" s="198">
        <v>10</v>
      </c>
      <c r="Q1674" s="198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209">
        <v>5.6820000000000004</v>
      </c>
      <c r="Z1674" s="210">
        <v>6.0869999999999997</v>
      </c>
      <c r="AA1674" s="210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52">
        <v>43077</v>
      </c>
      <c r="B1675" s="217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26">
        <v>87184.5</v>
      </c>
      <c r="J1675">
        <v>7.89</v>
      </c>
      <c r="K1675" s="148">
        <v>0.15493118481870799</v>
      </c>
      <c r="L1675" s="197">
        <v>884</v>
      </c>
      <c r="M1675" s="148">
        <v>0.16953826634732799</v>
      </c>
      <c r="N1675" s="87">
        <v>44983.830999999896</v>
      </c>
      <c r="O1675" s="87">
        <v>-1149.75820927113</v>
      </c>
      <c r="P1675" s="198">
        <v>13</v>
      </c>
      <c r="Q1675" s="198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209">
        <v>8.5660000000000007</v>
      </c>
      <c r="Z1675" s="210">
        <v>7.3330000000000002</v>
      </c>
      <c r="AA1675" s="210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52">
        <v>43077</v>
      </c>
      <c r="B1676" s="217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26">
        <v>6372</v>
      </c>
      <c r="J1676">
        <v>10.62</v>
      </c>
      <c r="K1676" s="148">
        <v>1.1323360341170799E-2</v>
      </c>
      <c r="L1676" s="197">
        <v>84</v>
      </c>
      <c r="M1676" s="148">
        <v>1.13885780631609E-2</v>
      </c>
      <c r="N1676" s="87">
        <v>-42.695999999999898</v>
      </c>
      <c r="O1676" s="87">
        <v>-4.0221161168708699</v>
      </c>
      <c r="P1676" s="198">
        <v>2</v>
      </c>
      <c r="Q1676" s="198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209">
        <v>10.622999999999999</v>
      </c>
      <c r="Z1676" s="210">
        <v>11.429</v>
      </c>
      <c r="AA1676" s="210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52">
        <v>43077</v>
      </c>
      <c r="B1677" s="217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26">
        <v>13870</v>
      </c>
      <c r="J1677">
        <v>7.3</v>
      </c>
      <c r="K1677" s="148">
        <v>2.4647678583182502E-2</v>
      </c>
      <c r="L1677" s="197">
        <v>162.05000000000001</v>
      </c>
      <c r="M1677" s="148">
        <v>2.4624896806727099E-2</v>
      </c>
      <c r="N1677" s="87">
        <v>-56.891999999993502</v>
      </c>
      <c r="O1677" s="87">
        <v>22.321895799460599</v>
      </c>
      <c r="P1677" s="198">
        <v>0</v>
      </c>
      <c r="Q1677" s="198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210">
        <v>7.319</v>
      </c>
      <c r="Z1677" s="210">
        <v>6.9809999999999999</v>
      </c>
      <c r="AA1677" s="210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52">
        <v>43077</v>
      </c>
      <c r="B1678" s="217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26">
        <v>115560</v>
      </c>
      <c r="J1678">
        <v>10.8</v>
      </c>
      <c r="K1678" s="148">
        <v>0.20535585703479201</v>
      </c>
      <c r="L1678" s="197">
        <v>1540.68</v>
      </c>
      <c r="M1678" s="148">
        <v>0.23208055124364299</v>
      </c>
      <c r="N1678" s="87">
        <v>-15144.7860000001</v>
      </c>
      <c r="O1678" s="87">
        <v>-1402.89282734013</v>
      </c>
      <c r="P1678" s="198">
        <v>2</v>
      </c>
      <c r="Q1678" s="198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209">
        <v>10.824</v>
      </c>
      <c r="Z1678" s="210">
        <v>12.285</v>
      </c>
      <c r="AA1678" s="210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52">
        <v>43077</v>
      </c>
      <c r="B1679" s="217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26">
        <v>3617</v>
      </c>
      <c r="J1679">
        <v>36.17</v>
      </c>
      <c r="K1679" s="148">
        <v>6.4275885677989204E-3</v>
      </c>
      <c r="L1679" s="197">
        <v>37</v>
      </c>
      <c r="M1679" s="148">
        <v>0</v>
      </c>
    </row>
    <row r="1680" spans="1:31" x14ac:dyDescent="0.25">
      <c r="A1680" s="152">
        <v>43077</v>
      </c>
      <c r="B1680" s="217" t="s">
        <v>835</v>
      </c>
      <c r="C1680" t="s">
        <v>839</v>
      </c>
      <c r="I1680" s="326">
        <v>45404.98</v>
      </c>
      <c r="K1680" s="148">
        <v>8.0686903613253702E-2</v>
      </c>
      <c r="L1680" s="197">
        <v>0</v>
      </c>
      <c r="M1680" s="148">
        <v>8.1157821769313104E-2</v>
      </c>
    </row>
    <row r="1681" spans="1:31" x14ac:dyDescent="0.25">
      <c r="A1681" s="152">
        <v>43080</v>
      </c>
      <c r="B1681" s="217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26">
        <v>265.02999999999997</v>
      </c>
      <c r="J1681">
        <v>0.01</v>
      </c>
      <c r="K1681" s="148">
        <v>4.6780497268407602E-4</v>
      </c>
      <c r="L1681" s="197">
        <v>0.30900000000019601</v>
      </c>
      <c r="M1681" s="148">
        <v>0</v>
      </c>
    </row>
    <row r="1682" spans="1:31" x14ac:dyDescent="0.25">
      <c r="A1682" s="152">
        <v>43080</v>
      </c>
      <c r="B1682" s="217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26">
        <v>18130</v>
      </c>
      <c r="J1682">
        <v>5.18</v>
      </c>
      <c r="K1682" s="148">
        <v>3.2001298550210597E-2</v>
      </c>
      <c r="L1682" s="197">
        <v>35</v>
      </c>
      <c r="M1682" s="148">
        <v>3.2784156571886797E-2</v>
      </c>
      <c r="N1682" s="87">
        <v>-587.26800000000003</v>
      </c>
      <c r="O1682" s="87">
        <v>-114.19734747081699</v>
      </c>
      <c r="P1682" s="198">
        <v>6</v>
      </c>
      <c r="Q1682" s="198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209">
        <v>5.2590000000000003</v>
      </c>
      <c r="Z1682" s="210">
        <v>5.0579999999999998</v>
      </c>
      <c r="AA1682" s="210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52">
        <v>43080</v>
      </c>
      <c r="B1683" s="217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26">
        <v>589</v>
      </c>
      <c r="J1683">
        <v>5.89</v>
      </c>
      <c r="K1683" s="148">
        <v>1.03964505494065E-3</v>
      </c>
      <c r="L1683" s="197">
        <v>1</v>
      </c>
      <c r="M1683" s="148">
        <v>0</v>
      </c>
      <c r="N1683" s="87">
        <v>5995.0890000000099</v>
      </c>
      <c r="O1683" s="87">
        <v>1102.4501845505599</v>
      </c>
      <c r="P1683" s="198">
        <v>0</v>
      </c>
      <c r="Q1683" s="198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210">
        <v>5.7130000000000001</v>
      </c>
      <c r="Z1683" s="209">
        <v>4.6890000000000001</v>
      </c>
      <c r="AA1683" s="209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52">
        <v>43080</v>
      </c>
      <c r="B1684" s="217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26">
        <v>17808</v>
      </c>
      <c r="J1684">
        <v>6.36</v>
      </c>
      <c r="K1684" s="148">
        <v>3.1432935718816897E-2</v>
      </c>
      <c r="L1684" s="197">
        <v>28</v>
      </c>
      <c r="M1684" s="148">
        <v>2.9352974870190399E-2</v>
      </c>
      <c r="N1684" s="87">
        <v>2864.0619999999999</v>
      </c>
      <c r="O1684" s="87">
        <v>228.52771916537799</v>
      </c>
      <c r="P1684" s="198">
        <v>2</v>
      </c>
      <c r="Q1684" s="198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209">
        <v>10.013</v>
      </c>
      <c r="Z1684" s="210">
        <v>6.2839999999999998</v>
      </c>
      <c r="AA1684" s="210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52">
        <v>43080</v>
      </c>
      <c r="B1685" s="217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26">
        <v>78846</v>
      </c>
      <c r="J1685">
        <v>15.46</v>
      </c>
      <c r="K1685" s="148">
        <v>0.13917122920517899</v>
      </c>
      <c r="L1685" s="197">
        <v>664.68</v>
      </c>
      <c r="M1685" s="148">
        <v>0.15260746774748299</v>
      </c>
      <c r="N1685" s="87">
        <v>-7409.7400000000198</v>
      </c>
      <c r="O1685" s="87">
        <v>-477.808718064517</v>
      </c>
      <c r="P1685" s="198">
        <v>9</v>
      </c>
      <c r="Q1685" s="198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209">
        <v>15.579000000000001</v>
      </c>
      <c r="Z1685" s="210">
        <v>15.9</v>
      </c>
      <c r="AA1685" s="210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52">
        <v>43080</v>
      </c>
      <c r="B1686" s="217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26">
        <v>136640</v>
      </c>
      <c r="J1686">
        <v>11.2</v>
      </c>
      <c r="K1686" s="148">
        <v>0.24118353193054401</v>
      </c>
      <c r="L1686" s="197">
        <v>366</v>
      </c>
      <c r="M1686" s="148">
        <v>0.22337490636796001</v>
      </c>
      <c r="N1686" s="87">
        <v>5928.8520000000199</v>
      </c>
      <c r="O1686" s="87">
        <v>910.37469199374596</v>
      </c>
      <c r="P1686" s="198">
        <v>4</v>
      </c>
      <c r="Q1686" s="198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209">
        <v>11.259</v>
      </c>
      <c r="Z1686" s="210">
        <v>11.394</v>
      </c>
      <c r="AA1686" s="210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52">
        <v>43080</v>
      </c>
      <c r="B1687" s="217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26">
        <v>30780</v>
      </c>
      <c r="J1687">
        <v>5.7</v>
      </c>
      <c r="K1687" s="148">
        <v>5.4329838354963099E-2</v>
      </c>
      <c r="L1687" s="197">
        <v>-305.27</v>
      </c>
      <c r="M1687" s="148">
        <v>5.7014099510906101E-2</v>
      </c>
      <c r="N1687" s="87">
        <v>-2133.6860000000102</v>
      </c>
      <c r="O1687" s="87">
        <v>-287.47696426056399</v>
      </c>
      <c r="P1687" s="198">
        <v>9</v>
      </c>
      <c r="Q1687" s="198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209">
        <v>5.7720000000000002</v>
      </c>
      <c r="Z1687" s="210">
        <v>6.1040000000000001</v>
      </c>
      <c r="AA1687" s="210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52">
        <v>43080</v>
      </c>
      <c r="B1688" s="217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26">
        <v>82512.5</v>
      </c>
      <c r="J1688">
        <v>8.0500000000000007</v>
      </c>
      <c r="K1688" s="148">
        <v>0.14564297554463601</v>
      </c>
      <c r="L1688" s="197">
        <v>1723.59</v>
      </c>
      <c r="M1688" s="148">
        <v>0.157109536808827</v>
      </c>
      <c r="N1688" s="87">
        <v>45556.186999999998</v>
      </c>
      <c r="O1688" s="87">
        <v>-806.86580627332103</v>
      </c>
      <c r="P1688" s="198">
        <v>12</v>
      </c>
      <c r="Q1688" s="198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209">
        <v>8.2040000000000006</v>
      </c>
      <c r="Z1688" s="210">
        <v>7.3120000000000003</v>
      </c>
      <c r="AA1688" s="210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52">
        <v>43080</v>
      </c>
      <c r="B1689" s="217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26">
        <v>6426</v>
      </c>
      <c r="J1689">
        <v>10.71</v>
      </c>
      <c r="K1689" s="148">
        <v>1.13425452004221E-2</v>
      </c>
      <c r="L1689" s="197">
        <v>54</v>
      </c>
      <c r="M1689" s="148">
        <v>1.1312008936499401E-2</v>
      </c>
      <c r="N1689" s="87">
        <v>-42.695999999999898</v>
      </c>
      <c r="O1689" s="87">
        <v>-4.0221161168708699</v>
      </c>
      <c r="P1689" s="198">
        <v>2</v>
      </c>
      <c r="Q1689" s="198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209">
        <v>28.268999999999998</v>
      </c>
      <c r="Z1689" s="210">
        <v>11.427</v>
      </c>
      <c r="AA1689" s="210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52">
        <v>43080</v>
      </c>
      <c r="B1690" s="217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26">
        <v>14003</v>
      </c>
      <c r="J1690">
        <v>7.37</v>
      </c>
      <c r="K1690" s="148">
        <v>2.4716722757782601E-2</v>
      </c>
      <c r="L1690" s="197">
        <v>133</v>
      </c>
      <c r="M1690" s="148">
        <v>2.4459335589851399E-2</v>
      </c>
      <c r="N1690" s="87">
        <v>-56.891999999993502</v>
      </c>
      <c r="O1690" s="87">
        <v>22.321895799460599</v>
      </c>
      <c r="P1690" s="198">
        <v>0</v>
      </c>
      <c r="Q1690" s="198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210">
        <v>7.218</v>
      </c>
      <c r="Z1690" s="210">
        <v>6.99</v>
      </c>
      <c r="AA1690" s="210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52">
        <v>43080</v>
      </c>
      <c r="B1691" s="217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26">
        <v>116630</v>
      </c>
      <c r="J1691">
        <v>10.9</v>
      </c>
      <c r="K1691" s="148">
        <v>0.20586384169393601</v>
      </c>
      <c r="L1691" s="197">
        <v>1070</v>
      </c>
      <c r="M1691" s="148">
        <v>0.230520197964657</v>
      </c>
      <c r="N1691" s="87">
        <v>-15144.7860000001</v>
      </c>
      <c r="O1691" s="87">
        <v>-1402.89282734013</v>
      </c>
      <c r="P1691" s="198">
        <v>2</v>
      </c>
      <c r="Q1691" s="198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209">
        <v>10.913</v>
      </c>
      <c r="Z1691" s="210">
        <v>12.303000000000001</v>
      </c>
      <c r="AA1691" s="210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52">
        <v>43080</v>
      </c>
      <c r="B1692" s="217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26">
        <v>3656</v>
      </c>
      <c r="J1692">
        <v>36.56</v>
      </c>
      <c r="K1692" s="148">
        <v>6.45321276886761E-3</v>
      </c>
      <c r="L1692" s="197">
        <v>39</v>
      </c>
      <c r="M1692" s="148">
        <v>0</v>
      </c>
    </row>
    <row r="1693" spans="1:31" x14ac:dyDescent="0.25">
      <c r="A1693" s="152">
        <v>43080</v>
      </c>
      <c r="B1693" s="217" t="s">
        <v>835</v>
      </c>
      <c r="C1693" t="s">
        <v>839</v>
      </c>
      <c r="I1693" s="326">
        <v>60253.98</v>
      </c>
      <c r="K1693" s="148">
        <v>0.106354418247017</v>
      </c>
      <c r="L1693" s="197">
        <v>0</v>
      </c>
      <c r="M1693" s="148">
        <v>0.106822223219701</v>
      </c>
    </row>
    <row r="1694" spans="1:31" x14ac:dyDescent="0.25">
      <c r="A1694" s="152">
        <v>43081</v>
      </c>
      <c r="B1694" s="217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26">
        <v>265.08999999999997</v>
      </c>
      <c r="J1694">
        <v>0.01</v>
      </c>
      <c r="K1694" s="148">
        <v>4.7296785069324298E-4</v>
      </c>
      <c r="L1694" s="197">
        <v>0.61799999999993804</v>
      </c>
      <c r="M1694" s="148">
        <v>0</v>
      </c>
    </row>
    <row r="1695" spans="1:31" x14ac:dyDescent="0.25">
      <c r="A1695" s="152">
        <v>43081</v>
      </c>
      <c r="B1695" s="217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26">
        <v>17990</v>
      </c>
      <c r="J1695">
        <v>5.14</v>
      </c>
      <c r="K1695" s="148">
        <v>3.2097369323518199E-2</v>
      </c>
      <c r="L1695" s="197">
        <v>-140</v>
      </c>
      <c r="M1695" s="148">
        <v>3.3138473100486503E-2</v>
      </c>
      <c r="N1695" s="87">
        <v>-587.26800000000003</v>
      </c>
      <c r="O1695" s="87">
        <v>-114.19734747081699</v>
      </c>
      <c r="P1695" s="198">
        <v>6</v>
      </c>
      <c r="Q1695" s="198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210">
        <v>5.1340000000000003</v>
      </c>
      <c r="Z1695" s="210">
        <v>5.0780000000000003</v>
      </c>
      <c r="AA1695" s="210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52">
        <v>43081</v>
      </c>
      <c r="B1696" s="217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26">
        <v>584</v>
      </c>
      <c r="J1696">
        <v>5.84</v>
      </c>
      <c r="K1696" s="148">
        <v>1.0419601825978099E-3</v>
      </c>
      <c r="L1696" s="197">
        <v>-5</v>
      </c>
      <c r="M1696" s="148">
        <v>0</v>
      </c>
      <c r="N1696" s="87">
        <v>5995.0890000000099</v>
      </c>
      <c r="O1696" s="87">
        <v>1102.4501845505599</v>
      </c>
      <c r="P1696" s="198">
        <v>0</v>
      </c>
      <c r="Q1696" s="198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210">
        <v>5.7869999999999999</v>
      </c>
      <c r="Z1696" s="209">
        <v>4.6470000000000002</v>
      </c>
      <c r="AA1696" s="209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52">
        <v>43081</v>
      </c>
      <c r="B1697" s="217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26">
        <v>17472</v>
      </c>
      <c r="J1697">
        <v>6.24</v>
      </c>
      <c r="K1697" s="148">
        <v>3.1173164914981101E-2</v>
      </c>
      <c r="L1697" s="197">
        <v>-336</v>
      </c>
      <c r="M1697" s="148">
        <v>2.9670208718719601E-2</v>
      </c>
      <c r="N1697" s="87">
        <v>2864.0619999999999</v>
      </c>
      <c r="O1697" s="87">
        <v>228.52771916537799</v>
      </c>
      <c r="P1697" s="198">
        <v>2</v>
      </c>
      <c r="Q1697" s="198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210">
        <v>6.298</v>
      </c>
      <c r="Z1697" s="210">
        <v>6.2839999999999998</v>
      </c>
      <c r="AA1697" s="210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52">
        <v>43081</v>
      </c>
      <c r="B1698" s="217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26">
        <v>77418</v>
      </c>
      <c r="J1698">
        <v>15.18</v>
      </c>
      <c r="K1698" s="148">
        <v>0.13812752297321501</v>
      </c>
      <c r="L1698" s="197">
        <v>-1428</v>
      </c>
      <c r="M1698" s="148">
        <v>0.15425678113128599</v>
      </c>
      <c r="N1698" s="87">
        <v>-7409.7400000000198</v>
      </c>
      <c r="O1698" s="87">
        <v>-477.808718064517</v>
      </c>
      <c r="P1698" s="198">
        <v>9</v>
      </c>
      <c r="Q1698" s="198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210">
        <v>15.278</v>
      </c>
      <c r="Z1698" s="210">
        <v>15.76</v>
      </c>
      <c r="AA1698" s="210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52">
        <v>43081</v>
      </c>
      <c r="B1699" s="217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26">
        <v>135176</v>
      </c>
      <c r="J1699">
        <v>11.08</v>
      </c>
      <c r="K1699" s="148">
        <v>0.24117809870349599</v>
      </c>
      <c r="L1699" s="197">
        <v>-1464</v>
      </c>
      <c r="M1699" s="148">
        <v>0.225789042636101</v>
      </c>
      <c r="N1699" s="87">
        <v>5928.8520000000199</v>
      </c>
      <c r="O1699" s="87">
        <v>910.37469199374596</v>
      </c>
      <c r="P1699" s="198">
        <v>4</v>
      </c>
      <c r="Q1699" s="198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210">
        <v>11.112</v>
      </c>
      <c r="Z1699" s="210">
        <v>11.385999999999999</v>
      </c>
      <c r="AA1699" s="210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52">
        <v>43081</v>
      </c>
      <c r="B1700" s="217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26">
        <v>30726</v>
      </c>
      <c r="J1700">
        <v>5.69</v>
      </c>
      <c r="K1700" s="148">
        <v>5.48206653604459E-2</v>
      </c>
      <c r="L1700" s="197">
        <v>-54</v>
      </c>
      <c r="M1700" s="148">
        <v>5.7630282445966602E-2</v>
      </c>
      <c r="N1700" s="87">
        <v>-2133.6860000000102</v>
      </c>
      <c r="O1700" s="87">
        <v>-287.47696426056399</v>
      </c>
      <c r="P1700" s="198">
        <v>9</v>
      </c>
      <c r="Q1700" s="198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210">
        <v>5.6369999999999996</v>
      </c>
      <c r="Z1700" s="210">
        <v>6.0380000000000003</v>
      </c>
      <c r="AA1700" s="210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52">
        <v>43081</v>
      </c>
      <c r="B1701" s="217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26">
        <v>81180</v>
      </c>
      <c r="J1701">
        <v>7.92</v>
      </c>
      <c r="K1701" s="148">
        <v>0.144839602094675</v>
      </c>
      <c r="L1701" s="197">
        <v>-1332.5</v>
      </c>
      <c r="M1701" s="148">
        <v>0.158807506545214</v>
      </c>
      <c r="N1701" s="87">
        <v>45556.186999999998</v>
      </c>
      <c r="O1701" s="87">
        <v>-806.86580627332103</v>
      </c>
      <c r="P1701" s="198">
        <v>12</v>
      </c>
      <c r="Q1701" s="198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210">
        <v>7.9669999999999996</v>
      </c>
      <c r="Z1701" s="210">
        <v>7.359</v>
      </c>
      <c r="AA1701" s="210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52">
        <v>43081</v>
      </c>
      <c r="B1702" s="217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26">
        <v>6348</v>
      </c>
      <c r="J1702">
        <v>10.58</v>
      </c>
      <c r="K1702" s="148">
        <v>1.1325964450566601E-2</v>
      </c>
      <c r="L1702" s="197">
        <v>-78</v>
      </c>
      <c r="M1702" s="148">
        <v>1.1434264079134599E-2</v>
      </c>
      <c r="N1702" s="87">
        <v>-42.695999999999898</v>
      </c>
      <c r="O1702" s="87">
        <v>-4.0221161168708699</v>
      </c>
      <c r="P1702" s="198">
        <v>2</v>
      </c>
      <c r="Q1702" s="198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210">
        <v>10.584</v>
      </c>
      <c r="Z1702" s="210">
        <v>11.385</v>
      </c>
      <c r="AA1702" s="210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52">
        <v>43081</v>
      </c>
      <c r="B1703" s="217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26">
        <v>13509</v>
      </c>
      <c r="J1703">
        <v>7.11</v>
      </c>
      <c r="K1703" s="148">
        <v>2.4102465936153901E-2</v>
      </c>
      <c r="L1703" s="197">
        <v>-494</v>
      </c>
      <c r="M1703" s="148">
        <v>2.4723681169676E-2</v>
      </c>
      <c r="N1703" s="87">
        <v>-56.891999999993502</v>
      </c>
      <c r="O1703" s="87">
        <v>22.321895799460599</v>
      </c>
      <c r="P1703" s="198">
        <v>0</v>
      </c>
      <c r="Q1703" s="198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210">
        <v>7.1779999999999999</v>
      </c>
      <c r="Z1703" s="210">
        <v>7.0110000000000001</v>
      </c>
      <c r="AA1703" s="210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52">
        <v>43081</v>
      </c>
      <c r="B1704" s="217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26">
        <v>116095</v>
      </c>
      <c r="J1704">
        <v>10.85</v>
      </c>
      <c r="K1704" s="148">
        <v>0.207134190751187</v>
      </c>
      <c r="L1704" s="197">
        <v>-535</v>
      </c>
      <c r="M1704" s="148">
        <v>0.23301155735454701</v>
      </c>
      <c r="N1704" s="87">
        <v>-15144.7860000001</v>
      </c>
      <c r="O1704" s="87">
        <v>-1402.89282734013</v>
      </c>
      <c r="P1704" s="198">
        <v>2</v>
      </c>
      <c r="Q1704" s="198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209">
        <v>11.006</v>
      </c>
      <c r="Z1704" s="210">
        <v>12.321999999999999</v>
      </c>
      <c r="AA1704" s="210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52">
        <v>43081</v>
      </c>
      <c r="B1705" s="217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26">
        <v>3465</v>
      </c>
      <c r="J1705">
        <v>34.65</v>
      </c>
      <c r="K1705" s="148">
        <v>6.1821781381873704E-3</v>
      </c>
      <c r="L1705" s="197">
        <v>-191</v>
      </c>
      <c r="M1705" s="148">
        <v>0</v>
      </c>
    </row>
    <row r="1706" spans="1:31" x14ac:dyDescent="0.25">
      <c r="A1706" s="152">
        <v>43081</v>
      </c>
      <c r="B1706" s="217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26">
        <v>0</v>
      </c>
      <c r="J1706">
        <v>100</v>
      </c>
      <c r="K1706" s="148">
        <v>0</v>
      </c>
      <c r="M1706" s="148">
        <v>0</v>
      </c>
    </row>
    <row r="1707" spans="1:31" x14ac:dyDescent="0.25">
      <c r="A1707" s="152">
        <v>43081</v>
      </c>
      <c r="B1707" s="217" t="s">
        <v>835</v>
      </c>
      <c r="C1707" t="s">
        <v>839</v>
      </c>
      <c r="I1707" s="326">
        <v>60253.98</v>
      </c>
      <c r="K1707" s="148">
        <v>0.10750384932028199</v>
      </c>
      <c r="L1707" s="197">
        <v>0</v>
      </c>
      <c r="M1707" s="148">
        <v>0.107976817170976</v>
      </c>
    </row>
    <row r="1708" spans="1:31" x14ac:dyDescent="0.25">
      <c r="A1708" s="152">
        <v>43082</v>
      </c>
      <c r="B1708" s="217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26">
        <v>265.12</v>
      </c>
      <c r="J1708">
        <v>0.01</v>
      </c>
      <c r="K1708" s="148">
        <v>4.73084419409323E-4</v>
      </c>
      <c r="L1708" s="197">
        <v>0.30899999999974198</v>
      </c>
      <c r="M1708" s="148">
        <v>0</v>
      </c>
    </row>
    <row r="1709" spans="1:31" x14ac:dyDescent="0.25">
      <c r="A1709" s="152">
        <v>43082</v>
      </c>
      <c r="B1709" s="217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26">
        <v>18025</v>
      </c>
      <c r="J1709">
        <v>5.15</v>
      </c>
      <c r="K1709" s="148">
        <v>3.2164101764684101E-2</v>
      </c>
      <c r="L1709" s="197">
        <v>35</v>
      </c>
      <c r="M1709" s="148">
        <v>3.3142889731395002E-2</v>
      </c>
      <c r="N1709" s="87">
        <v>-587.26800000000003</v>
      </c>
      <c r="O1709" s="87">
        <v>-114.19734747081699</v>
      </c>
      <c r="P1709" s="198">
        <v>6</v>
      </c>
      <c r="Q1709" s="198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210">
        <v>5.1150000000000002</v>
      </c>
      <c r="Z1709" s="210">
        <v>5.0830000000000002</v>
      </c>
      <c r="AA1709" s="210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52">
        <v>43082</v>
      </c>
      <c r="B1710" s="217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26">
        <v>590</v>
      </c>
      <c r="J1710">
        <v>5.9</v>
      </c>
      <c r="K1710" s="148">
        <v>1.0528055501339E-3</v>
      </c>
      <c r="L1710" s="197">
        <v>6</v>
      </c>
      <c r="M1710" s="148">
        <v>0</v>
      </c>
      <c r="Y1710" s="210">
        <v>5.5519999999999996</v>
      </c>
      <c r="Z1710" s="209">
        <v>4.6379999999999999</v>
      </c>
      <c r="AA1710" s="209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52">
        <v>43082</v>
      </c>
      <c r="B1711" s="217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26">
        <v>17528</v>
      </c>
      <c r="J1711">
        <v>6.26</v>
      </c>
      <c r="K1711" s="148">
        <v>3.1277246919910302E-2</v>
      </c>
      <c r="L1711" s="197">
        <v>56</v>
      </c>
      <c r="M1711" s="148">
        <v>2.9674163106131801E-2</v>
      </c>
      <c r="N1711" s="87">
        <v>2864.0619999999999</v>
      </c>
      <c r="O1711" s="87">
        <v>228.52771916537799</v>
      </c>
      <c r="P1711" s="198">
        <v>2</v>
      </c>
      <c r="Q1711" s="198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210">
        <v>6.0510000000000002</v>
      </c>
      <c r="Z1711" s="210">
        <v>6.2779999999999996</v>
      </c>
      <c r="AA1711" s="210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52">
        <v>43082</v>
      </c>
      <c r="B1712" s="217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26">
        <v>78489</v>
      </c>
      <c r="J1712">
        <v>15.39</v>
      </c>
      <c r="K1712" s="148">
        <v>0.14005704207535599</v>
      </c>
      <c r="L1712" s="197">
        <v>1071</v>
      </c>
      <c r="M1712" s="148">
        <v>0.1542773401735</v>
      </c>
      <c r="N1712" s="87">
        <v>-7409.7400000000198</v>
      </c>
      <c r="O1712" s="87">
        <v>-477.808718064517</v>
      </c>
      <c r="P1712" s="198">
        <v>9</v>
      </c>
      <c r="Q1712" s="198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209">
        <v>15.301</v>
      </c>
      <c r="Z1712" s="210">
        <v>15.779</v>
      </c>
      <c r="AA1712" s="210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52">
        <v>43082</v>
      </c>
      <c r="B1713" s="217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26">
        <v>140335</v>
      </c>
      <c r="J1713">
        <v>11.05</v>
      </c>
      <c r="K1713" s="148">
        <v>0.250416045556002</v>
      </c>
      <c r="L1713" s="197">
        <v>-371</v>
      </c>
      <c r="M1713" s="148">
        <v>0.23568695687055399</v>
      </c>
      <c r="N1713" s="87">
        <v>3971.8520000000099</v>
      </c>
      <c r="O1713" s="87">
        <v>746.54106762442302</v>
      </c>
      <c r="P1713" s="198">
        <v>4</v>
      </c>
      <c r="Q1713" s="198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210">
        <v>11.016999999999999</v>
      </c>
      <c r="Z1713" s="210">
        <v>11.378</v>
      </c>
      <c r="AA1713" s="210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52">
        <v>43082</v>
      </c>
      <c r="B1714" s="217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26">
        <v>29000</v>
      </c>
      <c r="J1714">
        <v>5.8</v>
      </c>
      <c r="K1714" s="148">
        <v>5.1748069413361401E-2</v>
      </c>
      <c r="L1714" s="197">
        <v>586.67999999999995</v>
      </c>
      <c r="M1714" s="148">
        <v>5.3511179670760203E-2</v>
      </c>
      <c r="N1714" s="87">
        <v>-1493.0060000000001</v>
      </c>
      <c r="O1714" s="87">
        <v>-171.122327068966</v>
      </c>
      <c r="P1714" s="198">
        <v>8</v>
      </c>
      <c r="Q1714" s="198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209">
        <v>5.7539999999999996</v>
      </c>
      <c r="Z1714" s="210">
        <v>6.07</v>
      </c>
      <c r="AA1714" s="210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52">
        <v>43082</v>
      </c>
      <c r="B1715" s="217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26">
        <v>82000</v>
      </c>
      <c r="J1715">
        <v>8</v>
      </c>
      <c r="K1715" s="148">
        <v>0.14632212730674601</v>
      </c>
      <c r="L1715" s="197">
        <v>820</v>
      </c>
      <c r="M1715" s="148">
        <v>0.158828672099215</v>
      </c>
      <c r="N1715" s="87">
        <v>45556.186999999998</v>
      </c>
      <c r="O1715" s="87">
        <v>-806.86580627332103</v>
      </c>
      <c r="P1715" s="198">
        <v>12</v>
      </c>
      <c r="Q1715" s="198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209">
        <v>9.0109999999999992</v>
      </c>
      <c r="Z1715" s="210">
        <v>7.3529999999999998</v>
      </c>
      <c r="AA1715" s="210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52">
        <v>43082</v>
      </c>
      <c r="B1716" s="217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26">
        <v>6336</v>
      </c>
      <c r="J1716">
        <v>10.56</v>
      </c>
      <c r="K1716" s="148">
        <v>1.13060609587261E-2</v>
      </c>
      <c r="L1716" s="197">
        <v>-12</v>
      </c>
      <c r="M1716" s="148">
        <v>1.1435788015496899E-2</v>
      </c>
      <c r="N1716" s="87">
        <v>-42.695999999999898</v>
      </c>
      <c r="O1716" s="87">
        <v>-4.0221161168708699</v>
      </c>
      <c r="P1716" s="198">
        <v>2</v>
      </c>
      <c r="Q1716" s="198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209">
        <v>10.545999999999999</v>
      </c>
      <c r="Z1716" s="210">
        <v>11.404999999999999</v>
      </c>
      <c r="AA1716" s="210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52">
        <v>43082</v>
      </c>
      <c r="B1717" s="217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26">
        <v>13452</v>
      </c>
      <c r="J1717">
        <v>7.08</v>
      </c>
      <c r="K1717" s="148">
        <v>2.4003966543053E-2</v>
      </c>
      <c r="L1717" s="197">
        <v>-57</v>
      </c>
      <c r="M1717" s="148">
        <v>2.4726976293566998E-2</v>
      </c>
      <c r="N1717" s="87">
        <v>-56.891999999993502</v>
      </c>
      <c r="O1717" s="87">
        <v>22.321895799460599</v>
      </c>
      <c r="P1717" s="198">
        <v>0</v>
      </c>
      <c r="Q1717" s="198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210">
        <v>6.7149999999999999</v>
      </c>
      <c r="Z1717" s="210">
        <v>7.008</v>
      </c>
      <c r="AA1717" s="210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52">
        <v>43082</v>
      </c>
      <c r="B1718" s="217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26">
        <v>113300</v>
      </c>
      <c r="J1718">
        <v>11</v>
      </c>
      <c r="K1718" s="148">
        <v>0.202174353949443</v>
      </c>
      <c r="L1718" s="197">
        <v>1595.6</v>
      </c>
      <c r="M1718" s="148">
        <v>0.225207954970186</v>
      </c>
      <c r="N1718" s="87">
        <v>-12907.186</v>
      </c>
      <c r="O1718" s="87">
        <v>-1172.7938551818199</v>
      </c>
      <c r="P1718" s="198">
        <v>2</v>
      </c>
      <c r="Q1718" s="198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209">
        <v>11.048999999999999</v>
      </c>
      <c r="Z1718" s="210">
        <v>12.339</v>
      </c>
      <c r="AA1718" s="210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52">
        <v>43082</v>
      </c>
      <c r="B1719" s="217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26">
        <v>3660</v>
      </c>
      <c r="J1719">
        <v>36.6</v>
      </c>
      <c r="K1719" s="148">
        <v>6.5309632432035396E-3</v>
      </c>
      <c r="L1719" s="197">
        <v>195</v>
      </c>
      <c r="M1719" s="148">
        <v>0</v>
      </c>
    </row>
    <row r="1720" spans="1:31" x14ac:dyDescent="0.25">
      <c r="A1720" s="152">
        <v>43082</v>
      </c>
      <c r="B1720" s="217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26">
        <v>0</v>
      </c>
      <c r="J1720">
        <v>100</v>
      </c>
      <c r="K1720" s="148">
        <v>0</v>
      </c>
      <c r="L1720" s="197">
        <v>0</v>
      </c>
      <c r="M1720" s="148">
        <v>0</v>
      </c>
    </row>
    <row r="1721" spans="1:31" x14ac:dyDescent="0.25">
      <c r="A1721" s="152">
        <v>43082</v>
      </c>
      <c r="B1721" s="217" t="s">
        <v>835</v>
      </c>
      <c r="C1721" t="s">
        <v>839</v>
      </c>
      <c r="I1721" s="326">
        <v>57427.26</v>
      </c>
      <c r="K1721" s="148">
        <v>0.102474132299971</v>
      </c>
      <c r="L1721" s="197">
        <v>0</v>
      </c>
      <c r="M1721" s="148">
        <v>0.10294721671937999</v>
      </c>
    </row>
    <row r="1722" spans="1:31" x14ac:dyDescent="0.25">
      <c r="A1722" s="152">
        <v>43083</v>
      </c>
      <c r="B1722" s="217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26">
        <v>265.14</v>
      </c>
      <c r="J1722">
        <v>0.01</v>
      </c>
      <c r="K1722" s="148">
        <v>4.7096095164593098E-4</v>
      </c>
      <c r="L1722" s="197">
        <v>0.20600000000013099</v>
      </c>
      <c r="M1722" s="148">
        <v>0</v>
      </c>
    </row>
    <row r="1723" spans="1:31" x14ac:dyDescent="0.25">
      <c r="A1723" s="152">
        <v>43083</v>
      </c>
      <c r="B1723" s="217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26">
        <v>17990</v>
      </c>
      <c r="J1723">
        <v>5.14</v>
      </c>
      <c r="K1723" s="148">
        <v>3.1955146413631598E-2</v>
      </c>
      <c r="L1723" s="197">
        <v>-35</v>
      </c>
      <c r="M1723" s="148">
        <v>3.2991637077071499E-2</v>
      </c>
      <c r="N1723" s="87">
        <v>-587.26800000000003</v>
      </c>
      <c r="O1723" s="87">
        <v>-114.19734747081699</v>
      </c>
      <c r="P1723" s="198">
        <v>6</v>
      </c>
      <c r="Q1723" s="198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210">
        <v>5.1219999999999999</v>
      </c>
      <c r="Z1723" s="210">
        <v>5.09</v>
      </c>
      <c r="AA1723" s="210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52">
        <v>43083</v>
      </c>
      <c r="B1724" s="217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26">
        <v>589</v>
      </c>
      <c r="J1724">
        <v>5.89</v>
      </c>
      <c r="K1724" s="148">
        <v>1.0462246380005E-3</v>
      </c>
      <c r="L1724" s="197">
        <v>-1</v>
      </c>
      <c r="M1724" s="148">
        <v>0</v>
      </c>
      <c r="Y1724" s="209">
        <v>5.9870000000000001</v>
      </c>
      <c r="Z1724" s="209">
        <v>4.6719999999999997</v>
      </c>
      <c r="AA1724" s="209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52">
        <v>43083</v>
      </c>
      <c r="B1725" s="217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26">
        <v>17304</v>
      </c>
      <c r="J1725">
        <v>6.18</v>
      </c>
      <c r="K1725" s="148">
        <v>3.07366233208161E-2</v>
      </c>
      <c r="L1725" s="197">
        <v>-224</v>
      </c>
      <c r="M1725" s="148">
        <v>2.9538740517123799E-2</v>
      </c>
      <c r="N1725" s="87">
        <v>2864.0619999999999</v>
      </c>
      <c r="O1725" s="87">
        <v>228.52771916537799</v>
      </c>
      <c r="P1725" s="198">
        <v>2</v>
      </c>
      <c r="Q1725" s="198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210">
        <v>6.1840000000000002</v>
      </c>
      <c r="Z1725" s="210">
        <v>6.2729999999999997</v>
      </c>
      <c r="AA1725" s="210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52">
        <v>43083</v>
      </c>
      <c r="B1726" s="217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26">
        <v>78336</v>
      </c>
      <c r="J1726">
        <v>15.36</v>
      </c>
      <c r="K1726" s="148">
        <v>0.139146100581337</v>
      </c>
      <c r="L1726" s="197">
        <v>-153</v>
      </c>
      <c r="M1726" s="148">
        <v>0.15357327189845399</v>
      </c>
      <c r="N1726" s="87">
        <v>-7409.7400000000198</v>
      </c>
      <c r="O1726" s="87">
        <v>-477.808718064517</v>
      </c>
      <c r="P1726" s="198">
        <v>9</v>
      </c>
      <c r="Q1726" s="198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210">
        <v>15.122999999999999</v>
      </c>
      <c r="Z1726" s="210">
        <v>15.763999999999999</v>
      </c>
      <c r="AA1726" s="210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52">
        <v>43083</v>
      </c>
      <c r="B1727" s="217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26">
        <v>143088</v>
      </c>
      <c r="J1727">
        <v>10.84</v>
      </c>
      <c r="K1727" s="148">
        <v>0.25416331239765</v>
      </c>
      <c r="L1727" s="197">
        <v>-2682</v>
      </c>
      <c r="M1727" s="148">
        <v>0.24426540562671001</v>
      </c>
      <c r="N1727" s="87">
        <v>1553.8520000000101</v>
      </c>
      <c r="O1727" s="87">
        <v>537.06149145947302</v>
      </c>
      <c r="P1727" s="198">
        <v>4</v>
      </c>
      <c r="Q1727" s="198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210">
        <v>10.888</v>
      </c>
      <c r="Z1727" s="210">
        <v>11.356999999999999</v>
      </c>
      <c r="AA1727" s="210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52">
        <v>43083</v>
      </c>
      <c r="B1728" s="217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26">
        <v>29150</v>
      </c>
      <c r="J1728">
        <v>5.83</v>
      </c>
      <c r="K1728" s="148">
        <v>5.1778350081009603E-2</v>
      </c>
      <c r="L1728" s="197">
        <v>150</v>
      </c>
      <c r="M1728" s="148">
        <v>5.3266973205156803E-2</v>
      </c>
      <c r="N1728" s="87">
        <v>-1493.0060000000001</v>
      </c>
      <c r="O1728" s="87">
        <v>-171.122327068966</v>
      </c>
      <c r="P1728" s="198">
        <v>8</v>
      </c>
      <c r="Q1728" s="198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210">
        <v>5.7</v>
      </c>
      <c r="Z1728" s="210">
        <v>6.0510000000000002</v>
      </c>
      <c r="AA1728" s="210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52">
        <v>43083</v>
      </c>
      <c r="B1729" s="217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26">
        <v>80277.5</v>
      </c>
      <c r="J1729">
        <v>8.15</v>
      </c>
      <c r="K1729" s="148">
        <v>0.14259473408673201</v>
      </c>
      <c r="L1729" s="197">
        <v>1557.21</v>
      </c>
      <c r="M1729" s="148">
        <v>0.152278173688246</v>
      </c>
      <c r="N1729" s="87">
        <v>45658.627</v>
      </c>
      <c r="O1729" s="87">
        <v>-579.30959203166003</v>
      </c>
      <c r="P1729" s="198">
        <v>12</v>
      </c>
      <c r="Q1729" s="198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209">
        <v>8.2089999999999996</v>
      </c>
      <c r="Z1729" s="210">
        <v>7.2869999999999999</v>
      </c>
      <c r="AA1729" s="210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52">
        <v>43083</v>
      </c>
      <c r="B1730" s="217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26">
        <v>6324</v>
      </c>
      <c r="J1730">
        <v>10.54</v>
      </c>
      <c r="K1730" s="148">
        <v>1.12331487448475E-2</v>
      </c>
      <c r="L1730" s="197">
        <v>-12</v>
      </c>
      <c r="M1730" s="148">
        <v>1.13835990450829E-2</v>
      </c>
      <c r="N1730" s="87">
        <v>-42.695999999999898</v>
      </c>
      <c r="O1730" s="87">
        <v>-4.0221161168708699</v>
      </c>
      <c r="P1730" s="198">
        <v>2</v>
      </c>
      <c r="Q1730" s="198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210">
        <v>10.37</v>
      </c>
      <c r="Z1730" s="210">
        <v>11.391999999999999</v>
      </c>
      <c r="AA1730" s="210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52">
        <v>43083</v>
      </c>
      <c r="B1731" s="217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26">
        <v>16656</v>
      </c>
      <c r="J1731">
        <v>6.94</v>
      </c>
      <c r="K1731" s="148">
        <v>2.9585598591742601E-2</v>
      </c>
      <c r="L1731" s="197">
        <v>-286</v>
      </c>
      <c r="M1731" s="148">
        <v>3.0813322777299802E-2</v>
      </c>
      <c r="N1731" s="87">
        <v>-840.89199999999198</v>
      </c>
      <c r="O1731" s="87">
        <v>-88.790876470585204</v>
      </c>
      <c r="P1731" s="198">
        <v>0</v>
      </c>
      <c r="Q1731" s="198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210">
        <v>6.9480000000000004</v>
      </c>
      <c r="Z1731" s="210">
        <v>7.0030000000000001</v>
      </c>
      <c r="AA1731" s="210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52">
        <v>43083</v>
      </c>
      <c r="B1732" s="217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26">
        <v>113506</v>
      </c>
      <c r="J1732">
        <v>11.02</v>
      </c>
      <c r="K1732" s="148">
        <v>0.20161761249725799</v>
      </c>
      <c r="L1732" s="197">
        <v>206</v>
      </c>
      <c r="M1732" s="148">
        <v>0.224180183968922</v>
      </c>
      <c r="N1732" s="87">
        <v>-12907.186</v>
      </c>
      <c r="O1732" s="87">
        <v>-1172.7938551818199</v>
      </c>
      <c r="P1732" s="198">
        <v>2</v>
      </c>
      <c r="Q1732" s="198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209">
        <v>11.096</v>
      </c>
      <c r="Z1732" s="210">
        <v>12.353999999999999</v>
      </c>
      <c r="AA1732" s="210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52">
        <v>43083</v>
      </c>
      <c r="B1733" s="217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26">
        <v>3709</v>
      </c>
      <c r="J1733">
        <v>37.090000000000003</v>
      </c>
      <c r="K1733" s="148">
        <v>6.5881955557620803E-3</v>
      </c>
      <c r="L1733" s="197">
        <v>49</v>
      </c>
      <c r="M1733" s="148">
        <v>0</v>
      </c>
    </row>
    <row r="1734" spans="1:31" x14ac:dyDescent="0.25">
      <c r="A1734" s="152">
        <v>43083</v>
      </c>
      <c r="B1734" s="217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26">
        <v>4000</v>
      </c>
      <c r="J1734">
        <v>100</v>
      </c>
      <c r="K1734" s="148">
        <v>7.1050909202071497E-3</v>
      </c>
      <c r="L1734" s="197">
        <v>0</v>
      </c>
      <c r="M1734" s="148">
        <v>7.1050909202071497E-3</v>
      </c>
    </row>
    <row r="1735" spans="1:31" x14ac:dyDescent="0.25">
      <c r="A1735" s="152">
        <v>43083</v>
      </c>
      <c r="B1735" s="217" t="s">
        <v>835</v>
      </c>
      <c r="C1735" t="s">
        <v>839</v>
      </c>
      <c r="I1735" s="326">
        <v>51781.97</v>
      </c>
      <c r="K1735" s="148">
        <v>9.1978901219359699E-2</v>
      </c>
      <c r="L1735" s="197">
        <v>0</v>
      </c>
      <c r="M1735" s="148">
        <v>9.2449862171005703E-2</v>
      </c>
    </row>
    <row r="1736" spans="1:31" x14ac:dyDescent="0.25">
      <c r="A1736" s="152">
        <v>43084</v>
      </c>
      <c r="B1736" s="217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26">
        <v>265.17</v>
      </c>
      <c r="J1736">
        <v>0.01</v>
      </c>
      <c r="K1736" s="148">
        <v>4.71156504875511E-4</v>
      </c>
      <c r="L1736" s="197">
        <v>0.30900000000019601</v>
      </c>
      <c r="M1736" s="148">
        <v>0</v>
      </c>
    </row>
    <row r="1737" spans="1:31" x14ac:dyDescent="0.25">
      <c r="A1737" s="152">
        <v>43084</v>
      </c>
      <c r="B1737" s="217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26">
        <v>17885</v>
      </c>
      <c r="J1737">
        <v>5.1100000000000003</v>
      </c>
      <c r="K1737" s="148">
        <v>3.17782331700363E-2</v>
      </c>
      <c r="L1737" s="197">
        <v>-105</v>
      </c>
      <c r="M1737" s="148">
        <v>3.3001601864597802E-2</v>
      </c>
      <c r="N1737" s="87">
        <v>-587.26800000000003</v>
      </c>
      <c r="O1737" s="87">
        <v>-114.19734747081699</v>
      </c>
      <c r="P1737" s="198">
        <v>6</v>
      </c>
      <c r="Q1737" s="198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210">
        <v>5.1029999999999998</v>
      </c>
      <c r="Z1737" s="210">
        <v>5.093</v>
      </c>
      <c r="AA1737" s="210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52">
        <v>43084</v>
      </c>
      <c r="B1738" s="217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26">
        <v>586</v>
      </c>
      <c r="J1738">
        <v>5.86</v>
      </c>
      <c r="K1738" s="148">
        <v>1.04121021177754E-3</v>
      </c>
      <c r="L1738" s="197">
        <v>-3</v>
      </c>
      <c r="M1738" s="148">
        <v>0</v>
      </c>
      <c r="Y1738" s="210">
        <v>5.516</v>
      </c>
      <c r="Z1738" s="209">
        <v>4.6660000000000004</v>
      </c>
      <c r="AA1738" s="209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52">
        <v>43084</v>
      </c>
      <c r="B1739" s="217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26">
        <v>17136</v>
      </c>
      <c r="J1739">
        <v>6.12</v>
      </c>
      <c r="K1739" s="148">
        <v>3.0447403052934901E-2</v>
      </c>
      <c r="L1739" s="197">
        <v>-168</v>
      </c>
      <c r="M1739" s="148">
        <v>2.9547662392457302E-2</v>
      </c>
      <c r="N1739" s="87">
        <v>2864.0619999999999</v>
      </c>
      <c r="O1739" s="87">
        <v>228.52771916537799</v>
      </c>
      <c r="P1739" s="198">
        <v>2</v>
      </c>
      <c r="Q1739" s="198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210">
        <v>6.1109999999999998</v>
      </c>
      <c r="Z1739" s="210">
        <v>6.27</v>
      </c>
      <c r="AA1739" s="210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52">
        <v>43084</v>
      </c>
      <c r="B1740" s="217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26">
        <v>78387</v>
      </c>
      <c r="J1740">
        <v>15.37</v>
      </c>
      <c r="K1740" s="148">
        <v>0.139278745512979</v>
      </c>
      <c r="L1740" s="197">
        <v>51</v>
      </c>
      <c r="M1740" s="148">
        <v>0.153619657139072</v>
      </c>
      <c r="N1740" s="87">
        <v>-7409.7400000000198</v>
      </c>
      <c r="O1740" s="87">
        <v>-477.808718064517</v>
      </c>
      <c r="P1740" s="198">
        <v>9</v>
      </c>
      <c r="Q1740" s="198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209">
        <v>15.526</v>
      </c>
      <c r="Z1740" s="210">
        <v>15.766999999999999</v>
      </c>
      <c r="AA1740" s="210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52">
        <v>43084</v>
      </c>
      <c r="B1741" s="217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26">
        <v>147138</v>
      </c>
      <c r="J1741">
        <v>10.74</v>
      </c>
      <c r="K1741" s="148">
        <v>0.26143615723638802</v>
      </c>
      <c r="L1741" s="197">
        <v>-1320</v>
      </c>
      <c r="M1741" s="148">
        <v>0.25388064909399999</v>
      </c>
      <c r="N1741" s="87">
        <v>-167.14799999999201</v>
      </c>
      <c r="O1741" s="87">
        <v>383.25706404938302</v>
      </c>
      <c r="P1741" s="198">
        <v>5</v>
      </c>
      <c r="Q1741" s="198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209">
        <v>10.949</v>
      </c>
      <c r="Z1741" s="210">
        <v>11.358000000000001</v>
      </c>
      <c r="AA1741" s="210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52">
        <v>43084</v>
      </c>
      <c r="B1742" s="217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26">
        <v>29100</v>
      </c>
      <c r="J1742">
        <v>5.82</v>
      </c>
      <c r="K1742" s="148">
        <v>5.17051487418538E-2</v>
      </c>
      <c r="L1742" s="197">
        <v>-50</v>
      </c>
      <c r="M1742" s="148">
        <v>5.32830619511903E-2</v>
      </c>
      <c r="N1742" s="87">
        <v>-1493.0060000000001</v>
      </c>
      <c r="O1742" s="87">
        <v>-171.122327068966</v>
      </c>
      <c r="P1742" s="198">
        <v>8</v>
      </c>
      <c r="Q1742" s="198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210">
        <v>5.6120000000000001</v>
      </c>
      <c r="Z1742" s="210">
        <v>6.0330000000000004</v>
      </c>
      <c r="AA1742" s="210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52">
        <v>43084</v>
      </c>
      <c r="B1743" s="217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26">
        <v>83214</v>
      </c>
      <c r="J1743">
        <v>8.0399999999999991</v>
      </c>
      <c r="K1743" s="148">
        <v>0.14785540369088099</v>
      </c>
      <c r="L1743" s="197">
        <v>-1048.5</v>
      </c>
      <c r="M1743" s="148">
        <v>0.159404752559591</v>
      </c>
      <c r="N1743" s="87">
        <v>43399.162999999899</v>
      </c>
      <c r="O1743" s="87">
        <v>-920.43239277641305</v>
      </c>
      <c r="P1743" s="198">
        <v>12</v>
      </c>
      <c r="Q1743" s="198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210">
        <v>7.9829999999999997</v>
      </c>
      <c r="Z1743" s="210">
        <v>7.3570000000000002</v>
      </c>
      <c r="AA1743" s="210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52">
        <v>43084</v>
      </c>
      <c r="B1744" s="217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26">
        <v>6198</v>
      </c>
      <c r="J1744">
        <v>10.33</v>
      </c>
      <c r="K1744" s="148">
        <v>1.1012663639244301E-2</v>
      </c>
      <c r="L1744" s="197">
        <v>-126</v>
      </c>
      <c r="M1744" s="148">
        <v>1.13870373450831E-2</v>
      </c>
      <c r="N1744" s="87">
        <v>-42.695999999999898</v>
      </c>
      <c r="O1744" s="87">
        <v>-4.0221161168708699</v>
      </c>
      <c r="P1744" s="198">
        <v>2</v>
      </c>
      <c r="Q1744" s="198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210">
        <v>10.398999999999999</v>
      </c>
      <c r="Z1744" s="210">
        <v>11.298</v>
      </c>
      <c r="AA1744" s="210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52">
        <v>43084</v>
      </c>
      <c r="B1745" s="217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26">
        <v>14680</v>
      </c>
      <c r="J1745">
        <v>7.34</v>
      </c>
      <c r="K1745" s="148">
        <v>2.6083559571491902E-2</v>
      </c>
      <c r="L1745" s="197">
        <v>960.06</v>
      </c>
      <c r="M1745" s="148">
        <v>2.5605811104354101E-2</v>
      </c>
      <c r="N1745" s="87">
        <v>87.164000000008897</v>
      </c>
      <c r="O1745" s="87">
        <v>41.945592798916003</v>
      </c>
      <c r="P1745" s="198">
        <v>0</v>
      </c>
      <c r="Q1745" s="198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209">
        <v>7.2750000000000004</v>
      </c>
      <c r="Z1745" s="210">
        <v>6.92</v>
      </c>
      <c r="AA1745" s="210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52">
        <v>43084</v>
      </c>
      <c r="B1746" s="217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26">
        <v>110682</v>
      </c>
      <c r="J1746">
        <v>11.18</v>
      </c>
      <c r="K1746" s="148">
        <v>0.19666079976102599</v>
      </c>
      <c r="L1746" s="197">
        <v>1746.42</v>
      </c>
      <c r="M1746" s="148">
        <v>0.21612713084291699</v>
      </c>
      <c r="N1746" s="87">
        <v>-8281.7660000000305</v>
      </c>
      <c r="O1746" s="87">
        <v>-722.93669144105104</v>
      </c>
      <c r="P1746" s="198">
        <v>1</v>
      </c>
      <c r="Q1746" s="198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209">
        <v>11.244</v>
      </c>
      <c r="Z1746" s="210">
        <v>12.374000000000001</v>
      </c>
      <c r="AA1746" s="210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52">
        <v>43084</v>
      </c>
      <c r="B1747" s="217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26">
        <v>3602</v>
      </c>
      <c r="J1747">
        <v>36.020000000000003</v>
      </c>
      <c r="K1747" s="148">
        <v>6.4000668648851403E-3</v>
      </c>
      <c r="L1747" s="197">
        <v>-107</v>
      </c>
      <c r="M1747" s="148">
        <v>0</v>
      </c>
    </row>
    <row r="1748" spans="1:31" x14ac:dyDescent="0.25">
      <c r="A1748" s="152">
        <v>43084</v>
      </c>
      <c r="B1748" s="217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26">
        <v>4000</v>
      </c>
      <c r="J1748">
        <v>100</v>
      </c>
      <c r="K1748" s="148">
        <v>7.1072369404610097E-3</v>
      </c>
      <c r="L1748" s="197">
        <v>0</v>
      </c>
      <c r="M1748" s="148">
        <v>7.1072369404610097E-3</v>
      </c>
    </row>
    <row r="1749" spans="1:31" x14ac:dyDescent="0.25">
      <c r="A1749" s="152">
        <v>43084</v>
      </c>
      <c r="B1749" s="217" t="s">
        <v>835</v>
      </c>
      <c r="C1749" t="s">
        <v>839</v>
      </c>
      <c r="I1749" s="326">
        <v>49933.45</v>
      </c>
      <c r="K1749" s="148">
        <v>8.8722215101165694E-2</v>
      </c>
      <c r="L1749" s="197">
        <v>0</v>
      </c>
      <c r="M1749" s="148">
        <v>8.9193371606041197E-2</v>
      </c>
    </row>
    <row r="1750" spans="1:31" x14ac:dyDescent="0.25">
      <c r="A1750" s="152">
        <v>43087</v>
      </c>
      <c r="B1750" s="217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26">
        <v>265.19</v>
      </c>
      <c r="J1750">
        <v>0.01</v>
      </c>
      <c r="K1750" s="148">
        <v>4.7476240128123398E-4</v>
      </c>
      <c r="L1750" s="197">
        <v>0.205999999999676</v>
      </c>
      <c r="M1750" s="148">
        <v>0</v>
      </c>
    </row>
    <row r="1751" spans="1:31" x14ac:dyDescent="0.25">
      <c r="A1751" s="152">
        <v>43087</v>
      </c>
      <c r="B1751" s="217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26">
        <v>17850</v>
      </c>
      <c r="J1751">
        <v>5.0999999999999996</v>
      </c>
      <c r="K1751" s="148">
        <v>3.1956366615898103E-2</v>
      </c>
      <c r="L1751" s="197">
        <v>-35</v>
      </c>
      <c r="M1751" s="148">
        <v>3.3251664676062498E-2</v>
      </c>
      <c r="N1751" s="87">
        <v>-587.26800000000003</v>
      </c>
      <c r="O1751" s="87">
        <v>-114.19734747081699</v>
      </c>
      <c r="P1751" s="198">
        <v>6</v>
      </c>
      <c r="Q1751" s="198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210">
        <v>5.0910000000000002</v>
      </c>
      <c r="Z1751" s="210">
        <v>5.093</v>
      </c>
      <c r="AA1751" s="210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52">
        <v>43087</v>
      </c>
      <c r="B1752" s="217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26">
        <v>592</v>
      </c>
      <c r="J1752">
        <v>5.92</v>
      </c>
      <c r="K1752" s="148">
        <v>1.0598414026112999E-3</v>
      </c>
      <c r="L1752" s="197">
        <v>6</v>
      </c>
      <c r="M1752" s="148">
        <v>0</v>
      </c>
      <c r="Y1752" s="209">
        <v>5.92</v>
      </c>
      <c r="Z1752" s="209">
        <v>4.7629999999999999</v>
      </c>
      <c r="AA1752" s="209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52">
        <v>43087</v>
      </c>
      <c r="B1753" s="217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26">
        <v>17164</v>
      </c>
      <c r="J1753">
        <v>6.13</v>
      </c>
      <c r="K1753" s="148">
        <v>3.0728239585169501E-2</v>
      </c>
      <c r="L1753" s="197">
        <v>28</v>
      </c>
      <c r="M1753" s="148">
        <v>2.9771553692048799E-2</v>
      </c>
      <c r="N1753" s="87">
        <v>2864.0619999999999</v>
      </c>
      <c r="O1753" s="87">
        <v>228.52771916537799</v>
      </c>
      <c r="P1753" s="198">
        <v>2</v>
      </c>
      <c r="Q1753" s="198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209">
        <v>6.234</v>
      </c>
      <c r="Z1753" s="210">
        <v>6.27</v>
      </c>
      <c r="AA1753" s="210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52">
        <v>43087</v>
      </c>
      <c r="B1754" s="217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26">
        <v>77469</v>
      </c>
      <c r="J1754">
        <v>15.19</v>
      </c>
      <c r="K1754" s="148">
        <v>0.13869063111299801</v>
      </c>
      <c r="L1754" s="197">
        <v>-918</v>
      </c>
      <c r="M1754" s="148">
        <v>0.15478367831350001</v>
      </c>
      <c r="N1754" s="87">
        <v>-7409.7400000000198</v>
      </c>
      <c r="O1754" s="87">
        <v>-477.808718064517</v>
      </c>
      <c r="P1754" s="198">
        <v>9</v>
      </c>
      <c r="Q1754" s="198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210">
        <v>15.218999999999999</v>
      </c>
      <c r="Z1754" s="210">
        <v>15.717000000000001</v>
      </c>
      <c r="AA1754" s="210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52">
        <v>43087</v>
      </c>
      <c r="B1755" s="217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26">
        <v>145768</v>
      </c>
      <c r="J1755">
        <v>10.64</v>
      </c>
      <c r="K1755" s="148">
        <v>0.26096446212135799</v>
      </c>
      <c r="L1755" s="197">
        <v>-1370</v>
      </c>
      <c r="M1755" s="148">
        <v>0.25580437719512</v>
      </c>
      <c r="N1755" s="87">
        <v>-167.14799999999201</v>
      </c>
      <c r="O1755" s="87">
        <v>383.25706404938302</v>
      </c>
      <c r="P1755" s="198">
        <v>5</v>
      </c>
      <c r="Q1755" s="198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210">
        <v>10.614000000000001</v>
      </c>
      <c r="Z1755" s="210">
        <v>11.347</v>
      </c>
      <c r="AA1755" s="210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52">
        <v>43087</v>
      </c>
      <c r="B1756" s="217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26">
        <v>28900</v>
      </c>
      <c r="J1756">
        <v>5.78</v>
      </c>
      <c r="K1756" s="148">
        <v>5.1738879282882698E-2</v>
      </c>
      <c r="L1756" s="197">
        <v>-200</v>
      </c>
      <c r="M1756" s="148">
        <v>5.36868033310672E-2</v>
      </c>
      <c r="N1756" s="87">
        <v>-1493.0060000000001</v>
      </c>
      <c r="O1756" s="87">
        <v>-171.122327068966</v>
      </c>
      <c r="P1756" s="198">
        <v>8</v>
      </c>
      <c r="Q1756" s="198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210">
        <v>5.72</v>
      </c>
      <c r="Z1756" s="210">
        <v>6.0149999999999997</v>
      </c>
      <c r="AA1756" s="210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52">
        <v>43087</v>
      </c>
      <c r="B1757" s="217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26">
        <v>83317.5</v>
      </c>
      <c r="J1757">
        <v>8.0500000000000007</v>
      </c>
      <c r="K1757" s="148">
        <v>0.14916104064538299</v>
      </c>
      <c r="L1757" s="197">
        <v>103.5</v>
      </c>
      <c r="M1757" s="148">
        <v>0.16061260909787201</v>
      </c>
      <c r="N1757" s="87">
        <v>43399.162999999899</v>
      </c>
      <c r="O1757" s="87">
        <v>-920.43239277641305</v>
      </c>
      <c r="P1757" s="198">
        <v>12</v>
      </c>
      <c r="Q1757" s="198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210">
        <v>7.61</v>
      </c>
      <c r="Z1757" s="210">
        <v>7.3579999999999997</v>
      </c>
      <c r="AA1757" s="210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52">
        <v>43087</v>
      </c>
      <c r="B1758" s="217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26">
        <v>11143</v>
      </c>
      <c r="J1758">
        <v>10.130000000000001</v>
      </c>
      <c r="K1758" s="148">
        <v>1.99490080224623E-2</v>
      </c>
      <c r="L1758" s="197">
        <v>-140</v>
      </c>
      <c r="M1758" s="148">
        <v>2.0576856637151201E-2</v>
      </c>
      <c r="N1758" s="87">
        <v>-317.69600000000003</v>
      </c>
      <c r="O1758" s="87">
        <v>-31.253656692913399</v>
      </c>
      <c r="P1758" s="198">
        <v>3</v>
      </c>
      <c r="Q1758" s="198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210">
        <v>10.148999999999999</v>
      </c>
      <c r="Z1758" s="210">
        <v>11.215</v>
      </c>
      <c r="AA1758" s="210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52">
        <v>43087</v>
      </c>
      <c r="B1759" s="217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26">
        <v>14420</v>
      </c>
      <c r="J1759">
        <v>7.21</v>
      </c>
      <c r="K1759" s="148">
        <v>2.5815731462254899E-2</v>
      </c>
      <c r="L1759" s="197">
        <v>-260</v>
      </c>
      <c r="M1759" s="148">
        <v>2.57998338412158E-2</v>
      </c>
      <c r="N1759" s="87">
        <v>87.164000000008897</v>
      </c>
      <c r="O1759" s="87">
        <v>41.945592798916003</v>
      </c>
      <c r="P1759" s="198">
        <v>0</v>
      </c>
      <c r="Q1759" s="198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210">
        <v>7.1829999999999998</v>
      </c>
      <c r="Z1759" s="210">
        <v>6.9390000000000001</v>
      </c>
      <c r="AA1759" s="210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52">
        <v>43087</v>
      </c>
      <c r="B1760" s="217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26">
        <v>109197</v>
      </c>
      <c r="J1760">
        <v>11.03</v>
      </c>
      <c r="K1760" s="148">
        <v>0.19549240142051699</v>
      </c>
      <c r="L1760" s="197">
        <v>-1485</v>
      </c>
      <c r="M1760" s="148">
        <v>0.217764789469129</v>
      </c>
      <c r="N1760" s="87">
        <v>-8281.7660000000305</v>
      </c>
      <c r="O1760" s="87">
        <v>-722.93669144105104</v>
      </c>
      <c r="P1760" s="198">
        <v>1</v>
      </c>
      <c r="Q1760" s="198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210">
        <v>11.002000000000001</v>
      </c>
      <c r="Z1760" s="210">
        <v>12.353999999999999</v>
      </c>
      <c r="AA1760" s="210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52">
        <v>43087</v>
      </c>
      <c r="B1761" s="217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26">
        <v>4000</v>
      </c>
      <c r="J1761">
        <v>0</v>
      </c>
      <c r="K1761" s="148">
        <v>7.1610905581844502E-3</v>
      </c>
      <c r="M1761" s="148">
        <v>7.1610905581844502E-3</v>
      </c>
    </row>
    <row r="1762" spans="1:31" x14ac:dyDescent="0.25">
      <c r="A1762" s="152">
        <v>43087</v>
      </c>
      <c r="B1762" s="217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26">
        <v>3640</v>
      </c>
      <c r="J1762">
        <v>36.4</v>
      </c>
      <c r="K1762" s="148">
        <v>6.5165924079478499E-3</v>
      </c>
      <c r="L1762" s="197">
        <v>38</v>
      </c>
      <c r="M1762" s="148">
        <v>0</v>
      </c>
    </row>
    <row r="1763" spans="1:31" x14ac:dyDescent="0.25">
      <c r="A1763" s="152">
        <v>43087</v>
      </c>
      <c r="B1763" s="217" t="s">
        <v>835</v>
      </c>
      <c r="C1763" t="s">
        <v>839</v>
      </c>
      <c r="I1763" s="326">
        <v>44848.45</v>
      </c>
      <c r="K1763" s="148">
        <v>8.0290952961051903E-2</v>
      </c>
      <c r="L1763" s="197">
        <v>0</v>
      </c>
      <c r="M1763" s="148">
        <v>8.0765715362333096E-2</v>
      </c>
    </row>
    <row r="1764" spans="1:31" x14ac:dyDescent="0.25">
      <c r="A1764" s="152">
        <v>43088</v>
      </c>
      <c r="B1764" s="217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26">
        <v>265.26</v>
      </c>
      <c r="J1764">
        <v>0.01</v>
      </c>
      <c r="K1764" s="148">
        <v>4.73326171641531E-4</v>
      </c>
      <c r="L1764" s="197">
        <v>0.72100000000000397</v>
      </c>
      <c r="M1764" s="148">
        <v>0</v>
      </c>
    </row>
    <row r="1765" spans="1:31" x14ac:dyDescent="0.25">
      <c r="A1765" s="152">
        <v>43088</v>
      </c>
      <c r="B1765" s="217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26">
        <v>17885</v>
      </c>
      <c r="J1765">
        <v>5.1100000000000003</v>
      </c>
      <c r="K1765" s="148">
        <v>3.19137396509417E-2</v>
      </c>
      <c r="L1765" s="197">
        <v>35</v>
      </c>
      <c r="M1765" s="148">
        <v>3.3142324947249502E-2</v>
      </c>
      <c r="N1765" s="87">
        <v>-587.26800000000003</v>
      </c>
      <c r="O1765" s="87">
        <v>-114.19734747081699</v>
      </c>
      <c r="P1765" s="198">
        <v>6</v>
      </c>
      <c r="Q1765" s="198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210">
        <v>5.0629999999999997</v>
      </c>
      <c r="Z1765" s="210">
        <v>5.0919999999999996</v>
      </c>
      <c r="AA1765" s="210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52">
        <v>43088</v>
      </c>
      <c r="B1766" s="217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26">
        <v>598</v>
      </c>
      <c r="J1766">
        <v>5.98</v>
      </c>
      <c r="K1766" s="148">
        <v>1.0670626956255601E-3</v>
      </c>
      <c r="L1766" s="197">
        <v>6</v>
      </c>
      <c r="M1766" s="148">
        <v>0</v>
      </c>
      <c r="Y1766" s="209">
        <v>6.1459999999999999</v>
      </c>
      <c r="Z1766" s="209">
        <v>4.8010000000000002</v>
      </c>
      <c r="AA1766" s="209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52">
        <v>43088</v>
      </c>
      <c r="B1767" s="217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26">
        <v>17332</v>
      </c>
      <c r="J1767">
        <v>6.19</v>
      </c>
      <c r="K1767" s="148">
        <v>3.0926974315354801E-2</v>
      </c>
      <c r="L1767" s="197">
        <v>168</v>
      </c>
      <c r="M1767" s="148">
        <v>2.9673657432154998E-2</v>
      </c>
      <c r="N1767" s="87">
        <v>2864.0619999999999</v>
      </c>
      <c r="O1767" s="87">
        <v>228.52771916537799</v>
      </c>
      <c r="P1767" s="198">
        <v>2</v>
      </c>
      <c r="Q1767" s="198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209">
        <v>6.4080000000000004</v>
      </c>
      <c r="Z1767" s="210">
        <v>6.27</v>
      </c>
      <c r="AA1767" s="210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52">
        <v>43088</v>
      </c>
      <c r="B1768" s="217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26">
        <v>78234</v>
      </c>
      <c r="J1768">
        <v>15.34</v>
      </c>
      <c r="K1768" s="148">
        <v>0.13959963700597</v>
      </c>
      <c r="L1768" s="197">
        <v>765</v>
      </c>
      <c r="M1768" s="148">
        <v>0.15427471115121399</v>
      </c>
      <c r="N1768" s="87">
        <v>-7409.7400000000198</v>
      </c>
      <c r="O1768" s="87">
        <v>-477.808718064517</v>
      </c>
      <c r="P1768" s="198">
        <v>9</v>
      </c>
      <c r="Q1768" s="198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209">
        <v>15.343</v>
      </c>
      <c r="Z1768" s="210">
        <v>15.752000000000001</v>
      </c>
      <c r="AA1768" s="210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52">
        <v>43088</v>
      </c>
      <c r="B1769" s="217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26">
        <v>147108</v>
      </c>
      <c r="J1769">
        <v>10.66</v>
      </c>
      <c r="K1769" s="148">
        <v>0.26249742312388702</v>
      </c>
      <c r="L1769" s="197">
        <v>326.72000000000003</v>
      </c>
      <c r="M1769" s="148">
        <v>0.25677131131637998</v>
      </c>
      <c r="N1769" s="87">
        <v>-659.42400000000498</v>
      </c>
      <c r="O1769" s="87">
        <v>338.66402574835001</v>
      </c>
      <c r="P1769" s="198">
        <v>5</v>
      </c>
      <c r="Q1769" s="198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209">
        <v>10.741</v>
      </c>
      <c r="Z1769" s="210">
        <v>11.348000000000001</v>
      </c>
      <c r="AA1769" s="210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52">
        <v>43088</v>
      </c>
      <c r="B1770" s="217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26">
        <v>28850</v>
      </c>
      <c r="J1770">
        <v>5.77</v>
      </c>
      <c r="K1770" s="148">
        <v>5.1479529713707999E-2</v>
      </c>
      <c r="L1770" s="197">
        <v>-50</v>
      </c>
      <c r="M1770" s="148">
        <v>5.35102677929448E-2</v>
      </c>
      <c r="N1770" s="87">
        <v>-1493.0060000000001</v>
      </c>
      <c r="O1770" s="87">
        <v>-171.122327068966</v>
      </c>
      <c r="P1770" s="198">
        <v>8</v>
      </c>
      <c r="Q1770" s="198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210">
        <v>5.6879999999999997</v>
      </c>
      <c r="Z1770" s="210">
        <v>6.0090000000000003</v>
      </c>
      <c r="AA1770" s="210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52">
        <v>43088</v>
      </c>
      <c r="B1771" s="217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26">
        <v>83731.5</v>
      </c>
      <c r="J1771">
        <v>8.09</v>
      </c>
      <c r="K1771" s="148">
        <v>0.149409297824033</v>
      </c>
      <c r="L1771" s="197">
        <v>414</v>
      </c>
      <c r="M1771" s="148">
        <v>0.160084474964024</v>
      </c>
      <c r="N1771" s="87">
        <v>43399.162999999899</v>
      </c>
      <c r="O1771" s="87">
        <v>-920.43239277641305</v>
      </c>
      <c r="P1771" s="198">
        <v>12</v>
      </c>
      <c r="Q1771" s="198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209">
        <v>8.1769999999999996</v>
      </c>
      <c r="Z1771" s="210">
        <v>7.3390000000000004</v>
      </c>
      <c r="AA1771" s="210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52">
        <v>43088</v>
      </c>
      <c r="B1772" s="217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26">
        <v>11231</v>
      </c>
      <c r="J1772">
        <v>10.210000000000001</v>
      </c>
      <c r="K1772" s="148">
        <v>2.0040436679884002E-2</v>
      </c>
      <c r="L1772" s="197">
        <v>88</v>
      </c>
      <c r="M1772" s="148">
        <v>2.0509194823932202E-2</v>
      </c>
      <c r="N1772" s="87">
        <v>-317.69600000000003</v>
      </c>
      <c r="O1772" s="87">
        <v>-31.253656692913399</v>
      </c>
      <c r="P1772" s="198">
        <v>3</v>
      </c>
      <c r="Q1772" s="198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210">
        <v>10.116</v>
      </c>
      <c r="Z1772" s="210">
        <v>11.202999999999999</v>
      </c>
      <c r="AA1772" s="210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52">
        <v>43088</v>
      </c>
      <c r="B1773" s="217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26">
        <v>14500</v>
      </c>
      <c r="J1773">
        <v>7.25</v>
      </c>
      <c r="K1773" s="148">
        <v>2.5873593790251798E-2</v>
      </c>
      <c r="L1773" s="197">
        <v>80</v>
      </c>
      <c r="M1773" s="148">
        <v>2.5714997582246501E-2</v>
      </c>
      <c r="N1773" s="87">
        <v>87.164000000008897</v>
      </c>
      <c r="O1773" s="87">
        <v>41.945592798916003</v>
      </c>
      <c r="P1773" s="198">
        <v>0</v>
      </c>
      <c r="Q1773" s="198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210">
        <v>6.9459999999999997</v>
      </c>
      <c r="Z1773" s="210">
        <v>6.9390000000000001</v>
      </c>
      <c r="AA1773" s="210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52">
        <v>43088</v>
      </c>
      <c r="B1774" s="217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26">
        <v>109197</v>
      </c>
      <c r="J1774">
        <v>11.03</v>
      </c>
      <c r="K1774" s="148">
        <v>0.19484957386994001</v>
      </c>
      <c r="L1774" s="197">
        <v>0</v>
      </c>
      <c r="M1774" s="148">
        <v>0.21704872477710499</v>
      </c>
      <c r="N1774" s="87">
        <v>-8281.7660000000305</v>
      </c>
      <c r="O1774" s="87">
        <v>-722.93669144105104</v>
      </c>
      <c r="P1774" s="198">
        <v>1</v>
      </c>
      <c r="Q1774" s="198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210">
        <v>11.026</v>
      </c>
      <c r="Z1774" s="210">
        <v>12.345000000000001</v>
      </c>
      <c r="AA1774" s="210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52">
        <v>43088</v>
      </c>
      <c r="B1775" s="217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26">
        <v>4000</v>
      </c>
      <c r="J1775">
        <v>0</v>
      </c>
      <c r="K1775" s="148">
        <v>7.1375431145522302E-3</v>
      </c>
      <c r="L1775" s="197">
        <v>0</v>
      </c>
      <c r="M1775" s="148">
        <v>7.1375431145522302E-3</v>
      </c>
    </row>
    <row r="1776" spans="1:31" x14ac:dyDescent="0.25">
      <c r="A1776" s="152">
        <v>43088</v>
      </c>
      <c r="B1776" s="217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26">
        <v>3650</v>
      </c>
      <c r="J1776">
        <v>36.5</v>
      </c>
      <c r="K1776" s="148">
        <v>6.5130080920289104E-3</v>
      </c>
      <c r="L1776" s="197">
        <v>10</v>
      </c>
      <c r="M1776" s="148">
        <v>0</v>
      </c>
    </row>
    <row r="1777" spans="1:31" x14ac:dyDescent="0.25">
      <c r="A1777" s="152">
        <v>43088</v>
      </c>
      <c r="B1777" s="217" t="s">
        <v>835</v>
      </c>
      <c r="C1777" t="s">
        <v>839</v>
      </c>
      <c r="I1777" s="326">
        <v>43835.17</v>
      </c>
      <c r="K1777" s="148">
        <v>7.8218853952181602E-2</v>
      </c>
      <c r="L1777" s="197">
        <v>0</v>
      </c>
      <c r="M1777" s="148">
        <v>7.8692180123823202E-2</v>
      </c>
    </row>
    <row r="1778" spans="1:31" x14ac:dyDescent="0.25">
      <c r="A1778" s="152">
        <v>43089</v>
      </c>
      <c r="B1778" s="217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26">
        <v>265.32</v>
      </c>
      <c r="J1778">
        <v>0.01</v>
      </c>
      <c r="K1778" s="148">
        <v>4.8071371746089301E-4</v>
      </c>
      <c r="L1778" s="197">
        <v>0.61799999999993804</v>
      </c>
      <c r="M1778" s="148">
        <v>0</v>
      </c>
    </row>
    <row r="1779" spans="1:31" x14ac:dyDescent="0.25">
      <c r="A1779" s="152">
        <v>43089</v>
      </c>
      <c r="B1779" s="217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26">
        <v>17780</v>
      </c>
      <c r="J1779">
        <v>5.08</v>
      </c>
      <c r="K1779" s="148">
        <v>3.2214269171018703E-2</v>
      </c>
      <c r="L1779" s="197">
        <v>-105</v>
      </c>
      <c r="M1779" s="148">
        <v>3.3651989467564598E-2</v>
      </c>
      <c r="N1779" s="87">
        <v>-587.26800000000003</v>
      </c>
      <c r="O1779" s="87">
        <v>-114.19734747081699</v>
      </c>
      <c r="P1779" s="198">
        <v>6</v>
      </c>
      <c r="Q1779" s="198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210">
        <v>5.0739999999999998</v>
      </c>
      <c r="Z1779" s="210">
        <v>5.09</v>
      </c>
      <c r="AA1779" s="210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52">
        <v>43089</v>
      </c>
      <c r="B1780" s="217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26">
        <v>597</v>
      </c>
      <c r="J1780">
        <v>5.97</v>
      </c>
      <c r="K1780" s="148">
        <v>1.0816602190718901E-3</v>
      </c>
      <c r="L1780" s="197">
        <v>-1</v>
      </c>
      <c r="M1780" s="148">
        <v>0</v>
      </c>
      <c r="Y1780" s="209">
        <v>6.0030000000000001</v>
      </c>
      <c r="Z1780" s="209">
        <v>4.8810000000000002</v>
      </c>
      <c r="AA1780" s="209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52">
        <v>43089</v>
      </c>
      <c r="B1781" s="217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26">
        <v>17332</v>
      </c>
      <c r="J1781">
        <v>6.19</v>
      </c>
      <c r="K1781" s="148">
        <v>3.1402571050174098E-2</v>
      </c>
      <c r="L1781" s="197">
        <v>0</v>
      </c>
      <c r="M1781" s="148">
        <v>3.01299805900875E-2</v>
      </c>
      <c r="N1781" s="87">
        <v>2864.0619999999999</v>
      </c>
      <c r="O1781" s="87">
        <v>228.52771916537799</v>
      </c>
      <c r="P1781" s="198">
        <v>2</v>
      </c>
      <c r="Q1781" s="198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209">
        <v>6.4340000000000002</v>
      </c>
      <c r="Z1781" s="210">
        <v>6.2690000000000001</v>
      </c>
      <c r="AA1781" s="210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52">
        <v>43089</v>
      </c>
      <c r="B1782" s="217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26">
        <v>77724</v>
      </c>
      <c r="J1782">
        <v>15.24</v>
      </c>
      <c r="K1782" s="148">
        <v>0.14082237666188199</v>
      </c>
      <c r="L1782" s="197">
        <v>-510</v>
      </c>
      <c r="M1782" s="148">
        <v>0.15664715625821199</v>
      </c>
      <c r="N1782" s="87">
        <v>-7409.7400000000198</v>
      </c>
      <c r="O1782" s="87">
        <v>-477.808718064517</v>
      </c>
      <c r="P1782" s="198">
        <v>9</v>
      </c>
      <c r="Q1782" s="198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210">
        <v>15.298999999999999</v>
      </c>
      <c r="Z1782" s="210">
        <v>15.71</v>
      </c>
      <c r="AA1782" s="210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52">
        <v>43089</v>
      </c>
      <c r="B1783" s="217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26">
        <v>149006</v>
      </c>
      <c r="J1783">
        <v>10.42</v>
      </c>
      <c r="K1783" s="148">
        <v>0.26997296918429797</v>
      </c>
      <c r="L1783" s="197">
        <v>-3367</v>
      </c>
      <c r="M1783" s="148">
        <v>0.27025921959972699</v>
      </c>
      <c r="N1783" s="87">
        <v>-3010.424</v>
      </c>
      <c r="O1783" s="87">
        <v>120.76938548002499</v>
      </c>
      <c r="P1783" s="198">
        <v>6</v>
      </c>
      <c r="Q1783" s="198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210">
        <v>10.467000000000001</v>
      </c>
      <c r="Z1783" s="210">
        <v>11.33</v>
      </c>
      <c r="AA1783" s="210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52">
        <v>43089</v>
      </c>
      <c r="B1784" s="217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26">
        <v>28600</v>
      </c>
      <c r="J1784">
        <v>5.72</v>
      </c>
      <c r="K1784" s="148">
        <v>5.1818228250345003E-2</v>
      </c>
      <c r="L1784" s="197">
        <v>-250</v>
      </c>
      <c r="M1784" s="148">
        <v>5.4333151673602899E-2</v>
      </c>
      <c r="N1784" s="87">
        <v>-1493.0060000000001</v>
      </c>
      <c r="O1784" s="87">
        <v>-171.122327068966</v>
      </c>
      <c r="P1784" s="198">
        <v>8</v>
      </c>
      <c r="Q1784" s="198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210">
        <v>5.6769999999999996</v>
      </c>
      <c r="Z1784" s="210">
        <v>5.9790000000000001</v>
      </c>
      <c r="AA1784" s="210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52">
        <v>43089</v>
      </c>
      <c r="B1785" s="217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26">
        <v>86474.5</v>
      </c>
      <c r="J1785">
        <v>7.97</v>
      </c>
      <c r="K1785" s="148">
        <v>0.15667676149770801</v>
      </c>
      <c r="L1785" s="197">
        <v>-1242</v>
      </c>
      <c r="M1785" s="148">
        <v>0.16976639020071599</v>
      </c>
      <c r="N1785" s="87">
        <v>43475.178999999902</v>
      </c>
      <c r="O1785" s="87">
        <v>-921.06021940957896</v>
      </c>
      <c r="P1785" s="198">
        <v>9</v>
      </c>
      <c r="Q1785" s="198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210">
        <v>7.9880000000000004</v>
      </c>
      <c r="Z1785" s="210">
        <v>7.41</v>
      </c>
      <c r="AA1785" s="210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52">
        <v>43089</v>
      </c>
      <c r="B1786" s="217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26">
        <v>11033</v>
      </c>
      <c r="J1786">
        <v>10.029999999999999</v>
      </c>
      <c r="K1786" s="148">
        <v>1.9989878051960001E-2</v>
      </c>
      <c r="L1786" s="197">
        <v>-198</v>
      </c>
      <c r="M1786" s="148">
        <v>2.0824586365069599E-2</v>
      </c>
      <c r="N1786" s="87">
        <v>-317.69600000000003</v>
      </c>
      <c r="O1786" s="87">
        <v>-31.253656692913399</v>
      </c>
      <c r="P1786" s="198">
        <v>3</v>
      </c>
      <c r="Q1786" s="198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210">
        <v>10.122</v>
      </c>
      <c r="Z1786" s="210">
        <v>11.148</v>
      </c>
      <c r="AA1786" s="210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52">
        <v>43089</v>
      </c>
      <c r="B1787" s="217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26">
        <v>14220</v>
      </c>
      <c r="J1787">
        <v>7.11</v>
      </c>
      <c r="K1787" s="148">
        <v>2.5764168032164601E-2</v>
      </c>
      <c r="L1787" s="197">
        <v>-280</v>
      </c>
      <c r="M1787" s="148">
        <v>2.6110444248360599E-2</v>
      </c>
      <c r="N1787" s="87">
        <v>87.164000000008897</v>
      </c>
      <c r="O1787" s="87">
        <v>41.945592798916003</v>
      </c>
      <c r="P1787" s="198">
        <v>0</v>
      </c>
      <c r="Q1787" s="198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210">
        <v>7.133</v>
      </c>
      <c r="Z1787" s="210">
        <v>6.9539999999999997</v>
      </c>
      <c r="AA1787" s="210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52">
        <v>43089</v>
      </c>
      <c r="B1788" s="217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26">
        <v>112008</v>
      </c>
      <c r="J1788">
        <v>10.77</v>
      </c>
      <c r="K1788" s="148">
        <v>0.20293902482044199</v>
      </c>
      <c r="L1788" s="197">
        <v>-2634</v>
      </c>
      <c r="M1788" s="148">
        <v>0.23025190561987299</v>
      </c>
      <c r="N1788" s="87">
        <v>-13929.766</v>
      </c>
      <c r="O1788" s="87">
        <v>-1279.6692203125001</v>
      </c>
      <c r="P1788" s="198">
        <v>2</v>
      </c>
      <c r="Q1788" s="198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210">
        <v>10.891999999999999</v>
      </c>
      <c r="Z1788" s="210">
        <v>12.327</v>
      </c>
      <c r="AA1788" s="210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52">
        <v>43089</v>
      </c>
      <c r="B1789" s="217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26">
        <v>4000</v>
      </c>
      <c r="J1789">
        <v>0</v>
      </c>
      <c r="K1789" s="148">
        <v>7.2473046503979104E-3</v>
      </c>
      <c r="L1789" s="197">
        <v>0</v>
      </c>
      <c r="M1789" s="148">
        <v>7.2473046503979104E-3</v>
      </c>
    </row>
    <row r="1790" spans="1:31" x14ac:dyDescent="0.25">
      <c r="A1790" s="152">
        <v>43089</v>
      </c>
      <c r="B1790" s="217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26">
        <v>3690</v>
      </c>
      <c r="J1790">
        <v>36.9</v>
      </c>
      <c r="K1790" s="148">
        <v>6.68563853999207E-3</v>
      </c>
      <c r="L1790" s="197">
        <v>40</v>
      </c>
      <c r="M1790" s="148">
        <v>0</v>
      </c>
    </row>
    <row r="1791" spans="1:31" x14ac:dyDescent="0.25">
      <c r="A1791" s="152">
        <v>43089</v>
      </c>
      <c r="B1791" s="217" t="s">
        <v>835</v>
      </c>
      <c r="C1791" t="s">
        <v>839</v>
      </c>
      <c r="I1791" s="326">
        <v>29199.51</v>
      </c>
      <c r="K1791" s="148">
        <v>5.2904436153085002E-2</v>
      </c>
      <c r="L1791" s="197">
        <v>0</v>
      </c>
      <c r="M1791" s="148">
        <v>5.3385149870545899E-2</v>
      </c>
    </row>
    <row r="1792" spans="1:31" x14ac:dyDescent="0.25">
      <c r="A1792" s="152">
        <v>43090</v>
      </c>
      <c r="B1792" s="217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26">
        <v>265.32</v>
      </c>
      <c r="J1792">
        <v>0.01</v>
      </c>
      <c r="K1792" s="148">
        <v>4.7687494423697698E-4</v>
      </c>
      <c r="L1792" s="197">
        <v>0</v>
      </c>
      <c r="M1792" s="148">
        <v>0</v>
      </c>
    </row>
    <row r="1793" spans="1:31" x14ac:dyDescent="0.25">
      <c r="A1793" s="152">
        <v>43090</v>
      </c>
      <c r="B1793" s="217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26">
        <v>17710</v>
      </c>
      <c r="J1793">
        <v>5.0599999999999996</v>
      </c>
      <c r="K1793" s="148">
        <v>3.1831204818471501E-2</v>
      </c>
      <c r="L1793" s="197">
        <v>-70</v>
      </c>
      <c r="M1793" s="148">
        <v>3.3383259137209402E-2</v>
      </c>
      <c r="N1793" s="87">
        <v>-587.26800000000003</v>
      </c>
      <c r="O1793" s="87">
        <v>-114.19734747081699</v>
      </c>
      <c r="P1793" s="198">
        <v>6</v>
      </c>
      <c r="Q1793" s="198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210">
        <v>5.0439999999999996</v>
      </c>
      <c r="Z1793" s="210">
        <v>5.0839999999999996</v>
      </c>
      <c r="AA1793" s="210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52">
        <v>43090</v>
      </c>
      <c r="B1794" s="217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26">
        <v>596</v>
      </c>
      <c r="J1794">
        <v>5.96</v>
      </c>
      <c r="K1794" s="148">
        <v>1.0712251875668599E-3</v>
      </c>
      <c r="L1794" s="197">
        <v>-1</v>
      </c>
      <c r="M1794" s="148">
        <v>0</v>
      </c>
      <c r="Y1794" s="210">
        <v>5.32</v>
      </c>
      <c r="Z1794" s="209">
        <v>4.88</v>
      </c>
      <c r="AA1794" s="209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52">
        <v>43090</v>
      </c>
      <c r="B1795" s="217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26">
        <v>17304</v>
      </c>
      <c r="J1795">
        <v>6.18</v>
      </c>
      <c r="K1795" s="148">
        <v>3.1101477593384101E-2</v>
      </c>
      <c r="L1795" s="197">
        <v>-28</v>
      </c>
      <c r="M1795" s="148">
        <v>2.9889375509505999E-2</v>
      </c>
      <c r="N1795" s="87">
        <v>2864.0619999999999</v>
      </c>
      <c r="O1795" s="87">
        <v>228.52771916537799</v>
      </c>
      <c r="P1795" s="198">
        <v>2</v>
      </c>
      <c r="Q1795" s="198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209">
        <v>6.2149999999999999</v>
      </c>
      <c r="Z1795" s="210">
        <v>6.2709999999999999</v>
      </c>
      <c r="AA1795" s="210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52">
        <v>43090</v>
      </c>
      <c r="B1796" s="217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26">
        <v>77469</v>
      </c>
      <c r="J1796">
        <v>15.19</v>
      </c>
      <c r="K1796" s="148">
        <v>0.139239503449022</v>
      </c>
      <c r="L1796" s="197">
        <v>-255</v>
      </c>
      <c r="M1796" s="148">
        <v>0.15539623936692201</v>
      </c>
      <c r="N1796" s="87">
        <v>-7409.7400000000198</v>
      </c>
      <c r="O1796" s="87">
        <v>-477.808718064517</v>
      </c>
      <c r="P1796" s="198">
        <v>9</v>
      </c>
      <c r="Q1796" s="198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210">
        <v>14.957000000000001</v>
      </c>
      <c r="Z1796" s="210">
        <v>15.696999999999999</v>
      </c>
      <c r="AA1796" s="210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52">
        <v>43090</v>
      </c>
      <c r="B1797" s="217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26">
        <v>146064</v>
      </c>
      <c r="J1797">
        <v>10.74</v>
      </c>
      <c r="K1797" s="148">
        <v>0.262529254692559</v>
      </c>
      <c r="L1797" s="197">
        <v>4587.45</v>
      </c>
      <c r="M1797" s="148">
        <v>0.25456793066685501</v>
      </c>
      <c r="N1797" s="87">
        <v>1643.029</v>
      </c>
      <c r="O1797" s="87">
        <v>545.77144781104801</v>
      </c>
      <c r="P1797" s="198">
        <v>5</v>
      </c>
      <c r="Q1797" s="198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209">
        <v>10.739000000000001</v>
      </c>
      <c r="Z1797" s="210">
        <v>11.356</v>
      </c>
      <c r="AA1797" s="210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52">
        <v>43090</v>
      </c>
      <c r="B1798" s="217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26">
        <v>28600</v>
      </c>
      <c r="J1798">
        <v>5.72</v>
      </c>
      <c r="K1798" s="148">
        <v>5.1404430141631097E-2</v>
      </c>
      <c r="L1798" s="197">
        <v>0</v>
      </c>
      <c r="M1798" s="148">
        <v>5.3899270466889498E-2</v>
      </c>
      <c r="N1798" s="87">
        <v>-1493.0060000000001</v>
      </c>
      <c r="O1798" s="87">
        <v>-171.122327068966</v>
      </c>
      <c r="P1798" s="198">
        <v>8</v>
      </c>
      <c r="Q1798" s="198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210">
        <v>5.67</v>
      </c>
      <c r="Z1798" s="210">
        <v>5.9580000000000002</v>
      </c>
      <c r="AA1798" s="210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52">
        <v>43090</v>
      </c>
      <c r="B1799" s="217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26">
        <v>86583</v>
      </c>
      <c r="J1799">
        <v>7.98</v>
      </c>
      <c r="K1799" s="148">
        <v>0.15562062150184799</v>
      </c>
      <c r="L1799" s="197">
        <v>108.5</v>
      </c>
      <c r="M1799" s="148">
        <v>0.168410708743433</v>
      </c>
      <c r="N1799" s="87">
        <v>43475.178999999902</v>
      </c>
      <c r="O1799" s="87">
        <v>-921.06021940957896</v>
      </c>
      <c r="P1799" s="198">
        <v>9</v>
      </c>
      <c r="Q1799" s="198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210">
        <v>7.6630000000000003</v>
      </c>
      <c r="Z1799" s="210">
        <v>7.4119999999999999</v>
      </c>
      <c r="AA1799" s="210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52">
        <v>43090</v>
      </c>
      <c r="B1800" s="217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26">
        <v>10912</v>
      </c>
      <c r="J1800">
        <v>9.92</v>
      </c>
      <c r="K1800" s="148">
        <v>1.96127671924992E-2</v>
      </c>
      <c r="L1800" s="197">
        <v>-121</v>
      </c>
      <c r="M1800" s="148">
        <v>2.0658290164995301E-2</v>
      </c>
      <c r="N1800" s="87">
        <v>-317.69600000000003</v>
      </c>
      <c r="O1800" s="87">
        <v>-31.253656692913399</v>
      </c>
      <c r="P1800" s="198">
        <v>3</v>
      </c>
      <c r="Q1800" s="198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210">
        <v>9.9190000000000005</v>
      </c>
      <c r="Z1800" s="210">
        <v>11.093</v>
      </c>
      <c r="AA1800" s="210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52">
        <v>43090</v>
      </c>
      <c r="B1801" s="217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26">
        <v>14300</v>
      </c>
      <c r="J1801">
        <v>7.15</v>
      </c>
      <c r="K1801" s="148">
        <v>2.57022150708155E-2</v>
      </c>
      <c r="L1801" s="197">
        <v>80</v>
      </c>
      <c r="M1801" s="148">
        <v>2.5901937458134999E-2</v>
      </c>
      <c r="N1801" s="87">
        <v>87.164000000008897</v>
      </c>
      <c r="O1801" s="87">
        <v>41.945592798916003</v>
      </c>
      <c r="P1801" s="198">
        <v>0</v>
      </c>
      <c r="Q1801" s="198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209">
        <v>7.3540000000000001</v>
      </c>
      <c r="Z1801" s="210">
        <v>6.9480000000000004</v>
      </c>
      <c r="AA1801" s="210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52">
        <v>43090</v>
      </c>
      <c r="B1802" s="217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26">
        <v>112216</v>
      </c>
      <c r="J1802">
        <v>10.79</v>
      </c>
      <c r="K1802" s="148">
        <v>0.20169229135570901</v>
      </c>
      <c r="L1802" s="197">
        <v>208</v>
      </c>
      <c r="M1802" s="148">
        <v>0.228413212822177</v>
      </c>
      <c r="N1802" s="87">
        <v>-13929.766</v>
      </c>
      <c r="O1802" s="87">
        <v>-1279.6692203125001</v>
      </c>
      <c r="P1802" s="198">
        <v>2</v>
      </c>
      <c r="Q1802" s="198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209">
        <v>11.257</v>
      </c>
      <c r="Z1802" s="210">
        <v>12.329000000000001</v>
      </c>
      <c r="AA1802" s="210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52">
        <v>43090</v>
      </c>
      <c r="B1803" s="217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26">
        <v>4000</v>
      </c>
      <c r="J1803">
        <v>0</v>
      </c>
      <c r="K1803" s="148">
        <v>7.1894307890393097E-3</v>
      </c>
      <c r="L1803" s="197">
        <v>0</v>
      </c>
      <c r="M1803" s="148">
        <v>7.1894307890393097E-3</v>
      </c>
    </row>
    <row r="1804" spans="1:31" x14ac:dyDescent="0.25">
      <c r="A1804" s="152">
        <v>43090</v>
      </c>
      <c r="B1804" s="217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26">
        <v>3624</v>
      </c>
      <c r="J1804">
        <v>36.24</v>
      </c>
      <c r="K1804" s="148">
        <v>6.5136242948696096E-3</v>
      </c>
      <c r="L1804" s="197">
        <v>-66</v>
      </c>
      <c r="M1804" s="148">
        <v>0</v>
      </c>
    </row>
    <row r="1805" spans="1:31" x14ac:dyDescent="0.25">
      <c r="A1805" s="152">
        <v>43090</v>
      </c>
      <c r="B1805" s="217" t="s">
        <v>835</v>
      </c>
      <c r="C1805" t="s">
        <v>839</v>
      </c>
      <c r="I1805" s="326">
        <v>36728.959999999999</v>
      </c>
      <c r="K1805" s="148">
        <v>6.6015078968348295E-2</v>
      </c>
      <c r="L1805" s="197">
        <v>0</v>
      </c>
      <c r="M1805" s="148">
        <v>6.6491953912585305E-2</v>
      </c>
    </row>
    <row r="1806" spans="1:31" x14ac:dyDescent="0.25">
      <c r="A1806" s="152">
        <v>43091</v>
      </c>
      <c r="B1806" s="217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26">
        <v>265.35000000000002</v>
      </c>
      <c r="J1806">
        <v>0.01</v>
      </c>
      <c r="K1806" s="148">
        <v>4.7710463241717701E-4</v>
      </c>
      <c r="L1806" s="197">
        <v>0.30900000000019601</v>
      </c>
      <c r="M1806" s="148">
        <v>0</v>
      </c>
    </row>
    <row r="1807" spans="1:31" x14ac:dyDescent="0.25">
      <c r="A1807" s="152">
        <v>43091</v>
      </c>
      <c r="B1807" s="217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26">
        <v>17675</v>
      </c>
      <c r="J1807">
        <v>5.05</v>
      </c>
      <c r="K1807" s="148">
        <v>3.1780005193041597E-2</v>
      </c>
      <c r="L1807" s="197">
        <v>-35</v>
      </c>
      <c r="M1807" s="148">
        <v>3.3395562209508498E-2</v>
      </c>
      <c r="N1807" s="87">
        <v>-587.26800000000003</v>
      </c>
      <c r="O1807" s="87">
        <v>-114.19734747081699</v>
      </c>
      <c r="P1807" s="198">
        <v>6</v>
      </c>
      <c r="Q1807" s="198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210">
        <v>5.0140000000000002</v>
      </c>
      <c r="Z1807" s="210">
        <v>5.0819999999999999</v>
      </c>
      <c r="AA1807" s="210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52">
        <v>43091</v>
      </c>
      <c r="B1808" s="217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26">
        <v>592</v>
      </c>
      <c r="J1808">
        <v>5.92</v>
      </c>
      <c r="K1808" s="148">
        <v>1.0644278967061199E-3</v>
      </c>
      <c r="L1808" s="197">
        <v>-4</v>
      </c>
      <c r="M1808" s="148">
        <v>0</v>
      </c>
      <c r="Y1808" s="210">
        <v>5.9180000000000001</v>
      </c>
      <c r="Z1808" s="209">
        <v>4.7969999999999997</v>
      </c>
      <c r="AA1808" s="209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52">
        <v>43091</v>
      </c>
      <c r="B1809" s="217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26">
        <v>17332</v>
      </c>
      <c r="J1809">
        <v>6.19</v>
      </c>
      <c r="K1809" s="148">
        <v>3.1163284300186601E-2</v>
      </c>
      <c r="L1809" s="197">
        <v>28</v>
      </c>
      <c r="M1809" s="148">
        <v>2.9900390945307401E-2</v>
      </c>
      <c r="N1809" s="87">
        <v>2864.0619999999999</v>
      </c>
      <c r="O1809" s="87">
        <v>228.52771916537799</v>
      </c>
      <c r="P1809" s="198">
        <v>2</v>
      </c>
      <c r="Q1809" s="198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209">
        <v>6.234</v>
      </c>
      <c r="Z1809" s="210">
        <v>6.2720000000000002</v>
      </c>
      <c r="AA1809" s="210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52">
        <v>43091</v>
      </c>
      <c r="B1810" s="217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26">
        <v>77163</v>
      </c>
      <c r="J1810">
        <v>15.13</v>
      </c>
      <c r="K1810" s="148">
        <v>0.13874062465124001</v>
      </c>
      <c r="L1810" s="197">
        <v>-306</v>
      </c>
      <c r="M1810" s="148">
        <v>0.15545350912479899</v>
      </c>
      <c r="N1810" s="87">
        <v>-7409.7400000000198</v>
      </c>
      <c r="O1810" s="87">
        <v>-477.808718064517</v>
      </c>
      <c r="P1810" s="198">
        <v>9</v>
      </c>
      <c r="Q1810" s="198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210">
        <v>15.137</v>
      </c>
      <c r="Z1810" s="210">
        <v>15.645</v>
      </c>
      <c r="AA1810" s="210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52">
        <v>43091</v>
      </c>
      <c r="B1811" s="217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26">
        <v>146200</v>
      </c>
      <c r="J1811">
        <v>10.75</v>
      </c>
      <c r="K1811" s="148">
        <v>0.26287053800411198</v>
      </c>
      <c r="L1811" s="197">
        <v>136</v>
      </c>
      <c r="M1811" s="148">
        <v>0.25466174917759898</v>
      </c>
      <c r="N1811" s="87">
        <v>1643.029</v>
      </c>
      <c r="O1811" s="87">
        <v>545.77144781104801</v>
      </c>
      <c r="P1811" s="198">
        <v>5</v>
      </c>
      <c r="Q1811" s="198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210">
        <v>10.555999999999999</v>
      </c>
      <c r="Z1811" s="210">
        <v>11.352</v>
      </c>
      <c r="AA1811" s="210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52">
        <v>43091</v>
      </c>
      <c r="B1812" s="217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26">
        <v>28550</v>
      </c>
      <c r="J1812">
        <v>5.71</v>
      </c>
      <c r="K1812" s="148">
        <v>5.1333473734729199E-2</v>
      </c>
      <c r="L1812" s="197">
        <v>-50</v>
      </c>
      <c r="M1812" s="148">
        <v>5.3919134513677199E-2</v>
      </c>
      <c r="N1812" s="87">
        <v>-1493.0060000000001</v>
      </c>
      <c r="O1812" s="87">
        <v>-171.122327068966</v>
      </c>
      <c r="P1812" s="198">
        <v>8</v>
      </c>
      <c r="Q1812" s="198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209">
        <v>5.7670000000000003</v>
      </c>
      <c r="Z1812" s="210">
        <v>5.9640000000000004</v>
      </c>
      <c r="AA1812" s="210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52">
        <v>43091</v>
      </c>
      <c r="B1813" s="217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26">
        <v>86149</v>
      </c>
      <c r="J1813">
        <v>7.94</v>
      </c>
      <c r="K1813" s="148">
        <v>0.15489763323198599</v>
      </c>
      <c r="L1813" s="197">
        <v>-434</v>
      </c>
      <c r="M1813" s="148">
        <v>0.168472774856185</v>
      </c>
      <c r="N1813" s="87">
        <v>43475.178999999902</v>
      </c>
      <c r="O1813" s="87">
        <v>-921.06021940957896</v>
      </c>
      <c r="P1813" s="198">
        <v>9</v>
      </c>
      <c r="Q1813" s="198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210">
        <v>7.6429999999999998</v>
      </c>
      <c r="Z1813" s="210">
        <v>7.4130000000000003</v>
      </c>
      <c r="AA1813" s="210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52">
        <v>43091</v>
      </c>
      <c r="B1814" s="217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26">
        <v>10890</v>
      </c>
      <c r="J1814">
        <v>9.9</v>
      </c>
      <c r="K1814" s="148">
        <v>1.9580438843124399E-2</v>
      </c>
      <c r="L1814" s="197">
        <v>-22</v>
      </c>
      <c r="M1814" s="148">
        <v>2.0665903574951201E-2</v>
      </c>
      <c r="N1814" s="87">
        <v>-317.69600000000003</v>
      </c>
      <c r="O1814" s="87">
        <v>-31.253656692913399</v>
      </c>
      <c r="P1814" s="198">
        <v>3</v>
      </c>
      <c r="Q1814" s="198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210">
        <v>9.9149999999999991</v>
      </c>
      <c r="Z1814" s="210">
        <v>11.08</v>
      </c>
      <c r="AA1814" s="210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52">
        <v>43091</v>
      </c>
      <c r="B1815" s="217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26">
        <v>14240</v>
      </c>
      <c r="J1815">
        <v>7.12</v>
      </c>
      <c r="K1815" s="148">
        <v>2.5603806164012099E-2</v>
      </c>
      <c r="L1815" s="197">
        <v>-60</v>
      </c>
      <c r="M1815" s="148">
        <v>2.59114833628032E-2</v>
      </c>
      <c r="N1815" s="87">
        <v>87.164000000008897</v>
      </c>
      <c r="O1815" s="87">
        <v>41.945592798916003</v>
      </c>
      <c r="P1815" s="198">
        <v>0</v>
      </c>
      <c r="Q1815" s="198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210">
        <v>5.6890000000000001</v>
      </c>
      <c r="Z1815" s="210">
        <v>6.9450000000000003</v>
      </c>
      <c r="AA1815" s="210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52">
        <v>43091</v>
      </c>
      <c r="B1816" s="217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26">
        <v>112840</v>
      </c>
      <c r="J1816">
        <v>10.85</v>
      </c>
      <c r="K1816" s="148">
        <v>0.202888587608646</v>
      </c>
      <c r="L1816" s="197">
        <v>624</v>
      </c>
      <c r="M1816" s="148">
        <v>0.228497392268524</v>
      </c>
      <c r="N1816" s="87">
        <v>-13929.766</v>
      </c>
      <c r="O1816" s="87">
        <v>-1279.6692203125001</v>
      </c>
      <c r="P1816" s="198">
        <v>2</v>
      </c>
      <c r="Q1816" s="198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210">
        <v>10.605</v>
      </c>
      <c r="Z1816" s="210">
        <v>12.327999999999999</v>
      </c>
      <c r="AA1816" s="210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52">
        <v>43091</v>
      </c>
      <c r="B1817" s="217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26">
        <v>4000</v>
      </c>
      <c r="J1817">
        <v>0</v>
      </c>
      <c r="K1817" s="148">
        <v>7.1920803831494497E-3</v>
      </c>
      <c r="L1817" s="197">
        <v>0</v>
      </c>
      <c r="M1817" s="148">
        <v>7.1920803831494497E-3</v>
      </c>
    </row>
    <row r="1818" spans="1:31" x14ac:dyDescent="0.25">
      <c r="A1818" s="152">
        <v>43091</v>
      </c>
      <c r="B1818" s="217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26">
        <v>3542</v>
      </c>
      <c r="J1818">
        <v>35.42</v>
      </c>
      <c r="K1818" s="148">
        <v>6.3685871792788402E-3</v>
      </c>
      <c r="L1818" s="197">
        <v>-82</v>
      </c>
      <c r="M1818" s="148">
        <v>0</v>
      </c>
    </row>
    <row r="1819" spans="1:31" x14ac:dyDescent="0.25">
      <c r="A1819" s="152">
        <v>43091</v>
      </c>
      <c r="B1819" s="217" t="s">
        <v>835</v>
      </c>
      <c r="C1819" t="s">
        <v>839</v>
      </c>
      <c r="I1819" s="326">
        <v>36728.959999999999</v>
      </c>
      <c r="K1819" s="148">
        <v>6.6039408177370196E-2</v>
      </c>
      <c r="L1819" s="197">
        <v>0</v>
      </c>
      <c r="M1819" s="148">
        <v>6.6516512809787404E-2</v>
      </c>
    </row>
    <row r="1820" spans="1:31" x14ac:dyDescent="0.25">
      <c r="A1820" s="152">
        <v>43094</v>
      </c>
      <c r="B1820" s="217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26">
        <v>265.37</v>
      </c>
      <c r="J1820">
        <v>0.01</v>
      </c>
      <c r="K1820" s="148">
        <v>4.76300363980205E-4</v>
      </c>
      <c r="L1820" s="197">
        <v>0.20600000000013099</v>
      </c>
      <c r="M1820" s="148">
        <v>0</v>
      </c>
    </row>
    <row r="1821" spans="1:31" x14ac:dyDescent="0.25">
      <c r="A1821" s="152">
        <v>43094</v>
      </c>
      <c r="B1821" s="217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26">
        <v>17605</v>
      </c>
      <c r="J1821">
        <v>5.03</v>
      </c>
      <c r="K1821" s="148">
        <v>3.1598401883677601E-2</v>
      </c>
      <c r="L1821" s="197">
        <v>-70</v>
      </c>
      <c r="M1821" s="148">
        <v>3.3336753726471102E-2</v>
      </c>
      <c r="N1821" s="87">
        <v>-587.26800000000003</v>
      </c>
      <c r="O1821" s="87">
        <v>-114.19734747081699</v>
      </c>
      <c r="P1821" s="198">
        <v>6</v>
      </c>
      <c r="Q1821" s="198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210">
        <v>5.0330000000000004</v>
      </c>
      <c r="Z1821" s="210">
        <v>5.0780000000000003</v>
      </c>
      <c r="AA1821" s="210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52">
        <v>43094</v>
      </c>
      <c r="B1822" s="217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26">
        <v>600</v>
      </c>
      <c r="J1822">
        <v>6</v>
      </c>
      <c r="K1822" s="148">
        <v>1.07691230503871E-3</v>
      </c>
      <c r="L1822" s="197">
        <v>8</v>
      </c>
      <c r="M1822" s="148">
        <v>0</v>
      </c>
      <c r="Y1822" s="209">
        <v>6.0179999999999998</v>
      </c>
      <c r="Z1822" s="209">
        <v>4.8540000000000001</v>
      </c>
      <c r="AA1822" s="209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52">
        <v>43094</v>
      </c>
      <c r="B1823" s="217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26">
        <v>17248</v>
      </c>
      <c r="J1823">
        <v>6.16</v>
      </c>
      <c r="K1823" s="148">
        <v>3.09576390621795E-2</v>
      </c>
      <c r="L1823" s="197">
        <v>-84</v>
      </c>
      <c r="M1823" s="148">
        <v>2.9847737343529801E-2</v>
      </c>
      <c r="N1823" s="87">
        <v>2864.0619999999999</v>
      </c>
      <c r="O1823" s="87">
        <v>228.52771916537799</v>
      </c>
      <c r="P1823" s="198">
        <v>2</v>
      </c>
      <c r="Q1823" s="198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210">
        <v>6.0970000000000004</v>
      </c>
      <c r="Z1823" s="210">
        <v>6.2690000000000001</v>
      </c>
      <c r="AA1823" s="210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52">
        <v>43094</v>
      </c>
      <c r="B1824" s="217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26">
        <v>76500</v>
      </c>
      <c r="J1824">
        <v>15</v>
      </c>
      <c r="K1824" s="148">
        <v>0.137306318892436</v>
      </c>
      <c r="L1824" s="197">
        <v>-663</v>
      </c>
      <c r="M1824" s="148">
        <v>0.15517976062500999</v>
      </c>
      <c r="N1824" s="87">
        <v>-7409.7400000000198</v>
      </c>
      <c r="O1824" s="87">
        <v>-477.808718064517</v>
      </c>
      <c r="P1824" s="198">
        <v>9</v>
      </c>
      <c r="Q1824" s="198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210">
        <v>15.036</v>
      </c>
      <c r="Z1824" s="210">
        <v>15.590999999999999</v>
      </c>
      <c r="AA1824" s="210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52">
        <v>43094</v>
      </c>
      <c r="B1825" s="217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26">
        <v>142164</v>
      </c>
      <c r="J1825">
        <v>10.77</v>
      </c>
      <c r="K1825" s="148">
        <v>0.25516360155587298</v>
      </c>
      <c r="L1825" s="197">
        <v>358.6</v>
      </c>
      <c r="M1825" s="148">
        <v>0.246325633547958</v>
      </c>
      <c r="N1825" s="87">
        <v>3809.62499999999</v>
      </c>
      <c r="O1825" s="87">
        <v>734.52614993186796</v>
      </c>
      <c r="P1825" s="198">
        <v>4</v>
      </c>
      <c r="Q1825" s="198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210">
        <v>7.6029999999999998</v>
      </c>
      <c r="Z1825" s="210">
        <v>11.349</v>
      </c>
      <c r="AA1825" s="210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52">
        <v>43094</v>
      </c>
      <c r="B1826" s="217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26">
        <v>28550</v>
      </c>
      <c r="J1826">
        <v>5.71</v>
      </c>
      <c r="K1826" s="148">
        <v>5.12430771814254E-2</v>
      </c>
      <c r="L1826" s="197">
        <v>0</v>
      </c>
      <c r="M1826" s="148">
        <v>5.3824184697065403E-2</v>
      </c>
      <c r="N1826" s="87">
        <v>-1493.0060000000001</v>
      </c>
      <c r="O1826" s="87">
        <v>-171.122327068966</v>
      </c>
      <c r="P1826" s="198">
        <v>8</v>
      </c>
      <c r="Q1826" s="198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209">
        <v>6.4009999999999998</v>
      </c>
      <c r="Z1826" s="210">
        <v>5.9619999999999997</v>
      </c>
      <c r="AA1826" s="210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52">
        <v>43094</v>
      </c>
      <c r="B1827" s="217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26">
        <v>87125.5</v>
      </c>
      <c r="J1827">
        <v>8.0299999999999994</v>
      </c>
      <c r="K1827" s="148">
        <v>0.15637753838775101</v>
      </c>
      <c r="L1827" s="197">
        <v>976.5</v>
      </c>
      <c r="M1827" s="148">
        <v>0.16817609985906301</v>
      </c>
      <c r="N1827" s="87">
        <v>43475.178999999902</v>
      </c>
      <c r="O1827" s="87">
        <v>-921.06021940957896</v>
      </c>
      <c r="P1827" s="198">
        <v>9</v>
      </c>
      <c r="Q1827" s="198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209">
        <v>8.2430000000000003</v>
      </c>
      <c r="Z1827" s="210">
        <v>7.4020000000000001</v>
      </c>
      <c r="AA1827" s="210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52">
        <v>43094</v>
      </c>
      <c r="B1828" s="217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26">
        <v>15696</v>
      </c>
      <c r="J1828">
        <v>9.81</v>
      </c>
      <c r="K1828" s="148">
        <v>2.81720258998127E-2</v>
      </c>
      <c r="L1828" s="197">
        <v>-129</v>
      </c>
      <c r="M1828" s="148">
        <v>2.94871153096492E-2</v>
      </c>
      <c r="N1828" s="87">
        <v>-652.69600000000003</v>
      </c>
      <c r="O1828" s="87">
        <v>-66.163250709939106</v>
      </c>
      <c r="P1828" s="198">
        <v>3</v>
      </c>
      <c r="Q1828" s="198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210">
        <v>9.8520000000000003</v>
      </c>
      <c r="Z1828" s="210">
        <v>11.039</v>
      </c>
      <c r="AA1828" s="210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52">
        <v>43094</v>
      </c>
      <c r="B1829" s="217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26">
        <v>17325</v>
      </c>
      <c r="J1829">
        <v>6.93</v>
      </c>
      <c r="K1829" s="148">
        <v>3.10958428079928E-2</v>
      </c>
      <c r="L1829" s="197">
        <v>-385</v>
      </c>
      <c r="M1829" s="148">
        <v>3.2093996926456397E-2</v>
      </c>
      <c r="N1829" s="87">
        <v>-777.83599999999103</v>
      </c>
      <c r="O1829" s="87">
        <v>-80.208937518034404</v>
      </c>
      <c r="P1829" s="198">
        <v>0</v>
      </c>
      <c r="Q1829" s="198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210">
        <v>6.992</v>
      </c>
      <c r="Z1829" s="210">
        <v>6.9509999999999996</v>
      </c>
      <c r="AA1829" s="210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52">
        <v>43094</v>
      </c>
      <c r="B1830" s="217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26">
        <v>113880</v>
      </c>
      <c r="J1830">
        <v>10.95</v>
      </c>
      <c r="K1830" s="148">
        <v>0.20439795549634801</v>
      </c>
      <c r="L1830" s="197">
        <v>1040</v>
      </c>
      <c r="M1830" s="148">
        <v>0.22809501590087899</v>
      </c>
      <c r="N1830" s="87">
        <v>-13929.766</v>
      </c>
      <c r="O1830" s="87">
        <v>-1279.6692203125001</v>
      </c>
      <c r="P1830" s="198">
        <v>2</v>
      </c>
      <c r="Q1830" s="198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210">
        <v>9.2370000000000001</v>
      </c>
      <c r="Z1830" s="210">
        <v>12.323</v>
      </c>
      <c r="AA1830" s="210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52">
        <v>43094</v>
      </c>
      <c r="B1831" s="217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26">
        <v>4000</v>
      </c>
      <c r="J1831">
        <v>0</v>
      </c>
      <c r="K1831" s="148">
        <v>7.1794153669247499E-3</v>
      </c>
      <c r="L1831" s="197">
        <v>0</v>
      </c>
      <c r="M1831" s="148">
        <v>7.1794153669247499E-3</v>
      </c>
    </row>
    <row r="1832" spans="1:31" x14ac:dyDescent="0.25">
      <c r="A1832" s="152">
        <v>43094</v>
      </c>
      <c r="B1832" s="217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26">
        <v>3471</v>
      </c>
      <c r="J1832">
        <v>34.71</v>
      </c>
      <c r="K1832" s="148">
        <v>6.22993768464895E-3</v>
      </c>
      <c r="L1832" s="197">
        <v>-71</v>
      </c>
      <c r="M1832" s="148">
        <v>0</v>
      </c>
    </row>
    <row r="1833" spans="1:31" x14ac:dyDescent="0.25">
      <c r="A1833" s="152">
        <v>43094</v>
      </c>
      <c r="B1833" s="217" t="s">
        <v>835</v>
      </c>
      <c r="C1833" t="s">
        <v>839</v>
      </c>
      <c r="I1833" s="326">
        <v>32718.560000000001</v>
      </c>
      <c r="K1833" s="148">
        <v>5.8725033111912399E-2</v>
      </c>
      <c r="L1833" s="197">
        <v>0</v>
      </c>
      <c r="M1833" s="148">
        <v>5.9201333475892598E-2</v>
      </c>
    </row>
    <row r="1834" spans="1:31" x14ac:dyDescent="0.25">
      <c r="A1834" s="152">
        <v>43095</v>
      </c>
      <c r="B1834" s="217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26">
        <v>265.44</v>
      </c>
      <c r="J1834">
        <v>0.01</v>
      </c>
      <c r="K1834" s="148">
        <v>4.68549530649077E-4</v>
      </c>
      <c r="L1834" s="197">
        <v>0.72100000000000397</v>
      </c>
      <c r="M1834" s="148">
        <v>0</v>
      </c>
    </row>
    <row r="1835" spans="1:31" x14ac:dyDescent="0.25">
      <c r="A1835" s="152">
        <v>43095</v>
      </c>
      <c r="B1835" s="217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26">
        <v>17780</v>
      </c>
      <c r="J1835">
        <v>5.08</v>
      </c>
      <c r="K1835" s="148">
        <v>3.1384910544532102E-2</v>
      </c>
      <c r="L1835" s="197">
        <v>175</v>
      </c>
      <c r="M1835" s="148">
        <v>3.2785616630881698E-2</v>
      </c>
      <c r="N1835" s="87">
        <v>-587.26800000000003</v>
      </c>
      <c r="O1835" s="87">
        <v>-114.19734747081699</v>
      </c>
      <c r="P1835" s="198">
        <v>6</v>
      </c>
      <c r="Q1835" s="198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209">
        <v>5.093</v>
      </c>
      <c r="Z1835" s="210">
        <v>5.0780000000000003</v>
      </c>
      <c r="AA1835" s="210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52">
        <v>43095</v>
      </c>
      <c r="B1836" s="217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26">
        <v>608</v>
      </c>
      <c r="J1836">
        <v>6.08</v>
      </c>
      <c r="K1836" s="148">
        <v>1.0732297868996301E-3</v>
      </c>
      <c r="L1836" s="197">
        <v>8</v>
      </c>
      <c r="M1836" s="148">
        <v>0</v>
      </c>
      <c r="Y1836" s="209">
        <v>6.0640000000000001</v>
      </c>
      <c r="Z1836" s="209">
        <v>5.0110000000000001</v>
      </c>
      <c r="AA1836" s="209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52">
        <v>43095</v>
      </c>
      <c r="B1837" s="217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26">
        <v>17444</v>
      </c>
      <c r="J1837">
        <v>6.23</v>
      </c>
      <c r="K1837" s="148">
        <v>3.0791809872824399E-2</v>
      </c>
      <c r="L1837" s="197">
        <v>196</v>
      </c>
      <c r="M1837" s="148">
        <v>2.9354282119772899E-2</v>
      </c>
      <c r="N1837" s="87">
        <v>2864.0619999999999</v>
      </c>
      <c r="O1837" s="87">
        <v>228.52771916537799</v>
      </c>
      <c r="P1837" s="198">
        <v>2</v>
      </c>
      <c r="Q1837" s="198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209">
        <v>6.2119999999999997</v>
      </c>
      <c r="Z1837" s="210">
        <v>6.2729999999999997</v>
      </c>
      <c r="AA1837" s="210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52">
        <v>43095</v>
      </c>
      <c r="B1838" s="217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26">
        <v>77979</v>
      </c>
      <c r="J1838">
        <v>15.29</v>
      </c>
      <c r="K1838" s="148">
        <v>0.13764701571158999</v>
      </c>
      <c r="L1838" s="197">
        <v>1479</v>
      </c>
      <c r="M1838" s="148">
        <v>0.152614264198248</v>
      </c>
      <c r="N1838" s="87">
        <v>-7409.7400000000198</v>
      </c>
      <c r="O1838" s="87">
        <v>-477.808718064517</v>
      </c>
      <c r="P1838" s="198">
        <v>9</v>
      </c>
      <c r="Q1838" s="198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209">
        <v>15.286</v>
      </c>
      <c r="Z1838" s="210">
        <v>15.609</v>
      </c>
      <c r="AA1838" s="210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52">
        <v>43095</v>
      </c>
      <c r="B1839" s="217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26">
        <v>143616</v>
      </c>
      <c r="J1839">
        <v>10.88</v>
      </c>
      <c r="K1839" s="148">
        <v>0.25350817282134502</v>
      </c>
      <c r="L1839" s="197">
        <v>1452</v>
      </c>
      <c r="M1839" s="148">
        <v>0.24225327559262899</v>
      </c>
      <c r="N1839" s="87">
        <v>3809.62499999999</v>
      </c>
      <c r="O1839" s="87">
        <v>734.52614993186796</v>
      </c>
      <c r="P1839" s="198">
        <v>4</v>
      </c>
      <c r="Q1839" s="198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209">
        <v>10.888999999999999</v>
      </c>
      <c r="Z1839" s="210">
        <v>11.355</v>
      </c>
      <c r="AA1839" s="210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52">
        <v>43095</v>
      </c>
      <c r="B1840" s="217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26">
        <v>28800</v>
      </c>
      <c r="J1840">
        <v>5.76</v>
      </c>
      <c r="K1840" s="148">
        <v>5.0837200432088003E-2</v>
      </c>
      <c r="L1840" s="197">
        <v>250</v>
      </c>
      <c r="M1840" s="148">
        <v>5.2934340860745797E-2</v>
      </c>
      <c r="N1840" s="87">
        <v>-1493.0060000000001</v>
      </c>
      <c r="O1840" s="87">
        <v>-171.122327068966</v>
      </c>
      <c r="P1840" s="198">
        <v>8</v>
      </c>
      <c r="Q1840" s="198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209">
        <v>5.7480000000000002</v>
      </c>
      <c r="Z1840" s="210">
        <v>5.9640000000000004</v>
      </c>
      <c r="AA1840" s="210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52">
        <v>43095</v>
      </c>
      <c r="B1841" s="217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26">
        <v>78532.5</v>
      </c>
      <c r="J1841">
        <v>8.49</v>
      </c>
      <c r="K1841" s="148">
        <v>0.13862404315739399</v>
      </c>
      <c r="L1841" s="197">
        <v>4769.6000000000004</v>
      </c>
      <c r="M1841" s="148">
        <v>0.14180834064765299</v>
      </c>
      <c r="N1841" s="87">
        <v>43217.754999999997</v>
      </c>
      <c r="O1841" s="87">
        <v>-124.348879638303</v>
      </c>
      <c r="P1841" s="198">
        <v>6</v>
      </c>
      <c r="Q1841" s="198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209">
        <v>8.2870000000000008</v>
      </c>
      <c r="Z1841" s="210">
        <v>7.0990000000000002</v>
      </c>
      <c r="AA1841" s="210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52">
        <v>43095</v>
      </c>
      <c r="B1842" s="217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26">
        <v>15744</v>
      </c>
      <c r="J1842">
        <v>9.84</v>
      </c>
      <c r="K1842" s="148">
        <v>2.7791002902874701E-2</v>
      </c>
      <c r="L1842" s="197">
        <v>48</v>
      </c>
      <c r="M1842" s="148">
        <v>2.89996220395362E-2</v>
      </c>
      <c r="N1842" s="87">
        <v>-652.69600000000003</v>
      </c>
      <c r="O1842" s="87">
        <v>-66.163250709939106</v>
      </c>
      <c r="P1842" s="198">
        <v>3</v>
      </c>
      <c r="Q1842" s="198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210">
        <v>9.6950000000000003</v>
      </c>
      <c r="Z1842" s="210">
        <v>10.994999999999999</v>
      </c>
      <c r="AA1842" s="210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52">
        <v>43095</v>
      </c>
      <c r="B1843" s="217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26">
        <v>14847</v>
      </c>
      <c r="J1843">
        <v>7.07</v>
      </c>
      <c r="K1843" s="148">
        <v>2.62076359310837E-2</v>
      </c>
      <c r="L1843" s="197">
        <v>338.18</v>
      </c>
      <c r="M1843" s="148">
        <v>2.6592339384631201E-2</v>
      </c>
      <c r="N1843" s="87">
        <v>-460.65999999999201</v>
      </c>
      <c r="O1843" s="87">
        <v>-33.828686260620202</v>
      </c>
      <c r="P1843" s="198">
        <v>0</v>
      </c>
      <c r="Q1843" s="198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209">
        <v>7.0780000000000003</v>
      </c>
      <c r="Z1843" s="210">
        <v>6.9450000000000003</v>
      </c>
      <c r="AA1843" s="210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52">
        <v>43095</v>
      </c>
      <c r="B1844" s="217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26">
        <v>114296</v>
      </c>
      <c r="J1844">
        <v>10.99</v>
      </c>
      <c r="K1844" s="148">
        <v>0.20175307849256699</v>
      </c>
      <c r="L1844" s="197">
        <v>416</v>
      </c>
      <c r="M1844" s="148">
        <v>0.22432405410857401</v>
      </c>
      <c r="N1844" s="87">
        <v>-13929.766</v>
      </c>
      <c r="O1844" s="87">
        <v>-1279.6692203125001</v>
      </c>
      <c r="P1844" s="198">
        <v>2</v>
      </c>
      <c r="Q1844" s="198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209">
        <v>10.983000000000001</v>
      </c>
      <c r="Z1844" s="210">
        <v>12.340999999999999</v>
      </c>
      <c r="AA1844" s="210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52">
        <v>43095</v>
      </c>
      <c r="B1845" s="217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26">
        <v>4000</v>
      </c>
      <c r="J1845">
        <v>0</v>
      </c>
      <c r="K1845" s="148">
        <v>7.06072228223444E-3</v>
      </c>
      <c r="L1845" s="197">
        <v>0</v>
      </c>
      <c r="M1845" s="148">
        <v>7.06072228223444E-3</v>
      </c>
    </row>
    <row r="1846" spans="1:31" x14ac:dyDescent="0.25">
      <c r="A1846" s="152">
        <v>43095</v>
      </c>
      <c r="B1846" s="217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26">
        <v>3705</v>
      </c>
      <c r="J1846">
        <v>37.049999999999997</v>
      </c>
      <c r="K1846" s="148">
        <v>6.5399940139196496E-3</v>
      </c>
      <c r="L1846" s="197">
        <v>234</v>
      </c>
      <c r="M1846" s="148">
        <v>0</v>
      </c>
    </row>
    <row r="1847" spans="1:31" x14ac:dyDescent="0.25">
      <c r="A1847" s="152">
        <v>43095</v>
      </c>
      <c r="B1847" s="217" t="s">
        <v>835</v>
      </c>
      <c r="C1847" t="s">
        <v>839</v>
      </c>
      <c r="I1847" s="326">
        <v>48897.34</v>
      </c>
      <c r="K1847" s="148">
        <v>8.6312634519998294E-2</v>
      </c>
      <c r="L1847" s="197">
        <v>0</v>
      </c>
      <c r="M1847" s="148">
        <v>8.67811840506474E-2</v>
      </c>
    </row>
    <row r="1848" spans="1:31" x14ac:dyDescent="0.25">
      <c r="A1848" s="152">
        <v>43096</v>
      </c>
      <c r="B1848" s="217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26">
        <v>265.47000000000003</v>
      </c>
      <c r="J1848">
        <v>0.01</v>
      </c>
      <c r="K1848" s="148">
        <v>4.8710486789636001E-4</v>
      </c>
      <c r="L1848" s="197">
        <v>0.30899999999974198</v>
      </c>
      <c r="M1848" s="148">
        <v>0</v>
      </c>
    </row>
    <row r="1849" spans="1:31" x14ac:dyDescent="0.25">
      <c r="A1849" s="152">
        <v>43096</v>
      </c>
      <c r="B1849" s="217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26">
        <v>17675</v>
      </c>
      <c r="J1849">
        <v>5.05</v>
      </c>
      <c r="K1849" s="148">
        <v>3.2431455682631401E-2</v>
      </c>
      <c r="L1849" s="197">
        <v>-105</v>
      </c>
      <c r="M1849" s="148">
        <v>3.4080129603986903E-2</v>
      </c>
      <c r="N1849" s="87">
        <v>-587.26800000000003</v>
      </c>
      <c r="O1849" s="87">
        <v>-114.19734747081699</v>
      </c>
      <c r="P1849" s="198">
        <v>6</v>
      </c>
      <c r="Q1849" s="198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210">
        <v>5.0570000000000004</v>
      </c>
      <c r="Z1849" s="210">
        <v>5.0759999999999996</v>
      </c>
      <c r="AA1849" s="210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52">
        <v>43096</v>
      </c>
      <c r="B1850" s="217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26">
        <v>605</v>
      </c>
      <c r="J1850">
        <v>6.05</v>
      </c>
      <c r="K1850" s="148">
        <v>1.1101007461381601E-3</v>
      </c>
      <c r="L1850" s="197">
        <v>-3</v>
      </c>
      <c r="M1850" s="148">
        <v>0</v>
      </c>
      <c r="Y1850" s="209">
        <v>6.3490000000000002</v>
      </c>
      <c r="Z1850" s="209">
        <v>5.032</v>
      </c>
      <c r="AA1850" s="209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52">
        <v>43096</v>
      </c>
      <c r="B1851" s="217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26">
        <v>17360</v>
      </c>
      <c r="J1851">
        <v>6.2</v>
      </c>
      <c r="K1851" s="148">
        <v>3.1853469343733003E-2</v>
      </c>
      <c r="L1851" s="197">
        <v>-84</v>
      </c>
      <c r="M1851" s="148">
        <v>3.0513311685940601E-2</v>
      </c>
      <c r="N1851" s="87">
        <v>2864.0619999999999</v>
      </c>
      <c r="O1851" s="87">
        <v>228.52771916537799</v>
      </c>
      <c r="P1851" s="198">
        <v>2</v>
      </c>
      <c r="Q1851" s="198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210">
        <v>6.1909999999999998</v>
      </c>
      <c r="Z1851" s="210">
        <v>6.2709999999999999</v>
      </c>
      <c r="AA1851" s="210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52">
        <v>43096</v>
      </c>
      <c r="B1852" s="217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26">
        <v>77214</v>
      </c>
      <c r="J1852">
        <v>15.14</v>
      </c>
      <c r="K1852" s="148">
        <v>0.141678213243491</v>
      </c>
      <c r="L1852" s="197">
        <v>-765</v>
      </c>
      <c r="M1852" s="148">
        <v>0.15864011227393801</v>
      </c>
      <c r="N1852" s="87">
        <v>-7409.7400000000198</v>
      </c>
      <c r="O1852" s="87">
        <v>-477.808718064517</v>
      </c>
      <c r="P1852" s="198">
        <v>9</v>
      </c>
      <c r="Q1852" s="198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210">
        <v>15.154</v>
      </c>
      <c r="Z1852" s="210">
        <v>15.573</v>
      </c>
      <c r="AA1852" s="210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52">
        <v>43096</v>
      </c>
      <c r="B1853" s="217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26">
        <v>140416</v>
      </c>
      <c r="J1853">
        <v>10.97</v>
      </c>
      <c r="K1853" s="148">
        <v>0.257646126230969</v>
      </c>
      <c r="L1853" s="197">
        <v>1206.58</v>
      </c>
      <c r="M1853" s="148">
        <v>0.24373291247609799</v>
      </c>
      <c r="N1853" s="87">
        <v>4196.2089999999998</v>
      </c>
      <c r="O1853" s="87">
        <v>767.52931329256</v>
      </c>
      <c r="P1853" s="198">
        <v>4</v>
      </c>
      <c r="Q1853" s="198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210">
        <v>10.746</v>
      </c>
      <c r="Z1853" s="210">
        <v>11.352</v>
      </c>
      <c r="AA1853" s="210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52">
        <v>43096</v>
      </c>
      <c r="B1854" s="217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26">
        <v>28750</v>
      </c>
      <c r="J1854">
        <v>5.75</v>
      </c>
      <c r="K1854" s="148">
        <v>5.2752721407391998E-2</v>
      </c>
      <c r="L1854" s="197">
        <v>-50</v>
      </c>
      <c r="M1854" s="148">
        <v>5.5024409555761898E-2</v>
      </c>
      <c r="N1854" s="87">
        <v>-1493.0060000000001</v>
      </c>
      <c r="O1854" s="87">
        <v>-171.122327068966</v>
      </c>
      <c r="P1854" s="198">
        <v>8</v>
      </c>
      <c r="Q1854" s="198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209">
        <v>5.8410000000000002</v>
      </c>
      <c r="Z1854" s="210">
        <v>5.9660000000000002</v>
      </c>
      <c r="AA1854" s="210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52">
        <v>43096</v>
      </c>
      <c r="B1855" s="217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26">
        <v>76867.5</v>
      </c>
      <c r="J1855">
        <v>8.31</v>
      </c>
      <c r="K1855" s="148">
        <v>0.14104242827070301</v>
      </c>
      <c r="L1855" s="197">
        <v>-1665</v>
      </c>
      <c r="M1855" s="148">
        <v>0.14740752576378699</v>
      </c>
      <c r="N1855" s="87">
        <v>43217.754999999997</v>
      </c>
      <c r="O1855" s="87">
        <v>-124.348879638303</v>
      </c>
      <c r="P1855" s="198">
        <v>6</v>
      </c>
      <c r="Q1855" s="198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210">
        <v>8.2899999999999991</v>
      </c>
      <c r="Z1855" s="210">
        <v>7.2619999999999996</v>
      </c>
      <c r="AA1855" s="210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52">
        <v>43096</v>
      </c>
      <c r="B1856" s="217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26">
        <v>20559</v>
      </c>
      <c r="J1856">
        <v>9.7899999999999991</v>
      </c>
      <c r="K1856" s="148">
        <v>3.7723241718767703E-2</v>
      </c>
      <c r="L1856" s="197">
        <v>-70</v>
      </c>
      <c r="M1856" s="148">
        <v>3.9108023591677601E-2</v>
      </c>
      <c r="N1856" s="87">
        <v>-817.69600000000003</v>
      </c>
      <c r="O1856" s="87">
        <v>-83.738437704917999</v>
      </c>
      <c r="P1856" s="198">
        <v>4</v>
      </c>
      <c r="Q1856" s="198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210">
        <v>9.3919999999999995</v>
      </c>
      <c r="Z1856" s="210">
        <v>10.983000000000001</v>
      </c>
      <c r="AA1856" s="210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52">
        <v>43096</v>
      </c>
      <c r="B1857" s="217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26">
        <v>12240</v>
      </c>
      <c r="J1857">
        <v>7.2</v>
      </c>
      <c r="K1857" s="148">
        <v>2.2458897740051401E-2</v>
      </c>
      <c r="L1857" s="197">
        <v>269.12</v>
      </c>
      <c r="M1857" s="148">
        <v>2.2364988721559901E-2</v>
      </c>
      <c r="N1857" s="87">
        <v>-153.543999999992</v>
      </c>
      <c r="O1857" s="87">
        <v>9.4496417475757397</v>
      </c>
      <c r="P1857" s="198">
        <v>0</v>
      </c>
      <c r="Q1857" s="198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209">
        <v>7.2720000000000002</v>
      </c>
      <c r="Z1857" s="210">
        <v>6.9249999999999998</v>
      </c>
      <c r="AA1857" s="210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52">
        <v>43096</v>
      </c>
      <c r="B1858" s="217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26">
        <v>109800</v>
      </c>
      <c r="J1858">
        <v>10.98</v>
      </c>
      <c r="K1858" s="148">
        <v>0.201469523844579</v>
      </c>
      <c r="L1858" s="197">
        <v>-77.4299999999985</v>
      </c>
      <c r="M1858" s="148">
        <v>0.22507377032305501</v>
      </c>
      <c r="N1858" s="87">
        <v>-11963.194</v>
      </c>
      <c r="O1858" s="87">
        <v>-1080.1456551942199</v>
      </c>
      <c r="P1858" s="198">
        <v>1</v>
      </c>
      <c r="Q1858" s="198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210">
        <v>10.962999999999999</v>
      </c>
      <c r="Z1858" s="210">
        <v>12.327999999999999</v>
      </c>
      <c r="AA1858" s="210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52">
        <v>43096</v>
      </c>
      <c r="B1859" s="217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26">
        <v>4000</v>
      </c>
      <c r="J1859">
        <v>0</v>
      </c>
      <c r="K1859" s="148">
        <v>7.3395090653762696E-3</v>
      </c>
      <c r="L1859" s="197">
        <v>0</v>
      </c>
      <c r="M1859" s="148">
        <v>7.3395090653762696E-3</v>
      </c>
    </row>
    <row r="1860" spans="1:31" x14ac:dyDescent="0.25">
      <c r="A1860" s="152">
        <v>43096</v>
      </c>
      <c r="B1860" s="217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26">
        <v>3705</v>
      </c>
      <c r="J1860">
        <v>37.049999999999997</v>
      </c>
      <c r="K1860" s="148">
        <v>6.7982202718047703E-3</v>
      </c>
      <c r="L1860" s="197">
        <v>0</v>
      </c>
      <c r="M1860" s="148">
        <v>0</v>
      </c>
    </row>
    <row r="1861" spans="1:31" x14ac:dyDescent="0.25">
      <c r="A1861" s="152">
        <v>43096</v>
      </c>
      <c r="B1861" s="217" t="s">
        <v>835</v>
      </c>
      <c r="C1861" t="s">
        <v>839</v>
      </c>
      <c r="I1861" s="326">
        <v>35538.61</v>
      </c>
      <c r="K1861" s="148">
        <v>6.5208987566467994E-2</v>
      </c>
      <c r="L1861" s="197">
        <v>0</v>
      </c>
      <c r="M1861" s="148">
        <v>6.5696092434364306E-2</v>
      </c>
    </row>
    <row r="1862" spans="1:31" x14ac:dyDescent="0.25">
      <c r="A1862" s="152">
        <v>43097</v>
      </c>
      <c r="B1862" s="217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26">
        <v>265.5</v>
      </c>
      <c r="J1862">
        <v>0.01</v>
      </c>
      <c r="K1862" s="148">
        <v>4.8408834431776303E-4</v>
      </c>
      <c r="L1862" s="197">
        <v>0.30900000000019601</v>
      </c>
      <c r="M1862" s="148">
        <v>0</v>
      </c>
    </row>
    <row r="1863" spans="1:31" x14ac:dyDescent="0.25">
      <c r="A1863" s="152">
        <v>43097</v>
      </c>
      <c r="B1863" s="217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26">
        <v>17885</v>
      </c>
      <c r="J1863">
        <v>5.1100000000000003</v>
      </c>
      <c r="K1863" s="148">
        <v>3.2609868316848201E-2</v>
      </c>
      <c r="L1863" s="197">
        <v>210</v>
      </c>
      <c r="M1863" s="148">
        <v>3.38652525233629E-2</v>
      </c>
      <c r="N1863" s="87">
        <v>-587.26800000000003</v>
      </c>
      <c r="O1863" s="87">
        <v>-114.19734747081699</v>
      </c>
      <c r="P1863" s="198">
        <v>6</v>
      </c>
      <c r="Q1863" s="198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209">
        <v>5.1109999999999998</v>
      </c>
      <c r="Z1863" s="210">
        <v>5.0720000000000001</v>
      </c>
      <c r="AA1863" s="210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52">
        <v>43097</v>
      </c>
      <c r="B1864" s="217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26">
        <v>614</v>
      </c>
      <c r="J1864">
        <v>6.14</v>
      </c>
      <c r="K1864" s="148">
        <v>1.1195112746181001E-3</v>
      </c>
      <c r="L1864" s="197">
        <v>9</v>
      </c>
      <c r="M1864" s="148">
        <v>0</v>
      </c>
      <c r="Y1864" s="209">
        <v>6.1109999999999998</v>
      </c>
      <c r="Z1864" s="209">
        <v>5.0720000000000001</v>
      </c>
      <c r="AA1864" s="209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52">
        <v>43097</v>
      </c>
      <c r="B1865" s="217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26">
        <v>17360</v>
      </c>
      <c r="J1865">
        <v>6.2</v>
      </c>
      <c r="K1865" s="148">
        <v>3.1652631477801701E-2</v>
      </c>
      <c r="L1865" s="197">
        <v>0</v>
      </c>
      <c r="M1865" s="148">
        <v>3.03209235873204E-2</v>
      </c>
      <c r="N1865" s="87">
        <v>2864.0619999999999</v>
      </c>
      <c r="O1865" s="87">
        <v>228.52771916537799</v>
      </c>
      <c r="P1865" s="198">
        <v>2</v>
      </c>
      <c r="Q1865" s="198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210">
        <v>6.032</v>
      </c>
      <c r="Z1865" s="210">
        <v>6.27</v>
      </c>
      <c r="AA1865" s="210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52">
        <v>43097</v>
      </c>
      <c r="B1866" s="217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26">
        <v>77928</v>
      </c>
      <c r="J1866">
        <v>15.28</v>
      </c>
      <c r="K1866" s="148">
        <v>0.14208676646325699</v>
      </c>
      <c r="L1866" s="197">
        <v>714</v>
      </c>
      <c r="M1866" s="148">
        <v>0.157639877691752</v>
      </c>
      <c r="N1866" s="87">
        <v>-7409.7400000000198</v>
      </c>
      <c r="O1866" s="87">
        <v>-477.808718064517</v>
      </c>
      <c r="P1866" s="198">
        <v>9</v>
      </c>
      <c r="Q1866" s="198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209">
        <v>15.462</v>
      </c>
      <c r="Z1866" s="210">
        <v>15.574999999999999</v>
      </c>
      <c r="AA1866" s="210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52">
        <v>43097</v>
      </c>
      <c r="B1867" s="217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26">
        <v>140800</v>
      </c>
      <c r="J1867">
        <v>11</v>
      </c>
      <c r="K1867" s="148">
        <v>0.25672180369092701</v>
      </c>
      <c r="L1867" s="197">
        <v>384</v>
      </c>
      <c r="M1867" s="148">
        <v>0.242196163135839</v>
      </c>
      <c r="N1867" s="87">
        <v>4196.2089999999998</v>
      </c>
      <c r="O1867" s="87">
        <v>767.52931329256</v>
      </c>
      <c r="P1867" s="198">
        <v>4</v>
      </c>
      <c r="Q1867" s="198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210">
        <v>10.898</v>
      </c>
      <c r="Z1867" s="210">
        <v>11.348000000000001</v>
      </c>
      <c r="AA1867" s="210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52">
        <v>43097</v>
      </c>
      <c r="B1868" s="217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26">
        <v>28800</v>
      </c>
      <c r="J1868">
        <v>5.76</v>
      </c>
      <c r="K1868" s="148">
        <v>5.2511278027689498E-2</v>
      </c>
      <c r="L1868" s="197">
        <v>50</v>
      </c>
      <c r="M1868" s="148">
        <v>5.4677477644827603E-2</v>
      </c>
      <c r="N1868" s="87">
        <v>-1493.0060000000001</v>
      </c>
      <c r="O1868" s="87">
        <v>-171.122327068966</v>
      </c>
      <c r="P1868" s="198">
        <v>8</v>
      </c>
      <c r="Q1868" s="198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209">
        <v>5.81</v>
      </c>
      <c r="Z1868" s="210">
        <v>5.9710000000000001</v>
      </c>
      <c r="AA1868" s="210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52">
        <v>43097</v>
      </c>
      <c r="B1869" s="217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26">
        <v>78717.5</v>
      </c>
      <c r="J1869">
        <v>8.51</v>
      </c>
      <c r="K1869" s="148">
        <v>0.14352626833835599</v>
      </c>
      <c r="L1869" s="197">
        <v>1850</v>
      </c>
      <c r="M1869" s="148">
        <v>0.146478113253735</v>
      </c>
      <c r="N1869" s="87">
        <v>43217.754999999997</v>
      </c>
      <c r="O1869" s="87">
        <v>-124.348879638303</v>
      </c>
      <c r="P1869" s="198">
        <v>6</v>
      </c>
      <c r="Q1869" s="198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209">
        <v>9.8859999999999992</v>
      </c>
      <c r="Z1869" s="210">
        <v>7.2489999999999997</v>
      </c>
      <c r="AA1869" s="210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52">
        <v>43097</v>
      </c>
      <c r="B1870" s="217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26">
        <v>20559</v>
      </c>
      <c r="J1870">
        <v>9.7899999999999991</v>
      </c>
      <c r="K1870" s="148">
        <v>3.7485394617058E-2</v>
      </c>
      <c r="L1870" s="197">
        <v>0</v>
      </c>
      <c r="M1870" s="148">
        <v>3.8861445364540503E-2</v>
      </c>
      <c r="N1870" s="87">
        <v>-817.69600000000003</v>
      </c>
      <c r="O1870" s="87">
        <v>-83.738437704917999</v>
      </c>
      <c r="P1870" s="198">
        <v>4</v>
      </c>
      <c r="Q1870" s="198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210">
        <v>9.7989999999999995</v>
      </c>
      <c r="Z1870" s="210">
        <v>10.925000000000001</v>
      </c>
      <c r="AA1870" s="210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52">
        <v>43097</v>
      </c>
      <c r="B1871" s="217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26">
        <v>12189</v>
      </c>
      <c r="J1871">
        <v>7.17</v>
      </c>
      <c r="K1871" s="148">
        <v>2.22243044402607E-2</v>
      </c>
      <c r="L1871" s="197">
        <v>-51</v>
      </c>
      <c r="M1871" s="148">
        <v>2.2223976244773E-2</v>
      </c>
      <c r="N1871" s="87">
        <v>-153.543999999992</v>
      </c>
      <c r="O1871" s="87">
        <v>9.4496417475757397</v>
      </c>
      <c r="P1871" s="198">
        <v>0</v>
      </c>
      <c r="Q1871" s="198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210">
        <v>7.1879999999999997</v>
      </c>
      <c r="Z1871" s="210">
        <v>6.9470000000000001</v>
      </c>
      <c r="AA1871" s="210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52">
        <v>43097</v>
      </c>
      <c r="B1872" s="217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26">
        <v>110000</v>
      </c>
      <c r="J1872">
        <v>11</v>
      </c>
      <c r="K1872" s="148">
        <v>0.200563909133536</v>
      </c>
      <c r="L1872" s="197">
        <v>200</v>
      </c>
      <c r="M1872" s="148">
        <v>0.22365466789433699</v>
      </c>
      <c r="N1872" s="87">
        <v>-11963.194</v>
      </c>
      <c r="O1872" s="87">
        <v>-1080.1456551942199</v>
      </c>
      <c r="P1872" s="198">
        <v>1</v>
      </c>
      <c r="Q1872" s="198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210">
        <v>10.962999999999999</v>
      </c>
      <c r="Z1872" s="210">
        <v>12.319000000000001</v>
      </c>
      <c r="AA1872" s="210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52">
        <v>43097</v>
      </c>
      <c r="B1873" s="217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26">
        <v>4000</v>
      </c>
      <c r="J1873">
        <v>0</v>
      </c>
      <c r="K1873" s="148">
        <v>7.2932330594013203E-3</v>
      </c>
      <c r="L1873" s="197">
        <v>0</v>
      </c>
      <c r="M1873" s="148">
        <v>7.2932330594013203E-3</v>
      </c>
    </row>
    <row r="1874" spans="1:31" x14ac:dyDescent="0.25">
      <c r="A1874" s="152">
        <v>43097</v>
      </c>
      <c r="B1874" s="217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26">
        <v>3797</v>
      </c>
      <c r="J1874">
        <v>37.97</v>
      </c>
      <c r="K1874" s="148">
        <v>6.9231014816367098E-3</v>
      </c>
      <c r="L1874" s="197">
        <v>92</v>
      </c>
      <c r="M1874" s="148">
        <v>0</v>
      </c>
    </row>
    <row r="1875" spans="1:31" x14ac:dyDescent="0.25">
      <c r="A1875" s="152">
        <v>43097</v>
      </c>
      <c r="B1875" s="217" t="s">
        <v>835</v>
      </c>
      <c r="C1875" t="s">
        <v>839</v>
      </c>
      <c r="I1875" s="326">
        <v>35538.61</v>
      </c>
      <c r="K1875" s="148">
        <v>6.4797841334292602E-2</v>
      </c>
      <c r="L1875" s="197">
        <v>0</v>
      </c>
      <c r="M1875" s="148">
        <v>6.5281929678610406E-2</v>
      </c>
    </row>
    <row r="1876" spans="1:31" x14ac:dyDescent="0.25">
      <c r="A1876" s="152">
        <v>43098</v>
      </c>
      <c r="B1876" s="217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26">
        <v>265.52999999999997</v>
      </c>
      <c r="J1876">
        <v>0.01</v>
      </c>
      <c r="K1876" s="148">
        <v>4.8155156774750302E-4</v>
      </c>
      <c r="L1876" s="197">
        <v>0.30899999999974198</v>
      </c>
      <c r="M1876" s="148">
        <v>0</v>
      </c>
    </row>
    <row r="1877" spans="1:31" x14ac:dyDescent="0.25">
      <c r="A1877" s="152">
        <v>43098</v>
      </c>
      <c r="B1877" s="217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26">
        <v>17815</v>
      </c>
      <c r="J1877">
        <v>5.09</v>
      </c>
      <c r="K1877" s="148">
        <v>3.2308368845033603E-2</v>
      </c>
      <c r="L1877" s="197">
        <v>-70</v>
      </c>
      <c r="M1877" s="148">
        <v>3.3683981751928598E-2</v>
      </c>
      <c r="N1877" s="87">
        <v>-587.26800000000003</v>
      </c>
      <c r="O1877" s="87">
        <v>-114.19734747081699</v>
      </c>
      <c r="P1877" s="198">
        <v>6</v>
      </c>
      <c r="Q1877" s="198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209">
        <v>5.1609999999999996</v>
      </c>
      <c r="Z1877" s="210">
        <v>5.069</v>
      </c>
      <c r="AA1877" s="210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52">
        <v>43098</v>
      </c>
      <c r="B1878" s="217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26">
        <v>619</v>
      </c>
      <c r="J1878">
        <v>6.19</v>
      </c>
      <c r="K1878" s="148">
        <v>1.12258660202502E-3</v>
      </c>
      <c r="L1878" s="197">
        <v>5</v>
      </c>
      <c r="M1878" s="148">
        <v>0</v>
      </c>
      <c r="Y1878" s="209">
        <v>6.2140000000000004</v>
      </c>
      <c r="Z1878" s="209">
        <v>5.1189999999999998</v>
      </c>
      <c r="AA1878" s="209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52">
        <v>43098</v>
      </c>
      <c r="B1879" s="217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26">
        <v>17304</v>
      </c>
      <c r="J1879">
        <v>6.18</v>
      </c>
      <c r="K1879" s="148">
        <v>3.1381645495058202E-2</v>
      </c>
      <c r="L1879" s="197">
        <v>-56</v>
      </c>
      <c r="M1879" s="148">
        <v>3.01586245698988E-2</v>
      </c>
      <c r="N1879" s="87">
        <v>2864.0619999999999</v>
      </c>
      <c r="O1879" s="87">
        <v>228.52771916537799</v>
      </c>
      <c r="P1879" s="198">
        <v>2</v>
      </c>
      <c r="Q1879" s="198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210">
        <v>6.1529999999999996</v>
      </c>
      <c r="Z1879" s="210">
        <v>6.2679999999999998</v>
      </c>
      <c r="AA1879" s="210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52">
        <v>43098</v>
      </c>
      <c r="B1880" s="217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26">
        <v>78438</v>
      </c>
      <c r="J1880">
        <v>15.38</v>
      </c>
      <c r="K1880" s="148">
        <v>0.14225112744691201</v>
      </c>
      <c r="L1880" s="197">
        <v>510</v>
      </c>
      <c r="M1880" s="148">
        <v>0.15679607762800599</v>
      </c>
      <c r="N1880" s="87">
        <v>-7409.7400000000198</v>
      </c>
      <c r="O1880" s="87">
        <v>-477.808718064517</v>
      </c>
      <c r="P1880" s="198">
        <v>9</v>
      </c>
      <c r="Q1880" s="198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210">
        <v>15.138999999999999</v>
      </c>
      <c r="Z1880" s="210">
        <v>15.57</v>
      </c>
      <c r="AA1880" s="210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52">
        <v>43098</v>
      </c>
      <c r="B1881" s="217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26">
        <v>137888</v>
      </c>
      <c r="J1881">
        <v>11.12</v>
      </c>
      <c r="K1881" s="148">
        <v>0.25006659350569699</v>
      </c>
      <c r="L1881" s="197">
        <v>1534.54</v>
      </c>
      <c r="M1881" s="148">
        <v>0.232835741532469</v>
      </c>
      <c r="N1881" s="87">
        <v>5466.7529999999897</v>
      </c>
      <c r="O1881" s="87">
        <v>874.634860570005</v>
      </c>
      <c r="P1881" s="198">
        <v>2</v>
      </c>
      <c r="Q1881" s="198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210">
        <v>11.023999999999999</v>
      </c>
      <c r="Z1881" s="210">
        <v>11.343</v>
      </c>
      <c r="AA1881" s="210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52">
        <v>43098</v>
      </c>
      <c r="B1882" s="217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26">
        <v>28850</v>
      </c>
      <c r="J1882">
        <v>5.77</v>
      </c>
      <c r="K1882" s="148">
        <v>5.2320877978064499E-2</v>
      </c>
      <c r="L1882" s="197">
        <v>50</v>
      </c>
      <c r="M1882" s="148">
        <v>5.43848051320234E-2</v>
      </c>
      <c r="N1882" s="87">
        <v>-1493.0060000000001</v>
      </c>
      <c r="O1882" s="87">
        <v>-171.122327068966</v>
      </c>
      <c r="P1882" s="198">
        <v>8</v>
      </c>
      <c r="Q1882" s="198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209">
        <v>6.0490000000000004</v>
      </c>
      <c r="Z1882" s="210">
        <v>5.9710000000000001</v>
      </c>
      <c r="AA1882" s="210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52">
        <v>43098</v>
      </c>
      <c r="B1883" s="217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26">
        <v>78810</v>
      </c>
      <c r="J1883">
        <v>8.52</v>
      </c>
      <c r="K1883" s="148">
        <v>0.14292576753730499</v>
      </c>
      <c r="L1883" s="197">
        <v>92.5</v>
      </c>
      <c r="M1883" s="148">
        <v>0.14569405884370501</v>
      </c>
      <c r="N1883" s="87">
        <v>43217.754999999997</v>
      </c>
      <c r="O1883" s="87">
        <v>-124.348879638303</v>
      </c>
      <c r="P1883" s="198">
        <v>6</v>
      </c>
      <c r="Q1883" s="198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209">
        <v>8.9179999999999993</v>
      </c>
      <c r="Z1883" s="210">
        <v>7.2210000000000001</v>
      </c>
      <c r="AA1883" s="210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52">
        <v>43098</v>
      </c>
      <c r="B1884" s="217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26">
        <v>20643</v>
      </c>
      <c r="J1884">
        <v>9.83</v>
      </c>
      <c r="K1884" s="148">
        <v>3.7437084370925001E-2</v>
      </c>
      <c r="L1884" s="197">
        <v>84</v>
      </c>
      <c r="M1884" s="148">
        <v>3.8653431437125602E-2</v>
      </c>
      <c r="N1884" s="87">
        <v>-817.69600000000003</v>
      </c>
      <c r="O1884" s="87">
        <v>-83.738437704917999</v>
      </c>
      <c r="P1884" s="198">
        <v>4</v>
      </c>
      <c r="Q1884" s="198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210">
        <v>9.0500000000000007</v>
      </c>
      <c r="Z1884" s="210">
        <v>10.922000000000001</v>
      </c>
      <c r="AA1884" s="210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52">
        <v>43098</v>
      </c>
      <c r="B1885" s="217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26">
        <v>12206</v>
      </c>
      <c r="J1885">
        <v>7.18</v>
      </c>
      <c r="K1885" s="148">
        <v>2.2136174578864999E-2</v>
      </c>
      <c r="L1885" s="197">
        <v>17</v>
      </c>
      <c r="M1885" s="148">
        <v>2.2105017813400098E-2</v>
      </c>
      <c r="N1885" s="87">
        <v>-153.543999999992</v>
      </c>
      <c r="O1885" s="87">
        <v>9.4496417475757397</v>
      </c>
      <c r="P1885" s="198">
        <v>0</v>
      </c>
      <c r="Q1885" s="198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210">
        <v>7.1319999999999997</v>
      </c>
      <c r="Z1885" s="210">
        <v>6.9539999999999997</v>
      </c>
      <c r="AA1885" s="210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52">
        <v>43098</v>
      </c>
      <c r="B1886" s="217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26">
        <v>110800</v>
      </c>
      <c r="J1886">
        <v>11.08</v>
      </c>
      <c r="K1886" s="148">
        <v>0.20094118821384899</v>
      </c>
      <c r="L1886" s="197">
        <v>800</v>
      </c>
      <c r="M1886" s="148">
        <v>0.22245751000643599</v>
      </c>
      <c r="N1886" s="87">
        <v>-11963.194</v>
      </c>
      <c r="O1886" s="87">
        <v>-1080.1456551942199</v>
      </c>
      <c r="P1886" s="198">
        <v>1</v>
      </c>
      <c r="Q1886" s="198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210">
        <v>10.978</v>
      </c>
      <c r="Z1886" s="210">
        <v>12.316000000000001</v>
      </c>
      <c r="AA1886" s="210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52">
        <v>43098</v>
      </c>
      <c r="B1887" s="217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26">
        <v>4000</v>
      </c>
      <c r="J1887">
        <v>0</v>
      </c>
      <c r="K1887" s="148">
        <v>7.2541945203555601E-3</v>
      </c>
      <c r="L1887" s="197">
        <v>0</v>
      </c>
      <c r="M1887" s="148">
        <v>7.2541945203555601E-3</v>
      </c>
    </row>
    <row r="1888" spans="1:31" x14ac:dyDescent="0.25">
      <c r="A1888" s="152">
        <v>43098</v>
      </c>
      <c r="B1888" s="217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26">
        <v>3783</v>
      </c>
      <c r="J1888">
        <v>37.83</v>
      </c>
      <c r="K1888" s="148">
        <v>6.8606544676262701E-3</v>
      </c>
      <c r="L1888" s="197">
        <v>-14</v>
      </c>
      <c r="M1888" s="148">
        <v>0</v>
      </c>
    </row>
    <row r="1889" spans="1:64" x14ac:dyDescent="0.25">
      <c r="A1889" s="152">
        <v>43098</v>
      </c>
      <c r="B1889" s="217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26">
        <v>39000</v>
      </c>
      <c r="J1889">
        <v>1</v>
      </c>
      <c r="K1889" s="148">
        <v>7.0728396573466704E-2</v>
      </c>
      <c r="L1889" s="197">
        <v>-22.66</v>
      </c>
      <c r="M1889" s="148">
        <v>0</v>
      </c>
    </row>
    <row r="1890" spans="1:64" x14ac:dyDescent="0.25">
      <c r="A1890" s="152">
        <v>43098</v>
      </c>
      <c r="B1890" s="217" t="s">
        <v>835</v>
      </c>
      <c r="C1890" t="s">
        <v>839</v>
      </c>
      <c r="I1890" s="326">
        <v>983.59</v>
      </c>
      <c r="K1890" s="148">
        <v>1.7837882970691301E-3</v>
      </c>
      <c r="L1890" s="197">
        <v>0</v>
      </c>
      <c r="M1890" s="148">
        <v>7.2993736438283302E-2</v>
      </c>
      <c r="P1890" s="198">
        <f>COLUMN()</f>
        <v>16</v>
      </c>
      <c r="Q1890" s="198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52">
        <v>43102</v>
      </c>
      <c r="B1891" s="217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26">
        <v>265.56</v>
      </c>
      <c r="J1891">
        <v>0.01</v>
      </c>
      <c r="K1891" s="148">
        <v>4.7489561675959497E-4</v>
      </c>
      <c r="L1891" s="197">
        <v>0.30900000000019601</v>
      </c>
      <c r="M1891" s="148">
        <v>0</v>
      </c>
    </row>
    <row r="1892" spans="1:64" x14ac:dyDescent="0.25">
      <c r="A1892" s="152">
        <v>43102</v>
      </c>
      <c r="B1892" s="217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26">
        <v>18095</v>
      </c>
      <c r="J1892">
        <v>5.17</v>
      </c>
      <c r="K1892" s="148">
        <v>3.2358925234466297E-2</v>
      </c>
      <c r="L1892" s="197">
        <v>280</v>
      </c>
      <c r="M1892" s="148">
        <v>3.3214652943954898E-2</v>
      </c>
      <c r="N1892" s="87">
        <v>-587.26800000000003</v>
      </c>
      <c r="O1892" s="87">
        <v>-114.19734747081699</v>
      </c>
      <c r="P1892" s="198">
        <v>6</v>
      </c>
      <c r="Q1892" s="198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209">
        <v>5.1740000000000004</v>
      </c>
      <c r="Z1892" s="210">
        <v>5.0540000000000003</v>
      </c>
      <c r="AA1892" s="210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52">
        <v>43102</v>
      </c>
      <c r="B1893" s="217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26">
        <v>618</v>
      </c>
      <c r="J1893">
        <v>6.18</v>
      </c>
      <c r="K1893" s="148">
        <v>1.1051569933628201E-3</v>
      </c>
      <c r="L1893" s="197">
        <v>-1</v>
      </c>
      <c r="M1893" s="148">
        <v>0</v>
      </c>
      <c r="Y1893" s="210">
        <v>6.2460000000000004</v>
      </c>
      <c r="Z1893" s="209">
        <v>4.9939999999999998</v>
      </c>
      <c r="AA1893" s="209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52">
        <v>43102</v>
      </c>
      <c r="B1894" s="217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26">
        <v>17696</v>
      </c>
      <c r="J1894">
        <v>6.32</v>
      </c>
      <c r="K1894" s="148">
        <v>3.16454015445767E-2</v>
      </c>
      <c r="L1894" s="197">
        <v>392</v>
      </c>
      <c r="M1894" s="148">
        <v>2.97384155986508E-2</v>
      </c>
      <c r="N1894" s="87">
        <v>2864.0619999999999</v>
      </c>
      <c r="O1894" s="87">
        <v>228.52771916537799</v>
      </c>
      <c r="P1894" s="198">
        <v>2</v>
      </c>
      <c r="Q1894" s="198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209">
        <v>6.3109999999999999</v>
      </c>
      <c r="Z1894" s="210">
        <v>6.266</v>
      </c>
      <c r="AA1894" s="210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52">
        <v>43102</v>
      </c>
      <c r="B1895" s="217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26">
        <v>79050</v>
      </c>
      <c r="J1895">
        <v>15.5</v>
      </c>
      <c r="K1895" s="148">
        <v>0.14136352803451599</v>
      </c>
      <c r="L1895" s="197">
        <v>612</v>
      </c>
      <c r="M1895" s="148">
        <v>0.15461139184026099</v>
      </c>
      <c r="N1895" s="87">
        <v>-7409.7400000000198</v>
      </c>
      <c r="O1895" s="87">
        <v>-477.808718064517</v>
      </c>
      <c r="P1895" s="198">
        <v>9</v>
      </c>
      <c r="Q1895" s="198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209">
        <v>15.475</v>
      </c>
      <c r="Z1895" s="210">
        <v>15.584</v>
      </c>
      <c r="AA1895" s="210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52">
        <v>43102</v>
      </c>
      <c r="B1896" s="217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26">
        <v>136200</v>
      </c>
      <c r="J1896">
        <v>11.35</v>
      </c>
      <c r="K1896" s="148">
        <v>0.24356372572170801</v>
      </c>
      <c r="L1896" s="197">
        <v>2870.43</v>
      </c>
      <c r="M1896" s="148">
        <v>0.22143982392452799</v>
      </c>
      <c r="N1896" s="87">
        <v>8929.1849999999904</v>
      </c>
      <c r="O1896" s="87">
        <v>1156.2288205560301</v>
      </c>
      <c r="P1896" s="198">
        <v>2</v>
      </c>
      <c r="Q1896" s="198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209">
        <v>11.436999999999999</v>
      </c>
      <c r="Z1896" s="210">
        <v>11.34</v>
      </c>
      <c r="AA1896" s="210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52">
        <v>43102</v>
      </c>
      <c r="B1897" s="217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26">
        <v>27232</v>
      </c>
      <c r="J1897">
        <v>5.92</v>
      </c>
      <c r="K1897" s="148">
        <v>4.86984389049454E-2</v>
      </c>
      <c r="L1897" s="197">
        <v>742.63</v>
      </c>
      <c r="M1897" s="148">
        <v>4.9405578435504298E-2</v>
      </c>
      <c r="N1897" s="87">
        <v>-900.37400000000298</v>
      </c>
      <c r="O1897" s="87">
        <v>-67.596927871622199</v>
      </c>
      <c r="P1897" s="198">
        <v>8</v>
      </c>
      <c r="Q1897" s="198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209">
        <v>5.89</v>
      </c>
      <c r="Z1897" s="210">
        <v>5.9790000000000001</v>
      </c>
      <c r="AA1897" s="210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52">
        <v>43102</v>
      </c>
      <c r="B1898" s="217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26">
        <v>66784.5</v>
      </c>
      <c r="J1898">
        <v>8.73</v>
      </c>
      <c r="K1898" s="148">
        <v>0.11942938062012801</v>
      </c>
      <c r="L1898" s="197">
        <v>1932.51</v>
      </c>
      <c r="M1898" s="148">
        <v>0.118703231673971</v>
      </c>
      <c r="N1898" s="87">
        <v>38729.450999999899</v>
      </c>
      <c r="O1898" s="87">
        <v>149.281818926527</v>
      </c>
      <c r="P1898" s="198">
        <v>6</v>
      </c>
      <c r="Q1898" s="198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210">
        <v>8.4179999999999993</v>
      </c>
      <c r="Z1898" s="210">
        <v>7.2309999999999999</v>
      </c>
      <c r="AA1898" s="210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52">
        <v>43102</v>
      </c>
      <c r="B1899" s="217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26">
        <v>13091</v>
      </c>
      <c r="J1899">
        <v>10.07</v>
      </c>
      <c r="K1899" s="148">
        <v>2.3410372492091599E-2</v>
      </c>
      <c r="L1899" s="197">
        <v>410.02</v>
      </c>
      <c r="M1899" s="148">
        <v>2.38765413028195E-2</v>
      </c>
      <c r="N1899" s="87">
        <v>-299.67600000000101</v>
      </c>
      <c r="O1899" s="87">
        <v>-29.833283067729202</v>
      </c>
      <c r="P1899" s="198">
        <v>2</v>
      </c>
      <c r="Q1899" s="198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209">
        <v>10.021000000000001</v>
      </c>
      <c r="Z1899" s="210">
        <v>10.954000000000001</v>
      </c>
      <c r="AA1899" s="210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52">
        <v>43102</v>
      </c>
      <c r="B1900" s="217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26">
        <v>12410</v>
      </c>
      <c r="J1900">
        <v>7.3</v>
      </c>
      <c r="K1900" s="148">
        <v>2.2192553863483101E-2</v>
      </c>
      <c r="L1900" s="197">
        <v>204</v>
      </c>
      <c r="M1900" s="148">
        <v>2.1797022109774401E-2</v>
      </c>
      <c r="N1900" s="87">
        <v>-153.543999999992</v>
      </c>
      <c r="O1900" s="87">
        <v>9.4496417475757397</v>
      </c>
      <c r="P1900" s="198">
        <v>0</v>
      </c>
      <c r="Q1900" s="198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209">
        <v>7.3449999999999998</v>
      </c>
      <c r="Z1900" s="210">
        <v>6.9329999999999998</v>
      </c>
      <c r="AA1900" s="210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52">
        <v>43102</v>
      </c>
      <c r="B1901" s="217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26">
        <v>111100</v>
      </c>
      <c r="J1901">
        <v>11.11</v>
      </c>
      <c r="K1901" s="148">
        <v>0.19867789961587201</v>
      </c>
      <c r="L1901" s="197">
        <v>300</v>
      </c>
      <c r="M1901" s="148">
        <v>0.21935794420198201</v>
      </c>
      <c r="N1901" s="87">
        <v>-11963.194</v>
      </c>
      <c r="O1901" s="87">
        <v>-1080.1456551942199</v>
      </c>
      <c r="P1901" s="198">
        <v>1</v>
      </c>
      <c r="Q1901" s="198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210">
        <v>11.042</v>
      </c>
      <c r="Z1901" s="210">
        <v>12.305</v>
      </c>
      <c r="AA1901" s="210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52">
        <v>43102</v>
      </c>
      <c r="B1902" s="217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26">
        <v>4000</v>
      </c>
      <c r="J1902">
        <v>0</v>
      </c>
      <c r="K1902" s="148">
        <v>7.1531196981412101E-3</v>
      </c>
      <c r="L1902" s="197">
        <v>0</v>
      </c>
      <c r="M1902" s="148">
        <v>7.1531196981412101E-3</v>
      </c>
    </row>
    <row r="1903" spans="1:64" x14ac:dyDescent="0.25">
      <c r="A1903" s="152">
        <v>43102</v>
      </c>
      <c r="B1903" s="217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26">
        <v>3818</v>
      </c>
      <c r="J1903">
        <v>38.18</v>
      </c>
      <c r="K1903" s="148">
        <v>6.8276527518757804E-3</v>
      </c>
      <c r="L1903" s="197">
        <v>35</v>
      </c>
      <c r="M1903" s="148">
        <v>0</v>
      </c>
    </row>
    <row r="1904" spans="1:64" x14ac:dyDescent="0.25">
      <c r="A1904" s="152">
        <v>43102</v>
      </c>
      <c r="B1904" s="217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26">
        <v>38000</v>
      </c>
      <c r="J1904">
        <v>1</v>
      </c>
      <c r="K1904" s="148">
        <v>6.7954637132341497E-2</v>
      </c>
      <c r="L1904" s="197">
        <v>-0.38</v>
      </c>
      <c r="M1904" s="148">
        <v>0</v>
      </c>
    </row>
    <row r="1905" spans="1:64" x14ac:dyDescent="0.25">
      <c r="A1905" s="152">
        <v>43102</v>
      </c>
      <c r="B1905" s="217" t="s">
        <v>835</v>
      </c>
      <c r="C1905" t="s">
        <v>839</v>
      </c>
      <c r="I1905" s="326">
        <v>30836.51</v>
      </c>
      <c r="K1905" s="148">
        <v>5.5144311775732098E-2</v>
      </c>
      <c r="L1905" s="197">
        <v>0</v>
      </c>
      <c r="M1905" s="148">
        <v>0.123573844524833</v>
      </c>
    </row>
    <row r="1906" spans="1:64" x14ac:dyDescent="0.25">
      <c r="A1906" s="152">
        <v>43103</v>
      </c>
      <c r="B1906" s="217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26">
        <v>45265.65</v>
      </c>
      <c r="J1906">
        <v>0.01</v>
      </c>
      <c r="K1906" s="148">
        <v>8.5271610622243005E-2</v>
      </c>
      <c r="L1906" s="197">
        <v>-0.12800000000015599</v>
      </c>
      <c r="M1906" s="148">
        <v>0</v>
      </c>
    </row>
    <row r="1907" spans="1:64" x14ac:dyDescent="0.25">
      <c r="A1907" s="152">
        <v>43103</v>
      </c>
      <c r="B1907" s="217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26">
        <v>18165</v>
      </c>
      <c r="J1907">
        <v>5.19</v>
      </c>
      <c r="K1907" s="148">
        <v>3.42192988933782E-2</v>
      </c>
      <c r="L1907" s="197">
        <v>70</v>
      </c>
      <c r="M1907" s="148">
        <v>3.4988870486217301E-2</v>
      </c>
      <c r="N1907" s="87">
        <v>-587.26800000000003</v>
      </c>
      <c r="O1907" s="87">
        <v>-114.19734747081699</v>
      </c>
      <c r="P1907" s="198">
        <v>6</v>
      </c>
      <c r="Q1907" s="198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209">
        <v>5.2220000000000004</v>
      </c>
      <c r="Z1907" s="210">
        <v>5.0369999999999999</v>
      </c>
      <c r="AA1907" s="210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52">
        <v>43103</v>
      </c>
      <c r="B1908" s="217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26">
        <v>616</v>
      </c>
      <c r="J1908">
        <v>6.16</v>
      </c>
      <c r="K1908" s="148">
        <v>1.16042323800281E-3</v>
      </c>
      <c r="L1908" s="197">
        <v>-2</v>
      </c>
      <c r="M1908" s="148">
        <v>0</v>
      </c>
      <c r="Y1908" s="209">
        <v>6.2389999999999999</v>
      </c>
      <c r="Z1908" s="209">
        <v>5.1310000000000002</v>
      </c>
      <c r="AA1908" s="209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52">
        <v>43103</v>
      </c>
      <c r="B1909" s="217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26">
        <v>17836</v>
      </c>
      <c r="J1909">
        <v>6.37</v>
      </c>
      <c r="K1909" s="148">
        <v>3.3599527391263102E-2</v>
      </c>
      <c r="L1909" s="197">
        <v>140</v>
      </c>
      <c r="M1909" s="148">
        <v>3.1326943972656202E-2</v>
      </c>
      <c r="N1909" s="87">
        <v>2864.0619999999999</v>
      </c>
      <c r="O1909" s="87">
        <v>228.52771916537799</v>
      </c>
      <c r="P1909" s="198">
        <v>2</v>
      </c>
      <c r="Q1909" s="198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209">
        <v>6.3890000000000002</v>
      </c>
      <c r="Z1909" s="210">
        <v>6.2549999999999999</v>
      </c>
      <c r="AA1909" s="210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52">
        <v>43103</v>
      </c>
      <c r="B1910" s="217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26">
        <v>79050</v>
      </c>
      <c r="J1910">
        <v>15.5</v>
      </c>
      <c r="K1910" s="148">
        <v>0.14891470286383399</v>
      </c>
      <c r="L1910" s="197">
        <v>0</v>
      </c>
      <c r="M1910" s="148">
        <v>0.16287022399182599</v>
      </c>
      <c r="N1910" s="87">
        <v>-7409.7400000000198</v>
      </c>
      <c r="O1910" s="87">
        <v>-477.808718064517</v>
      </c>
      <c r="P1910" s="198">
        <v>9</v>
      </c>
      <c r="Q1910" s="198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209">
        <v>15.475</v>
      </c>
      <c r="Z1910" s="210">
        <v>15.584</v>
      </c>
      <c r="AA1910" s="210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52">
        <v>43103</v>
      </c>
      <c r="B1911" s="217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26">
        <v>135840</v>
      </c>
      <c r="J1911">
        <v>11.32</v>
      </c>
      <c r="K1911" s="148">
        <v>0.255895929627112</v>
      </c>
      <c r="L1911" s="197">
        <v>-360</v>
      </c>
      <c r="M1911" s="148">
        <v>0.23326841116960101</v>
      </c>
      <c r="N1911" s="87">
        <v>8929.1849999999904</v>
      </c>
      <c r="O1911" s="87">
        <v>1156.2288205560301</v>
      </c>
      <c r="P1911" s="198">
        <v>2</v>
      </c>
      <c r="Q1911" s="198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209">
        <v>13.426</v>
      </c>
      <c r="Z1911" s="210">
        <v>11.337999999999999</v>
      </c>
      <c r="AA1911" s="210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52">
        <v>43103</v>
      </c>
      <c r="B1912" s="217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26">
        <v>25284</v>
      </c>
      <c r="J1912">
        <v>6.02</v>
      </c>
      <c r="K1912" s="148">
        <v>4.7630099268933399E-2</v>
      </c>
      <c r="L1912" s="197">
        <v>460.58</v>
      </c>
      <c r="M1912" s="148">
        <v>4.75073694410829E-2</v>
      </c>
      <c r="N1912" s="87">
        <v>-355.79000000000502</v>
      </c>
      <c r="O1912" s="87">
        <v>23.863889900661501</v>
      </c>
      <c r="P1912" s="198">
        <v>7</v>
      </c>
      <c r="Q1912" s="198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209">
        <v>6.1440000000000001</v>
      </c>
      <c r="Z1912" s="210">
        <v>5.9749999999999996</v>
      </c>
      <c r="AA1912" s="210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52">
        <v>43103</v>
      </c>
      <c r="B1913" s="217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26">
        <v>66631.5</v>
      </c>
      <c r="J1913">
        <v>8.7100000000000009</v>
      </c>
      <c r="K1913" s="148">
        <v>0.12552068341393499</v>
      </c>
      <c r="L1913" s="197">
        <v>-153</v>
      </c>
      <c r="M1913" s="148">
        <v>0.125043967984375</v>
      </c>
      <c r="N1913" s="87">
        <v>38729.450999999899</v>
      </c>
      <c r="O1913" s="87">
        <v>149.281818926527</v>
      </c>
      <c r="P1913" s="198">
        <v>6</v>
      </c>
      <c r="Q1913" s="198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210">
        <v>8.73</v>
      </c>
      <c r="Z1913" s="210">
        <v>7.4960000000000004</v>
      </c>
      <c r="AA1913" s="210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52">
        <v>43103</v>
      </c>
      <c r="B1914" s="217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26">
        <v>13156</v>
      </c>
      <c r="J1914">
        <v>10.119999999999999</v>
      </c>
      <c r="K1914" s="148">
        <v>2.4783324868774201E-2</v>
      </c>
      <c r="L1914" s="197">
        <v>65</v>
      </c>
      <c r="M1914" s="148">
        <v>2.51519476272359E-2</v>
      </c>
      <c r="N1914" s="87">
        <v>-299.67600000000101</v>
      </c>
      <c r="O1914" s="87">
        <v>-29.833283067729202</v>
      </c>
      <c r="P1914" s="198">
        <v>2</v>
      </c>
      <c r="Q1914" s="198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210">
        <v>10.039999999999999</v>
      </c>
      <c r="Z1914" s="210">
        <v>10.938000000000001</v>
      </c>
      <c r="AA1914" s="210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52">
        <v>43103</v>
      </c>
      <c r="B1915" s="217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26">
        <v>12427</v>
      </c>
      <c r="J1915">
        <v>7.31</v>
      </c>
      <c r="K1915" s="148">
        <v>2.3410031783540401E-2</v>
      </c>
      <c r="L1915" s="197">
        <v>17</v>
      </c>
      <c r="M1915" s="148">
        <v>2.2961347356872299E-2</v>
      </c>
      <c r="N1915" s="87">
        <v>-153.543999999992</v>
      </c>
      <c r="O1915" s="87">
        <v>9.4496417475757397</v>
      </c>
      <c r="P1915" s="198">
        <v>0</v>
      </c>
      <c r="Q1915" s="198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210">
        <v>7.2750000000000004</v>
      </c>
      <c r="Z1915" s="210">
        <v>6.9779999999999998</v>
      </c>
      <c r="AA1915" s="210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52">
        <v>43103</v>
      </c>
      <c r="B1916" s="217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26">
        <v>108096</v>
      </c>
      <c r="J1916">
        <v>11.26</v>
      </c>
      <c r="K1916" s="148">
        <v>0.20363167262199899</v>
      </c>
      <c r="L1916" s="197">
        <v>1478.51</v>
      </c>
      <c r="M1916" s="148">
        <v>0.22263115419915</v>
      </c>
      <c r="N1916" s="87">
        <v>-10372.686</v>
      </c>
      <c r="O1916" s="87">
        <v>-923.19676375779397</v>
      </c>
      <c r="P1916" s="198">
        <v>0</v>
      </c>
      <c r="Q1916" s="198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209">
        <v>11.233000000000001</v>
      </c>
      <c r="Z1916" s="210">
        <v>12.332000000000001</v>
      </c>
      <c r="AA1916" s="210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52">
        <v>43103</v>
      </c>
      <c r="B1917" s="217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26">
        <v>4000</v>
      </c>
      <c r="J1917">
        <v>0</v>
      </c>
      <c r="K1917" s="148">
        <v>7.5352158311870502E-3</v>
      </c>
      <c r="L1917" s="197">
        <v>0</v>
      </c>
      <c r="M1917" s="148">
        <v>7.5352158311870502E-3</v>
      </c>
    </row>
    <row r="1918" spans="1:64" x14ac:dyDescent="0.25">
      <c r="A1918" s="152">
        <v>43103</v>
      </c>
      <c r="B1918" s="217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26">
        <v>3766</v>
      </c>
      <c r="J1918">
        <v>37.659999999999997</v>
      </c>
      <c r="K1918" s="148">
        <v>7.0944057050626097E-3</v>
      </c>
      <c r="L1918" s="197">
        <v>-52</v>
      </c>
      <c r="M1918" s="148">
        <v>0</v>
      </c>
    </row>
    <row r="1919" spans="1:64" x14ac:dyDescent="0.25">
      <c r="A1919" s="152">
        <v>43103</v>
      </c>
      <c r="B1919" s="217" t="s">
        <v>835</v>
      </c>
      <c r="C1919" t="s">
        <v>839</v>
      </c>
      <c r="I1919" s="326">
        <v>707.65</v>
      </c>
      <c r="K1919" s="148">
        <v>1.33307387073488E-3</v>
      </c>
      <c r="L1919" s="197">
        <v>0</v>
      </c>
      <c r="M1919" s="148">
        <v>8.6604684492977896E-2</v>
      </c>
    </row>
    <row r="1920" spans="1:64" x14ac:dyDescent="0.25">
      <c r="A1920" s="152">
        <v>43104</v>
      </c>
      <c r="B1920" s="217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26">
        <v>25265.68</v>
      </c>
      <c r="J1920">
        <v>0.01</v>
      </c>
      <c r="K1920" s="148">
        <v>4.7640399540311303E-2</v>
      </c>
      <c r="L1920" s="197">
        <v>3.0000000000200099E-2</v>
      </c>
      <c r="M1920" s="148">
        <v>0</v>
      </c>
    </row>
    <row r="1921" spans="1:64" x14ac:dyDescent="0.25">
      <c r="A1921" s="152">
        <v>43104</v>
      </c>
      <c r="B1921" s="217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26">
        <v>18165</v>
      </c>
      <c r="J1921">
        <v>5.19</v>
      </c>
      <c r="K1921" s="148">
        <v>3.4251516588896601E-2</v>
      </c>
      <c r="L1921" s="197">
        <v>0</v>
      </c>
      <c r="M1921" s="148">
        <v>3.5021812738464303E-2</v>
      </c>
      <c r="N1921" s="87">
        <v>-587.26800000000003</v>
      </c>
      <c r="O1921" s="87">
        <v>-114.19734747081699</v>
      </c>
      <c r="P1921" s="198">
        <v>6</v>
      </c>
      <c r="Q1921" s="198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210">
        <v>5.1660000000000004</v>
      </c>
      <c r="Z1921" s="210">
        <v>5.0449999999999999</v>
      </c>
      <c r="AA1921" s="210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52">
        <v>43104</v>
      </c>
      <c r="B1922" s="217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26">
        <v>607</v>
      </c>
      <c r="J1922">
        <v>6.07</v>
      </c>
      <c r="K1922" s="148">
        <v>1.1445455859873501E-3</v>
      </c>
      <c r="L1922" s="197">
        <v>-9</v>
      </c>
      <c r="M1922" s="148">
        <v>0</v>
      </c>
      <c r="Y1922" s="209">
        <v>6.1890000000000001</v>
      </c>
      <c r="Z1922" s="209">
        <v>5.14</v>
      </c>
      <c r="AA1922" s="209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52">
        <v>43104</v>
      </c>
      <c r="B1923" s="217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26">
        <v>17892</v>
      </c>
      <c r="J1923">
        <v>6.39</v>
      </c>
      <c r="K1923" s="148">
        <v>3.3736753911838099E-2</v>
      </c>
      <c r="L1923" s="197">
        <v>56</v>
      </c>
      <c r="M1923" s="148">
        <v>3.1356438496947303E-2</v>
      </c>
      <c r="N1923" s="87">
        <v>2864.0619999999999</v>
      </c>
      <c r="O1923" s="87">
        <v>228.52771916537799</v>
      </c>
      <c r="P1923" s="198">
        <v>2</v>
      </c>
      <c r="Q1923" s="198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210">
        <v>6.0910000000000002</v>
      </c>
      <c r="Z1923" s="210">
        <v>6.2539999999999996</v>
      </c>
      <c r="AA1923" s="210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52">
        <v>43104</v>
      </c>
      <c r="B1924" s="217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26">
        <v>73696</v>
      </c>
      <c r="J1924">
        <v>15.68</v>
      </c>
      <c r="K1924" s="148">
        <v>0.13895952471980899</v>
      </c>
      <c r="L1924" s="197">
        <v>914.59</v>
      </c>
      <c r="M1924" s="148">
        <v>0.15120365467170299</v>
      </c>
      <c r="N1924" s="87">
        <v>-6401.2600000000202</v>
      </c>
      <c r="O1924" s="87">
        <v>-407.51970509554297</v>
      </c>
      <c r="P1924" s="198">
        <v>8</v>
      </c>
      <c r="Q1924" s="198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209">
        <v>16.193999999999999</v>
      </c>
      <c r="Z1924" s="210">
        <v>15.574</v>
      </c>
      <c r="AA1924" s="210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52">
        <v>43104</v>
      </c>
      <c r="B1925" s="217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26">
        <v>139625</v>
      </c>
      <c r="J1925">
        <v>11.17</v>
      </c>
      <c r="K1925" s="148">
        <v>0.26327376844066602</v>
      </c>
      <c r="L1925" s="197">
        <v>-1780</v>
      </c>
      <c r="M1925" s="148">
        <v>0.24398127410286699</v>
      </c>
      <c r="N1925" s="87">
        <v>5324.1849999999904</v>
      </c>
      <c r="O1925" s="87">
        <v>863.393491973908</v>
      </c>
      <c r="P1925" s="198">
        <v>2</v>
      </c>
      <c r="Q1925" s="198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210">
        <v>11.087999999999999</v>
      </c>
      <c r="Z1925" s="210">
        <v>11.332000000000001</v>
      </c>
      <c r="AA1925" s="210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52">
        <v>43104</v>
      </c>
      <c r="B1926" s="217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26">
        <v>25116</v>
      </c>
      <c r="J1926">
        <v>5.98</v>
      </c>
      <c r="K1926" s="148">
        <v>4.7358166289387701E-2</v>
      </c>
      <c r="L1926" s="197">
        <v>-168</v>
      </c>
      <c r="M1926" s="148">
        <v>4.7552097942631197E-2</v>
      </c>
      <c r="N1926" s="87">
        <v>-355.79000000000502</v>
      </c>
      <c r="O1926" s="87">
        <v>23.863889900661501</v>
      </c>
      <c r="P1926" s="198">
        <v>7</v>
      </c>
      <c r="Q1926" s="198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210">
        <v>5.9420000000000002</v>
      </c>
      <c r="Z1926" s="210">
        <v>5.9729999999999999</v>
      </c>
      <c r="AA1926" s="210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52">
        <v>43104</v>
      </c>
      <c r="B1927" s="217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26">
        <v>67090.5</v>
      </c>
      <c r="J1927">
        <v>8.77</v>
      </c>
      <c r="K1927" s="148">
        <v>0.12650434207031999</v>
      </c>
      <c r="L1927" s="197">
        <v>459</v>
      </c>
      <c r="M1927" s="148">
        <v>0.12516169770465599</v>
      </c>
      <c r="N1927" s="87">
        <v>38729.450999999899</v>
      </c>
      <c r="O1927" s="87">
        <v>149.281818926527</v>
      </c>
      <c r="P1927" s="198">
        <v>6</v>
      </c>
      <c r="Q1927" s="198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209">
        <v>8.8030000000000008</v>
      </c>
      <c r="Z1927" s="210">
        <v>7.3860000000000001</v>
      </c>
      <c r="AA1927" s="210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52">
        <v>43104</v>
      </c>
      <c r="B1928" s="217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26">
        <v>13013</v>
      </c>
      <c r="J1928">
        <v>10.01</v>
      </c>
      <c r="K1928" s="148">
        <v>2.4537020939791501E-2</v>
      </c>
      <c r="L1928" s="197">
        <v>-143</v>
      </c>
      <c r="M1928" s="148">
        <v>2.5175628351755599E-2</v>
      </c>
      <c r="N1928" s="87">
        <v>-299.67600000000101</v>
      </c>
      <c r="O1928" s="87">
        <v>-29.833283067729202</v>
      </c>
      <c r="P1928" s="198">
        <v>2</v>
      </c>
      <c r="Q1928" s="198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210">
        <v>10.041</v>
      </c>
      <c r="Z1928" s="210">
        <v>10.903</v>
      </c>
      <c r="AA1928" s="210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52">
        <v>43104</v>
      </c>
      <c r="B1929" s="217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26">
        <v>9438</v>
      </c>
      <c r="J1929">
        <v>7.26</v>
      </c>
      <c r="K1929" s="148">
        <v>1.7796081121167401E-2</v>
      </c>
      <c r="L1929" s="197">
        <v>-60.94</v>
      </c>
      <c r="M1929" s="148">
        <v>1.74618813523694E-2</v>
      </c>
      <c r="N1929" s="87">
        <v>59.520000000008601</v>
      </c>
      <c r="O1929" s="87">
        <v>38.295556539512503</v>
      </c>
      <c r="P1929" s="198">
        <v>0</v>
      </c>
      <c r="Q1929" s="198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210">
        <v>7.2839999999999998</v>
      </c>
      <c r="Z1929" s="210">
        <v>7.0019999999999998</v>
      </c>
      <c r="AA1929" s="210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52">
        <v>43104</v>
      </c>
      <c r="B1930" s="217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26">
        <v>108384</v>
      </c>
      <c r="J1930">
        <v>11.29</v>
      </c>
      <c r="K1930" s="148">
        <v>0.204366439524964</v>
      </c>
      <c r="L1930" s="197">
        <v>288</v>
      </c>
      <c r="M1930" s="148">
        <v>0.22284076289865201</v>
      </c>
      <c r="N1930" s="87">
        <v>-10372.686</v>
      </c>
      <c r="O1930" s="87">
        <v>-923.19676375779397</v>
      </c>
      <c r="P1930" s="198">
        <v>0</v>
      </c>
      <c r="Q1930" s="198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209">
        <v>11.566000000000001</v>
      </c>
      <c r="Z1930" s="210">
        <v>12.335000000000001</v>
      </c>
      <c r="AA1930" s="210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52">
        <v>43104</v>
      </c>
      <c r="B1931" s="217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26">
        <v>4000</v>
      </c>
      <c r="J1931">
        <v>0</v>
      </c>
      <c r="K1931" s="148">
        <v>7.5423102865723396E-3</v>
      </c>
      <c r="L1931" s="197">
        <v>0</v>
      </c>
      <c r="M1931" s="148">
        <v>7.5423102865723396E-3</v>
      </c>
    </row>
    <row r="1932" spans="1:64" x14ac:dyDescent="0.25">
      <c r="A1932" s="152">
        <v>43104</v>
      </c>
      <c r="B1932" s="217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26">
        <v>3710</v>
      </c>
      <c r="J1932">
        <v>37.1</v>
      </c>
      <c r="K1932" s="148">
        <v>6.9954927907958497E-3</v>
      </c>
      <c r="L1932" s="197">
        <v>-56</v>
      </c>
      <c r="M1932" s="148">
        <v>0</v>
      </c>
    </row>
    <row r="1933" spans="1:64" x14ac:dyDescent="0.25">
      <c r="A1933" s="152">
        <v>43104</v>
      </c>
      <c r="B1933" s="217" t="s">
        <v>835</v>
      </c>
      <c r="C1933" t="s">
        <v>839</v>
      </c>
      <c r="I1933" s="326">
        <v>24339.3</v>
      </c>
      <c r="K1933" s="148">
        <v>4.5893638189492603E-2</v>
      </c>
      <c r="L1933" s="197">
        <v>0</v>
      </c>
      <c r="M1933" s="148">
        <v>9.3534037729803801E-2</v>
      </c>
    </row>
    <row r="1934" spans="1:64" x14ac:dyDescent="0.25">
      <c r="A1934" s="152">
        <v>43105</v>
      </c>
      <c r="B1934" s="217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26">
        <v>0</v>
      </c>
      <c r="J1934">
        <v>0.01</v>
      </c>
      <c r="K1934" s="148">
        <v>0</v>
      </c>
      <c r="L1934" s="197">
        <v>3.75999999999976</v>
      </c>
      <c r="M1934" s="148">
        <v>0</v>
      </c>
    </row>
    <row r="1935" spans="1:64" x14ac:dyDescent="0.25">
      <c r="A1935" s="152">
        <v>43105</v>
      </c>
      <c r="B1935" s="217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26">
        <v>18200</v>
      </c>
      <c r="J1935">
        <v>5.2</v>
      </c>
      <c r="K1935" s="148">
        <v>3.4023314307882302E-2</v>
      </c>
      <c r="L1935" s="197">
        <v>35</v>
      </c>
      <c r="M1935" s="148">
        <v>3.4721577404601002E-2</v>
      </c>
      <c r="N1935" s="87">
        <v>-587.26800000000003</v>
      </c>
      <c r="O1935" s="87">
        <v>-114.19734747081699</v>
      </c>
      <c r="P1935" s="198">
        <v>6</v>
      </c>
      <c r="Q1935" s="198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209">
        <v>5.3049999999999997</v>
      </c>
      <c r="Z1935" s="210">
        <v>5.0389999999999997</v>
      </c>
      <c r="AA1935" s="210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52">
        <v>43105</v>
      </c>
      <c r="B1936" s="217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26">
        <v>608</v>
      </c>
      <c r="J1936">
        <v>6.08</v>
      </c>
      <c r="K1936" s="148">
        <v>1.1366030274281599E-3</v>
      </c>
      <c r="L1936" s="197">
        <v>1</v>
      </c>
      <c r="M1936" s="148">
        <v>0</v>
      </c>
      <c r="Y1936" s="209">
        <v>6.7850000000000001</v>
      </c>
      <c r="Z1936" s="209">
        <v>5.1470000000000002</v>
      </c>
      <c r="AA1936" s="209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52">
        <v>43105</v>
      </c>
      <c r="B1937" s="217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26">
        <v>18032</v>
      </c>
      <c r="J1937">
        <v>6.44</v>
      </c>
      <c r="K1937" s="148">
        <v>3.3709252945040298E-2</v>
      </c>
      <c r="L1937" s="197">
        <v>140</v>
      </c>
      <c r="M1937" s="148">
        <v>3.1087625718716799E-2</v>
      </c>
      <c r="N1937" s="87">
        <v>1835.434</v>
      </c>
      <c r="O1937" s="87">
        <v>228.52771916537799</v>
      </c>
      <c r="P1937" s="198">
        <v>2</v>
      </c>
      <c r="Q1937" s="198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210">
        <v>6.2439999999999998</v>
      </c>
      <c r="Z1937" s="210">
        <v>6.2539999999999996</v>
      </c>
      <c r="AA1937" s="210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52">
        <v>43105</v>
      </c>
      <c r="B1938" s="217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26">
        <v>73273</v>
      </c>
      <c r="J1938">
        <v>15.59</v>
      </c>
      <c r="K1938" s="148">
        <v>0.13697748952095901</v>
      </c>
      <c r="L1938" s="197">
        <v>-423</v>
      </c>
      <c r="M1938" s="148">
        <v>0.14990741452329301</v>
      </c>
      <c r="N1938" s="87">
        <v>-6401.2600000000202</v>
      </c>
      <c r="O1938" s="87">
        <v>-407.51970509554297</v>
      </c>
      <c r="P1938" s="198">
        <v>8</v>
      </c>
      <c r="Q1938" s="198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210">
        <v>15.554</v>
      </c>
      <c r="Z1938" s="210">
        <v>15.571999999999999</v>
      </c>
      <c r="AA1938" s="210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52">
        <v>43105</v>
      </c>
      <c r="B1939" s="217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26">
        <v>124762</v>
      </c>
      <c r="J1939">
        <v>11.77</v>
      </c>
      <c r="K1939" s="148">
        <v>0.23323168899340699</v>
      </c>
      <c r="L1939" s="197">
        <v>7121.07</v>
      </c>
      <c r="M1939" s="148">
        <v>0.200792365601973</v>
      </c>
      <c r="N1939" s="87">
        <v>13070.253000000001</v>
      </c>
      <c r="O1939" s="87">
        <v>1473.50302436278</v>
      </c>
      <c r="P1939" s="198">
        <v>0</v>
      </c>
      <c r="Q1939" s="198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209">
        <v>11.535</v>
      </c>
      <c r="Z1939" s="210">
        <v>11.308</v>
      </c>
      <c r="AA1939" s="210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52">
        <v>43105</v>
      </c>
      <c r="B1940" s="217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26">
        <v>25116</v>
      </c>
      <c r="J1940">
        <v>5.98</v>
      </c>
      <c r="K1940" s="148">
        <v>4.6952173744877597E-2</v>
      </c>
      <c r="L1940" s="197">
        <v>0</v>
      </c>
      <c r="M1940" s="148">
        <v>4.7144442858974601E-2</v>
      </c>
      <c r="N1940" s="87">
        <v>-355.79000000000502</v>
      </c>
      <c r="O1940" s="87">
        <v>23.863889900661501</v>
      </c>
      <c r="P1940" s="198">
        <v>7</v>
      </c>
      <c r="Q1940" s="198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210">
        <v>4.9450000000000003</v>
      </c>
      <c r="Z1940" s="210">
        <v>5.97</v>
      </c>
      <c r="AA1940" s="210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52">
        <v>43105</v>
      </c>
      <c r="B1941" s="217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26">
        <v>66784.5</v>
      </c>
      <c r="J1941">
        <v>8.73</v>
      </c>
      <c r="K1941" s="148">
        <v>0.124847804087625</v>
      </c>
      <c r="L1941" s="197">
        <v>-306</v>
      </c>
      <c r="M1941" s="148">
        <v>0.12408871029598401</v>
      </c>
      <c r="N1941" s="87">
        <v>32930.4460000002</v>
      </c>
      <c r="O1941" s="87">
        <v>149.281818926527</v>
      </c>
      <c r="P1941" s="198">
        <v>2</v>
      </c>
      <c r="Q1941" s="198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210">
        <v>8.73</v>
      </c>
      <c r="Z1941" s="210">
        <v>7.5789999999999997</v>
      </c>
      <c r="AA1941" s="210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52">
        <v>43105</v>
      </c>
      <c r="B1942" s="217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26">
        <v>9180</v>
      </c>
      <c r="J1942">
        <v>10.199999999999999</v>
      </c>
      <c r="K1942" s="148">
        <v>1.7161210183865901E-2</v>
      </c>
      <c r="L1942" s="197">
        <v>257.89999999999998</v>
      </c>
      <c r="M1942" s="148">
        <v>1.7312221355832401E-2</v>
      </c>
      <c r="N1942" s="87">
        <v>159.16400000000101</v>
      </c>
      <c r="O1942" s="87">
        <v>15.296578653846201</v>
      </c>
      <c r="P1942" s="198">
        <v>1</v>
      </c>
      <c r="Q1942" s="198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210">
        <v>10.813000000000001</v>
      </c>
      <c r="Z1942" s="210">
        <v>10.903</v>
      </c>
      <c r="AA1942" s="210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52">
        <v>43105</v>
      </c>
      <c r="B1943" s="217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26">
        <v>6759</v>
      </c>
      <c r="J1943">
        <v>7.51</v>
      </c>
      <c r="K1943" s="148">
        <v>1.26353616157679E-2</v>
      </c>
      <c r="L1943" s="197">
        <v>305.01</v>
      </c>
      <c r="M1943" s="148">
        <v>1.1733837257252799E-2</v>
      </c>
      <c r="N1943" s="87">
        <v>379.64800000000901</v>
      </c>
      <c r="O1943" s="87">
        <v>60.830264839575001</v>
      </c>
      <c r="P1943" s="198">
        <v>0</v>
      </c>
      <c r="Q1943" s="198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209">
        <v>7.44</v>
      </c>
      <c r="Z1943" s="210">
        <v>6.923</v>
      </c>
      <c r="AA1943" s="210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52">
        <v>43105</v>
      </c>
      <c r="B1944" s="217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26">
        <v>107328</v>
      </c>
      <c r="J1944">
        <v>11.18</v>
      </c>
      <c r="K1944" s="148">
        <v>0.20064034494705499</v>
      </c>
      <c r="L1944" s="197">
        <v>-1056</v>
      </c>
      <c r="M1944" s="148">
        <v>0.22093039145823401</v>
      </c>
      <c r="N1944" s="87">
        <v>-10372.686</v>
      </c>
      <c r="O1944" s="87">
        <v>-923.19676375779397</v>
      </c>
      <c r="P1944" s="198">
        <v>0</v>
      </c>
      <c r="Q1944" s="198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210">
        <v>11.186999999999999</v>
      </c>
      <c r="Z1944" s="210">
        <v>12.303000000000001</v>
      </c>
      <c r="AA1944" s="210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52">
        <v>43105</v>
      </c>
      <c r="B1945" s="217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26">
        <v>4000</v>
      </c>
      <c r="J1945">
        <v>0</v>
      </c>
      <c r="K1945" s="148">
        <v>7.4776514962378703E-3</v>
      </c>
      <c r="L1945" s="197">
        <v>0</v>
      </c>
      <c r="M1945" s="148">
        <v>7.4776514962378703E-3</v>
      </c>
    </row>
    <row r="1946" spans="1:64" x14ac:dyDescent="0.25">
      <c r="A1946" s="152">
        <v>43105</v>
      </c>
      <c r="B1946" s="217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26">
        <v>3626</v>
      </c>
      <c r="J1946">
        <v>36.26</v>
      </c>
      <c r="K1946" s="148">
        <v>6.7784910813396297E-3</v>
      </c>
      <c r="L1946" s="197">
        <v>-84</v>
      </c>
      <c r="M1946" s="148">
        <v>0</v>
      </c>
    </row>
    <row r="1947" spans="1:64" x14ac:dyDescent="0.25">
      <c r="A1947" s="152">
        <v>43105</v>
      </c>
      <c r="B1947" s="217" t="s">
        <v>835</v>
      </c>
      <c r="C1947" t="s">
        <v>839</v>
      </c>
      <c r="I1947" s="326">
        <v>77258.81</v>
      </c>
      <c r="K1947" s="148">
        <v>0.14442861404851401</v>
      </c>
      <c r="L1947" s="197">
        <v>0</v>
      </c>
      <c r="M1947" s="148">
        <v>0.14442861404851401</v>
      </c>
    </row>
    <row r="1948" spans="1:64" x14ac:dyDescent="0.25">
      <c r="A1948" s="152">
        <v>43108</v>
      </c>
      <c r="B1948" s="217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26">
        <v>80002.149999999994</v>
      </c>
      <c r="J1948">
        <v>0.01</v>
      </c>
      <c r="K1948" s="148">
        <v>0.14867482074108199</v>
      </c>
      <c r="L1948" s="197">
        <v>2.1500000000000901</v>
      </c>
      <c r="M1948" s="148">
        <v>0</v>
      </c>
    </row>
    <row r="1949" spans="1:64" x14ac:dyDescent="0.25">
      <c r="A1949" s="152">
        <v>43108</v>
      </c>
      <c r="B1949" s="217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26">
        <v>18270</v>
      </c>
      <c r="J1949">
        <v>5.22</v>
      </c>
      <c r="K1949" s="148">
        <v>3.3952699707939897E-2</v>
      </c>
      <c r="L1949" s="197">
        <v>70</v>
      </c>
      <c r="M1949" s="148">
        <v>3.45167568187967E-2</v>
      </c>
      <c r="N1949" s="87">
        <v>-587.26800000000003</v>
      </c>
      <c r="O1949" s="87">
        <v>-114.19734747081699</v>
      </c>
      <c r="P1949" s="198">
        <v>6</v>
      </c>
      <c r="Q1949" s="198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209">
        <v>5.3310000000000004</v>
      </c>
      <c r="Z1949" s="210">
        <v>5.0209999999999999</v>
      </c>
      <c r="AA1949" s="210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52">
        <v>43108</v>
      </c>
      <c r="B1950" s="217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26">
        <v>607</v>
      </c>
      <c r="J1950">
        <v>6.07</v>
      </c>
      <c r="K1950" s="148">
        <v>1.12803988630101E-3</v>
      </c>
      <c r="L1950" s="197">
        <v>-1</v>
      </c>
      <c r="M1950" s="148">
        <v>0</v>
      </c>
      <c r="Y1950" s="210">
        <v>5.8869999999999996</v>
      </c>
      <c r="Z1950" s="209">
        <v>5.1360000000000001</v>
      </c>
      <c r="AA1950" s="209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52">
        <v>43108</v>
      </c>
      <c r="B1951" s="217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26">
        <v>15696</v>
      </c>
      <c r="J1951">
        <v>6.54</v>
      </c>
      <c r="K1951" s="148">
        <v>2.9169215906722699E-2</v>
      </c>
      <c r="L1951" s="197">
        <v>264.33999999999997</v>
      </c>
      <c r="M1951" s="148">
        <v>2.6071807934242301E-2</v>
      </c>
      <c r="N1951" s="87">
        <v>1915.566</v>
      </c>
      <c r="O1951" s="87">
        <v>247.03378328220799</v>
      </c>
      <c r="P1951" s="198">
        <v>2</v>
      </c>
      <c r="Q1951" s="198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209">
        <v>6.577</v>
      </c>
      <c r="Z1951" s="210">
        <v>6.2409999999999997</v>
      </c>
      <c r="AA1951" s="210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52">
        <v>43108</v>
      </c>
      <c r="B1952" s="217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26">
        <v>73226</v>
      </c>
      <c r="J1952">
        <v>15.58</v>
      </c>
      <c r="K1952" s="148">
        <v>0.13608212308777301</v>
      </c>
      <c r="L1952" s="197">
        <v>-47</v>
      </c>
      <c r="M1952" s="148">
        <v>0.149023119316849</v>
      </c>
      <c r="N1952" s="87">
        <v>-6401.2600000000202</v>
      </c>
      <c r="O1952" s="87">
        <v>-407.51970509554297</v>
      </c>
      <c r="P1952" s="198">
        <v>8</v>
      </c>
      <c r="Q1952" s="198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210">
        <v>15.446999999999999</v>
      </c>
      <c r="Z1952" s="210">
        <v>15.564</v>
      </c>
      <c r="AA1952" s="210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52">
        <v>43108</v>
      </c>
      <c r="B1953" s="217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26">
        <v>122055</v>
      </c>
      <c r="J1953">
        <v>11.85</v>
      </c>
      <c r="K1953" s="148">
        <v>0.22682521964163099</v>
      </c>
      <c r="L1953" s="197">
        <v>1033.3399999999999</v>
      </c>
      <c r="M1953" s="148">
        <v>0.19265691006942701</v>
      </c>
      <c r="N1953" s="87">
        <v>13485.593000000001</v>
      </c>
      <c r="O1953" s="87">
        <v>1506.2139886980401</v>
      </c>
      <c r="P1953" s="198">
        <v>0</v>
      </c>
      <c r="Q1953" s="198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210">
        <v>11.528</v>
      </c>
      <c r="Z1953" s="210">
        <v>11.311999999999999</v>
      </c>
      <c r="AA1953" s="210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52">
        <v>43108</v>
      </c>
      <c r="B1954" s="217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26">
        <v>25200</v>
      </c>
      <c r="J1954">
        <v>6</v>
      </c>
      <c r="K1954" s="148">
        <v>4.6831309941985998E-2</v>
      </c>
      <c r="L1954" s="197">
        <v>84</v>
      </c>
      <c r="M1954" s="148">
        <v>4.6866340505176803E-2</v>
      </c>
      <c r="N1954" s="87">
        <v>-355.79000000000502</v>
      </c>
      <c r="O1954" s="87">
        <v>23.863889900661501</v>
      </c>
      <c r="P1954" s="198">
        <v>7</v>
      </c>
      <c r="Q1954" s="198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209">
        <v>6.819</v>
      </c>
      <c r="Z1954" s="210">
        <v>5.9690000000000003</v>
      </c>
      <c r="AA1954" s="210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52">
        <v>43108</v>
      </c>
      <c r="B1955" s="217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26">
        <v>60965</v>
      </c>
      <c r="J1955">
        <v>8.9</v>
      </c>
      <c r="K1955" s="148">
        <v>0.113296460738618</v>
      </c>
      <c r="L1955" s="197">
        <v>1271.4000000000001</v>
      </c>
      <c r="M1955" s="148">
        <v>0.110179093707853</v>
      </c>
      <c r="N1955" s="87">
        <v>34333.362000000197</v>
      </c>
      <c r="O1955" s="87">
        <v>195.60327177326201</v>
      </c>
      <c r="P1955" s="198">
        <v>2</v>
      </c>
      <c r="Q1955" s="198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209">
        <v>8.9090000000000007</v>
      </c>
      <c r="Z1955" s="210">
        <v>7.4489999999999998</v>
      </c>
      <c r="AA1955" s="210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52">
        <v>43108</v>
      </c>
      <c r="B1956" s="217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26">
        <v>9180</v>
      </c>
      <c r="J1956">
        <v>10.199999999999999</v>
      </c>
      <c r="K1956" s="148">
        <v>1.7059977193152099E-2</v>
      </c>
      <c r="L1956" s="197">
        <v>0</v>
      </c>
      <c r="M1956" s="148">
        <v>1.7210097558910498E-2</v>
      </c>
      <c r="N1956" s="87">
        <v>-35.775999999999797</v>
      </c>
      <c r="O1956" s="87">
        <v>-3.4885962926829102</v>
      </c>
      <c r="P1956" s="198">
        <v>1</v>
      </c>
      <c r="Q1956" s="198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210">
        <v>10.111000000000001</v>
      </c>
      <c r="Z1956" s="210">
        <v>10.888</v>
      </c>
      <c r="AA1956" s="210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52">
        <v>43108</v>
      </c>
      <c r="B1957" s="217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26">
        <v>6705</v>
      </c>
      <c r="J1957">
        <v>7.45</v>
      </c>
      <c r="K1957" s="148">
        <v>1.24604735381356E-2</v>
      </c>
      <c r="L1957" s="197">
        <v>-54</v>
      </c>
      <c r="M1957" s="148">
        <v>1.1664620026919099E-2</v>
      </c>
      <c r="N1957" s="87">
        <v>379.64800000000901</v>
      </c>
      <c r="O1957" s="87">
        <v>60.830264839575001</v>
      </c>
      <c r="P1957" s="198">
        <v>0</v>
      </c>
      <c r="Q1957" s="198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210">
        <v>7.4340000000000002</v>
      </c>
      <c r="Z1957" s="210">
        <v>7.0010000000000003</v>
      </c>
      <c r="AA1957" s="210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52">
        <v>43108</v>
      </c>
      <c r="B1958" s="217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26">
        <v>107808</v>
      </c>
      <c r="J1958">
        <v>11.23</v>
      </c>
      <c r="K1958" s="148">
        <v>0.20034880405657299</v>
      </c>
      <c r="L1958" s="197">
        <v>480</v>
      </c>
      <c r="M1958" s="148">
        <v>0.219627135800429</v>
      </c>
      <c r="N1958" s="87">
        <v>-10372.686</v>
      </c>
      <c r="O1958" s="87">
        <v>-923.19676375779397</v>
      </c>
      <c r="P1958" s="198">
        <v>0</v>
      </c>
      <c r="Q1958" s="198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210">
        <v>10.526999999999999</v>
      </c>
      <c r="Z1958" s="210">
        <v>12.3</v>
      </c>
      <c r="AA1958" s="210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52">
        <v>43108</v>
      </c>
      <c r="B1959" s="217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26">
        <v>4000</v>
      </c>
      <c r="J1959">
        <v>0</v>
      </c>
      <c r="K1959" s="148">
        <v>7.4335412606327004E-3</v>
      </c>
      <c r="L1959" s="197">
        <v>0</v>
      </c>
      <c r="M1959" s="148">
        <v>7.4335412606327004E-3</v>
      </c>
    </row>
    <row r="1960" spans="1:64" x14ac:dyDescent="0.25">
      <c r="A1960" s="152">
        <v>43108</v>
      </c>
      <c r="B1960" s="217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26">
        <v>3697</v>
      </c>
      <c r="J1960">
        <v>36.97</v>
      </c>
      <c r="K1960" s="148">
        <v>6.8704505101397804E-3</v>
      </c>
      <c r="L1960" s="197">
        <v>71</v>
      </c>
      <c r="M1960" s="148">
        <v>0</v>
      </c>
    </row>
    <row r="1961" spans="1:64" x14ac:dyDescent="0.25">
      <c r="A1961" s="152">
        <v>43108</v>
      </c>
      <c r="B1961" s="217" t="s">
        <v>835</v>
      </c>
      <c r="C1961" t="s">
        <v>839</v>
      </c>
      <c r="I1961" s="326">
        <v>10690.39</v>
      </c>
      <c r="K1961" s="148">
        <v>1.98668637893138E-2</v>
      </c>
      <c r="L1961" s="197">
        <v>0</v>
      </c>
      <c r="M1961" s="148">
        <v>0.168541684530396</v>
      </c>
    </row>
    <row r="1962" spans="1:64" x14ac:dyDescent="0.25">
      <c r="A1962" s="152">
        <v>43109</v>
      </c>
      <c r="B1962" s="217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26">
        <v>85460.45</v>
      </c>
      <c r="J1962">
        <v>0.01</v>
      </c>
      <c r="K1962" s="148">
        <v>0.15909815094146301</v>
      </c>
      <c r="L1962" s="197">
        <v>6.3000000000001801</v>
      </c>
      <c r="M1962" s="148">
        <v>0</v>
      </c>
    </row>
    <row r="1963" spans="1:64" x14ac:dyDescent="0.25">
      <c r="A1963" s="152">
        <v>43109</v>
      </c>
      <c r="B1963" s="217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26">
        <v>18235</v>
      </c>
      <c r="J1963">
        <v>5.21</v>
      </c>
      <c r="K1963" s="148">
        <v>3.39473380074359E-2</v>
      </c>
      <c r="L1963" s="197">
        <v>-35</v>
      </c>
      <c r="M1963" s="148">
        <v>3.4577546554859902E-2</v>
      </c>
      <c r="N1963" s="87">
        <v>-587.26800000000003</v>
      </c>
      <c r="O1963" s="87">
        <v>-114.19734747081699</v>
      </c>
      <c r="P1963" s="198">
        <v>6</v>
      </c>
      <c r="Q1963" s="198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210">
        <v>5.1959999999999997</v>
      </c>
      <c r="Z1963" s="210">
        <v>5.0460000000000003</v>
      </c>
      <c r="AA1963" s="210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52">
        <v>43109</v>
      </c>
      <c r="B1964" s="217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26">
        <v>609</v>
      </c>
      <c r="J1964">
        <v>6.09</v>
      </c>
      <c r="K1964" s="148">
        <v>1.1337498681946001E-3</v>
      </c>
      <c r="L1964" s="197">
        <v>2</v>
      </c>
      <c r="M1964" s="148">
        <v>0</v>
      </c>
      <c r="Y1964" s="210">
        <v>5.444</v>
      </c>
      <c r="Z1964" s="209">
        <v>5.1349999999999998</v>
      </c>
      <c r="AA1964" s="209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52">
        <v>43109</v>
      </c>
      <c r="B1965" s="217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26">
        <v>15552</v>
      </c>
      <c r="J1965">
        <v>6.48</v>
      </c>
      <c r="K1965" s="148">
        <v>2.8952508949363499E-2</v>
      </c>
      <c r="L1965" s="197">
        <v>-144</v>
      </c>
      <c r="M1965" s="148">
        <v>2.6117724714064199E-2</v>
      </c>
      <c r="N1965" s="87">
        <v>1915.566</v>
      </c>
      <c r="O1965" s="87">
        <v>247.03378328220799</v>
      </c>
      <c r="P1965" s="198">
        <v>2</v>
      </c>
      <c r="Q1965" s="198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210">
        <v>6.2759999999999998</v>
      </c>
      <c r="Z1965" s="210">
        <v>6.242</v>
      </c>
      <c r="AA1965" s="210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52">
        <v>43109</v>
      </c>
      <c r="B1966" s="217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26">
        <v>73461</v>
      </c>
      <c r="J1966">
        <v>15.63</v>
      </c>
      <c r="K1966" s="148">
        <v>0.13675927597281301</v>
      </c>
      <c r="L1966" s="197">
        <v>235</v>
      </c>
      <c r="M1966" s="148">
        <v>0.14928557375711199</v>
      </c>
      <c r="N1966" s="87">
        <v>-6401.2600000000202</v>
      </c>
      <c r="O1966" s="87">
        <v>-407.51970509554297</v>
      </c>
      <c r="P1966" s="198">
        <v>8</v>
      </c>
      <c r="Q1966" s="198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209">
        <v>15.645</v>
      </c>
      <c r="Z1966" s="210">
        <v>15.561</v>
      </c>
      <c r="AA1966" s="210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52">
        <v>43109</v>
      </c>
      <c r="B1967" s="217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26">
        <v>115929</v>
      </c>
      <c r="J1967">
        <v>11.71</v>
      </c>
      <c r="K1967" s="148">
        <v>0.215820178111546</v>
      </c>
      <c r="L1967" s="197">
        <v>-1363.77</v>
      </c>
      <c r="M1967" s="148">
        <v>0.18413056613473899</v>
      </c>
      <c r="N1967" s="87">
        <v>14917.821</v>
      </c>
      <c r="O1967" s="87">
        <v>1608.53099855405</v>
      </c>
      <c r="P1967" s="198">
        <v>0</v>
      </c>
      <c r="Q1967" s="198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210">
        <v>11.016999999999999</v>
      </c>
      <c r="Z1967" s="210">
        <v>11.31</v>
      </c>
      <c r="AA1967" s="210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52">
        <v>43109</v>
      </c>
      <c r="B1968" s="217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26">
        <v>25158</v>
      </c>
      <c r="J1968">
        <v>5.99</v>
      </c>
      <c r="K1968" s="148">
        <v>4.6835598003349202E-2</v>
      </c>
      <c r="L1968" s="197">
        <v>-42</v>
      </c>
      <c r="M1968" s="148">
        <v>4.6948879907256699E-2</v>
      </c>
      <c r="N1968" s="87">
        <v>-355.79000000000502</v>
      </c>
      <c r="O1968" s="87">
        <v>23.863889900661501</v>
      </c>
      <c r="P1968" s="198">
        <v>7</v>
      </c>
      <c r="Q1968" s="198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209">
        <v>6.0380000000000003</v>
      </c>
      <c r="Z1968" s="210">
        <v>5.9660000000000002</v>
      </c>
      <c r="AA1968" s="210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52">
        <v>43109</v>
      </c>
      <c r="B1969" s="217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26">
        <v>59869</v>
      </c>
      <c r="J1969">
        <v>8.74</v>
      </c>
      <c r="K1969" s="148">
        <v>0.11145561717396101</v>
      </c>
      <c r="L1969" s="197">
        <v>-1096</v>
      </c>
      <c r="M1969" s="148">
        <v>0.110373137373698</v>
      </c>
      <c r="N1969" s="87">
        <v>1743.69699999976</v>
      </c>
      <c r="O1969" s="87">
        <v>195.60327177326201</v>
      </c>
      <c r="P1969" s="198">
        <v>2</v>
      </c>
      <c r="Q1969" s="198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210">
        <v>8.7349999999999994</v>
      </c>
      <c r="Z1969" s="210">
        <v>7.6280000000000001</v>
      </c>
      <c r="AA1969" s="210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52">
        <v>43109</v>
      </c>
      <c r="B1970" s="217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26">
        <v>9171</v>
      </c>
      <c r="J1970">
        <v>10.19</v>
      </c>
      <c r="K1970" s="148">
        <v>1.7073267719561001E-2</v>
      </c>
      <c r="L1970" s="197">
        <v>-9</v>
      </c>
      <c r="M1970" s="148">
        <v>1.72404073963533E-2</v>
      </c>
      <c r="N1970" s="87">
        <v>-35.775999999999797</v>
      </c>
      <c r="O1970" s="87">
        <v>-3.4885962926829102</v>
      </c>
      <c r="P1970" s="198">
        <v>1</v>
      </c>
      <c r="Q1970" s="198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210">
        <v>10.115</v>
      </c>
      <c r="Z1970" s="210">
        <v>10.871</v>
      </c>
      <c r="AA1970" s="210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52">
        <v>43109</v>
      </c>
      <c r="B1971" s="217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26">
        <v>6624</v>
      </c>
      <c r="J1971">
        <v>7.36</v>
      </c>
      <c r="K1971" s="148">
        <v>1.23316241821363E-2</v>
      </c>
      <c r="L1971" s="197">
        <v>-81</v>
      </c>
      <c r="M1971" s="148">
        <v>1.16851633582766E-2</v>
      </c>
      <c r="N1971" s="87">
        <v>379.64800000000901</v>
      </c>
      <c r="O1971" s="87">
        <v>60.830264839575001</v>
      </c>
      <c r="P1971" s="198">
        <v>0</v>
      </c>
      <c r="Q1971" s="198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210">
        <v>7.3559999999999999</v>
      </c>
      <c r="Z1971" s="210">
        <v>7.0259999999999998</v>
      </c>
      <c r="AA1971" s="210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52">
        <v>43109</v>
      </c>
      <c r="B1972" s="217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26">
        <v>104696</v>
      </c>
      <c r="J1972">
        <v>11.38</v>
      </c>
      <c r="K1972" s="148">
        <v>0.19490817110098799</v>
      </c>
      <c r="L1972" s="197">
        <v>1430.45</v>
      </c>
      <c r="M1972" s="148">
        <v>0.21155744615637601</v>
      </c>
      <c r="N1972" s="87">
        <v>-8942.2380000000303</v>
      </c>
      <c r="O1972" s="87">
        <v>-785.39252029877196</v>
      </c>
      <c r="P1972" s="198">
        <v>0</v>
      </c>
      <c r="Q1972" s="198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209">
        <v>11.581</v>
      </c>
      <c r="Z1972" s="210">
        <v>12.316000000000001</v>
      </c>
      <c r="AA1972" s="210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52">
        <v>43109</v>
      </c>
      <c r="B1973" s="217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26">
        <v>4000</v>
      </c>
      <c r="J1973">
        <v>0</v>
      </c>
      <c r="K1973" s="148">
        <v>7.4466329602272396E-3</v>
      </c>
      <c r="L1973" s="197">
        <v>0</v>
      </c>
      <c r="M1973" s="148">
        <v>7.4466329602272396E-3</v>
      </c>
    </row>
    <row r="1974" spans="1:64" x14ac:dyDescent="0.25">
      <c r="A1974" s="152">
        <v>43109</v>
      </c>
      <c r="B1974" s="217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26">
        <v>3848</v>
      </c>
      <c r="J1974">
        <v>38.479999999999997</v>
      </c>
      <c r="K1974" s="148">
        <v>7.1636609077386001E-3</v>
      </c>
      <c r="L1974" s="197">
        <v>151</v>
      </c>
      <c r="M1974" s="148">
        <v>0</v>
      </c>
    </row>
    <row r="1975" spans="1:64" x14ac:dyDescent="0.25">
      <c r="A1975" s="152">
        <v>43109</v>
      </c>
      <c r="B1975" s="217" t="s">
        <v>835</v>
      </c>
      <c r="C1975" t="s">
        <v>839</v>
      </c>
      <c r="I1975" s="326">
        <v>14543.07</v>
      </c>
      <c r="K1975" s="148">
        <v>2.7074226101222999E-2</v>
      </c>
      <c r="L1975" s="197">
        <v>0</v>
      </c>
      <c r="M1975" s="148">
        <v>0.18617237704268599</v>
      </c>
    </row>
    <row r="1976" spans="1:64" x14ac:dyDescent="0.25">
      <c r="A1976" s="152">
        <v>43110</v>
      </c>
      <c r="B1976" s="217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26">
        <v>85460.45</v>
      </c>
      <c r="J1976">
        <v>0.01</v>
      </c>
      <c r="K1976" s="148">
        <v>0.15940227483344199</v>
      </c>
      <c r="L1976" s="197">
        <v>0</v>
      </c>
      <c r="M1976" s="148">
        <v>0</v>
      </c>
    </row>
    <row r="1977" spans="1:64" x14ac:dyDescent="0.25">
      <c r="A1977" s="152">
        <v>43110</v>
      </c>
      <c r="B1977" s="217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26">
        <v>18165</v>
      </c>
      <c r="J1977">
        <v>5.19</v>
      </c>
      <c r="K1977" s="148">
        <v>3.38816648209724E-2</v>
      </c>
      <c r="L1977" s="197">
        <v>-70</v>
      </c>
      <c r="M1977" s="148">
        <v>3.4643643225192797E-2</v>
      </c>
      <c r="N1977" s="87">
        <v>-587.26800000000003</v>
      </c>
      <c r="O1977" s="87">
        <v>-114.19734747081699</v>
      </c>
      <c r="P1977" s="198">
        <v>6</v>
      </c>
      <c r="Q1977" s="198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210">
        <v>5.1580000000000004</v>
      </c>
      <c r="Z1977" s="210">
        <v>5.0549999999999997</v>
      </c>
      <c r="AA1977" s="210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52">
        <v>43110</v>
      </c>
      <c r="B1978" s="217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26">
        <v>616</v>
      </c>
      <c r="J1978">
        <v>6.16</v>
      </c>
      <c r="K1978" s="148">
        <v>1.1489736047189099E-3</v>
      </c>
      <c r="L1978" s="197">
        <v>7</v>
      </c>
      <c r="M1978" s="148">
        <v>0</v>
      </c>
      <c r="Y1978" s="209">
        <v>6.2169999999999996</v>
      </c>
      <c r="Z1978" s="209">
        <v>5.1539999999999999</v>
      </c>
      <c r="AA1978" s="209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52">
        <v>43110</v>
      </c>
      <c r="B1979" s="217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26">
        <v>13200</v>
      </c>
      <c r="J1979">
        <v>6.6</v>
      </c>
      <c r="K1979" s="148">
        <v>2.46208629582623E-2</v>
      </c>
      <c r="L1979" s="197">
        <v>304.29000000000002</v>
      </c>
      <c r="M1979" s="148">
        <v>2.1213093046643001E-2</v>
      </c>
      <c r="N1979" s="87">
        <v>2191.6060000000002</v>
      </c>
      <c r="O1979" s="87">
        <v>291.07991276276198</v>
      </c>
      <c r="P1979" s="198">
        <v>2</v>
      </c>
      <c r="Q1979" s="198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210">
        <v>6.4939999999999998</v>
      </c>
      <c r="Z1979" s="210">
        <v>6.2569999999999997</v>
      </c>
      <c r="AA1979" s="210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52">
        <v>43110</v>
      </c>
      <c r="B1980" s="217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26">
        <v>72474</v>
      </c>
      <c r="J1980">
        <v>15.42</v>
      </c>
      <c r="K1980" s="148">
        <v>0.13517972894220501</v>
      </c>
      <c r="L1980" s="197">
        <v>-987</v>
      </c>
      <c r="M1980" s="148">
        <v>0.149570940428181</v>
      </c>
      <c r="N1980" s="87">
        <v>-6401.2600000000202</v>
      </c>
      <c r="O1980" s="87">
        <v>-407.51970509554297</v>
      </c>
      <c r="P1980" s="198">
        <v>8</v>
      </c>
      <c r="Q1980" s="198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210">
        <v>15.456</v>
      </c>
      <c r="Z1980" s="210">
        <v>15.55</v>
      </c>
      <c r="AA1980" s="210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52">
        <v>43110</v>
      </c>
      <c r="B1981" s="217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26">
        <v>120952</v>
      </c>
      <c r="J1981">
        <v>11.63</v>
      </c>
      <c r="K1981" s="148">
        <v>0.225601713373314</v>
      </c>
      <c r="L1981" s="197">
        <v>-812</v>
      </c>
      <c r="M1981" s="148">
        <v>0.19536608126958899</v>
      </c>
      <c r="N1981" s="87">
        <v>12239.821</v>
      </c>
      <c r="O1981" s="87">
        <v>1416.21902339193</v>
      </c>
      <c r="P1981" s="198">
        <v>0</v>
      </c>
      <c r="Q1981" s="198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209">
        <v>11.989000000000001</v>
      </c>
      <c r="Z1981" s="210">
        <v>11.295999999999999</v>
      </c>
      <c r="AA1981" s="210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52">
        <v>43110</v>
      </c>
      <c r="B1982" s="217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26">
        <v>24948</v>
      </c>
      <c r="J1982">
        <v>5.94</v>
      </c>
      <c r="K1982" s="148">
        <v>4.6533430991115801E-2</v>
      </c>
      <c r="L1982" s="197">
        <v>-210</v>
      </c>
      <c r="M1982" s="148">
        <v>4.7038624985982901E-2</v>
      </c>
      <c r="N1982" s="87">
        <v>-355.79000000000502</v>
      </c>
      <c r="O1982" s="87">
        <v>23.863889900661501</v>
      </c>
      <c r="P1982" s="198">
        <v>7</v>
      </c>
      <c r="Q1982" s="198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209">
        <v>6.1230000000000002</v>
      </c>
      <c r="Z1982" s="210">
        <v>5.9660000000000002</v>
      </c>
      <c r="AA1982" s="210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52">
        <v>43110</v>
      </c>
      <c r="B1983" s="217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26">
        <v>67902.5</v>
      </c>
      <c r="J1983">
        <v>8.65</v>
      </c>
      <c r="K1983" s="148">
        <v>0.126652889926016</v>
      </c>
      <c r="L1983" s="197">
        <v>-576.5</v>
      </c>
      <c r="M1983" s="148">
        <v>0.12664363845023799</v>
      </c>
      <c r="N1983" s="87">
        <v>-703.80300000024704</v>
      </c>
      <c r="O1983" s="87">
        <v>-82.178866647225107</v>
      </c>
      <c r="P1983" s="198">
        <v>3</v>
      </c>
      <c r="Q1983" s="198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210">
        <v>8.5879999999999992</v>
      </c>
      <c r="Z1983" s="210">
        <v>7.718</v>
      </c>
      <c r="AA1983" s="210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52">
        <v>43110</v>
      </c>
      <c r="B1984" s="217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26">
        <v>8964</v>
      </c>
      <c r="J1984">
        <v>9.9600000000000009</v>
      </c>
      <c r="K1984" s="148">
        <v>1.6719804208929101E-2</v>
      </c>
      <c r="L1984" s="197">
        <v>-207</v>
      </c>
      <c r="M1984" s="148">
        <v>1.7273363277774002E-2</v>
      </c>
      <c r="N1984" s="87">
        <v>-35.775999999999797</v>
      </c>
      <c r="O1984" s="87">
        <v>-3.4885962926829102</v>
      </c>
      <c r="P1984" s="198">
        <v>1</v>
      </c>
      <c r="Q1984" s="198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210">
        <v>10.02</v>
      </c>
      <c r="Z1984" s="210">
        <v>10.814</v>
      </c>
      <c r="AA1984" s="210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52">
        <v>43110</v>
      </c>
      <c r="B1985" s="217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26">
        <v>9982</v>
      </c>
      <c r="J1985">
        <v>7.13</v>
      </c>
      <c r="K1985" s="148">
        <v>1.8618595003740499E-2</v>
      </c>
      <c r="L1985" s="197">
        <v>-252</v>
      </c>
      <c r="M1985" s="148">
        <v>1.8440933094893999E-2</v>
      </c>
      <c r="N1985" s="87">
        <v>-14.471999999991599</v>
      </c>
      <c r="O1985" s="87">
        <v>28.728762968102799</v>
      </c>
      <c r="P1985" s="198">
        <v>0</v>
      </c>
      <c r="Q1985" s="198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210">
        <v>7.173</v>
      </c>
      <c r="Z1985" s="210">
        <v>7.0460000000000003</v>
      </c>
      <c r="AA1985" s="210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52">
        <v>43110</v>
      </c>
      <c r="B1986" s="217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26">
        <v>101992</v>
      </c>
      <c r="J1986">
        <v>11.59</v>
      </c>
      <c r="K1986" s="148">
        <v>0.190237201124174</v>
      </c>
      <c r="L1986" s="197">
        <v>1918.37</v>
      </c>
      <c r="M1986" s="148">
        <v>0.20334012595585799</v>
      </c>
      <c r="N1986" s="87">
        <v>-7111.8700000000199</v>
      </c>
      <c r="O1986" s="87">
        <v>-613.84404706390501</v>
      </c>
      <c r="P1986" s="198">
        <v>0</v>
      </c>
      <c r="Q1986" s="198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209">
        <v>98.835999999999999</v>
      </c>
      <c r="Z1986" s="210">
        <v>12.311</v>
      </c>
      <c r="AA1986" s="210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52">
        <v>43110</v>
      </c>
      <c r="B1987" s="217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26">
        <v>4000</v>
      </c>
      <c r="J1987">
        <v>0</v>
      </c>
      <c r="K1987" s="148">
        <v>7.4608675631097996E-3</v>
      </c>
      <c r="L1987" s="197">
        <v>0</v>
      </c>
      <c r="M1987" s="148">
        <v>7.4608675631097996E-3</v>
      </c>
    </row>
    <row r="1988" spans="1:64" x14ac:dyDescent="0.25">
      <c r="A1988" s="152">
        <v>43110</v>
      </c>
      <c r="B1988" s="217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26">
        <v>3708</v>
      </c>
      <c r="J1988">
        <v>37.08</v>
      </c>
      <c r="K1988" s="148">
        <v>6.9162242310027901E-3</v>
      </c>
      <c r="L1988" s="197">
        <v>-140</v>
      </c>
      <c r="M1988" s="148">
        <v>0</v>
      </c>
    </row>
    <row r="1989" spans="1:64" x14ac:dyDescent="0.25">
      <c r="A1989" s="152">
        <v>43110</v>
      </c>
      <c r="B1989" s="217" t="s">
        <v>835</v>
      </c>
      <c r="C1989" t="s">
        <v>839</v>
      </c>
      <c r="I1989" s="326">
        <v>3766.73</v>
      </c>
      <c r="K1989" s="148">
        <v>7.0257684189981504E-3</v>
      </c>
      <c r="L1989" s="197">
        <v>0</v>
      </c>
      <c r="M1989" s="148">
        <v>0.16642804325244001</v>
      </c>
    </row>
    <row r="1990" spans="1:64" x14ac:dyDescent="0.25">
      <c r="A1990" s="152">
        <v>43111</v>
      </c>
      <c r="B1990" s="217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26">
        <v>80000</v>
      </c>
      <c r="J1990">
        <v>0.01</v>
      </c>
      <c r="K1990" s="148">
        <v>0.14925896933062099</v>
      </c>
      <c r="L1990" s="197">
        <v>7.1799999999998398</v>
      </c>
      <c r="M1990" s="148">
        <v>0</v>
      </c>
    </row>
    <row r="1991" spans="1:64" x14ac:dyDescent="0.25">
      <c r="A1991" s="152">
        <v>43111</v>
      </c>
      <c r="B1991" s="217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26">
        <v>18200</v>
      </c>
      <c r="J1991">
        <v>5.2</v>
      </c>
      <c r="K1991" s="148">
        <v>3.3956415522716402E-2</v>
      </c>
      <c r="L1991" s="197">
        <v>35</v>
      </c>
      <c r="M1991" s="148">
        <v>3.4653305650521098E-2</v>
      </c>
      <c r="N1991" s="87">
        <v>-587.26800000000003</v>
      </c>
      <c r="O1991" s="87">
        <v>-114.19734747081699</v>
      </c>
      <c r="P1991" s="198">
        <v>6</v>
      </c>
      <c r="Q1991" s="198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209">
        <v>5.2229999999999999</v>
      </c>
      <c r="Z1991" s="210">
        <v>5.0469999999999997</v>
      </c>
      <c r="AA1991" s="210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52">
        <v>43111</v>
      </c>
      <c r="B1992" s="217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26">
        <v>621</v>
      </c>
      <c r="J1992">
        <v>6.21</v>
      </c>
      <c r="K1992" s="148">
        <v>1.1586227494289501E-3</v>
      </c>
      <c r="L1992" s="197">
        <v>5</v>
      </c>
      <c r="M1992" s="148">
        <v>0</v>
      </c>
      <c r="Y1992" s="209">
        <v>6.2469999999999999</v>
      </c>
      <c r="Z1992" s="209">
        <v>5.194</v>
      </c>
      <c r="AA1992" s="209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52">
        <v>43111</v>
      </c>
      <c r="B1993" s="217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26">
        <v>10752</v>
      </c>
      <c r="J1993">
        <v>6.72</v>
      </c>
      <c r="K1993" s="148">
        <v>2.00604054780355E-2</v>
      </c>
      <c r="L1993" s="197">
        <v>244.25</v>
      </c>
      <c r="M1993" s="148">
        <v>1.6195978817838699E-2</v>
      </c>
      <c r="N1993" s="87">
        <v>2311.63</v>
      </c>
      <c r="O1993" s="87">
        <v>312.67647244444402</v>
      </c>
      <c r="P1993" s="198">
        <v>2</v>
      </c>
      <c r="Q1993" s="198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210">
        <v>6.6120000000000001</v>
      </c>
      <c r="Z1993" s="210">
        <v>6.2720000000000002</v>
      </c>
      <c r="AA1993" s="210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52">
        <v>43111</v>
      </c>
      <c r="B1994" s="217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26">
        <v>72756</v>
      </c>
      <c r="J1994">
        <v>15.48</v>
      </c>
      <c r="K1994" s="148">
        <v>0.13574356965773399</v>
      </c>
      <c r="L1994" s="197">
        <v>282</v>
      </c>
      <c r="M1994" s="148">
        <v>0.149612657115822</v>
      </c>
      <c r="N1994" s="87">
        <v>-6401.2600000000202</v>
      </c>
      <c r="O1994" s="87">
        <v>-407.51970509554297</v>
      </c>
      <c r="P1994" s="198">
        <v>8</v>
      </c>
      <c r="Q1994" s="198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209">
        <v>15.481999999999999</v>
      </c>
      <c r="Z1994" s="210">
        <v>15.552</v>
      </c>
      <c r="AA1994" s="210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52">
        <v>43111</v>
      </c>
      <c r="B1995" s="217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26">
        <v>120640</v>
      </c>
      <c r="J1995">
        <v>11.6</v>
      </c>
      <c r="K1995" s="148">
        <v>0.22508252575057699</v>
      </c>
      <c r="L1995" s="197">
        <v>-312</v>
      </c>
      <c r="M1995" s="148">
        <v>0.19542057063606999</v>
      </c>
      <c r="N1995" s="87">
        <v>12239.821</v>
      </c>
      <c r="O1995" s="87">
        <v>1416.21902339193</v>
      </c>
      <c r="P1995" s="198">
        <v>0</v>
      </c>
      <c r="Q1995" s="198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210">
        <v>11.351000000000001</v>
      </c>
      <c r="Z1995" s="210">
        <v>11.297000000000001</v>
      </c>
      <c r="AA1995" s="210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52">
        <v>43111</v>
      </c>
      <c r="B1996" s="217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26">
        <v>22990</v>
      </c>
      <c r="J1996">
        <v>6.05</v>
      </c>
      <c r="K1996" s="148">
        <v>4.2893296311387399E-2</v>
      </c>
      <c r="L1996" s="197">
        <v>458.58</v>
      </c>
      <c r="M1996" s="148">
        <v>4.2543041482481898E-2</v>
      </c>
      <c r="N1996" s="87">
        <v>-279.21400000000398</v>
      </c>
      <c r="O1996" s="87">
        <v>36.415116666666101</v>
      </c>
      <c r="P1996" s="198">
        <v>7</v>
      </c>
      <c r="Q1996" s="198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209">
        <v>6.1109999999999998</v>
      </c>
      <c r="Z1996" s="210">
        <v>5.9569999999999999</v>
      </c>
      <c r="AA1996" s="210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52">
        <v>43111</v>
      </c>
      <c r="B1997" s="217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26">
        <v>67353</v>
      </c>
      <c r="J1997">
        <v>8.58</v>
      </c>
      <c r="K1997" s="148">
        <v>0.125662992016567</v>
      </c>
      <c r="L1997" s="197">
        <v>-549.5</v>
      </c>
      <c r="M1997" s="148">
        <v>0.12667896050605801</v>
      </c>
      <c r="N1997" s="87">
        <v>-703.80300000024704</v>
      </c>
      <c r="O1997" s="87">
        <v>-82.178866647225107</v>
      </c>
      <c r="P1997" s="198">
        <v>3</v>
      </c>
      <c r="Q1997" s="198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210">
        <v>8.5069999999999997</v>
      </c>
      <c r="Z1997" s="210">
        <v>7.7350000000000003</v>
      </c>
      <c r="AA1997" s="210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52">
        <v>43111</v>
      </c>
      <c r="B1998" s="217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26">
        <v>13916</v>
      </c>
      <c r="J1998">
        <v>9.94</v>
      </c>
      <c r="K1998" s="148">
        <v>2.5963597715061602E-2</v>
      </c>
      <c r="L1998" s="197">
        <v>2</v>
      </c>
      <c r="M1998" s="148">
        <v>2.65135797023026E-2</v>
      </c>
      <c r="N1998" s="87">
        <v>-364.77600000000001</v>
      </c>
      <c r="O1998" s="87">
        <v>-36.864874823053597</v>
      </c>
      <c r="P1998" s="198">
        <v>2</v>
      </c>
      <c r="Q1998" s="198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210">
        <v>9.891</v>
      </c>
      <c r="Z1998" s="210">
        <v>10.798</v>
      </c>
      <c r="AA1998" s="210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52">
        <v>43111</v>
      </c>
      <c r="B1999" s="217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26">
        <v>10066</v>
      </c>
      <c r="J1999">
        <v>7.19</v>
      </c>
      <c r="K1999" s="148">
        <v>1.8780509816025401E-2</v>
      </c>
      <c r="L1999" s="197">
        <v>84</v>
      </c>
      <c r="M1999" s="148">
        <v>1.8446076437869E-2</v>
      </c>
      <c r="N1999" s="87">
        <v>-14.471999999991599</v>
      </c>
      <c r="O1999" s="87">
        <v>28.728762968102799</v>
      </c>
      <c r="P1999" s="198">
        <v>0</v>
      </c>
      <c r="Q1999" s="198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209">
        <v>7.2380000000000004</v>
      </c>
      <c r="Z1999" s="210">
        <v>7.0439999999999996</v>
      </c>
      <c r="AA1999" s="210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52">
        <v>43111</v>
      </c>
      <c r="B2000" s="217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26">
        <v>101376</v>
      </c>
      <c r="J2000">
        <v>11.52</v>
      </c>
      <c r="K2000" s="148">
        <v>0.18914096593576399</v>
      </c>
      <c r="L2000" s="197">
        <v>-616</v>
      </c>
      <c r="M2000" s="148">
        <v>0.20339683935550101</v>
      </c>
      <c r="N2000" s="87">
        <v>-7111.8700000000199</v>
      </c>
      <c r="O2000" s="87">
        <v>-613.84404706390501</v>
      </c>
      <c r="P2000" s="198">
        <v>0</v>
      </c>
      <c r="Q2000" s="198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210">
        <v>11.28</v>
      </c>
      <c r="Z2000" s="210">
        <v>12.3</v>
      </c>
      <c r="AA2000" s="210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52">
        <v>43111</v>
      </c>
      <c r="B2001" s="217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26">
        <v>4000</v>
      </c>
      <c r="J2001">
        <v>0</v>
      </c>
      <c r="K2001" s="148">
        <v>7.4629484665310704E-3</v>
      </c>
      <c r="L2001" s="197">
        <v>0</v>
      </c>
      <c r="M2001" s="148">
        <v>7.4629484665310704E-3</v>
      </c>
    </row>
    <row r="2002" spans="1:64" x14ac:dyDescent="0.25">
      <c r="A2002" s="152">
        <v>43111</v>
      </c>
      <c r="B2002" s="217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26">
        <v>3918</v>
      </c>
      <c r="J2002">
        <v>39.18</v>
      </c>
      <c r="K2002" s="148">
        <v>7.3099580229671899E-3</v>
      </c>
      <c r="L2002" s="197">
        <v>210</v>
      </c>
      <c r="M2002" s="148">
        <v>0</v>
      </c>
    </row>
    <row r="2003" spans="1:64" x14ac:dyDescent="0.25">
      <c r="A2003" s="152">
        <v>43111</v>
      </c>
      <c r="B2003" s="217" t="s">
        <v>835</v>
      </c>
      <c r="C2003" t="s">
        <v>839</v>
      </c>
      <c r="I2003" s="326">
        <v>9393.19</v>
      </c>
      <c r="K2003" s="148">
        <v>1.75252232265838E-2</v>
      </c>
      <c r="L2003" s="197">
        <v>0</v>
      </c>
      <c r="M2003" s="148">
        <v>0.166784192557205</v>
      </c>
    </row>
    <row r="2004" spans="1:64" x14ac:dyDescent="0.25">
      <c r="A2004" s="152">
        <v>43112</v>
      </c>
      <c r="B2004" s="217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26">
        <v>80006.92</v>
      </c>
      <c r="J2004">
        <v>0.01</v>
      </c>
      <c r="K2004" s="148">
        <v>0.149333368174772</v>
      </c>
      <c r="L2004" s="197">
        <v>6.9200000000000701</v>
      </c>
      <c r="M2004" s="148">
        <v>0</v>
      </c>
    </row>
    <row r="2005" spans="1:64" x14ac:dyDescent="0.25">
      <c r="A2005" s="152">
        <v>43112</v>
      </c>
      <c r="B2005" s="217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26">
        <v>18165</v>
      </c>
      <c r="J2005">
        <v>5.19</v>
      </c>
      <c r="K2005" s="148">
        <v>3.3905075122186101E-2</v>
      </c>
      <c r="L2005" s="197">
        <v>-35</v>
      </c>
      <c r="M2005" s="148">
        <v>3.4667580010097801E-2</v>
      </c>
      <c r="N2005" s="87">
        <v>-587.26800000000003</v>
      </c>
      <c r="O2005" s="87">
        <v>-114.19734747081699</v>
      </c>
      <c r="P2005" s="198">
        <v>6</v>
      </c>
      <c r="Q2005" s="198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210">
        <v>5.173</v>
      </c>
      <c r="Z2005" s="210">
        <v>5.0590000000000002</v>
      </c>
      <c r="AA2005" s="210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52">
        <v>43112</v>
      </c>
      <c r="B2006" s="217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26">
        <v>625</v>
      </c>
      <c r="J2006">
        <v>6.25</v>
      </c>
      <c r="K2006" s="148">
        <v>1.1665660309037301E-3</v>
      </c>
      <c r="L2006" s="197">
        <v>4</v>
      </c>
      <c r="M2006" s="148">
        <v>0</v>
      </c>
      <c r="Y2006" s="209">
        <v>6.2389999999999999</v>
      </c>
      <c r="Z2006" s="209">
        <v>5.258</v>
      </c>
      <c r="AA2006" s="209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52">
        <v>43112</v>
      </c>
      <c r="B2007" s="217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26">
        <v>5480</v>
      </c>
      <c r="J2007">
        <v>6.85</v>
      </c>
      <c r="K2007" s="148">
        <v>1.02284509589639E-2</v>
      </c>
      <c r="L2007" s="197">
        <v>216.39</v>
      </c>
      <c r="M2007" s="148">
        <v>5.9585393100088603E-3</v>
      </c>
      <c r="N2007" s="87">
        <v>2431.5819999999999</v>
      </c>
      <c r="O2007" s="87">
        <v>337.83938943560003</v>
      </c>
      <c r="P2007" s="198">
        <v>2</v>
      </c>
      <c r="Q2007" s="198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209">
        <v>7.4130000000000003</v>
      </c>
      <c r="Z2007" s="210">
        <v>6.2649999999999997</v>
      </c>
      <c r="AA2007" s="210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52">
        <v>43112</v>
      </c>
      <c r="B2008" s="217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26">
        <v>72803</v>
      </c>
      <c r="J2008">
        <v>15.49</v>
      </c>
      <c r="K2008" s="148">
        <v>0.135887210796615</v>
      </c>
      <c r="L2008" s="197">
        <v>47</v>
      </c>
      <c r="M2008" s="148">
        <v>0.14967428543164299</v>
      </c>
      <c r="N2008" s="87">
        <v>-6401.2600000000202</v>
      </c>
      <c r="O2008" s="87">
        <v>-407.51970509554297</v>
      </c>
      <c r="P2008" s="198">
        <v>8</v>
      </c>
      <c r="Q2008" s="198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210">
        <v>15.478999999999999</v>
      </c>
      <c r="Z2008" s="210">
        <v>15.548</v>
      </c>
      <c r="AA2008" s="210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52">
        <v>43112</v>
      </c>
      <c r="B2009" s="217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26">
        <v>118473</v>
      </c>
      <c r="J2009">
        <v>11.73</v>
      </c>
      <c r="K2009" s="148">
        <v>0.221130523806813</v>
      </c>
      <c r="L2009" s="197">
        <v>1482.48</v>
      </c>
      <c r="M2009" s="148">
        <v>0.18868929307031801</v>
      </c>
      <c r="N2009" s="87">
        <v>12795.297</v>
      </c>
      <c r="O2009" s="87">
        <v>1458.83009185896</v>
      </c>
      <c r="P2009" s="198">
        <v>0</v>
      </c>
      <c r="Q2009" s="198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209">
        <v>11.869</v>
      </c>
      <c r="Z2009" s="210">
        <v>11.294</v>
      </c>
      <c r="AA2009" s="210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52">
        <v>43112</v>
      </c>
      <c r="B2010" s="217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26">
        <v>22990</v>
      </c>
      <c r="J2010">
        <v>6.05</v>
      </c>
      <c r="K2010" s="148">
        <v>4.2910964880763E-2</v>
      </c>
      <c r="L2010" s="197">
        <v>0</v>
      </c>
      <c r="M2010" s="148">
        <v>4.2560565775192502E-2</v>
      </c>
      <c r="N2010" s="87">
        <v>-279.21400000000398</v>
      </c>
      <c r="O2010" s="87">
        <v>36.415116666666101</v>
      </c>
      <c r="P2010" s="198">
        <v>7</v>
      </c>
      <c r="Q2010" s="198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210">
        <v>5.3959999999999999</v>
      </c>
      <c r="Z2010" s="210">
        <v>5.9560000000000004</v>
      </c>
      <c r="AA2010" s="210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52">
        <v>43112</v>
      </c>
      <c r="B2011" s="217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26">
        <v>64070</v>
      </c>
      <c r="J2011">
        <v>8.6</v>
      </c>
      <c r="K2011" s="148">
        <v>0.119587016960004</v>
      </c>
      <c r="L2011" s="197">
        <v>192.52</v>
      </c>
      <c r="M2011" s="148">
        <v>0.120244064278722</v>
      </c>
      <c r="N2011" s="87">
        <v>465.21299999976299</v>
      </c>
      <c r="O2011" s="87">
        <v>53.384660562544603</v>
      </c>
      <c r="P2011" s="198">
        <v>2</v>
      </c>
      <c r="Q2011" s="198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210">
        <v>8.4670000000000005</v>
      </c>
      <c r="Z2011" s="210">
        <v>7.7439999999999998</v>
      </c>
      <c r="AA2011" s="210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52">
        <v>43112</v>
      </c>
      <c r="B2012" s="217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26">
        <v>13972</v>
      </c>
      <c r="J2012">
        <v>9.98</v>
      </c>
      <c r="K2012" s="148">
        <v>2.6078816934059199E-2</v>
      </c>
      <c r="L2012" s="197">
        <v>56</v>
      </c>
      <c r="M2012" s="148">
        <v>2.65245011530339E-2</v>
      </c>
      <c r="N2012" s="87">
        <v>-364.77600000000001</v>
      </c>
      <c r="O2012" s="87">
        <v>-36.864874823053597</v>
      </c>
      <c r="P2012" s="198">
        <v>2</v>
      </c>
      <c r="Q2012" s="198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210">
        <v>9.2859999999999996</v>
      </c>
      <c r="Z2012" s="210">
        <v>10.795999999999999</v>
      </c>
      <c r="AA2012" s="210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52">
        <v>43112</v>
      </c>
      <c r="B2013" s="217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26">
        <v>9940</v>
      </c>
      <c r="J2013">
        <v>7.1</v>
      </c>
      <c r="K2013" s="148">
        <v>1.8553066155493E-2</v>
      </c>
      <c r="L2013" s="197">
        <v>-126</v>
      </c>
      <c r="M2013" s="148">
        <v>1.8453674729659999E-2</v>
      </c>
      <c r="N2013" s="87">
        <v>-14.471999999991599</v>
      </c>
      <c r="O2013" s="87">
        <v>28.728762968102799</v>
      </c>
      <c r="P2013" s="198">
        <v>0</v>
      </c>
      <c r="Q2013" s="198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210">
        <v>7.1040000000000001</v>
      </c>
      <c r="Z2013" s="210">
        <v>7.0460000000000003</v>
      </c>
      <c r="AA2013" s="210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52">
        <v>43112</v>
      </c>
      <c r="B2014" s="217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26">
        <v>104997</v>
      </c>
      <c r="J2014">
        <v>11.29</v>
      </c>
      <c r="K2014" s="148">
        <v>0.19597749367487899</v>
      </c>
      <c r="L2014" s="197">
        <v>-2039</v>
      </c>
      <c r="M2014" s="148">
        <v>0.21404504438083799</v>
      </c>
      <c r="N2014" s="87">
        <v>-9492.8700000000208</v>
      </c>
      <c r="O2014" s="87">
        <v>-838.91455039788002</v>
      </c>
      <c r="P2014" s="198">
        <v>1</v>
      </c>
      <c r="Q2014" s="198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210">
        <v>11.351000000000001</v>
      </c>
      <c r="Z2014" s="210">
        <v>12.242000000000001</v>
      </c>
      <c r="AA2014" s="210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52">
        <v>43112</v>
      </c>
      <c r="B2015" s="217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26">
        <v>4000</v>
      </c>
      <c r="J2015">
        <v>0</v>
      </c>
      <c r="K2015" s="148">
        <v>7.4660225977838997E-3</v>
      </c>
      <c r="L2015" s="197">
        <v>0</v>
      </c>
      <c r="M2015" s="148">
        <v>7.4660225977838997E-3</v>
      </c>
    </row>
    <row r="2016" spans="1:64" x14ac:dyDescent="0.25">
      <c r="A2016" s="152">
        <v>43112</v>
      </c>
      <c r="B2016" s="217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26">
        <v>3892</v>
      </c>
      <c r="J2016">
        <v>38.92</v>
      </c>
      <c r="K2016" s="148">
        <v>7.26443998764373E-3</v>
      </c>
      <c r="L2016" s="197">
        <v>-26</v>
      </c>
      <c r="M2016" s="148">
        <v>0</v>
      </c>
    </row>
    <row r="2017" spans="1:64" x14ac:dyDescent="0.25">
      <c r="A2017" s="152">
        <v>43112</v>
      </c>
      <c r="B2017" s="217" t="s">
        <v>835</v>
      </c>
      <c r="C2017" t="s">
        <v>839</v>
      </c>
      <c r="I2017" s="326">
        <v>16346.58</v>
      </c>
      <c r="K2017" s="148">
        <v>3.0510983919120601E-2</v>
      </c>
      <c r="L2017" s="197">
        <v>0</v>
      </c>
      <c r="M2017" s="148">
        <v>0.17984435209389299</v>
      </c>
    </row>
    <row r="2018" spans="1:64" x14ac:dyDescent="0.25">
      <c r="A2018" s="152">
        <v>43115</v>
      </c>
      <c r="B2018" s="217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26">
        <v>75032.399999999994</v>
      </c>
      <c r="J2018">
        <v>0.01</v>
      </c>
      <c r="K2018" s="148">
        <v>0.142455069564663</v>
      </c>
      <c r="L2018" s="197">
        <v>25.48</v>
      </c>
      <c r="M2018" s="148">
        <v>0</v>
      </c>
      <c r="N2018" s="197"/>
      <c r="O2018" s="197"/>
      <c r="P2018" s="212"/>
      <c r="Q2018" s="212"/>
    </row>
    <row r="2019" spans="1:64" x14ac:dyDescent="0.25">
      <c r="A2019" s="152">
        <v>43115</v>
      </c>
      <c r="B2019" s="217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26">
        <v>17990</v>
      </c>
      <c r="J2019">
        <v>5.14</v>
      </c>
      <c r="K2019" s="148">
        <v>3.41554675242733E-2</v>
      </c>
      <c r="L2019" s="197">
        <v>-175</v>
      </c>
      <c r="M2019" s="148">
        <v>3.5263327358056699E-2</v>
      </c>
      <c r="N2019" s="197">
        <v>-587.26800000000003</v>
      </c>
      <c r="O2019" s="197">
        <v>-114.19734747081699</v>
      </c>
      <c r="P2019" s="212">
        <v>6</v>
      </c>
      <c r="Q2019" s="212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210">
        <v>5.1520000000000001</v>
      </c>
      <c r="Z2019" s="210">
        <v>5.0659999999999998</v>
      </c>
      <c r="AA2019" s="210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52">
        <v>43115</v>
      </c>
      <c r="B2020" s="217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26">
        <v>643</v>
      </c>
      <c r="J2020">
        <v>6.43</v>
      </c>
      <c r="K2020" s="148">
        <v>1.2207874162372301E-3</v>
      </c>
      <c r="L2020" s="197">
        <v>18</v>
      </c>
      <c r="M2020" s="148">
        <v>0</v>
      </c>
      <c r="N2020" s="197"/>
      <c r="O2020" s="197"/>
      <c r="P2020" s="212"/>
      <c r="Q2020" s="212"/>
      <c r="Y2020" s="210">
        <v>6.3310000000000004</v>
      </c>
      <c r="Z2020" s="209">
        <v>5.194</v>
      </c>
      <c r="AA2020" s="209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52">
        <v>43115</v>
      </c>
      <c r="B2021" s="217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26">
        <v>697</v>
      </c>
      <c r="J2021">
        <v>6.97</v>
      </c>
      <c r="K2021" s="148">
        <v>1.3233107762322699E-3</v>
      </c>
      <c r="L2021" s="197">
        <v>117.95</v>
      </c>
      <c r="M2021" s="148">
        <v>0</v>
      </c>
      <c r="N2021" s="197">
        <v>1703.3019999999999</v>
      </c>
      <c r="O2021" s="197">
        <v>341.114950423729</v>
      </c>
      <c r="P2021" s="212">
        <v>0</v>
      </c>
      <c r="Q2021" s="212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209">
        <v>6.99</v>
      </c>
      <c r="Z2021" s="210">
        <v>6.2380000000000004</v>
      </c>
      <c r="AA2021" s="210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52">
        <v>43115</v>
      </c>
      <c r="B2022" s="217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26">
        <v>70970</v>
      </c>
      <c r="J2022">
        <v>15.1</v>
      </c>
      <c r="K2022" s="148">
        <v>0.13474227516385101</v>
      </c>
      <c r="L2022" s="197">
        <v>-1833</v>
      </c>
      <c r="M2022" s="148">
        <v>0.15224637320291501</v>
      </c>
      <c r="N2022" s="197">
        <v>-6401.2600000000202</v>
      </c>
      <c r="O2022" s="197">
        <v>-407.51970509554297</v>
      </c>
      <c r="P2022" s="212">
        <v>8</v>
      </c>
      <c r="Q2022" s="212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210">
        <v>15.17</v>
      </c>
      <c r="Z2022" s="210">
        <v>15.509</v>
      </c>
      <c r="AA2022" s="210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52">
        <v>43115</v>
      </c>
      <c r="B2023" s="217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26">
        <v>115042</v>
      </c>
      <c r="J2023">
        <v>11.86</v>
      </c>
      <c r="K2023" s="148">
        <v>0.21841652556572799</v>
      </c>
      <c r="L2023" s="197">
        <v>1303.26</v>
      </c>
      <c r="M2023" s="148">
        <v>0.18294346199325201</v>
      </c>
      <c r="N2023" s="197">
        <v>14401.553</v>
      </c>
      <c r="O2023" s="197">
        <v>1574.5164373313501</v>
      </c>
      <c r="P2023" s="212">
        <v>0</v>
      </c>
      <c r="Q2023" s="212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209">
        <v>12.098000000000001</v>
      </c>
      <c r="Z2023" s="210">
        <v>11.266999999999999</v>
      </c>
      <c r="AA2023" s="210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52">
        <v>43115</v>
      </c>
      <c r="B2024" s="217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26">
        <v>24940</v>
      </c>
      <c r="J2024">
        <v>5.8</v>
      </c>
      <c r="K2024" s="148">
        <v>4.7350603671783002E-2</v>
      </c>
      <c r="L2024" s="197">
        <v>-955</v>
      </c>
      <c r="M2024" s="148">
        <v>4.8807327716660701E-2</v>
      </c>
      <c r="N2024" s="197">
        <v>-1272.2139999999999</v>
      </c>
      <c r="O2024" s="197">
        <v>-133.073774655173</v>
      </c>
      <c r="P2024" s="212">
        <v>6</v>
      </c>
      <c r="Q2024" s="212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210">
        <v>5.8689999999999998</v>
      </c>
      <c r="Z2024" s="210">
        <v>5.944</v>
      </c>
      <c r="AA2024" s="210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52">
        <v>43115</v>
      </c>
      <c r="B2025" s="217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26">
        <v>66462</v>
      </c>
      <c r="J2025">
        <v>8.36</v>
      </c>
      <c r="K2025" s="148">
        <v>0.126183473185006</v>
      </c>
      <c r="L2025" s="197">
        <v>-1808</v>
      </c>
      <c r="M2025" s="148">
        <v>0.13028444555642199</v>
      </c>
      <c r="N2025" s="197">
        <v>-1923.7870000002399</v>
      </c>
      <c r="O2025" s="197">
        <v>-229.180584803366</v>
      </c>
      <c r="P2025" s="212">
        <v>2</v>
      </c>
      <c r="Q2025" s="212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210">
        <v>8.4480000000000004</v>
      </c>
      <c r="Z2025" s="210">
        <v>7.8170000000000002</v>
      </c>
      <c r="AA2025" s="210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52">
        <v>43115</v>
      </c>
      <c r="B2026" s="217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26">
        <v>13860</v>
      </c>
      <c r="J2026">
        <v>9.9</v>
      </c>
      <c r="K2026" s="148">
        <v>2.63143290653934E-2</v>
      </c>
      <c r="L2026" s="197">
        <v>-112</v>
      </c>
      <c r="M2026" s="148">
        <v>2.6980313217598299E-2</v>
      </c>
      <c r="N2026" s="197">
        <v>-364.77600000000001</v>
      </c>
      <c r="O2026" s="197">
        <v>-36.864874823053597</v>
      </c>
      <c r="P2026" s="212">
        <v>2</v>
      </c>
      <c r="Q2026" s="212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210">
        <v>9.7929999999999993</v>
      </c>
      <c r="Z2026" s="210">
        <v>10.757</v>
      </c>
      <c r="AA2026" s="210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52">
        <v>43115</v>
      </c>
      <c r="B2027" s="217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26">
        <v>13281</v>
      </c>
      <c r="J2027">
        <v>6.99</v>
      </c>
      <c r="K2027" s="148">
        <v>2.5215050816557699E-2</v>
      </c>
      <c r="L2027" s="197">
        <v>-159</v>
      </c>
      <c r="M2027" s="148">
        <v>2.5415825729881401E-2</v>
      </c>
      <c r="N2027" s="197">
        <v>-327.47199999999202</v>
      </c>
      <c r="O2027" s="197">
        <v>-15.122906866949799</v>
      </c>
      <c r="P2027" s="212">
        <v>0</v>
      </c>
      <c r="Q2027" s="212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210">
        <v>7</v>
      </c>
      <c r="Z2027" s="210">
        <v>7.0439999999999996</v>
      </c>
      <c r="AA2027" s="210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52">
        <v>43115</v>
      </c>
      <c r="B2028" s="217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26">
        <v>116100</v>
      </c>
      <c r="J2028">
        <v>10.75</v>
      </c>
      <c r="K2028" s="148">
        <v>0.22042522398933501</v>
      </c>
      <c r="L2028" s="197">
        <v>-5352</v>
      </c>
      <c r="M2028" s="148">
        <v>0.24896446185307999</v>
      </c>
      <c r="N2028" s="197">
        <v>-14166.87</v>
      </c>
      <c r="O2028" s="197">
        <v>-1307.4595166204999</v>
      </c>
      <c r="P2028" s="212">
        <v>2</v>
      </c>
      <c r="Q2028" s="212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210">
        <v>10.967000000000001</v>
      </c>
      <c r="Z2028" s="210">
        <v>12.157999999999999</v>
      </c>
      <c r="AA2028" s="210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52">
        <v>43115</v>
      </c>
      <c r="B2029" s="217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26">
        <v>4000</v>
      </c>
      <c r="J2029">
        <v>0</v>
      </c>
      <c r="K2029" s="148">
        <v>7.59432296259551E-3</v>
      </c>
      <c r="L2029" s="197">
        <v>0</v>
      </c>
      <c r="M2029" s="148">
        <v>7.59432296259551E-3</v>
      </c>
      <c r="N2029" s="197"/>
      <c r="O2029" s="197"/>
      <c r="P2029" s="212"/>
      <c r="Q2029" s="212"/>
    </row>
    <row r="2030" spans="1:64" x14ac:dyDescent="0.25">
      <c r="A2030" s="152">
        <v>43115</v>
      </c>
      <c r="B2030" s="217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26">
        <v>3770</v>
      </c>
      <c r="J2030">
        <v>37.700000000000003</v>
      </c>
      <c r="K2030" s="148">
        <v>7.1576493922462696E-3</v>
      </c>
      <c r="L2030" s="197">
        <v>-122</v>
      </c>
      <c r="M2030" s="148">
        <v>0</v>
      </c>
      <c r="N2030" s="197"/>
      <c r="O2030" s="197"/>
      <c r="P2030" s="212"/>
      <c r="Q2030" s="212"/>
    </row>
    <row r="2031" spans="1:64" x14ac:dyDescent="0.25">
      <c r="A2031" s="152">
        <v>43115</v>
      </c>
      <c r="B2031" s="217" t="s">
        <v>835</v>
      </c>
      <c r="C2031" t="s">
        <v>839</v>
      </c>
      <c r="I2031" s="326">
        <v>3921.83</v>
      </c>
      <c r="K2031" s="148">
        <v>7.4459109060989901E-3</v>
      </c>
      <c r="L2031" s="197">
        <v>0</v>
      </c>
      <c r="M2031" s="148">
        <v>0.149900980470762</v>
      </c>
      <c r="N2031" s="197"/>
      <c r="O2031" s="197"/>
      <c r="P2031" s="212"/>
      <c r="Q2031" s="212"/>
    </row>
    <row r="2032" spans="1:64" x14ac:dyDescent="0.25">
      <c r="A2032" s="152">
        <v>43116</v>
      </c>
      <c r="B2032" s="217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26">
        <v>97415.4</v>
      </c>
      <c r="J2032">
        <v>0.01</v>
      </c>
      <c r="K2032" s="148">
        <v>0.181510147794471</v>
      </c>
      <c r="L2032" s="197">
        <v>0</v>
      </c>
      <c r="M2032" s="148">
        <v>0</v>
      </c>
    </row>
    <row r="2033" spans="1:64" x14ac:dyDescent="0.25">
      <c r="A2033" s="152">
        <v>43116</v>
      </c>
      <c r="B2033" s="217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26">
        <v>18095</v>
      </c>
      <c r="J2033">
        <v>5.17</v>
      </c>
      <c r="K2033" s="148">
        <v>3.3715676621365397E-2</v>
      </c>
      <c r="L2033" s="197">
        <v>105</v>
      </c>
      <c r="M2033" s="148">
        <v>3.4607283450702499E-2</v>
      </c>
      <c r="N2033" s="87">
        <v>-587.26800000000003</v>
      </c>
      <c r="O2033" s="87">
        <v>-114.19734747081699</v>
      </c>
      <c r="P2033" s="198">
        <v>6</v>
      </c>
      <c r="Q2033" s="198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209">
        <v>5.274</v>
      </c>
      <c r="Z2033" s="210">
        <v>5.0620000000000003</v>
      </c>
      <c r="AA2033" s="210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52">
        <v>43116</v>
      </c>
      <c r="B2034" s="217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26">
        <v>659</v>
      </c>
      <c r="J2034">
        <v>6.59</v>
      </c>
      <c r="K2034" s="148">
        <v>1.2278878636905099E-3</v>
      </c>
      <c r="L2034" s="197">
        <v>16</v>
      </c>
      <c r="M2034" s="148">
        <v>0</v>
      </c>
      <c r="Y2034" s="209">
        <v>6.53</v>
      </c>
      <c r="Z2034" s="209">
        <v>5.3540000000000001</v>
      </c>
      <c r="AA2034" s="209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52">
        <v>43116</v>
      </c>
      <c r="B2035" s="217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26">
        <v>700</v>
      </c>
      <c r="J2035">
        <v>7</v>
      </c>
      <c r="K2035" s="148">
        <v>1.3042814940566901E-3</v>
      </c>
      <c r="L2035" s="197">
        <v>3</v>
      </c>
      <c r="M2035" s="148">
        <v>0</v>
      </c>
      <c r="N2035" s="87">
        <v>1703.3019999999999</v>
      </c>
      <c r="O2035" s="87">
        <v>341.114950423729</v>
      </c>
      <c r="P2035" s="198">
        <v>0</v>
      </c>
      <c r="Q2035" s="198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209">
        <v>7.327</v>
      </c>
      <c r="Z2035" s="210">
        <v>6.2220000000000004</v>
      </c>
      <c r="AA2035" s="210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52">
        <v>43116</v>
      </c>
      <c r="B2036" s="217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26">
        <v>71581</v>
      </c>
      <c r="J2036">
        <v>15.23</v>
      </c>
      <c r="K2036" s="148">
        <v>0.13337396232296</v>
      </c>
      <c r="L2036" s="197">
        <v>611</v>
      </c>
      <c r="M2036" s="148">
        <v>0.14941396023909001</v>
      </c>
      <c r="N2036" s="87">
        <v>-6401.2600000000202</v>
      </c>
      <c r="O2036" s="87">
        <v>-407.51970509554297</v>
      </c>
      <c r="P2036" s="198">
        <v>8</v>
      </c>
      <c r="Q2036" s="198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210">
        <v>15.083</v>
      </c>
      <c r="Z2036" s="210">
        <v>15.492000000000001</v>
      </c>
      <c r="AA2036" s="210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52">
        <v>43116</v>
      </c>
      <c r="B2037" s="217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26">
        <v>90360</v>
      </c>
      <c r="J2037">
        <v>12.55</v>
      </c>
      <c r="K2037" s="148">
        <v>0.168364108289946</v>
      </c>
      <c r="L2037" s="197">
        <v>6466.78</v>
      </c>
      <c r="M2037" s="148">
        <v>0.121501702758123</v>
      </c>
      <c r="N2037" s="87">
        <v>22452.348000000002</v>
      </c>
      <c r="O2037" s="87">
        <v>2092.4459318128302</v>
      </c>
      <c r="P2037" s="198">
        <v>0</v>
      </c>
      <c r="Q2037" s="198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209">
        <v>12.297000000000001</v>
      </c>
      <c r="Z2037" s="210">
        <v>11.127000000000001</v>
      </c>
      <c r="AA2037" s="210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52">
        <v>43116</v>
      </c>
      <c r="B2038" s="217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26">
        <v>25112</v>
      </c>
      <c r="J2038">
        <v>5.84</v>
      </c>
      <c r="K2038" s="148">
        <v>4.6790166969644997E-2</v>
      </c>
      <c r="L2038" s="197">
        <v>172</v>
      </c>
      <c r="M2038" s="148">
        <v>4.7899309319598099E-2</v>
      </c>
      <c r="N2038" s="87">
        <v>-1272.2139999999999</v>
      </c>
      <c r="O2038" s="87">
        <v>-133.073774655173</v>
      </c>
      <c r="P2038" s="198">
        <v>6</v>
      </c>
      <c r="Q2038" s="198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210">
        <v>4.3949999999999996</v>
      </c>
      <c r="Z2038" s="210">
        <v>5.9409999999999998</v>
      </c>
      <c r="AA2038" s="210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52">
        <v>43116</v>
      </c>
      <c r="B2039" s="217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26">
        <v>64099.5</v>
      </c>
      <c r="J2039">
        <v>8.49</v>
      </c>
      <c r="K2039" s="148">
        <v>0.119433988040409</v>
      </c>
      <c r="L2039" s="197">
        <v>1029.0999999999999</v>
      </c>
      <c r="M2039" s="148">
        <v>0.121541185222207</v>
      </c>
      <c r="N2039" s="87">
        <v>-1057.68700000025</v>
      </c>
      <c r="O2039" s="87">
        <v>-124.371547823558</v>
      </c>
      <c r="P2039" s="198">
        <v>2</v>
      </c>
      <c r="Q2039" s="198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209">
        <v>8.5850000000000009</v>
      </c>
      <c r="Z2039" s="210">
        <v>7.806</v>
      </c>
      <c r="AA2039" s="210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52">
        <v>43116</v>
      </c>
      <c r="B2040" s="217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26">
        <v>13930</v>
      </c>
      <c r="J2040">
        <v>9.9499999999999993</v>
      </c>
      <c r="K2040" s="148">
        <v>2.5955201731728099E-2</v>
      </c>
      <c r="L2040" s="197">
        <v>70</v>
      </c>
      <c r="M2040" s="148">
        <v>2.6478367671587E-2</v>
      </c>
      <c r="N2040" s="87">
        <v>-364.77600000000001</v>
      </c>
      <c r="O2040" s="87">
        <v>-36.864874823053597</v>
      </c>
      <c r="P2040" s="198">
        <v>2</v>
      </c>
      <c r="Q2040" s="198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209">
        <v>10.023999999999999</v>
      </c>
      <c r="Z2040" s="210">
        <v>10.78</v>
      </c>
      <c r="AA2040" s="210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52">
        <v>43116</v>
      </c>
      <c r="B2041" s="217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26">
        <v>13281</v>
      </c>
      <c r="J2041">
        <v>6.99</v>
      </c>
      <c r="K2041" s="148">
        <v>2.4745946460809801E-2</v>
      </c>
      <c r="L2041" s="197">
        <v>0</v>
      </c>
      <c r="M2041" s="148">
        <v>2.4942986129376201E-2</v>
      </c>
      <c r="N2041" s="87">
        <v>-327.47199999999202</v>
      </c>
      <c r="O2041" s="87">
        <v>-15.122906866949799</v>
      </c>
      <c r="P2041" s="198">
        <v>0</v>
      </c>
      <c r="Q2041" s="198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210">
        <v>6.976</v>
      </c>
      <c r="Z2041" s="210">
        <v>7.0419999999999998</v>
      </c>
      <c r="AA2041" s="210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52">
        <v>43116</v>
      </c>
      <c r="B2042" s="217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26">
        <v>117396</v>
      </c>
      <c r="J2042">
        <v>10.87</v>
      </c>
      <c r="K2042" s="148">
        <v>0.21873918610897</v>
      </c>
      <c r="L2042" s="197">
        <v>1296</v>
      </c>
      <c r="M2042" s="148">
        <v>0.244332691949803</v>
      </c>
      <c r="N2042" s="87">
        <v>-14166.87</v>
      </c>
      <c r="O2042" s="87">
        <v>-1307.4595166204999</v>
      </c>
      <c r="P2042" s="198">
        <v>2</v>
      </c>
      <c r="Q2042" s="198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210">
        <v>10.827</v>
      </c>
      <c r="Z2042" s="210">
        <v>12.14</v>
      </c>
      <c r="AA2042" s="210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52">
        <v>43116</v>
      </c>
      <c r="B2043" s="217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26">
        <v>4000</v>
      </c>
      <c r="J2043">
        <v>0</v>
      </c>
      <c r="K2043" s="148">
        <v>7.4530371088953598E-3</v>
      </c>
      <c r="L2043" s="197">
        <v>0</v>
      </c>
      <c r="M2043" s="148">
        <v>7.4530371088953598E-3</v>
      </c>
    </row>
    <row r="2044" spans="1:64" x14ac:dyDescent="0.25">
      <c r="A2044" s="152">
        <v>43116</v>
      </c>
      <c r="B2044" s="217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26">
        <v>3986</v>
      </c>
      <c r="J2044">
        <v>39.86</v>
      </c>
      <c r="K2044" s="148">
        <v>7.42695147901422E-3</v>
      </c>
      <c r="L2044" s="197">
        <v>216</v>
      </c>
      <c r="M2044" s="148">
        <v>0</v>
      </c>
    </row>
    <row r="2045" spans="1:64" x14ac:dyDescent="0.25">
      <c r="A2045" s="152">
        <v>43116</v>
      </c>
      <c r="B2045" s="217" t="s">
        <v>835</v>
      </c>
      <c r="C2045" t="s">
        <v>839</v>
      </c>
      <c r="I2045" s="326">
        <v>16079.06</v>
      </c>
      <c r="K2045" s="148">
        <v>2.9959457714038702E-2</v>
      </c>
      <c r="L2045" s="197">
        <v>0</v>
      </c>
      <c r="M2045" s="148">
        <v>0.21146960550850999</v>
      </c>
    </row>
    <row r="2046" spans="1:64" x14ac:dyDescent="0.25">
      <c r="A2046" s="152">
        <v>43117</v>
      </c>
      <c r="B2046" s="217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26">
        <v>99999.75</v>
      </c>
      <c r="J2046">
        <v>0.01</v>
      </c>
      <c r="K2046" s="148">
        <v>0.18770852239930499</v>
      </c>
      <c r="L2046" s="197">
        <v>6.3499999999999099</v>
      </c>
      <c r="M2046" s="148">
        <v>0</v>
      </c>
    </row>
    <row r="2047" spans="1:64" x14ac:dyDescent="0.25">
      <c r="A2047" s="152">
        <v>43117</v>
      </c>
      <c r="B2047" s="217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26">
        <v>16306</v>
      </c>
      <c r="J2047">
        <v>5.26</v>
      </c>
      <c r="K2047" s="148">
        <v>3.0607828182001098E-2</v>
      </c>
      <c r="L2047" s="197">
        <v>299.86</v>
      </c>
      <c r="M2047" s="148">
        <v>3.0943189066521899E-2</v>
      </c>
      <c r="N2047" s="87">
        <v>-244.604000000003</v>
      </c>
      <c r="O2047" s="87">
        <v>-46.656812595420398</v>
      </c>
      <c r="P2047" s="198">
        <v>5</v>
      </c>
      <c r="Q2047" s="198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209">
        <v>5.2409999999999997</v>
      </c>
      <c r="Z2047" s="210">
        <v>4.9950000000000001</v>
      </c>
      <c r="AA2047" s="210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52">
        <v>43117</v>
      </c>
      <c r="B2048" s="217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26">
        <v>669</v>
      </c>
      <c r="J2048">
        <v>6.69</v>
      </c>
      <c r="K2048" s="148">
        <v>1.2557731542842301E-3</v>
      </c>
      <c r="L2048" s="197">
        <v>10</v>
      </c>
      <c r="M2048" s="148">
        <v>0</v>
      </c>
      <c r="Y2048" s="210">
        <v>6.8849999999999998</v>
      </c>
      <c r="Z2048" s="209">
        <v>5.3230000000000004</v>
      </c>
      <c r="AA2048" s="209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52">
        <v>43117</v>
      </c>
      <c r="B2049" s="217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26">
        <v>695</v>
      </c>
      <c r="J2049">
        <v>6.95</v>
      </c>
      <c r="K2049" s="148">
        <v>1.3045774921189E-3</v>
      </c>
      <c r="L2049" s="197">
        <v>-5</v>
      </c>
      <c r="M2049" s="148">
        <v>0</v>
      </c>
      <c r="N2049" s="87">
        <v>1703.3019999999999</v>
      </c>
      <c r="O2049" s="87">
        <v>341.114950423729</v>
      </c>
      <c r="P2049" s="198">
        <v>0</v>
      </c>
      <c r="Q2049" s="198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209">
        <v>7.032</v>
      </c>
      <c r="Z2049" s="210">
        <v>6.1879999999999997</v>
      </c>
      <c r="AA2049" s="210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52">
        <v>43117</v>
      </c>
      <c r="B2050" s="217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26">
        <v>73152</v>
      </c>
      <c r="J2050">
        <v>15.24</v>
      </c>
      <c r="K2050" s="148">
        <v>0.13731288158774299</v>
      </c>
      <c r="L2050" s="197">
        <v>118.65</v>
      </c>
      <c r="M2050" s="148">
        <v>0.15324922481348399</v>
      </c>
      <c r="N2050" s="87">
        <v>-8635.8840000000291</v>
      </c>
      <c r="O2050" s="87">
        <v>-567.49283747534696</v>
      </c>
      <c r="P2050" s="198">
        <v>8</v>
      </c>
      <c r="Q2050" s="198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209">
        <v>16.103999999999999</v>
      </c>
      <c r="Z2050" s="210">
        <v>15.489000000000001</v>
      </c>
      <c r="AA2050" s="210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52">
        <v>43117</v>
      </c>
      <c r="B2051" s="217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26">
        <v>96538</v>
      </c>
      <c r="J2051">
        <v>12.22</v>
      </c>
      <c r="K2051" s="148">
        <v>0.18121050638010699</v>
      </c>
      <c r="L2051" s="197">
        <v>-2491.11</v>
      </c>
      <c r="M2051" s="148">
        <v>0.13867628707785201</v>
      </c>
      <c r="N2051" s="87">
        <v>18298.242999999999</v>
      </c>
      <c r="O2051" s="87">
        <v>1848.3625390458501</v>
      </c>
      <c r="P2051" s="198">
        <v>0</v>
      </c>
      <c r="Q2051" s="198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210">
        <v>12.196999999999999</v>
      </c>
      <c r="Z2051" s="210">
        <v>11.243</v>
      </c>
      <c r="AA2051" s="210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52">
        <v>43117</v>
      </c>
      <c r="B2052" s="217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26">
        <v>25112</v>
      </c>
      <c r="J2052">
        <v>5.84</v>
      </c>
      <c r="K2052" s="148">
        <v>4.71374819886183E-2</v>
      </c>
      <c r="L2052" s="197">
        <v>0</v>
      </c>
      <c r="M2052" s="148">
        <v>4.8254857303343002E-2</v>
      </c>
      <c r="N2052" s="87">
        <v>-1272.2139999999999</v>
      </c>
      <c r="O2052" s="87">
        <v>-133.073774655173</v>
      </c>
      <c r="P2052" s="198">
        <v>6</v>
      </c>
      <c r="Q2052" s="198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52">
        <v>43117</v>
      </c>
      <c r="B2053" s="217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26">
        <v>66895.5</v>
      </c>
      <c r="J2053">
        <v>8.31</v>
      </c>
      <c r="K2053" s="148">
        <v>0.12556886852379801</v>
      </c>
      <c r="L2053" s="197">
        <v>-1379</v>
      </c>
      <c r="M2053" s="148">
        <v>0.13028021404756701</v>
      </c>
      <c r="N2053" s="87">
        <v>-2270.68700000024</v>
      </c>
      <c r="O2053" s="87">
        <v>-272.12849598324198</v>
      </c>
      <c r="P2053" s="198">
        <v>2</v>
      </c>
      <c r="Q2053" s="198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210">
        <v>8.3179999999999996</v>
      </c>
      <c r="Z2053" s="210">
        <v>7.85</v>
      </c>
      <c r="AA2053" s="210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52">
        <v>43117</v>
      </c>
      <c r="B2054" s="217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26">
        <v>6078</v>
      </c>
      <c r="J2054">
        <v>10.130000000000001</v>
      </c>
      <c r="K2054" s="148">
        <v>1.1408952513811001E-2</v>
      </c>
      <c r="L2054" s="197">
        <v>301.83</v>
      </c>
      <c r="M2054" s="148">
        <v>1.13694397710641E-2</v>
      </c>
      <c r="N2054" s="87">
        <v>105.05200000000001</v>
      </c>
      <c r="O2054" s="87">
        <v>10.2239020447906</v>
      </c>
      <c r="P2054" s="198">
        <v>6</v>
      </c>
      <c r="Q2054" s="198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209">
        <v>10.824999999999999</v>
      </c>
      <c r="Z2054" s="210">
        <v>10.779</v>
      </c>
      <c r="AA2054" s="210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52">
        <v>43117</v>
      </c>
      <c r="B2055" s="217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26">
        <v>13110</v>
      </c>
      <c r="J2055">
        <v>6.9</v>
      </c>
      <c r="K2055" s="148">
        <v>2.4608648808170899E-2</v>
      </c>
      <c r="L2055" s="197">
        <v>-171</v>
      </c>
      <c r="M2055" s="148">
        <v>2.5128133442622502E-2</v>
      </c>
      <c r="N2055" s="87">
        <v>-327.47199999999202</v>
      </c>
      <c r="O2055" s="87">
        <v>-15.122906866949799</v>
      </c>
      <c r="P2055" s="198">
        <v>0</v>
      </c>
      <c r="Q2055" s="198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210">
        <v>6.8780000000000001</v>
      </c>
      <c r="Z2055" s="210">
        <v>7.0339999999999998</v>
      </c>
      <c r="AA2055" s="210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52">
        <v>43117</v>
      </c>
      <c r="B2056" s="217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26">
        <v>116856</v>
      </c>
      <c r="J2056">
        <v>10.82</v>
      </c>
      <c r="K2056" s="148">
        <v>0.21934921930797999</v>
      </c>
      <c r="L2056" s="197">
        <v>-540</v>
      </c>
      <c r="M2056" s="148">
        <v>0.24614632970825301</v>
      </c>
      <c r="N2056" s="87">
        <v>-14166.87</v>
      </c>
      <c r="O2056" s="87">
        <v>-1307.4595166204999</v>
      </c>
      <c r="P2056" s="198">
        <v>2</v>
      </c>
      <c r="Q2056" s="198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210">
        <v>10.728</v>
      </c>
      <c r="Z2056" s="210">
        <v>12.102</v>
      </c>
      <c r="AA2056" s="210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52">
        <v>43117</v>
      </c>
      <c r="B2057" s="217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26">
        <v>3836.84</v>
      </c>
      <c r="J2057">
        <v>95.921000000000006</v>
      </c>
      <c r="K2057" s="148">
        <v>7.2020936760596697E-3</v>
      </c>
      <c r="L2057" s="197">
        <v>-163.16</v>
      </c>
      <c r="M2057" s="148">
        <v>7.5083596668713498E-3</v>
      </c>
    </row>
    <row r="2058" spans="1:64" x14ac:dyDescent="0.25">
      <c r="A2058" s="152">
        <v>43117</v>
      </c>
      <c r="B2058" s="217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26">
        <v>4044</v>
      </c>
      <c r="J2058">
        <v>40.44</v>
      </c>
      <c r="K2058" s="148">
        <v>7.5909516232069403E-3</v>
      </c>
      <c r="L2058" s="197">
        <v>58</v>
      </c>
      <c r="M2058" s="148">
        <v>0</v>
      </c>
    </row>
    <row r="2059" spans="1:64" x14ac:dyDescent="0.25">
      <c r="A2059" s="152">
        <v>43117</v>
      </c>
      <c r="B2059" s="217" t="s">
        <v>835</v>
      </c>
      <c r="C2059" t="s">
        <v>839</v>
      </c>
      <c r="I2059" s="326">
        <v>9447.44</v>
      </c>
      <c r="K2059" s="148">
        <v>1.7733694362796801E-2</v>
      </c>
      <c r="L2059" s="197">
        <v>0</v>
      </c>
      <c r="M2059" s="148">
        <v>0.205442216762101</v>
      </c>
    </row>
    <row r="2060" spans="1:64" x14ac:dyDescent="0.25">
      <c r="A2060" s="152">
        <v>43118</v>
      </c>
      <c r="B2060" s="217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26">
        <v>100008.38</v>
      </c>
      <c r="J2060">
        <v>0.01</v>
      </c>
      <c r="K2060" s="148">
        <v>0.18699034675912499</v>
      </c>
      <c r="L2060" s="197">
        <v>8.6300000000001091</v>
      </c>
      <c r="M2060" s="148">
        <v>0</v>
      </c>
    </row>
    <row r="2061" spans="1:64" x14ac:dyDescent="0.25">
      <c r="A2061" s="152">
        <v>43118</v>
      </c>
      <c r="B2061" s="217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26">
        <v>16306</v>
      </c>
      <c r="J2061">
        <v>5.26</v>
      </c>
      <c r="K2061" s="148">
        <v>3.0488091040513698E-2</v>
      </c>
      <c r="L2061" s="197">
        <v>0</v>
      </c>
      <c r="M2061" s="148">
        <v>3.0822140000730702E-2</v>
      </c>
      <c r="N2061" s="87">
        <v>-244.604000000003</v>
      </c>
      <c r="O2061" s="87">
        <v>-46.656812595420398</v>
      </c>
      <c r="P2061" s="198">
        <v>5</v>
      </c>
      <c r="Q2061" s="198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210">
        <v>5.23</v>
      </c>
      <c r="Z2061" s="210">
        <v>5.024</v>
      </c>
      <c r="AA2061" s="210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52">
        <v>43118</v>
      </c>
      <c r="B2062" s="217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26">
        <v>713</v>
      </c>
      <c r="J2062">
        <v>7.13</v>
      </c>
      <c r="K2062" s="148">
        <v>1.33312945614414E-3</v>
      </c>
      <c r="L2062" s="197">
        <v>44</v>
      </c>
      <c r="M2062" s="148">
        <v>0</v>
      </c>
      <c r="Y2062" s="209">
        <v>6.9660000000000002</v>
      </c>
      <c r="Z2062" s="209">
        <v>5.6159999999999997</v>
      </c>
      <c r="AA2062" s="209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52">
        <v>43118</v>
      </c>
      <c r="B2063" s="217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26">
        <v>720</v>
      </c>
      <c r="J2063">
        <v>7.2</v>
      </c>
      <c r="K2063" s="148">
        <v>1.3462176836238099E-3</v>
      </c>
      <c r="L2063" s="197">
        <v>25</v>
      </c>
      <c r="M2063" s="148">
        <v>0</v>
      </c>
      <c r="N2063" s="87">
        <v>1703.3019999999999</v>
      </c>
      <c r="O2063" s="87">
        <v>341.114950423729</v>
      </c>
      <c r="P2063" s="198">
        <v>0</v>
      </c>
      <c r="Q2063" s="198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209">
        <v>7.2290000000000001</v>
      </c>
      <c r="Z2063" s="210">
        <v>6.1429999999999998</v>
      </c>
      <c r="AA2063" s="210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52">
        <v>43118</v>
      </c>
      <c r="B2064" s="217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26">
        <v>73968</v>
      </c>
      <c r="J2064">
        <v>15.41</v>
      </c>
      <c r="K2064" s="148">
        <v>0.13830143003095299</v>
      </c>
      <c r="L2064" s="197">
        <v>816</v>
      </c>
      <c r="M2064" s="148">
        <v>0.15264971726250101</v>
      </c>
      <c r="N2064" s="87">
        <v>-8635.8840000000291</v>
      </c>
      <c r="O2064" s="87">
        <v>-567.49283747534696</v>
      </c>
      <c r="P2064" s="198">
        <v>8</v>
      </c>
      <c r="Q2064" s="198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209">
        <v>16.026</v>
      </c>
      <c r="Z2064" s="210">
        <v>15.486000000000001</v>
      </c>
      <c r="AA2064" s="210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52">
        <v>43118</v>
      </c>
      <c r="B2065" s="217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26">
        <v>95827</v>
      </c>
      <c r="J2065">
        <v>12.13</v>
      </c>
      <c r="K2065" s="148">
        <v>0.17917222495641499</v>
      </c>
      <c r="L2065" s="197">
        <v>-711</v>
      </c>
      <c r="M2065" s="148">
        <v>0.138133788534406</v>
      </c>
      <c r="N2065" s="87">
        <v>18298.242999999999</v>
      </c>
      <c r="O2065" s="87">
        <v>1848.3625390458501</v>
      </c>
      <c r="P2065" s="198">
        <v>0</v>
      </c>
      <c r="Q2065" s="198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210">
        <v>12.122999999999999</v>
      </c>
      <c r="Z2065" s="210">
        <v>11.295999999999999</v>
      </c>
      <c r="AA2065" s="210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52">
        <v>43118</v>
      </c>
      <c r="B2066" s="217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26">
        <v>25112</v>
      </c>
      <c r="J2066">
        <v>5.84</v>
      </c>
      <c r="K2066" s="148">
        <v>4.6953081209945999E-2</v>
      </c>
      <c r="L2066" s="197">
        <v>0</v>
      </c>
      <c r="M2066" s="148">
        <v>4.8066085377349903E-2</v>
      </c>
      <c r="N2066" s="87">
        <v>-1272.2139999999999</v>
      </c>
      <c r="O2066" s="87">
        <v>-133.073774655173</v>
      </c>
      <c r="P2066" s="198">
        <v>6</v>
      </c>
      <c r="Q2066" s="198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52">
        <v>43118</v>
      </c>
      <c r="B2067" s="217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26">
        <v>64336.5</v>
      </c>
      <c r="J2067">
        <v>8.41</v>
      </c>
      <c r="K2067" s="148">
        <v>0.12029296389231001</v>
      </c>
      <c r="L2067" s="197">
        <v>792.64</v>
      </c>
      <c r="M2067" s="148">
        <v>0.123503842647496</v>
      </c>
      <c r="N2067" s="87">
        <v>-1796.0470000002399</v>
      </c>
      <c r="O2067" s="87">
        <v>-213.70821148812399</v>
      </c>
      <c r="P2067" s="198">
        <v>2</v>
      </c>
      <c r="Q2067" s="198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209">
        <v>8.4659999999999993</v>
      </c>
      <c r="Z2067" s="210">
        <v>7.835</v>
      </c>
      <c r="AA2067" s="210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52">
        <v>43118</v>
      </c>
      <c r="B2068" s="217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26">
        <v>6024</v>
      </c>
      <c r="J2068">
        <v>10.039999999999999</v>
      </c>
      <c r="K2068" s="148">
        <v>1.12633546196526E-2</v>
      </c>
      <c r="L2068" s="197">
        <v>-54</v>
      </c>
      <c r="M2068" s="148">
        <v>1.13249627761462E-2</v>
      </c>
      <c r="N2068" s="87">
        <v>105.05200000000001</v>
      </c>
      <c r="O2068" s="87">
        <v>10.2239020447906</v>
      </c>
      <c r="P2068" s="198">
        <v>6</v>
      </c>
      <c r="Q2068" s="198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210">
        <v>9.9550000000000001</v>
      </c>
      <c r="Z2068" s="210">
        <v>10.759</v>
      </c>
      <c r="AA2068" s="210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52">
        <v>43118</v>
      </c>
      <c r="B2069" s="217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26">
        <v>13129</v>
      </c>
      <c r="J2069">
        <v>6.91</v>
      </c>
      <c r="K2069" s="148">
        <v>2.45479055115236E-2</v>
      </c>
      <c r="L2069" s="197">
        <v>19</v>
      </c>
      <c r="M2069" s="148">
        <v>2.5029832744793101E-2</v>
      </c>
      <c r="N2069" s="87">
        <v>-327.47199999999202</v>
      </c>
      <c r="O2069" s="87">
        <v>-15.122906866949799</v>
      </c>
      <c r="P2069" s="198">
        <v>0</v>
      </c>
      <c r="Q2069" s="198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210">
        <v>6.8250000000000002</v>
      </c>
      <c r="Z2069" s="210">
        <v>7.032</v>
      </c>
      <c r="AA2069" s="210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52">
        <v>43118</v>
      </c>
      <c r="B2070" s="217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26">
        <v>113672</v>
      </c>
      <c r="J2070">
        <v>10.93</v>
      </c>
      <c r="K2070" s="148">
        <v>0.21253785629567501</v>
      </c>
      <c r="L2070" s="197">
        <v>1190.6199999999999</v>
      </c>
      <c r="M2070" s="148">
        <v>0.23700397908291801</v>
      </c>
      <c r="N2070" s="87">
        <v>-12772.254000000001</v>
      </c>
      <c r="O2070" s="87">
        <v>-1164.7689665145999</v>
      </c>
      <c r="P2070" s="198">
        <v>2</v>
      </c>
      <c r="Q2070" s="198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209">
        <v>10.885</v>
      </c>
      <c r="Z2070" s="210">
        <v>12.112</v>
      </c>
      <c r="AA2070" s="210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52">
        <v>43118</v>
      </c>
      <c r="B2071" s="217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26">
        <v>3835.2</v>
      </c>
      <c r="J2071">
        <v>95.88</v>
      </c>
      <c r="K2071" s="148">
        <v>7.1708528614361699E-3</v>
      </c>
      <c r="L2071" s="197">
        <v>-1.6400000000000099</v>
      </c>
      <c r="M2071" s="148">
        <v>7.4789871312434001E-3</v>
      </c>
    </row>
    <row r="2072" spans="1:64" x14ac:dyDescent="0.25">
      <c r="A2072" s="152">
        <v>43118</v>
      </c>
      <c r="B2072" s="217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26">
        <v>4007</v>
      </c>
      <c r="J2072">
        <v>40.07</v>
      </c>
      <c r="K2072" s="148">
        <v>7.4920753587230703E-3</v>
      </c>
      <c r="L2072" s="197">
        <v>-37</v>
      </c>
      <c r="M2072" s="148">
        <v>0</v>
      </c>
    </row>
    <row r="2073" spans="1:64" x14ac:dyDescent="0.25">
      <c r="A2073" s="152">
        <v>43118</v>
      </c>
      <c r="B2073" s="217" t="s">
        <v>835</v>
      </c>
      <c r="C2073" t="s">
        <v>839</v>
      </c>
      <c r="I2073" s="326">
        <v>17173.7</v>
      </c>
      <c r="K2073" s="148">
        <v>3.2110470323958702E-2</v>
      </c>
      <c r="L2073" s="197">
        <v>0</v>
      </c>
      <c r="M2073" s="148">
        <v>0.21910081708308399</v>
      </c>
    </row>
    <row r="2074" spans="1:64" x14ac:dyDescent="0.25">
      <c r="A2074" s="152">
        <v>43119</v>
      </c>
      <c r="B2074" s="217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26">
        <v>100018.01</v>
      </c>
      <c r="J2074">
        <v>0.01</v>
      </c>
      <c r="K2074" s="148">
        <v>0.187306701518417</v>
      </c>
      <c r="L2074" s="197">
        <v>9.6300000000001091</v>
      </c>
      <c r="M2074" s="148">
        <v>0</v>
      </c>
    </row>
    <row r="2075" spans="1:64" x14ac:dyDescent="0.25">
      <c r="A2075" s="152">
        <v>43119</v>
      </c>
      <c r="B2075" s="217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26">
        <v>14364</v>
      </c>
      <c r="J2075">
        <v>5.32</v>
      </c>
      <c r="K2075" s="148">
        <v>2.6899889935927901E-2</v>
      </c>
      <c r="L2075" s="197">
        <v>182.83</v>
      </c>
      <c r="M2075" s="148">
        <v>2.68920806529265E-2</v>
      </c>
      <c r="N2075" s="87">
        <v>27.023999999997599</v>
      </c>
      <c r="O2075" s="87">
        <v>5.0676337711064896</v>
      </c>
      <c r="P2075" s="198">
        <v>4</v>
      </c>
      <c r="Q2075" s="198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209">
        <v>5.335</v>
      </c>
      <c r="Z2075" s="210">
        <v>4.9829999999999997</v>
      </c>
      <c r="AA2075" s="210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52">
        <v>43119</v>
      </c>
      <c r="B2076" s="217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26">
        <v>712</v>
      </c>
      <c r="J2076">
        <v>7.12</v>
      </c>
      <c r="K2076" s="148">
        <v>1.33338357242973E-3</v>
      </c>
      <c r="L2076" s="197">
        <v>-1</v>
      </c>
      <c r="M2076" s="148">
        <v>0</v>
      </c>
      <c r="Y2076" s="210">
        <v>7.0010000000000003</v>
      </c>
      <c r="Z2076" s="209">
        <v>5.5129999999999999</v>
      </c>
      <c r="AA2076" s="209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52">
        <v>43119</v>
      </c>
      <c r="B2077" s="217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26">
        <v>720</v>
      </c>
      <c r="J2077">
        <v>7.2</v>
      </c>
      <c r="K2077" s="148">
        <v>1.3483654103222001E-3</v>
      </c>
      <c r="L2077" s="197">
        <v>0</v>
      </c>
      <c r="M2077" s="148">
        <v>0</v>
      </c>
      <c r="N2077" s="87">
        <v>1703.3019999999999</v>
      </c>
      <c r="O2077" s="87">
        <v>341.114950423729</v>
      </c>
      <c r="P2077" s="198">
        <v>0</v>
      </c>
      <c r="Q2077" s="198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210">
        <v>7.2640000000000002</v>
      </c>
      <c r="Z2077" s="210">
        <v>6.3029999999999999</v>
      </c>
      <c r="AA2077" s="210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52">
        <v>43119</v>
      </c>
      <c r="B2078" s="217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26">
        <v>74448</v>
      </c>
      <c r="J2078">
        <v>15.51</v>
      </c>
      <c r="K2078" s="148">
        <v>0.13942098342731599</v>
      </c>
      <c r="L2078" s="197">
        <v>480</v>
      </c>
      <c r="M2078" s="148">
        <v>0.15289325133373899</v>
      </c>
      <c r="N2078" s="87">
        <v>-8635.8840000000291</v>
      </c>
      <c r="O2078" s="87">
        <v>-567.49283747534696</v>
      </c>
      <c r="P2078" s="198">
        <v>8</v>
      </c>
      <c r="Q2078" s="198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209">
        <v>15.634</v>
      </c>
      <c r="Z2078" s="210">
        <v>15.481999999999999</v>
      </c>
      <c r="AA2078" s="210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52">
        <v>43119</v>
      </c>
      <c r="B2079" s="217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26">
        <v>93132</v>
      </c>
      <c r="J2079">
        <v>11.94</v>
      </c>
      <c r="K2079" s="148">
        <v>0.17441106582517699</v>
      </c>
      <c r="L2079" s="197">
        <v>-1351.16</v>
      </c>
      <c r="M2079" s="148">
        <v>0.13583751507641101</v>
      </c>
      <c r="N2079" s="87">
        <v>16783.082999999999</v>
      </c>
      <c r="O2079" s="87">
        <v>1754.5086818124901</v>
      </c>
      <c r="P2079" s="198">
        <v>0</v>
      </c>
      <c r="Q2079" s="198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210">
        <v>11.89</v>
      </c>
      <c r="Z2079" s="210">
        <v>11.319000000000001</v>
      </c>
      <c r="AA2079" s="210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52">
        <v>43119</v>
      </c>
      <c r="B2080" s="217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26">
        <v>25112</v>
      </c>
      <c r="J2080">
        <v>5.84</v>
      </c>
      <c r="K2080" s="148">
        <v>4.7027989144459902E-2</v>
      </c>
      <c r="L2080" s="197">
        <v>0</v>
      </c>
      <c r="M2080" s="148">
        <v>4.8142768974741103E-2</v>
      </c>
      <c r="N2080" s="87">
        <v>-1272.2139999999999</v>
      </c>
      <c r="O2080" s="87">
        <v>-133.073774655173</v>
      </c>
      <c r="P2080" s="198">
        <v>6</v>
      </c>
      <c r="Q2080" s="198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52">
        <v>43119</v>
      </c>
      <c r="B2081" s="217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26">
        <v>64795.5</v>
      </c>
      <c r="J2081">
        <v>8.4700000000000006</v>
      </c>
      <c r="K2081" s="148">
        <v>0.12134445964518401</v>
      </c>
      <c r="L2081" s="197">
        <v>477.58</v>
      </c>
      <c r="M2081" s="148">
        <v>0.123666082699595</v>
      </c>
      <c r="N2081" s="87">
        <v>-1318.4630000002301</v>
      </c>
      <c r="O2081" s="87">
        <v>-155.76876696220199</v>
      </c>
      <c r="P2081" s="198">
        <v>3</v>
      </c>
      <c r="Q2081" s="198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209">
        <v>9.3710000000000004</v>
      </c>
      <c r="Z2081" s="210">
        <v>7.83</v>
      </c>
      <c r="AA2081" s="210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52">
        <v>43119</v>
      </c>
      <c r="B2082" s="217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26">
        <v>1050</v>
      </c>
      <c r="J2082">
        <v>10.5</v>
      </c>
      <c r="K2082" s="148">
        <v>1.9663662233865399E-3</v>
      </c>
      <c r="L2082" s="197">
        <v>194.82</v>
      </c>
      <c r="M2082" s="148">
        <v>1.6632274609297999E-3</v>
      </c>
      <c r="N2082" s="87">
        <v>171.86799999999999</v>
      </c>
      <c r="O2082" s="87">
        <v>16.205855283018799</v>
      </c>
      <c r="P2082" s="198">
        <v>0</v>
      </c>
      <c r="Q2082" s="198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209">
        <v>10.465</v>
      </c>
      <c r="Z2082" s="210">
        <v>10.814</v>
      </c>
      <c r="AA2082" s="210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52">
        <v>43119</v>
      </c>
      <c r="B2083" s="217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26">
        <v>13205</v>
      </c>
      <c r="J2083">
        <v>6.95</v>
      </c>
      <c r="K2083" s="148">
        <v>2.4729396171256499E-2</v>
      </c>
      <c r="L2083" s="197">
        <v>76</v>
      </c>
      <c r="M2083" s="148">
        <v>2.5069764800875999E-2</v>
      </c>
      <c r="N2083" s="87">
        <v>-327.47199999999202</v>
      </c>
      <c r="O2083" s="87">
        <v>-15.122906866949799</v>
      </c>
      <c r="P2083" s="198">
        <v>0</v>
      </c>
      <c r="Q2083" s="198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210">
        <v>6.95</v>
      </c>
      <c r="Z2083" s="210">
        <v>7.03</v>
      </c>
      <c r="AA2083" s="210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52">
        <v>43119</v>
      </c>
      <c r="B2084" s="217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26">
        <v>112736</v>
      </c>
      <c r="J2084">
        <v>10.84</v>
      </c>
      <c r="K2084" s="148">
        <v>0.21112405958067201</v>
      </c>
      <c r="L2084" s="197">
        <v>-936</v>
      </c>
      <c r="M2084" s="148">
        <v>0.23738209012669201</v>
      </c>
      <c r="N2084" s="87">
        <v>-12772.254000000001</v>
      </c>
      <c r="O2084" s="87">
        <v>-1164.7689665145999</v>
      </c>
      <c r="P2084" s="198">
        <v>2</v>
      </c>
      <c r="Q2084" s="198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210">
        <v>10.868</v>
      </c>
      <c r="Z2084" s="210">
        <v>12.095000000000001</v>
      </c>
      <c r="AA2084" s="210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52">
        <v>43119</v>
      </c>
      <c r="B2085" s="217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26">
        <v>3871.6</v>
      </c>
      <c r="J2085">
        <v>96.79</v>
      </c>
      <c r="K2085" s="148">
        <v>7.2504604480603304E-3</v>
      </c>
      <c r="L2085" s="197">
        <v>36.4</v>
      </c>
      <c r="M2085" s="148">
        <v>7.4909189462344502E-3</v>
      </c>
    </row>
    <row r="2086" spans="1:64" x14ac:dyDescent="0.25">
      <c r="A2086" s="152">
        <v>43119</v>
      </c>
      <c r="B2086" s="217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26">
        <v>3986</v>
      </c>
      <c r="J2086">
        <v>39.86</v>
      </c>
      <c r="K2086" s="148">
        <v>7.4647007299226296E-3</v>
      </c>
      <c r="L2086" s="197">
        <v>-21</v>
      </c>
      <c r="M2086" s="148">
        <v>0</v>
      </c>
    </row>
    <row r="2087" spans="1:64" x14ac:dyDescent="0.25">
      <c r="A2087" s="152">
        <v>43119</v>
      </c>
      <c r="B2087" s="217" t="s">
        <v>835</v>
      </c>
      <c r="C2087" t="s">
        <v>839</v>
      </c>
      <c r="I2087" s="326">
        <v>25829.77</v>
      </c>
      <c r="K2087" s="148">
        <v>4.8372178367469598E-2</v>
      </c>
      <c r="L2087" s="197">
        <v>0</v>
      </c>
      <c r="M2087" s="148">
        <v>0.23567887988588601</v>
      </c>
    </row>
    <row r="2088" spans="1:64" x14ac:dyDescent="0.25">
      <c r="A2088" s="152">
        <v>43122</v>
      </c>
      <c r="B2088" s="217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26">
        <v>128732.22</v>
      </c>
      <c r="J2088">
        <v>0.01</v>
      </c>
      <c r="K2088" s="148">
        <v>0.240589349078454</v>
      </c>
      <c r="L2088" s="197">
        <v>9.2100000000000399</v>
      </c>
      <c r="M2088" s="148">
        <v>0</v>
      </c>
    </row>
    <row r="2089" spans="1:64" x14ac:dyDescent="0.25">
      <c r="A2089" s="152">
        <v>43122</v>
      </c>
      <c r="B2089" s="217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26">
        <v>14418</v>
      </c>
      <c r="J2089">
        <v>5.34</v>
      </c>
      <c r="K2089" s="148">
        <v>2.6945990949376501E-2</v>
      </c>
      <c r="L2089" s="197">
        <v>54</v>
      </c>
      <c r="M2089" s="148">
        <v>2.68372762667905E-2</v>
      </c>
      <c r="N2089" s="87">
        <v>27.023999999997599</v>
      </c>
      <c r="O2089" s="87">
        <v>5.0676337711064896</v>
      </c>
      <c r="P2089" s="198">
        <v>4</v>
      </c>
      <c r="Q2089" s="198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209">
        <v>6.6260000000000003</v>
      </c>
      <c r="Z2089" s="210">
        <v>4.9809999999999999</v>
      </c>
      <c r="AA2089" s="210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52">
        <v>43122</v>
      </c>
      <c r="B2090" s="217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26">
        <v>717</v>
      </c>
      <c r="J2090">
        <v>7.17</v>
      </c>
      <c r="K2090" s="148">
        <v>1.34001078587203E-3</v>
      </c>
      <c r="L2090" s="197">
        <v>5</v>
      </c>
      <c r="M2090" s="148">
        <v>0</v>
      </c>
      <c r="Y2090" s="210">
        <v>6.9160000000000004</v>
      </c>
      <c r="Z2090" s="209">
        <v>5.4779999999999998</v>
      </c>
      <c r="AA2090" s="209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52">
        <v>43122</v>
      </c>
      <c r="B2091" s="217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26">
        <v>712</v>
      </c>
      <c r="J2091">
        <v>7.12</v>
      </c>
      <c r="K2091" s="148">
        <v>1.3306662197222999E-3</v>
      </c>
      <c r="L2091" s="197">
        <v>-8</v>
      </c>
      <c r="M2091" s="148">
        <v>0</v>
      </c>
      <c r="N2091" s="87">
        <v>1703.3019999999999</v>
      </c>
      <c r="O2091" s="87">
        <v>341.114950423729</v>
      </c>
      <c r="P2091" s="198">
        <v>0</v>
      </c>
      <c r="Q2091" s="198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210">
        <v>7.0670000000000002</v>
      </c>
      <c r="Z2091" s="210">
        <v>6.335</v>
      </c>
      <c r="AA2091" s="210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52">
        <v>43122</v>
      </c>
      <c r="B2092" s="217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26">
        <v>68376</v>
      </c>
      <c r="J2092">
        <v>15.54</v>
      </c>
      <c r="K2092" s="148">
        <v>0.12778881101085901</v>
      </c>
      <c r="L2092" s="197">
        <v>140.65</v>
      </c>
      <c r="M2092" s="148">
        <v>0.14097076062824801</v>
      </c>
      <c r="N2092" s="87">
        <v>-6967.34800000004</v>
      </c>
      <c r="O2092" s="87">
        <v>-447.549121208229</v>
      </c>
      <c r="P2092" s="198">
        <v>7</v>
      </c>
      <c r="Q2092" s="198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210">
        <v>15.195</v>
      </c>
      <c r="Z2092" s="210">
        <v>15.476000000000001</v>
      </c>
      <c r="AA2092" s="210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52">
        <v>43122</v>
      </c>
      <c r="B2093" s="217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26">
        <v>88726</v>
      </c>
      <c r="J2093">
        <v>11.99</v>
      </c>
      <c r="K2093" s="148">
        <v>0.16582119524028199</v>
      </c>
      <c r="L2093" s="197">
        <v>400.18</v>
      </c>
      <c r="M2093" s="148">
        <v>0.12657835329008699</v>
      </c>
      <c r="N2093" s="87">
        <v>17085.267</v>
      </c>
      <c r="O2093" s="87">
        <v>1773.7655390157699</v>
      </c>
      <c r="P2093" s="198">
        <v>0</v>
      </c>
      <c r="Q2093" s="198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209">
        <v>12.137</v>
      </c>
      <c r="Z2093" s="210">
        <v>11.298</v>
      </c>
      <c r="AA2093" s="210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52">
        <v>43122</v>
      </c>
      <c r="B2094" s="217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26">
        <v>25112</v>
      </c>
      <c r="J2094">
        <v>5.84</v>
      </c>
      <c r="K2094" s="148">
        <v>4.6932149030430199E-2</v>
      </c>
      <c r="L2094" s="197">
        <v>0</v>
      </c>
      <c r="M2094" s="148">
        <v>4.8044657008820803E-2</v>
      </c>
      <c r="N2094" s="87">
        <v>-1272.2139999999999</v>
      </c>
      <c r="O2094" s="87">
        <v>-133.073774655173</v>
      </c>
      <c r="P2094" s="198">
        <v>6</v>
      </c>
      <c r="Q2094" s="198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52">
        <v>43122</v>
      </c>
      <c r="B2095" s="217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26">
        <v>67700.5</v>
      </c>
      <c r="J2095">
        <v>8.41</v>
      </c>
      <c r="K2095" s="148">
        <v>0.12652636012403001</v>
      </c>
      <c r="L2095" s="197">
        <v>-432</v>
      </c>
      <c r="M2095" s="148">
        <v>0.12965062237053299</v>
      </c>
      <c r="N2095" s="87">
        <v>-2317.9630000002398</v>
      </c>
      <c r="O2095" s="87">
        <v>-278.12773331335399</v>
      </c>
      <c r="P2095" s="198">
        <v>4</v>
      </c>
      <c r="Q2095" s="198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210">
        <v>8.3450000000000006</v>
      </c>
      <c r="Z2095" s="210">
        <v>7.867</v>
      </c>
      <c r="AA2095" s="210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52">
        <v>43122</v>
      </c>
      <c r="B2096" s="217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26">
        <v>1042</v>
      </c>
      <c r="J2096">
        <v>10.42</v>
      </c>
      <c r="K2096" s="148">
        <v>1.94740758560482E-3</v>
      </c>
      <c r="L2096" s="197">
        <v>-8</v>
      </c>
      <c r="M2096" s="148">
        <v>1.6598379069128701E-3</v>
      </c>
      <c r="N2096" s="87">
        <v>171.86799999999999</v>
      </c>
      <c r="O2096" s="87">
        <v>16.205855283018799</v>
      </c>
      <c r="P2096" s="198">
        <v>0</v>
      </c>
      <c r="Q2096" s="198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210">
        <v>10.098000000000001</v>
      </c>
      <c r="Z2096" s="210">
        <v>10.794</v>
      </c>
      <c r="AA2096" s="210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52">
        <v>43122</v>
      </c>
      <c r="B2097" s="217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26">
        <v>16800</v>
      </c>
      <c r="J2097">
        <v>7</v>
      </c>
      <c r="K2097" s="148">
        <v>3.1397742263110401E-2</v>
      </c>
      <c r="L2097" s="197">
        <v>120</v>
      </c>
      <c r="M2097" s="148">
        <v>3.1513147655059602E-2</v>
      </c>
      <c r="N2097" s="87">
        <v>-427.47199999999299</v>
      </c>
      <c r="O2097" s="87">
        <v>-29.633878818441001</v>
      </c>
      <c r="P2097" s="198">
        <v>0</v>
      </c>
      <c r="Q2097" s="198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209">
        <v>6.97</v>
      </c>
      <c r="Z2097" s="210">
        <v>7.0339999999999998</v>
      </c>
      <c r="AA2097" s="210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52">
        <v>43122</v>
      </c>
      <c r="B2098" s="217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26">
        <v>113776</v>
      </c>
      <c r="J2098">
        <v>10.94</v>
      </c>
      <c r="K2098" s="148">
        <v>0.21263747165045499</v>
      </c>
      <c r="L2098" s="197">
        <v>1040</v>
      </c>
      <c r="M2098" s="148">
        <v>0.23689832020583801</v>
      </c>
      <c r="N2098" s="87">
        <v>-12772.254000000001</v>
      </c>
      <c r="O2098" s="87">
        <v>-1164.7689665145999</v>
      </c>
      <c r="P2098" s="198">
        <v>2</v>
      </c>
      <c r="Q2098" s="198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209">
        <v>11.052</v>
      </c>
      <c r="Z2098" s="210">
        <v>12.098000000000001</v>
      </c>
      <c r="AA2098" s="210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52">
        <v>43122</v>
      </c>
      <c r="B2099" s="217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26">
        <v>3944</v>
      </c>
      <c r="J2099">
        <v>98.6</v>
      </c>
      <c r="K2099" s="148">
        <v>7.3709937789111502E-3</v>
      </c>
      <c r="L2099" s="197">
        <v>72.400000000000006</v>
      </c>
      <c r="M2099" s="148">
        <v>7.4756529197881902E-3</v>
      </c>
    </row>
    <row r="2100" spans="1:64" x14ac:dyDescent="0.25">
      <c r="A2100" s="152">
        <v>43122</v>
      </c>
      <c r="B2100" s="217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26">
        <v>3683</v>
      </c>
      <c r="J2100">
        <v>36.83</v>
      </c>
      <c r="K2100" s="148">
        <v>6.88320742589497E-3</v>
      </c>
      <c r="L2100" s="197">
        <v>-303</v>
      </c>
      <c r="M2100" s="148">
        <v>0</v>
      </c>
    </row>
    <row r="2101" spans="1:64" x14ac:dyDescent="0.25">
      <c r="A2101" s="152">
        <v>43122</v>
      </c>
      <c r="B2101" s="217" t="s">
        <v>835</v>
      </c>
      <c r="C2101" t="s">
        <v>839</v>
      </c>
      <c r="I2101" s="326">
        <v>1331.6</v>
      </c>
      <c r="K2101" s="148">
        <v>2.4886448569974898E-3</v>
      </c>
      <c r="L2101" s="197">
        <v>0</v>
      </c>
      <c r="M2101" s="148">
        <v>0.24307799393545099</v>
      </c>
    </row>
    <row r="2102" spans="1:64" x14ac:dyDescent="0.25">
      <c r="A2102" s="152">
        <v>43123</v>
      </c>
      <c r="B2102" s="217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26">
        <v>128757</v>
      </c>
      <c r="J2102">
        <v>0.01</v>
      </c>
      <c r="K2102" s="148">
        <v>0.23933248102763499</v>
      </c>
      <c r="L2102" s="197">
        <v>24.779999999999699</v>
      </c>
      <c r="M2102" s="148">
        <v>0</v>
      </c>
    </row>
    <row r="2103" spans="1:64" x14ac:dyDescent="0.25">
      <c r="A2103" s="152">
        <v>43123</v>
      </c>
      <c r="B2103" s="217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26">
        <v>12328</v>
      </c>
      <c r="J2103">
        <v>5.36</v>
      </c>
      <c r="K2103" s="148">
        <v>2.291518772656E-2</v>
      </c>
      <c r="L2103" s="197">
        <v>46.82</v>
      </c>
      <c r="M2103" s="148">
        <v>2.2720033154901099E-2</v>
      </c>
      <c r="N2103" s="87">
        <v>100.639999999998</v>
      </c>
      <c r="O2103" s="87">
        <v>18.766731343283102</v>
      </c>
      <c r="P2103" s="198">
        <v>3</v>
      </c>
      <c r="Q2103" s="198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209">
        <v>5.3929999999999998</v>
      </c>
      <c r="Z2103" s="210">
        <v>4.9400000000000004</v>
      </c>
      <c r="AA2103" s="210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52">
        <v>43123</v>
      </c>
      <c r="B2104" s="217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26">
        <v>749</v>
      </c>
      <c r="J2104">
        <v>7.49</v>
      </c>
      <c r="K2104" s="148">
        <v>1.39223520499622E-3</v>
      </c>
      <c r="L2104" s="197">
        <v>32</v>
      </c>
      <c r="M2104" s="148">
        <v>0</v>
      </c>
      <c r="Y2104" s="210">
        <v>6.7430000000000003</v>
      </c>
      <c r="Z2104" s="209">
        <v>5.4660000000000002</v>
      </c>
      <c r="AA2104" s="209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52">
        <v>43123</v>
      </c>
      <c r="B2105" s="217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26">
        <v>738</v>
      </c>
      <c r="J2105">
        <v>7.38</v>
      </c>
      <c r="K2105" s="148">
        <v>1.37178849304034E-3</v>
      </c>
      <c r="L2105" s="197">
        <v>26</v>
      </c>
      <c r="M2105" s="148">
        <v>0</v>
      </c>
      <c r="N2105" s="87">
        <v>1703.3019999999999</v>
      </c>
      <c r="O2105" s="87">
        <v>341.114950423729</v>
      </c>
      <c r="P2105" s="198">
        <v>0</v>
      </c>
      <c r="Q2105" s="198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209">
        <v>7.26</v>
      </c>
      <c r="Z2105" s="210">
        <v>6.2249999999999996</v>
      </c>
      <c r="AA2105" s="210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52">
        <v>43123</v>
      </c>
      <c r="B2106" s="217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26">
        <v>68508</v>
      </c>
      <c r="J2106">
        <v>15.57</v>
      </c>
      <c r="K2106" s="148">
        <v>0.127342122061257</v>
      </c>
      <c r="L2106" s="197">
        <v>132</v>
      </c>
      <c r="M2106" s="148">
        <v>0.14020732333934</v>
      </c>
      <c r="N2106" s="87">
        <v>-6967.34800000004</v>
      </c>
      <c r="O2106" s="87">
        <v>-447.549121208229</v>
      </c>
      <c r="P2106" s="198">
        <v>7</v>
      </c>
      <c r="Q2106" s="198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210">
        <v>15.422000000000001</v>
      </c>
      <c r="Z2106" s="210">
        <v>15.475</v>
      </c>
      <c r="AA2106" s="210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52">
        <v>43123</v>
      </c>
      <c r="B2107" s="217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26">
        <v>83164</v>
      </c>
      <c r="J2107">
        <v>12.23</v>
      </c>
      <c r="K2107" s="148">
        <v>0.15458457755448099</v>
      </c>
      <c r="L2107" s="197">
        <v>1798.8</v>
      </c>
      <c r="M2107" s="148">
        <v>0.11221066299374299</v>
      </c>
      <c r="N2107" s="87">
        <v>18582.066999999999</v>
      </c>
      <c r="O2107" s="87">
        <v>1867.00887988152</v>
      </c>
      <c r="P2107" s="198">
        <v>0</v>
      </c>
      <c r="Q2107" s="198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209">
        <v>12.457000000000001</v>
      </c>
      <c r="Z2107" s="210">
        <v>11.273999999999999</v>
      </c>
      <c r="AA2107" s="210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52">
        <v>43123</v>
      </c>
      <c r="B2108" s="217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26">
        <v>25112</v>
      </c>
      <c r="J2108">
        <v>5.84</v>
      </c>
      <c r="K2108" s="148">
        <v>4.6677984603291298E-2</v>
      </c>
      <c r="L2108" s="197">
        <v>0</v>
      </c>
      <c r="M2108" s="148">
        <v>4.7784467714744101E-2</v>
      </c>
      <c r="N2108" s="87">
        <v>-1272.2139999999999</v>
      </c>
      <c r="O2108" s="87">
        <v>-133.073774655173</v>
      </c>
      <c r="P2108" s="198">
        <v>6</v>
      </c>
      <c r="Q2108" s="198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52">
        <v>43123</v>
      </c>
      <c r="B2109" s="217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26">
        <v>65637</v>
      </c>
      <c r="J2109">
        <v>8.58</v>
      </c>
      <c r="K2109" s="148">
        <v>0.122005530240771</v>
      </c>
      <c r="L2109" s="197">
        <v>1336.09</v>
      </c>
      <c r="M2109" s="148">
        <v>0.12262935942254501</v>
      </c>
      <c r="N2109" s="87">
        <v>-796.87100000023202</v>
      </c>
      <c r="O2109" s="87">
        <v>-93.482695363876999</v>
      </c>
      <c r="P2109" s="198">
        <v>2</v>
      </c>
      <c r="Q2109" s="198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209">
        <v>8.6910000000000007</v>
      </c>
      <c r="Z2109" s="210">
        <v>7.8470000000000004</v>
      </c>
      <c r="AA2109" s="210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52">
        <v>43123</v>
      </c>
      <c r="B2110" s="217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26">
        <v>1040</v>
      </c>
      <c r="J2110">
        <v>10.4</v>
      </c>
      <c r="K2110" s="148">
        <v>1.9331436758291999E-3</v>
      </c>
      <c r="L2110" s="197">
        <v>-2</v>
      </c>
      <c r="M2110" s="148">
        <v>1.65084893539826E-3</v>
      </c>
      <c r="N2110" s="87">
        <v>171.86799999999999</v>
      </c>
      <c r="O2110" s="87">
        <v>16.205855283018799</v>
      </c>
      <c r="P2110" s="198">
        <v>0</v>
      </c>
      <c r="Q2110" s="198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210">
        <v>9.8559999999999999</v>
      </c>
      <c r="Z2110" s="210">
        <v>10.787000000000001</v>
      </c>
      <c r="AA2110" s="210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52">
        <v>43123</v>
      </c>
      <c r="B2111" s="217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26">
        <v>16728</v>
      </c>
      <c r="J2111">
        <v>6.97</v>
      </c>
      <c r="K2111" s="148">
        <v>3.1093872508914301E-2</v>
      </c>
      <c r="L2111" s="197">
        <v>-72</v>
      </c>
      <c r="M2111" s="148">
        <v>3.1342485938377997E-2</v>
      </c>
      <c r="N2111" s="87">
        <v>-427.47199999999299</v>
      </c>
      <c r="O2111" s="87">
        <v>-29.633878818441001</v>
      </c>
      <c r="P2111" s="198">
        <v>0</v>
      </c>
      <c r="Q2111" s="198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209">
        <v>26.18</v>
      </c>
      <c r="Z2111" s="210">
        <v>7.032</v>
      </c>
      <c r="AA2111" s="210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52">
        <v>43123</v>
      </c>
      <c r="B2112" s="217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26">
        <v>113360</v>
      </c>
      <c r="J2112">
        <v>10.9</v>
      </c>
      <c r="K2112" s="148">
        <v>0.21071266066538299</v>
      </c>
      <c r="L2112" s="197">
        <v>-416</v>
      </c>
      <c r="M2112" s="148">
        <v>0.235615380321575</v>
      </c>
      <c r="N2112" s="87">
        <v>-12772.254000000001</v>
      </c>
      <c r="O2112" s="87">
        <v>-1164.7689665145999</v>
      </c>
      <c r="P2112" s="198">
        <v>2</v>
      </c>
      <c r="Q2112" s="198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210">
        <v>10.874000000000001</v>
      </c>
      <c r="Z2112" s="210">
        <v>12.089</v>
      </c>
      <c r="AA2112" s="210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52">
        <v>43123</v>
      </c>
      <c r="B2113" s="217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26">
        <v>3920</v>
      </c>
      <c r="J2113">
        <v>98</v>
      </c>
      <c r="K2113" s="148">
        <v>7.28646462427931E-3</v>
      </c>
      <c r="L2113" s="197">
        <v>-24</v>
      </c>
      <c r="M2113" s="148">
        <v>7.4351679839584801E-3</v>
      </c>
    </row>
    <row r="2114" spans="1:64" x14ac:dyDescent="0.25">
      <c r="A2114" s="152">
        <v>43123</v>
      </c>
      <c r="B2114" s="217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26">
        <v>3714</v>
      </c>
      <c r="J2114">
        <v>37.14</v>
      </c>
      <c r="K2114" s="148">
        <v>6.90355347310544E-3</v>
      </c>
      <c r="L2114" s="197">
        <v>31</v>
      </c>
      <c r="M2114" s="148">
        <v>0</v>
      </c>
    </row>
    <row r="2115" spans="1:64" x14ac:dyDescent="0.25">
      <c r="A2115" s="152">
        <v>43123</v>
      </c>
      <c r="B2115" s="217" t="s">
        <v>835</v>
      </c>
      <c r="C2115" t="s">
        <v>839</v>
      </c>
      <c r="I2115" s="326">
        <v>14228.81</v>
      </c>
      <c r="K2115" s="148">
        <v>2.6448398140457002E-2</v>
      </c>
      <c r="L2115" s="197">
        <v>0</v>
      </c>
      <c r="M2115" s="148">
        <v>0.26578087916809201</v>
      </c>
    </row>
    <row r="2116" spans="1:64" x14ac:dyDescent="0.25">
      <c r="A2116" s="152">
        <v>43124</v>
      </c>
      <c r="B2116" s="217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26">
        <v>138686.76999999999</v>
      </c>
      <c r="J2116">
        <v>0.01</v>
      </c>
      <c r="K2116" s="148">
        <v>0.25771084188691601</v>
      </c>
      <c r="L2116" s="197">
        <v>11.77</v>
      </c>
      <c r="M2116" s="148">
        <v>0</v>
      </c>
    </row>
    <row r="2117" spans="1:64" x14ac:dyDescent="0.25">
      <c r="A2117" s="152">
        <v>43124</v>
      </c>
      <c r="B2117" s="217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26">
        <v>9738</v>
      </c>
      <c r="J2117">
        <v>5.41</v>
      </c>
      <c r="K2117" s="148">
        <v>1.8095368276979801E-2</v>
      </c>
      <c r="L2117" s="197">
        <v>127.22</v>
      </c>
      <c r="M2117" s="148">
        <v>1.7663870488152801E-2</v>
      </c>
      <c r="N2117" s="87">
        <v>299.61499999999802</v>
      </c>
      <c r="O2117" s="87">
        <v>54.947741743118897</v>
      </c>
      <c r="P2117" s="198">
        <v>2</v>
      </c>
      <c r="Q2117" s="198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209">
        <v>5.4390000000000001</v>
      </c>
      <c r="Z2117" s="210">
        <v>4.84</v>
      </c>
      <c r="AA2117" s="210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52">
        <v>43124</v>
      </c>
      <c r="B2118" s="217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26">
        <v>735</v>
      </c>
      <c r="J2118">
        <v>7.35</v>
      </c>
      <c r="K2118" s="148">
        <v>1.36579335423908E-3</v>
      </c>
      <c r="L2118" s="197">
        <v>-14</v>
      </c>
      <c r="M2118" s="148">
        <v>0</v>
      </c>
      <c r="Y2118" s="209">
        <v>7.8380000000000001</v>
      </c>
      <c r="Z2118" s="209">
        <v>5.5410000000000004</v>
      </c>
      <c r="AA2118" s="209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52">
        <v>43124</v>
      </c>
      <c r="B2119" s="217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26">
        <v>739</v>
      </c>
      <c r="J2119">
        <v>7.39</v>
      </c>
      <c r="K2119" s="148">
        <v>1.3732262432417401E-3</v>
      </c>
      <c r="L2119" s="197">
        <v>1</v>
      </c>
      <c r="M2119" s="148">
        <v>0</v>
      </c>
      <c r="N2119" s="87">
        <v>1703.3019999999999</v>
      </c>
      <c r="O2119" s="87">
        <v>341.114950423729</v>
      </c>
      <c r="P2119" s="198">
        <v>0</v>
      </c>
      <c r="Q2119" s="198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209">
        <v>7.47</v>
      </c>
      <c r="Z2119" s="210">
        <v>6.1589999999999998</v>
      </c>
      <c r="AA2119" s="210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52">
        <v>43124</v>
      </c>
      <c r="B2120" s="217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26">
        <v>68596</v>
      </c>
      <c r="J2120">
        <v>15.59</v>
      </c>
      <c r="K2120" s="148">
        <v>0.12746661350664501</v>
      </c>
      <c r="L2120" s="197">
        <v>88</v>
      </c>
      <c r="M2120" s="148">
        <v>0.14016434786544901</v>
      </c>
      <c r="N2120" s="87">
        <v>-6967.34800000004</v>
      </c>
      <c r="O2120" s="87">
        <v>-447.549121208229</v>
      </c>
      <c r="P2120" s="198">
        <v>7</v>
      </c>
      <c r="Q2120" s="198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209">
        <v>30.356000000000002</v>
      </c>
      <c r="Z2120" s="210">
        <v>15.468</v>
      </c>
      <c r="AA2120" s="210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52">
        <v>43124</v>
      </c>
      <c r="B2121" s="217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26">
        <v>76797</v>
      </c>
      <c r="J2121">
        <v>12.19</v>
      </c>
      <c r="K2121" s="148">
        <v>0.14270589418435201</v>
      </c>
      <c r="L2121" s="197">
        <v>-198.18</v>
      </c>
      <c r="M2121" s="148">
        <v>0.10071323029713899</v>
      </c>
      <c r="N2121" s="87">
        <v>19386.886999999999</v>
      </c>
      <c r="O2121" s="87">
        <v>1913.96490936487</v>
      </c>
      <c r="P2121" s="198">
        <v>0</v>
      </c>
      <c r="Q2121" s="198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209">
        <v>13.369</v>
      </c>
      <c r="Z2121" s="210">
        <v>11.266</v>
      </c>
      <c r="AA2121" s="210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52">
        <v>43124</v>
      </c>
      <c r="B2122" s="217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26">
        <v>25112</v>
      </c>
      <c r="J2122">
        <v>5.84</v>
      </c>
      <c r="K2122" s="148">
        <v>4.6663677158709803E-2</v>
      </c>
      <c r="L2122" s="197">
        <v>0</v>
      </c>
      <c r="M2122" s="148">
        <v>4.7769821117863397E-2</v>
      </c>
      <c r="N2122" s="87">
        <v>-1272.2139999999999</v>
      </c>
      <c r="O2122" s="87">
        <v>-133.073774655173</v>
      </c>
      <c r="P2122" s="198">
        <v>6</v>
      </c>
      <c r="Q2122" s="198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52">
        <v>43124</v>
      </c>
      <c r="B2123" s="217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26">
        <v>65178</v>
      </c>
      <c r="J2123">
        <v>8.52</v>
      </c>
      <c r="K2123" s="148">
        <v>0.12111520985387</v>
      </c>
      <c r="L2123" s="197">
        <v>-459</v>
      </c>
      <c r="M2123" s="148">
        <v>0.12259177183647101</v>
      </c>
      <c r="N2123" s="87">
        <v>-796.87100000023202</v>
      </c>
      <c r="O2123" s="87">
        <v>-93.482695363876999</v>
      </c>
      <c r="P2123" s="198">
        <v>2</v>
      </c>
      <c r="Q2123" s="198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210">
        <v>8.4250000000000007</v>
      </c>
      <c r="Z2123" s="210">
        <v>7.8639999999999999</v>
      </c>
      <c r="AA2123" s="210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52">
        <v>43124</v>
      </c>
      <c r="B2124" s="217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26">
        <v>1048</v>
      </c>
      <c r="J2124">
        <v>10.48</v>
      </c>
      <c r="K2124" s="148">
        <v>1.94741691869735E-3</v>
      </c>
      <c r="L2124" s="197">
        <v>8</v>
      </c>
      <c r="M2124" s="148">
        <v>1.65034292748347E-3</v>
      </c>
      <c r="N2124" s="87">
        <v>171.86799999999999</v>
      </c>
      <c r="O2124" s="87">
        <v>16.205855283018799</v>
      </c>
      <c r="P2124" s="198">
        <v>0</v>
      </c>
      <c r="Q2124" s="198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209">
        <v>10.647</v>
      </c>
      <c r="Z2124" s="210">
        <v>10.789</v>
      </c>
      <c r="AA2124" s="210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52">
        <v>43124</v>
      </c>
      <c r="B2125" s="217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26">
        <v>14080</v>
      </c>
      <c r="J2125">
        <v>7.04</v>
      </c>
      <c r="K2125" s="148">
        <v>2.6163769289369001E-2</v>
      </c>
      <c r="L2125" s="197">
        <v>160.18</v>
      </c>
      <c r="M2125" s="148">
        <v>2.6114656475283899E-2</v>
      </c>
      <c r="N2125" s="87">
        <v>-195.28799999999401</v>
      </c>
      <c r="O2125" s="87">
        <v>3.75124843750265</v>
      </c>
      <c r="P2125" s="198">
        <v>0</v>
      </c>
      <c r="Q2125" s="198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209">
        <v>7.0629999999999997</v>
      </c>
      <c r="Z2125" s="210">
        <v>7.032</v>
      </c>
      <c r="AA2125" s="210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52">
        <v>43124</v>
      </c>
      <c r="B2126" s="217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26">
        <v>113672</v>
      </c>
      <c r="J2126">
        <v>10.93</v>
      </c>
      <c r="K2126" s="148">
        <v>0.211227839677639</v>
      </c>
      <c r="L2126" s="197">
        <v>312</v>
      </c>
      <c r="M2126" s="148">
        <v>0.235543160965381</v>
      </c>
      <c r="N2126" s="87">
        <v>-12772.254000000001</v>
      </c>
      <c r="O2126" s="87">
        <v>-1164.7689665145999</v>
      </c>
      <c r="P2126" s="198">
        <v>0</v>
      </c>
      <c r="Q2126" s="198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210">
        <v>10.788</v>
      </c>
      <c r="Z2126" s="210">
        <v>12.081</v>
      </c>
      <c r="AA2126" s="210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52">
        <v>43124</v>
      </c>
      <c r="B2127" s="217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26">
        <v>0</v>
      </c>
      <c r="J2127">
        <v>99.802000000000007</v>
      </c>
      <c r="K2127" s="148">
        <v>0</v>
      </c>
      <c r="L2127" s="197">
        <v>75.959999999999994</v>
      </c>
      <c r="M2127" s="148">
        <v>0</v>
      </c>
    </row>
    <row r="2128" spans="1:64" x14ac:dyDescent="0.25">
      <c r="A2128" s="152">
        <v>43124</v>
      </c>
      <c r="B2128" s="217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26">
        <v>3766</v>
      </c>
      <c r="J2128">
        <v>37.659999999999997</v>
      </c>
      <c r="K2128" s="148">
        <v>6.9980649960059401E-3</v>
      </c>
      <c r="L2128" s="197">
        <v>52</v>
      </c>
      <c r="M2128" s="148">
        <v>0</v>
      </c>
    </row>
    <row r="2129" spans="1:64" x14ac:dyDescent="0.25">
      <c r="A2129" s="152">
        <v>43124</v>
      </c>
      <c r="B2129" s="217" t="s">
        <v>835</v>
      </c>
      <c r="C2129" t="s">
        <v>839</v>
      </c>
      <c r="I2129" s="326">
        <v>20000.990000000002</v>
      </c>
      <c r="K2129" s="148">
        <v>3.71662846533364E-2</v>
      </c>
      <c r="L2129" s="197">
        <v>0</v>
      </c>
      <c r="M2129" s="148">
        <v>0.294877126540253</v>
      </c>
    </row>
    <row r="2130" spans="1:64" x14ac:dyDescent="0.25">
      <c r="A2130" s="152">
        <v>43125</v>
      </c>
      <c r="B2130" s="217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26">
        <v>142630.04</v>
      </c>
      <c r="J2130">
        <v>0.01</v>
      </c>
      <c r="K2130" s="148">
        <v>0.27604658359788697</v>
      </c>
      <c r="L2130" s="197">
        <v>12.27</v>
      </c>
      <c r="M2130" s="148">
        <v>0</v>
      </c>
    </row>
    <row r="2131" spans="1:64" x14ac:dyDescent="0.25">
      <c r="A2131" s="152">
        <v>43125</v>
      </c>
      <c r="B2131" s="217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26">
        <v>9702</v>
      </c>
      <c r="J2131">
        <v>5.39</v>
      </c>
      <c r="K2131" s="148">
        <v>1.8777278293315301E-2</v>
      </c>
      <c r="L2131" s="197">
        <v>-36</v>
      </c>
      <c r="M2131" s="148">
        <v>1.83975329032997E-2</v>
      </c>
      <c r="N2131" s="87">
        <v>299.61499999999802</v>
      </c>
      <c r="O2131" s="87">
        <v>54.947741743118897</v>
      </c>
      <c r="P2131" s="198">
        <v>2</v>
      </c>
      <c r="Q2131" s="198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210">
        <v>5.3559999999999999</v>
      </c>
      <c r="Z2131" s="210">
        <v>4.9379999999999997</v>
      </c>
      <c r="AA2131" s="210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52">
        <v>43125</v>
      </c>
      <c r="B2132" s="217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26">
        <v>735</v>
      </c>
      <c r="J2132">
        <v>7.35</v>
      </c>
      <c r="K2132" s="148">
        <v>1.42252108282692E-3</v>
      </c>
      <c r="L2132" s="197">
        <v>0</v>
      </c>
      <c r="M2132" s="148">
        <v>0</v>
      </c>
      <c r="Y2132" s="209">
        <v>7.9320000000000004</v>
      </c>
      <c r="Z2132" s="209">
        <v>5.5460000000000003</v>
      </c>
      <c r="AA2132" s="209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52">
        <v>43125</v>
      </c>
      <c r="B2133" s="217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26">
        <v>726</v>
      </c>
      <c r="J2133">
        <v>7.26</v>
      </c>
      <c r="K2133" s="148">
        <v>1.4051024573229201E-3</v>
      </c>
      <c r="L2133" s="197">
        <v>-13</v>
      </c>
      <c r="M2133" s="148">
        <v>0</v>
      </c>
      <c r="N2133" s="87">
        <v>1703.3019999999999</v>
      </c>
      <c r="O2133" s="87">
        <v>341.114950423729</v>
      </c>
      <c r="P2133" s="198">
        <v>0</v>
      </c>
      <c r="Q2133" s="198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210">
        <v>6.97</v>
      </c>
      <c r="Z2133" s="210">
        <v>6.1619999999999999</v>
      </c>
      <c r="AA2133" s="210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52">
        <v>43125</v>
      </c>
      <c r="B2134" s="217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26">
        <v>68332</v>
      </c>
      <c r="J2134">
        <v>15.53</v>
      </c>
      <c r="K2134" s="148">
        <v>0.132249946437727</v>
      </c>
      <c r="L2134" s="197">
        <v>-264</v>
      </c>
      <c r="M2134" s="148">
        <v>0.14598602290781501</v>
      </c>
      <c r="N2134" s="87">
        <v>-6967.34800000004</v>
      </c>
      <c r="O2134" s="87">
        <v>-447.549121208229</v>
      </c>
      <c r="P2134" s="198">
        <v>7</v>
      </c>
      <c r="Q2134" s="198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210">
        <v>15.507</v>
      </c>
      <c r="Z2134" s="210">
        <v>15.468999999999999</v>
      </c>
      <c r="AA2134" s="210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52">
        <v>43125</v>
      </c>
      <c r="B2135" s="217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26">
        <v>77545</v>
      </c>
      <c r="J2135">
        <v>11.93</v>
      </c>
      <c r="K2135" s="148">
        <v>0.150080812745324</v>
      </c>
      <c r="L2135" s="197">
        <v>-1629</v>
      </c>
      <c r="M2135" s="148">
        <v>0.10949677010298101</v>
      </c>
      <c r="N2135" s="87">
        <v>17271.886999999999</v>
      </c>
      <c r="O2135" s="87">
        <v>1792.2349234400899</v>
      </c>
      <c r="P2135" s="198">
        <v>0</v>
      </c>
      <c r="Q2135" s="198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210">
        <v>11.945</v>
      </c>
      <c r="Z2135" s="210">
        <v>11.301</v>
      </c>
      <c r="AA2135" s="210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52">
        <v>43125</v>
      </c>
      <c r="B2136" s="217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26">
        <v>25112</v>
      </c>
      <c r="J2136">
        <v>5.84</v>
      </c>
      <c r="K2136" s="148">
        <v>4.8601835961836197E-2</v>
      </c>
      <c r="L2136" s="197">
        <v>0</v>
      </c>
      <c r="M2136" s="148">
        <v>4.9753923206699302E-2</v>
      </c>
      <c r="N2136" s="87">
        <v>-1272.2139999999999</v>
      </c>
      <c r="O2136" s="87">
        <v>-133.073774655173</v>
      </c>
      <c r="P2136" s="198">
        <v>6</v>
      </c>
      <c r="Q2136" s="198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52">
        <v>43125</v>
      </c>
      <c r="B2137" s="217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26">
        <v>61915</v>
      </c>
      <c r="J2137">
        <v>8.5399999999999991</v>
      </c>
      <c r="K2137" s="148">
        <v>0.119830466453372</v>
      </c>
      <c r="L2137" s="197">
        <v>176.55</v>
      </c>
      <c r="M2137" s="148">
        <v>0.121026661528817</v>
      </c>
      <c r="N2137" s="87">
        <v>-40.319000000236002</v>
      </c>
      <c r="O2137" s="87">
        <v>-4.6750395011874604</v>
      </c>
      <c r="P2137" s="198">
        <v>0</v>
      </c>
      <c r="Q2137" s="198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209">
        <v>8.6280000000000001</v>
      </c>
      <c r="Z2137" s="210">
        <v>7.8339999999999996</v>
      </c>
      <c r="AA2137" s="210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52">
        <v>43125</v>
      </c>
      <c r="B2138" s="217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26">
        <v>1031</v>
      </c>
      <c r="J2138">
        <v>10.31</v>
      </c>
      <c r="K2138" s="148">
        <v>1.9954003216252399E-3</v>
      </c>
      <c r="L2138" s="197">
        <v>-17</v>
      </c>
      <c r="M2138" s="148">
        <v>1.71888931876336E-3</v>
      </c>
      <c r="N2138" s="87">
        <v>171.86799999999999</v>
      </c>
      <c r="O2138" s="87">
        <v>16.205855283018799</v>
      </c>
      <c r="P2138" s="198">
        <v>0</v>
      </c>
      <c r="Q2138" s="198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210">
        <v>10.32</v>
      </c>
      <c r="Z2138" s="210">
        <v>10.766999999999999</v>
      </c>
      <c r="AA2138" s="210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52">
        <v>43125</v>
      </c>
      <c r="B2139" s="217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26">
        <v>11472</v>
      </c>
      <c r="J2139">
        <v>7.17</v>
      </c>
      <c r="K2139" s="148">
        <v>2.2202941309102601E-2</v>
      </c>
      <c r="L2139" s="197">
        <v>260.12</v>
      </c>
      <c r="M2139" s="148">
        <v>2.1648351627083499E-2</v>
      </c>
      <c r="N2139" s="87">
        <v>96.836000000005697</v>
      </c>
      <c r="O2139" s="87">
        <v>44.281881363006697</v>
      </c>
      <c r="P2139" s="198">
        <v>0</v>
      </c>
      <c r="Q2139" s="198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209">
        <v>7.1760000000000002</v>
      </c>
      <c r="Z2139" s="210">
        <v>7.0289999999999999</v>
      </c>
      <c r="AA2139" s="210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52">
        <v>43125</v>
      </c>
      <c r="B2140" s="217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26">
        <v>109400</v>
      </c>
      <c r="J2140">
        <v>10.94</v>
      </c>
      <c r="K2140" s="148">
        <v>0.21173307001532601</v>
      </c>
      <c r="L2140" s="197">
        <v>118.6</v>
      </c>
      <c r="M2140" s="148">
        <v>0.236828780523964</v>
      </c>
      <c r="N2140" s="87">
        <v>-12365.654</v>
      </c>
      <c r="O2140" s="87">
        <v>-1123.5882884545499</v>
      </c>
      <c r="P2140" s="198">
        <v>0</v>
      </c>
      <c r="Q2140" s="198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209">
        <v>10.991</v>
      </c>
      <c r="Z2140" s="210">
        <v>12.095000000000001</v>
      </c>
      <c r="AA2140" s="210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52">
        <v>43125</v>
      </c>
      <c r="B2141" s="217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26">
        <v>3697</v>
      </c>
      <c r="J2141">
        <v>36.97</v>
      </c>
      <c r="K2141" s="148">
        <v>7.1551842764777098E-3</v>
      </c>
      <c r="L2141" s="197">
        <v>-69</v>
      </c>
      <c r="M2141" s="148">
        <v>0</v>
      </c>
    </row>
    <row r="2142" spans="1:64" x14ac:dyDescent="0.25">
      <c r="A2142" s="152">
        <v>43125</v>
      </c>
      <c r="B2142" s="217" t="s">
        <v>835</v>
      </c>
      <c r="C2142" t="s">
        <v>839</v>
      </c>
      <c r="I2142" s="326">
        <v>4391.26</v>
      </c>
      <c r="K2142" s="148">
        <v>8.4988570478565107E-3</v>
      </c>
      <c r="L2142" s="197">
        <v>0</v>
      </c>
      <c r="M2142" s="148">
        <v>0.284545440645743</v>
      </c>
    </row>
    <row r="2143" spans="1:64" x14ac:dyDescent="0.25">
      <c r="A2143" s="152">
        <v>43126</v>
      </c>
      <c r="B2143" s="217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26">
        <v>142642.9</v>
      </c>
      <c r="J2143">
        <v>0.01</v>
      </c>
      <c r="K2143" s="148">
        <v>0.27435534584390597</v>
      </c>
      <c r="L2143" s="197">
        <v>12.860000000000101</v>
      </c>
      <c r="M2143" s="148">
        <v>0</v>
      </c>
    </row>
    <row r="2144" spans="1:64" x14ac:dyDescent="0.25">
      <c r="A2144" s="152">
        <v>43126</v>
      </c>
      <c r="B2144" s="217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26">
        <v>9720</v>
      </c>
      <c r="J2144">
        <v>5.4</v>
      </c>
      <c r="K2144" s="148">
        <v>1.8695174884994399E-2</v>
      </c>
      <c r="L2144" s="197">
        <v>18</v>
      </c>
      <c r="M2144" s="148">
        <v>1.82831693899209E-2</v>
      </c>
      <c r="N2144" s="87">
        <v>299.61499999999802</v>
      </c>
      <c r="O2144" s="87">
        <v>54.947741743118897</v>
      </c>
      <c r="P2144" s="198">
        <v>2</v>
      </c>
      <c r="Q2144" s="198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209">
        <v>5.7229999999999999</v>
      </c>
      <c r="Z2144" s="210">
        <v>4.93</v>
      </c>
      <c r="AA2144" s="210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52">
        <v>43126</v>
      </c>
      <c r="B2145" s="217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26">
        <v>742</v>
      </c>
      <c r="J2145">
        <v>7.42</v>
      </c>
      <c r="K2145" s="148">
        <v>1.4271419510973099E-3</v>
      </c>
      <c r="L2145" s="197">
        <v>7</v>
      </c>
      <c r="M2145" s="148">
        <v>0</v>
      </c>
      <c r="Y2145" s="209">
        <v>7.5010000000000003</v>
      </c>
      <c r="Z2145" s="209">
        <v>5.6420000000000003</v>
      </c>
      <c r="AA2145" s="209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52">
        <v>43126</v>
      </c>
      <c r="B2146" s="217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26">
        <v>738</v>
      </c>
      <c r="J2146">
        <v>7.38</v>
      </c>
      <c r="K2146" s="148">
        <v>1.41944846349031E-3</v>
      </c>
      <c r="L2146" s="197">
        <v>12</v>
      </c>
      <c r="M2146" s="148">
        <v>0</v>
      </c>
      <c r="N2146" s="87">
        <v>1703.3019999999999</v>
      </c>
      <c r="O2146" s="87">
        <v>341.114950423729</v>
      </c>
      <c r="P2146" s="198">
        <v>0</v>
      </c>
      <c r="Q2146" s="198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209">
        <v>7.3760000000000003</v>
      </c>
      <c r="Z2146" s="210">
        <v>6.1109999999999998</v>
      </c>
      <c r="AA2146" s="210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52">
        <v>43126</v>
      </c>
      <c r="B2147" s="217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26">
        <v>68244</v>
      </c>
      <c r="J2147">
        <v>15.51</v>
      </c>
      <c r="K2147" s="148">
        <v>0.13125859206291701</v>
      </c>
      <c r="L2147" s="197">
        <v>-88</v>
      </c>
      <c r="M2147" s="148">
        <v>0.14507853848739299</v>
      </c>
      <c r="N2147" s="87">
        <v>-6967.34800000004</v>
      </c>
      <c r="O2147" s="87">
        <v>-447.549121208229</v>
      </c>
      <c r="P2147" s="198">
        <v>7</v>
      </c>
      <c r="Q2147" s="198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210">
        <v>15.489000000000001</v>
      </c>
      <c r="Z2147" s="210">
        <v>15.47</v>
      </c>
      <c r="AA2147" s="210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52">
        <v>43126</v>
      </c>
      <c r="B2148" s="217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26">
        <v>60123</v>
      </c>
      <c r="J2148">
        <v>12.27</v>
      </c>
      <c r="K2148" s="148">
        <v>0.115638888848819</v>
      </c>
      <c r="L2148" s="197">
        <v>2046.5</v>
      </c>
      <c r="M2148" s="148">
        <v>7.1370945832558E-2</v>
      </c>
      <c r="N2148" s="87">
        <v>19027.378999999899</v>
      </c>
      <c r="O2148" s="87">
        <v>1889.4791592659999</v>
      </c>
      <c r="P2148" s="198">
        <v>0</v>
      </c>
      <c r="Q2148" s="198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209">
        <v>12.276999999999999</v>
      </c>
      <c r="Z2148" s="210">
        <v>11.272</v>
      </c>
      <c r="AA2148" s="210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52">
        <v>43126</v>
      </c>
      <c r="B2149" s="217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26">
        <v>25112</v>
      </c>
      <c r="J2149">
        <v>5.84</v>
      </c>
      <c r="K2149" s="148">
        <v>4.82997151967057E-2</v>
      </c>
      <c r="L2149" s="197">
        <v>0</v>
      </c>
      <c r="M2149" s="148">
        <v>4.94446407886594E-2</v>
      </c>
      <c r="N2149" s="87">
        <v>-1272.2139999999999</v>
      </c>
      <c r="O2149" s="87">
        <v>-133.073774655173</v>
      </c>
      <c r="P2149" s="198">
        <v>6</v>
      </c>
      <c r="Q2149" s="198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52">
        <v>43126</v>
      </c>
      <c r="B2150" s="217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26">
        <v>49437.5</v>
      </c>
      <c r="J2150">
        <v>8.75</v>
      </c>
      <c r="K2150" s="148">
        <v>9.50866983926862E-2</v>
      </c>
      <c r="L2150" s="197">
        <v>1400.59</v>
      </c>
      <c r="M2150" s="148">
        <v>9.3581602178410994E-2</v>
      </c>
      <c r="N2150" s="87">
        <v>893.26899999977502</v>
      </c>
      <c r="O2150" s="87">
        <v>101.80414657922201</v>
      </c>
      <c r="P2150" s="198">
        <v>0</v>
      </c>
      <c r="Q2150" s="198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209">
        <v>8.6790000000000003</v>
      </c>
      <c r="Z2150" s="210">
        <v>7.742</v>
      </c>
      <c r="AA2150" s="210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52">
        <v>43126</v>
      </c>
      <c r="B2151" s="217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26">
        <v>1035</v>
      </c>
      <c r="J2151">
        <v>10.35</v>
      </c>
      <c r="K2151" s="148">
        <v>1.9906899183095902E-3</v>
      </c>
      <c r="L2151" s="197">
        <v>4</v>
      </c>
      <c r="M2151" s="148">
        <v>1.7082042870997999E-3</v>
      </c>
      <c r="N2151" s="87">
        <v>171.86799999999999</v>
      </c>
      <c r="O2151" s="87">
        <v>16.205855283018799</v>
      </c>
      <c r="P2151" s="198">
        <v>0</v>
      </c>
      <c r="Q2151" s="198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209">
        <v>10.61</v>
      </c>
      <c r="Z2151" s="210">
        <v>10.768000000000001</v>
      </c>
      <c r="AA2151" s="210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52">
        <v>43126</v>
      </c>
      <c r="B2152" s="217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26">
        <v>14763</v>
      </c>
      <c r="J2152">
        <v>7.03</v>
      </c>
      <c r="K2152" s="148">
        <v>2.83947393855115E-2</v>
      </c>
      <c r="L2152" s="197">
        <v>-244</v>
      </c>
      <c r="M2152" s="148">
        <v>2.83128999110921E-2</v>
      </c>
      <c r="N2152" s="87">
        <v>-116.163999999994</v>
      </c>
      <c r="O2152" s="87">
        <v>14.9423834277647</v>
      </c>
      <c r="P2152" s="198">
        <v>0</v>
      </c>
      <c r="Q2152" s="198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210">
        <v>7.0960000000000001</v>
      </c>
      <c r="Z2152" s="210">
        <v>7.032</v>
      </c>
      <c r="AA2152" s="210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52">
        <v>43126</v>
      </c>
      <c r="B2153" s="217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26">
        <v>109500</v>
      </c>
      <c r="J2153">
        <v>10.95</v>
      </c>
      <c r="K2153" s="148">
        <v>0.21060922324144901</v>
      </c>
      <c r="L2153" s="197">
        <v>100</v>
      </c>
      <c r="M2153" s="148">
        <v>0.23535659555479899</v>
      </c>
      <c r="N2153" s="87">
        <v>-12365.654</v>
      </c>
      <c r="O2153" s="87">
        <v>-1123.5882884545499</v>
      </c>
      <c r="P2153" s="198">
        <v>0</v>
      </c>
      <c r="Q2153" s="198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210">
        <v>10.801</v>
      </c>
      <c r="Z2153" s="210">
        <v>12.089</v>
      </c>
      <c r="AA2153" s="210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52">
        <v>43126</v>
      </c>
      <c r="B2154" s="217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26">
        <v>3660</v>
      </c>
      <c r="J2154">
        <v>36.6</v>
      </c>
      <c r="K2154" s="148">
        <v>7.0395411603991201E-3</v>
      </c>
      <c r="L2154" s="197">
        <v>-37</v>
      </c>
      <c r="M2154" s="148">
        <v>0</v>
      </c>
    </row>
    <row r="2155" spans="1:64" x14ac:dyDescent="0.25">
      <c r="A2155" s="152">
        <v>43126</v>
      </c>
      <c r="B2155" s="217" t="s">
        <v>835</v>
      </c>
      <c r="C2155" t="s">
        <v>839</v>
      </c>
      <c r="I2155" s="326">
        <v>34202.85</v>
      </c>
      <c r="K2155" s="148">
        <v>6.5784800649714995E-2</v>
      </c>
      <c r="L2155" s="197">
        <v>0</v>
      </c>
      <c r="M2155" s="148">
        <v>0.34014014649362101</v>
      </c>
    </row>
    <row r="2156" spans="1:64" x14ac:dyDescent="0.25">
      <c r="A2156" s="152">
        <v>43129</v>
      </c>
      <c r="B2156" s="217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26">
        <v>164656.24</v>
      </c>
      <c r="J2156">
        <v>0.01</v>
      </c>
      <c r="K2156" s="148">
        <v>0.31747040223681999</v>
      </c>
      <c r="L2156" s="197">
        <v>13.340000000000099</v>
      </c>
      <c r="M2156" s="148">
        <v>0</v>
      </c>
    </row>
    <row r="2157" spans="1:64" x14ac:dyDescent="0.25">
      <c r="A2157" s="152">
        <v>43129</v>
      </c>
      <c r="B2157" s="217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26">
        <v>9612</v>
      </c>
      <c r="J2157">
        <v>5.34</v>
      </c>
      <c r="K2157" s="148">
        <v>1.8532704902652401E-2</v>
      </c>
      <c r="L2157" s="197">
        <v>-108</v>
      </c>
      <c r="M2157" s="148">
        <v>1.8327923526486101E-2</v>
      </c>
      <c r="N2157" s="87">
        <v>299.61499999999802</v>
      </c>
      <c r="O2157" s="87">
        <v>54.947741743118897</v>
      </c>
      <c r="P2157" s="198">
        <v>2</v>
      </c>
      <c r="Q2157" s="198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210">
        <v>5.35</v>
      </c>
      <c r="Z2157" s="210">
        <v>5.0570000000000004</v>
      </c>
      <c r="AA2157" s="210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52">
        <v>43129</v>
      </c>
      <c r="B2158" s="217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26">
        <v>743</v>
      </c>
      <c r="J2158">
        <v>7.43</v>
      </c>
      <c r="K2158" s="148">
        <v>1.43256343556708E-3</v>
      </c>
      <c r="L2158" s="197">
        <v>1</v>
      </c>
      <c r="M2158" s="148">
        <v>0</v>
      </c>
      <c r="Y2158" s="209">
        <v>7.774</v>
      </c>
      <c r="Z2158" s="209">
        <v>5.6769999999999996</v>
      </c>
      <c r="AA2158" s="209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52">
        <v>43129</v>
      </c>
      <c r="B2159" s="217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26">
        <v>728</v>
      </c>
      <c r="J2159">
        <v>7.28</v>
      </c>
      <c r="K2159" s="148">
        <v>1.4036422356565701E-3</v>
      </c>
      <c r="L2159" s="197">
        <v>-10</v>
      </c>
      <c r="M2159" s="148">
        <v>0</v>
      </c>
      <c r="N2159" s="87">
        <v>1703.3019999999999</v>
      </c>
      <c r="O2159" s="87">
        <v>341.114950423729</v>
      </c>
      <c r="P2159" s="198">
        <v>0</v>
      </c>
      <c r="Q2159" s="198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210">
        <v>7.1429999999999998</v>
      </c>
      <c r="Z2159" s="210">
        <v>6.13</v>
      </c>
      <c r="AA2159" s="210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52">
        <v>43129</v>
      </c>
      <c r="B2160" s="217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26">
        <v>68816</v>
      </c>
      <c r="J2160">
        <v>15.64</v>
      </c>
      <c r="K2160" s="148">
        <v>0.13268275286942599</v>
      </c>
      <c r="L2160" s="197">
        <v>572</v>
      </c>
      <c r="M2160" s="148">
        <v>0.14543366645156999</v>
      </c>
      <c r="N2160" s="87">
        <v>-6967.34800000004</v>
      </c>
      <c r="O2160" s="87">
        <v>-447.549121208229</v>
      </c>
      <c r="P2160" s="198">
        <v>7</v>
      </c>
      <c r="Q2160" s="198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209">
        <v>16.603999999999999</v>
      </c>
      <c r="Z2160" s="210">
        <v>15.462999999999999</v>
      </c>
      <c r="AA2160" s="210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52">
        <v>43129</v>
      </c>
      <c r="B2161" s="217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26">
        <v>68856</v>
      </c>
      <c r="J2161">
        <v>12.08</v>
      </c>
      <c r="K2161" s="148">
        <v>0.13275987606918799</v>
      </c>
      <c r="L2161" s="197">
        <v>-834.86999999999898</v>
      </c>
      <c r="M2161" s="148">
        <v>8.9993268687124803E-2</v>
      </c>
      <c r="N2161" s="87">
        <v>17271.5109999999</v>
      </c>
      <c r="O2161" s="87">
        <v>1799.6898887008999</v>
      </c>
      <c r="P2161" s="198">
        <v>0</v>
      </c>
      <c r="Q2161" s="198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210">
        <v>12.087</v>
      </c>
      <c r="Z2161" s="210">
        <v>11.326000000000001</v>
      </c>
      <c r="AA2161" s="210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52">
        <v>43129</v>
      </c>
      <c r="B2162" s="217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26">
        <v>25112</v>
      </c>
      <c r="J2162">
        <v>5.84</v>
      </c>
      <c r="K2162" s="148">
        <v>4.8417944810175501E-2</v>
      </c>
      <c r="L2162" s="197">
        <v>0</v>
      </c>
      <c r="M2162" s="148">
        <v>4.9565672988224001E-2</v>
      </c>
      <c r="N2162" s="87">
        <v>-1272.2139999999999</v>
      </c>
      <c r="O2162" s="87">
        <v>-133.073774655173</v>
      </c>
      <c r="P2162" s="198">
        <v>6</v>
      </c>
      <c r="Q2162" s="198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52">
        <v>43129</v>
      </c>
      <c r="B2163" s="217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26">
        <v>42631.5</v>
      </c>
      <c r="J2163">
        <v>8.7899999999999991</v>
      </c>
      <c r="K2163" s="148">
        <v>8.2196942265649803E-2</v>
      </c>
      <c r="L2163" s="197">
        <v>216.96</v>
      </c>
      <c r="M2163" s="148">
        <v>8.0269845592413E-2</v>
      </c>
      <c r="N2163" s="87">
        <v>1142.7289999997699</v>
      </c>
      <c r="O2163" s="87">
        <v>129.49633055552999</v>
      </c>
      <c r="P2163" s="198">
        <v>0</v>
      </c>
      <c r="Q2163" s="198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210">
        <v>8.3469999999999995</v>
      </c>
      <c r="Z2163" s="210">
        <v>7.7510000000000003</v>
      </c>
      <c r="AA2163" s="210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52">
        <v>43129</v>
      </c>
      <c r="B2164" s="217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26">
        <v>1022</v>
      </c>
      <c r="J2164">
        <v>10.220000000000001</v>
      </c>
      <c r="K2164" s="148">
        <v>1.9704977539024898E-3</v>
      </c>
      <c r="L2164" s="197">
        <v>-13</v>
      </c>
      <c r="M2164" s="148">
        <v>1.7123856851011901E-3</v>
      </c>
      <c r="N2164" s="87">
        <v>171.86799999999999</v>
      </c>
      <c r="O2164" s="87">
        <v>16.205855283018799</v>
      </c>
      <c r="P2164" s="198">
        <v>0</v>
      </c>
      <c r="Q2164" s="198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210">
        <v>10.250999999999999</v>
      </c>
      <c r="Z2164" s="210">
        <v>10.734999999999999</v>
      </c>
      <c r="AA2164" s="210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52">
        <v>43129</v>
      </c>
      <c r="B2165" s="217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26">
        <v>17888</v>
      </c>
      <c r="J2165">
        <v>6.88</v>
      </c>
      <c r="K2165" s="148">
        <v>3.4489494933275702E-2</v>
      </c>
      <c r="L2165" s="197">
        <v>-345</v>
      </c>
      <c r="M2165" s="148">
        <v>3.5072642727471202E-2</v>
      </c>
      <c r="N2165" s="87">
        <v>-394.16399999999601</v>
      </c>
      <c r="O2165" s="87">
        <v>-24.872694516592102</v>
      </c>
      <c r="P2165" s="198">
        <v>0</v>
      </c>
      <c r="Q2165" s="198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210">
        <v>6.907</v>
      </c>
      <c r="Z2165" s="210">
        <v>7.0250000000000004</v>
      </c>
      <c r="AA2165" s="210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52">
        <v>43129</v>
      </c>
      <c r="B2166" s="217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26">
        <v>108800</v>
      </c>
      <c r="J2166">
        <v>10.88</v>
      </c>
      <c r="K2166" s="148">
        <v>0.20977510335087199</v>
      </c>
      <c r="L2166" s="197">
        <v>-700</v>
      </c>
      <c r="M2166" s="148">
        <v>0.23593270908273001</v>
      </c>
      <c r="N2166" s="87">
        <v>-12365.654</v>
      </c>
      <c r="O2166" s="87">
        <v>-1123.5882884545499</v>
      </c>
      <c r="P2166" s="198">
        <v>0</v>
      </c>
      <c r="Q2166" s="198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210">
        <v>10.87</v>
      </c>
      <c r="Z2166" s="210">
        <v>12.079000000000001</v>
      </c>
      <c r="AA2166" s="210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52">
        <v>43129</v>
      </c>
      <c r="B2167" s="217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26">
        <v>3598</v>
      </c>
      <c r="J2167">
        <v>35.979999999999997</v>
      </c>
      <c r="K2167" s="148">
        <v>6.9372318185334297E-3</v>
      </c>
      <c r="L2167" s="197">
        <v>-62</v>
      </c>
      <c r="M2167" s="148">
        <v>0</v>
      </c>
    </row>
    <row r="2168" spans="1:64" x14ac:dyDescent="0.25">
      <c r="A2168" s="152">
        <v>43129</v>
      </c>
      <c r="B2168" s="217" t="s">
        <v>835</v>
      </c>
      <c r="C2168" t="s">
        <v>839</v>
      </c>
      <c r="I2168" s="326">
        <v>6187.94</v>
      </c>
      <c r="K2168" s="148">
        <v>1.19308433182812E-2</v>
      </c>
      <c r="L2168" s="197">
        <v>0</v>
      </c>
      <c r="M2168" s="148">
        <v>0.32940124555510097</v>
      </c>
    </row>
    <row r="2169" spans="1:64" x14ac:dyDescent="0.25">
      <c r="A2169" s="152">
        <v>43130</v>
      </c>
      <c r="B2169" s="217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26">
        <v>164692.85</v>
      </c>
      <c r="J2169">
        <v>0.01</v>
      </c>
      <c r="K2169" s="148">
        <v>0.31929566328808601</v>
      </c>
      <c r="L2169" s="197">
        <v>36.609999999999701</v>
      </c>
      <c r="M2169" s="148">
        <v>0</v>
      </c>
    </row>
    <row r="2170" spans="1:64" x14ac:dyDescent="0.25">
      <c r="A2170" s="152">
        <v>43130</v>
      </c>
      <c r="B2170" s="217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26">
        <v>9558</v>
      </c>
      <c r="J2170">
        <v>5.31</v>
      </c>
      <c r="K2170" s="148">
        <v>1.8530421628549901E-2</v>
      </c>
      <c r="L2170" s="197">
        <v>-54</v>
      </c>
      <c r="M2170" s="148">
        <v>1.84292003151761E-2</v>
      </c>
      <c r="N2170" s="87">
        <v>299.61499999999802</v>
      </c>
      <c r="O2170" s="87">
        <v>54.947741743118897</v>
      </c>
      <c r="P2170" s="198">
        <v>2</v>
      </c>
      <c r="Q2170" s="198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210">
        <v>5.274</v>
      </c>
      <c r="Z2170" s="210">
        <v>5.0679999999999996</v>
      </c>
      <c r="AA2170" s="210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52">
        <v>43130</v>
      </c>
      <c r="B2171" s="217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26">
        <v>728</v>
      </c>
      <c r="J2171">
        <v>7.28</v>
      </c>
      <c r="K2171" s="148">
        <v>1.41139850864034E-3</v>
      </c>
      <c r="L2171" s="197">
        <v>-15</v>
      </c>
      <c r="M2171" s="148">
        <v>0</v>
      </c>
      <c r="Y2171" s="210">
        <v>7.2720000000000002</v>
      </c>
      <c r="Z2171" s="209">
        <v>5.5529999999999999</v>
      </c>
      <c r="AA2171" s="209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52">
        <v>43130</v>
      </c>
      <c r="B2172" s="217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26">
        <v>715</v>
      </c>
      <c r="J2172">
        <v>7.15</v>
      </c>
      <c r="K2172" s="148">
        <v>1.38619496384319E-3</v>
      </c>
      <c r="L2172" s="197">
        <v>-13</v>
      </c>
      <c r="M2172" s="148">
        <v>0</v>
      </c>
      <c r="N2172" s="87">
        <v>1703.3019999999999</v>
      </c>
      <c r="O2172" s="87">
        <v>341.114950423729</v>
      </c>
      <c r="P2172" s="198">
        <v>0</v>
      </c>
      <c r="Q2172" s="198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210">
        <v>7.0979999999999999</v>
      </c>
      <c r="Z2172" s="210">
        <v>6.157</v>
      </c>
      <c r="AA2172" s="210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52">
        <v>43130</v>
      </c>
      <c r="B2173" s="217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26">
        <v>51584</v>
      </c>
      <c r="J2173">
        <v>16.12</v>
      </c>
      <c r="K2173" s="148">
        <v>0.100007665755087</v>
      </c>
      <c r="L2173" s="197">
        <v>2041.3</v>
      </c>
      <c r="M2173" s="148">
        <v>0.108871500424796</v>
      </c>
      <c r="N2173" s="87">
        <v>-4190.3760000000502</v>
      </c>
      <c r="O2173" s="87">
        <v>-257.89906477832898</v>
      </c>
      <c r="P2173" s="198">
        <v>5</v>
      </c>
      <c r="Q2173" s="198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209">
        <v>15.978999999999999</v>
      </c>
      <c r="Z2173" s="210">
        <v>15.441000000000001</v>
      </c>
      <c r="AA2173" s="210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52">
        <v>43130</v>
      </c>
      <c r="B2174" s="217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26">
        <v>74688</v>
      </c>
      <c r="J2174">
        <v>11.67</v>
      </c>
      <c r="K2174" s="148">
        <v>0.144800181062266</v>
      </c>
      <c r="L2174" s="197">
        <v>-2292.13</v>
      </c>
      <c r="M2174" s="148">
        <v>0.106241084003686</v>
      </c>
      <c r="N2174" s="87">
        <v>15734.380999999999</v>
      </c>
      <c r="O2174" s="87">
        <v>1711.3709608853601</v>
      </c>
      <c r="P2174" s="198">
        <v>0</v>
      </c>
      <c r="Q2174" s="198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210">
        <v>11.839</v>
      </c>
      <c r="Z2174" s="210">
        <v>11.364000000000001</v>
      </c>
      <c r="AA2174" s="210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52">
        <v>43130</v>
      </c>
      <c r="B2175" s="217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26">
        <v>25112</v>
      </c>
      <c r="J2175">
        <v>5.84</v>
      </c>
      <c r="K2175" s="148">
        <v>4.8685493611231E-2</v>
      </c>
      <c r="L2175" s="197">
        <v>0</v>
      </c>
      <c r="M2175" s="148">
        <v>4.9839563927492399E-2</v>
      </c>
      <c r="N2175" s="87">
        <v>-1272.2139999999999</v>
      </c>
      <c r="O2175" s="87">
        <v>-133.073774655173</v>
      </c>
      <c r="P2175" s="198">
        <v>6</v>
      </c>
      <c r="Q2175" s="198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52">
        <v>43130</v>
      </c>
      <c r="B2176" s="217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26">
        <v>46063.5</v>
      </c>
      <c r="J2176">
        <v>8.61</v>
      </c>
      <c r="K2176" s="148">
        <v>8.9304883520266706E-2</v>
      </c>
      <c r="L2176" s="197">
        <v>-863</v>
      </c>
      <c r="M2176" s="148">
        <v>8.9040265687238801E-2</v>
      </c>
      <c r="N2176" s="87">
        <v>-26.271000000226199</v>
      </c>
      <c r="O2176" s="87">
        <v>-3.0603571678585202</v>
      </c>
      <c r="P2176" s="198">
        <v>0</v>
      </c>
      <c r="Q2176" s="198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210">
        <v>8.6449999999999996</v>
      </c>
      <c r="Z2176" s="210">
        <v>7.81</v>
      </c>
      <c r="AA2176" s="210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52">
        <v>43130</v>
      </c>
      <c r="B2177" s="217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26">
        <v>1004</v>
      </c>
      <c r="J2177">
        <v>10.039999999999999</v>
      </c>
      <c r="K2177" s="148">
        <v>1.94648915202596E-3</v>
      </c>
      <c r="L2177" s="197">
        <v>-18</v>
      </c>
      <c r="M2177" s="148">
        <v>1.72184801851476E-3</v>
      </c>
      <c r="N2177" s="87">
        <v>171.86799999999999</v>
      </c>
      <c r="O2177" s="87">
        <v>16.205855283018799</v>
      </c>
      <c r="P2177" s="198">
        <v>0</v>
      </c>
      <c r="Q2177" s="198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210">
        <v>10.105</v>
      </c>
      <c r="Z2177" s="210">
        <v>10.686</v>
      </c>
      <c r="AA2177" s="210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52">
        <v>43130</v>
      </c>
      <c r="B2178" s="217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26">
        <v>20925</v>
      </c>
      <c r="J2178">
        <v>6.75</v>
      </c>
      <c r="K2178" s="148">
        <v>4.0568013452333899E-2</v>
      </c>
      <c r="L2178" s="197">
        <v>-318</v>
      </c>
      <c r="M2178" s="148">
        <v>4.1770901096133198E-2</v>
      </c>
      <c r="N2178" s="87">
        <v>-997.16399999999601</v>
      </c>
      <c r="O2178" s="87">
        <v>-115.68153328357999</v>
      </c>
      <c r="P2178" s="198">
        <v>1</v>
      </c>
      <c r="Q2178" s="198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210">
        <v>6.7149999999999999</v>
      </c>
      <c r="Z2178" s="210">
        <v>7.0119999999999996</v>
      </c>
      <c r="AA2178" s="210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52">
        <v>43130</v>
      </c>
      <c r="B2179" s="217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26">
        <v>107500</v>
      </c>
      <c r="J2179">
        <v>10.75</v>
      </c>
      <c r="K2179" s="148">
        <v>0.20841392813026999</v>
      </c>
      <c r="L2179" s="197">
        <v>-1300</v>
      </c>
      <c r="M2179" s="148">
        <v>0.23723643053749899</v>
      </c>
      <c r="N2179" s="87">
        <v>-12365.654</v>
      </c>
      <c r="O2179" s="87">
        <v>-1123.5882884545499</v>
      </c>
      <c r="P2179" s="198">
        <v>0</v>
      </c>
      <c r="Q2179" s="198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210">
        <v>10.795999999999999</v>
      </c>
      <c r="Z2179" s="210">
        <v>12.071</v>
      </c>
      <c r="AA2179" s="210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52">
        <v>43130</v>
      </c>
      <c r="B2180" s="217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26">
        <v>3543</v>
      </c>
      <c r="J2180">
        <v>35.43</v>
      </c>
      <c r="K2180" s="148">
        <v>6.8689353243306496E-3</v>
      </c>
      <c r="L2180" s="197">
        <v>-55</v>
      </c>
      <c r="M2180" s="148">
        <v>0</v>
      </c>
    </row>
    <row r="2181" spans="1:64" x14ac:dyDescent="0.25">
      <c r="A2181" s="152">
        <v>43130</v>
      </c>
      <c r="B2181" s="217" t="s">
        <v>835</v>
      </c>
      <c r="C2181" t="s">
        <v>839</v>
      </c>
      <c r="I2181" s="326">
        <v>9687.11</v>
      </c>
      <c r="K2181" s="148">
        <v>1.8780731603069901E-2</v>
      </c>
      <c r="L2181" s="197">
        <v>0</v>
      </c>
      <c r="M2181" s="148">
        <v>0.33807639489115598</v>
      </c>
    </row>
    <row r="2182" spans="1:64" x14ac:dyDescent="0.25">
      <c r="A2182" s="152">
        <v>43131</v>
      </c>
      <c r="B2182" s="217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26">
        <v>153958.82</v>
      </c>
      <c r="J2182">
        <v>0.01</v>
      </c>
      <c r="K2182" s="148">
        <v>0.30451566408460601</v>
      </c>
      <c r="L2182" s="197">
        <v>15.970000000000301</v>
      </c>
      <c r="M2182" s="148">
        <v>0</v>
      </c>
    </row>
    <row r="2183" spans="1:64" x14ac:dyDescent="0.25">
      <c r="A2183" s="152">
        <v>43131</v>
      </c>
      <c r="B2183" s="217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26">
        <v>9486</v>
      </c>
      <c r="J2183">
        <v>5.27</v>
      </c>
      <c r="K2183" s="148">
        <v>1.8762391069940501E-2</v>
      </c>
      <c r="L2183" s="197">
        <v>-72</v>
      </c>
      <c r="M2183" s="148">
        <v>1.8801533777011301E-2</v>
      </c>
      <c r="N2183" s="87">
        <v>299.61499999999802</v>
      </c>
      <c r="O2183" s="87">
        <v>54.947741743118897</v>
      </c>
      <c r="P2183" s="198">
        <v>2</v>
      </c>
      <c r="Q2183" s="198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52">
        <v>43131</v>
      </c>
      <c r="B2184" s="217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26">
        <v>748</v>
      </c>
      <c r="J2184">
        <v>7.48</v>
      </c>
      <c r="K2184" s="148">
        <v>1.47947169727129E-3</v>
      </c>
      <c r="L2184" s="197">
        <v>20</v>
      </c>
      <c r="M2184" s="148">
        <v>0</v>
      </c>
    </row>
    <row r="2185" spans="1:64" x14ac:dyDescent="0.25">
      <c r="A2185" s="152">
        <v>43131</v>
      </c>
      <c r="B2185" s="217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26">
        <v>722</v>
      </c>
      <c r="J2185">
        <v>7.22</v>
      </c>
      <c r="K2185" s="148">
        <v>1.4280462104677399E-3</v>
      </c>
      <c r="L2185" s="197">
        <v>7</v>
      </c>
      <c r="M2185" s="148">
        <v>0</v>
      </c>
      <c r="N2185" s="87">
        <v>1703.3019999999999</v>
      </c>
      <c r="O2185" s="87">
        <v>341.114950423729</v>
      </c>
      <c r="P2185" s="198">
        <v>0</v>
      </c>
      <c r="Q2185" s="198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52">
        <v>43131</v>
      </c>
      <c r="B2186" s="217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26">
        <v>58793</v>
      </c>
      <c r="J2186">
        <v>15.89</v>
      </c>
      <c r="K2186" s="148">
        <v>0.116286870986191</v>
      </c>
      <c r="L2186" s="197">
        <v>-721.16</v>
      </c>
      <c r="M2186" s="148">
        <v>0.12675617048482399</v>
      </c>
      <c r="N2186" s="87">
        <v>-5443.6760000000504</v>
      </c>
      <c r="O2186" s="87">
        <v>-343.27786511041302</v>
      </c>
      <c r="P2186" s="198">
        <v>5</v>
      </c>
      <c r="Q2186" s="198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52">
        <v>43131</v>
      </c>
      <c r="B2187" s="217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26">
        <v>70800</v>
      </c>
      <c r="J2187">
        <v>11.8</v>
      </c>
      <c r="K2187" s="148">
        <v>0.14003555637273701</v>
      </c>
      <c r="L2187" s="197">
        <v>863.51000000000204</v>
      </c>
      <c r="M2187" s="148">
        <v>9.8989493140116999E-2</v>
      </c>
      <c r="N2187" s="87">
        <v>16349.893</v>
      </c>
      <c r="O2187" s="87">
        <v>1750.5204394524501</v>
      </c>
      <c r="P2187" s="198">
        <v>0</v>
      </c>
      <c r="Q2187" s="198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52">
        <v>43131</v>
      </c>
      <c r="B2188" s="217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26">
        <v>25112</v>
      </c>
      <c r="J2188">
        <v>5.84</v>
      </c>
      <c r="K2188" s="148">
        <v>4.9669108638872597E-2</v>
      </c>
      <c r="L2188" s="197">
        <v>0</v>
      </c>
      <c r="M2188" s="148">
        <v>5.08464951592398E-2</v>
      </c>
      <c r="N2188" s="87">
        <v>-1272.2139999999999</v>
      </c>
      <c r="O2188" s="87">
        <v>-133.073774655173</v>
      </c>
      <c r="P2188" s="198">
        <v>6</v>
      </c>
      <c r="Q2188" s="198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52">
        <v>43131</v>
      </c>
      <c r="B2189" s="217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26">
        <v>44908</v>
      </c>
      <c r="J2189">
        <v>8.7200000000000006</v>
      </c>
      <c r="K2189" s="148">
        <v>8.8823683129758302E-2</v>
      </c>
      <c r="L2189" s="197">
        <v>655.1</v>
      </c>
      <c r="M2189" s="148">
        <v>8.72579946259575E-2</v>
      </c>
      <c r="N2189" s="87">
        <v>531.83299999977305</v>
      </c>
      <c r="O2189" s="87">
        <v>61.311082295244901</v>
      </c>
      <c r="P2189" s="198">
        <v>0</v>
      </c>
      <c r="Q2189" s="198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52">
        <v>43131</v>
      </c>
      <c r="B2190" s="217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26">
        <v>5856</v>
      </c>
      <c r="J2190">
        <v>9.76</v>
      </c>
      <c r="K2190" s="148">
        <v>1.15826019508298E-2</v>
      </c>
      <c r="L2190" s="197">
        <v>-73</v>
      </c>
      <c r="M2190" s="148">
        <v>1.1497809234704099E-2</v>
      </c>
      <c r="N2190" s="87">
        <v>90.867999999999498</v>
      </c>
      <c r="O2190" s="87">
        <v>9.2299355691056402</v>
      </c>
      <c r="P2190" s="198">
        <v>0</v>
      </c>
      <c r="Q2190" s="198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52">
        <v>43131</v>
      </c>
      <c r="B2191" s="217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26">
        <v>20956</v>
      </c>
      <c r="J2191">
        <v>6.76</v>
      </c>
      <c r="K2191" s="148">
        <v>4.1448942363659397E-2</v>
      </c>
      <c r="L2191" s="197">
        <v>31</v>
      </c>
      <c r="M2191" s="148">
        <v>4.2614817486595999E-2</v>
      </c>
      <c r="N2191" s="87">
        <v>-997.16399999999601</v>
      </c>
      <c r="O2191" s="87">
        <v>-115.68153328357999</v>
      </c>
      <c r="P2191" s="198">
        <v>0</v>
      </c>
      <c r="Q2191" s="198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52">
        <v>43131</v>
      </c>
      <c r="B2192" s="217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26">
        <v>106480</v>
      </c>
      <c r="J2192">
        <v>9.68</v>
      </c>
      <c r="K2192" s="148">
        <v>0.21060714749391299</v>
      </c>
      <c r="L2192" s="197">
        <v>-10705</v>
      </c>
      <c r="M2192" s="148">
        <v>0.26118541918140598</v>
      </c>
      <c r="N2192" s="87">
        <v>-25570.653999999999</v>
      </c>
      <c r="O2192" s="87">
        <v>-2640.2756893595101</v>
      </c>
      <c r="P2192" s="198">
        <v>1</v>
      </c>
      <c r="Q2192" s="198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52">
        <v>43131</v>
      </c>
      <c r="B2193" s="217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26">
        <v>3307</v>
      </c>
      <c r="J2193">
        <v>33.07</v>
      </c>
      <c r="K2193" s="148">
        <v>6.5409263407435296E-3</v>
      </c>
      <c r="L2193" s="197">
        <v>-236</v>
      </c>
      <c r="M2193" s="148">
        <v>0</v>
      </c>
    </row>
    <row r="2194" spans="1:64" x14ac:dyDescent="0.25">
      <c r="A2194" s="152">
        <v>43131</v>
      </c>
      <c r="B2194" s="217" t="s">
        <v>835</v>
      </c>
      <c r="C2194" t="s">
        <v>839</v>
      </c>
      <c r="I2194" s="326">
        <v>4459.0600000000004</v>
      </c>
      <c r="K2194" s="148">
        <v>8.8195896610087296E-3</v>
      </c>
      <c r="L2194" s="197">
        <v>0</v>
      </c>
      <c r="M2194" s="148">
        <v>0.31333525374561499</v>
      </c>
    </row>
    <row r="2195" spans="1:64" x14ac:dyDescent="0.25">
      <c r="A2195" s="152">
        <v>43132</v>
      </c>
      <c r="B2195" s="217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26">
        <v>103974.78</v>
      </c>
      <c r="J2195">
        <v>0.01</v>
      </c>
      <c r="K2195" s="148">
        <v>0.21408125827295299</v>
      </c>
      <c r="L2195" s="197">
        <v>15.96</v>
      </c>
      <c r="M2195" s="148">
        <v>0</v>
      </c>
    </row>
    <row r="2196" spans="1:64" x14ac:dyDescent="0.25">
      <c r="A2196" s="152">
        <v>43132</v>
      </c>
      <c r="B2196" s="217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26">
        <v>9306</v>
      </c>
      <c r="J2196">
        <v>5.17</v>
      </c>
      <c r="K2196" s="148">
        <v>1.9160802162679302E-2</v>
      </c>
      <c r="L2196" s="197">
        <v>-180</v>
      </c>
      <c r="M2196" s="148">
        <v>1.9572164365997801E-2</v>
      </c>
      <c r="N2196" s="87">
        <v>299.61499999999802</v>
      </c>
      <c r="O2196" s="87">
        <v>54.947741743118897</v>
      </c>
      <c r="P2196" s="198">
        <v>2</v>
      </c>
      <c r="Q2196" s="198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52">
        <v>43132</v>
      </c>
      <c r="B2197" s="217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26">
        <v>768</v>
      </c>
      <c r="J2197">
        <v>7.68</v>
      </c>
      <c r="K2197" s="148">
        <v>1.5812912165202801E-3</v>
      </c>
      <c r="L2197" s="197">
        <v>20</v>
      </c>
      <c r="M2197" s="148">
        <v>0</v>
      </c>
    </row>
    <row r="2198" spans="1:64" x14ac:dyDescent="0.25">
      <c r="A2198" s="152">
        <v>43132</v>
      </c>
      <c r="B2198" s="217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26">
        <v>738</v>
      </c>
      <c r="J2198">
        <v>7.38</v>
      </c>
      <c r="K2198" s="148">
        <v>1.5195220283749501E-3</v>
      </c>
      <c r="L2198" s="197">
        <v>16</v>
      </c>
      <c r="M2198" s="148">
        <v>0</v>
      </c>
      <c r="N2198" s="87">
        <v>1703.3019999999999</v>
      </c>
      <c r="O2198" s="87">
        <v>341.114950423729</v>
      </c>
      <c r="P2198" s="198">
        <v>0</v>
      </c>
      <c r="Q2198" s="198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52">
        <v>43132</v>
      </c>
      <c r="B2199" s="217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26">
        <v>70876</v>
      </c>
      <c r="J2199">
        <v>15.08</v>
      </c>
      <c r="K2199" s="148">
        <v>0.145931765966264</v>
      </c>
      <c r="L2199" s="197">
        <v>-3167.3</v>
      </c>
      <c r="M2199" s="148">
        <v>0.163351562381609</v>
      </c>
      <c r="N2199" s="87">
        <v>-8369.2760000000599</v>
      </c>
      <c r="O2199" s="87">
        <v>-553.97956039735504</v>
      </c>
      <c r="P2199" s="198">
        <v>7</v>
      </c>
      <c r="Q2199" s="198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52">
        <v>43132</v>
      </c>
      <c r="B2200" s="217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26">
        <v>73728</v>
      </c>
      <c r="J2200">
        <v>11.52</v>
      </c>
      <c r="K2200" s="148">
        <v>0.15180395678594699</v>
      </c>
      <c r="L2200" s="197">
        <v>-1681</v>
      </c>
      <c r="M2200" s="148">
        <v>0.11253664560035399</v>
      </c>
      <c r="N2200" s="87">
        <v>14724.893</v>
      </c>
      <c r="O2200" s="87">
        <v>1650.4729171807001</v>
      </c>
      <c r="P2200" s="198">
        <v>0</v>
      </c>
      <c r="Q2200" s="198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52">
        <v>43132</v>
      </c>
      <c r="B2201" s="217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26">
        <v>25112</v>
      </c>
      <c r="J2201">
        <v>5.84</v>
      </c>
      <c r="K2201" s="148">
        <v>5.1704928423512E-2</v>
      </c>
      <c r="L2201" s="197">
        <v>0</v>
      </c>
      <c r="M2201" s="148">
        <v>5.2930573244420798E-2</v>
      </c>
      <c r="N2201" s="87">
        <v>-1272.2139999999999</v>
      </c>
      <c r="O2201" s="87">
        <v>-133.073774655173</v>
      </c>
      <c r="P2201" s="198">
        <v>6</v>
      </c>
      <c r="Q2201" s="198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52">
        <v>43132</v>
      </c>
      <c r="B2202" s="217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26">
        <v>47064.5</v>
      </c>
      <c r="J2202">
        <v>8.33</v>
      </c>
      <c r="K2202" s="148">
        <v>9.6904531848852296E-2</v>
      </c>
      <c r="L2202" s="197">
        <v>-2028.5</v>
      </c>
      <c r="M2202" s="148">
        <v>9.9451296065813294E-2</v>
      </c>
      <c r="N2202" s="87">
        <v>-1069.66700000023</v>
      </c>
      <c r="O2202" s="87">
        <v>-127.886622787108</v>
      </c>
      <c r="P2202" s="198">
        <v>1</v>
      </c>
      <c r="Q2202" s="198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52">
        <v>43132</v>
      </c>
      <c r="B2203" s="217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26">
        <v>14560</v>
      </c>
      <c r="J2203">
        <v>9.1</v>
      </c>
      <c r="K2203" s="148">
        <v>2.9978645979863602E-2</v>
      </c>
      <c r="L2203" s="197">
        <v>-571</v>
      </c>
      <c r="M2203" s="148">
        <v>3.1066051357703201E-2</v>
      </c>
      <c r="N2203" s="87">
        <v>-544.13200000000097</v>
      </c>
      <c r="O2203" s="87">
        <v>-59.830575797579897</v>
      </c>
      <c r="P2203" s="198">
        <v>2</v>
      </c>
      <c r="Q2203" s="198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52">
        <v>43132</v>
      </c>
      <c r="B2204" s="217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26">
        <v>22572</v>
      </c>
      <c r="J2204">
        <v>6.27</v>
      </c>
      <c r="K2204" s="148">
        <v>4.6475137160541198E-2</v>
      </c>
      <c r="L2204" s="197">
        <v>-1624</v>
      </c>
      <c r="M2204" s="148">
        <v>5.1032570810550099E-2</v>
      </c>
      <c r="N2204" s="87">
        <v>-25027.164000000001</v>
      </c>
      <c r="O2204" s="87">
        <v>-230.71209783616399</v>
      </c>
      <c r="P2204" s="198">
        <v>0</v>
      </c>
      <c r="Q2204" s="198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52">
        <v>43132</v>
      </c>
      <c r="B2205" s="217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26">
        <v>104520</v>
      </c>
      <c r="J2205">
        <v>8.7100000000000009</v>
      </c>
      <c r="K2205" s="148">
        <v>0.21520385149830601</v>
      </c>
      <c r="L2205" s="197">
        <v>-10675</v>
      </c>
      <c r="M2205" s="148">
        <v>0.28983474353762501</v>
      </c>
      <c r="N2205" s="87">
        <v>-36245.654000000002</v>
      </c>
      <c r="O2205" s="87">
        <v>-4159.3032345579804</v>
      </c>
      <c r="P2205" s="198">
        <v>1</v>
      </c>
      <c r="Q2205" s="198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52">
        <v>43132</v>
      </c>
      <c r="B2206" s="217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26">
        <v>3275</v>
      </c>
      <c r="J2206">
        <v>32.75</v>
      </c>
      <c r="K2206" s="148">
        <v>6.7431363725311303E-3</v>
      </c>
      <c r="L2206" s="197">
        <v>-32</v>
      </c>
      <c r="M2206" s="148">
        <v>0</v>
      </c>
    </row>
    <row r="2207" spans="1:64" x14ac:dyDescent="0.25">
      <c r="A2207" s="152">
        <v>43132</v>
      </c>
      <c r="B2207" s="217" t="s">
        <v>835</v>
      </c>
      <c r="C2207" t="s">
        <v>839</v>
      </c>
      <c r="I2207" s="326">
        <v>9184.76</v>
      </c>
      <c r="K2207" s="148">
        <v>1.8911172283654701E-2</v>
      </c>
      <c r="L2207" s="197">
        <v>0</v>
      </c>
      <c r="M2207" s="148">
        <v>0.23299243055660801</v>
      </c>
    </row>
    <row r="2208" spans="1:64" x14ac:dyDescent="0.25">
      <c r="A2208" s="152">
        <v>43135</v>
      </c>
      <c r="B2208" s="217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26">
        <v>83998.86</v>
      </c>
      <c r="J2208">
        <v>0.01</v>
      </c>
      <c r="K2208" s="148">
        <v>0.176168750813219</v>
      </c>
      <c r="L2208" s="197">
        <v>24.079999999999899</v>
      </c>
      <c r="M2208" s="148">
        <v>0</v>
      </c>
    </row>
    <row r="2209" spans="1:64" x14ac:dyDescent="0.25">
      <c r="A2209" s="152">
        <v>43135</v>
      </c>
      <c r="B2209" s="217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26">
        <v>11983</v>
      </c>
      <c r="J2209">
        <v>5.21</v>
      </c>
      <c r="K2209" s="148">
        <v>2.5131652274742799E-2</v>
      </c>
      <c r="L2209" s="197">
        <v>66.95</v>
      </c>
      <c r="M2209" s="148">
        <v>2.5410254351699801E-2</v>
      </c>
      <c r="N2209" s="87">
        <v>-137.685000000001</v>
      </c>
      <c r="O2209" s="87">
        <v>-26.413849808061698</v>
      </c>
      <c r="P2209" s="198">
        <v>3</v>
      </c>
      <c r="Q2209" s="198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52">
        <v>43135</v>
      </c>
      <c r="B2210" s="217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26">
        <v>760</v>
      </c>
      <c r="J2210">
        <v>7.6</v>
      </c>
      <c r="K2210" s="148">
        <v>1.59392937735162E-3</v>
      </c>
      <c r="L2210" s="197">
        <v>-8</v>
      </c>
      <c r="M2210" s="148">
        <v>0</v>
      </c>
    </row>
    <row r="2211" spans="1:64" x14ac:dyDescent="0.25">
      <c r="A2211" s="152">
        <v>43135</v>
      </c>
      <c r="B2211" s="217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26">
        <v>742</v>
      </c>
      <c r="J2211">
        <v>7.42</v>
      </c>
      <c r="K2211" s="148">
        <v>1.5561784184143499E-3</v>
      </c>
      <c r="L2211" s="197">
        <v>4</v>
      </c>
      <c r="M2211" s="148">
        <v>0</v>
      </c>
      <c r="N2211" s="87">
        <v>1703.3019999999999</v>
      </c>
      <c r="O2211" s="87">
        <v>341.114950423729</v>
      </c>
      <c r="P2211" s="198">
        <v>0</v>
      </c>
      <c r="Q2211" s="198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52">
        <v>43135</v>
      </c>
      <c r="B2212" s="217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26">
        <v>76388</v>
      </c>
      <c r="J2212">
        <v>14.69</v>
      </c>
      <c r="K2212" s="148">
        <v>0.16020668062780999</v>
      </c>
      <c r="L2212" s="197">
        <v>-1828.15</v>
      </c>
      <c r="M2212" s="148">
        <v>0.181784667355748</v>
      </c>
      <c r="N2212" s="87">
        <v>-10395.576000000099</v>
      </c>
      <c r="O2212" s="87">
        <v>-708.27390674847004</v>
      </c>
      <c r="P2212" s="198">
        <v>8</v>
      </c>
      <c r="Q2212" s="198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52">
        <v>43135</v>
      </c>
      <c r="B2213" s="217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26">
        <v>76908</v>
      </c>
      <c r="J2213">
        <v>11.31</v>
      </c>
      <c r="K2213" s="148">
        <v>0.16129726388599799</v>
      </c>
      <c r="L2213" s="197">
        <v>-1253</v>
      </c>
      <c r="M2213" s="148">
        <v>0.12392735893368501</v>
      </c>
      <c r="N2213" s="87">
        <v>11903.893</v>
      </c>
      <c r="O2213" s="87">
        <v>1461.36890485545</v>
      </c>
      <c r="P2213" s="198">
        <v>0</v>
      </c>
      <c r="Q2213" s="198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52">
        <v>43135</v>
      </c>
      <c r="B2214" s="217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26">
        <v>25112</v>
      </c>
      <c r="J2214">
        <v>5.84</v>
      </c>
      <c r="K2214" s="148">
        <v>5.2666782268492002E-2</v>
      </c>
      <c r="L2214" s="197">
        <v>0</v>
      </c>
      <c r="M2214" s="148">
        <v>5.3915227453302697E-2</v>
      </c>
      <c r="N2214" s="87">
        <v>-1272.2139999999999</v>
      </c>
      <c r="O2214" s="87">
        <v>-133.073774655173</v>
      </c>
      <c r="P2214" s="198">
        <v>6</v>
      </c>
      <c r="Q2214" s="198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52">
        <v>43135</v>
      </c>
      <c r="B2215" s="217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26">
        <v>47955</v>
      </c>
      <c r="J2215">
        <v>8.34</v>
      </c>
      <c r="K2215" s="148">
        <v>0.100574846435391</v>
      </c>
      <c r="L2215" s="197">
        <v>146.16</v>
      </c>
      <c r="M2215" s="148">
        <v>0.10286244968321499</v>
      </c>
      <c r="N2215" s="87">
        <v>-978.01100000022404</v>
      </c>
      <c r="O2215" s="87">
        <v>-116.928468241654</v>
      </c>
      <c r="P2215" s="198">
        <v>1</v>
      </c>
      <c r="Q2215" s="198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52">
        <v>43135</v>
      </c>
      <c r="B2216" s="217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26">
        <v>14544</v>
      </c>
      <c r="J2216">
        <v>9.09</v>
      </c>
      <c r="K2216" s="148">
        <v>3.0502774821318399E-2</v>
      </c>
      <c r="L2216" s="197">
        <v>-16</v>
      </c>
      <c r="M2216" s="148">
        <v>3.1643965337237297E-2</v>
      </c>
      <c r="N2216" s="87">
        <v>-544.13200000000097</v>
      </c>
      <c r="O2216" s="87">
        <v>-59.830575797579897</v>
      </c>
      <c r="P2216" s="198">
        <v>2</v>
      </c>
      <c r="Q2216" s="198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52">
        <v>43135</v>
      </c>
      <c r="B2217" s="217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26">
        <v>24640</v>
      </c>
      <c r="J2217">
        <v>6.16</v>
      </c>
      <c r="K2217" s="148">
        <v>5.1676868234136801E-2</v>
      </c>
      <c r="L2217" s="197">
        <v>-389</v>
      </c>
      <c r="M2217" s="148">
        <v>5.7134922850042999E-2</v>
      </c>
      <c r="N2217" s="87">
        <v>-27479.164000000001</v>
      </c>
      <c r="O2217" s="87">
        <v>-443.89767911908399</v>
      </c>
      <c r="P2217" s="198">
        <v>0</v>
      </c>
      <c r="Q2217" s="198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52">
        <v>43135</v>
      </c>
      <c r="B2218" s="217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26">
        <v>107380</v>
      </c>
      <c r="J2218">
        <v>8.26</v>
      </c>
      <c r="K2218" s="148">
        <v>0.22520544281581201</v>
      </c>
      <c r="L2218" s="197">
        <v>-5575</v>
      </c>
      <c r="M2218" s="148">
        <v>0.31291698555740599</v>
      </c>
      <c r="N2218" s="87">
        <v>-39610.654000000002</v>
      </c>
      <c r="O2218" s="87">
        <v>-4696.4233301304903</v>
      </c>
      <c r="P2218" s="198">
        <v>1</v>
      </c>
      <c r="Q2218" s="198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52">
        <v>43135</v>
      </c>
      <c r="B2219" s="217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26">
        <v>3233</v>
      </c>
      <c r="J2219">
        <v>32.33</v>
      </c>
      <c r="K2219" s="148">
        <v>6.78049168023394E-3</v>
      </c>
      <c r="L2219" s="197">
        <v>-42</v>
      </c>
      <c r="M2219" s="148">
        <v>0</v>
      </c>
    </row>
    <row r="2220" spans="1:64" x14ac:dyDescent="0.25">
      <c r="A2220" s="152">
        <v>43135</v>
      </c>
      <c r="B2220" s="217" t="s">
        <v>835</v>
      </c>
      <c r="C2220" t="s">
        <v>839</v>
      </c>
      <c r="I2220" s="326">
        <v>3165.22</v>
      </c>
      <c r="K2220" s="148">
        <v>6.6383383470801404E-3</v>
      </c>
      <c r="L2220" s="197">
        <v>0</v>
      </c>
      <c r="M2220" s="148">
        <v>0.182807089160299</v>
      </c>
    </row>
    <row r="2221" spans="1:64" x14ac:dyDescent="0.25">
      <c r="A2221" s="152">
        <v>43136</v>
      </c>
      <c r="B2221" s="217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26">
        <v>77860.86</v>
      </c>
      <c r="J2221">
        <v>0.01</v>
      </c>
      <c r="K2221" s="148">
        <v>0.16226244449694699</v>
      </c>
      <c r="L2221" s="197">
        <v>0</v>
      </c>
      <c r="M2221" s="148">
        <v>0</v>
      </c>
    </row>
    <row r="2222" spans="1:64" x14ac:dyDescent="0.25">
      <c r="A2222" s="152">
        <v>43136</v>
      </c>
      <c r="B2222" s="217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26">
        <v>12121</v>
      </c>
      <c r="J2222">
        <v>5.27</v>
      </c>
      <c r="K2222" s="148">
        <v>2.5260228178156499E-2</v>
      </c>
      <c r="L2222" s="197">
        <v>138</v>
      </c>
      <c r="M2222" s="148">
        <v>2.5249474710835398E-2</v>
      </c>
      <c r="N2222" s="87">
        <v>-137.685000000001</v>
      </c>
      <c r="O2222" s="87">
        <v>-26.413849808061698</v>
      </c>
      <c r="P2222" s="198">
        <v>3</v>
      </c>
      <c r="Q2222" s="198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52">
        <v>43136</v>
      </c>
      <c r="B2223" s="217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26">
        <v>775</v>
      </c>
      <c r="J2223">
        <v>7.75</v>
      </c>
      <c r="K2223" s="148">
        <v>1.61510410346269E-3</v>
      </c>
      <c r="L2223" s="197">
        <v>15</v>
      </c>
      <c r="M2223" s="148">
        <v>0</v>
      </c>
    </row>
    <row r="2224" spans="1:64" x14ac:dyDescent="0.25">
      <c r="A2224" s="152">
        <v>43136</v>
      </c>
      <c r="B2224" s="217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26">
        <v>814</v>
      </c>
      <c r="J2224">
        <v>8.14</v>
      </c>
      <c r="K2224" s="148">
        <v>1.69638030995953E-3</v>
      </c>
      <c r="L2224" s="197">
        <v>72</v>
      </c>
      <c r="M2224" s="148">
        <v>0</v>
      </c>
      <c r="N2224" s="87">
        <v>1703.3019999999999</v>
      </c>
      <c r="O2224" s="87">
        <v>341.114950423729</v>
      </c>
      <c r="P2224" s="198">
        <v>0</v>
      </c>
      <c r="Q2224" s="198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52">
        <v>43136</v>
      </c>
      <c r="B2225" s="217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26">
        <v>75660</v>
      </c>
      <c r="J2225">
        <v>14.55</v>
      </c>
      <c r="K2225" s="148">
        <v>0.15767584060385501</v>
      </c>
      <c r="L2225" s="197">
        <v>-728</v>
      </c>
      <c r="M2225" s="148">
        <v>0.180634451654339</v>
      </c>
      <c r="N2225" s="87">
        <v>-10395.576000000099</v>
      </c>
      <c r="O2225" s="87">
        <v>-708.27390674847004</v>
      </c>
      <c r="P2225" s="198">
        <v>8</v>
      </c>
      <c r="Q2225" s="198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52">
        <v>43136</v>
      </c>
      <c r="B2226" s="217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26">
        <v>73600</v>
      </c>
      <c r="J2226">
        <v>11.5</v>
      </c>
      <c r="K2226" s="148">
        <v>0.153382789696586</v>
      </c>
      <c r="L2226" s="197">
        <v>1294.3900000000001</v>
      </c>
      <c r="M2226" s="148">
        <v>0.113551821698842</v>
      </c>
      <c r="N2226" s="87">
        <v>15022.281000000001</v>
      </c>
      <c r="O2226" s="87">
        <v>1673.3896429097899</v>
      </c>
      <c r="P2226" s="198">
        <v>0</v>
      </c>
      <c r="Q2226" s="198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52">
        <v>43136</v>
      </c>
      <c r="B2227" s="217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26">
        <v>25112</v>
      </c>
      <c r="J2227">
        <v>5.84</v>
      </c>
      <c r="K2227" s="148">
        <v>5.2333540962780901E-2</v>
      </c>
      <c r="L2227" s="197">
        <v>0</v>
      </c>
      <c r="M2227" s="148">
        <v>5.3574086794610801E-2</v>
      </c>
      <c r="N2227" s="87">
        <v>-1272.2139999999999</v>
      </c>
      <c r="O2227" s="87">
        <v>-133.073774655173</v>
      </c>
      <c r="P2227" s="198">
        <v>6</v>
      </c>
      <c r="Q2227" s="198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52">
        <v>43136</v>
      </c>
      <c r="B2228" s="217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26">
        <v>39039</v>
      </c>
      <c r="J2228">
        <v>8.58</v>
      </c>
      <c r="K2228" s="148">
        <v>8.1357482703329195E-2</v>
      </c>
      <c r="L2228" s="197">
        <v>1298.76</v>
      </c>
      <c r="M2228" s="148">
        <v>8.0923988761959803E-2</v>
      </c>
      <c r="N2228" s="87">
        <v>296.74899999977799</v>
      </c>
      <c r="O2228" s="87">
        <v>34.488444825555597</v>
      </c>
      <c r="P2228" s="198">
        <v>0</v>
      </c>
      <c r="Q2228" s="198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52">
        <v>43136</v>
      </c>
      <c r="B2229" s="217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26">
        <v>14496</v>
      </c>
      <c r="J2229">
        <v>9.06</v>
      </c>
      <c r="K2229" s="148">
        <v>3.0209740753284101E-2</v>
      </c>
      <c r="L2229" s="197">
        <v>-48</v>
      </c>
      <c r="M2229" s="148">
        <v>3.1443742808488502E-2</v>
      </c>
      <c r="N2229" s="87">
        <v>-544.13200000000097</v>
      </c>
      <c r="O2229" s="87">
        <v>-59.830575797579897</v>
      </c>
      <c r="P2229" s="198">
        <v>2</v>
      </c>
      <c r="Q2229" s="198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52">
        <v>43136</v>
      </c>
      <c r="B2230" s="217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26">
        <v>24920</v>
      </c>
      <c r="J2230">
        <v>6.23</v>
      </c>
      <c r="K2230" s="148">
        <v>5.1933411946181098E-2</v>
      </c>
      <c r="L2230" s="197">
        <v>280</v>
      </c>
      <c r="M2230" s="148">
        <v>5.67734100430674E-2</v>
      </c>
      <c r="N2230" s="87">
        <v>-27479.164000000001</v>
      </c>
      <c r="O2230" s="87">
        <v>-443.89767911908399</v>
      </c>
      <c r="P2230" s="198">
        <v>0</v>
      </c>
      <c r="Q2230" s="198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52">
        <v>43136</v>
      </c>
      <c r="B2231" s="217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26">
        <v>112455</v>
      </c>
      <c r="J2231">
        <v>8.33</v>
      </c>
      <c r="K2231" s="148">
        <v>0.23435681542567399</v>
      </c>
      <c r="L2231" s="197">
        <v>910</v>
      </c>
      <c r="M2231" s="148">
        <v>0.319616931484346</v>
      </c>
      <c r="N2231" s="87">
        <v>-41045.654000000002</v>
      </c>
      <c r="O2231" s="87">
        <v>-4930.9051890625096</v>
      </c>
      <c r="P2231" s="198">
        <v>2</v>
      </c>
      <c r="Q2231" s="198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52">
        <v>43136</v>
      </c>
      <c r="B2232" s="217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26">
        <v>3037</v>
      </c>
      <c r="J2232">
        <v>30.37</v>
      </c>
      <c r="K2232" s="148">
        <v>6.3291240802789703E-3</v>
      </c>
      <c r="L2232" s="197">
        <v>-196</v>
      </c>
      <c r="M2232" s="148">
        <v>0</v>
      </c>
    </row>
    <row r="2233" spans="1:64" x14ac:dyDescent="0.25">
      <c r="A2233" s="152">
        <v>43136</v>
      </c>
      <c r="B2233" s="217" t="s">
        <v>835</v>
      </c>
      <c r="C2233" t="s">
        <v>839</v>
      </c>
      <c r="I2233" s="326">
        <v>19955.37</v>
      </c>
      <c r="K2233" s="148">
        <v>4.1587096739504899E-2</v>
      </c>
      <c r="L2233" s="197">
        <v>0</v>
      </c>
      <c r="M2233" s="148">
        <v>0.20384954123645199</v>
      </c>
    </row>
    <row r="2234" spans="1:64" x14ac:dyDescent="0.25">
      <c r="A2234" s="152">
        <v>43137</v>
      </c>
      <c r="B2234" s="217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26">
        <v>47882.8</v>
      </c>
      <c r="J2234">
        <v>0.01</v>
      </c>
      <c r="K2234" s="148">
        <v>0.102879833047054</v>
      </c>
      <c r="L2234" s="197">
        <v>21.940000000000101</v>
      </c>
      <c r="M2234" s="148">
        <v>0</v>
      </c>
    </row>
    <row r="2235" spans="1:64" x14ac:dyDescent="0.25">
      <c r="A2235" s="152">
        <v>43137</v>
      </c>
      <c r="B2235" s="217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26">
        <v>11822</v>
      </c>
      <c r="J2235">
        <v>5.14</v>
      </c>
      <c r="K2235" s="148">
        <v>2.5400465016295299E-2</v>
      </c>
      <c r="L2235" s="197">
        <v>-299</v>
      </c>
      <c r="M2235" s="148">
        <v>2.6031802576808601E-2</v>
      </c>
      <c r="N2235" s="87">
        <v>-137.685000000001</v>
      </c>
      <c r="O2235" s="87">
        <v>-26.413849808061698</v>
      </c>
      <c r="P2235" s="198">
        <v>3</v>
      </c>
      <c r="Q2235" s="198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52">
        <v>43137</v>
      </c>
      <c r="B2236" s="217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26">
        <v>757</v>
      </c>
      <c r="J2236">
        <v>7.57</v>
      </c>
      <c r="K2236" s="148">
        <v>1.6264720028197901E-3</v>
      </c>
      <c r="L2236" s="197">
        <v>-18</v>
      </c>
      <c r="M2236" s="148">
        <v>0</v>
      </c>
    </row>
    <row r="2237" spans="1:64" x14ac:dyDescent="0.25">
      <c r="A2237" s="152">
        <v>43137</v>
      </c>
      <c r="B2237" s="217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26">
        <v>801</v>
      </c>
      <c r="J2237">
        <v>8.01</v>
      </c>
      <c r="K2237" s="148">
        <v>1.7210093451237201E-3</v>
      </c>
      <c r="L2237" s="197">
        <v>-13</v>
      </c>
      <c r="M2237" s="148">
        <v>0</v>
      </c>
      <c r="N2237" s="87">
        <v>1703.3019999999999</v>
      </c>
      <c r="O2237" s="87">
        <v>341.114950423729</v>
      </c>
      <c r="P2237" s="198">
        <v>0</v>
      </c>
      <c r="Q2237" s="198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52">
        <v>43137</v>
      </c>
      <c r="B2238" s="217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26">
        <v>85064</v>
      </c>
      <c r="J2238">
        <v>13.72</v>
      </c>
      <c r="K2238" s="148">
        <v>0.18276646558502299</v>
      </c>
      <c r="L2238" s="197">
        <v>-4741.28</v>
      </c>
      <c r="M2238" s="148">
        <v>0.21662342478496199</v>
      </c>
      <c r="N2238" s="87">
        <v>-14149.1760000001</v>
      </c>
      <c r="O2238" s="87">
        <v>-1011.59523690988</v>
      </c>
      <c r="P2238" s="198">
        <v>10</v>
      </c>
      <c r="Q2238" s="198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52">
        <v>43137</v>
      </c>
      <c r="B2239" s="217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26">
        <v>80665</v>
      </c>
      <c r="J2239">
        <v>11.05</v>
      </c>
      <c r="K2239" s="148">
        <v>0.173314879930592</v>
      </c>
      <c r="L2239" s="197">
        <v>-2939</v>
      </c>
      <c r="M2239" s="148">
        <v>0.138564456902843</v>
      </c>
      <c r="N2239" s="87">
        <v>11964.281000000001</v>
      </c>
      <c r="O2239" s="87">
        <v>1468.14752104429</v>
      </c>
      <c r="P2239" s="198">
        <v>1</v>
      </c>
      <c r="Q2239" s="198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52">
        <v>43137</v>
      </c>
      <c r="B2240" s="217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26">
        <v>25112</v>
      </c>
      <c r="J2240">
        <v>5.84</v>
      </c>
      <c r="K2240" s="148">
        <v>5.3955039544003401E-2</v>
      </c>
      <c r="L2240" s="197">
        <v>0</v>
      </c>
      <c r="M2240" s="148">
        <v>5.5234022356577497E-2</v>
      </c>
      <c r="N2240" s="87">
        <v>-1272.2139999999999</v>
      </c>
      <c r="O2240" s="87">
        <v>-133.073774655173</v>
      </c>
      <c r="P2240" s="198">
        <v>6</v>
      </c>
      <c r="Q2240" s="198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52">
        <v>43137</v>
      </c>
      <c r="B2241" s="217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26">
        <v>26260.5</v>
      </c>
      <c r="J2241">
        <v>8.61</v>
      </c>
      <c r="K2241" s="148">
        <v>5.6422679035731997E-2</v>
      </c>
      <c r="L2241" s="197">
        <v>397.03</v>
      </c>
      <c r="M2241" s="148">
        <v>5.5122704636014597E-2</v>
      </c>
      <c r="N2241" s="87">
        <v>1212.7609999997701</v>
      </c>
      <c r="O2241" s="87">
        <v>137.58849256524101</v>
      </c>
      <c r="P2241" s="198">
        <v>0</v>
      </c>
      <c r="Q2241" s="198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52">
        <v>43137</v>
      </c>
      <c r="B2242" s="217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26">
        <v>22100</v>
      </c>
      <c r="J2242">
        <v>8.5</v>
      </c>
      <c r="K2242" s="148">
        <v>4.7483528748107497E-2</v>
      </c>
      <c r="L2242" s="197">
        <v>-1111</v>
      </c>
      <c r="M2242" s="148">
        <v>5.1142832925336702E-2</v>
      </c>
      <c r="N2242" s="87">
        <v>-1495.1320000000001</v>
      </c>
      <c r="O2242" s="87">
        <v>-174.17067995337999</v>
      </c>
      <c r="P2242" s="198">
        <v>3</v>
      </c>
      <c r="Q2242" s="198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52">
        <v>43137</v>
      </c>
      <c r="B2243" s="217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26">
        <v>22880</v>
      </c>
      <c r="J2243">
        <v>5.72</v>
      </c>
      <c r="K2243" s="148">
        <v>4.9159417998040703E-2</v>
      </c>
      <c r="L2243" s="197">
        <v>-2040</v>
      </c>
      <c r="M2243" s="148">
        <v>5.8532473201080598E-2</v>
      </c>
      <c r="N2243" s="87">
        <v>-27479.164000000001</v>
      </c>
      <c r="O2243" s="87">
        <v>-443.89767911908399</v>
      </c>
      <c r="P2243" s="198">
        <v>0</v>
      </c>
      <c r="Q2243" s="198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52">
        <v>43137</v>
      </c>
      <c r="B2244" s="217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26">
        <v>105717</v>
      </c>
      <c r="J2244">
        <v>8.07</v>
      </c>
      <c r="K2244" s="148">
        <v>0.227141004916909</v>
      </c>
      <c r="L2244" s="197">
        <v>-3374.37</v>
      </c>
      <c r="M2244" s="148">
        <v>0.322292904403087</v>
      </c>
      <c r="N2244" s="87">
        <v>-39569.025999999998</v>
      </c>
      <c r="O2244" s="87">
        <v>-4691.4877208778198</v>
      </c>
      <c r="P2244" s="198">
        <v>2</v>
      </c>
      <c r="Q2244" s="198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52">
        <v>43137</v>
      </c>
      <c r="B2245" s="217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26">
        <v>2733</v>
      </c>
      <c r="J2245">
        <v>27.33</v>
      </c>
      <c r="K2245" s="148">
        <v>5.8720581026505802E-3</v>
      </c>
      <c r="L2245" s="197">
        <v>-304</v>
      </c>
      <c r="M2245" s="148">
        <v>0</v>
      </c>
    </row>
    <row r="2246" spans="1:64" x14ac:dyDescent="0.25">
      <c r="A2246" s="152">
        <v>43137</v>
      </c>
      <c r="B2246" s="217" t="s">
        <v>835</v>
      </c>
      <c r="C2246" t="s">
        <v>839</v>
      </c>
      <c r="I2246" s="326">
        <v>33630.25</v>
      </c>
      <c r="K2246" s="148">
        <v>7.2257146727649005E-2</v>
      </c>
      <c r="L2246" s="197">
        <v>0</v>
      </c>
      <c r="M2246" s="148">
        <v>0.175136979774702</v>
      </c>
    </row>
    <row r="2247" spans="1:64" x14ac:dyDescent="0.25">
      <c r="A2247" s="152">
        <v>43138</v>
      </c>
      <c r="B2247" s="217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26">
        <v>47890.17</v>
      </c>
      <c r="J2247">
        <v>0.01</v>
      </c>
      <c r="K2247" s="148">
        <v>0.10321338173446901</v>
      </c>
      <c r="L2247" s="197">
        <v>7.36999999999989</v>
      </c>
      <c r="M2247" s="148">
        <v>0</v>
      </c>
    </row>
    <row r="2248" spans="1:64" x14ac:dyDescent="0.25">
      <c r="A2248" s="152">
        <v>43138</v>
      </c>
      <c r="B2248" s="217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26">
        <v>11799</v>
      </c>
      <c r="J2248">
        <v>5.13</v>
      </c>
      <c r="K2248" s="148">
        <v>2.5429324871575901E-2</v>
      </c>
      <c r="L2248" s="197">
        <v>-23</v>
      </c>
      <c r="M2248" s="148">
        <v>2.6112181663872702E-2</v>
      </c>
      <c r="N2248" s="87">
        <v>-137.685000000001</v>
      </c>
      <c r="O2248" s="87">
        <v>-26.413849808061698</v>
      </c>
      <c r="P2248" s="198">
        <v>3</v>
      </c>
      <c r="Q2248" s="198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52">
        <v>43138</v>
      </c>
      <c r="B2249" s="217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26">
        <v>713</v>
      </c>
      <c r="J2249">
        <v>7.13</v>
      </c>
      <c r="K2249" s="148">
        <v>1.53666485578724E-3</v>
      </c>
      <c r="L2249" s="197">
        <v>-44</v>
      </c>
      <c r="M2249" s="148">
        <v>0</v>
      </c>
    </row>
    <row r="2250" spans="1:64" x14ac:dyDescent="0.25">
      <c r="A2250" s="152">
        <v>43138</v>
      </c>
      <c r="B2250" s="217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26">
        <v>775</v>
      </c>
      <c r="J2250">
        <v>7.75</v>
      </c>
      <c r="K2250" s="148">
        <v>1.67028788672526E-3</v>
      </c>
      <c r="L2250" s="197">
        <v>-26</v>
      </c>
      <c r="M2250" s="148">
        <v>0</v>
      </c>
      <c r="N2250" s="87">
        <v>1703.3019999999999</v>
      </c>
      <c r="O2250" s="87">
        <v>341.114950423729</v>
      </c>
      <c r="P2250" s="198">
        <v>0</v>
      </c>
      <c r="Q2250" s="198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52">
        <v>43138</v>
      </c>
      <c r="B2251" s="217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26">
        <v>86304</v>
      </c>
      <c r="J2251">
        <v>13.92</v>
      </c>
      <c r="K2251" s="148">
        <v>0.18600325906572501</v>
      </c>
      <c r="L2251" s="197">
        <v>1240</v>
      </c>
      <c r="M2251" s="148">
        <v>0.217292298677561</v>
      </c>
      <c r="N2251" s="87">
        <v>-14149.1760000001</v>
      </c>
      <c r="O2251" s="87">
        <v>-1011.59523690988</v>
      </c>
      <c r="P2251" s="198">
        <v>10</v>
      </c>
      <c r="Q2251" s="198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52">
        <v>43138</v>
      </c>
      <c r="B2252" s="217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26">
        <v>90950</v>
      </c>
      <c r="J2252">
        <v>10.7</v>
      </c>
      <c r="K2252" s="148">
        <v>0.19601636554537</v>
      </c>
      <c r="L2252" s="197">
        <v>-2552.4899999999998</v>
      </c>
      <c r="M2252" s="148">
        <v>0.16665979513822099</v>
      </c>
      <c r="N2252" s="87">
        <v>8828.7889999999497</v>
      </c>
      <c r="O2252" s="87">
        <v>1231.55895946897</v>
      </c>
      <c r="P2252" s="198">
        <v>0</v>
      </c>
      <c r="Q2252" s="198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52">
        <v>43138</v>
      </c>
      <c r="B2253" s="217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26">
        <v>25112</v>
      </c>
      <c r="J2253">
        <v>5.84</v>
      </c>
      <c r="K2253" s="148">
        <v>5.4121637950251197E-2</v>
      </c>
      <c r="L2253" s="197">
        <v>0</v>
      </c>
      <c r="M2253" s="148">
        <v>5.5404569911968501E-2</v>
      </c>
      <c r="N2253" s="87">
        <v>-1272.2139999999999</v>
      </c>
      <c r="O2253" s="87">
        <v>-133.073774655173</v>
      </c>
      <c r="P2253" s="198">
        <v>6</v>
      </c>
      <c r="Q2253" s="198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52">
        <v>43138</v>
      </c>
      <c r="B2254" s="217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26">
        <v>26626.5</v>
      </c>
      <c r="J2254">
        <v>8.73</v>
      </c>
      <c r="K2254" s="148">
        <v>5.7385703762438803E-2</v>
      </c>
      <c r="L2254" s="197">
        <v>505.44</v>
      </c>
      <c r="M2254" s="148">
        <v>5.4992385965728197E-2</v>
      </c>
      <c r="N2254" s="87">
        <v>1169.2049999997701</v>
      </c>
      <c r="O2254" s="87">
        <v>133.55661685711701</v>
      </c>
      <c r="P2254" s="198">
        <v>0</v>
      </c>
      <c r="Q2254" s="198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52">
        <v>43138</v>
      </c>
      <c r="B2255" s="217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26">
        <v>22126</v>
      </c>
      <c r="J2255">
        <v>8.51</v>
      </c>
      <c r="K2255" s="148">
        <v>4.7686180363461998E-2</v>
      </c>
      <c r="L2255" s="197">
        <v>26</v>
      </c>
      <c r="M2255" s="148">
        <v>5.1300748006640702E-2</v>
      </c>
      <c r="N2255" s="87">
        <v>-1495.1320000000001</v>
      </c>
      <c r="O2255" s="87">
        <v>-174.17067995337999</v>
      </c>
      <c r="P2255" s="198">
        <v>3</v>
      </c>
      <c r="Q2255" s="198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52">
        <v>43138</v>
      </c>
      <c r="B2256" s="217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26">
        <v>25965</v>
      </c>
      <c r="J2256">
        <v>5.77</v>
      </c>
      <c r="K2256" s="148">
        <v>5.5960032230737103E-2</v>
      </c>
      <c r="L2256" s="197">
        <v>205</v>
      </c>
      <c r="M2256" s="148">
        <v>6.4920210778693199E-2</v>
      </c>
      <c r="N2256" s="87">
        <v>-30354.164000000001</v>
      </c>
      <c r="O2256" s="87">
        <v>-738.31830834782295</v>
      </c>
      <c r="P2256" s="198">
        <v>0</v>
      </c>
      <c r="Q2256" s="198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52">
        <v>43138</v>
      </c>
      <c r="B2257" s="217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26">
        <v>112941</v>
      </c>
      <c r="J2257">
        <v>8.01</v>
      </c>
      <c r="K2257" s="148">
        <v>0.24341159253501601</v>
      </c>
      <c r="L2257" s="197">
        <v>-856</v>
      </c>
      <c r="M2257" s="148">
        <v>0.34070215497525902</v>
      </c>
      <c r="N2257" s="87">
        <v>-46128.025999999998</v>
      </c>
      <c r="O2257" s="87">
        <v>-5806.6702754408097</v>
      </c>
      <c r="P2257" s="198">
        <v>4</v>
      </c>
      <c r="Q2257" s="198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52">
        <v>43138</v>
      </c>
      <c r="B2258" s="217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26">
        <v>2818</v>
      </c>
      <c r="J2258">
        <v>28.18</v>
      </c>
      <c r="K2258" s="148">
        <v>6.0733822771506796E-3</v>
      </c>
      <c r="L2258" s="197">
        <v>85</v>
      </c>
      <c r="M2258" s="148">
        <v>0</v>
      </c>
    </row>
    <row r="2259" spans="1:64" x14ac:dyDescent="0.25">
      <c r="A2259" s="152">
        <v>43138</v>
      </c>
      <c r="B2259" s="217" t="s">
        <v>835</v>
      </c>
      <c r="C2259" t="s">
        <v>839</v>
      </c>
      <c r="I2259" s="326">
        <v>9972.2000000000007</v>
      </c>
      <c r="K2259" s="148">
        <v>2.14921869212924E-2</v>
      </c>
      <c r="L2259" s="197">
        <v>0</v>
      </c>
      <c r="M2259" s="148">
        <v>0.124705568655761</v>
      </c>
    </row>
    <row r="2260" spans="1:64" x14ac:dyDescent="0.25">
      <c r="A2260" s="152">
        <v>43139</v>
      </c>
      <c r="B2260" s="217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26">
        <v>67894.75</v>
      </c>
      <c r="J2260">
        <v>0.01</v>
      </c>
      <c r="K2260" s="148">
        <v>0.14483024721149801</v>
      </c>
      <c r="L2260" s="197">
        <v>4.5799999999999299</v>
      </c>
      <c r="M2260" s="148">
        <v>0</v>
      </c>
    </row>
    <row r="2261" spans="1:64" x14ac:dyDescent="0.25">
      <c r="A2261" s="152">
        <v>43139</v>
      </c>
      <c r="B2261" s="217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26">
        <v>11753</v>
      </c>
      <c r="J2261">
        <v>5.1100000000000003</v>
      </c>
      <c r="K2261" s="148">
        <v>2.50710091056634E-2</v>
      </c>
      <c r="L2261" s="197">
        <v>-46</v>
      </c>
      <c r="M2261" s="148">
        <v>2.58450042510645E-2</v>
      </c>
      <c r="N2261" s="87">
        <v>-137.685000000001</v>
      </c>
      <c r="O2261" s="87">
        <v>-26.413849808061698</v>
      </c>
      <c r="P2261" s="198">
        <v>3</v>
      </c>
      <c r="Q2261" s="198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52">
        <v>43139</v>
      </c>
      <c r="B2262" s="217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26">
        <v>682</v>
      </c>
      <c r="J2262">
        <v>6.82</v>
      </c>
      <c r="K2262" s="148">
        <v>1.4548139377233401E-3</v>
      </c>
      <c r="L2262" s="197">
        <v>-31</v>
      </c>
      <c r="M2262" s="148">
        <v>0</v>
      </c>
    </row>
    <row r="2263" spans="1:64" x14ac:dyDescent="0.25">
      <c r="A2263" s="152">
        <v>43139</v>
      </c>
      <c r="B2263" s="217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26">
        <v>725</v>
      </c>
      <c r="J2263">
        <v>7.25</v>
      </c>
      <c r="K2263" s="148">
        <v>1.5465397431809701E-3</v>
      </c>
      <c r="L2263" s="197">
        <v>-50</v>
      </c>
      <c r="M2263" s="148">
        <v>0</v>
      </c>
      <c r="N2263" s="87">
        <v>1703.3019999999999</v>
      </c>
      <c r="O2263" s="87">
        <v>341.114950423729</v>
      </c>
      <c r="P2263" s="198">
        <v>0</v>
      </c>
      <c r="Q2263" s="198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52">
        <v>43139</v>
      </c>
      <c r="B2264" s="217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26">
        <v>87544</v>
      </c>
      <c r="J2264">
        <v>14.12</v>
      </c>
      <c r="K2264" s="148">
        <v>0.186745207278669</v>
      </c>
      <c r="L2264" s="197">
        <v>1240</v>
      </c>
      <c r="M2264" s="148">
        <v>0.21506898409852099</v>
      </c>
      <c r="N2264" s="87">
        <v>-14149.1760000001</v>
      </c>
      <c r="O2264" s="87">
        <v>-1011.59523690988</v>
      </c>
      <c r="P2264" s="198">
        <v>10</v>
      </c>
      <c r="Q2264" s="198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52">
        <v>43139</v>
      </c>
      <c r="B2265" s="217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26">
        <v>87156</v>
      </c>
      <c r="J2265">
        <v>10.76</v>
      </c>
      <c r="K2265" s="148">
        <v>0.18591754187128401</v>
      </c>
      <c r="L2265" s="197">
        <v>528.66999999999996</v>
      </c>
      <c r="M2265" s="148">
        <v>0.15573360837991601</v>
      </c>
      <c r="N2265" s="87">
        <v>10434.457</v>
      </c>
      <c r="O2265" s="87">
        <v>1358.1396578716401</v>
      </c>
      <c r="P2265" s="198">
        <v>0</v>
      </c>
      <c r="Q2265" s="198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52">
        <v>43139</v>
      </c>
      <c r="B2266" s="217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26">
        <v>25112</v>
      </c>
      <c r="J2266">
        <v>5.84</v>
      </c>
      <c r="K2266" s="148">
        <v>5.3567870387255898E-2</v>
      </c>
      <c r="L2266" s="197">
        <v>0</v>
      </c>
      <c r="M2266" s="148">
        <v>5.4837675508529499E-2</v>
      </c>
      <c r="N2266" s="87">
        <v>-1272.2139999999999</v>
      </c>
      <c r="O2266" s="87">
        <v>-133.073774655173</v>
      </c>
      <c r="P2266" s="198">
        <v>6</v>
      </c>
      <c r="Q2266" s="198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52">
        <v>43139</v>
      </c>
      <c r="B2267" s="217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26">
        <v>20295</v>
      </c>
      <c r="J2267">
        <v>9.02</v>
      </c>
      <c r="K2267" s="148">
        <v>4.3292447017734902E-2</v>
      </c>
      <c r="L2267" s="197">
        <v>803.35</v>
      </c>
      <c r="M2267" s="148">
        <v>3.9209944732642402E-2</v>
      </c>
      <c r="N2267" s="87">
        <v>1889.05299999977</v>
      </c>
      <c r="O2267" s="87">
        <v>209.55698928965299</v>
      </c>
      <c r="P2267" s="198">
        <v>0</v>
      </c>
      <c r="Q2267" s="198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52">
        <v>43139</v>
      </c>
      <c r="B2268" s="217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26">
        <v>22282</v>
      </c>
      <c r="J2268">
        <v>8.57</v>
      </c>
      <c r="K2268" s="148">
        <v>4.7531032493184001E-2</v>
      </c>
      <c r="L2268" s="197">
        <v>156</v>
      </c>
      <c r="M2268" s="148">
        <v>5.0775843527038997E-2</v>
      </c>
      <c r="N2268" s="87">
        <v>-1495.1320000000001</v>
      </c>
      <c r="O2268" s="87">
        <v>-174.17067995337999</v>
      </c>
      <c r="P2268" s="198">
        <v>3</v>
      </c>
      <c r="Q2268" s="198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52">
        <v>43139</v>
      </c>
      <c r="B2269" s="217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26">
        <v>26415</v>
      </c>
      <c r="J2269">
        <v>5.87</v>
      </c>
      <c r="K2269" s="148">
        <v>5.6347375608448699E-2</v>
      </c>
      <c r="L2269" s="197">
        <v>450</v>
      </c>
      <c r="M2269" s="148">
        <v>6.4255953223422896E-2</v>
      </c>
      <c r="N2269" s="87">
        <v>-30354.164000000001</v>
      </c>
      <c r="O2269" s="87">
        <v>-738.31830834782295</v>
      </c>
      <c r="P2269" s="198">
        <v>0</v>
      </c>
      <c r="Q2269" s="198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52">
        <v>43139</v>
      </c>
      <c r="B2270" s="217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26">
        <v>114633</v>
      </c>
      <c r="J2270">
        <v>8.1300000000000008</v>
      </c>
      <c r="K2270" s="148">
        <v>0.24453033155870901</v>
      </c>
      <c r="L2270" s="197">
        <v>1692</v>
      </c>
      <c r="M2270" s="148">
        <v>0.33721612223099301</v>
      </c>
      <c r="N2270" s="87">
        <v>-46128.025999999998</v>
      </c>
      <c r="O2270" s="87">
        <v>-5806.6702754408097</v>
      </c>
      <c r="P2270" s="198">
        <v>4</v>
      </c>
      <c r="Q2270" s="198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52">
        <v>43139</v>
      </c>
      <c r="B2271" s="217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26">
        <v>2867</v>
      </c>
      <c r="J2271">
        <v>28.67</v>
      </c>
      <c r="K2271" s="148">
        <v>6.1157647499308198E-3</v>
      </c>
      <c r="L2271" s="197">
        <v>49</v>
      </c>
      <c r="M2271" s="148">
        <v>0</v>
      </c>
    </row>
    <row r="2272" spans="1:64" x14ac:dyDescent="0.25">
      <c r="A2272" s="152">
        <v>43139</v>
      </c>
      <c r="B2272" s="217" t="s">
        <v>835</v>
      </c>
      <c r="C2272" t="s">
        <v>839</v>
      </c>
      <c r="I2272" s="326">
        <v>1429.72</v>
      </c>
      <c r="K2272" s="148">
        <v>3.0498190367182001E-3</v>
      </c>
      <c r="L2272" s="197">
        <v>0</v>
      </c>
      <c r="M2272" s="148">
        <v>0.14788006624821601</v>
      </c>
    </row>
    <row r="2273" spans="1:64" x14ac:dyDescent="0.25">
      <c r="A2273" s="152">
        <v>43142</v>
      </c>
      <c r="B2273" s="217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26">
        <v>25906.639999999999</v>
      </c>
      <c r="J2273">
        <v>0.01</v>
      </c>
      <c r="K2273" s="148">
        <v>5.5571538705416298E-2</v>
      </c>
      <c r="L2273" s="197">
        <v>11.889999999999899</v>
      </c>
      <c r="M2273" s="148">
        <v>0</v>
      </c>
    </row>
    <row r="2274" spans="1:64" x14ac:dyDescent="0.25">
      <c r="A2274" s="152">
        <v>43142</v>
      </c>
      <c r="B2274" s="217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26">
        <v>13748</v>
      </c>
      <c r="J2274">
        <v>4.91</v>
      </c>
      <c r="K2274" s="148">
        <v>2.94904130416783E-2</v>
      </c>
      <c r="L2274" s="197">
        <v>-470.05</v>
      </c>
      <c r="M2274" s="148">
        <v>3.1277019829449797E-2</v>
      </c>
      <c r="N2274" s="87">
        <v>-809.98500000000104</v>
      </c>
      <c r="O2274" s="87">
        <v>-164.54878201219501</v>
      </c>
      <c r="P2274" s="198">
        <v>4</v>
      </c>
      <c r="Q2274" s="198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52">
        <v>43142</v>
      </c>
      <c r="B2275" s="217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26">
        <v>668</v>
      </c>
      <c r="J2275">
        <v>6.68</v>
      </c>
      <c r="K2275" s="148">
        <v>1.4329063072331301E-3</v>
      </c>
      <c r="L2275" s="197">
        <v>-14</v>
      </c>
      <c r="M2275" s="148">
        <v>0</v>
      </c>
    </row>
    <row r="2276" spans="1:64" x14ac:dyDescent="0.25">
      <c r="A2276" s="152">
        <v>43142</v>
      </c>
      <c r="B2276" s="217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26">
        <v>690</v>
      </c>
      <c r="J2276">
        <v>6.9</v>
      </c>
      <c r="K2276" s="148">
        <v>1.4800978323216501E-3</v>
      </c>
      <c r="L2276" s="197">
        <v>-35</v>
      </c>
      <c r="M2276" s="148">
        <v>0</v>
      </c>
      <c r="N2276" s="87">
        <v>1703.3019999999999</v>
      </c>
      <c r="O2276" s="87">
        <v>341.114950423729</v>
      </c>
      <c r="P2276" s="198">
        <v>0</v>
      </c>
      <c r="Q2276" s="198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52">
        <v>43142</v>
      </c>
      <c r="B2277" s="217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26">
        <v>85560</v>
      </c>
      <c r="J2277">
        <v>13.8</v>
      </c>
      <c r="K2277" s="148">
        <v>0.183532131207884</v>
      </c>
      <c r="L2277" s="197">
        <v>-1984</v>
      </c>
      <c r="M2277" s="148">
        <v>0.21626987889367599</v>
      </c>
      <c r="N2277" s="87">
        <v>-14149.1760000001</v>
      </c>
      <c r="O2277" s="87">
        <v>-1011.59523690988</v>
      </c>
      <c r="P2277" s="198">
        <v>10</v>
      </c>
      <c r="Q2277" s="198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52">
        <v>43142</v>
      </c>
      <c r="B2278" s="217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26">
        <v>102606</v>
      </c>
      <c r="J2278">
        <v>10.47</v>
      </c>
      <c r="K2278" s="148">
        <v>0.22009698287419599</v>
      </c>
      <c r="L2278" s="197">
        <v>-1845.04</v>
      </c>
      <c r="M2278" s="148">
        <v>0.193702248075551</v>
      </c>
      <c r="N2278" s="87">
        <v>4396.4169999999604</v>
      </c>
      <c r="O2278" s="87">
        <v>858.77539749998402</v>
      </c>
      <c r="P2278" s="198">
        <v>0</v>
      </c>
      <c r="Q2278" s="198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52">
        <v>43142</v>
      </c>
      <c r="B2279" s="217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26">
        <v>25112</v>
      </c>
      <c r="J2279">
        <v>5.84</v>
      </c>
      <c r="K2279" s="148">
        <v>5.3866980819219097E-2</v>
      </c>
      <c r="L2279" s="197">
        <v>0</v>
      </c>
      <c r="M2279" s="148">
        <v>5.5143876234648302E-2</v>
      </c>
      <c r="N2279" s="87">
        <v>-1272.2139999999999</v>
      </c>
      <c r="O2279" s="87">
        <v>-133.073774655173</v>
      </c>
      <c r="P2279" s="198">
        <v>6</v>
      </c>
      <c r="Q2279" s="198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52">
        <v>43142</v>
      </c>
      <c r="B2280" s="217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26">
        <v>25989.5</v>
      </c>
      <c r="J2280">
        <v>8.81</v>
      </c>
      <c r="K2280" s="148">
        <v>5.5749279149454302E-2</v>
      </c>
      <c r="L2280" s="197">
        <v>-164.45</v>
      </c>
      <c r="M2280" s="148">
        <v>5.1996737778574803E-2</v>
      </c>
      <c r="N2280" s="87">
        <v>626.10499999976298</v>
      </c>
      <c r="O2280" s="87">
        <v>74.233920225358702</v>
      </c>
      <c r="P2280" s="198">
        <v>0</v>
      </c>
      <c r="Q2280" s="198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52">
        <v>43142</v>
      </c>
      <c r="B2281" s="217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26">
        <v>28210</v>
      </c>
      <c r="J2281">
        <v>9.1</v>
      </c>
      <c r="K2281" s="148">
        <v>6.0512405579411101E-2</v>
      </c>
      <c r="L2281" s="197">
        <v>1768</v>
      </c>
      <c r="M2281" s="148">
        <v>5.9982852315838303E-2</v>
      </c>
      <c r="N2281" s="87">
        <v>-2202.1320000000001</v>
      </c>
      <c r="O2281" s="87">
        <v>-264.86533501805098</v>
      </c>
      <c r="P2281" s="198">
        <v>4</v>
      </c>
      <c r="Q2281" s="198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52">
        <v>43142</v>
      </c>
      <c r="B2282" s="217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26">
        <v>25010</v>
      </c>
      <c r="J2282">
        <v>6.1</v>
      </c>
      <c r="K2282" s="148">
        <v>5.36481837483542E-2</v>
      </c>
      <c r="L2282" s="197">
        <v>1011.58</v>
      </c>
      <c r="M2282" s="148">
        <v>5.9431011782007798E-2</v>
      </c>
      <c r="N2282" s="87">
        <v>-27932.588</v>
      </c>
      <c r="O2282" s="87">
        <v>-471.691099174915</v>
      </c>
      <c r="P2282" s="198">
        <v>0</v>
      </c>
      <c r="Q2282" s="198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52">
        <v>43142</v>
      </c>
      <c r="B2283" s="217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26">
        <v>113787</v>
      </c>
      <c r="J2283">
        <v>8.07</v>
      </c>
      <c r="K2283" s="148">
        <v>0.24408100296577301</v>
      </c>
      <c r="L2283" s="197">
        <v>-846</v>
      </c>
      <c r="M2283" s="148">
        <v>0.33909905801425799</v>
      </c>
      <c r="N2283" s="87">
        <v>-46128.025999999998</v>
      </c>
      <c r="O2283" s="87">
        <v>-5806.6702754408097</v>
      </c>
      <c r="P2283" s="198">
        <v>4</v>
      </c>
      <c r="Q2283" s="198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52">
        <v>43142</v>
      </c>
      <c r="B2284" s="217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26">
        <v>2831</v>
      </c>
      <c r="J2284">
        <v>28.31</v>
      </c>
      <c r="K2284" s="148">
        <v>6.0726912511631596E-3</v>
      </c>
      <c r="L2284" s="197">
        <v>-36</v>
      </c>
      <c r="M2284" s="148">
        <v>0</v>
      </c>
    </row>
    <row r="2285" spans="1:64" x14ac:dyDescent="0.25">
      <c r="A2285" s="152">
        <v>43142</v>
      </c>
      <c r="B2285" s="217" t="s">
        <v>835</v>
      </c>
      <c r="C2285" t="s">
        <v>839</v>
      </c>
      <c r="I2285" s="326">
        <v>16067.26</v>
      </c>
      <c r="K2285" s="148">
        <v>3.4465386517896102E-2</v>
      </c>
      <c r="L2285" s="197">
        <v>0</v>
      </c>
      <c r="M2285" s="148">
        <v>9.00369252233124E-2</v>
      </c>
    </row>
    <row r="2286" spans="1:64" x14ac:dyDescent="0.25">
      <c r="A2286" s="152">
        <v>43143</v>
      </c>
      <c r="B2286" s="217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26">
        <v>25906.639999999999</v>
      </c>
      <c r="J2286">
        <v>0.01</v>
      </c>
      <c r="K2286" s="148">
        <v>5.6119199555407201E-2</v>
      </c>
      <c r="L2286" s="197">
        <v>0</v>
      </c>
      <c r="M2286" s="148">
        <v>0</v>
      </c>
    </row>
    <row r="2287" spans="1:64" x14ac:dyDescent="0.25">
      <c r="A2287" s="152">
        <v>43143</v>
      </c>
      <c r="B2287" s="217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26">
        <v>13832</v>
      </c>
      <c r="J2287">
        <v>4.9400000000000004</v>
      </c>
      <c r="K2287" s="148">
        <v>2.9963004397729399E-2</v>
      </c>
      <c r="L2287" s="197">
        <v>84</v>
      </c>
      <c r="M2287" s="148">
        <v>3.1585256737479001E-2</v>
      </c>
      <c r="N2287" s="87">
        <v>-809.98500000000104</v>
      </c>
      <c r="O2287" s="87">
        <v>-164.54878201219501</v>
      </c>
      <c r="P2287" s="198">
        <v>4</v>
      </c>
      <c r="Q2287" s="198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52">
        <v>43143</v>
      </c>
      <c r="B2288" s="217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26">
        <v>661</v>
      </c>
      <c r="J2288">
        <v>6.61</v>
      </c>
      <c r="K2288" s="148">
        <v>1.43186422114655E-3</v>
      </c>
      <c r="L2288" s="197">
        <v>-7</v>
      </c>
      <c r="M2288" s="148">
        <v>0</v>
      </c>
    </row>
    <row r="2289" spans="1:64" x14ac:dyDescent="0.25">
      <c r="A2289" s="152">
        <v>43143</v>
      </c>
      <c r="B2289" s="217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26">
        <v>671</v>
      </c>
      <c r="J2289">
        <v>6.71</v>
      </c>
      <c r="K2289" s="148">
        <v>1.45352631223803E-3</v>
      </c>
      <c r="L2289" s="197">
        <v>-19</v>
      </c>
      <c r="M2289" s="148">
        <v>0</v>
      </c>
      <c r="N2289" s="87">
        <v>1703.3019999999999</v>
      </c>
      <c r="O2289" s="87">
        <v>341.114950423729</v>
      </c>
      <c r="P2289" s="198">
        <v>0</v>
      </c>
      <c r="Q2289" s="198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52">
        <v>43143</v>
      </c>
      <c r="B2290" s="217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26">
        <v>87544</v>
      </c>
      <c r="J2290">
        <v>14.12</v>
      </c>
      <c r="K2290" s="148">
        <v>0.18963861025121601</v>
      </c>
      <c r="L2290" s="197">
        <v>1984</v>
      </c>
      <c r="M2290" s="148">
        <v>0.21840123153320301</v>
      </c>
      <c r="N2290" s="87">
        <v>-14149.1760000001</v>
      </c>
      <c r="O2290" s="87">
        <v>-1011.59523690988</v>
      </c>
      <c r="P2290" s="198">
        <v>10</v>
      </c>
      <c r="Q2290" s="198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52">
        <v>43143</v>
      </c>
      <c r="B2291" s="217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26">
        <v>99078</v>
      </c>
      <c r="J2291">
        <v>10.11</v>
      </c>
      <c r="K2291" s="148">
        <v>0.21462366611612499</v>
      </c>
      <c r="L2291" s="197">
        <v>-3528</v>
      </c>
      <c r="M2291" s="148">
        <v>0.195611195358594</v>
      </c>
      <c r="N2291" s="87">
        <v>4396.4169999999604</v>
      </c>
      <c r="O2291" s="87">
        <v>858.77539749998402</v>
      </c>
      <c r="P2291" s="198">
        <v>0</v>
      </c>
      <c r="Q2291" s="198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52">
        <v>43143</v>
      </c>
      <c r="B2292" s="217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26">
        <v>25112</v>
      </c>
      <c r="J2292">
        <v>5.84</v>
      </c>
      <c r="K2292" s="148">
        <v>5.4397843148914202E-2</v>
      </c>
      <c r="L2292" s="197">
        <v>0</v>
      </c>
      <c r="M2292" s="148">
        <v>5.5687322445316503E-2</v>
      </c>
      <c r="N2292" s="87">
        <v>-1272.2139999999999</v>
      </c>
      <c r="O2292" s="87">
        <v>-133.073774655173</v>
      </c>
      <c r="P2292" s="198">
        <v>6</v>
      </c>
      <c r="Q2292" s="198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52">
        <v>43143</v>
      </c>
      <c r="B2293" s="217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26">
        <v>21955.5</v>
      </c>
      <c r="J2293">
        <v>8.61</v>
      </c>
      <c r="K2293" s="148">
        <v>4.7560204095889798E-2</v>
      </c>
      <c r="L2293" s="197">
        <v>-590.45000000000005</v>
      </c>
      <c r="M2293" s="148">
        <v>4.5049719373025397E-2</v>
      </c>
      <c r="N2293" s="87">
        <v>1207.6529999997699</v>
      </c>
      <c r="O2293" s="87">
        <v>139.866648145976</v>
      </c>
      <c r="P2293" s="198">
        <v>0</v>
      </c>
      <c r="Q2293" s="198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52">
        <v>43143</v>
      </c>
      <c r="B2294" s="217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26">
        <v>26133</v>
      </c>
      <c r="J2294">
        <v>8.43</v>
      </c>
      <c r="K2294" s="148">
        <v>5.6609542649353903E-2</v>
      </c>
      <c r="L2294" s="197">
        <v>-2077</v>
      </c>
      <c r="M2294" s="148">
        <v>6.0573986926278203E-2</v>
      </c>
      <c r="N2294" s="87">
        <v>-2202.1320000000001</v>
      </c>
      <c r="O2294" s="87">
        <v>-264.86533501805098</v>
      </c>
      <c r="P2294" s="198">
        <v>4</v>
      </c>
      <c r="Q2294" s="198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52">
        <v>43143</v>
      </c>
      <c r="B2295" s="217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26">
        <v>25215</v>
      </c>
      <c r="J2295">
        <v>6.15</v>
      </c>
      <c r="K2295" s="148">
        <v>5.4620962687156403E-2</v>
      </c>
      <c r="L2295" s="197">
        <v>205</v>
      </c>
      <c r="M2295" s="148">
        <v>6.0016707970858903E-2</v>
      </c>
      <c r="N2295" s="87">
        <v>-2515.0679999999902</v>
      </c>
      <c r="O2295" s="87">
        <v>-471.691099174915</v>
      </c>
      <c r="P2295" s="198">
        <v>0</v>
      </c>
      <c r="Q2295" s="198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52">
        <v>43143</v>
      </c>
      <c r="B2296" s="217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26">
        <v>113082</v>
      </c>
      <c r="J2296">
        <v>8.02</v>
      </c>
      <c r="K2296" s="148">
        <v>0.244959258480627</v>
      </c>
      <c r="L2296" s="197">
        <v>-705</v>
      </c>
      <c r="M2296" s="148">
        <v>0.342440899587651</v>
      </c>
      <c r="N2296" s="87">
        <v>-46128.025999999998</v>
      </c>
      <c r="O2296" s="87">
        <v>-5806.6702754408097</v>
      </c>
      <c r="P2296" s="198">
        <v>4</v>
      </c>
      <c r="Q2296" s="198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52">
        <v>43143</v>
      </c>
      <c r="B2297" s="217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26">
        <v>2935</v>
      </c>
      <c r="J2297">
        <v>29.35</v>
      </c>
      <c r="K2297" s="148">
        <v>6.3578237353481698E-3</v>
      </c>
      <c r="L2297" s="197">
        <v>104</v>
      </c>
      <c r="M2297" s="148">
        <v>0</v>
      </c>
    </row>
    <row r="2298" spans="1:64" x14ac:dyDescent="0.25">
      <c r="A2298" s="152">
        <v>43143</v>
      </c>
      <c r="B2298" s="217" t="s">
        <v>835</v>
      </c>
      <c r="C2298" t="s">
        <v>839</v>
      </c>
      <c r="I2298" s="326">
        <v>19510.810000000001</v>
      </c>
      <c r="K2298" s="148">
        <v>4.2264494348847798E-2</v>
      </c>
      <c r="L2298" s="197">
        <v>0</v>
      </c>
      <c r="M2298" s="148">
        <v>9.8383693904255096E-2</v>
      </c>
    </row>
    <row r="2299" spans="1:64" x14ac:dyDescent="0.25">
      <c r="A2299" s="152">
        <v>43144</v>
      </c>
      <c r="B2299" s="217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26">
        <v>59263.519999999997</v>
      </c>
      <c r="J2299">
        <v>0.01</v>
      </c>
      <c r="K2299" s="148">
        <v>0.12758977763021201</v>
      </c>
      <c r="L2299" s="197">
        <v>6.88000000000011</v>
      </c>
      <c r="M2299" s="148">
        <v>0</v>
      </c>
    </row>
    <row r="2300" spans="1:64" x14ac:dyDescent="0.25">
      <c r="A2300" s="152">
        <v>43144</v>
      </c>
      <c r="B2300" s="217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26">
        <v>13860</v>
      </c>
      <c r="J2300">
        <v>4.95</v>
      </c>
      <c r="K2300" s="148">
        <v>2.9839508654813801E-2</v>
      </c>
      <c r="L2300" s="197">
        <v>28</v>
      </c>
      <c r="M2300" s="148">
        <v>3.1391529101723603E-2</v>
      </c>
      <c r="N2300" s="87">
        <v>-809.98500000000104</v>
      </c>
      <c r="O2300" s="87">
        <v>-164.54878201219501</v>
      </c>
      <c r="P2300" s="198">
        <v>4</v>
      </c>
      <c r="Q2300" s="198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52">
        <v>43144</v>
      </c>
      <c r="B2301" s="217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26">
        <v>681</v>
      </c>
      <c r="J2301">
        <v>6.81</v>
      </c>
      <c r="K2301" s="148">
        <v>1.4661403603122799E-3</v>
      </c>
      <c r="L2301" s="197">
        <v>20</v>
      </c>
      <c r="M2301" s="148">
        <v>0</v>
      </c>
    </row>
    <row r="2302" spans="1:64" x14ac:dyDescent="0.25">
      <c r="A2302" s="152">
        <v>43144</v>
      </c>
      <c r="B2302" s="217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26">
        <v>681</v>
      </c>
      <c r="J2302">
        <v>6.81</v>
      </c>
      <c r="K2302" s="148">
        <v>1.4661403603122799E-3</v>
      </c>
      <c r="L2302" s="197">
        <v>10</v>
      </c>
      <c r="M2302" s="148">
        <v>0</v>
      </c>
      <c r="N2302" s="87">
        <v>1703.3019999999999</v>
      </c>
      <c r="O2302" s="87">
        <v>341.114950423729</v>
      </c>
      <c r="P2302" s="198">
        <v>0</v>
      </c>
      <c r="Q2302" s="198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52">
        <v>43144</v>
      </c>
      <c r="B2303" s="217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26">
        <v>87234</v>
      </c>
      <c r="J2303">
        <v>14.07</v>
      </c>
      <c r="K2303" s="148">
        <v>0.18780805901832801</v>
      </c>
      <c r="L2303" s="197">
        <v>-310</v>
      </c>
      <c r="M2303" s="148">
        <v>0.21706167128892001</v>
      </c>
      <c r="N2303" s="87">
        <v>-14149.1760000001</v>
      </c>
      <c r="O2303" s="87">
        <v>-1011.59523690988</v>
      </c>
      <c r="P2303" s="198">
        <v>10</v>
      </c>
      <c r="Q2303" s="198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52">
        <v>43144</v>
      </c>
      <c r="B2304" s="217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26">
        <v>95222</v>
      </c>
      <c r="J2304">
        <v>10.130000000000001</v>
      </c>
      <c r="K2304" s="148">
        <v>0.20500560556483999</v>
      </c>
      <c r="L2304" s="197">
        <v>246.88999999999899</v>
      </c>
      <c r="M2304" s="148">
        <v>0.185578212387805</v>
      </c>
      <c r="N2304" s="87">
        <v>6151.3049999999703</v>
      </c>
      <c r="O2304" s="87">
        <v>1014.36206913909</v>
      </c>
      <c r="P2304" s="198">
        <v>0</v>
      </c>
      <c r="Q2304" s="198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52">
        <v>43144</v>
      </c>
      <c r="B2305" s="217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26">
        <v>25112</v>
      </c>
      <c r="J2305">
        <v>5.84</v>
      </c>
      <c r="K2305" s="148">
        <v>5.4064194901853199E-2</v>
      </c>
      <c r="L2305" s="197">
        <v>0</v>
      </c>
      <c r="M2305" s="148">
        <v>5.5345765198891499E-2</v>
      </c>
      <c r="N2305" s="87">
        <v>-1272.2139999999999</v>
      </c>
      <c r="O2305" s="87">
        <v>-133.073774655173</v>
      </c>
      <c r="P2305" s="198">
        <v>6</v>
      </c>
      <c r="Q2305" s="198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52">
        <v>43144</v>
      </c>
      <c r="B2306" s="217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26">
        <v>8787.5</v>
      </c>
      <c r="J2306">
        <v>9.25</v>
      </c>
      <c r="K2306" s="148">
        <v>1.8918808247054601E-2</v>
      </c>
      <c r="L2306" s="197">
        <v>1237.57</v>
      </c>
      <c r="M2306" s="148">
        <v>1.3759328990830801E-2</v>
      </c>
      <c r="N2306" s="87">
        <v>2375.2129999997601</v>
      </c>
      <c r="O2306" s="87">
        <v>257.20751825566299</v>
      </c>
      <c r="P2306" s="198">
        <v>0</v>
      </c>
      <c r="Q2306" s="198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52">
        <v>43144</v>
      </c>
      <c r="B2307" s="217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26">
        <v>22950</v>
      </c>
      <c r="J2307">
        <v>8.5</v>
      </c>
      <c r="K2307" s="148">
        <v>4.94095760193346E-2</v>
      </c>
      <c r="L2307" s="197">
        <v>240.57</v>
      </c>
      <c r="M2307" s="148">
        <v>5.2831775830109902E-2</v>
      </c>
      <c r="N2307" s="87">
        <v>-1373.5640000000001</v>
      </c>
      <c r="O2307" s="87">
        <v>-160.00899976689999</v>
      </c>
      <c r="P2307" s="198">
        <v>3</v>
      </c>
      <c r="Q2307" s="198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52">
        <v>43144</v>
      </c>
      <c r="B2308" s="217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26">
        <v>25297</v>
      </c>
      <c r="J2308">
        <v>6.17</v>
      </c>
      <c r="K2308" s="148">
        <v>5.4462485601791198E-2</v>
      </c>
      <c r="L2308" s="197">
        <v>82</v>
      </c>
      <c r="M2308" s="148">
        <v>5.9648596511843198E-2</v>
      </c>
      <c r="N2308" s="87">
        <v>-2515.0679999999902</v>
      </c>
      <c r="O2308" s="87">
        <v>-471.691099174915</v>
      </c>
      <c r="P2308" s="198">
        <v>0</v>
      </c>
      <c r="Q2308" s="198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52">
        <v>43144</v>
      </c>
      <c r="B2309" s="217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26">
        <v>122461</v>
      </c>
      <c r="J2309">
        <v>8.11</v>
      </c>
      <c r="K2309" s="148">
        <v>0.26364906705462898</v>
      </c>
      <c r="L2309" s="197">
        <v>1294</v>
      </c>
      <c r="M2309" s="148">
        <v>0.35774692419468701</v>
      </c>
      <c r="N2309" s="87">
        <v>-44159.025999999998</v>
      </c>
      <c r="O2309" s="87">
        <v>-5462.4933771039696</v>
      </c>
      <c r="P2309" s="198">
        <v>5</v>
      </c>
      <c r="Q2309" s="198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52">
        <v>43144</v>
      </c>
      <c r="B2310" s="217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26">
        <v>2928</v>
      </c>
      <c r="J2310">
        <v>29.28</v>
      </c>
      <c r="K2310" s="148">
        <v>6.3037576725321004E-3</v>
      </c>
      <c r="L2310" s="197">
        <v>-7</v>
      </c>
      <c r="M2310" s="148">
        <v>0</v>
      </c>
    </row>
    <row r="2311" spans="1:64" x14ac:dyDescent="0.25">
      <c r="A2311" s="152">
        <v>43144</v>
      </c>
      <c r="B2311" s="217" t="s">
        <v>835</v>
      </c>
      <c r="C2311" t="s">
        <v>839</v>
      </c>
      <c r="I2311" s="326">
        <v>7.84</v>
      </c>
      <c r="K2311" s="148">
        <v>1.6878913986561399E-5</v>
      </c>
      <c r="L2311" s="197">
        <v>0</v>
      </c>
      <c r="M2311" s="148">
        <v>0.127606656544198</v>
      </c>
    </row>
    <row r="2312" spans="1:64" x14ac:dyDescent="0.25">
      <c r="A2312" s="152">
        <v>43145</v>
      </c>
      <c r="B2312" s="217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26">
        <v>49271.86</v>
      </c>
      <c r="J2312">
        <v>0.01</v>
      </c>
      <c r="K2312" s="148">
        <v>0.10564231296259601</v>
      </c>
      <c r="L2312" s="197">
        <v>8.3400000000001508</v>
      </c>
      <c r="M2312" s="148">
        <v>0</v>
      </c>
    </row>
    <row r="2313" spans="1:64" x14ac:dyDescent="0.25">
      <c r="A2313" s="152">
        <v>43145</v>
      </c>
      <c r="B2313" s="217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26">
        <v>13776</v>
      </c>
      <c r="J2313">
        <v>4.92</v>
      </c>
      <c r="K2313" s="148">
        <v>2.9536707227466701E-2</v>
      </c>
      <c r="L2313" s="197">
        <v>-84</v>
      </c>
      <c r="M2313" s="148">
        <v>3.12624476659333E-2</v>
      </c>
      <c r="N2313" s="87">
        <v>-809.98500000000104</v>
      </c>
      <c r="O2313" s="87">
        <v>-164.54878201219501</v>
      </c>
      <c r="P2313" s="198">
        <v>4</v>
      </c>
      <c r="Q2313" s="198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52">
        <v>43145</v>
      </c>
      <c r="B2314" s="217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26">
        <v>688</v>
      </c>
      <c r="J2314">
        <v>6.88</v>
      </c>
      <c r="K2314" s="148">
        <v>1.4751201054367801E-3</v>
      </c>
      <c r="L2314" s="197">
        <v>7</v>
      </c>
      <c r="M2314" s="148">
        <v>0</v>
      </c>
    </row>
    <row r="2315" spans="1:64" x14ac:dyDescent="0.25">
      <c r="A2315" s="152">
        <v>43145</v>
      </c>
      <c r="B2315" s="217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26">
        <v>674</v>
      </c>
      <c r="J2315">
        <v>6.74</v>
      </c>
      <c r="K2315" s="148">
        <v>1.44510312654708E-3</v>
      </c>
      <c r="L2315" s="197">
        <v>-7</v>
      </c>
      <c r="M2315" s="148">
        <v>0</v>
      </c>
      <c r="N2315" s="87">
        <v>1703.3019999999999</v>
      </c>
      <c r="O2315" s="87">
        <v>341.114950423729</v>
      </c>
      <c r="P2315" s="198">
        <v>0</v>
      </c>
      <c r="Q2315" s="198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52">
        <v>43145</v>
      </c>
      <c r="B2316" s="217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26">
        <v>87420</v>
      </c>
      <c r="J2316">
        <v>14.1</v>
      </c>
      <c r="K2316" s="148">
        <v>0.18743459246698199</v>
      </c>
      <c r="L2316" s="197">
        <v>186</v>
      </c>
      <c r="M2316" s="148">
        <v>0.21616911737432101</v>
      </c>
      <c r="N2316" s="87">
        <v>-14149.1760000001</v>
      </c>
      <c r="O2316" s="87">
        <v>-1011.59523690988</v>
      </c>
      <c r="P2316" s="198">
        <v>10</v>
      </c>
      <c r="Q2316" s="198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52">
        <v>43145</v>
      </c>
      <c r="B2317" s="217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26">
        <v>94940</v>
      </c>
      <c r="J2317">
        <v>10.1</v>
      </c>
      <c r="K2317" s="148">
        <v>0.20355799827059301</v>
      </c>
      <c r="L2317" s="197">
        <v>-282</v>
      </c>
      <c r="M2317" s="148">
        <v>0.184815117922774</v>
      </c>
      <c r="N2317" s="87">
        <v>6151.3049999999703</v>
      </c>
      <c r="O2317" s="87">
        <v>1014.36206913909</v>
      </c>
      <c r="P2317" s="198">
        <v>0</v>
      </c>
      <c r="Q2317" s="198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52">
        <v>43145</v>
      </c>
      <c r="B2318" s="217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26">
        <v>25112</v>
      </c>
      <c r="J2318">
        <v>5.84</v>
      </c>
      <c r="K2318" s="148">
        <v>5.3841883848442601E-2</v>
      </c>
      <c r="L2318" s="197">
        <v>0</v>
      </c>
      <c r="M2318" s="148">
        <v>5.5118184350133499E-2</v>
      </c>
      <c r="N2318" s="87">
        <v>-1272.2139999999999</v>
      </c>
      <c r="O2318" s="87">
        <v>-133.073774655173</v>
      </c>
      <c r="P2318" s="198">
        <v>6</v>
      </c>
      <c r="Q2318" s="198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52">
        <v>43145</v>
      </c>
      <c r="B2319" s="217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26">
        <v>8740</v>
      </c>
      <c r="J2319">
        <v>9.1999999999999993</v>
      </c>
      <c r="K2319" s="148">
        <v>1.87391711068568E-2</v>
      </c>
      <c r="L2319" s="197">
        <v>-47.5</v>
      </c>
      <c r="M2319" s="148">
        <v>1.3702750863148899E-2</v>
      </c>
      <c r="N2319" s="87">
        <v>2375.2129999997601</v>
      </c>
      <c r="O2319" s="87">
        <v>257.20751825566299</v>
      </c>
      <c r="P2319" s="198">
        <v>0</v>
      </c>
      <c r="Q2319" s="198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52">
        <v>43145</v>
      </c>
      <c r="B2320" s="217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26">
        <v>23004</v>
      </c>
      <c r="J2320">
        <v>8.52</v>
      </c>
      <c r="K2320" s="148">
        <v>4.9322184455621698E-2</v>
      </c>
      <c r="L2320" s="197">
        <v>54</v>
      </c>
      <c r="M2320" s="148">
        <v>5.2614532463041097E-2</v>
      </c>
      <c r="N2320" s="87">
        <v>-1373.5640000000001</v>
      </c>
      <c r="O2320" s="87">
        <v>-160.00899976689999</v>
      </c>
      <c r="P2320" s="198">
        <v>3</v>
      </c>
      <c r="Q2320" s="198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52">
        <v>43145</v>
      </c>
      <c r="B2321" s="217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26">
        <v>25297</v>
      </c>
      <c r="J2321">
        <v>6.17</v>
      </c>
      <c r="K2321" s="148">
        <v>5.4238536783770802E-2</v>
      </c>
      <c r="L2321" s="197">
        <v>0</v>
      </c>
      <c r="M2321" s="148">
        <v>5.9403322493630499E-2</v>
      </c>
      <c r="N2321" s="87">
        <v>-2515.0679999999902</v>
      </c>
      <c r="O2321" s="87">
        <v>-471.691099174915</v>
      </c>
      <c r="P2321" s="198">
        <v>0</v>
      </c>
      <c r="Q2321" s="198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52">
        <v>43145</v>
      </c>
      <c r="B2322" s="217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26">
        <v>124575</v>
      </c>
      <c r="J2322">
        <v>8.25</v>
      </c>
      <c r="K2322" s="148">
        <v>0.26709751037033003</v>
      </c>
      <c r="L2322" s="197">
        <v>2114</v>
      </c>
      <c r="M2322" s="148">
        <v>0.35627587490381202</v>
      </c>
      <c r="N2322" s="87">
        <v>-44159.025999999998</v>
      </c>
      <c r="O2322" s="87">
        <v>-5462.4933771039696</v>
      </c>
      <c r="P2322" s="198">
        <v>5</v>
      </c>
      <c r="Q2322" s="198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52">
        <v>43145</v>
      </c>
      <c r="B2323" s="217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26">
        <v>2897</v>
      </c>
      <c r="J2323">
        <v>28.97</v>
      </c>
      <c r="K2323" s="148">
        <v>6.2113705602476104E-3</v>
      </c>
      <c r="L2323" s="197">
        <v>-31</v>
      </c>
      <c r="M2323" s="148">
        <v>0</v>
      </c>
    </row>
    <row r="2324" spans="1:64" x14ac:dyDescent="0.25">
      <c r="A2324" s="152">
        <v>43145</v>
      </c>
      <c r="B2324" s="217" t="s">
        <v>835</v>
      </c>
      <c r="C2324" t="s">
        <v>839</v>
      </c>
      <c r="I2324" s="326">
        <v>10007.84</v>
      </c>
      <c r="K2324" s="148">
        <v>2.1457508715108198E-2</v>
      </c>
      <c r="L2324" s="197">
        <v>0</v>
      </c>
      <c r="M2324" s="148">
        <v>0.127099821677705</v>
      </c>
    </row>
    <row r="2325" spans="1:64" x14ac:dyDescent="0.25">
      <c r="A2325" s="152">
        <v>43153</v>
      </c>
      <c r="B2325" s="217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26">
        <v>65003.86</v>
      </c>
      <c r="J2325">
        <v>0.01</v>
      </c>
      <c r="K2325" s="148">
        <v>0.138087164066891</v>
      </c>
      <c r="L2325" s="197">
        <v>0</v>
      </c>
      <c r="M2325" s="148">
        <v>0</v>
      </c>
    </row>
    <row r="2326" spans="1:64" x14ac:dyDescent="0.25">
      <c r="A2326" s="152">
        <v>43153</v>
      </c>
      <c r="B2326" s="217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26">
        <v>13972</v>
      </c>
      <c r="J2326">
        <v>4.99</v>
      </c>
      <c r="K2326" s="148">
        <v>2.96806044493758E-2</v>
      </c>
      <c r="L2326" s="197">
        <v>196</v>
      </c>
      <c r="M2326" s="148">
        <v>3.0974064458192101E-2</v>
      </c>
      <c r="N2326" s="87">
        <v>-809.98500000000104</v>
      </c>
      <c r="O2326" s="87">
        <v>-164.54878201219501</v>
      </c>
      <c r="P2326" s="198">
        <v>4</v>
      </c>
      <c r="Q2326" s="198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52">
        <v>43153</v>
      </c>
      <c r="B2327" s="217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26">
        <v>700</v>
      </c>
      <c r="J2327">
        <v>7</v>
      </c>
      <c r="K2327" s="148">
        <v>1.4870042309306499E-3</v>
      </c>
      <c r="L2327" s="197">
        <v>12</v>
      </c>
      <c r="M2327" s="148">
        <v>0</v>
      </c>
    </row>
    <row r="2328" spans="1:64" x14ac:dyDescent="0.25">
      <c r="A2328" s="152">
        <v>43153</v>
      </c>
      <c r="B2328" s="217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26">
        <v>711</v>
      </c>
      <c r="J2328">
        <v>7.11</v>
      </c>
      <c r="K2328" s="148">
        <v>1.5103714402738501E-3</v>
      </c>
      <c r="L2328" s="197">
        <v>37</v>
      </c>
      <c r="M2328" s="148">
        <v>0</v>
      </c>
      <c r="N2328" s="87">
        <v>1703.3019999999999</v>
      </c>
      <c r="O2328" s="87">
        <v>341.114950423729</v>
      </c>
      <c r="P2328" s="198">
        <v>0</v>
      </c>
      <c r="Q2328" s="198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52">
        <v>43153</v>
      </c>
      <c r="B2329" s="217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26">
        <v>82824</v>
      </c>
      <c r="J2329">
        <v>14.28</v>
      </c>
      <c r="K2329" s="148">
        <v>0.175942340603715</v>
      </c>
      <c r="L2329" s="197">
        <v>1129.1500000000001</v>
      </c>
      <c r="M2329" s="148">
        <v>0.20201315731083599</v>
      </c>
      <c r="N2329" s="87">
        <v>-11928.1520000001</v>
      </c>
      <c r="O2329" s="87">
        <v>-831.39385801953097</v>
      </c>
      <c r="P2329" s="198">
        <v>9</v>
      </c>
      <c r="Q2329" s="198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52">
        <v>43153</v>
      </c>
      <c r="B2330" s="217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26">
        <v>96632</v>
      </c>
      <c r="J2330">
        <v>10.28</v>
      </c>
      <c r="K2330" s="148">
        <v>0.205274561204701</v>
      </c>
      <c r="L2330" s="197">
        <v>1692</v>
      </c>
      <c r="M2330" s="148">
        <v>0.18311027455557499</v>
      </c>
      <c r="N2330" s="87">
        <v>6151.3049999999703</v>
      </c>
      <c r="O2330" s="87">
        <v>1014.36206913909</v>
      </c>
      <c r="P2330" s="198">
        <v>0</v>
      </c>
      <c r="Q2330" s="198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52">
        <v>43153</v>
      </c>
      <c r="B2331" s="217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26">
        <v>25112</v>
      </c>
      <c r="J2331">
        <v>5.84</v>
      </c>
      <c r="K2331" s="148">
        <v>5.3345214638757903E-2</v>
      </c>
      <c r="L2331" s="197">
        <v>0</v>
      </c>
      <c r="M2331" s="148">
        <v>5.4609741793823802E-2</v>
      </c>
      <c r="N2331" s="87">
        <v>-1272.2139999999999</v>
      </c>
      <c r="O2331" s="87">
        <v>-133.073774655173</v>
      </c>
      <c r="P2331" s="198">
        <v>6</v>
      </c>
      <c r="Q2331" s="198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52">
        <v>43153</v>
      </c>
      <c r="B2332" s="217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26">
        <v>5115</v>
      </c>
      <c r="J2332">
        <v>9.3000000000000007</v>
      </c>
      <c r="K2332" s="148">
        <v>1.08657523445861E-2</v>
      </c>
      <c r="L2332" s="197">
        <v>86.2800000000002</v>
      </c>
      <c r="M2332" s="148">
        <v>5.6925071110135502E-3</v>
      </c>
      <c r="N2332" s="87">
        <v>2432.9929999997598</v>
      </c>
      <c r="O2332" s="87">
        <v>261.48134446234099</v>
      </c>
      <c r="P2332" s="198">
        <v>0</v>
      </c>
      <c r="Q2332" s="198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52">
        <v>43153</v>
      </c>
      <c r="B2333" s="217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26">
        <v>23301</v>
      </c>
      <c r="J2333">
        <v>8.6300000000000008</v>
      </c>
      <c r="K2333" s="148">
        <v>4.9498122264164501E-2</v>
      </c>
      <c r="L2333" s="197">
        <v>297</v>
      </c>
      <c r="M2333" s="148">
        <v>5.2129185064538001E-2</v>
      </c>
      <c r="N2333" s="87">
        <v>-1373.5640000000001</v>
      </c>
      <c r="O2333" s="87">
        <v>-160.00899976689999</v>
      </c>
      <c r="P2333" s="198">
        <v>3</v>
      </c>
      <c r="Q2333" s="198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52">
        <v>43153</v>
      </c>
      <c r="B2334" s="217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26">
        <v>25379</v>
      </c>
      <c r="J2334">
        <v>6.19</v>
      </c>
      <c r="K2334" s="148">
        <v>5.3912400538269997E-2</v>
      </c>
      <c r="L2334" s="197">
        <v>82</v>
      </c>
      <c r="M2334" s="148">
        <v>5.8855351302306597E-2</v>
      </c>
      <c r="N2334" s="87">
        <v>-2351.0839999999898</v>
      </c>
      <c r="O2334" s="87">
        <v>-471.691099174915</v>
      </c>
      <c r="P2334" s="198">
        <v>0</v>
      </c>
      <c r="Q2334" s="198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52">
        <v>43153</v>
      </c>
      <c r="B2335" s="217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26">
        <v>125330</v>
      </c>
      <c r="J2335">
        <v>8.3000000000000007</v>
      </c>
      <c r="K2335" s="148">
        <v>0.266237486089341</v>
      </c>
      <c r="L2335" s="197">
        <v>755</v>
      </c>
      <c r="M2335" s="148">
        <v>0.35298937665058799</v>
      </c>
      <c r="N2335" s="87">
        <v>-44159.025999999998</v>
      </c>
      <c r="O2335" s="87">
        <v>-5462.4933771039696</v>
      </c>
      <c r="P2335" s="198">
        <v>5</v>
      </c>
      <c r="Q2335" s="198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52">
        <v>43153</v>
      </c>
      <c r="B2336" s="217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26">
        <v>2953</v>
      </c>
      <c r="J2336">
        <v>29.53</v>
      </c>
      <c r="K2336" s="148">
        <v>6.27303356276888E-3</v>
      </c>
      <c r="L2336" s="197">
        <v>56</v>
      </c>
      <c r="M2336" s="148">
        <v>0</v>
      </c>
    </row>
    <row r="2337" spans="1:64" x14ac:dyDescent="0.25">
      <c r="A2337" s="152">
        <v>43153</v>
      </c>
      <c r="B2337" s="217" t="s">
        <v>835</v>
      </c>
      <c r="C2337" t="s">
        <v>839</v>
      </c>
      <c r="I2337" s="326">
        <v>3712.27</v>
      </c>
      <c r="K2337" s="148">
        <v>7.8859445662241897E-3</v>
      </c>
      <c r="L2337" s="197">
        <v>0</v>
      </c>
      <c r="M2337" s="148">
        <v>0.145973108633115</v>
      </c>
    </row>
    <row r="2338" spans="1:64" x14ac:dyDescent="0.25">
      <c r="A2338" s="152">
        <v>43154</v>
      </c>
      <c r="B2338" s="217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26">
        <v>65043.07</v>
      </c>
      <c r="J2338">
        <v>0.01</v>
      </c>
      <c r="K2338" s="148">
        <v>0.13768922907832201</v>
      </c>
      <c r="L2338" s="197">
        <v>39.21</v>
      </c>
      <c r="M2338" s="148">
        <v>0</v>
      </c>
    </row>
    <row r="2339" spans="1:64" x14ac:dyDescent="0.25">
      <c r="A2339" s="152">
        <v>43154</v>
      </c>
      <c r="B2339" s="217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26">
        <v>14028</v>
      </c>
      <c r="J2339">
        <v>5.01</v>
      </c>
      <c r="K2339" s="148">
        <v>2.9695777052200899E-2</v>
      </c>
      <c r="L2339" s="197">
        <v>56</v>
      </c>
      <c r="M2339" s="148">
        <v>3.0866186103697301E-2</v>
      </c>
      <c r="N2339" s="87">
        <v>-809.98500000000104</v>
      </c>
      <c r="O2339" s="87">
        <v>-164.54878201219501</v>
      </c>
      <c r="P2339" s="198">
        <v>4</v>
      </c>
      <c r="Q2339" s="198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52">
        <v>43154</v>
      </c>
      <c r="B2340" s="217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26">
        <v>701</v>
      </c>
      <c r="J2340">
        <v>7.01</v>
      </c>
      <c r="K2340" s="148">
        <v>1.48394209535164E-3</v>
      </c>
      <c r="L2340" s="197">
        <v>1</v>
      </c>
      <c r="M2340" s="148">
        <v>0</v>
      </c>
    </row>
    <row r="2341" spans="1:64" x14ac:dyDescent="0.25">
      <c r="A2341" s="152">
        <v>43154</v>
      </c>
      <c r="B2341" s="217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26">
        <v>714</v>
      </c>
      <c r="J2341">
        <v>7.14</v>
      </c>
      <c r="K2341" s="148">
        <v>1.5114617062497501E-3</v>
      </c>
      <c r="L2341" s="197">
        <v>3</v>
      </c>
      <c r="M2341" s="148">
        <v>0</v>
      </c>
      <c r="N2341" s="87">
        <v>1703.3019999999999</v>
      </c>
      <c r="O2341" s="87">
        <v>341.114950423729</v>
      </c>
      <c r="P2341" s="198">
        <v>0</v>
      </c>
      <c r="Q2341" s="198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52">
        <v>43154</v>
      </c>
      <c r="B2342" s="217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26">
        <v>82998</v>
      </c>
      <c r="J2342">
        <v>14.31</v>
      </c>
      <c r="K2342" s="148">
        <v>0.17569789733237601</v>
      </c>
      <c r="L2342" s="197">
        <v>174</v>
      </c>
      <c r="M2342" s="148">
        <v>0.20130957360691501</v>
      </c>
      <c r="N2342" s="87">
        <v>-11928.1520000001</v>
      </c>
      <c r="O2342" s="87">
        <v>-831.39385801953097</v>
      </c>
      <c r="P2342" s="198">
        <v>9</v>
      </c>
      <c r="Q2342" s="198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52">
        <v>43154</v>
      </c>
      <c r="B2343" s="217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26">
        <v>90042</v>
      </c>
      <c r="J2343">
        <v>10.47</v>
      </c>
      <c r="K2343" s="148">
        <v>0.190609292652857</v>
      </c>
      <c r="L2343" s="197">
        <v>1779.61</v>
      </c>
      <c r="M2343" s="148">
        <v>0.16475495691699099</v>
      </c>
      <c r="N2343" s="87">
        <v>8532.9169999999503</v>
      </c>
      <c r="O2343" s="87">
        <v>1215.18626800283</v>
      </c>
      <c r="P2343" s="198">
        <v>0</v>
      </c>
      <c r="Q2343" s="198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52">
        <v>43154</v>
      </c>
      <c r="B2344" s="217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26">
        <v>25112</v>
      </c>
      <c r="J2344">
        <v>5.84</v>
      </c>
      <c r="K2344" s="148">
        <v>5.3159420682554102E-2</v>
      </c>
      <c r="L2344" s="197">
        <v>0</v>
      </c>
      <c r="M2344" s="148">
        <v>5.4419543665578302E-2</v>
      </c>
      <c r="N2344" s="87">
        <v>-1272.2139999999999</v>
      </c>
      <c r="O2344" s="87">
        <v>-133.073774655173</v>
      </c>
      <c r="P2344" s="198">
        <v>6</v>
      </c>
      <c r="Q2344" s="198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52">
        <v>43154</v>
      </c>
      <c r="B2345" s="217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26">
        <v>5065.5</v>
      </c>
      <c r="J2345">
        <v>9.2100000000000009</v>
      </c>
      <c r="K2345" s="148">
        <v>1.0723122231103799E-2</v>
      </c>
      <c r="L2345" s="197">
        <v>-27.21</v>
      </c>
      <c r="M2345" s="148">
        <v>5.6254953529961699E-3</v>
      </c>
      <c r="N2345" s="87">
        <v>2444.2809999997598</v>
      </c>
      <c r="O2345" s="87">
        <v>263.26065296333701</v>
      </c>
      <c r="P2345" s="198">
        <v>0</v>
      </c>
      <c r="Q2345" s="198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52">
        <v>43154</v>
      </c>
      <c r="B2346" s="217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26">
        <v>23328</v>
      </c>
      <c r="J2346">
        <v>8.64</v>
      </c>
      <c r="K2346" s="148">
        <v>4.9382883310075697E-2</v>
      </c>
      <c r="L2346" s="197">
        <v>27</v>
      </c>
      <c r="M2346" s="148">
        <v>5.19476263700532E-2</v>
      </c>
      <c r="N2346" s="87">
        <v>-1373.5640000000001</v>
      </c>
      <c r="O2346" s="87">
        <v>-160.00899976689999</v>
      </c>
      <c r="P2346" s="198">
        <v>3</v>
      </c>
      <c r="Q2346" s="198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52">
        <v>43154</v>
      </c>
      <c r="B2347" s="217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26">
        <v>25256</v>
      </c>
      <c r="J2347">
        <v>6.16</v>
      </c>
      <c r="K2347" s="148">
        <v>5.3464253295579203E-2</v>
      </c>
      <c r="L2347" s="197">
        <v>-123</v>
      </c>
      <c r="M2347" s="148">
        <v>5.8650366307189998E-2</v>
      </c>
      <c r="N2347" s="87">
        <v>-2351.0839999999898</v>
      </c>
      <c r="O2347" s="87">
        <v>-471.691099174915</v>
      </c>
      <c r="P2347" s="198">
        <v>0</v>
      </c>
      <c r="Q2347" s="198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52">
        <v>43154</v>
      </c>
      <c r="B2348" s="217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26">
        <v>121716</v>
      </c>
      <c r="J2348">
        <v>8.2799999999999994</v>
      </c>
      <c r="K2348" s="148">
        <v>0.25765976615951602</v>
      </c>
      <c r="L2348" s="197">
        <v>-286.34000000000401</v>
      </c>
      <c r="M2348" s="148">
        <v>0.344715663146414</v>
      </c>
      <c r="N2348" s="87">
        <v>-40241.362000000103</v>
      </c>
      <c r="O2348" s="87">
        <v>-4822.6908056354996</v>
      </c>
      <c r="P2348" s="198">
        <v>5</v>
      </c>
      <c r="Q2348" s="198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52">
        <v>43154</v>
      </c>
      <c r="B2349" s="217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26">
        <v>2955</v>
      </c>
      <c r="J2349">
        <v>29.55</v>
      </c>
      <c r="K2349" s="148">
        <v>6.25541924645378E-3</v>
      </c>
      <c r="L2349" s="197">
        <v>2</v>
      </c>
      <c r="M2349" s="148">
        <v>0</v>
      </c>
    </row>
    <row r="2350" spans="1:64" x14ac:dyDescent="0.25">
      <c r="A2350" s="152">
        <v>43154</v>
      </c>
      <c r="B2350" s="217" t="s">
        <v>835</v>
      </c>
      <c r="C2350" t="s">
        <v>839</v>
      </c>
      <c r="I2350" s="326">
        <v>15431.83</v>
      </c>
      <c r="K2350" s="148">
        <v>3.2667535157361399E-2</v>
      </c>
      <c r="L2350" s="197">
        <v>0</v>
      </c>
      <c r="M2350" s="148">
        <v>0.17035676423568299</v>
      </c>
    </row>
    <row r="2351" spans="1:64" x14ac:dyDescent="0.25">
      <c r="A2351" s="152">
        <v>43157</v>
      </c>
      <c r="B2351" s="217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26">
        <v>65048.04</v>
      </c>
      <c r="J2351">
        <v>0.01</v>
      </c>
      <c r="K2351" s="148">
        <v>0.13630551023193799</v>
      </c>
      <c r="L2351" s="197">
        <v>4.9699999999997999</v>
      </c>
      <c r="M2351" s="148">
        <v>0</v>
      </c>
    </row>
    <row r="2352" spans="1:64" x14ac:dyDescent="0.25">
      <c r="A2352" s="152">
        <v>43157</v>
      </c>
      <c r="B2352" s="217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26">
        <v>14112</v>
      </c>
      <c r="J2352">
        <v>5.04</v>
      </c>
      <c r="K2352" s="148">
        <v>2.9571119443308602E-2</v>
      </c>
      <c r="L2352" s="197">
        <v>84</v>
      </c>
      <c r="M2352" s="148">
        <v>3.0553659281444399E-2</v>
      </c>
      <c r="N2352" s="87">
        <v>-809.98500000000104</v>
      </c>
      <c r="O2352" s="87">
        <v>-164.54878201219501</v>
      </c>
      <c r="P2352" s="198">
        <v>4</v>
      </c>
      <c r="Q2352" s="198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52">
        <v>43157</v>
      </c>
      <c r="B2353" s="217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26">
        <v>702</v>
      </c>
      <c r="J2353">
        <v>7.02</v>
      </c>
      <c r="K2353" s="148">
        <v>1.47101231924622E-3</v>
      </c>
      <c r="L2353" s="197">
        <v>1</v>
      </c>
      <c r="M2353" s="148">
        <v>0</v>
      </c>
    </row>
    <row r="2354" spans="1:64" x14ac:dyDescent="0.25">
      <c r="A2354" s="152">
        <v>43157</v>
      </c>
      <c r="B2354" s="217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26">
        <v>714</v>
      </c>
      <c r="J2354">
        <v>7.14</v>
      </c>
      <c r="K2354" s="148">
        <v>1.49615782897692E-3</v>
      </c>
      <c r="L2354" s="197">
        <v>0</v>
      </c>
      <c r="M2354" s="148">
        <v>0</v>
      </c>
      <c r="N2354" s="87">
        <v>1703.3019999999999</v>
      </c>
      <c r="O2354" s="87">
        <v>341.114950423729</v>
      </c>
      <c r="P2354" s="198">
        <v>0</v>
      </c>
      <c r="Q2354" s="198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52">
        <v>43157</v>
      </c>
      <c r="B2355" s="217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26">
        <v>84042</v>
      </c>
      <c r="J2355">
        <v>14.49</v>
      </c>
      <c r="K2355" s="148">
        <v>0.17610657739898999</v>
      </c>
      <c r="L2355" s="197">
        <v>1044</v>
      </c>
      <c r="M2355" s="148">
        <v>0.19927127055524901</v>
      </c>
      <c r="N2355" s="87">
        <v>-11928.1520000001</v>
      </c>
      <c r="O2355" s="87">
        <v>-831.39385801953097</v>
      </c>
      <c r="P2355" s="198">
        <v>9</v>
      </c>
      <c r="Q2355" s="198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52">
        <v>43157</v>
      </c>
      <c r="B2356" s="217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26">
        <v>90816</v>
      </c>
      <c r="J2356">
        <v>10.56</v>
      </c>
      <c r="K2356" s="148">
        <v>0.190301217641972</v>
      </c>
      <c r="L2356" s="197">
        <v>851.78999999999905</v>
      </c>
      <c r="M2356" s="148">
        <v>0.16292377151297899</v>
      </c>
      <c r="N2356" s="87">
        <v>8352.7129999999706</v>
      </c>
      <c r="O2356" s="87">
        <v>1201.5175420313799</v>
      </c>
      <c r="P2356" s="198">
        <v>0</v>
      </c>
      <c r="Q2356" s="198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52">
        <v>43157</v>
      </c>
      <c r="B2357" s="217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26">
        <v>25112</v>
      </c>
      <c r="J2357">
        <v>5.84</v>
      </c>
      <c r="K2357" s="148">
        <v>5.2621170029787799E-2</v>
      </c>
      <c r="L2357" s="197">
        <v>0</v>
      </c>
      <c r="M2357" s="148">
        <v>5.3868533994570797E-2</v>
      </c>
      <c r="N2357" s="87">
        <v>-1272.2139999999999</v>
      </c>
      <c r="O2357" s="87">
        <v>-133.073774655173</v>
      </c>
      <c r="P2357" s="198">
        <v>6</v>
      </c>
      <c r="Q2357" s="198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52">
        <v>43157</v>
      </c>
      <c r="B2358" s="217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26">
        <v>1453.5</v>
      </c>
      <c r="J2358">
        <v>9.69</v>
      </c>
      <c r="K2358" s="148">
        <v>3.04574986613159E-3</v>
      </c>
      <c r="L2358" s="197">
        <v>163.22999999999999</v>
      </c>
      <c r="M2358" s="148">
        <v>0</v>
      </c>
      <c r="N2358" s="87">
        <v>2534.4969999997602</v>
      </c>
      <c r="O2358" s="87">
        <v>267.78327182872903</v>
      </c>
      <c r="P2358" s="198">
        <v>0</v>
      </c>
      <c r="Q2358" s="198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52">
        <v>43157</v>
      </c>
      <c r="B2359" s="217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26">
        <v>20217</v>
      </c>
      <c r="J2359">
        <v>8.7899999999999991</v>
      </c>
      <c r="K2359" s="148">
        <v>4.2363897518804497E-2</v>
      </c>
      <c r="L2359" s="197">
        <v>368.51</v>
      </c>
      <c r="M2359" s="148">
        <v>4.4130474350343701E-2</v>
      </c>
      <c r="N2359" s="87">
        <v>-1004.052</v>
      </c>
      <c r="O2359" s="87">
        <v>-115.086006192661</v>
      </c>
      <c r="P2359" s="198">
        <v>3</v>
      </c>
      <c r="Q2359" s="198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52">
        <v>43157</v>
      </c>
      <c r="B2360" s="217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26">
        <v>23199</v>
      </c>
      <c r="J2360">
        <v>6.27</v>
      </c>
      <c r="K2360" s="148">
        <v>4.8612556686884599E-2</v>
      </c>
      <c r="L2360" s="197">
        <v>435.49</v>
      </c>
      <c r="M2360" s="148">
        <v>5.2833607677829401E-2</v>
      </c>
      <c r="N2360" s="87">
        <v>-2310.0880000000002</v>
      </c>
      <c r="O2360" s="87">
        <v>-333.97340975999703</v>
      </c>
      <c r="P2360" s="198">
        <v>0</v>
      </c>
      <c r="Q2360" s="198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52">
        <v>43157</v>
      </c>
      <c r="B2361" s="217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26">
        <v>123480</v>
      </c>
      <c r="J2361">
        <v>8.4</v>
      </c>
      <c r="K2361" s="148">
        <v>0.25874729512895001</v>
      </c>
      <c r="L2361" s="197">
        <v>1764</v>
      </c>
      <c r="M2361" s="148">
        <v>0.34122534236554403</v>
      </c>
      <c r="N2361" s="87">
        <v>-40241.362000000103</v>
      </c>
      <c r="O2361" s="87">
        <v>-4822.6908056354996</v>
      </c>
      <c r="P2361" s="198">
        <v>5</v>
      </c>
      <c r="Q2361" s="198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52">
        <v>43157</v>
      </c>
      <c r="B2362" s="217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26">
        <v>3070</v>
      </c>
      <c r="J2362">
        <v>30.7</v>
      </c>
      <c r="K2362" s="148">
        <v>6.4330595727719198E-3</v>
      </c>
      <c r="L2362" s="197">
        <v>115</v>
      </c>
      <c r="M2362" s="148">
        <v>0</v>
      </c>
    </row>
    <row r="2363" spans="1:64" x14ac:dyDescent="0.25">
      <c r="A2363" s="152">
        <v>43157</v>
      </c>
      <c r="B2363" s="217" t="s">
        <v>835</v>
      </c>
      <c r="C2363" t="s">
        <v>839</v>
      </c>
      <c r="I2363" s="326">
        <v>25256.84</v>
      </c>
      <c r="K2363" s="148">
        <v>5.2924676332237401E-2</v>
      </c>
      <c r="L2363" s="197">
        <v>0</v>
      </c>
      <c r="M2363" s="148">
        <v>0.18923018656417601</v>
      </c>
    </row>
    <row r="2364" spans="1:64" x14ac:dyDescent="0.25">
      <c r="A2364" s="152">
        <v>43158</v>
      </c>
      <c r="B2364" s="217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26">
        <v>77065.39</v>
      </c>
      <c r="J2364">
        <v>0.01</v>
      </c>
      <c r="K2364" s="148">
        <v>0.16163442544784301</v>
      </c>
      <c r="L2364" s="197">
        <v>17.349999999999898</v>
      </c>
      <c r="M2364" s="148">
        <v>0</v>
      </c>
    </row>
    <row r="2365" spans="1:64" x14ac:dyDescent="0.25">
      <c r="A2365" s="152">
        <v>43158</v>
      </c>
      <c r="B2365" s="217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26">
        <v>14028</v>
      </c>
      <c r="J2365">
        <v>5.01</v>
      </c>
      <c r="K2365" s="148">
        <v>2.9421867847322199E-2</v>
      </c>
      <c r="L2365" s="197">
        <v>-84</v>
      </c>
      <c r="M2365" s="148">
        <v>3.0581481228709899E-2</v>
      </c>
      <c r="N2365" s="87">
        <v>-809.98500000000104</v>
      </c>
      <c r="O2365" s="87">
        <v>-164.54878201219501</v>
      </c>
      <c r="P2365" s="198">
        <v>4</v>
      </c>
      <c r="Q2365" s="198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52">
        <v>43158</v>
      </c>
      <c r="B2366" s="217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26">
        <v>674</v>
      </c>
      <c r="J2366">
        <v>6.74</v>
      </c>
      <c r="K2366" s="148">
        <v>1.4136255295904799E-3</v>
      </c>
      <c r="L2366" s="197">
        <v>-28</v>
      </c>
      <c r="M2366" s="148">
        <v>0</v>
      </c>
    </row>
    <row r="2367" spans="1:64" x14ac:dyDescent="0.25">
      <c r="A2367" s="152">
        <v>43158</v>
      </c>
      <c r="B2367" s="217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26">
        <v>699</v>
      </c>
      <c r="J2367">
        <v>6.99</v>
      </c>
      <c r="K2367" s="148">
        <v>1.4660597109551099E-3</v>
      </c>
      <c r="L2367" s="197">
        <v>-15</v>
      </c>
      <c r="M2367" s="148">
        <v>0</v>
      </c>
      <c r="N2367" s="87">
        <v>1703.3019999999999</v>
      </c>
      <c r="O2367" s="87">
        <v>341.114950423729</v>
      </c>
      <c r="P2367" s="198">
        <v>0</v>
      </c>
      <c r="Q2367" s="198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52">
        <v>43158</v>
      </c>
      <c r="B2368" s="217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26">
        <v>83752</v>
      </c>
      <c r="J2368">
        <v>14.44</v>
      </c>
      <c r="K2368" s="148">
        <v>0.17565870230602601</v>
      </c>
      <c r="L2368" s="197">
        <v>-290</v>
      </c>
      <c r="M2368" s="148">
        <v>0.19945272557279201</v>
      </c>
      <c r="N2368" s="87">
        <v>-11928.1520000001</v>
      </c>
      <c r="O2368" s="87">
        <v>-831.39385801953097</v>
      </c>
      <c r="P2368" s="198">
        <v>9</v>
      </c>
      <c r="Q2368" s="198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52">
        <v>43158</v>
      </c>
      <c r="B2369" s="217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26">
        <v>92520</v>
      </c>
      <c r="J2369">
        <v>10.28</v>
      </c>
      <c r="K2369" s="148">
        <v>0.19404841839423001</v>
      </c>
      <c r="L2369" s="197">
        <v>-2425</v>
      </c>
      <c r="M2369" s="148">
        <v>0.17173215814769899</v>
      </c>
      <c r="N2369" s="87">
        <v>6627.7129999999697</v>
      </c>
      <c r="O2369" s="87">
        <v>1057.59571937438</v>
      </c>
      <c r="P2369" s="198">
        <v>0</v>
      </c>
      <c r="Q2369" s="198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52">
        <v>43158</v>
      </c>
      <c r="B2370" s="217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26">
        <v>25112</v>
      </c>
      <c r="J2370">
        <v>5.84</v>
      </c>
      <c r="K2370" s="148">
        <v>5.2669086497145398E-2</v>
      </c>
      <c r="L2370" s="197">
        <v>0</v>
      </c>
      <c r="M2370" s="148">
        <v>5.39175863027824E-2</v>
      </c>
      <c r="N2370" s="87">
        <v>-1272.2139999999999</v>
      </c>
      <c r="O2370" s="87">
        <v>-133.073774655173</v>
      </c>
      <c r="P2370" s="198">
        <v>6</v>
      </c>
      <c r="Q2370" s="198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52">
        <v>43158</v>
      </c>
      <c r="B2371" s="217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26">
        <v>975</v>
      </c>
      <c r="J2371">
        <v>9.75</v>
      </c>
      <c r="K2371" s="148">
        <v>2.0449330732206401E-3</v>
      </c>
      <c r="L2371" s="197">
        <v>6.5</v>
      </c>
      <c r="M2371" s="148">
        <v>0</v>
      </c>
      <c r="N2371" s="87">
        <v>2581.5064999997599</v>
      </c>
      <c r="O2371" s="87">
        <v>263.01893442913098</v>
      </c>
      <c r="P2371" s="198">
        <v>0</v>
      </c>
      <c r="Q2371" s="198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52">
        <v>43158</v>
      </c>
      <c r="B2372" s="217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26">
        <v>20102</v>
      </c>
      <c r="J2372">
        <v>8.74</v>
      </c>
      <c r="K2372" s="148">
        <v>4.2161276551673198E-2</v>
      </c>
      <c r="L2372" s="197">
        <v>-115</v>
      </c>
      <c r="M2372" s="148">
        <v>4.41706592499286E-2</v>
      </c>
      <c r="N2372" s="87">
        <v>-1004.052</v>
      </c>
      <c r="O2372" s="87">
        <v>-115.086006192661</v>
      </c>
      <c r="P2372" s="198">
        <v>3</v>
      </c>
      <c r="Q2372" s="198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52">
        <v>43158</v>
      </c>
      <c r="B2373" s="217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26">
        <v>23125</v>
      </c>
      <c r="J2373">
        <v>6.25</v>
      </c>
      <c r="K2373" s="148">
        <v>4.8501617762284503E-2</v>
      </c>
      <c r="L2373" s="197">
        <v>-74</v>
      </c>
      <c r="M2373" s="148">
        <v>5.2881717589415303E-2</v>
      </c>
      <c r="N2373" s="87">
        <v>-2310.0880000000002</v>
      </c>
      <c r="O2373" s="87">
        <v>-333.97340975999703</v>
      </c>
      <c r="P2373" s="198">
        <v>0</v>
      </c>
      <c r="Q2373" s="198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52">
        <v>43158</v>
      </c>
      <c r="B2374" s="217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26">
        <v>118984</v>
      </c>
      <c r="J2374">
        <v>8.56</v>
      </c>
      <c r="K2374" s="148">
        <v>0.24955314541957399</v>
      </c>
      <c r="L2374" s="197">
        <v>2514.98</v>
      </c>
      <c r="M2374" s="148">
        <v>0.326831459887998</v>
      </c>
      <c r="N2374" s="87">
        <v>-33369.39</v>
      </c>
      <c r="O2374" s="87">
        <v>-3785.7781276958099</v>
      </c>
      <c r="P2374" s="198">
        <v>5</v>
      </c>
      <c r="Q2374" s="198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52">
        <v>43158</v>
      </c>
      <c r="B2375" s="217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26">
        <v>3128</v>
      </c>
      <c r="J2375">
        <v>31.28</v>
      </c>
      <c r="K2375" s="148">
        <v>6.5605647723427397E-3</v>
      </c>
      <c r="L2375" s="197">
        <v>58</v>
      </c>
      <c r="M2375" s="148">
        <v>0</v>
      </c>
    </row>
    <row r="2376" spans="1:64" x14ac:dyDescent="0.25">
      <c r="A2376" s="152">
        <v>43158</v>
      </c>
      <c r="B2376" s="217" t="s">
        <v>835</v>
      </c>
      <c r="C2376" t="s">
        <v>839</v>
      </c>
      <c r="I2376" s="326">
        <v>16623.830000000002</v>
      </c>
      <c r="K2376" s="148">
        <v>3.4866276687792297E-2</v>
      </c>
      <c r="L2376" s="197">
        <v>0</v>
      </c>
      <c r="M2376" s="148">
        <v>0.196500702135636</v>
      </c>
    </row>
    <row r="2377" spans="1:64" x14ac:dyDescent="0.25">
      <c r="A2377" s="152">
        <v>43159</v>
      </c>
      <c r="B2377" s="217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26">
        <v>77072.05</v>
      </c>
      <c r="J2377">
        <v>0.01</v>
      </c>
      <c r="K2377" s="148">
        <v>0.16219675359216201</v>
      </c>
      <c r="L2377" s="197">
        <v>6.6600000000003101</v>
      </c>
      <c r="M2377" s="148">
        <v>0</v>
      </c>
    </row>
    <row r="2378" spans="1:64" x14ac:dyDescent="0.25">
      <c r="A2378" s="152">
        <v>43159</v>
      </c>
      <c r="B2378" s="217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26">
        <v>13944</v>
      </c>
      <c r="J2378">
        <v>4.9800000000000004</v>
      </c>
      <c r="K2378" s="148">
        <v>2.93448991182809E-2</v>
      </c>
      <c r="L2378" s="197">
        <v>-84</v>
      </c>
      <c r="M2378" s="148">
        <v>3.0685222755647699E-2</v>
      </c>
      <c r="N2378" s="87">
        <v>-809.98500000000104</v>
      </c>
      <c r="O2378" s="87">
        <v>-164.54878201219501</v>
      </c>
      <c r="P2378" s="198">
        <v>4</v>
      </c>
      <c r="Q2378" s="198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52">
        <v>43159</v>
      </c>
      <c r="B2379" s="217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26">
        <v>667</v>
      </c>
      <c r="J2379">
        <v>6.67</v>
      </c>
      <c r="K2379" s="148">
        <v>1.4036895949435899E-3</v>
      </c>
      <c r="L2379" s="197">
        <v>-7</v>
      </c>
      <c r="M2379" s="148">
        <v>0</v>
      </c>
    </row>
    <row r="2380" spans="1:64" x14ac:dyDescent="0.25">
      <c r="A2380" s="152">
        <v>43159</v>
      </c>
      <c r="B2380" s="217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26">
        <v>4104</v>
      </c>
      <c r="J2380">
        <v>6.84</v>
      </c>
      <c r="K2380" s="148">
        <v>8.6367947490981704E-3</v>
      </c>
      <c r="L2380" s="197">
        <v>-30.029999999999699</v>
      </c>
      <c r="M2380" s="148">
        <v>3.6332411205374101E-3</v>
      </c>
      <c r="N2380" s="87">
        <v>-1731.998</v>
      </c>
      <c r="O2380" s="87">
        <v>348.07689489795899</v>
      </c>
      <c r="P2380" s="198">
        <v>0</v>
      </c>
      <c r="Q2380" s="198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52">
        <v>43159</v>
      </c>
      <c r="B2381" s="217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26">
        <v>83346</v>
      </c>
      <c r="J2381">
        <v>14.37</v>
      </c>
      <c r="K2381" s="148">
        <v>0.175400169385559</v>
      </c>
      <c r="L2381" s="197">
        <v>-406</v>
      </c>
      <c r="M2381" s="148">
        <v>0.200129328846128</v>
      </c>
      <c r="N2381" s="87">
        <v>-11928.1520000001</v>
      </c>
      <c r="O2381" s="87">
        <v>-831.39385801953097</v>
      </c>
      <c r="P2381" s="198">
        <v>9</v>
      </c>
      <c r="Q2381" s="198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52">
        <v>43159</v>
      </c>
      <c r="B2382" s="217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26">
        <v>92700</v>
      </c>
      <c r="J2382">
        <v>10.3</v>
      </c>
      <c r="K2382" s="148">
        <v>0.19508549542919101</v>
      </c>
      <c r="L2382" s="197">
        <v>180</v>
      </c>
      <c r="M2382" s="148">
        <v>0.17231472496901601</v>
      </c>
      <c r="N2382" s="87">
        <v>6627.7129999999697</v>
      </c>
      <c r="O2382" s="87">
        <v>1057.59571937438</v>
      </c>
      <c r="P2382" s="198">
        <v>0</v>
      </c>
      <c r="Q2382" s="198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52">
        <v>43159</v>
      </c>
      <c r="B2383" s="217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26">
        <v>25112</v>
      </c>
      <c r="J2383">
        <v>5.84</v>
      </c>
      <c r="K2383" s="148">
        <v>5.2847755784442799E-2</v>
      </c>
      <c r="L2383" s="197">
        <v>0</v>
      </c>
      <c r="M2383" s="148">
        <v>5.4100490874670802E-2</v>
      </c>
      <c r="N2383" s="87">
        <v>-1272.2139999999999</v>
      </c>
      <c r="O2383" s="87">
        <v>-133.073774655173</v>
      </c>
      <c r="P2383" s="198">
        <v>6</v>
      </c>
      <c r="Q2383" s="198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52">
        <v>43159</v>
      </c>
      <c r="B2384" s="217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26">
        <v>963</v>
      </c>
      <c r="J2384">
        <v>9.6300000000000008</v>
      </c>
      <c r="K2384" s="148">
        <v>2.02661631174014E-3</v>
      </c>
      <c r="L2384" s="197">
        <v>-12</v>
      </c>
      <c r="M2384" s="148">
        <v>0</v>
      </c>
      <c r="N2384" s="87">
        <v>2581.5064999997599</v>
      </c>
      <c r="O2384" s="87">
        <v>263.01893442913098</v>
      </c>
      <c r="P2384" s="198">
        <v>0</v>
      </c>
      <c r="Q2384" s="198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52">
        <v>43159</v>
      </c>
      <c r="B2385" s="217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26">
        <v>20079</v>
      </c>
      <c r="J2385">
        <v>8.73</v>
      </c>
      <c r="K2385" s="148">
        <v>4.2255897116749999E-2</v>
      </c>
      <c r="L2385" s="197">
        <v>-23</v>
      </c>
      <c r="M2385" s="148">
        <v>4.4320499331321803E-2</v>
      </c>
      <c r="N2385" s="87">
        <v>-1004.052</v>
      </c>
      <c r="O2385" s="87">
        <v>-115.086006192661</v>
      </c>
      <c r="P2385" s="198">
        <v>3</v>
      </c>
      <c r="Q2385" s="198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52">
        <v>43159</v>
      </c>
      <c r="B2386" s="217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26">
        <v>20823</v>
      </c>
      <c r="J2386">
        <v>6.31</v>
      </c>
      <c r="K2386" s="148">
        <v>4.3821631837346803E-2</v>
      </c>
      <c r="L2386" s="197">
        <v>218.47</v>
      </c>
      <c r="M2386" s="148">
        <v>4.77568240569584E-2</v>
      </c>
      <c r="N2386" s="87">
        <v>-2058.61599999999</v>
      </c>
      <c r="O2386" s="87">
        <v>-290.50435870252898</v>
      </c>
      <c r="P2386" s="198">
        <v>0</v>
      </c>
      <c r="Q2386" s="198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52">
        <v>43159</v>
      </c>
      <c r="B2387" s="217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26">
        <v>117594</v>
      </c>
      <c r="J2387">
        <v>8.4600000000000009</v>
      </c>
      <c r="K2387" s="148">
        <v>0.24747447410464199</v>
      </c>
      <c r="L2387" s="197">
        <v>-1390</v>
      </c>
      <c r="M2387" s="148">
        <v>0.32794016990915498</v>
      </c>
      <c r="N2387" s="87">
        <v>-33369.39</v>
      </c>
      <c r="O2387" s="87">
        <v>-3785.7781276958099</v>
      </c>
      <c r="P2387" s="198">
        <v>5</v>
      </c>
      <c r="Q2387" s="198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52">
        <v>43159</v>
      </c>
      <c r="B2388" s="217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26">
        <v>3063</v>
      </c>
      <c r="J2388">
        <v>30.63</v>
      </c>
      <c r="K2388" s="148">
        <v>6.4460288295535304E-3</v>
      </c>
      <c r="L2388" s="197">
        <v>-65</v>
      </c>
      <c r="M2388" s="148">
        <v>0</v>
      </c>
    </row>
    <row r="2389" spans="1:64" x14ac:dyDescent="0.25">
      <c r="A2389" s="152">
        <v>43159</v>
      </c>
      <c r="B2389" s="217" t="s">
        <v>835</v>
      </c>
      <c r="C2389" t="s">
        <v>839</v>
      </c>
      <c r="I2389" s="326">
        <v>15709.23</v>
      </c>
      <c r="K2389" s="148">
        <v>3.3059794146290303E-2</v>
      </c>
      <c r="L2389" s="197">
        <v>0</v>
      </c>
      <c r="M2389" s="148">
        <v>0.195256547738452</v>
      </c>
    </row>
    <row r="2390" spans="1:64" x14ac:dyDescent="0.25">
      <c r="A2390" s="152">
        <v>43160</v>
      </c>
      <c r="B2390" s="217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26">
        <v>77079.460000000006</v>
      </c>
      <c r="J2390">
        <v>0.01</v>
      </c>
      <c r="K2390" s="148">
        <v>0.16030911841034801</v>
      </c>
      <c r="L2390" s="197">
        <v>7.40999999999985</v>
      </c>
      <c r="M2390" s="148">
        <v>0</v>
      </c>
    </row>
    <row r="2391" spans="1:64" x14ac:dyDescent="0.25">
      <c r="A2391" s="152">
        <v>43160</v>
      </c>
      <c r="B2391" s="217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26">
        <v>13972</v>
      </c>
      <c r="J2391">
        <v>4.99</v>
      </c>
      <c r="K2391" s="148">
        <v>2.90588310093166E-2</v>
      </c>
      <c r="L2391" s="197">
        <v>28</v>
      </c>
      <c r="M2391" s="148">
        <v>3.0325194565948701E-2</v>
      </c>
      <c r="N2391" s="87">
        <v>-809.98500000000104</v>
      </c>
      <c r="O2391" s="87">
        <v>-164.54878201219501</v>
      </c>
      <c r="P2391" s="198">
        <v>4</v>
      </c>
      <c r="Q2391" s="198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52">
        <v>43160</v>
      </c>
      <c r="B2392" s="217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26">
        <v>669</v>
      </c>
      <c r="J2392">
        <v>6.69</v>
      </c>
      <c r="K2392" s="148">
        <v>1.3913797555992599E-3</v>
      </c>
      <c r="L2392" s="197">
        <v>2</v>
      </c>
      <c r="M2392" s="148">
        <v>0</v>
      </c>
    </row>
    <row r="2393" spans="1:64" x14ac:dyDescent="0.25">
      <c r="A2393" s="152">
        <v>43160</v>
      </c>
      <c r="B2393" s="217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26">
        <v>4092</v>
      </c>
      <c r="J2393">
        <v>6.82</v>
      </c>
      <c r="K2393" s="148">
        <v>8.5105021822304405E-3</v>
      </c>
      <c r="L2393" s="197">
        <v>-12</v>
      </c>
      <c r="M2393" s="148">
        <v>3.5906124834965999E-3</v>
      </c>
      <c r="N2393" s="87">
        <v>-1731.998</v>
      </c>
      <c r="O2393" s="87">
        <v>348.07689489795899</v>
      </c>
      <c r="P2393" s="198">
        <v>0</v>
      </c>
      <c r="Q2393" s="198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52">
        <v>43160</v>
      </c>
      <c r="B2394" s="217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26">
        <v>84158</v>
      </c>
      <c r="J2394">
        <v>14.51</v>
      </c>
      <c r="K2394" s="148">
        <v>0.17503099771557901</v>
      </c>
      <c r="L2394" s="197">
        <v>812</v>
      </c>
      <c r="M2394" s="148">
        <v>0.197781221402233</v>
      </c>
      <c r="N2394" s="87">
        <v>-11928.1520000001</v>
      </c>
      <c r="O2394" s="87">
        <v>-831.39385801953097</v>
      </c>
      <c r="P2394" s="198">
        <v>9</v>
      </c>
      <c r="Q2394" s="198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52">
        <v>43160</v>
      </c>
      <c r="B2395" s="217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26">
        <v>93960</v>
      </c>
      <c r="J2395">
        <v>10.44</v>
      </c>
      <c r="K2395" s="148">
        <v>0.19541710289403</v>
      </c>
      <c r="L2395" s="197">
        <v>1260</v>
      </c>
      <c r="M2395" s="148">
        <v>0.17029296488654599</v>
      </c>
      <c r="N2395" s="87">
        <v>6627.7129999999697</v>
      </c>
      <c r="O2395" s="87">
        <v>1057.59571937438</v>
      </c>
      <c r="P2395" s="198">
        <v>0</v>
      </c>
      <c r="Q2395" s="198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52">
        <v>43160</v>
      </c>
      <c r="B2396" s="217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26">
        <v>25112</v>
      </c>
      <c r="J2396">
        <v>5.84</v>
      </c>
      <c r="K2396" s="148">
        <v>5.22276956989665E-2</v>
      </c>
      <c r="L2396" s="197">
        <v>0</v>
      </c>
      <c r="M2396" s="148">
        <v>5.3465732510798399E-2</v>
      </c>
      <c r="N2396" s="87">
        <v>-1272.2139999999999</v>
      </c>
      <c r="O2396" s="87">
        <v>-133.073774655173</v>
      </c>
      <c r="P2396" s="198">
        <v>6</v>
      </c>
      <c r="Q2396" s="198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52">
        <v>43160</v>
      </c>
      <c r="B2397" s="217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26">
        <v>970</v>
      </c>
      <c r="J2397">
        <v>9.6999999999999993</v>
      </c>
      <c r="K2397" s="148">
        <v>2.01739665610057E-3</v>
      </c>
      <c r="L2397" s="197">
        <v>7</v>
      </c>
      <c r="M2397" s="148">
        <v>0</v>
      </c>
      <c r="N2397" s="87">
        <v>2581.5064999997599</v>
      </c>
      <c r="O2397" s="87">
        <v>263.01893442913098</v>
      </c>
      <c r="P2397" s="198">
        <v>0</v>
      </c>
      <c r="Q2397" s="198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52">
        <v>43160</v>
      </c>
      <c r="B2398" s="217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26">
        <v>20171</v>
      </c>
      <c r="J2398">
        <v>8.77</v>
      </c>
      <c r="K2398" s="148">
        <v>4.1951451495056302E-2</v>
      </c>
      <c r="L2398" s="197">
        <v>92</v>
      </c>
      <c r="M2398" s="148">
        <v>4.3800489120939E-2</v>
      </c>
      <c r="N2398" s="87">
        <v>-1004.052</v>
      </c>
      <c r="O2398" s="87">
        <v>-115.086006192661</v>
      </c>
      <c r="P2398" s="198">
        <v>3</v>
      </c>
      <c r="Q2398" s="198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52">
        <v>43160</v>
      </c>
      <c r="B2399" s="217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26">
        <v>21120</v>
      </c>
      <c r="J2399">
        <v>6.4</v>
      </c>
      <c r="K2399" s="148">
        <v>4.3925172553447397E-2</v>
      </c>
      <c r="L2399" s="197">
        <v>297</v>
      </c>
      <c r="M2399" s="148">
        <v>4.7196495619784701E-2</v>
      </c>
      <c r="N2399" s="87">
        <v>-2058.61599999999</v>
      </c>
      <c r="O2399" s="87">
        <v>-290.50435870252898</v>
      </c>
      <c r="P2399" s="198">
        <v>0</v>
      </c>
      <c r="Q2399" s="198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52">
        <v>43160</v>
      </c>
      <c r="B2400" s="217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26">
        <v>120652</v>
      </c>
      <c r="J2400">
        <v>8.68</v>
      </c>
      <c r="K2400" s="148">
        <v>0.25093086737303699</v>
      </c>
      <c r="L2400" s="197">
        <v>3058</v>
      </c>
      <c r="M2400" s="148">
        <v>0.32409246423524901</v>
      </c>
      <c r="N2400" s="87">
        <v>-33369.39</v>
      </c>
      <c r="O2400" s="87">
        <v>-3785.7781276958099</v>
      </c>
      <c r="P2400" s="198">
        <v>5</v>
      </c>
      <c r="Q2400" s="198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52">
        <v>43160</v>
      </c>
      <c r="B2401" s="217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26">
        <v>3153</v>
      </c>
      <c r="J2401">
        <v>31.53</v>
      </c>
      <c r="K2401" s="148">
        <v>6.5575790275104098E-3</v>
      </c>
      <c r="L2401" s="197">
        <v>90</v>
      </c>
      <c r="M2401" s="148">
        <v>0</v>
      </c>
    </row>
    <row r="2402" spans="1:64" x14ac:dyDescent="0.25">
      <c r="A2402" s="152">
        <v>43160</v>
      </c>
      <c r="B2402" s="217" t="s">
        <v>835</v>
      </c>
      <c r="C2402" t="s">
        <v>839</v>
      </c>
      <c r="I2402" s="326">
        <v>15709.23</v>
      </c>
      <c r="K2402" s="148">
        <v>3.2671905228778102E-2</v>
      </c>
      <c r="L2402" s="197">
        <v>0</v>
      </c>
      <c r="M2402" s="148">
        <v>0.192981023639126</v>
      </c>
    </row>
    <row r="2403" spans="1:64" x14ac:dyDescent="0.25">
      <c r="A2403" s="152">
        <v>43161</v>
      </c>
      <c r="B2403" s="217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26">
        <v>77086.320000000007</v>
      </c>
      <c r="J2403">
        <v>0.01</v>
      </c>
      <c r="K2403" s="148">
        <v>0.16013276551935399</v>
      </c>
      <c r="L2403" s="197">
        <v>6.86000000000013</v>
      </c>
      <c r="M2403" s="148">
        <v>0</v>
      </c>
    </row>
    <row r="2404" spans="1:64" x14ac:dyDescent="0.25">
      <c r="A2404" s="152">
        <v>43161</v>
      </c>
      <c r="B2404" s="217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26">
        <v>13916</v>
      </c>
      <c r="J2404">
        <v>4.97</v>
      </c>
      <c r="K2404" s="148">
        <v>2.8907951047181E-2</v>
      </c>
      <c r="L2404" s="197">
        <v>-56</v>
      </c>
      <c r="M2404" s="148">
        <v>3.0289138714022001E-2</v>
      </c>
      <c r="N2404" s="87">
        <v>-809.98500000000104</v>
      </c>
      <c r="O2404" s="87">
        <v>-164.54878201219501</v>
      </c>
      <c r="P2404" s="198">
        <v>4</v>
      </c>
      <c r="Q2404" s="198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52">
        <v>43161</v>
      </c>
      <c r="B2405" s="217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26">
        <v>668</v>
      </c>
      <c r="J2405">
        <v>6.68</v>
      </c>
      <c r="K2405" s="148">
        <v>1.3876481244263399E-3</v>
      </c>
      <c r="L2405" s="197">
        <v>-1</v>
      </c>
      <c r="M2405" s="148">
        <v>0</v>
      </c>
    </row>
    <row r="2406" spans="1:64" x14ac:dyDescent="0.25">
      <c r="A2406" s="152">
        <v>43161</v>
      </c>
      <c r="B2406" s="217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26">
        <v>7392</v>
      </c>
      <c r="J2406">
        <v>6.72</v>
      </c>
      <c r="K2406" s="148">
        <v>1.5355531340957299E-2</v>
      </c>
      <c r="L2406" s="197">
        <v>-45.070000000000199</v>
      </c>
      <c r="M2406" s="148">
        <v>1.0535115962616999E-2</v>
      </c>
      <c r="N2406" s="87">
        <v>-5077.2979999999998</v>
      </c>
      <c r="O2406" s="87">
        <v>340.50361511976001</v>
      </c>
      <c r="P2406" s="198">
        <v>1</v>
      </c>
      <c r="Q2406" s="198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52">
        <v>43161</v>
      </c>
      <c r="B2407" s="217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26">
        <v>83694</v>
      </c>
      <c r="J2407">
        <v>14.43</v>
      </c>
      <c r="K2407" s="148">
        <v>0.17385901515829</v>
      </c>
      <c r="L2407" s="197">
        <v>-464</v>
      </c>
      <c r="M2407" s="148">
        <v>0.19754606477636999</v>
      </c>
      <c r="N2407" s="87">
        <v>-11928.1520000001</v>
      </c>
      <c r="O2407" s="87">
        <v>-831.39385801953097</v>
      </c>
      <c r="P2407" s="198">
        <v>9</v>
      </c>
      <c r="Q2407" s="198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52">
        <v>43161</v>
      </c>
      <c r="B2408" s="217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26">
        <v>92970</v>
      </c>
      <c r="J2408">
        <v>10.33</v>
      </c>
      <c r="K2408" s="148">
        <v>0.19312821276634201</v>
      </c>
      <c r="L2408" s="197">
        <v>-990</v>
      </c>
      <c r="M2408" s="148">
        <v>0.170090491068521</v>
      </c>
      <c r="N2408" s="87">
        <v>6627.7129999999697</v>
      </c>
      <c r="O2408" s="87">
        <v>1057.59571937438</v>
      </c>
      <c r="P2408" s="198">
        <v>0</v>
      </c>
      <c r="Q2408" s="198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52">
        <v>43161</v>
      </c>
      <c r="B2409" s="217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26">
        <v>25112</v>
      </c>
      <c r="J2409">
        <v>5.84</v>
      </c>
      <c r="K2409" s="148">
        <v>5.2165598354182899E-2</v>
      </c>
      <c r="L2409" s="197">
        <v>0</v>
      </c>
      <c r="M2409" s="148">
        <v>5.3402163173085902E-2</v>
      </c>
      <c r="N2409" s="87">
        <v>-1272.2139999999999</v>
      </c>
      <c r="O2409" s="87">
        <v>-133.073774655173</v>
      </c>
      <c r="P2409" s="198">
        <v>6</v>
      </c>
      <c r="Q2409" s="198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52">
        <v>43161</v>
      </c>
      <c r="B2410" s="217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26">
        <v>937</v>
      </c>
      <c r="J2410">
        <v>9.3699999999999992</v>
      </c>
      <c r="K2410" s="148">
        <v>1.9464465457896399E-3</v>
      </c>
      <c r="L2410" s="197">
        <v>-33</v>
      </c>
      <c r="M2410" s="148">
        <v>0</v>
      </c>
      <c r="N2410" s="87">
        <v>2581.5064999997599</v>
      </c>
      <c r="O2410" s="87">
        <v>263.01893442913098</v>
      </c>
      <c r="P2410" s="198">
        <v>0</v>
      </c>
      <c r="Q2410" s="198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52">
        <v>43161</v>
      </c>
      <c r="B2411" s="217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26">
        <v>9650</v>
      </c>
      <c r="J2411">
        <v>9.65</v>
      </c>
      <c r="K2411" s="148">
        <v>2.00461143723266E-2</v>
      </c>
      <c r="L2411" s="197">
        <v>1880.57</v>
      </c>
      <c r="M2411" s="148">
        <v>1.79864124736272E-2</v>
      </c>
      <c r="N2411" s="87">
        <v>891.51899999999705</v>
      </c>
      <c r="O2411" s="87">
        <v>93.306098481674994</v>
      </c>
      <c r="P2411" s="198">
        <v>0</v>
      </c>
      <c r="Q2411" s="198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52">
        <v>43161</v>
      </c>
      <c r="B2412" s="217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26">
        <v>21054</v>
      </c>
      <c r="J2412">
        <v>6.38</v>
      </c>
      <c r="K2412" s="148">
        <v>4.3735843730047998E-2</v>
      </c>
      <c r="L2412" s="197">
        <v>-66</v>
      </c>
      <c r="M2412" s="148">
        <v>4.7140380238436599E-2</v>
      </c>
      <c r="N2412" s="87">
        <v>-2058.61599999999</v>
      </c>
      <c r="O2412" s="87">
        <v>-290.50435870252898</v>
      </c>
      <c r="P2412" s="198">
        <v>0</v>
      </c>
      <c r="Q2412" s="198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52">
        <v>43161</v>
      </c>
      <c r="B2413" s="217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26">
        <v>120930</v>
      </c>
      <c r="J2413">
        <v>8.6999999999999993</v>
      </c>
      <c r="K2413" s="148">
        <v>0.25121001150730099</v>
      </c>
      <c r="L2413" s="197">
        <v>278</v>
      </c>
      <c r="M2413" s="148">
        <v>0.32370712689221598</v>
      </c>
      <c r="N2413" s="87">
        <v>-33369.39</v>
      </c>
      <c r="O2413" s="87">
        <v>-3785.7781276958099</v>
      </c>
      <c r="P2413" s="198">
        <v>5</v>
      </c>
      <c r="Q2413" s="198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52">
        <v>43161</v>
      </c>
      <c r="B2414" s="217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26">
        <v>3215</v>
      </c>
      <c r="J2414">
        <v>32.15</v>
      </c>
      <c r="K2414" s="148">
        <v>6.6785759281896197E-3</v>
      </c>
      <c r="L2414" s="197">
        <v>62</v>
      </c>
      <c r="M2414" s="148">
        <v>0</v>
      </c>
    </row>
    <row r="2415" spans="1:64" x14ac:dyDescent="0.25">
      <c r="A2415" s="152">
        <v>43161</v>
      </c>
      <c r="B2415" s="217" t="s">
        <v>835</v>
      </c>
      <c r="C2415" t="s">
        <v>839</v>
      </c>
      <c r="I2415" s="326">
        <v>24765.73</v>
      </c>
      <c r="K2415" s="148">
        <v>5.1446285605612298E-2</v>
      </c>
      <c r="L2415" s="197">
        <v>0</v>
      </c>
      <c r="M2415" s="148">
        <v>0.211579051124966</v>
      </c>
    </row>
    <row r="2416" spans="1:64" x14ac:dyDescent="0.25">
      <c r="A2416" s="152">
        <v>43164</v>
      </c>
      <c r="B2416" s="217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26">
        <v>77093.850000000006</v>
      </c>
      <c r="J2416">
        <v>0.01</v>
      </c>
      <c r="K2416" s="148">
        <v>0.15914128767875099</v>
      </c>
      <c r="L2416" s="197">
        <v>7.5299999999997498</v>
      </c>
      <c r="M2416" s="148">
        <v>0</v>
      </c>
    </row>
    <row r="2417" spans="1:64" x14ac:dyDescent="0.25">
      <c r="A2417" s="152">
        <v>43164</v>
      </c>
      <c r="B2417" s="217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26">
        <v>13888</v>
      </c>
      <c r="J2417">
        <v>4.96</v>
      </c>
      <c r="K2417" s="148">
        <v>2.86683594512726E-2</v>
      </c>
      <c r="L2417" s="197">
        <v>-28</v>
      </c>
      <c r="M2417" s="148">
        <v>3.00986604003072E-2</v>
      </c>
      <c r="N2417" s="87">
        <v>-809.98500000000104</v>
      </c>
      <c r="O2417" s="87">
        <v>-164.54878201219501</v>
      </c>
      <c r="P2417" s="198">
        <v>4</v>
      </c>
      <c r="Q2417" s="198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52">
        <v>43164</v>
      </c>
      <c r="B2418" s="217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26">
        <v>662</v>
      </c>
      <c r="J2418">
        <v>6.62</v>
      </c>
      <c r="K2418" s="148">
        <v>1.3665361431986201E-3</v>
      </c>
      <c r="L2418" s="197">
        <v>-6</v>
      </c>
      <c r="M2418" s="148">
        <v>0</v>
      </c>
    </row>
    <row r="2419" spans="1:64" x14ac:dyDescent="0.25">
      <c r="A2419" s="152">
        <v>43164</v>
      </c>
      <c r="B2419" s="217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26">
        <v>7348</v>
      </c>
      <c r="J2419">
        <v>6.68</v>
      </c>
      <c r="K2419" s="148">
        <v>1.5168138338706101E-2</v>
      </c>
      <c r="L2419" s="197">
        <v>-44</v>
      </c>
      <c r="M2419" s="148">
        <v>1.04688641242172E-2</v>
      </c>
      <c r="N2419" s="87">
        <v>-5077.2979999999998</v>
      </c>
      <c r="O2419" s="87">
        <v>340.50361511976001</v>
      </c>
      <c r="P2419" s="198">
        <v>0</v>
      </c>
      <c r="Q2419" s="198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52">
        <v>43164</v>
      </c>
      <c r="B2420" s="217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26">
        <v>83578</v>
      </c>
      <c r="J2420">
        <v>14.41</v>
      </c>
      <c r="K2420" s="148">
        <v>0.17252622020582201</v>
      </c>
      <c r="L2420" s="197">
        <v>-116</v>
      </c>
      <c r="M2420" s="148">
        <v>0.19630376331461899</v>
      </c>
      <c r="N2420" s="87">
        <v>-11928.1520000001</v>
      </c>
      <c r="O2420" s="87">
        <v>-831.39385801953097</v>
      </c>
      <c r="P2420" s="198">
        <v>9</v>
      </c>
      <c r="Q2420" s="198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52">
        <v>43164</v>
      </c>
      <c r="B2421" s="217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26">
        <v>93330</v>
      </c>
      <c r="J2421">
        <v>10.37</v>
      </c>
      <c r="K2421" s="148">
        <v>0.19265682514309301</v>
      </c>
      <c r="L2421" s="197">
        <v>360</v>
      </c>
      <c r="M2421" s="148">
        <v>0.169020848573118</v>
      </c>
      <c r="N2421" s="87">
        <v>6627.7129999999697</v>
      </c>
      <c r="O2421" s="87">
        <v>1057.59571937438</v>
      </c>
      <c r="P2421" s="198">
        <v>0</v>
      </c>
      <c r="Q2421" s="198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52">
        <v>43164</v>
      </c>
      <c r="B2422" s="217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26">
        <v>25112</v>
      </c>
      <c r="J2422">
        <v>5.84</v>
      </c>
      <c r="K2422" s="148">
        <v>5.1837546265866702E-2</v>
      </c>
      <c r="L2422" s="197">
        <v>0</v>
      </c>
      <c r="M2422" s="148">
        <v>5.3066334740129298E-2</v>
      </c>
      <c r="N2422" s="87">
        <v>-1272.2139999999999</v>
      </c>
      <c r="O2422" s="87">
        <v>-133.073774655173</v>
      </c>
      <c r="P2422" s="198">
        <v>6</v>
      </c>
      <c r="Q2422" s="198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52">
        <v>43164</v>
      </c>
      <c r="B2423" s="217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26">
        <v>954</v>
      </c>
      <c r="J2423">
        <v>9.5399999999999991</v>
      </c>
      <c r="K2423" s="148">
        <v>1.96929830908079E-3</v>
      </c>
      <c r="L2423" s="197">
        <v>17</v>
      </c>
      <c r="M2423" s="148">
        <v>0</v>
      </c>
      <c r="N2423" s="87">
        <v>2581.5064999997599</v>
      </c>
      <c r="O2423" s="87">
        <v>263.01893442913098</v>
      </c>
      <c r="P2423" s="198">
        <v>0</v>
      </c>
      <c r="Q2423" s="198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52">
        <v>43164</v>
      </c>
      <c r="B2424" s="217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26">
        <v>2060</v>
      </c>
      <c r="J2424">
        <v>10.3</v>
      </c>
      <c r="K2424" s="148">
        <v>4.2523632250591496E-3</v>
      </c>
      <c r="L2424" s="197">
        <v>451.93</v>
      </c>
      <c r="M2424" s="148">
        <v>1.27271579922826E-3</v>
      </c>
      <c r="N2424" s="87">
        <v>1435.4590000000001</v>
      </c>
      <c r="O2424" s="87">
        <v>139.83833045808899</v>
      </c>
      <c r="P2424" s="198">
        <v>0</v>
      </c>
      <c r="Q2424" s="198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52">
        <v>43164</v>
      </c>
      <c r="B2425" s="217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26">
        <v>21318</v>
      </c>
      <c r="J2425">
        <v>6.46</v>
      </c>
      <c r="K2425" s="148">
        <v>4.4005766617384E-2</v>
      </c>
      <c r="L2425" s="197">
        <v>264</v>
      </c>
      <c r="M2425" s="148">
        <v>4.6843930074552002E-2</v>
      </c>
      <c r="N2425" s="87">
        <v>-2058.61599999999</v>
      </c>
      <c r="O2425" s="87">
        <v>-290.50435870252898</v>
      </c>
      <c r="P2425" s="198">
        <v>0</v>
      </c>
      <c r="Q2425" s="198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52">
        <v>43164</v>
      </c>
      <c r="B2426" s="217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26">
        <v>123015</v>
      </c>
      <c r="J2426">
        <v>8.85</v>
      </c>
      <c r="K2426" s="148">
        <v>0.25393420491779201</v>
      </c>
      <c r="L2426" s="197">
        <v>2085</v>
      </c>
      <c r="M2426" s="148">
        <v>0.32167144049485502</v>
      </c>
      <c r="N2426" s="87">
        <v>-33369.39</v>
      </c>
      <c r="O2426" s="87">
        <v>-3785.7781276958099</v>
      </c>
      <c r="P2426" s="198">
        <v>5</v>
      </c>
      <c r="Q2426" s="198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52">
        <v>43164</v>
      </c>
      <c r="B2427" s="217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26">
        <v>3270</v>
      </c>
      <c r="J2427">
        <v>32.700000000000003</v>
      </c>
      <c r="K2427" s="148">
        <v>6.7501105562832201E-3</v>
      </c>
      <c r="L2427" s="197">
        <v>55</v>
      </c>
      <c r="M2427" s="148">
        <v>0</v>
      </c>
    </row>
    <row r="2428" spans="1:64" x14ac:dyDescent="0.25">
      <c r="A2428" s="152">
        <v>43164</v>
      </c>
      <c r="B2428" s="217" t="s">
        <v>835</v>
      </c>
      <c r="C2428" t="s">
        <v>839</v>
      </c>
      <c r="I2428" s="326">
        <v>32807.660000000003</v>
      </c>
      <c r="K2428" s="148">
        <v>6.7723343147691295E-2</v>
      </c>
      <c r="L2428" s="197">
        <v>0</v>
      </c>
      <c r="M2428" s="148">
        <v>0.22686463082644201</v>
      </c>
    </row>
    <row r="2429" spans="1:64" x14ac:dyDescent="0.25">
      <c r="A2429" s="152">
        <v>43165</v>
      </c>
      <c r="B2429" s="217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26">
        <v>112113.61</v>
      </c>
      <c r="J2429">
        <v>0.01</v>
      </c>
      <c r="K2429" s="148">
        <v>0.23050433715997401</v>
      </c>
      <c r="L2429" s="197">
        <v>19.760000000000201</v>
      </c>
      <c r="M2429" s="148">
        <v>0</v>
      </c>
    </row>
    <row r="2430" spans="1:64" x14ac:dyDescent="0.25">
      <c r="A2430" s="152">
        <v>43165</v>
      </c>
      <c r="B2430" s="217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26">
        <v>14056</v>
      </c>
      <c r="J2430">
        <v>5.0199999999999996</v>
      </c>
      <c r="K2430" s="148">
        <v>2.8898979910829702E-2</v>
      </c>
      <c r="L2430" s="197">
        <v>168</v>
      </c>
      <c r="M2430" s="148">
        <v>2.9978147922027399E-2</v>
      </c>
      <c r="N2430" s="87">
        <v>-809.98500000000104</v>
      </c>
      <c r="O2430" s="87">
        <v>-164.54878201219501</v>
      </c>
      <c r="P2430" s="198">
        <v>4</v>
      </c>
      <c r="Q2430" s="198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52">
        <v>43165</v>
      </c>
      <c r="B2431" s="217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26">
        <v>655</v>
      </c>
      <c r="J2431">
        <v>6.55</v>
      </c>
      <c r="K2431" s="148">
        <v>1.3466727263512701E-3</v>
      </c>
      <c r="L2431" s="197">
        <v>-7</v>
      </c>
      <c r="M2431" s="148">
        <v>0</v>
      </c>
    </row>
    <row r="2432" spans="1:64" x14ac:dyDescent="0.25">
      <c r="A2432" s="152">
        <v>43165</v>
      </c>
      <c r="B2432" s="217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26">
        <v>7403</v>
      </c>
      <c r="J2432">
        <v>6.73</v>
      </c>
      <c r="K2432" s="148">
        <v>1.52204857911121E-2</v>
      </c>
      <c r="L2432" s="197">
        <v>55</v>
      </c>
      <c r="M2432" s="148">
        <v>1.04269476819702E-2</v>
      </c>
      <c r="N2432" s="87">
        <v>-5077.2979999999998</v>
      </c>
      <c r="O2432" s="87">
        <v>340.50361511976001</v>
      </c>
      <c r="P2432" s="198">
        <v>0</v>
      </c>
      <c r="Q2432" s="198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52">
        <v>43165</v>
      </c>
      <c r="B2433" s="217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26">
        <v>78570</v>
      </c>
      <c r="J2433">
        <v>14.55</v>
      </c>
      <c r="K2433" s="148">
        <v>0.16153904749529699</v>
      </c>
      <c r="L2433" s="197">
        <v>793.07</v>
      </c>
      <c r="M2433" s="148">
        <v>0.18359084422913199</v>
      </c>
      <c r="N2433" s="87">
        <v>-10837.2040000001</v>
      </c>
      <c r="O2433" s="87">
        <v>-745.47731576050103</v>
      </c>
      <c r="P2433" s="198">
        <v>8</v>
      </c>
      <c r="Q2433" s="198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52">
        <v>43165</v>
      </c>
      <c r="B2434" s="217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26">
        <v>86018</v>
      </c>
      <c r="J2434">
        <v>10.49</v>
      </c>
      <c r="K2434" s="148">
        <v>0.176852052786692</v>
      </c>
      <c r="L2434" s="197">
        <v>1065.6099999999999</v>
      </c>
      <c r="M2434" s="148">
        <v>0.151119830331572</v>
      </c>
      <c r="N2434" s="87">
        <v>8561.31699999997</v>
      </c>
      <c r="O2434" s="87">
        <v>1219.03599855174</v>
      </c>
      <c r="P2434" s="198">
        <v>0</v>
      </c>
      <c r="Q2434" s="198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52">
        <v>43165</v>
      </c>
      <c r="B2435" s="217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26">
        <v>25112</v>
      </c>
      <c r="J2435">
        <v>5.84</v>
      </c>
      <c r="K2435" s="148">
        <v>5.1629993136081097E-2</v>
      </c>
      <c r="L2435" s="197">
        <v>0</v>
      </c>
      <c r="M2435" s="148">
        <v>5.2853861645722498E-2</v>
      </c>
      <c r="N2435" s="87">
        <v>-1272.2139999999999</v>
      </c>
      <c r="O2435" s="87">
        <v>-133.073774655173</v>
      </c>
      <c r="P2435" s="198">
        <v>6</v>
      </c>
      <c r="Q2435" s="198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52">
        <v>43165</v>
      </c>
      <c r="B2436" s="217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26">
        <v>958</v>
      </c>
      <c r="J2436">
        <v>9.58</v>
      </c>
      <c r="K2436" s="148">
        <v>1.9696373615946802E-3</v>
      </c>
      <c r="L2436" s="197">
        <v>4</v>
      </c>
      <c r="M2436" s="148">
        <v>0</v>
      </c>
      <c r="N2436" s="87">
        <v>2581.5064999997599</v>
      </c>
      <c r="O2436" s="87">
        <v>263.01893442913098</v>
      </c>
      <c r="P2436" s="198">
        <v>0</v>
      </c>
      <c r="Q2436" s="198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52">
        <v>43165</v>
      </c>
      <c r="B2437" s="217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26">
        <v>2022</v>
      </c>
      <c r="J2437">
        <v>10.11</v>
      </c>
      <c r="K2437" s="148">
        <v>4.1572095460797997E-3</v>
      </c>
      <c r="L2437" s="197">
        <v>-38</v>
      </c>
      <c r="M2437" s="148">
        <v>1.26761995333111E-3</v>
      </c>
      <c r="N2437" s="87">
        <v>1435.4590000000001</v>
      </c>
      <c r="O2437" s="87">
        <v>139.83833045808899</v>
      </c>
      <c r="P2437" s="198">
        <v>0</v>
      </c>
      <c r="Q2437" s="198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52">
        <v>43165</v>
      </c>
      <c r="B2438" s="217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26">
        <v>21450</v>
      </c>
      <c r="J2438">
        <v>6.5</v>
      </c>
      <c r="K2438" s="148">
        <v>4.4100961801885101E-2</v>
      </c>
      <c r="L2438" s="197">
        <v>132</v>
      </c>
      <c r="M2438" s="148">
        <v>4.66563709596092E-2</v>
      </c>
      <c r="N2438" s="87">
        <v>-2058.61599999999</v>
      </c>
      <c r="O2438" s="87">
        <v>-290.50435870252898</v>
      </c>
      <c r="P2438" s="198">
        <v>0</v>
      </c>
      <c r="Q2438" s="198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52">
        <v>43165</v>
      </c>
      <c r="B2439" s="217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26">
        <v>122737</v>
      </c>
      <c r="J2439">
        <v>8.83</v>
      </c>
      <c r="K2439" s="148">
        <v>0.25234590902927601</v>
      </c>
      <c r="L2439" s="197">
        <v>-278</v>
      </c>
      <c r="M2439" s="148">
        <v>0.32038349538466498</v>
      </c>
      <c r="N2439" s="87">
        <v>-33369.39</v>
      </c>
      <c r="O2439" s="87">
        <v>-3785.7781276958099</v>
      </c>
      <c r="P2439" s="198">
        <v>5</v>
      </c>
      <c r="Q2439" s="198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52">
        <v>43165</v>
      </c>
      <c r="B2440" s="217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26">
        <v>3303</v>
      </c>
      <c r="J2440">
        <v>33.03</v>
      </c>
      <c r="K2440" s="148">
        <v>6.7909313208217503E-3</v>
      </c>
      <c r="L2440" s="197">
        <v>33</v>
      </c>
      <c r="M2440" s="148">
        <v>0</v>
      </c>
    </row>
    <row r="2441" spans="1:64" x14ac:dyDescent="0.25">
      <c r="A2441" s="152">
        <v>43165</v>
      </c>
      <c r="B2441" s="217" t="s">
        <v>835</v>
      </c>
      <c r="C2441" t="s">
        <v>839</v>
      </c>
      <c r="I2441" s="326">
        <v>11986.34</v>
      </c>
      <c r="K2441" s="148">
        <v>2.4643781934004998E-2</v>
      </c>
      <c r="L2441" s="197">
        <v>0</v>
      </c>
      <c r="M2441" s="148">
        <v>0.255148119093979</v>
      </c>
    </row>
    <row r="2442" spans="1:64" x14ac:dyDescent="0.25">
      <c r="A2442" s="152">
        <v>43166</v>
      </c>
      <c r="B2442" s="217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26">
        <v>112120.85</v>
      </c>
      <c r="J2442">
        <v>0.01</v>
      </c>
      <c r="K2442" s="148">
        <v>0.23187236445459999</v>
      </c>
      <c r="L2442" s="197">
        <v>7.2399999999997799</v>
      </c>
      <c r="M2442" s="148">
        <v>0</v>
      </c>
    </row>
    <row r="2443" spans="1:64" x14ac:dyDescent="0.25">
      <c r="A2443" s="152">
        <v>43166</v>
      </c>
      <c r="B2443" s="217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26">
        <v>14028</v>
      </c>
      <c r="J2443">
        <v>5.01</v>
      </c>
      <c r="K2443" s="148">
        <v>2.9010710573181799E-2</v>
      </c>
      <c r="L2443" s="197">
        <v>-28</v>
      </c>
      <c r="M2443" s="148">
        <v>3.0154118882905701E-2</v>
      </c>
      <c r="N2443" s="87">
        <v>-809.98500000000104</v>
      </c>
      <c r="O2443" s="87">
        <v>-164.54878201219501</v>
      </c>
      <c r="P2443" s="198">
        <v>4</v>
      </c>
      <c r="Q2443" s="198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52">
        <v>43166</v>
      </c>
      <c r="B2444" s="217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26">
        <v>663</v>
      </c>
      <c r="J2444">
        <v>6.63</v>
      </c>
      <c r="K2444" s="148">
        <v>1.37112212075987E-3</v>
      </c>
      <c r="L2444" s="197">
        <v>8</v>
      </c>
      <c r="M2444" s="148">
        <v>0</v>
      </c>
    </row>
    <row r="2445" spans="1:64" x14ac:dyDescent="0.25">
      <c r="A2445" s="152">
        <v>43166</v>
      </c>
      <c r="B2445" s="217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26">
        <v>7425</v>
      </c>
      <c r="J2445">
        <v>6.75</v>
      </c>
      <c r="K2445" s="148">
        <v>1.53553269180122E-2</v>
      </c>
      <c r="L2445" s="197">
        <v>22</v>
      </c>
      <c r="M2445" s="148">
        <v>1.04881535979392E-2</v>
      </c>
      <c r="N2445" s="87">
        <v>-5077.2979999999998</v>
      </c>
      <c r="O2445" s="87">
        <v>340.50361511976001</v>
      </c>
      <c r="P2445" s="198">
        <v>0</v>
      </c>
      <c r="Q2445" s="198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52">
        <v>43166</v>
      </c>
      <c r="B2446" s="217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26">
        <v>77652</v>
      </c>
      <c r="J2446">
        <v>14.38</v>
      </c>
      <c r="K2446" s="148">
        <v>0.160588800786193</v>
      </c>
      <c r="L2446" s="197">
        <v>-918</v>
      </c>
      <c r="M2446" s="148">
        <v>0.18466851778493301</v>
      </c>
      <c r="N2446" s="87">
        <v>-10837.2040000001</v>
      </c>
      <c r="O2446" s="87">
        <v>-745.47731576050103</v>
      </c>
      <c r="P2446" s="198">
        <v>8</v>
      </c>
      <c r="Q2446" s="198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52">
        <v>43166</v>
      </c>
      <c r="B2447" s="217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26">
        <v>89440</v>
      </c>
      <c r="J2447">
        <v>10.4</v>
      </c>
      <c r="K2447" s="148">
        <v>0.184967062565254</v>
      </c>
      <c r="L2447" s="197">
        <v>-755</v>
      </c>
      <c r="M2447" s="148">
        <v>0.16064517603357101</v>
      </c>
      <c r="N2447" s="87">
        <v>7736.31699999997</v>
      </c>
      <c r="O2447" s="87">
        <v>1151.6645795541599</v>
      </c>
      <c r="P2447" s="198">
        <v>0</v>
      </c>
      <c r="Q2447" s="198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52">
        <v>43166</v>
      </c>
      <c r="B2448" s="217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26">
        <v>25112</v>
      </c>
      <c r="J2448">
        <v>5.84</v>
      </c>
      <c r="K2448" s="148">
        <v>5.1933059874090498E-2</v>
      </c>
      <c r="L2448" s="197">
        <v>0</v>
      </c>
      <c r="M2448" s="148">
        <v>5.3164112460553102E-2</v>
      </c>
      <c r="N2448" s="87">
        <v>-1272.2139999999999</v>
      </c>
      <c r="O2448" s="87">
        <v>-133.073774655173</v>
      </c>
      <c r="P2448" s="198">
        <v>6</v>
      </c>
      <c r="Q2448" s="198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52">
        <v>43166</v>
      </c>
      <c r="B2449" s="217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26">
        <v>994</v>
      </c>
      <c r="J2449">
        <v>9.94</v>
      </c>
      <c r="K2449" s="148">
        <v>2.0556491523911198E-3</v>
      </c>
      <c r="L2449" s="197">
        <v>36</v>
      </c>
      <c r="M2449" s="148">
        <v>0</v>
      </c>
      <c r="N2449" s="87">
        <v>2581.5064999997599</v>
      </c>
      <c r="O2449" s="87">
        <v>263.01893442913098</v>
      </c>
      <c r="P2449" s="198">
        <v>0</v>
      </c>
      <c r="Q2449" s="198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52">
        <v>43166</v>
      </c>
      <c r="B2450" s="217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26">
        <v>2012</v>
      </c>
      <c r="J2450">
        <v>10.06</v>
      </c>
      <c r="K2450" s="148">
        <v>4.1609316847192601E-3</v>
      </c>
      <c r="L2450" s="197">
        <v>-10</v>
      </c>
      <c r="M2450" s="148">
        <v>1.2750608500067899E-3</v>
      </c>
      <c r="N2450" s="87">
        <v>1435.4590000000001</v>
      </c>
      <c r="O2450" s="87">
        <v>139.83833045808899</v>
      </c>
      <c r="P2450" s="198">
        <v>0</v>
      </c>
      <c r="Q2450" s="198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52">
        <v>43166</v>
      </c>
      <c r="B2451" s="217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26">
        <v>19053</v>
      </c>
      <c r="J2451">
        <v>6.57</v>
      </c>
      <c r="K2451" s="148">
        <v>3.9402699497493102E-2</v>
      </c>
      <c r="L2451" s="197">
        <v>239.36</v>
      </c>
      <c r="M2451" s="148">
        <v>4.1478098598984103E-2</v>
      </c>
      <c r="N2451" s="87">
        <v>-1109.25999999999</v>
      </c>
      <c r="O2451" s="87">
        <v>-134.206690620269</v>
      </c>
      <c r="P2451" s="198">
        <v>0</v>
      </c>
      <c r="Q2451" s="198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52">
        <v>43166</v>
      </c>
      <c r="B2452" s="217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26">
        <v>121208</v>
      </c>
      <c r="J2452">
        <v>8.7200000000000006</v>
      </c>
      <c r="K2452" s="148">
        <v>0.25066511314187501</v>
      </c>
      <c r="L2452" s="197">
        <v>-1529</v>
      </c>
      <c r="M2452" s="148">
        <v>0.32226413830093198</v>
      </c>
      <c r="N2452" s="87">
        <v>-33369.39</v>
      </c>
      <c r="O2452" s="87">
        <v>-3785.7781276958099</v>
      </c>
      <c r="P2452" s="198">
        <v>5</v>
      </c>
      <c r="Q2452" s="198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52">
        <v>43166</v>
      </c>
      <c r="B2453" s="217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26">
        <v>3392</v>
      </c>
      <c r="J2453">
        <v>33.92</v>
      </c>
      <c r="K2453" s="148">
        <v>7.01485103109728E-3</v>
      </c>
      <c r="L2453" s="197">
        <v>89</v>
      </c>
      <c r="M2453" s="148">
        <v>0</v>
      </c>
    </row>
    <row r="2454" spans="1:64" x14ac:dyDescent="0.25">
      <c r="A2454" s="152">
        <v>43166</v>
      </c>
      <c r="B2454" s="217" t="s">
        <v>835</v>
      </c>
      <c r="C2454" t="s">
        <v>839</v>
      </c>
      <c r="I2454" s="326">
        <v>10445.700000000001</v>
      </c>
      <c r="K2454" s="148">
        <v>2.1602308200334E-2</v>
      </c>
      <c r="L2454" s="197">
        <v>0</v>
      </c>
      <c r="M2454" s="148">
        <v>0.25347467265493401</v>
      </c>
    </row>
    <row r="2455" spans="1:64" x14ac:dyDescent="0.25">
      <c r="A2455" s="152">
        <v>43167</v>
      </c>
      <c r="B2455" s="217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26">
        <v>112130.89</v>
      </c>
      <c r="J2455">
        <v>0.01</v>
      </c>
      <c r="K2455" s="148">
        <v>0.230728865528157</v>
      </c>
      <c r="L2455" s="197">
        <v>10.039999999999999</v>
      </c>
      <c r="M2455" s="148">
        <v>0</v>
      </c>
    </row>
    <row r="2456" spans="1:64" x14ac:dyDescent="0.25">
      <c r="A2456" s="152">
        <v>43167</v>
      </c>
      <c r="B2456" s="217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26">
        <v>12120</v>
      </c>
      <c r="J2456">
        <v>5.05</v>
      </c>
      <c r="K2456" s="148">
        <v>2.4939014130729398E-2</v>
      </c>
      <c r="L2456" s="197">
        <v>100.94</v>
      </c>
      <c r="M2456" s="148">
        <v>2.5868980090826998E-2</v>
      </c>
      <c r="N2456" s="87">
        <v>-481.24099999999999</v>
      </c>
      <c r="O2456" s="87">
        <v>-95.436583234126999</v>
      </c>
      <c r="P2456" s="198">
        <v>3</v>
      </c>
      <c r="Q2456" s="198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52">
        <v>43167</v>
      </c>
      <c r="B2457" s="217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26">
        <v>655</v>
      </c>
      <c r="J2457">
        <v>6.55</v>
      </c>
      <c r="K2457" s="148">
        <v>1.34777675376466E-3</v>
      </c>
      <c r="L2457" s="197">
        <v>-8</v>
      </c>
      <c r="M2457" s="148">
        <v>0</v>
      </c>
    </row>
    <row r="2458" spans="1:64" x14ac:dyDescent="0.25">
      <c r="A2458" s="152">
        <v>43167</v>
      </c>
      <c r="B2458" s="217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26">
        <v>7392</v>
      </c>
      <c r="J2458">
        <v>6.72</v>
      </c>
      <c r="K2458" s="148">
        <v>1.5210329410424999E-2</v>
      </c>
      <c r="L2458" s="197">
        <v>-33</v>
      </c>
      <c r="M2458" s="148">
        <v>1.0435495888118301E-2</v>
      </c>
      <c r="N2458" s="87">
        <v>-5077.2979999999998</v>
      </c>
      <c r="O2458" s="87">
        <v>340.50361511976001</v>
      </c>
      <c r="P2458" s="198">
        <v>0</v>
      </c>
      <c r="Q2458" s="198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52">
        <v>43167</v>
      </c>
      <c r="B2459" s="217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26">
        <v>78246</v>
      </c>
      <c r="J2459">
        <v>14.49</v>
      </c>
      <c r="K2459" s="148">
        <v>0.16100479370239701</v>
      </c>
      <c r="L2459" s="197">
        <v>594</v>
      </c>
      <c r="M2459" s="148">
        <v>0.183741355426776</v>
      </c>
      <c r="N2459" s="87">
        <v>-10837.2040000001</v>
      </c>
      <c r="O2459" s="87">
        <v>-745.47731576050103</v>
      </c>
      <c r="P2459" s="198">
        <v>8</v>
      </c>
      <c r="Q2459" s="198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52">
        <v>43167</v>
      </c>
      <c r="B2460" s="217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26">
        <v>89698</v>
      </c>
      <c r="J2460">
        <v>10.43</v>
      </c>
      <c r="K2460" s="148">
        <v>0.18456928131173</v>
      </c>
      <c r="L2460" s="197">
        <v>258</v>
      </c>
      <c r="M2460" s="148">
        <v>0.159838627294109</v>
      </c>
      <c r="N2460" s="87">
        <v>7736.31699999997</v>
      </c>
      <c r="O2460" s="87">
        <v>1151.6645795541599</v>
      </c>
      <c r="P2460" s="198">
        <v>0</v>
      </c>
      <c r="Q2460" s="198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52">
        <v>43167</v>
      </c>
      <c r="B2461" s="217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26">
        <v>25112</v>
      </c>
      <c r="J2461">
        <v>5.84</v>
      </c>
      <c r="K2461" s="148">
        <v>5.1672320367234001E-2</v>
      </c>
      <c r="L2461" s="197">
        <v>0</v>
      </c>
      <c r="M2461" s="148">
        <v>5.2897192227101902E-2</v>
      </c>
      <c r="N2461" s="87">
        <v>-1272.2139999999999</v>
      </c>
      <c r="O2461" s="87">
        <v>-133.073774655173</v>
      </c>
      <c r="P2461" s="198">
        <v>6</v>
      </c>
      <c r="Q2461" s="198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52">
        <v>43167</v>
      </c>
      <c r="B2462" s="217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26">
        <v>1000</v>
      </c>
      <c r="J2462">
        <v>10</v>
      </c>
      <c r="K2462" s="148">
        <v>2.0576744332285002E-3</v>
      </c>
      <c r="L2462" s="197">
        <v>6</v>
      </c>
      <c r="M2462" s="148">
        <v>0</v>
      </c>
      <c r="N2462" s="87">
        <v>2581.5064999997599</v>
      </c>
      <c r="O2462" s="87">
        <v>263.01893442913098</v>
      </c>
      <c r="P2462" s="198">
        <v>0</v>
      </c>
      <c r="Q2462" s="198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52">
        <v>43167</v>
      </c>
      <c r="B2463" s="217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26">
        <v>4980</v>
      </c>
      <c r="J2463">
        <v>9.9600000000000009</v>
      </c>
      <c r="K2463" s="148">
        <v>1.0247218677477901E-2</v>
      </c>
      <c r="L2463" s="197">
        <v>20</v>
      </c>
      <c r="M2463" s="148">
        <v>7.3346834009646302E-3</v>
      </c>
      <c r="N2463" s="87">
        <v>1445.4549999999999</v>
      </c>
      <c r="O2463" s="87">
        <v>144.18485753492999</v>
      </c>
      <c r="P2463" s="198">
        <v>0</v>
      </c>
      <c r="Q2463" s="198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52">
        <v>43167</v>
      </c>
      <c r="B2464" s="217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26">
        <v>18850</v>
      </c>
      <c r="J2464">
        <v>6.5</v>
      </c>
      <c r="K2464" s="148">
        <v>3.87871630663571E-2</v>
      </c>
      <c r="L2464" s="197">
        <v>-203</v>
      </c>
      <c r="M2464" s="148">
        <v>4.1269850153769001E-2</v>
      </c>
      <c r="N2464" s="87">
        <v>-1109.25999999999</v>
      </c>
      <c r="O2464" s="87">
        <v>-134.206690620269</v>
      </c>
      <c r="P2464" s="198">
        <v>0</v>
      </c>
      <c r="Q2464" s="198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52">
        <v>43167</v>
      </c>
      <c r="B2465" s="217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26">
        <v>122737</v>
      </c>
      <c r="J2465">
        <v>8.83</v>
      </c>
      <c r="K2465" s="148">
        <v>0.25255278691116601</v>
      </c>
      <c r="L2465" s="197">
        <v>1529</v>
      </c>
      <c r="M2465" s="148">
        <v>0.32064615174859201</v>
      </c>
      <c r="N2465" s="87">
        <v>-33369.39</v>
      </c>
      <c r="O2465" s="87">
        <v>-3785.7781276958099</v>
      </c>
      <c r="P2465" s="198">
        <v>5</v>
      </c>
      <c r="Q2465" s="198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52">
        <v>43167</v>
      </c>
      <c r="B2466" s="217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26">
        <v>3558</v>
      </c>
      <c r="J2466">
        <v>35.58</v>
      </c>
      <c r="K2466" s="148">
        <v>7.3212056334269896E-3</v>
      </c>
      <c r="L2466" s="197">
        <v>166</v>
      </c>
      <c r="M2466" s="148">
        <v>0</v>
      </c>
    </row>
    <row r="2467" spans="1:64" x14ac:dyDescent="0.25">
      <c r="A2467" s="152">
        <v>43167</v>
      </c>
      <c r="B2467" s="217" t="s">
        <v>835</v>
      </c>
      <c r="C2467" t="s">
        <v>839</v>
      </c>
      <c r="I2467" s="326">
        <v>9506.64</v>
      </c>
      <c r="K2467" s="148">
        <v>1.9561570073907301E-2</v>
      </c>
      <c r="L2467" s="197">
        <v>0</v>
      </c>
      <c r="M2467" s="148">
        <v>0.25029043560206399</v>
      </c>
    </row>
    <row r="2468" spans="1:64" x14ac:dyDescent="0.25">
      <c r="A2468" s="152">
        <v>43168</v>
      </c>
      <c r="B2468" s="217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26">
        <v>112140.89</v>
      </c>
      <c r="J2468">
        <v>0.01</v>
      </c>
      <c r="K2468" s="148">
        <v>0.228917407871222</v>
      </c>
      <c r="L2468" s="197">
        <v>10</v>
      </c>
      <c r="M2468" s="148">
        <v>0</v>
      </c>
    </row>
    <row r="2469" spans="1:64" x14ac:dyDescent="0.25">
      <c r="A2469" s="152">
        <v>43168</v>
      </c>
      <c r="B2469" s="217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26">
        <v>12120</v>
      </c>
      <c r="J2469">
        <v>5.05</v>
      </c>
      <c r="K2469" s="148">
        <v>2.4741010914031501E-2</v>
      </c>
      <c r="L2469" s="197">
        <v>0</v>
      </c>
      <c r="M2469" s="148">
        <v>2.5663593412595598E-2</v>
      </c>
      <c r="N2469" s="87">
        <v>-481.24099999999999</v>
      </c>
      <c r="O2469" s="87">
        <v>-95.436583234126999</v>
      </c>
      <c r="P2469" s="198">
        <v>3</v>
      </c>
      <c r="Q2469" s="198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52">
        <v>43168</v>
      </c>
      <c r="B2470" s="217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26">
        <v>655</v>
      </c>
      <c r="J2470">
        <v>6.55</v>
      </c>
      <c r="K2470" s="148">
        <v>1.3370760848754699E-3</v>
      </c>
      <c r="L2470" s="197">
        <v>0</v>
      </c>
      <c r="M2470" s="148">
        <v>0</v>
      </c>
    </row>
    <row r="2471" spans="1:64" x14ac:dyDescent="0.25">
      <c r="A2471" s="152">
        <v>43168</v>
      </c>
      <c r="B2471" s="217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26">
        <v>7392</v>
      </c>
      <c r="J2471">
        <v>6.72</v>
      </c>
      <c r="K2471" s="148">
        <v>1.50895670525182E-2</v>
      </c>
      <c r="L2471" s="197">
        <v>0</v>
      </c>
      <c r="M2471" s="148">
        <v>1.0352643304497601E-2</v>
      </c>
      <c r="N2471" s="87">
        <v>-5077.2979999999998</v>
      </c>
      <c r="O2471" s="87">
        <v>340.50361511976001</v>
      </c>
      <c r="P2471" s="198">
        <v>0</v>
      </c>
      <c r="Q2471" s="198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52">
        <v>43168</v>
      </c>
      <c r="B2472" s="217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26">
        <v>73600</v>
      </c>
      <c r="J2472">
        <v>14.72</v>
      </c>
      <c r="K2472" s="148">
        <v>0.15024244251425101</v>
      </c>
      <c r="L2472" s="197">
        <v>1242.98</v>
      </c>
      <c r="M2472" s="148">
        <v>0.17026114565700601</v>
      </c>
      <c r="N2472" s="87">
        <v>-9660.3440000000792</v>
      </c>
      <c r="O2472" s="87">
        <v>-654.61110698305697</v>
      </c>
      <c r="P2472" s="198">
        <v>8</v>
      </c>
      <c r="Q2472" s="198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52">
        <v>43168</v>
      </c>
      <c r="B2473" s="217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26">
        <v>89956</v>
      </c>
      <c r="J2473">
        <v>10.46</v>
      </c>
      <c r="K2473" s="148">
        <v>0.18363055922298899</v>
      </c>
      <c r="L2473" s="197">
        <v>258</v>
      </c>
      <c r="M2473" s="148">
        <v>0.15856958906385299</v>
      </c>
      <c r="N2473" s="87">
        <v>7736.31699999997</v>
      </c>
      <c r="O2473" s="87">
        <v>1151.6645795541599</v>
      </c>
      <c r="P2473" s="198">
        <v>0</v>
      </c>
      <c r="Q2473" s="198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52">
        <v>43168</v>
      </c>
      <c r="B2474" s="217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26">
        <v>25112</v>
      </c>
      <c r="J2474">
        <v>5.84</v>
      </c>
      <c r="K2474" s="148">
        <v>5.1262068157851497E-2</v>
      </c>
      <c r="L2474" s="197">
        <v>0</v>
      </c>
      <c r="M2474" s="148">
        <v>5.2477215151811502E-2</v>
      </c>
      <c r="N2474" s="87">
        <v>-1272.2139999999999</v>
      </c>
      <c r="O2474" s="87">
        <v>-133.073774655173</v>
      </c>
      <c r="P2474" s="198">
        <v>6</v>
      </c>
      <c r="Q2474" s="198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52">
        <v>43168</v>
      </c>
      <c r="B2475" s="217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26">
        <v>1000</v>
      </c>
      <c r="J2475">
        <v>10</v>
      </c>
      <c r="K2475" s="148">
        <v>2.0413375341610199E-3</v>
      </c>
      <c r="L2475" s="197">
        <v>0</v>
      </c>
      <c r="M2475" s="148">
        <v>0</v>
      </c>
      <c r="N2475" s="87">
        <v>2581.5064999997599</v>
      </c>
      <c r="O2475" s="87">
        <v>263.01893442913098</v>
      </c>
      <c r="P2475" s="198">
        <v>0</v>
      </c>
      <c r="Q2475" s="198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52">
        <v>43168</v>
      </c>
      <c r="B2476" s="217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26">
        <v>1022</v>
      </c>
      <c r="J2476">
        <v>10.220000000000001</v>
      </c>
      <c r="K2476" s="148">
        <v>2.08624695991256E-3</v>
      </c>
      <c r="L2476" s="197">
        <v>96.95</v>
      </c>
      <c r="M2476" s="148">
        <v>0</v>
      </c>
      <c r="N2476" s="87">
        <v>1506.3910000000001</v>
      </c>
      <c r="O2476" s="87">
        <v>148.19269729330699</v>
      </c>
      <c r="P2476" s="198">
        <v>0</v>
      </c>
      <c r="Q2476" s="198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52">
        <v>43168</v>
      </c>
      <c r="B2477" s="217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26">
        <v>19372</v>
      </c>
      <c r="J2477">
        <v>6.68</v>
      </c>
      <c r="K2477" s="148">
        <v>3.9544790711767197E-2</v>
      </c>
      <c r="L2477" s="197">
        <v>522</v>
      </c>
      <c r="M2477" s="148">
        <v>4.0942188320777201E-2</v>
      </c>
      <c r="N2477" s="87">
        <v>-1109.25999999999</v>
      </c>
      <c r="O2477" s="87">
        <v>-134.206690620269</v>
      </c>
      <c r="P2477" s="198">
        <v>0</v>
      </c>
      <c r="Q2477" s="198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52">
        <v>43168</v>
      </c>
      <c r="B2478" s="217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26">
        <v>120825</v>
      </c>
      <c r="J2478">
        <v>8.9499999999999993</v>
      </c>
      <c r="K2478" s="148">
        <v>0.246644607565005</v>
      </c>
      <c r="L2478" s="197">
        <v>1643.44</v>
      </c>
      <c r="M2478" s="148">
        <v>0.31084252960995801</v>
      </c>
      <c r="N2478" s="87">
        <v>-31987.9540000001</v>
      </c>
      <c r="O2478" s="87">
        <v>-3588.3232349046102</v>
      </c>
      <c r="P2478" s="198">
        <v>5</v>
      </c>
      <c r="Q2478" s="198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52">
        <v>43168</v>
      </c>
      <c r="B2479" s="217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26">
        <v>3674</v>
      </c>
      <c r="J2479">
        <v>36.74</v>
      </c>
      <c r="K2479" s="148">
        <v>7.4998741005075798E-3</v>
      </c>
      <c r="L2479" s="197">
        <v>116</v>
      </c>
      <c r="M2479" s="148">
        <v>0</v>
      </c>
    </row>
    <row r="2480" spans="1:64" x14ac:dyDescent="0.25">
      <c r="A2480" s="152">
        <v>43168</v>
      </c>
      <c r="B2480" s="217" t="s">
        <v>835</v>
      </c>
      <c r="C2480" t="s">
        <v>839</v>
      </c>
      <c r="I2480" s="326">
        <v>23006</v>
      </c>
      <c r="K2480" s="148">
        <v>4.6963011310908402E-2</v>
      </c>
      <c r="L2480" s="197">
        <v>0</v>
      </c>
      <c r="M2480" s="148">
        <v>0.27588041918213002</v>
      </c>
    </row>
    <row r="2481" spans="1:64" x14ac:dyDescent="0.25">
      <c r="A2481" s="152">
        <v>43171</v>
      </c>
      <c r="B2481" s="217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26">
        <v>112152.12</v>
      </c>
      <c r="J2481">
        <v>0.01</v>
      </c>
      <c r="K2481" s="148">
        <v>0.22876417138186</v>
      </c>
      <c r="L2481" s="197">
        <v>11.23</v>
      </c>
      <c r="M2481" s="148">
        <v>0</v>
      </c>
    </row>
    <row r="2482" spans="1:64" x14ac:dyDescent="0.25">
      <c r="A2482" s="152">
        <v>43171</v>
      </c>
      <c r="B2482" s="217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26">
        <v>12144</v>
      </c>
      <c r="J2482">
        <v>5.0599999999999996</v>
      </c>
      <c r="K2482" s="148">
        <v>2.4770928068602701E-2</v>
      </c>
      <c r="L2482" s="197">
        <v>24</v>
      </c>
      <c r="M2482" s="148">
        <v>2.5643846272403702E-2</v>
      </c>
      <c r="N2482" s="87">
        <v>-481.24099999999999</v>
      </c>
      <c r="O2482" s="87">
        <v>-95.436583234126999</v>
      </c>
      <c r="P2482" s="198">
        <v>3</v>
      </c>
      <c r="Q2482" s="198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52">
        <v>43171</v>
      </c>
      <c r="B2483" s="217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26">
        <v>648</v>
      </c>
      <c r="J2483">
        <v>6.48</v>
      </c>
      <c r="K2483" s="148">
        <v>1.32176888903611E-3</v>
      </c>
      <c r="L2483" s="197">
        <v>-7</v>
      </c>
      <c r="M2483" s="148">
        <v>0</v>
      </c>
    </row>
    <row r="2484" spans="1:64" x14ac:dyDescent="0.25">
      <c r="A2484" s="152">
        <v>43171</v>
      </c>
      <c r="B2484" s="217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26">
        <v>7392</v>
      </c>
      <c r="J2484">
        <v>6.72</v>
      </c>
      <c r="K2484" s="148">
        <v>1.50779562156712E-2</v>
      </c>
      <c r="L2484" s="197">
        <v>0</v>
      </c>
      <c r="M2484" s="148">
        <v>1.03446773468313E-2</v>
      </c>
      <c r="N2484" s="87">
        <v>-5077.2979999999998</v>
      </c>
      <c r="O2484" s="87">
        <v>340.50361511976001</v>
      </c>
      <c r="P2484" s="198">
        <v>0</v>
      </c>
      <c r="Q2484" s="198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52">
        <v>43171</v>
      </c>
      <c r="B2485" s="217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26">
        <v>74100</v>
      </c>
      <c r="J2485">
        <v>14.82</v>
      </c>
      <c r="K2485" s="148">
        <v>0.15114672018144501</v>
      </c>
      <c r="L2485" s="197">
        <v>500</v>
      </c>
      <c r="M2485" s="148">
        <v>0.170130136306193</v>
      </c>
      <c r="N2485" s="87">
        <v>-9660.3440000000792</v>
      </c>
      <c r="O2485" s="87">
        <v>-654.61110698305697</v>
      </c>
      <c r="P2485" s="198">
        <v>8</v>
      </c>
      <c r="Q2485" s="198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52">
        <v>43171</v>
      </c>
      <c r="B2486" s="217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26">
        <v>99648</v>
      </c>
      <c r="J2486">
        <v>10.38</v>
      </c>
      <c r="K2486" s="148">
        <v>0.203258682491776</v>
      </c>
      <c r="L2486" s="197">
        <v>-703</v>
      </c>
      <c r="M2486" s="148">
        <v>0.179650951840861</v>
      </c>
      <c r="N2486" s="87">
        <v>7387.31699999997</v>
      </c>
      <c r="O2486" s="87">
        <v>1122.5251265399299</v>
      </c>
      <c r="P2486" s="198">
        <v>1</v>
      </c>
      <c r="Q2486" s="198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52">
        <v>43171</v>
      </c>
      <c r="B2487" s="217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26">
        <v>25112</v>
      </c>
      <c r="J2487">
        <v>5.84</v>
      </c>
      <c r="K2487" s="148">
        <v>5.1222623983757598E-2</v>
      </c>
      <c r="L2487" s="197">
        <v>0</v>
      </c>
      <c r="M2487" s="148">
        <v>5.2436835969215202E-2</v>
      </c>
      <c r="N2487" s="87">
        <v>-1272.2139999999999</v>
      </c>
      <c r="O2487" s="87">
        <v>-133.073774655173</v>
      </c>
      <c r="P2487" s="198">
        <v>6</v>
      </c>
      <c r="Q2487" s="198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52">
        <v>43171</v>
      </c>
      <c r="B2488" s="217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26">
        <v>1001</v>
      </c>
      <c r="J2488">
        <v>10.01</v>
      </c>
      <c r="K2488" s="148">
        <v>2.0418065708721501E-3</v>
      </c>
      <c r="L2488" s="197">
        <v>1</v>
      </c>
      <c r="M2488" s="148">
        <v>0</v>
      </c>
      <c r="N2488" s="87">
        <v>2581.5064999997599</v>
      </c>
      <c r="O2488" s="87">
        <v>263.01893442913098</v>
      </c>
      <c r="P2488" s="198">
        <v>0</v>
      </c>
      <c r="Q2488" s="198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52">
        <v>43171</v>
      </c>
      <c r="B2489" s="217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26">
        <v>1080</v>
      </c>
      <c r="J2489">
        <v>10.8</v>
      </c>
      <c r="K2489" s="148">
        <v>2.2029481483935198E-3</v>
      </c>
      <c r="L2489" s="197">
        <v>58</v>
      </c>
      <c r="M2489" s="148">
        <v>0</v>
      </c>
      <c r="N2489" s="87">
        <v>1506.3910000000001</v>
      </c>
      <c r="O2489" s="87">
        <v>148.19269729330699</v>
      </c>
      <c r="P2489" s="198">
        <v>0</v>
      </c>
      <c r="Q2489" s="198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52">
        <v>43171</v>
      </c>
      <c r="B2490" s="217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26">
        <v>19546</v>
      </c>
      <c r="J2490">
        <v>6.74</v>
      </c>
      <c r="K2490" s="148">
        <v>3.9869281952314699E-2</v>
      </c>
      <c r="L2490" s="197">
        <v>174</v>
      </c>
      <c r="M2490" s="148">
        <v>4.0910684894131598E-2</v>
      </c>
      <c r="N2490" s="87">
        <v>-1109.25999999999</v>
      </c>
      <c r="O2490" s="87">
        <v>-134.206690620269</v>
      </c>
      <c r="P2490" s="198">
        <v>0</v>
      </c>
      <c r="Q2490" s="198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52">
        <v>43171</v>
      </c>
      <c r="B2491" s="217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26">
        <v>121095</v>
      </c>
      <c r="J2491">
        <v>8.9700000000000006</v>
      </c>
      <c r="K2491" s="148">
        <v>0.24700556113862401</v>
      </c>
      <c r="L2491" s="197">
        <v>270</v>
      </c>
      <c r="M2491" s="148">
        <v>0.31060334833432202</v>
      </c>
      <c r="N2491" s="87">
        <v>-31987.9540000001</v>
      </c>
      <c r="O2491" s="87">
        <v>-3588.3232349046102</v>
      </c>
      <c r="P2491" s="198">
        <v>3</v>
      </c>
      <c r="Q2491" s="198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52">
        <v>43171</v>
      </c>
      <c r="B2492" s="217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26">
        <v>3723</v>
      </c>
      <c r="J2492">
        <v>37.229999999999997</v>
      </c>
      <c r="K2492" s="148">
        <v>7.5940518115454603E-3</v>
      </c>
      <c r="L2492" s="197">
        <v>49</v>
      </c>
      <c r="M2492" s="148">
        <v>0</v>
      </c>
    </row>
    <row r="2493" spans="1:64" x14ac:dyDescent="0.25">
      <c r="A2493" s="152">
        <v>43171</v>
      </c>
      <c r="B2493" s="217" t="s">
        <v>835</v>
      </c>
      <c r="C2493" t="s">
        <v>839</v>
      </c>
      <c r="I2493" s="326">
        <v>12611</v>
      </c>
      <c r="K2493" s="148">
        <v>2.57234991661025E-2</v>
      </c>
      <c r="L2493" s="197">
        <v>0</v>
      </c>
      <c r="M2493" s="148">
        <v>0.25448767054796201</v>
      </c>
    </row>
    <row r="2494" spans="1:64" x14ac:dyDescent="0.25">
      <c r="A2494" s="152">
        <v>43172</v>
      </c>
      <c r="B2494" s="217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26">
        <v>119980.62</v>
      </c>
      <c r="J2494">
        <v>0.01</v>
      </c>
      <c r="K2494" s="148">
        <v>0.24465566351280399</v>
      </c>
      <c r="L2494" s="197">
        <v>28.5</v>
      </c>
      <c r="M2494" s="148">
        <v>0</v>
      </c>
    </row>
    <row r="2495" spans="1:64" x14ac:dyDescent="0.25">
      <c r="A2495" s="152">
        <v>43172</v>
      </c>
      <c r="B2495" s="217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26">
        <v>12048</v>
      </c>
      <c r="J2495">
        <v>5.0199999999999996</v>
      </c>
      <c r="K2495" s="148">
        <v>2.4567396251180099E-2</v>
      </c>
      <c r="L2495" s="197">
        <v>-96.000000000000099</v>
      </c>
      <c r="M2495" s="148">
        <v>2.5635796588647401E-2</v>
      </c>
      <c r="N2495" s="87">
        <v>-481.24099999999999</v>
      </c>
      <c r="O2495" s="87">
        <v>-95.436583234126999</v>
      </c>
      <c r="P2495" s="198">
        <v>3</v>
      </c>
      <c r="Q2495" s="198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52">
        <v>43172</v>
      </c>
      <c r="B2496" s="217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26">
        <v>650</v>
      </c>
      <c r="J2496">
        <v>6.5</v>
      </c>
      <c r="K2496" s="148">
        <v>1.3254322346669201E-3</v>
      </c>
      <c r="L2496" s="197">
        <v>2</v>
      </c>
      <c r="M2496" s="148">
        <v>0</v>
      </c>
    </row>
    <row r="2497" spans="1:64" x14ac:dyDescent="0.25">
      <c r="A2497" s="152">
        <v>43172</v>
      </c>
      <c r="B2497" s="217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26">
        <v>7392</v>
      </c>
      <c r="J2497">
        <v>6.72</v>
      </c>
      <c r="K2497" s="148">
        <v>1.50732231979352E-2</v>
      </c>
      <c r="L2497" s="197">
        <v>0</v>
      </c>
      <c r="M2497" s="148">
        <v>1.03414301201743E-2</v>
      </c>
      <c r="N2497" s="87">
        <v>-5077.2979999999998</v>
      </c>
      <c r="O2497" s="87">
        <v>340.50361511976001</v>
      </c>
      <c r="P2497" s="198">
        <v>0</v>
      </c>
      <c r="Q2497" s="198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52">
        <v>43172</v>
      </c>
      <c r="B2498" s="217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26">
        <v>73400</v>
      </c>
      <c r="J2498">
        <v>14.68</v>
      </c>
      <c r="K2498" s="148">
        <v>0.149671886191618</v>
      </c>
      <c r="L2498" s="197">
        <v>-700</v>
      </c>
      <c r="M2498" s="148">
        <v>0.17007673192292899</v>
      </c>
      <c r="N2498" s="87">
        <v>-9660.3440000000792</v>
      </c>
      <c r="O2498" s="87">
        <v>-654.61110698305697</v>
      </c>
      <c r="P2498" s="198">
        <v>8</v>
      </c>
      <c r="Q2498" s="198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52">
        <v>43172</v>
      </c>
      <c r="B2499" s="217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26">
        <v>100395</v>
      </c>
      <c r="J2499">
        <v>10.35</v>
      </c>
      <c r="K2499" s="148">
        <v>0.20471810646059299</v>
      </c>
      <c r="L2499" s="197">
        <v>-246.19999999999899</v>
      </c>
      <c r="M2499" s="148">
        <v>0.181619819298318</v>
      </c>
      <c r="N2499" s="87">
        <v>7045.1209999999801</v>
      </c>
      <c r="O2499" s="87">
        <v>1093.8175036473301</v>
      </c>
      <c r="P2499" s="198">
        <v>1</v>
      </c>
      <c r="Q2499" s="198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52">
        <v>43172</v>
      </c>
      <c r="B2500" s="217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26">
        <v>25112</v>
      </c>
      <c r="J2500">
        <v>5.84</v>
      </c>
      <c r="K2500" s="148">
        <v>5.1206545041470299E-2</v>
      </c>
      <c r="L2500" s="197">
        <v>0</v>
      </c>
      <c r="M2500" s="148">
        <v>5.2420375881978301E-2</v>
      </c>
      <c r="N2500" s="87">
        <v>-1272.2139999999999</v>
      </c>
      <c r="O2500" s="87">
        <v>-133.073774655173</v>
      </c>
      <c r="P2500" s="198">
        <v>6</v>
      </c>
      <c r="Q2500" s="198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52">
        <v>43172</v>
      </c>
      <c r="B2501" s="217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26">
        <v>975</v>
      </c>
      <c r="J2501">
        <v>9.75</v>
      </c>
      <c r="K2501" s="148">
        <v>1.9881483520003801E-3</v>
      </c>
      <c r="L2501" s="197">
        <v>-26</v>
      </c>
      <c r="M2501" s="148">
        <v>0</v>
      </c>
      <c r="N2501" s="87">
        <v>2581.5064999997599</v>
      </c>
      <c r="O2501" s="87">
        <v>263.01893442913098</v>
      </c>
      <c r="P2501" s="198">
        <v>0</v>
      </c>
      <c r="Q2501" s="198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52">
        <v>43172</v>
      </c>
      <c r="B2502" s="217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26">
        <v>1043</v>
      </c>
      <c r="J2502">
        <v>10.43</v>
      </c>
      <c r="K2502" s="148">
        <v>2.12680895501169E-3</v>
      </c>
      <c r="L2502" s="197">
        <v>-37</v>
      </c>
      <c r="M2502" s="148">
        <v>0</v>
      </c>
      <c r="N2502" s="87">
        <v>1506.3910000000001</v>
      </c>
      <c r="O2502" s="87">
        <v>148.19269729330699</v>
      </c>
      <c r="P2502" s="198">
        <v>0</v>
      </c>
      <c r="Q2502" s="198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52">
        <v>43172</v>
      </c>
      <c r="B2503" s="217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26">
        <v>17050</v>
      </c>
      <c r="J2503">
        <v>6.82</v>
      </c>
      <c r="K2503" s="148">
        <v>3.4767107078570801E-2</v>
      </c>
      <c r="L2503" s="197">
        <v>216.28</v>
      </c>
      <c r="M2503" s="148">
        <v>3.53671608381022E-2</v>
      </c>
      <c r="N2503" s="87">
        <v>-565.97999999999502</v>
      </c>
      <c r="O2503" s="87">
        <v>-50.602627205879699</v>
      </c>
      <c r="P2503" s="198">
        <v>0</v>
      </c>
      <c r="Q2503" s="198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52">
        <v>43172</v>
      </c>
      <c r="B2504" s="217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26">
        <v>118555</v>
      </c>
      <c r="J2504">
        <v>9.0500000000000007</v>
      </c>
      <c r="K2504" s="148">
        <v>0.241748643970672</v>
      </c>
      <c r="L2504" s="197">
        <v>1095.3599999999999</v>
      </c>
      <c r="M2504" s="148">
        <v>0.30309289000221601</v>
      </c>
      <c r="N2504" s="87">
        <v>-29296.5980000001</v>
      </c>
      <c r="O2504" s="87">
        <v>-3214.2645116355702</v>
      </c>
      <c r="P2504" s="198">
        <v>3</v>
      </c>
      <c r="Q2504" s="198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52">
        <v>43172</v>
      </c>
      <c r="B2505" s="217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26">
        <v>3640</v>
      </c>
      <c r="J2505">
        <v>36.4</v>
      </c>
      <c r="K2505" s="148">
        <v>7.4224205141347598E-3</v>
      </c>
      <c r="L2505" s="197">
        <v>-83</v>
      </c>
      <c r="M2505" s="148">
        <v>0</v>
      </c>
    </row>
    <row r="2506" spans="1:64" x14ac:dyDescent="0.25">
      <c r="A2506" s="152">
        <v>43172</v>
      </c>
      <c r="B2506" s="217" t="s">
        <v>835</v>
      </c>
      <c r="C2506" t="s">
        <v>839</v>
      </c>
      <c r="I2506" s="326">
        <v>10165.44</v>
      </c>
      <c r="K2506" s="148">
        <v>2.07286182393423E-2</v>
      </c>
      <c r="L2506" s="197">
        <v>0</v>
      </c>
      <c r="M2506" s="148">
        <v>0.26538428175214601</v>
      </c>
    </row>
    <row r="2507" spans="1:64" x14ac:dyDescent="0.25">
      <c r="A2507" s="152">
        <v>43173</v>
      </c>
      <c r="B2507" s="217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26">
        <v>120002.19</v>
      </c>
      <c r="J2507">
        <v>0.01</v>
      </c>
      <c r="K2507" s="148">
        <v>0.24684310401760101</v>
      </c>
      <c r="L2507" s="197">
        <v>21.570000000000199</v>
      </c>
      <c r="M2507" s="148">
        <v>0</v>
      </c>
    </row>
    <row r="2508" spans="1:64" x14ac:dyDescent="0.25">
      <c r="A2508" s="152">
        <v>43173</v>
      </c>
      <c r="B2508" s="217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26">
        <v>11976</v>
      </c>
      <c r="J2508">
        <v>4.99</v>
      </c>
      <c r="K2508" s="148">
        <v>2.4634492201473901E-2</v>
      </c>
      <c r="L2508" s="197">
        <v>-72</v>
      </c>
      <c r="M2508" s="148">
        <v>2.5860354394816199E-2</v>
      </c>
      <c r="N2508" s="87">
        <v>-481.24099999999999</v>
      </c>
      <c r="O2508" s="87">
        <v>-95.436583234126999</v>
      </c>
      <c r="P2508" s="198">
        <v>3</v>
      </c>
      <c r="Q2508" s="198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52">
        <v>43173</v>
      </c>
      <c r="B2509" s="217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26">
        <v>644</v>
      </c>
      <c r="J2509">
        <v>6.44</v>
      </c>
      <c r="K2509" s="148">
        <v>1.32470048244399E-3</v>
      </c>
      <c r="L2509" s="197">
        <v>-6</v>
      </c>
      <c r="M2509" s="148">
        <v>0</v>
      </c>
    </row>
    <row r="2510" spans="1:64" x14ac:dyDescent="0.25">
      <c r="A2510" s="152">
        <v>43173</v>
      </c>
      <c r="B2510" s="217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26">
        <v>7326</v>
      </c>
      <c r="J2510">
        <v>6.66</v>
      </c>
      <c r="K2510" s="148">
        <v>1.50694964819637E-2</v>
      </c>
      <c r="L2510" s="197">
        <v>-66</v>
      </c>
      <c r="M2510" s="148">
        <v>1.0432016299246401E-2</v>
      </c>
      <c r="N2510" s="87">
        <v>-5077.2979999999998</v>
      </c>
      <c r="O2510" s="87">
        <v>340.50361511976001</v>
      </c>
      <c r="P2510" s="198">
        <v>0</v>
      </c>
      <c r="Q2510" s="198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52">
        <v>43173</v>
      </c>
      <c r="B2511" s="217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26">
        <v>73150</v>
      </c>
      <c r="J2511">
        <v>14.63</v>
      </c>
      <c r="K2511" s="148">
        <v>0.15046869610369201</v>
      </c>
      <c r="L2511" s="197">
        <v>-250</v>
      </c>
      <c r="M2511" s="148">
        <v>0.17156652599540601</v>
      </c>
      <c r="N2511" s="87">
        <v>-9660.3440000000792</v>
      </c>
      <c r="O2511" s="87">
        <v>-654.61110698305697</v>
      </c>
      <c r="P2511" s="198">
        <v>8</v>
      </c>
      <c r="Q2511" s="198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52">
        <v>43173</v>
      </c>
      <c r="B2512" s="217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26">
        <v>104856</v>
      </c>
      <c r="J2512">
        <v>10.28</v>
      </c>
      <c r="K2512" s="148">
        <v>0.215687567992464</v>
      </c>
      <c r="L2512" s="197">
        <v>-664</v>
      </c>
      <c r="M2512" s="148">
        <v>0.19375279069035101</v>
      </c>
      <c r="N2512" s="87">
        <v>5973.1209999999801</v>
      </c>
      <c r="O2512" s="87">
        <v>1000.93234011229</v>
      </c>
      <c r="P2512" s="198">
        <v>2</v>
      </c>
      <c r="Q2512" s="198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52">
        <v>43173</v>
      </c>
      <c r="B2513" s="217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26">
        <v>25112</v>
      </c>
      <c r="J2513">
        <v>5.84</v>
      </c>
      <c r="K2513" s="148">
        <v>5.1655090862008299E-2</v>
      </c>
      <c r="L2513" s="197">
        <v>0</v>
      </c>
      <c r="M2513" s="148">
        <v>5.2879554303288501E-2</v>
      </c>
      <c r="N2513" s="87">
        <v>-1272.2139999999999</v>
      </c>
      <c r="O2513" s="87">
        <v>-133.073774655173</v>
      </c>
      <c r="P2513" s="198">
        <v>6</v>
      </c>
      <c r="Q2513" s="198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52">
        <v>43173</v>
      </c>
      <c r="B2514" s="217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26">
        <v>974</v>
      </c>
      <c r="J2514">
        <v>9.74</v>
      </c>
      <c r="K2514" s="148">
        <v>2.00350663028019E-3</v>
      </c>
      <c r="L2514" s="197">
        <v>-1</v>
      </c>
      <c r="M2514" s="148">
        <v>0</v>
      </c>
      <c r="N2514" s="87">
        <v>2581.5064999997599</v>
      </c>
      <c r="O2514" s="87">
        <v>263.01893442913098</v>
      </c>
      <c r="P2514" s="198">
        <v>0</v>
      </c>
      <c r="Q2514" s="198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52">
        <v>43173</v>
      </c>
      <c r="B2515" s="217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26">
        <v>1053</v>
      </c>
      <c r="J2515">
        <v>10.53</v>
      </c>
      <c r="K2515" s="148">
        <v>2.1660087080955198E-3</v>
      </c>
      <c r="L2515" s="197">
        <v>10</v>
      </c>
      <c r="M2515" s="148">
        <v>0</v>
      </c>
      <c r="N2515" s="87">
        <v>1506.3910000000001</v>
      </c>
      <c r="O2515" s="87">
        <v>148.19269729330699</v>
      </c>
      <c r="P2515" s="198">
        <v>0</v>
      </c>
      <c r="Q2515" s="198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52">
        <v>43173</v>
      </c>
      <c r="B2516" s="217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26">
        <v>16650</v>
      </c>
      <c r="J2516">
        <v>6.66</v>
      </c>
      <c r="K2516" s="148">
        <v>3.4248855640826602E-2</v>
      </c>
      <c r="L2516" s="197">
        <v>-400</v>
      </c>
      <c r="M2516" s="148">
        <v>3.5676960926457703E-2</v>
      </c>
      <c r="N2516" s="87">
        <v>-565.97999999999502</v>
      </c>
      <c r="O2516" s="87">
        <v>-50.602627205879699</v>
      </c>
      <c r="P2516" s="198">
        <v>0</v>
      </c>
      <c r="Q2516" s="198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52">
        <v>43173</v>
      </c>
      <c r="B2517" s="217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26">
        <v>115804</v>
      </c>
      <c r="J2517">
        <v>8.84</v>
      </c>
      <c r="K2517" s="148">
        <v>0.238207476194011</v>
      </c>
      <c r="L2517" s="197">
        <v>-2751</v>
      </c>
      <c r="M2517" s="148">
        <v>0.30574784453850001</v>
      </c>
      <c r="N2517" s="87">
        <v>-29296.5980000001</v>
      </c>
      <c r="O2517" s="87">
        <v>-3214.2645116355702</v>
      </c>
      <c r="P2517" s="198">
        <v>2</v>
      </c>
      <c r="Q2517" s="198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52">
        <v>43173</v>
      </c>
      <c r="B2518" s="217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26">
        <v>3560</v>
      </c>
      <c r="J2518">
        <v>35.6</v>
      </c>
      <c r="K2518" s="148">
        <v>7.3228784433238903E-3</v>
      </c>
      <c r="L2518" s="197">
        <v>-80</v>
      </c>
      <c r="M2518" s="148">
        <v>0</v>
      </c>
    </row>
    <row r="2519" spans="1:64" x14ac:dyDescent="0.25">
      <c r="A2519" s="152">
        <v>43173</v>
      </c>
      <c r="B2519" s="217" t="s">
        <v>835</v>
      </c>
      <c r="C2519" t="s">
        <v>839</v>
      </c>
      <c r="I2519" s="326">
        <v>5040.4399999999996</v>
      </c>
      <c r="K2519" s="148">
        <v>1.03681262418167E-2</v>
      </c>
      <c r="L2519" s="197">
        <v>0</v>
      </c>
      <c r="M2519" s="148">
        <v>0.257211230259417</v>
      </c>
    </row>
    <row r="2520" spans="1:64" x14ac:dyDescent="0.25">
      <c r="A2520" s="152">
        <v>43174</v>
      </c>
      <c r="B2520" s="217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26">
        <v>110002.19</v>
      </c>
      <c r="J2520">
        <v>0.01</v>
      </c>
      <c r="K2520" s="148">
        <v>0.229139899059218</v>
      </c>
      <c r="L2520" s="197">
        <v>0</v>
      </c>
      <c r="M2520" s="148">
        <v>0</v>
      </c>
    </row>
    <row r="2521" spans="1:64" x14ac:dyDescent="0.25">
      <c r="A2521" s="152">
        <v>43174</v>
      </c>
      <c r="B2521" s="217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26">
        <v>11928</v>
      </c>
      <c r="J2521">
        <v>4.97</v>
      </c>
      <c r="K2521" s="148">
        <v>2.4846602744712201E-2</v>
      </c>
      <c r="L2521" s="197">
        <v>-48</v>
      </c>
      <c r="M2521" s="148">
        <v>2.6187981839066499E-2</v>
      </c>
      <c r="N2521" s="87">
        <v>-481.24099999999999</v>
      </c>
      <c r="O2521" s="87">
        <v>-95.436583234126999</v>
      </c>
      <c r="P2521" s="198">
        <v>3</v>
      </c>
      <c r="Q2521" s="198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52">
        <v>43174</v>
      </c>
      <c r="B2522" s="217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26">
        <v>645</v>
      </c>
      <c r="J2522">
        <v>6.45</v>
      </c>
      <c r="K2522" s="148">
        <v>1.34356629530008E-3</v>
      </c>
      <c r="L2522" s="197">
        <v>1</v>
      </c>
      <c r="M2522" s="148">
        <v>0</v>
      </c>
    </row>
    <row r="2523" spans="1:64" x14ac:dyDescent="0.25">
      <c r="A2523" s="152">
        <v>43174</v>
      </c>
      <c r="B2523" s="217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26">
        <v>7293</v>
      </c>
      <c r="J2523">
        <v>6.63</v>
      </c>
      <c r="K2523" s="148">
        <v>1.5191672855230201E-2</v>
      </c>
      <c r="L2523" s="197">
        <v>-33</v>
      </c>
      <c r="M2523" s="148">
        <v>1.05641805683944E-2</v>
      </c>
      <c r="N2523" s="87">
        <v>-5077.2979999999998</v>
      </c>
      <c r="O2523" s="87">
        <v>340.50361511976001</v>
      </c>
      <c r="P2523" s="198">
        <v>0</v>
      </c>
      <c r="Q2523" s="198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52">
        <v>43174</v>
      </c>
      <c r="B2524" s="217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26">
        <v>72250</v>
      </c>
      <c r="J2524">
        <v>14.45</v>
      </c>
      <c r="K2524" s="148">
        <v>0.150500255558808</v>
      </c>
      <c r="L2524" s="197">
        <v>-900</v>
      </c>
      <c r="M2524" s="148">
        <v>0.173740119658223</v>
      </c>
      <c r="N2524" s="87">
        <v>-9660.3440000000792</v>
      </c>
      <c r="O2524" s="87">
        <v>-654.61110698305697</v>
      </c>
      <c r="P2524" s="198">
        <v>7</v>
      </c>
      <c r="Q2524" s="198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52">
        <v>43174</v>
      </c>
      <c r="B2525" s="217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26">
        <v>108391</v>
      </c>
      <c r="J2525">
        <v>10.130000000000001</v>
      </c>
      <c r="K2525" s="148">
        <v>0.22578371211452899</v>
      </c>
      <c r="L2525" s="197">
        <v>-1565</v>
      </c>
      <c r="M2525" s="148">
        <v>0.20683101183477801</v>
      </c>
      <c r="N2525" s="87">
        <v>5458.1209999999801</v>
      </c>
      <c r="O2525" s="87">
        <v>955.32921126102497</v>
      </c>
      <c r="P2525" s="198">
        <v>1</v>
      </c>
      <c r="Q2525" s="198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52">
        <v>43174</v>
      </c>
      <c r="B2526" s="217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26">
        <v>25112</v>
      </c>
      <c r="J2526">
        <v>5.84</v>
      </c>
      <c r="K2526" s="148">
        <v>5.2309514430349903E-2</v>
      </c>
      <c r="L2526" s="197">
        <v>0</v>
      </c>
      <c r="M2526" s="148">
        <v>5.3549490722758102E-2</v>
      </c>
      <c r="N2526" s="87">
        <v>-1272.2139999999999</v>
      </c>
      <c r="O2526" s="87">
        <v>-133.073774655173</v>
      </c>
      <c r="P2526" s="198">
        <v>6</v>
      </c>
      <c r="Q2526" s="198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52">
        <v>43174</v>
      </c>
      <c r="B2527" s="217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26">
        <v>959</v>
      </c>
      <c r="J2527">
        <v>9.59</v>
      </c>
      <c r="K2527" s="148">
        <v>1.9976435305314399E-3</v>
      </c>
      <c r="L2527" s="197">
        <v>-15</v>
      </c>
      <c r="M2527" s="148">
        <v>0</v>
      </c>
      <c r="N2527" s="87">
        <v>2581.5064999997599</v>
      </c>
      <c r="O2527" s="87">
        <v>263.01893442913098</v>
      </c>
      <c r="P2527" s="198">
        <v>0</v>
      </c>
      <c r="Q2527" s="198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52">
        <v>43174</v>
      </c>
      <c r="B2528" s="217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26">
        <v>1058</v>
      </c>
      <c r="J2528">
        <v>10.58</v>
      </c>
      <c r="K2528" s="148">
        <v>2.2038653339961E-3</v>
      </c>
      <c r="L2528" s="197">
        <v>5</v>
      </c>
      <c r="M2528" s="148">
        <v>0</v>
      </c>
      <c r="N2528" s="87">
        <v>1506.3910000000001</v>
      </c>
      <c r="O2528" s="87">
        <v>148.19269729330699</v>
      </c>
      <c r="P2528" s="198">
        <v>0</v>
      </c>
      <c r="Q2528" s="198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52">
        <v>43174</v>
      </c>
      <c r="B2529" s="217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26">
        <v>19470</v>
      </c>
      <c r="J2529">
        <v>6.49</v>
      </c>
      <c r="K2529" s="148">
        <v>4.05569546813839E-2</v>
      </c>
      <c r="L2529" s="197">
        <v>-430</v>
      </c>
      <c r="M2529" s="148">
        <v>4.2898863640790097E-2</v>
      </c>
      <c r="N2529" s="87">
        <v>-1345.98</v>
      </c>
      <c r="O2529" s="87">
        <v>-173.14450924498999</v>
      </c>
      <c r="P2529" s="198">
        <v>0</v>
      </c>
      <c r="Q2529" s="198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52">
        <v>43174</v>
      </c>
      <c r="B2530" s="217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26">
        <v>117368</v>
      </c>
      <c r="J2530">
        <v>8.6300000000000008</v>
      </c>
      <c r="K2530" s="148">
        <v>0.244483238677178</v>
      </c>
      <c r="L2530" s="197">
        <v>-2791</v>
      </c>
      <c r="M2530" s="148">
        <v>0.318693071195286</v>
      </c>
      <c r="N2530" s="87">
        <v>-34672.5980000001</v>
      </c>
      <c r="O2530" s="87">
        <v>-3983.36341390805</v>
      </c>
      <c r="P2530" s="198">
        <v>3</v>
      </c>
      <c r="Q2530" s="198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52">
        <v>43174</v>
      </c>
      <c r="B2531" s="217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26">
        <v>3254</v>
      </c>
      <c r="J2531">
        <v>32.54</v>
      </c>
      <c r="K2531" s="148">
        <v>6.77823988357592E-3</v>
      </c>
      <c r="L2531" s="197">
        <v>-306</v>
      </c>
      <c r="M2531" s="148">
        <v>0</v>
      </c>
    </row>
    <row r="2532" spans="1:64" x14ac:dyDescent="0.25">
      <c r="A2532" s="152">
        <v>43174</v>
      </c>
      <c r="B2532" s="217" t="s">
        <v>835</v>
      </c>
      <c r="C2532" t="s">
        <v>839</v>
      </c>
      <c r="I2532" s="326">
        <v>2335.44</v>
      </c>
      <c r="K2532" s="148">
        <v>4.86483483518701E-3</v>
      </c>
      <c r="L2532" s="197">
        <v>0</v>
      </c>
      <c r="M2532" s="148">
        <v>0.23400473389440499</v>
      </c>
    </row>
    <row r="2533" spans="1:64" x14ac:dyDescent="0.25">
      <c r="A2533" s="152">
        <v>43175</v>
      </c>
      <c r="B2533" s="217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26">
        <v>100012.58</v>
      </c>
      <c r="J2533">
        <v>0.01</v>
      </c>
      <c r="K2533" s="148">
        <v>0.207052085391949</v>
      </c>
      <c r="L2533" s="197">
        <v>10.389999999999899</v>
      </c>
      <c r="M2533" s="148">
        <v>0</v>
      </c>
    </row>
    <row r="2534" spans="1:64" x14ac:dyDescent="0.25">
      <c r="A2534" s="152">
        <v>43175</v>
      </c>
      <c r="B2534" s="217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26">
        <v>11952</v>
      </c>
      <c r="J2534">
        <v>4.9800000000000004</v>
      </c>
      <c r="K2534" s="148">
        <v>2.4743752481983499E-2</v>
      </c>
      <c r="L2534" s="197">
        <v>24</v>
      </c>
      <c r="M2534" s="148">
        <v>2.60272104263614E-2</v>
      </c>
      <c r="N2534" s="87">
        <v>-481.24099999999999</v>
      </c>
      <c r="O2534" s="87">
        <v>-95.436583234126999</v>
      </c>
      <c r="P2534" s="198">
        <v>3</v>
      </c>
      <c r="Q2534" s="198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52">
        <v>43175</v>
      </c>
      <c r="B2535" s="217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26">
        <v>636</v>
      </c>
      <c r="J2535">
        <v>6.36</v>
      </c>
      <c r="K2535" s="148">
        <v>1.3166856240412899E-3</v>
      </c>
      <c r="L2535" s="197">
        <v>-9</v>
      </c>
      <c r="M2535" s="148">
        <v>0</v>
      </c>
    </row>
    <row r="2536" spans="1:64" x14ac:dyDescent="0.25">
      <c r="A2536" s="152">
        <v>43175</v>
      </c>
      <c r="B2536" s="217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26">
        <v>7260</v>
      </c>
      <c r="J2536">
        <v>6.6</v>
      </c>
      <c r="K2536" s="148">
        <v>1.5030090614056199E-2</v>
      </c>
      <c r="L2536" s="197">
        <v>-33</v>
      </c>
      <c r="M2536" s="148">
        <v>1.04993256954802E-2</v>
      </c>
      <c r="N2536" s="87">
        <v>-5077.2979999999998</v>
      </c>
      <c r="O2536" s="87">
        <v>340.50361511976001</v>
      </c>
      <c r="P2536" s="198">
        <v>0</v>
      </c>
      <c r="Q2536" s="198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52">
        <v>43175</v>
      </c>
      <c r="B2537" s="217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26">
        <v>72650</v>
      </c>
      <c r="J2537">
        <v>14.53</v>
      </c>
      <c r="K2537" s="148">
        <v>0.15040441916132</v>
      </c>
      <c r="L2537" s="197">
        <v>400</v>
      </c>
      <c r="M2537" s="148">
        <v>0.17267350655864699</v>
      </c>
      <c r="N2537" s="87">
        <v>-9660.3440000000792</v>
      </c>
      <c r="O2537" s="87">
        <v>-654.61110698305697</v>
      </c>
      <c r="P2537" s="198">
        <v>7</v>
      </c>
      <c r="Q2537" s="198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52">
        <v>43175</v>
      </c>
      <c r="B2538" s="217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26">
        <v>109140</v>
      </c>
      <c r="J2538">
        <v>10.199999999999999</v>
      </c>
      <c r="K2538" s="148">
        <v>0.22594822171048101</v>
      </c>
      <c r="L2538" s="197">
        <v>749</v>
      </c>
      <c r="M2538" s="148">
        <v>0.205561249461784</v>
      </c>
      <c r="N2538" s="87">
        <v>5458.1209999999801</v>
      </c>
      <c r="O2538" s="87">
        <v>955.32921126102497</v>
      </c>
      <c r="P2538" s="198">
        <v>1</v>
      </c>
      <c r="Q2538" s="198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52">
        <v>43175</v>
      </c>
      <c r="B2539" s="217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26">
        <v>25112</v>
      </c>
      <c r="J2539">
        <v>5.84</v>
      </c>
      <c r="K2539" s="148">
        <v>5.1988379545479302E-2</v>
      </c>
      <c r="L2539" s="197">
        <v>0</v>
      </c>
      <c r="M2539" s="148">
        <v>5.3220743462811103E-2</v>
      </c>
      <c r="N2539" s="87">
        <v>-1272.2139999999999</v>
      </c>
      <c r="O2539" s="87">
        <v>-133.073774655173</v>
      </c>
      <c r="P2539" s="198">
        <v>6</v>
      </c>
      <c r="Q2539" s="198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52">
        <v>43175</v>
      </c>
      <c r="B2540" s="217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26">
        <v>966</v>
      </c>
      <c r="J2540">
        <v>9.66</v>
      </c>
      <c r="K2540" s="148">
        <v>1.9998715610438401E-3</v>
      </c>
      <c r="L2540" s="197">
        <v>7</v>
      </c>
      <c r="M2540" s="148">
        <v>0</v>
      </c>
      <c r="N2540" s="87">
        <v>2581.5064999997599</v>
      </c>
      <c r="O2540" s="87">
        <v>263.01893442913098</v>
      </c>
      <c r="P2540" s="198">
        <v>0</v>
      </c>
      <c r="Q2540" s="198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52">
        <v>43175</v>
      </c>
      <c r="B2541" s="217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26">
        <v>1155</v>
      </c>
      <c r="J2541">
        <v>11.55</v>
      </c>
      <c r="K2541" s="148">
        <v>2.3911507795089399E-3</v>
      </c>
      <c r="L2541" s="197">
        <v>97</v>
      </c>
      <c r="M2541" s="148">
        <v>0</v>
      </c>
      <c r="N2541" s="87">
        <v>1506.3910000000001</v>
      </c>
      <c r="O2541" s="87">
        <v>148.19269729330699</v>
      </c>
      <c r="P2541" s="198">
        <v>0</v>
      </c>
      <c r="Q2541" s="198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52">
        <v>43175</v>
      </c>
      <c r="B2542" s="217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26">
        <v>19560</v>
      </c>
      <c r="J2542">
        <v>6.52</v>
      </c>
      <c r="K2542" s="148">
        <v>4.04942937205151E-2</v>
      </c>
      <c r="L2542" s="197">
        <v>90</v>
      </c>
      <c r="M2542" s="148">
        <v>4.26355019601019E-2</v>
      </c>
      <c r="N2542" s="87">
        <v>-1345.98</v>
      </c>
      <c r="O2542" s="87">
        <v>-173.14450924498999</v>
      </c>
      <c r="P2542" s="198">
        <v>0</v>
      </c>
      <c r="Q2542" s="198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52">
        <v>43175</v>
      </c>
      <c r="B2543" s="217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26">
        <v>118728</v>
      </c>
      <c r="J2543">
        <v>8.73</v>
      </c>
      <c r="K2543" s="148">
        <v>0.245797878571028</v>
      </c>
      <c r="L2543" s="197">
        <v>1360</v>
      </c>
      <c r="M2543" s="148">
        <v>0.31673657315010501</v>
      </c>
      <c r="N2543" s="87">
        <v>-34672.5980000001</v>
      </c>
      <c r="O2543" s="87">
        <v>-3983.36341390805</v>
      </c>
      <c r="P2543" s="198">
        <v>3</v>
      </c>
      <c r="Q2543" s="198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52">
        <v>43175</v>
      </c>
      <c r="B2544" s="217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26">
        <v>3524</v>
      </c>
      <c r="J2544">
        <v>35.24</v>
      </c>
      <c r="K2544" s="148">
        <v>7.2955977030212298E-3</v>
      </c>
      <c r="L2544" s="197">
        <v>270</v>
      </c>
      <c r="M2544" s="148">
        <v>0</v>
      </c>
    </row>
    <row r="2545" spans="1:64" x14ac:dyDescent="0.25">
      <c r="A2545" s="152">
        <v>43175</v>
      </c>
      <c r="B2545" s="217" t="s">
        <v>835</v>
      </c>
      <c r="C2545" t="s">
        <v>839</v>
      </c>
      <c r="I2545" s="326">
        <v>12335.44</v>
      </c>
      <c r="K2545" s="148">
        <v>2.55375731355721E-2</v>
      </c>
      <c r="L2545" s="197">
        <v>0</v>
      </c>
      <c r="M2545" s="148">
        <v>0.232589658527521</v>
      </c>
    </row>
    <row r="2546" spans="1:64" x14ac:dyDescent="0.25">
      <c r="A2546" s="152">
        <v>43178</v>
      </c>
      <c r="B2546" s="217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26">
        <v>100023.22</v>
      </c>
      <c r="J2546">
        <v>0.01</v>
      </c>
      <c r="K2546" s="148">
        <v>0.20714097274552001</v>
      </c>
      <c r="L2546" s="197">
        <v>10.640000000000301</v>
      </c>
      <c r="M2546" s="148">
        <v>0</v>
      </c>
    </row>
    <row r="2547" spans="1:64" x14ac:dyDescent="0.25">
      <c r="A2547" s="152">
        <v>43178</v>
      </c>
      <c r="B2547" s="217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26">
        <v>11928</v>
      </c>
      <c r="J2547">
        <v>4.97</v>
      </c>
      <c r="K2547" s="148">
        <v>2.4702039415533301E-2</v>
      </c>
      <c r="L2547" s="197">
        <v>-24</v>
      </c>
      <c r="M2547" s="148">
        <v>2.6035614053497198E-2</v>
      </c>
      <c r="N2547" s="87">
        <v>-481.24099999999999</v>
      </c>
      <c r="O2547" s="87">
        <v>-95.436583234126999</v>
      </c>
      <c r="P2547" s="198">
        <v>3</v>
      </c>
      <c r="Q2547" s="198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52">
        <v>43178</v>
      </c>
      <c r="B2548" s="217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26">
        <v>640</v>
      </c>
      <c r="J2548">
        <v>6.4</v>
      </c>
      <c r="K2548" s="148">
        <v>1.32539446897563E-3</v>
      </c>
      <c r="L2548" s="197">
        <v>4</v>
      </c>
      <c r="M2548" s="148">
        <v>0</v>
      </c>
    </row>
    <row r="2549" spans="1:64" x14ac:dyDescent="0.25">
      <c r="A2549" s="152">
        <v>43178</v>
      </c>
      <c r="B2549" s="217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26">
        <v>7315</v>
      </c>
      <c r="J2549">
        <v>6.65</v>
      </c>
      <c r="K2549" s="148">
        <v>1.51488445946199E-2</v>
      </c>
      <c r="L2549" s="197">
        <v>55</v>
      </c>
      <c r="M2549" s="148">
        <v>1.0502715702203E-2</v>
      </c>
      <c r="N2549" s="87">
        <v>-5077.2979999999998</v>
      </c>
      <c r="O2549" s="87">
        <v>340.50361511976001</v>
      </c>
      <c r="P2549" s="198">
        <v>0</v>
      </c>
      <c r="Q2549" s="198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52">
        <v>43178</v>
      </c>
      <c r="B2550" s="217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26">
        <v>72750</v>
      </c>
      <c r="J2550">
        <v>14.55</v>
      </c>
      <c r="K2550" s="148">
        <v>0.15066007440308901</v>
      </c>
      <c r="L2550" s="197">
        <v>100</v>
      </c>
      <c r="M2550" s="148">
        <v>0.17272925912458001</v>
      </c>
      <c r="N2550" s="87">
        <v>-9660.3440000000792</v>
      </c>
      <c r="O2550" s="87">
        <v>-654.61110698305697</v>
      </c>
      <c r="P2550" s="198">
        <v>7</v>
      </c>
      <c r="Q2550" s="198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52">
        <v>43178</v>
      </c>
      <c r="B2551" s="217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26">
        <v>112336</v>
      </c>
      <c r="J2551">
        <v>10.029999999999999</v>
      </c>
      <c r="K2551" s="148">
        <v>0.23263986416694801</v>
      </c>
      <c r="L2551" s="197">
        <v>-1864</v>
      </c>
      <c r="M2551" s="148">
        <v>0.21610652079375101</v>
      </c>
      <c r="N2551" s="87">
        <v>4597.1209999999801</v>
      </c>
      <c r="O2551" s="87">
        <v>877.768067532131</v>
      </c>
      <c r="P2551" s="198">
        <v>1</v>
      </c>
      <c r="Q2551" s="198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52">
        <v>43178</v>
      </c>
      <c r="B2552" s="217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26">
        <v>25112</v>
      </c>
      <c r="J2552">
        <v>5.84</v>
      </c>
      <c r="K2552" s="148">
        <v>5.20051654764314E-2</v>
      </c>
      <c r="L2552" s="197">
        <v>0</v>
      </c>
      <c r="M2552" s="148">
        <v>5.3237927297598797E-2</v>
      </c>
      <c r="N2552" s="87">
        <v>-1272.2139999999999</v>
      </c>
      <c r="O2552" s="87">
        <v>-133.073774655173</v>
      </c>
      <c r="P2552" s="198">
        <v>6</v>
      </c>
      <c r="Q2552" s="198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52">
        <v>43178</v>
      </c>
      <c r="B2553" s="217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26">
        <v>5574</v>
      </c>
      <c r="J2553">
        <v>9.2899999999999991</v>
      </c>
      <c r="K2553" s="148">
        <v>1.15433574532346E-2</v>
      </c>
      <c r="L2553" s="197">
        <v>-37</v>
      </c>
      <c r="M2553" s="148">
        <v>6.3001797711213598E-3</v>
      </c>
      <c r="N2553" s="87">
        <v>2523.5064999997599</v>
      </c>
      <c r="O2553" s="87">
        <v>271.79361495148402</v>
      </c>
      <c r="P2553" s="198">
        <v>0</v>
      </c>
      <c r="Q2553" s="198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52">
        <v>43178</v>
      </c>
      <c r="B2554" s="217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26">
        <v>1111</v>
      </c>
      <c r="J2554">
        <v>11.11</v>
      </c>
      <c r="K2554" s="148">
        <v>2.3008019609873898E-3</v>
      </c>
      <c r="L2554" s="197">
        <v>-44</v>
      </c>
      <c r="M2554" s="148">
        <v>0</v>
      </c>
      <c r="N2554" s="87">
        <v>1506.3910000000001</v>
      </c>
      <c r="O2554" s="87">
        <v>148.19269729330699</v>
      </c>
      <c r="P2554" s="198">
        <v>0</v>
      </c>
      <c r="Q2554" s="198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52">
        <v>43178</v>
      </c>
      <c r="B2555" s="217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26">
        <v>19500</v>
      </c>
      <c r="J2555">
        <v>6.5</v>
      </c>
      <c r="K2555" s="148">
        <v>4.0383112726601299E-2</v>
      </c>
      <c r="L2555" s="197">
        <v>-60</v>
      </c>
      <c r="M2555" s="148">
        <v>4.2649268047798103E-2</v>
      </c>
      <c r="N2555" s="87">
        <v>-1345.98</v>
      </c>
      <c r="O2555" s="87">
        <v>-173.14450924498999</v>
      </c>
      <c r="P2555" s="198">
        <v>0</v>
      </c>
      <c r="Q2555" s="198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52">
        <v>43178</v>
      </c>
      <c r="B2556" s="217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26">
        <v>116820</v>
      </c>
      <c r="J2556">
        <v>8.85</v>
      </c>
      <c r="K2556" s="148">
        <v>0.24192590916520801</v>
      </c>
      <c r="L2556" s="197">
        <v>1635.45</v>
      </c>
      <c r="M2556" s="148">
        <v>0.309500607724428</v>
      </c>
      <c r="N2556" s="87">
        <v>-32233.15</v>
      </c>
      <c r="O2556" s="87">
        <v>-3628.0443046171199</v>
      </c>
      <c r="P2556" s="198">
        <v>2</v>
      </c>
      <c r="Q2556" s="198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52">
        <v>43178</v>
      </c>
      <c r="B2557" s="217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26">
        <v>3592</v>
      </c>
      <c r="J2557">
        <v>35.92</v>
      </c>
      <c r="K2557" s="148">
        <v>7.4387764571257403E-3</v>
      </c>
      <c r="L2557" s="197">
        <v>68</v>
      </c>
      <c r="M2557" s="148">
        <v>0</v>
      </c>
    </row>
    <row r="2558" spans="1:64" x14ac:dyDescent="0.25">
      <c r="A2558" s="152">
        <v>43178</v>
      </c>
      <c r="B2558" s="217" t="s">
        <v>835</v>
      </c>
      <c r="C2558" t="s">
        <v>839</v>
      </c>
      <c r="I2558" s="326">
        <v>6173.89</v>
      </c>
      <c r="K2558" s="148">
        <v>1.27856869657249E-2</v>
      </c>
      <c r="L2558" s="197">
        <v>0</v>
      </c>
      <c r="M2558" s="148">
        <v>0.219926659711245</v>
      </c>
    </row>
    <row r="2559" spans="1:64" x14ac:dyDescent="0.25">
      <c r="A2559" s="152">
        <v>43179</v>
      </c>
      <c r="B2559" s="217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26">
        <v>89049.83</v>
      </c>
      <c r="J2559">
        <v>0.01</v>
      </c>
      <c r="K2559" s="148">
        <v>0.18376285635668599</v>
      </c>
      <c r="L2559" s="197">
        <v>26.609999999999701</v>
      </c>
      <c r="M2559" s="148">
        <v>0</v>
      </c>
    </row>
    <row r="2560" spans="1:64" x14ac:dyDescent="0.25">
      <c r="A2560" s="152">
        <v>43179</v>
      </c>
      <c r="B2560" s="217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26">
        <v>11952</v>
      </c>
      <c r="J2560">
        <v>4.9800000000000004</v>
      </c>
      <c r="K2560" s="148">
        <v>2.4664097159703899E-2</v>
      </c>
      <c r="L2560" s="197">
        <v>24</v>
      </c>
      <c r="M2560" s="148">
        <v>2.5943423384114699E-2</v>
      </c>
      <c r="N2560" s="87">
        <v>-481.24099999999999</v>
      </c>
      <c r="O2560" s="87">
        <v>-95.436583234126999</v>
      </c>
      <c r="P2560" s="198">
        <v>3</v>
      </c>
      <c r="Q2560" s="198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52">
        <v>43179</v>
      </c>
      <c r="B2561" s="217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26">
        <v>653</v>
      </c>
      <c r="J2561">
        <v>6.53</v>
      </c>
      <c r="K2561" s="148">
        <v>1.34752806603804E-3</v>
      </c>
      <c r="L2561" s="197">
        <v>13</v>
      </c>
      <c r="M2561" s="148">
        <v>0</v>
      </c>
    </row>
    <row r="2562" spans="1:64" x14ac:dyDescent="0.25">
      <c r="A2562" s="152">
        <v>43179</v>
      </c>
      <c r="B2562" s="217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26">
        <v>7403</v>
      </c>
      <c r="J2562">
        <v>6.73</v>
      </c>
      <c r="K2562" s="148">
        <v>1.52767998053286E-2</v>
      </c>
      <c r="L2562" s="197">
        <v>88</v>
      </c>
      <c r="M2562" s="148">
        <v>1.0465526166787E-2</v>
      </c>
      <c r="N2562" s="87">
        <v>-5077.2979999999998</v>
      </c>
      <c r="O2562" s="87">
        <v>340.50361511976001</v>
      </c>
      <c r="P2562" s="198">
        <v>0</v>
      </c>
      <c r="Q2562" s="198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52">
        <v>43179</v>
      </c>
      <c r="B2563" s="217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26">
        <v>72850</v>
      </c>
      <c r="J2563">
        <v>14.57</v>
      </c>
      <c r="K2563" s="148">
        <v>0.15033295499367699</v>
      </c>
      <c r="L2563" s="197">
        <v>100</v>
      </c>
      <c r="M2563" s="148">
        <v>0.172117634371351</v>
      </c>
      <c r="N2563" s="87">
        <v>-9660.3440000000792</v>
      </c>
      <c r="O2563" s="87">
        <v>-654.61110698305697</v>
      </c>
      <c r="P2563" s="198">
        <v>7</v>
      </c>
      <c r="Q2563" s="198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52">
        <v>43179</v>
      </c>
      <c r="B2564" s="217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26">
        <v>117234</v>
      </c>
      <c r="J2564">
        <v>10.02</v>
      </c>
      <c r="K2564" s="148">
        <v>0.241923591567999</v>
      </c>
      <c r="L2564" s="197">
        <v>-102</v>
      </c>
      <c r="M2564" s="148">
        <v>0.225659278622208</v>
      </c>
      <c r="N2564" s="87">
        <v>3248.1209999999801</v>
      </c>
      <c r="O2564" s="87">
        <v>753.34431058557004</v>
      </c>
      <c r="P2564" s="198">
        <v>2</v>
      </c>
      <c r="Q2564" s="198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52">
        <v>43179</v>
      </c>
      <c r="B2565" s="217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26">
        <v>25112</v>
      </c>
      <c r="J2565">
        <v>5.84</v>
      </c>
      <c r="K2565" s="148">
        <v>5.1821018061787398E-2</v>
      </c>
      <c r="L2565" s="197">
        <v>0</v>
      </c>
      <c r="M2565" s="148">
        <v>5.3049414741527801E-2</v>
      </c>
      <c r="N2565" s="87">
        <v>-1272.2139999999999</v>
      </c>
      <c r="O2565" s="87">
        <v>-133.073774655173</v>
      </c>
      <c r="P2565" s="198">
        <v>6</v>
      </c>
      <c r="Q2565" s="198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52">
        <v>43179</v>
      </c>
      <c r="B2566" s="217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26">
        <v>6447</v>
      </c>
      <c r="J2566">
        <v>9.2100000000000009</v>
      </c>
      <c r="K2566" s="148">
        <v>1.3304002207882399E-2</v>
      </c>
      <c r="L2566" s="197">
        <v>8.2999999999997307</v>
      </c>
      <c r="M2566" s="148">
        <v>8.0622624827013899E-3</v>
      </c>
      <c r="N2566" s="87">
        <v>2572.8024999997701</v>
      </c>
      <c r="O2566" s="87">
        <v>277.70152254317202</v>
      </c>
      <c r="P2566" s="198">
        <v>0</v>
      </c>
      <c r="Q2566" s="198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52">
        <v>43179</v>
      </c>
      <c r="B2567" s="217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26">
        <v>1125</v>
      </c>
      <c r="J2567">
        <v>11.25</v>
      </c>
      <c r="K2567" s="148">
        <v>2.32154528988176E-3</v>
      </c>
      <c r="L2567" s="197">
        <v>14</v>
      </c>
      <c r="M2567" s="148">
        <v>0</v>
      </c>
      <c r="N2567" s="87">
        <v>1506.3910000000001</v>
      </c>
      <c r="O2567" s="87">
        <v>148.19269729330699</v>
      </c>
      <c r="P2567" s="198">
        <v>0</v>
      </c>
      <c r="Q2567" s="198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52">
        <v>43179</v>
      </c>
      <c r="B2568" s="217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26">
        <v>20250</v>
      </c>
      <c r="J2568">
        <v>6.75</v>
      </c>
      <c r="K2568" s="148">
        <v>4.1787815217871803E-2</v>
      </c>
      <c r="L2568" s="197">
        <v>750</v>
      </c>
      <c r="M2568" s="148">
        <v>4.24982493484918E-2</v>
      </c>
      <c r="N2568" s="87">
        <v>-1345.98</v>
      </c>
      <c r="O2568" s="87">
        <v>-173.14450924498999</v>
      </c>
      <c r="P2568" s="198">
        <v>0</v>
      </c>
      <c r="Q2568" s="198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52">
        <v>43179</v>
      </c>
      <c r="B2569" s="217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26">
        <v>117480</v>
      </c>
      <c r="J2569">
        <v>8.9</v>
      </c>
      <c r="K2569" s="148">
        <v>0.24243123613805301</v>
      </c>
      <c r="L2569" s="197">
        <v>660</v>
      </c>
      <c r="M2569" s="148">
        <v>0.30840468319037401</v>
      </c>
      <c r="N2569" s="87">
        <v>-32233.15</v>
      </c>
      <c r="O2569" s="87">
        <v>-3628.0443046171199</v>
      </c>
      <c r="P2569" s="198">
        <v>2</v>
      </c>
      <c r="Q2569" s="198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52">
        <v>43179</v>
      </c>
      <c r="B2570" s="217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26">
        <v>3726</v>
      </c>
      <c r="J2570">
        <v>37.26</v>
      </c>
      <c r="K2570" s="148">
        <v>7.6889580000883999E-3</v>
      </c>
      <c r="L2570" s="197">
        <v>134</v>
      </c>
      <c r="M2570" s="148">
        <v>0</v>
      </c>
    </row>
    <row r="2571" spans="1:64" x14ac:dyDescent="0.25">
      <c r="A2571" s="152">
        <v>43179</v>
      </c>
      <c r="B2571" s="217" t="s">
        <v>835</v>
      </c>
      <c r="C2571" t="s">
        <v>839</v>
      </c>
      <c r="I2571" s="326">
        <v>11309.19</v>
      </c>
      <c r="K2571" s="148">
        <v>2.3337597135002601E-2</v>
      </c>
      <c r="L2571" s="197">
        <v>0</v>
      </c>
      <c r="M2571" s="148">
        <v>0.20710045349168901</v>
      </c>
    </row>
    <row r="2572" spans="1:64" x14ac:dyDescent="0.25">
      <c r="A2572" s="152">
        <v>43180</v>
      </c>
      <c r="B2572" s="217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26">
        <v>89059.72</v>
      </c>
      <c r="J2572">
        <v>0.01</v>
      </c>
      <c r="K2572" s="148">
        <v>0.18412493244665301</v>
      </c>
      <c r="L2572" s="197">
        <v>9.8900000000003292</v>
      </c>
      <c r="M2572" s="148">
        <v>0</v>
      </c>
    </row>
    <row r="2573" spans="1:64" x14ac:dyDescent="0.25">
      <c r="A2573" s="152">
        <v>43180</v>
      </c>
      <c r="B2573" s="217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26">
        <v>12072</v>
      </c>
      <c r="J2573">
        <v>5.03</v>
      </c>
      <c r="K2573" s="148">
        <v>2.4958041463593102E-2</v>
      </c>
      <c r="L2573" s="197">
        <v>120</v>
      </c>
      <c r="M2573" s="148">
        <v>2.5991654189713401E-2</v>
      </c>
      <c r="N2573" s="87">
        <v>-481.24099999999999</v>
      </c>
      <c r="O2573" s="87">
        <v>-95.436583234126999</v>
      </c>
      <c r="P2573" s="198">
        <v>3</v>
      </c>
      <c r="Q2573" s="198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52">
        <v>43180</v>
      </c>
      <c r="B2574" s="217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26">
        <v>649</v>
      </c>
      <c r="J2574">
        <v>6.49</v>
      </c>
      <c r="K2574" s="148">
        <v>1.34176349485354E-3</v>
      </c>
      <c r="L2574" s="197">
        <v>-4</v>
      </c>
      <c r="M2574" s="148">
        <v>0</v>
      </c>
    </row>
    <row r="2575" spans="1:64" x14ac:dyDescent="0.25">
      <c r="A2575" s="152">
        <v>43180</v>
      </c>
      <c r="B2575" s="217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26">
        <v>7425</v>
      </c>
      <c r="J2575">
        <v>6.75</v>
      </c>
      <c r="K2575" s="148">
        <v>1.5350684051290499E-2</v>
      </c>
      <c r="L2575" s="197">
        <v>22</v>
      </c>
      <c r="M2575" s="148">
        <v>1.04849823792754E-2</v>
      </c>
      <c r="N2575" s="87">
        <v>-5077.2979999999998</v>
      </c>
      <c r="O2575" s="87">
        <v>340.50361511976001</v>
      </c>
      <c r="P2575" s="198">
        <v>0</v>
      </c>
      <c r="Q2575" s="198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52">
        <v>43180</v>
      </c>
      <c r="B2576" s="217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26">
        <v>72900</v>
      </c>
      <c r="J2576">
        <v>14.58</v>
      </c>
      <c r="K2576" s="148">
        <v>0.15071580704903401</v>
      </c>
      <c r="L2576" s="197">
        <v>50</v>
      </c>
      <c r="M2576" s="148">
        <v>0.17243761419978601</v>
      </c>
      <c r="N2576" s="87">
        <v>-9660.3440000000792</v>
      </c>
      <c r="O2576" s="87">
        <v>-654.61110698305697</v>
      </c>
      <c r="P2576" s="198">
        <v>7</v>
      </c>
      <c r="Q2576" s="198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52">
        <v>43180</v>
      </c>
      <c r="B2577" s="217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26">
        <v>117468</v>
      </c>
      <c r="J2577">
        <v>10.039999999999999</v>
      </c>
      <c r="K2577" s="148">
        <v>0.24285712513629501</v>
      </c>
      <c r="L2577" s="197">
        <v>234</v>
      </c>
      <c r="M2577" s="148">
        <v>0.226078796456752</v>
      </c>
      <c r="N2577" s="87">
        <v>3248.1209999999801</v>
      </c>
      <c r="O2577" s="87">
        <v>753.34431058557004</v>
      </c>
      <c r="P2577" s="198">
        <v>2</v>
      </c>
      <c r="Q2577" s="198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52">
        <v>43180</v>
      </c>
      <c r="B2578" s="217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26">
        <v>25112</v>
      </c>
      <c r="J2578">
        <v>5.84</v>
      </c>
      <c r="K2578" s="148">
        <v>5.1917357292391601E-2</v>
      </c>
      <c r="L2578" s="197">
        <v>0</v>
      </c>
      <c r="M2578" s="148">
        <v>5.3148037655383E-2</v>
      </c>
      <c r="N2578" s="87">
        <v>-1272.2139999999999</v>
      </c>
      <c r="O2578" s="87">
        <v>-133.073774655173</v>
      </c>
      <c r="P2578" s="198">
        <v>6</v>
      </c>
      <c r="Q2578" s="198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52">
        <v>43180</v>
      </c>
      <c r="B2579" s="217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26">
        <v>6328</v>
      </c>
      <c r="J2579">
        <v>9.0399999999999991</v>
      </c>
      <c r="K2579" s="148">
        <v>1.3082710932870899E-2</v>
      </c>
      <c r="L2579" s="197">
        <v>-119</v>
      </c>
      <c r="M2579" s="148">
        <v>8.0772508444426801E-3</v>
      </c>
      <c r="N2579" s="87">
        <v>2572.8024999997701</v>
      </c>
      <c r="O2579" s="87">
        <v>277.70152254317202</v>
      </c>
      <c r="P2579" s="198">
        <v>0</v>
      </c>
      <c r="Q2579" s="198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52">
        <v>43180</v>
      </c>
      <c r="B2580" s="217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26">
        <v>1088</v>
      </c>
      <c r="J2580">
        <v>10.88</v>
      </c>
      <c r="K2580" s="148">
        <v>2.2493662286604799E-3</v>
      </c>
      <c r="L2580" s="197">
        <v>-37</v>
      </c>
      <c r="M2580" s="148">
        <v>0</v>
      </c>
      <c r="N2580" s="87">
        <v>1506.3910000000001</v>
      </c>
      <c r="O2580" s="87">
        <v>148.19269729330699</v>
      </c>
      <c r="P2580" s="198">
        <v>0</v>
      </c>
      <c r="Q2580" s="198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52">
        <v>43180</v>
      </c>
      <c r="B2581" s="217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26">
        <v>20010</v>
      </c>
      <c r="J2581">
        <v>6.67</v>
      </c>
      <c r="K2581" s="148">
        <v>4.1369318231154598E-2</v>
      </c>
      <c r="L2581" s="197">
        <v>-240</v>
      </c>
      <c r="M2581" s="148">
        <v>4.2577256839995997E-2</v>
      </c>
      <c r="N2581" s="87">
        <v>-1345.98</v>
      </c>
      <c r="O2581" s="87">
        <v>-173.14450924498999</v>
      </c>
      <c r="P2581" s="198">
        <v>0</v>
      </c>
      <c r="Q2581" s="198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52">
        <v>43180</v>
      </c>
      <c r="B2582" s="217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26">
        <v>116292</v>
      </c>
      <c r="J2582">
        <v>8.81</v>
      </c>
      <c r="K2582" s="148">
        <v>0.24042582487443501</v>
      </c>
      <c r="L2582" s="197">
        <v>-1188</v>
      </c>
      <c r="M2582" s="148">
        <v>0.308978031052005</v>
      </c>
      <c r="N2582" s="87">
        <v>-32233.15</v>
      </c>
      <c r="O2582" s="87">
        <v>-3628.0443046171199</v>
      </c>
      <c r="P2582" s="198">
        <v>2</v>
      </c>
      <c r="Q2582" s="198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52">
        <v>43180</v>
      </c>
      <c r="B2583" s="217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26">
        <v>3966</v>
      </c>
      <c r="J2583">
        <v>39.659999999999997</v>
      </c>
      <c r="K2583" s="148">
        <v>8.1994360871943707E-3</v>
      </c>
      <c r="L2583" s="197">
        <v>240</v>
      </c>
      <c r="M2583" s="148">
        <v>0</v>
      </c>
    </row>
    <row r="2584" spans="1:64" x14ac:dyDescent="0.25">
      <c r="A2584" s="152">
        <v>43180</v>
      </c>
      <c r="B2584" s="217" t="s">
        <v>835</v>
      </c>
      <c r="C2584" t="s">
        <v>839</v>
      </c>
      <c r="I2584" s="326">
        <v>11322.08</v>
      </c>
      <c r="K2584" s="148">
        <v>2.3407632711573801E-2</v>
      </c>
      <c r="L2584" s="197">
        <v>0</v>
      </c>
      <c r="M2584" s="148">
        <v>0.20753256515822699</v>
      </c>
    </row>
    <row r="2585" spans="1:64" x14ac:dyDescent="0.25">
      <c r="A2585" s="152">
        <v>43181</v>
      </c>
      <c r="B2585" s="217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26">
        <v>89068.4</v>
      </c>
      <c r="J2585">
        <v>0.01</v>
      </c>
      <c r="K2585" s="148">
        <v>0.18279357227395099</v>
      </c>
      <c r="L2585" s="197">
        <v>8.6799999999998398</v>
      </c>
      <c r="M2585" s="148">
        <v>0</v>
      </c>
    </row>
    <row r="2586" spans="1:64" x14ac:dyDescent="0.25">
      <c r="A2586" s="152">
        <v>43181</v>
      </c>
      <c r="B2586" s="217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26">
        <v>12096</v>
      </c>
      <c r="J2586">
        <v>5.04</v>
      </c>
      <c r="K2586" s="148">
        <v>2.4824416406107101E-2</v>
      </c>
      <c r="L2586" s="197">
        <v>24</v>
      </c>
      <c r="M2586" s="148">
        <v>2.5801200548673801E-2</v>
      </c>
      <c r="N2586" s="87">
        <v>-481.24099999999999</v>
      </c>
      <c r="O2586" s="87">
        <v>-95.436583234126999</v>
      </c>
      <c r="P2586" s="198">
        <v>3</v>
      </c>
      <c r="Q2586" s="198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52">
        <v>43181</v>
      </c>
      <c r="B2587" s="217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26">
        <v>647</v>
      </c>
      <c r="J2587">
        <v>6.47</v>
      </c>
      <c r="K2587" s="148">
        <v>1.3278271672248099E-3</v>
      </c>
      <c r="L2587" s="197">
        <v>-2</v>
      </c>
      <c r="M2587" s="148">
        <v>0</v>
      </c>
    </row>
    <row r="2588" spans="1:64" x14ac:dyDescent="0.25">
      <c r="A2588" s="152">
        <v>43181</v>
      </c>
      <c r="B2588" s="217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26">
        <v>7414</v>
      </c>
      <c r="J2588">
        <v>6.74</v>
      </c>
      <c r="K2588" s="148">
        <v>1.5215626920872799E-2</v>
      </c>
      <c r="L2588" s="197">
        <v>-11</v>
      </c>
      <c r="M2588" s="148">
        <v>1.04081537536022E-2</v>
      </c>
      <c r="N2588" s="87">
        <v>-5077.2979999999998</v>
      </c>
      <c r="O2588" s="87">
        <v>340.50361511976001</v>
      </c>
      <c r="P2588" s="198">
        <v>0</v>
      </c>
      <c r="Q2588" s="198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52">
        <v>43181</v>
      </c>
      <c r="B2589" s="217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26">
        <v>73700</v>
      </c>
      <c r="J2589">
        <v>14.74</v>
      </c>
      <c r="K2589" s="148">
        <v>0.15125326464369199</v>
      </c>
      <c r="L2589" s="197">
        <v>800</v>
      </c>
      <c r="M2589" s="148">
        <v>0.171174078942014</v>
      </c>
      <c r="N2589" s="87">
        <v>-9660.3440000000792</v>
      </c>
      <c r="O2589" s="87">
        <v>-654.61110698305697</v>
      </c>
      <c r="P2589" s="198">
        <v>7</v>
      </c>
      <c r="Q2589" s="198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52">
        <v>43181</v>
      </c>
      <c r="B2590" s="217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26">
        <v>116883</v>
      </c>
      <c r="J2590">
        <v>9.99</v>
      </c>
      <c r="K2590" s="148">
        <v>0.239877005852763</v>
      </c>
      <c r="L2590" s="197">
        <v>-585</v>
      </c>
      <c r="M2590" s="148">
        <v>0.22442220585914099</v>
      </c>
      <c r="N2590" s="87">
        <v>3248.1209999999801</v>
      </c>
      <c r="O2590" s="87">
        <v>753.34431058557004</v>
      </c>
      <c r="P2590" s="198">
        <v>2</v>
      </c>
      <c r="Q2590" s="198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52">
        <v>43181</v>
      </c>
      <c r="B2591" s="217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26">
        <v>25112</v>
      </c>
      <c r="J2591">
        <v>5.84</v>
      </c>
      <c r="K2591" s="148">
        <v>5.1536933266382402E-2</v>
      </c>
      <c r="L2591" s="197">
        <v>0</v>
      </c>
      <c r="M2591" s="148">
        <v>5.2758595828722298E-2</v>
      </c>
      <c r="N2591" s="87">
        <v>-1272.2139999999999</v>
      </c>
      <c r="O2591" s="87">
        <v>-133.073774655173</v>
      </c>
      <c r="P2591" s="198">
        <v>6</v>
      </c>
      <c r="Q2591" s="198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52">
        <v>43181</v>
      </c>
      <c r="B2592" s="217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26">
        <v>7296</v>
      </c>
      <c r="J2592">
        <v>9.1199999999999992</v>
      </c>
      <c r="K2592" s="148">
        <v>1.49734575147948E-2</v>
      </c>
      <c r="L2592" s="197">
        <v>105.34</v>
      </c>
      <c r="M2592" s="148">
        <v>9.7884873936766002E-3</v>
      </c>
      <c r="N2592" s="87">
        <v>2540.1464999997602</v>
      </c>
      <c r="O2592" s="87">
        <v>277.77641430522698</v>
      </c>
      <c r="P2592" s="198">
        <v>0</v>
      </c>
      <c r="Q2592" s="198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52">
        <v>43181</v>
      </c>
      <c r="B2593" s="217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26">
        <v>1049</v>
      </c>
      <c r="J2593">
        <v>10.49</v>
      </c>
      <c r="K2593" s="148">
        <v>2.1528449743722202E-3</v>
      </c>
      <c r="L2593" s="197">
        <v>-39</v>
      </c>
      <c r="M2593" s="148">
        <v>0</v>
      </c>
      <c r="N2593" s="87">
        <v>1506.3910000000001</v>
      </c>
      <c r="O2593" s="87">
        <v>148.19269729330699</v>
      </c>
      <c r="P2593" s="198">
        <v>0</v>
      </c>
      <c r="Q2593" s="198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52">
        <v>43181</v>
      </c>
      <c r="B2594" s="217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26">
        <v>19680</v>
      </c>
      <c r="J2594">
        <v>6.56</v>
      </c>
      <c r="K2594" s="148">
        <v>4.0388931454380599E-2</v>
      </c>
      <c r="L2594" s="197">
        <v>-330</v>
      </c>
      <c r="M2594" s="148">
        <v>4.2265272326372297E-2</v>
      </c>
      <c r="N2594" s="87">
        <v>-1345.98</v>
      </c>
      <c r="O2594" s="87">
        <v>-173.14450924498999</v>
      </c>
      <c r="P2594" s="198">
        <v>0</v>
      </c>
      <c r="Q2594" s="198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52">
        <v>43181</v>
      </c>
      <c r="B2595" s="217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26">
        <v>116352</v>
      </c>
      <c r="J2595">
        <v>9.09</v>
      </c>
      <c r="K2595" s="148">
        <v>0.238787243525411</v>
      </c>
      <c r="L2595" s="197">
        <v>3659.39</v>
      </c>
      <c r="M2595" s="148">
        <v>0.29932702969105701</v>
      </c>
      <c r="N2595" s="87">
        <v>-30393.7580000001</v>
      </c>
      <c r="O2595" s="87">
        <v>-3367.9114324833799</v>
      </c>
      <c r="P2595" s="198">
        <v>2</v>
      </c>
      <c r="Q2595" s="198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52">
        <v>43181</v>
      </c>
      <c r="B2596" s="217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26">
        <v>3906</v>
      </c>
      <c r="J2596">
        <v>39.06</v>
      </c>
      <c r="K2596" s="148">
        <v>8.0162177978054094E-3</v>
      </c>
      <c r="L2596" s="197">
        <v>-60</v>
      </c>
      <c r="M2596" s="148">
        <v>0</v>
      </c>
    </row>
    <row r="2597" spans="1:64" x14ac:dyDescent="0.25">
      <c r="A2597" s="152">
        <v>43181</v>
      </c>
      <c r="B2597" s="217" t="s">
        <v>835</v>
      </c>
      <c r="C2597" t="s">
        <v>839</v>
      </c>
      <c r="I2597" s="326">
        <v>14058.81</v>
      </c>
      <c r="K2597" s="148">
        <v>2.8852658202243898E-2</v>
      </c>
      <c r="L2597" s="197">
        <v>0</v>
      </c>
      <c r="M2597" s="148">
        <v>0.21164623047619499</v>
      </c>
    </row>
    <row r="2598" spans="1:64" x14ac:dyDescent="0.25">
      <c r="A2598" s="152">
        <v>43182</v>
      </c>
      <c r="B2598" s="217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26">
        <v>49076.79</v>
      </c>
      <c r="J2598">
        <v>0.01</v>
      </c>
      <c r="K2598" s="148">
        <v>0.105181092732006</v>
      </c>
      <c r="L2598" s="197">
        <v>8.3899999999998691</v>
      </c>
      <c r="M2598" s="148">
        <v>0</v>
      </c>
    </row>
    <row r="2599" spans="1:64" x14ac:dyDescent="0.25">
      <c r="A2599" s="152">
        <v>43182</v>
      </c>
      <c r="B2599" s="217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26">
        <v>14094</v>
      </c>
      <c r="J2599">
        <v>4.8600000000000003</v>
      </c>
      <c r="K2599" s="148">
        <v>3.0206179356165999E-2</v>
      </c>
      <c r="L2599" s="197">
        <v>-452.05</v>
      </c>
      <c r="M2599" s="148">
        <v>3.2195063593609102E-2</v>
      </c>
      <c r="N2599" s="87">
        <v>-846.54100000000096</v>
      </c>
      <c r="O2599" s="87">
        <v>-173.030210531698</v>
      </c>
      <c r="P2599" s="198">
        <v>4</v>
      </c>
      <c r="Q2599" s="198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52">
        <v>43182</v>
      </c>
      <c r="B2600" s="217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26">
        <v>628</v>
      </c>
      <c r="J2600">
        <v>6.28</v>
      </c>
      <c r="K2600" s="148">
        <v>1.34592597102826E-3</v>
      </c>
      <c r="L2600" s="197">
        <v>-19</v>
      </c>
      <c r="M2600" s="148">
        <v>0</v>
      </c>
    </row>
    <row r="2601" spans="1:64" x14ac:dyDescent="0.25">
      <c r="A2601" s="152">
        <v>43182</v>
      </c>
      <c r="B2601" s="217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26">
        <v>7326</v>
      </c>
      <c r="J2601">
        <v>6.66</v>
      </c>
      <c r="K2601" s="148">
        <v>1.5701040865848701E-2</v>
      </c>
      <c r="L2601" s="197">
        <v>-88</v>
      </c>
      <c r="M2601" s="148">
        <v>1.08692094937417E-2</v>
      </c>
      <c r="N2601" s="87">
        <v>-5077.2979999999998</v>
      </c>
      <c r="O2601" s="87">
        <v>340.50361511976001</v>
      </c>
      <c r="P2601" s="198">
        <v>0</v>
      </c>
      <c r="Q2601" s="198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52">
        <v>43182</v>
      </c>
      <c r="B2602" s="217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26">
        <v>83160</v>
      </c>
      <c r="J2602">
        <v>13.86</v>
      </c>
      <c r="K2602" s="148">
        <v>0.17822803145017499</v>
      </c>
      <c r="L2602" s="197">
        <v>-4590.28</v>
      </c>
      <c r="M2602" s="148">
        <v>0.208869150641628</v>
      </c>
      <c r="N2602" s="87">
        <v>-13880.9440000001</v>
      </c>
      <c r="O2602" s="87">
        <v>-995.98015276382603</v>
      </c>
      <c r="P2602" s="198">
        <v>9</v>
      </c>
      <c r="Q2602" s="198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52">
        <v>43182</v>
      </c>
      <c r="B2603" s="217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26">
        <v>122936</v>
      </c>
      <c r="J2603">
        <v>9.68</v>
      </c>
      <c r="K2603" s="148">
        <v>0.26347572479988801</v>
      </c>
      <c r="L2603" s="197">
        <v>-3617</v>
      </c>
      <c r="M2603" s="148">
        <v>0.255088248486739</v>
      </c>
      <c r="N2603" s="87">
        <v>-2273.8790000000399</v>
      </c>
      <c r="O2603" s="87">
        <v>210.563553279101</v>
      </c>
      <c r="P2603" s="198">
        <v>1</v>
      </c>
      <c r="Q2603" s="198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52">
        <v>43182</v>
      </c>
      <c r="B2604" s="217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26">
        <v>25112</v>
      </c>
      <c r="J2604">
        <v>5.84</v>
      </c>
      <c r="K2604" s="148">
        <v>5.38198932873592E-2</v>
      </c>
      <c r="L2604" s="197">
        <v>0</v>
      </c>
      <c r="M2604" s="148">
        <v>5.5095672511521601E-2</v>
      </c>
      <c r="N2604" s="87">
        <v>-1272.2139999999999</v>
      </c>
      <c r="O2604" s="87">
        <v>-133.073774655173</v>
      </c>
      <c r="P2604" s="198">
        <v>6</v>
      </c>
      <c r="Q2604" s="198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52">
        <v>43182</v>
      </c>
      <c r="B2605" s="217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26">
        <v>23212</v>
      </c>
      <c r="J2605">
        <v>8.2899999999999991</v>
      </c>
      <c r="K2605" s="148">
        <v>4.9747824266732299E-2</v>
      </c>
      <c r="L2605" s="197">
        <v>-1004</v>
      </c>
      <c r="M2605" s="148">
        <v>4.6484939656330701E-2</v>
      </c>
      <c r="N2605" s="87">
        <v>1324.14649999976</v>
      </c>
      <c r="O2605" s="87">
        <v>161.00783780410899</v>
      </c>
      <c r="P2605" s="198">
        <v>0</v>
      </c>
      <c r="Q2605" s="198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52">
        <v>43182</v>
      </c>
      <c r="B2606" s="217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26">
        <v>959</v>
      </c>
      <c r="J2606">
        <v>9.59</v>
      </c>
      <c r="K2606" s="148">
        <v>2.0553232583058901E-3</v>
      </c>
      <c r="L2606" s="197">
        <v>-90</v>
      </c>
      <c r="M2606" s="148">
        <v>0</v>
      </c>
      <c r="N2606" s="87">
        <v>1506.3910000000001</v>
      </c>
      <c r="O2606" s="87">
        <v>148.19269729330699</v>
      </c>
      <c r="P2606" s="198">
        <v>0</v>
      </c>
      <c r="Q2606" s="198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52">
        <v>43182</v>
      </c>
      <c r="B2607" s="217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26">
        <v>24040</v>
      </c>
      <c r="J2607">
        <v>6.01</v>
      </c>
      <c r="K2607" s="148">
        <v>5.1522389082037101E-2</v>
      </c>
      <c r="L2607" s="197">
        <v>-1860</v>
      </c>
      <c r="M2607" s="148">
        <v>5.7468188514592199E-2</v>
      </c>
      <c r="N2607" s="87">
        <v>-2795.98</v>
      </c>
      <c r="O2607" s="87">
        <v>-424.58463118811602</v>
      </c>
      <c r="P2607" s="198">
        <v>0</v>
      </c>
      <c r="Q2607" s="198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52">
        <v>43182</v>
      </c>
      <c r="B2608" s="217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26">
        <v>111986</v>
      </c>
      <c r="J2608">
        <v>8.42</v>
      </c>
      <c r="K2608" s="148">
        <v>0.24000774807574901</v>
      </c>
      <c r="L2608" s="197">
        <v>-8691</v>
      </c>
      <c r="M2608" s="148">
        <v>0.321855799591794</v>
      </c>
      <c r="N2608" s="87">
        <v>-35262.758000000002</v>
      </c>
      <c r="O2608" s="87">
        <v>-4079.2970626157498</v>
      </c>
      <c r="P2608" s="198">
        <v>3</v>
      </c>
      <c r="Q2608" s="198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52">
        <v>43182</v>
      </c>
      <c r="B2609" s="217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26">
        <v>3640</v>
      </c>
      <c r="J2609">
        <v>36.4</v>
      </c>
      <c r="K2609" s="148">
        <v>7.8012269658325802E-3</v>
      </c>
      <c r="L2609" s="197">
        <v>-266</v>
      </c>
      <c r="M2609" s="148">
        <v>0</v>
      </c>
    </row>
    <row r="2610" spans="1:64" x14ac:dyDescent="0.25">
      <c r="A2610" s="152">
        <v>43182</v>
      </c>
      <c r="B2610" s="217" t="s">
        <v>835</v>
      </c>
      <c r="C2610" t="s">
        <v>839</v>
      </c>
      <c r="I2610" s="326">
        <v>423.48</v>
      </c>
      <c r="K2610" s="148">
        <v>9.0759988887109298E-4</v>
      </c>
      <c r="L2610" s="197">
        <v>0</v>
      </c>
      <c r="M2610" s="148">
        <v>0.106088692620877</v>
      </c>
    </row>
    <row r="2611" spans="1:64" x14ac:dyDescent="0.25">
      <c r="A2611" s="152">
        <v>43185</v>
      </c>
      <c r="B2611" s="217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26">
        <v>29085.03</v>
      </c>
      <c r="J2611">
        <v>0.01</v>
      </c>
      <c r="K2611" s="148">
        <v>6.1643682756184703E-2</v>
      </c>
      <c r="L2611" s="197">
        <v>8.24000000000024</v>
      </c>
      <c r="M2611" s="148">
        <v>0</v>
      </c>
    </row>
    <row r="2612" spans="1:64" x14ac:dyDescent="0.25">
      <c r="A2612" s="152">
        <v>43185</v>
      </c>
      <c r="B2612" s="217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26">
        <v>14181</v>
      </c>
      <c r="J2612">
        <v>4.8899999999999997</v>
      </c>
      <c r="K2612" s="148">
        <v>3.0055635671183901E-2</v>
      </c>
      <c r="L2612" s="197">
        <v>87</v>
      </c>
      <c r="M2612" s="148">
        <v>3.1838076232460703E-2</v>
      </c>
      <c r="N2612" s="87">
        <v>-846.54100000000096</v>
      </c>
      <c r="O2612" s="87">
        <v>-173.030210531698</v>
      </c>
      <c r="P2612" s="198">
        <v>4</v>
      </c>
      <c r="Q2612" s="198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52">
        <v>43185</v>
      </c>
      <c r="B2613" s="217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26">
        <v>602</v>
      </c>
      <c r="J2613">
        <v>6.02</v>
      </c>
      <c r="K2613" s="148">
        <v>1.27589681080691E-3</v>
      </c>
      <c r="L2613" s="197">
        <v>-26</v>
      </c>
      <c r="M2613" s="148">
        <v>0</v>
      </c>
    </row>
    <row r="2614" spans="1:64" x14ac:dyDescent="0.25">
      <c r="A2614" s="152">
        <v>43185</v>
      </c>
      <c r="B2614" s="217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26">
        <v>10240</v>
      </c>
      <c r="J2614">
        <v>6.4</v>
      </c>
      <c r="K2614" s="148">
        <v>2.17029623632271E-2</v>
      </c>
      <c r="L2614" s="197">
        <v>-271.06</v>
      </c>
      <c r="M2614" s="148">
        <v>1.74992002861061E-2</v>
      </c>
      <c r="N2614" s="87">
        <v>1918.402</v>
      </c>
      <c r="O2614" s="87">
        <v>301.48471682389902</v>
      </c>
      <c r="P2614" s="198">
        <v>0</v>
      </c>
      <c r="Q2614" s="198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52">
        <v>43185</v>
      </c>
      <c r="B2615" s="217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26">
        <v>85339</v>
      </c>
      <c r="J2615">
        <v>13.99</v>
      </c>
      <c r="K2615" s="148">
        <v>0.18087002979642899</v>
      </c>
      <c r="L2615" s="197">
        <v>895.16</v>
      </c>
      <c r="M2615" s="148">
        <v>0.20927416328668799</v>
      </c>
      <c r="N2615" s="87">
        <v>-13467.076000000099</v>
      </c>
      <c r="O2615" s="87">
        <v>-962.82850228899201</v>
      </c>
      <c r="P2615" s="198">
        <v>9</v>
      </c>
      <c r="Q2615" s="198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52">
        <v>43185</v>
      </c>
      <c r="B2616" s="217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26">
        <v>126336</v>
      </c>
      <c r="J2616">
        <v>9.8699999999999992</v>
      </c>
      <c r="K2616" s="148">
        <v>0.26776029815631402</v>
      </c>
      <c r="L2616" s="197">
        <v>2499.09</v>
      </c>
      <c r="M2616" s="148">
        <v>0.25416917827942898</v>
      </c>
      <c r="N2616" s="87">
        <v>850.212999999982</v>
      </c>
      <c r="O2616" s="87">
        <v>524.99494541963702</v>
      </c>
      <c r="P2616" s="198">
        <v>0</v>
      </c>
      <c r="Q2616" s="198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52">
        <v>43185</v>
      </c>
      <c r="B2617" s="217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26">
        <v>25112</v>
      </c>
      <c r="J2617">
        <v>5.84</v>
      </c>
      <c r="K2617" s="148">
        <v>5.3223124107945198E-2</v>
      </c>
      <c r="L2617" s="197">
        <v>0</v>
      </c>
      <c r="M2617" s="148">
        <v>5.4484757155401999E-2</v>
      </c>
      <c r="N2617" s="87">
        <v>-1272.2139999999999</v>
      </c>
      <c r="O2617" s="87">
        <v>-133.073774655173</v>
      </c>
      <c r="P2617" s="198">
        <v>6</v>
      </c>
      <c r="Q2617" s="198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52">
        <v>43185</v>
      </c>
      <c r="B2618" s="217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26">
        <v>24447</v>
      </c>
      <c r="J2618">
        <v>8.43</v>
      </c>
      <c r="K2618" s="148">
        <v>5.1813703212286399E-2</v>
      </c>
      <c r="L2618" s="197">
        <v>451.68</v>
      </c>
      <c r="M2618" s="148">
        <v>4.7629694222003797E-2</v>
      </c>
      <c r="N2618" s="87">
        <v>1594.82649999976</v>
      </c>
      <c r="O2618" s="87">
        <v>192.05169719876801</v>
      </c>
      <c r="P2618" s="198">
        <v>0</v>
      </c>
      <c r="Q2618" s="198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52">
        <v>43185</v>
      </c>
      <c r="B2619" s="217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26">
        <v>971</v>
      </c>
      <c r="J2619">
        <v>9.7100000000000009</v>
      </c>
      <c r="K2619" s="148">
        <v>2.0579664506536598E-3</v>
      </c>
      <c r="L2619" s="197">
        <v>12</v>
      </c>
      <c r="M2619" s="148">
        <v>0</v>
      </c>
      <c r="N2619" s="87">
        <v>1506.3910000000001</v>
      </c>
      <c r="O2619" s="87">
        <v>148.19269729330699</v>
      </c>
      <c r="P2619" s="198">
        <v>0</v>
      </c>
      <c r="Q2619" s="198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52">
        <v>43185</v>
      </c>
      <c r="B2620" s="217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26">
        <v>24400</v>
      </c>
      <c r="J2620">
        <v>6.1</v>
      </c>
      <c r="K2620" s="148">
        <v>5.1714090006127103E-2</v>
      </c>
      <c r="L2620" s="197">
        <v>360</v>
      </c>
      <c r="M2620" s="148">
        <v>5.6830966074942299E-2</v>
      </c>
      <c r="N2620" s="87">
        <v>-2795.98</v>
      </c>
      <c r="O2620" s="87">
        <v>-424.58463118811602</v>
      </c>
      <c r="P2620" s="198">
        <v>0</v>
      </c>
      <c r="Q2620" s="198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52">
        <v>43185</v>
      </c>
      <c r="B2621" s="217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26">
        <v>114034</v>
      </c>
      <c r="J2621">
        <v>8.51</v>
      </c>
      <c r="K2621" s="148">
        <v>0.24168707130158601</v>
      </c>
      <c r="L2621" s="197">
        <v>1312.61</v>
      </c>
      <c r="M2621" s="148">
        <v>0.31984558511833</v>
      </c>
      <c r="N2621" s="87">
        <v>-37412.146000000103</v>
      </c>
      <c r="O2621" s="87">
        <v>-4414.80990873672</v>
      </c>
      <c r="P2621" s="198">
        <v>2</v>
      </c>
      <c r="Q2621" s="198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52">
        <v>43185</v>
      </c>
      <c r="B2622" s="217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26">
        <v>3543</v>
      </c>
      <c r="J2622">
        <v>35.43</v>
      </c>
      <c r="K2622" s="148">
        <v>7.5091402004798403E-3</v>
      </c>
      <c r="L2622" s="197">
        <v>-97</v>
      </c>
      <c r="M2622" s="148">
        <v>0</v>
      </c>
    </row>
    <row r="2623" spans="1:64" x14ac:dyDescent="0.25">
      <c r="A2623" s="152">
        <v>43185</v>
      </c>
      <c r="B2623" s="217" t="s">
        <v>835</v>
      </c>
      <c r="C2623" t="s">
        <v>839</v>
      </c>
      <c r="I2623" s="326">
        <v>13534.96</v>
      </c>
      <c r="K2623" s="148">
        <v>2.8686399166775799E-2</v>
      </c>
      <c r="L2623" s="197">
        <v>0</v>
      </c>
      <c r="M2623" s="148">
        <v>9.0330081922960506E-2</v>
      </c>
    </row>
    <row r="2624" spans="1:64" x14ac:dyDescent="0.25">
      <c r="A2624" s="152">
        <v>43186</v>
      </c>
      <c r="B2624" s="217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26">
        <v>50098.1</v>
      </c>
      <c r="J2624">
        <v>0.01</v>
      </c>
      <c r="K2624" s="148">
        <v>0.10493829875789</v>
      </c>
      <c r="L2624" s="197">
        <v>13.0699999999997</v>
      </c>
      <c r="M2624" s="148">
        <v>0</v>
      </c>
    </row>
    <row r="2625" spans="1:64" x14ac:dyDescent="0.25">
      <c r="A2625" s="152">
        <v>43186</v>
      </c>
      <c r="B2625" s="217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26">
        <v>14181</v>
      </c>
      <c r="J2625">
        <v>4.8899999999999997</v>
      </c>
      <c r="K2625" s="148">
        <v>2.9704320417054401E-2</v>
      </c>
      <c r="L2625" s="197">
        <v>0</v>
      </c>
      <c r="M2625" s="148">
        <v>3.14659263313583E-2</v>
      </c>
      <c r="N2625" s="87">
        <v>-846.54100000000096</v>
      </c>
      <c r="O2625" s="87">
        <v>-173.030210531698</v>
      </c>
      <c r="P2625" s="198">
        <v>4</v>
      </c>
      <c r="Q2625" s="198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52">
        <v>43186</v>
      </c>
      <c r="B2626" s="217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26">
        <v>598</v>
      </c>
      <c r="J2626">
        <v>5.98</v>
      </c>
      <c r="K2626" s="148">
        <v>1.2526044432267501E-3</v>
      </c>
      <c r="L2626" s="197">
        <v>-4</v>
      </c>
      <c r="M2626" s="148">
        <v>0</v>
      </c>
    </row>
    <row r="2627" spans="1:64" x14ac:dyDescent="0.25">
      <c r="A2627" s="152">
        <v>43186</v>
      </c>
      <c r="B2627" s="217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26">
        <v>10272</v>
      </c>
      <c r="J2627">
        <v>6.42</v>
      </c>
      <c r="K2627" s="148">
        <v>2.15163090983699E-2</v>
      </c>
      <c r="L2627" s="197">
        <v>32</v>
      </c>
      <c r="M2627" s="148">
        <v>1.7294655086569001E-2</v>
      </c>
      <c r="N2627" s="87">
        <v>1918.402</v>
      </c>
      <c r="O2627" s="87">
        <v>301.48471682389902</v>
      </c>
      <c r="P2627" s="198">
        <v>0</v>
      </c>
      <c r="Q2627" s="198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52">
        <v>43186</v>
      </c>
      <c r="B2628" s="217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26">
        <v>80940</v>
      </c>
      <c r="J2628">
        <v>14.2</v>
      </c>
      <c r="K2628" s="148">
        <v>0.16954147765012201</v>
      </c>
      <c r="L2628" s="197">
        <v>1302.18</v>
      </c>
      <c r="M2628" s="148">
        <v>0.19488598052849401</v>
      </c>
      <c r="N2628" s="87">
        <v>-11648.0280000001</v>
      </c>
      <c r="O2628" s="87">
        <v>-815.28039117647802</v>
      </c>
      <c r="P2628" s="198">
        <v>9</v>
      </c>
      <c r="Q2628" s="198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52">
        <v>43186</v>
      </c>
      <c r="B2629" s="217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26">
        <v>126080</v>
      </c>
      <c r="J2629">
        <v>9.85</v>
      </c>
      <c r="K2629" s="148">
        <v>0.26409426120740598</v>
      </c>
      <c r="L2629" s="197">
        <v>-256</v>
      </c>
      <c r="M2629" s="148">
        <v>0.25119823764000898</v>
      </c>
      <c r="N2629" s="87">
        <v>850.212999999982</v>
      </c>
      <c r="O2629" s="87">
        <v>524.99494541963702</v>
      </c>
      <c r="P2629" s="198">
        <v>0</v>
      </c>
      <c r="Q2629" s="198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52">
        <v>43186</v>
      </c>
      <c r="B2630" s="217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26">
        <v>25112</v>
      </c>
      <c r="J2630">
        <v>5.84</v>
      </c>
      <c r="K2630" s="148">
        <v>5.2601007990485199E-2</v>
      </c>
      <c r="L2630" s="197">
        <v>0</v>
      </c>
      <c r="M2630" s="148">
        <v>5.3847894022123297E-2</v>
      </c>
      <c r="N2630" s="87">
        <v>-1272.2139999999999</v>
      </c>
      <c r="O2630" s="87">
        <v>-133.073774655173</v>
      </c>
      <c r="P2630" s="198">
        <v>6</v>
      </c>
      <c r="Q2630" s="198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52">
        <v>43186</v>
      </c>
      <c r="B2631" s="217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26">
        <v>21025</v>
      </c>
      <c r="J2631">
        <v>8.41</v>
      </c>
      <c r="K2631" s="148">
        <v>4.40401478575961E-2</v>
      </c>
      <c r="L2631" s="197">
        <v>-10.419999999999799</v>
      </c>
      <c r="M2631" s="148">
        <v>3.9926871360665701E-2</v>
      </c>
      <c r="N2631" s="87">
        <v>2311.4064999997599</v>
      </c>
      <c r="O2631" s="87">
        <v>270.20477154968103</v>
      </c>
      <c r="P2631" s="198">
        <v>0</v>
      </c>
      <c r="Q2631" s="198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52">
        <v>43186</v>
      </c>
      <c r="B2632" s="217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26">
        <v>1016</v>
      </c>
      <c r="J2632">
        <v>10.16</v>
      </c>
      <c r="K2632" s="148">
        <v>2.1281707597297301E-3</v>
      </c>
      <c r="L2632" s="197">
        <v>45</v>
      </c>
      <c r="M2632" s="148">
        <v>0</v>
      </c>
      <c r="N2632" s="87">
        <v>1506.3910000000001</v>
      </c>
      <c r="O2632" s="87">
        <v>148.19269729330699</v>
      </c>
      <c r="P2632" s="198">
        <v>0</v>
      </c>
      <c r="Q2632" s="198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52">
        <v>43186</v>
      </c>
      <c r="B2633" s="217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26">
        <v>22644</v>
      </c>
      <c r="J2633">
        <v>6.29</v>
      </c>
      <c r="K2633" s="148">
        <v>4.7431396341850403E-2</v>
      </c>
      <c r="L2633" s="197">
        <v>752.48</v>
      </c>
      <c r="M2633" s="148">
        <v>5.0912275167452101E-2</v>
      </c>
      <c r="N2633" s="87">
        <v>-1883.4959999999901</v>
      </c>
      <c r="O2633" s="87">
        <v>-264.06281510333599</v>
      </c>
      <c r="P2633" s="198">
        <v>0</v>
      </c>
      <c r="Q2633" s="198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52">
        <v>43186</v>
      </c>
      <c r="B2634" s="217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26">
        <v>110628</v>
      </c>
      <c r="J2634">
        <v>8.7799999999999994</v>
      </c>
      <c r="K2634" s="148">
        <v>0.23172763268443</v>
      </c>
      <c r="L2634" s="197">
        <v>3581</v>
      </c>
      <c r="M2634" s="148">
        <v>0.30147160075516499</v>
      </c>
      <c r="N2634" s="87">
        <v>-33169.150000000103</v>
      </c>
      <c r="O2634" s="87">
        <v>-3771.6229152446099</v>
      </c>
      <c r="P2634" s="198">
        <v>2</v>
      </c>
      <c r="Q2634" s="198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52">
        <v>43186</v>
      </c>
      <c r="B2635" s="217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26">
        <v>3668</v>
      </c>
      <c r="J2635">
        <v>36.68</v>
      </c>
      <c r="K2635" s="148">
        <v>7.6831991601266298E-3</v>
      </c>
      <c r="L2635" s="197">
        <v>125</v>
      </c>
      <c r="M2635" s="148">
        <v>0</v>
      </c>
    </row>
    <row r="2636" spans="1:64" x14ac:dyDescent="0.25">
      <c r="A2636" s="152">
        <v>43186</v>
      </c>
      <c r="B2636" s="217" t="s">
        <v>835</v>
      </c>
      <c r="C2636" t="s">
        <v>839</v>
      </c>
      <c r="I2636" s="326">
        <v>11143.2</v>
      </c>
      <c r="K2636" s="148">
        <v>2.3341173631712901E-2</v>
      </c>
      <c r="L2636" s="197">
        <v>0</v>
      </c>
      <c r="M2636" s="148">
        <v>0.12827947238960299</v>
      </c>
    </row>
    <row r="2637" spans="1:64" x14ac:dyDescent="0.25">
      <c r="A2637" s="152">
        <v>43187</v>
      </c>
      <c r="B2637" s="217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26">
        <v>50101.21</v>
      </c>
      <c r="J2637">
        <v>0.01</v>
      </c>
      <c r="K2637" s="148">
        <v>0.105505242188805</v>
      </c>
      <c r="L2637" s="197">
        <v>3.11000000000013</v>
      </c>
      <c r="M2637" s="148">
        <v>0</v>
      </c>
    </row>
    <row r="2638" spans="1:64" x14ac:dyDescent="0.25">
      <c r="A2638" s="152">
        <v>43187</v>
      </c>
      <c r="B2638" s="217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26">
        <v>13978</v>
      </c>
      <c r="J2638">
        <v>4.82</v>
      </c>
      <c r="K2638" s="148">
        <v>2.94354622436287E-2</v>
      </c>
      <c r="L2638" s="197">
        <v>-203</v>
      </c>
      <c r="M2638" s="148">
        <v>3.1633961498339601E-2</v>
      </c>
      <c r="N2638" s="87">
        <v>-846.54100000000096</v>
      </c>
      <c r="O2638" s="87">
        <v>-173.030210531698</v>
      </c>
      <c r="P2638" s="198">
        <v>4</v>
      </c>
      <c r="Q2638" s="198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52">
        <v>43187</v>
      </c>
      <c r="B2639" s="217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26">
        <v>598</v>
      </c>
      <c r="J2639">
        <v>5.98</v>
      </c>
      <c r="K2639" s="148">
        <v>1.25929363440335E-3</v>
      </c>
      <c r="L2639" s="197">
        <v>0</v>
      </c>
      <c r="M2639" s="148">
        <v>0</v>
      </c>
    </row>
    <row r="2640" spans="1:64" x14ac:dyDescent="0.25">
      <c r="A2640" s="152">
        <v>43187</v>
      </c>
      <c r="B2640" s="217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26">
        <v>10272</v>
      </c>
      <c r="J2640">
        <v>6.42</v>
      </c>
      <c r="K2640" s="148">
        <v>2.1631211057844799E-2</v>
      </c>
      <c r="L2640" s="197">
        <v>0</v>
      </c>
      <c r="M2640" s="148">
        <v>1.7387012458309901E-2</v>
      </c>
      <c r="N2640" s="87">
        <v>1918.402</v>
      </c>
      <c r="O2640" s="87">
        <v>301.48471682389902</v>
      </c>
      <c r="P2640" s="198">
        <v>0</v>
      </c>
      <c r="Q2640" s="198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52">
        <v>43187</v>
      </c>
      <c r="B2641" s="217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26">
        <v>80940</v>
      </c>
      <c r="J2641">
        <v>14.2</v>
      </c>
      <c r="K2641" s="148">
        <v>0.170446867506032</v>
      </c>
      <c r="L2641" s="197">
        <v>0</v>
      </c>
      <c r="M2641" s="148">
        <v>0.195926715764939</v>
      </c>
      <c r="N2641" s="87">
        <v>-11648.0280000001</v>
      </c>
      <c r="O2641" s="87">
        <v>-815.28039117647802</v>
      </c>
      <c r="P2641" s="198">
        <v>8</v>
      </c>
      <c r="Q2641" s="198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52">
        <v>43187</v>
      </c>
      <c r="B2642" s="217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26">
        <v>129010</v>
      </c>
      <c r="J2642">
        <v>9.6999999999999993</v>
      </c>
      <c r="K2642" s="148">
        <v>0.27167470196383903</v>
      </c>
      <c r="L2642" s="197">
        <v>-1910</v>
      </c>
      <c r="M2642" s="148">
        <v>0.26273196931055098</v>
      </c>
      <c r="N2642" s="87">
        <v>-434.787000000018</v>
      </c>
      <c r="O2642" s="87">
        <v>397.605286116841</v>
      </c>
      <c r="P2642" s="198">
        <v>1</v>
      </c>
      <c r="Q2642" s="198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52">
        <v>43187</v>
      </c>
      <c r="B2643" s="217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26">
        <v>25112</v>
      </c>
      <c r="J2643">
        <v>5.84</v>
      </c>
      <c r="K2643" s="148">
        <v>5.2881909276148498E-2</v>
      </c>
      <c r="L2643" s="197">
        <v>0</v>
      </c>
      <c r="M2643" s="148">
        <v>5.4135453961351401E-2</v>
      </c>
      <c r="N2643" s="87">
        <v>-1272.2139999999999</v>
      </c>
      <c r="O2643" s="87">
        <v>-133.073774655173</v>
      </c>
      <c r="P2643" s="198">
        <v>6</v>
      </c>
      <c r="Q2643" s="198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52">
        <v>43187</v>
      </c>
      <c r="B2644" s="217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26">
        <v>24420</v>
      </c>
      <c r="J2644">
        <v>8.14</v>
      </c>
      <c r="K2644" s="148">
        <v>5.1424666475133302E-2</v>
      </c>
      <c r="L2644" s="197">
        <v>-745</v>
      </c>
      <c r="M2644" s="148">
        <v>4.8858276588431997E-2</v>
      </c>
      <c r="N2644" s="87">
        <v>1606.4064999997599</v>
      </c>
      <c r="O2644" s="87">
        <v>194.147919800457</v>
      </c>
      <c r="P2644" s="198">
        <v>0</v>
      </c>
      <c r="Q2644" s="198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52">
        <v>43187</v>
      </c>
      <c r="B2645" s="217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26">
        <v>990</v>
      </c>
      <c r="J2645">
        <v>9.9</v>
      </c>
      <c r="K2645" s="148">
        <v>2.0847837760189199E-3</v>
      </c>
      <c r="L2645" s="197">
        <v>-26</v>
      </c>
      <c r="M2645" s="148">
        <v>0</v>
      </c>
      <c r="N2645" s="87">
        <v>1506.3910000000001</v>
      </c>
      <c r="O2645" s="87">
        <v>148.19269729330699</v>
      </c>
      <c r="P2645" s="198">
        <v>0</v>
      </c>
      <c r="Q2645" s="198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52">
        <v>43187</v>
      </c>
      <c r="B2646" s="217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26">
        <v>22716</v>
      </c>
      <c r="J2646">
        <v>6.31</v>
      </c>
      <c r="K2646" s="148">
        <v>4.7836311369743201E-2</v>
      </c>
      <c r="L2646" s="197">
        <v>72</v>
      </c>
      <c r="M2646" s="148">
        <v>5.1184158237699902E-2</v>
      </c>
      <c r="N2646" s="87">
        <v>-1883.4959999999901</v>
      </c>
      <c r="O2646" s="87">
        <v>-264.06281510333599</v>
      </c>
      <c r="P2646" s="198">
        <v>0</v>
      </c>
      <c r="Q2646" s="198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52">
        <v>43187</v>
      </c>
      <c r="B2647" s="217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26">
        <v>102960</v>
      </c>
      <c r="J2647">
        <v>8.8000000000000007</v>
      </c>
      <c r="K2647" s="148">
        <v>0.216817512705967</v>
      </c>
      <c r="L2647" s="197">
        <v>322.97999999999598</v>
      </c>
      <c r="M2647" s="148">
        <v>0.286253784435337</v>
      </c>
      <c r="N2647" s="87">
        <v>-31451.159000000102</v>
      </c>
      <c r="O2647" s="87">
        <v>-3520.2053102463701</v>
      </c>
      <c r="P2647" s="198">
        <v>2</v>
      </c>
      <c r="Q2647" s="198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52">
        <v>43187</v>
      </c>
      <c r="B2648" s="217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26">
        <v>3618</v>
      </c>
      <c r="J2648">
        <v>36.18</v>
      </c>
      <c r="K2648" s="148">
        <v>7.6189370723600503E-3</v>
      </c>
      <c r="L2648" s="197">
        <v>-50</v>
      </c>
      <c r="M2648" s="148">
        <v>0</v>
      </c>
    </row>
    <row r="2649" spans="1:64" x14ac:dyDescent="0.25">
      <c r="A2649" s="152">
        <v>43187</v>
      </c>
      <c r="B2649" s="217" t="s">
        <v>835</v>
      </c>
      <c r="C2649" t="s">
        <v>839</v>
      </c>
      <c r="I2649" s="326">
        <v>10154.18</v>
      </c>
      <c r="K2649" s="148">
        <v>2.1383100730076501E-2</v>
      </c>
      <c r="L2649" s="197">
        <v>0</v>
      </c>
      <c r="M2649" s="148">
        <v>0.12688834291888099</v>
      </c>
    </row>
    <row r="2650" spans="1:64" x14ac:dyDescent="0.25">
      <c r="A2650" s="152">
        <v>43188</v>
      </c>
      <c r="B2650" s="217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26">
        <v>50106.34</v>
      </c>
      <c r="J2650">
        <v>0.01</v>
      </c>
      <c r="K2650" s="148">
        <v>0.103767651833456</v>
      </c>
      <c r="L2650" s="197">
        <v>5.13000000000011</v>
      </c>
      <c r="M2650" s="148">
        <v>0</v>
      </c>
    </row>
    <row r="2651" spans="1:64" x14ac:dyDescent="0.25">
      <c r="A2651" s="152">
        <v>43188</v>
      </c>
      <c r="B2651" s="217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26">
        <v>14007</v>
      </c>
      <c r="J2651">
        <v>4.83</v>
      </c>
      <c r="K2651" s="148">
        <v>2.9007776246104199E-2</v>
      </c>
      <c r="L2651" s="197">
        <v>29</v>
      </c>
      <c r="M2651" s="148">
        <v>3.1109789017561101E-2</v>
      </c>
      <c r="N2651" s="87">
        <v>-846.54100000000096</v>
      </c>
      <c r="O2651" s="87">
        <v>-173.030210531698</v>
      </c>
      <c r="P2651" s="198">
        <v>4</v>
      </c>
      <c r="Q2651" s="198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52">
        <v>43188</v>
      </c>
      <c r="B2652" s="217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26">
        <v>609</v>
      </c>
      <c r="J2652">
        <v>6.09</v>
      </c>
      <c r="K2652" s="148">
        <v>1.2612076628741001E-3</v>
      </c>
      <c r="L2652" s="197">
        <v>11</v>
      </c>
      <c r="M2652" s="148">
        <v>0</v>
      </c>
    </row>
    <row r="2653" spans="1:64" x14ac:dyDescent="0.25">
      <c r="A2653" s="152">
        <v>43188</v>
      </c>
      <c r="B2653" s="217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26">
        <v>10384</v>
      </c>
      <c r="J2653">
        <v>6.49</v>
      </c>
      <c r="K2653" s="148">
        <v>2.1504729673702198E-2</v>
      </c>
      <c r="L2653" s="197">
        <v>112</v>
      </c>
      <c r="M2653" s="148">
        <v>1.70989109047287E-2</v>
      </c>
      <c r="N2653" s="87">
        <v>1918.402</v>
      </c>
      <c r="O2653" s="87">
        <v>301.48471682389902</v>
      </c>
      <c r="P2653" s="198">
        <v>0</v>
      </c>
      <c r="Q2653" s="198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52">
        <v>43188</v>
      </c>
      <c r="B2654" s="217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26">
        <v>81966</v>
      </c>
      <c r="J2654">
        <v>14.38</v>
      </c>
      <c r="K2654" s="148">
        <v>0.16974736830071999</v>
      </c>
      <c r="L2654" s="197">
        <v>1026</v>
      </c>
      <c r="M2654" s="148">
        <v>0.192680224089886</v>
      </c>
      <c r="N2654" s="87">
        <v>-11648.0280000001</v>
      </c>
      <c r="O2654" s="87">
        <v>-815.28039117647802</v>
      </c>
      <c r="P2654" s="198">
        <v>8</v>
      </c>
      <c r="Q2654" s="198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52">
        <v>43188</v>
      </c>
      <c r="B2655" s="217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26">
        <v>132202</v>
      </c>
      <c r="J2655">
        <v>9.94</v>
      </c>
      <c r="K2655" s="148">
        <v>0.27378353932230098</v>
      </c>
      <c r="L2655" s="197">
        <v>3192</v>
      </c>
      <c r="M2655" s="148">
        <v>0.25837851935959999</v>
      </c>
      <c r="N2655" s="87">
        <v>-434.787000000018</v>
      </c>
      <c r="O2655" s="87">
        <v>397.605286116841</v>
      </c>
      <c r="P2655" s="198">
        <v>1</v>
      </c>
      <c r="Q2655" s="198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52">
        <v>43188</v>
      </c>
      <c r="B2656" s="217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26">
        <v>25112</v>
      </c>
      <c r="J2656">
        <v>5.84</v>
      </c>
      <c r="K2656" s="148">
        <v>5.2005659819530897E-2</v>
      </c>
      <c r="L2656" s="197">
        <v>0</v>
      </c>
      <c r="M2656" s="148">
        <v>5.32384333589054E-2</v>
      </c>
      <c r="N2656" s="87">
        <v>-1272.2139999999999</v>
      </c>
      <c r="O2656" s="87">
        <v>-133.073774655173</v>
      </c>
      <c r="P2656" s="198">
        <v>6</v>
      </c>
      <c r="Q2656" s="198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52">
        <v>43188</v>
      </c>
      <c r="B2657" s="217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26">
        <v>25500</v>
      </c>
      <c r="J2657">
        <v>8.5</v>
      </c>
      <c r="K2657" s="148">
        <v>5.2809187854334097E-2</v>
      </c>
      <c r="L2657" s="197">
        <v>1080</v>
      </c>
      <c r="M2657" s="148">
        <v>4.8048698437833798E-2</v>
      </c>
      <c r="N2657" s="87">
        <v>1606.4064999997599</v>
      </c>
      <c r="O2657" s="87">
        <v>194.147919800457</v>
      </c>
      <c r="P2657" s="198">
        <v>0</v>
      </c>
      <c r="Q2657" s="198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52">
        <v>43188</v>
      </c>
      <c r="B2658" s="217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26">
        <v>1014</v>
      </c>
      <c r="J2658">
        <v>10.14</v>
      </c>
      <c r="K2658" s="148">
        <v>2.09994182291352E-3</v>
      </c>
      <c r="L2658" s="197">
        <v>24</v>
      </c>
      <c r="M2658" s="148">
        <v>0</v>
      </c>
      <c r="N2658" s="87">
        <v>1506.3910000000001</v>
      </c>
      <c r="O2658" s="87">
        <v>148.19269729330699</v>
      </c>
      <c r="P2658" s="198">
        <v>0</v>
      </c>
      <c r="Q2658" s="198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52">
        <v>43188</v>
      </c>
      <c r="B2659" s="217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26">
        <v>23004</v>
      </c>
      <c r="J2659">
        <v>6.39</v>
      </c>
      <c r="K2659" s="148">
        <v>4.7640100290239303E-2</v>
      </c>
      <c r="L2659" s="197">
        <v>288</v>
      </c>
      <c r="M2659" s="148">
        <v>5.0336040394431202E-2</v>
      </c>
      <c r="N2659" s="87">
        <v>-1883.4959999999901</v>
      </c>
      <c r="O2659" s="87">
        <v>-264.06281510333599</v>
      </c>
      <c r="P2659" s="198">
        <v>0</v>
      </c>
      <c r="Q2659" s="198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52">
        <v>43188</v>
      </c>
      <c r="B2660" s="217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26">
        <v>104832</v>
      </c>
      <c r="J2660">
        <v>8.9600000000000009</v>
      </c>
      <c r="K2660" s="148">
        <v>0.21710167769198299</v>
      </c>
      <c r="L2660" s="197">
        <v>1872</v>
      </c>
      <c r="M2660" s="148">
        <v>0.281510579689147</v>
      </c>
      <c r="N2660" s="87">
        <v>-31451.159000000102</v>
      </c>
      <c r="O2660" s="87">
        <v>-3520.2053102463701</v>
      </c>
      <c r="P2660" s="198">
        <v>2</v>
      </c>
      <c r="Q2660" s="198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52">
        <v>43188</v>
      </c>
      <c r="B2661" s="217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26">
        <v>3980</v>
      </c>
      <c r="J2661">
        <v>39.799999999999997</v>
      </c>
      <c r="K2661" s="148">
        <v>8.2423752023627408E-3</v>
      </c>
      <c r="L2661" s="197">
        <v>362</v>
      </c>
      <c r="M2661" s="148">
        <v>0</v>
      </c>
    </row>
    <row r="2662" spans="1:64" x14ac:dyDescent="0.25">
      <c r="A2662" s="152">
        <v>43188</v>
      </c>
      <c r="B2662" s="217" t="s">
        <v>835</v>
      </c>
      <c r="C2662" t="s">
        <v>839</v>
      </c>
      <c r="I2662" s="326">
        <v>10154.18</v>
      </c>
      <c r="K2662" s="148">
        <v>2.1028784279479299E-2</v>
      </c>
      <c r="L2662" s="197">
        <v>0</v>
      </c>
      <c r="M2662" s="148">
        <v>0.124796436112936</v>
      </c>
    </row>
    <row r="2663" spans="1:64" x14ac:dyDescent="0.25">
      <c r="A2663" s="152">
        <v>43189</v>
      </c>
      <c r="B2663" s="217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26">
        <v>50111.839999999997</v>
      </c>
      <c r="J2663">
        <v>0.01</v>
      </c>
      <c r="K2663" s="148">
        <v>0.103687974014691</v>
      </c>
      <c r="L2663" s="197">
        <v>5.5</v>
      </c>
      <c r="M2663" s="148">
        <v>0</v>
      </c>
    </row>
    <row r="2664" spans="1:64" x14ac:dyDescent="0.25">
      <c r="A2664" s="152">
        <v>43189</v>
      </c>
      <c r="B2664" s="217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26">
        <v>13978</v>
      </c>
      <c r="J2664">
        <v>4.82</v>
      </c>
      <c r="K2664" s="148">
        <v>2.8922316577825801E-2</v>
      </c>
      <c r="L2664" s="197">
        <v>-29</v>
      </c>
      <c r="M2664" s="148">
        <v>3.1082489600236001E-2</v>
      </c>
      <c r="N2664" s="87">
        <v>-846.54100000000096</v>
      </c>
      <c r="O2664" s="87">
        <v>-173.030210531698</v>
      </c>
      <c r="P2664" s="198">
        <v>4</v>
      </c>
      <c r="Q2664" s="198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52">
        <v>43189</v>
      </c>
      <c r="B2665" s="217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26">
        <v>609</v>
      </c>
      <c r="J2665">
        <v>6.09</v>
      </c>
      <c r="K2665" s="148">
        <v>1.2601009297393E-3</v>
      </c>
      <c r="L2665" s="197">
        <v>0</v>
      </c>
      <c r="M2665" s="148">
        <v>0</v>
      </c>
    </row>
    <row r="2666" spans="1:64" x14ac:dyDescent="0.25">
      <c r="A2666" s="152">
        <v>43189</v>
      </c>
      <c r="B2666" s="217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26">
        <v>10304</v>
      </c>
      <c r="J2666">
        <v>6.44</v>
      </c>
      <c r="K2666" s="148">
        <v>2.13203283744396E-2</v>
      </c>
      <c r="L2666" s="197">
        <v>-80</v>
      </c>
      <c r="M2666" s="148">
        <v>1.7083906293018501E-2</v>
      </c>
      <c r="N2666" s="87">
        <v>1918.402</v>
      </c>
      <c r="O2666" s="87">
        <v>301.48471682389902</v>
      </c>
      <c r="P2666" s="198">
        <v>0</v>
      </c>
      <c r="Q2666" s="198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52">
        <v>43189</v>
      </c>
      <c r="B2667" s="217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26">
        <v>82422</v>
      </c>
      <c r="J2667">
        <v>14.46</v>
      </c>
      <c r="K2667" s="148">
        <v>0.17054193568304199</v>
      </c>
      <c r="L2667" s="197">
        <v>456</v>
      </c>
      <c r="M2667" s="148">
        <v>0.19251114361670299</v>
      </c>
      <c r="N2667" s="87">
        <v>-11648.0280000001</v>
      </c>
      <c r="O2667" s="87">
        <v>-815.28039117647802</v>
      </c>
      <c r="P2667" s="198">
        <v>8</v>
      </c>
      <c r="Q2667" s="198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52">
        <v>43189</v>
      </c>
      <c r="B2668" s="217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26">
        <v>130207</v>
      </c>
      <c r="J2668">
        <v>9.7899999999999991</v>
      </c>
      <c r="K2668" s="148">
        <v>0.26941537234575502</v>
      </c>
      <c r="L2668" s="197">
        <v>-1995</v>
      </c>
      <c r="M2668" s="148">
        <v>0.25815178741282102</v>
      </c>
      <c r="N2668" s="87">
        <v>-434.787000000018</v>
      </c>
      <c r="O2668" s="87">
        <v>397.605286116841</v>
      </c>
      <c r="P2668" s="198">
        <v>0</v>
      </c>
      <c r="Q2668" s="198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52">
        <v>43189</v>
      </c>
      <c r="B2669" s="217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26">
        <v>25112</v>
      </c>
      <c r="J2669">
        <v>5.84</v>
      </c>
      <c r="K2669" s="148">
        <v>5.1960023887706402E-2</v>
      </c>
      <c r="L2669" s="197">
        <v>0</v>
      </c>
      <c r="M2669" s="148">
        <v>5.3191715645417303E-2</v>
      </c>
      <c r="N2669" s="87">
        <v>-1272.2139999999999</v>
      </c>
      <c r="O2669" s="87">
        <v>-133.073774655173</v>
      </c>
      <c r="P2669" s="198">
        <v>6</v>
      </c>
      <c r="Q2669" s="198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52">
        <v>43189</v>
      </c>
      <c r="B2670" s="217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26">
        <v>12474</v>
      </c>
      <c r="J2670">
        <v>8.91</v>
      </c>
      <c r="K2670" s="148">
        <v>2.5810343181556599E-2</v>
      </c>
      <c r="L2670" s="197">
        <v>932</v>
      </c>
      <c r="M2670" s="148">
        <v>1.91256008601958E-2</v>
      </c>
      <c r="N2670" s="87">
        <v>3270.4144999997702</v>
      </c>
      <c r="O2670" s="87">
        <v>365.63526764538898</v>
      </c>
      <c r="P2670" s="198">
        <v>0</v>
      </c>
      <c r="Q2670" s="198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52">
        <v>43189</v>
      </c>
      <c r="B2671" s="217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26">
        <v>1021</v>
      </c>
      <c r="J2671">
        <v>10.210000000000001</v>
      </c>
      <c r="K2671" s="148">
        <v>2.1125830037172799E-3</v>
      </c>
      <c r="L2671" s="197">
        <v>7</v>
      </c>
      <c r="M2671" s="148">
        <v>0</v>
      </c>
      <c r="N2671" s="87">
        <v>1506.3910000000001</v>
      </c>
      <c r="O2671" s="87">
        <v>148.19269729330699</v>
      </c>
      <c r="P2671" s="198">
        <v>0</v>
      </c>
      <c r="Q2671" s="198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52">
        <v>43189</v>
      </c>
      <c r="B2672" s="217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26">
        <v>20896</v>
      </c>
      <c r="J2672">
        <v>6.53</v>
      </c>
      <c r="K2672" s="148">
        <v>4.3236566548164802E-2</v>
      </c>
      <c r="L2672" s="197">
        <v>496.38</v>
      </c>
      <c r="M2672" s="148">
        <v>4.4903065546229297E-2</v>
      </c>
      <c r="N2672" s="87">
        <v>-1027.1079999999999</v>
      </c>
      <c r="O2672" s="87">
        <v>-123.276462633994</v>
      </c>
      <c r="P2672" s="198">
        <v>0</v>
      </c>
      <c r="Q2672" s="198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52">
        <v>43189</v>
      </c>
      <c r="B2673" s="217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26">
        <v>105066</v>
      </c>
      <c r="J2673">
        <v>8.98</v>
      </c>
      <c r="K2673" s="148">
        <v>0.21739534365186999</v>
      </c>
      <c r="L2673" s="197">
        <v>234</v>
      </c>
      <c r="M2673" s="148">
        <v>0.28126354893005001</v>
      </c>
      <c r="N2673" s="87">
        <v>-31451.159000000102</v>
      </c>
      <c r="O2673" s="87">
        <v>-3520.2053102463701</v>
      </c>
      <c r="P2673" s="198">
        <v>2</v>
      </c>
      <c r="Q2673" s="198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52">
        <v>43189</v>
      </c>
      <c r="B2674" s="217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26">
        <v>4378</v>
      </c>
      <c r="J2674">
        <v>43.78</v>
      </c>
      <c r="K2674" s="148">
        <v>9.0586566016398005E-3</v>
      </c>
      <c r="L2674" s="197">
        <v>398</v>
      </c>
      <c r="M2674" s="148">
        <v>0</v>
      </c>
    </row>
    <row r="2675" spans="1:64" x14ac:dyDescent="0.25">
      <c r="A2675" s="152">
        <v>43189</v>
      </c>
      <c r="B2675" s="217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26">
        <v>26000</v>
      </c>
      <c r="J2675">
        <v>1</v>
      </c>
      <c r="K2675" s="148">
        <v>5.3797412435503601E-2</v>
      </c>
      <c r="L2675" s="197">
        <v>1.1599999999999999</v>
      </c>
      <c r="M2675" s="148">
        <v>0</v>
      </c>
    </row>
    <row r="2676" spans="1:64" x14ac:dyDescent="0.25">
      <c r="A2676" s="152">
        <v>43189</v>
      </c>
      <c r="B2676" s="217" t="s">
        <v>835</v>
      </c>
      <c r="C2676" t="s">
        <v>839</v>
      </c>
      <c r="I2676" s="326">
        <v>715.78</v>
      </c>
      <c r="K2676" s="148">
        <v>1.4810427643494101E-3</v>
      </c>
      <c r="L2676" s="197">
        <v>0</v>
      </c>
      <c r="M2676" s="148">
        <v>0.15896642921454401</v>
      </c>
    </row>
    <row r="2677" spans="1:64" x14ac:dyDescent="0.25">
      <c r="A2677" s="152">
        <v>43192</v>
      </c>
      <c r="B2677" s="217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26">
        <v>50117.440000000002</v>
      </c>
      <c r="J2677">
        <v>0.01</v>
      </c>
      <c r="K2677" s="148">
        <v>0.10379571876294</v>
      </c>
      <c r="L2677" s="197">
        <v>5.5999999999999099</v>
      </c>
      <c r="M2677" s="148">
        <v>0</v>
      </c>
    </row>
    <row r="2678" spans="1:64" x14ac:dyDescent="0.25">
      <c r="A2678" s="152">
        <v>43192</v>
      </c>
      <c r="B2678" s="217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26">
        <v>13891</v>
      </c>
      <c r="J2678">
        <v>4.79</v>
      </c>
      <c r="K2678" s="148">
        <v>2.8768954067406299E-2</v>
      </c>
      <c r="L2678" s="197">
        <v>-87</v>
      </c>
      <c r="M2678" s="148">
        <v>3.1111311496694102E-2</v>
      </c>
      <c r="N2678" s="87">
        <v>-846.54100000000096</v>
      </c>
      <c r="O2678" s="87">
        <v>-173.030210531698</v>
      </c>
      <c r="P2678" s="198">
        <v>4</v>
      </c>
      <c r="Q2678" s="198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52">
        <v>43192</v>
      </c>
      <c r="B2679" s="217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26">
        <v>596</v>
      </c>
      <c r="J2679">
        <v>5.96</v>
      </c>
      <c r="K2679" s="148">
        <v>1.23434573638861E-3</v>
      </c>
      <c r="L2679" s="197">
        <v>-13</v>
      </c>
      <c r="M2679" s="148">
        <v>0</v>
      </c>
    </row>
    <row r="2680" spans="1:64" x14ac:dyDescent="0.25">
      <c r="A2680" s="152">
        <v>43192</v>
      </c>
      <c r="B2680" s="217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26">
        <v>10240</v>
      </c>
      <c r="J2680">
        <v>6.4</v>
      </c>
      <c r="K2680" s="148">
        <v>2.12075509070795E-2</v>
      </c>
      <c r="L2680" s="197">
        <v>-64</v>
      </c>
      <c r="M2680" s="148">
        <v>1.70997477067731E-2</v>
      </c>
      <c r="N2680" s="87">
        <v>1918.402</v>
      </c>
      <c r="O2680" s="87">
        <v>301.48471682389902</v>
      </c>
      <c r="P2680" s="198">
        <v>0</v>
      </c>
      <c r="Q2680" s="198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52">
        <v>43192</v>
      </c>
      <c r="B2681" s="217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26">
        <v>82593</v>
      </c>
      <c r="J2681">
        <v>14.49</v>
      </c>
      <c r="K2681" s="148">
        <v>0.17105422383480601</v>
      </c>
      <c r="L2681" s="197">
        <v>171</v>
      </c>
      <c r="M2681" s="148">
        <v>0.19268965364983501</v>
      </c>
      <c r="N2681" s="87">
        <v>-11648.0280000001</v>
      </c>
      <c r="O2681" s="87">
        <v>-815.28039117647802</v>
      </c>
      <c r="P2681" s="198">
        <v>8</v>
      </c>
      <c r="Q2681" s="198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52">
        <v>43192</v>
      </c>
      <c r="B2682" s="217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26">
        <v>129542</v>
      </c>
      <c r="J2682">
        <v>9.74</v>
      </c>
      <c r="K2682" s="148">
        <v>0.26828794527391497</v>
      </c>
      <c r="L2682" s="197">
        <v>-665</v>
      </c>
      <c r="M2682" s="148">
        <v>0.25839116412244101</v>
      </c>
      <c r="N2682" s="87">
        <v>-434.787000000018</v>
      </c>
      <c r="O2682" s="87">
        <v>397.605286116841</v>
      </c>
      <c r="P2682" s="198">
        <v>0</v>
      </c>
      <c r="Q2682" s="198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52">
        <v>43192</v>
      </c>
      <c r="B2683" s="217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26">
        <v>25112</v>
      </c>
      <c r="J2683">
        <v>5.84</v>
      </c>
      <c r="K2683" s="148">
        <v>5.2008204919783203E-2</v>
      </c>
      <c r="L2683" s="197">
        <v>0</v>
      </c>
      <c r="M2683" s="148">
        <v>5.3241038789749701E-2</v>
      </c>
      <c r="N2683" s="87">
        <v>-1272.2139999999999</v>
      </c>
      <c r="O2683" s="87">
        <v>-133.073774655173</v>
      </c>
      <c r="P2683" s="198">
        <v>6</v>
      </c>
      <c r="Q2683" s="198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52">
        <v>43192</v>
      </c>
      <c r="B2684" s="217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26">
        <v>14368</v>
      </c>
      <c r="J2684">
        <v>8.98</v>
      </c>
      <c r="K2684" s="148">
        <v>2.97568448664959E-2</v>
      </c>
      <c r="L2684" s="197">
        <v>238.65</v>
      </c>
      <c r="M2684" s="148">
        <v>2.2571647919281401E-2</v>
      </c>
      <c r="N2684" s="87">
        <v>3419.0624999997699</v>
      </c>
      <c r="O2684" s="87">
        <v>381.82714734634402</v>
      </c>
      <c r="P2684" s="198">
        <v>0</v>
      </c>
      <c r="Q2684" s="198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52">
        <v>43192</v>
      </c>
      <c r="B2685" s="217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26">
        <v>1083</v>
      </c>
      <c r="J2685">
        <v>10.83</v>
      </c>
      <c r="K2685" s="148">
        <v>2.2429470344108499E-3</v>
      </c>
      <c r="L2685" s="197">
        <v>62</v>
      </c>
      <c r="M2685" s="148">
        <v>0</v>
      </c>
      <c r="N2685" s="87">
        <v>1506.3910000000001</v>
      </c>
      <c r="O2685" s="87">
        <v>148.19269729330699</v>
      </c>
      <c r="P2685" s="198">
        <v>0</v>
      </c>
      <c r="Q2685" s="198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52">
        <v>43192</v>
      </c>
      <c r="B2686" s="217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26">
        <v>21056</v>
      </c>
      <c r="J2686">
        <v>6.58</v>
      </c>
      <c r="K2686" s="148">
        <v>4.36080265526822E-2</v>
      </c>
      <c r="L2686" s="197">
        <v>160</v>
      </c>
      <c r="M2686" s="148">
        <v>4.4944702864297199E-2</v>
      </c>
      <c r="N2686" s="87">
        <v>-1027.1079999999999</v>
      </c>
      <c r="O2686" s="87">
        <v>-123.276462633994</v>
      </c>
      <c r="P2686" s="198">
        <v>0</v>
      </c>
      <c r="Q2686" s="198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52">
        <v>43192</v>
      </c>
      <c r="B2687" s="217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26">
        <v>104364</v>
      </c>
      <c r="J2687">
        <v>8.92</v>
      </c>
      <c r="K2687" s="148">
        <v>0.21614305106117601</v>
      </c>
      <c r="L2687" s="197">
        <v>-702</v>
      </c>
      <c r="M2687" s="148">
        <v>0.28152435650978302</v>
      </c>
      <c r="N2687" s="87">
        <v>-31451.159000000102</v>
      </c>
      <c r="O2687" s="87">
        <v>-3520.2053102463701</v>
      </c>
      <c r="P2687" s="198">
        <v>2</v>
      </c>
      <c r="Q2687" s="198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52">
        <v>43192</v>
      </c>
      <c r="B2688" s="217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26">
        <v>4816</v>
      </c>
      <c r="J2688">
        <v>48.16</v>
      </c>
      <c r="K2688" s="148">
        <v>9.9741762859858092E-3</v>
      </c>
      <c r="L2688" s="197">
        <v>438</v>
      </c>
      <c r="M2688" s="148">
        <v>0</v>
      </c>
    </row>
    <row r="2689" spans="1:64" x14ac:dyDescent="0.25">
      <c r="A2689" s="152">
        <v>43192</v>
      </c>
      <c r="B2689" s="217" t="s">
        <v>835</v>
      </c>
      <c r="C2689" t="s">
        <v>839</v>
      </c>
      <c r="I2689" s="326">
        <v>25068.45</v>
      </c>
      <c r="K2689" s="148">
        <v>5.1918010696931298E-2</v>
      </c>
      <c r="L2689" s="197">
        <v>0</v>
      </c>
      <c r="M2689" s="148">
        <v>0.155713729459871</v>
      </c>
    </row>
    <row r="2690" spans="1:64" x14ac:dyDescent="0.25">
      <c r="A2690" s="152">
        <v>43193</v>
      </c>
      <c r="B2690" s="217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26">
        <v>50130.41</v>
      </c>
      <c r="J2690">
        <v>0.01</v>
      </c>
      <c r="K2690" s="148">
        <v>0.105073336417947</v>
      </c>
      <c r="L2690" s="197">
        <v>12.9699999999998</v>
      </c>
      <c r="M2690" s="148">
        <v>0</v>
      </c>
    </row>
    <row r="2691" spans="1:64" x14ac:dyDescent="0.25">
      <c r="A2691" s="152">
        <v>43193</v>
      </c>
      <c r="B2691" s="217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26">
        <v>16116</v>
      </c>
      <c r="J2691">
        <v>4.74</v>
      </c>
      <c r="K2691" s="148">
        <v>3.3779135054184201E-2</v>
      </c>
      <c r="L2691" s="197">
        <v>-155.05000000000001</v>
      </c>
      <c r="M2691" s="148">
        <v>3.6474695778708502E-2</v>
      </c>
      <c r="N2691" s="87">
        <v>-1257.8409999999999</v>
      </c>
      <c r="O2691" s="87">
        <v>-264.67622726315699</v>
      </c>
      <c r="P2691" s="198">
        <v>5</v>
      </c>
      <c r="Q2691" s="198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52">
        <v>43193</v>
      </c>
      <c r="B2692" s="217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26">
        <v>588</v>
      </c>
      <c r="J2692">
        <v>5.88</v>
      </c>
      <c r="K2692" s="148">
        <v>1.23244796549146E-3</v>
      </c>
      <c r="L2692" s="197">
        <v>-8</v>
      </c>
      <c r="M2692" s="148">
        <v>0</v>
      </c>
    </row>
    <row r="2693" spans="1:64" x14ac:dyDescent="0.25">
      <c r="A2693" s="152">
        <v>43193</v>
      </c>
      <c r="B2693" s="217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26">
        <v>10128</v>
      </c>
      <c r="J2693">
        <v>6.33</v>
      </c>
      <c r="K2693" s="148">
        <v>2.12282874056079E-2</v>
      </c>
      <c r="L2693" s="197">
        <v>-112</v>
      </c>
      <c r="M2693" s="148">
        <v>1.7305749275439E-2</v>
      </c>
      <c r="N2693" s="87">
        <v>1918.402</v>
      </c>
      <c r="O2693" s="87">
        <v>301.48471682389902</v>
      </c>
      <c r="P2693" s="198">
        <v>0</v>
      </c>
      <c r="Q2693" s="198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52">
        <v>43193</v>
      </c>
      <c r="B2694" s="217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26">
        <v>82023</v>
      </c>
      <c r="J2694">
        <v>14.39</v>
      </c>
      <c r="K2694" s="148">
        <v>0.17192020318623399</v>
      </c>
      <c r="L2694" s="197">
        <v>-570</v>
      </c>
      <c r="M2694" s="148">
        <v>0.195010996139692</v>
      </c>
      <c r="N2694" s="87">
        <v>-11648.0280000001</v>
      </c>
      <c r="O2694" s="87">
        <v>-815.28039117647802</v>
      </c>
      <c r="P2694" s="198">
        <v>8</v>
      </c>
      <c r="Q2694" s="198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52">
        <v>43193</v>
      </c>
      <c r="B2695" s="217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26">
        <v>131790</v>
      </c>
      <c r="J2695">
        <v>9.5500000000000007</v>
      </c>
      <c r="K2695" s="148">
        <v>0.27623183226550901</v>
      </c>
      <c r="L2695" s="197">
        <v>-2527</v>
      </c>
      <c r="M2695" s="148">
        <v>0.27151241591765202</v>
      </c>
      <c r="N2695" s="87">
        <v>-2168.7870000000198</v>
      </c>
      <c r="O2695" s="87">
        <v>221.35326171382101</v>
      </c>
      <c r="P2695" s="198">
        <v>1</v>
      </c>
      <c r="Q2695" s="198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52">
        <v>43193</v>
      </c>
      <c r="B2696" s="217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26">
        <v>25112</v>
      </c>
      <c r="J2696">
        <v>5.84</v>
      </c>
      <c r="K2696" s="148">
        <v>5.2634750526227E-2</v>
      </c>
      <c r="L2696" s="197">
        <v>0</v>
      </c>
      <c r="M2696" s="148">
        <v>5.3882436411291798E-2</v>
      </c>
      <c r="N2696" s="87">
        <v>-1272.2139999999999</v>
      </c>
      <c r="O2696" s="87">
        <v>-133.073774655173</v>
      </c>
      <c r="P2696" s="198">
        <v>6</v>
      </c>
      <c r="Q2696" s="198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52">
        <v>43193</v>
      </c>
      <c r="B2697" s="217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26">
        <v>15062</v>
      </c>
      <c r="J2697">
        <v>8.86</v>
      </c>
      <c r="K2697" s="148">
        <v>3.1569951116041398E-2</v>
      </c>
      <c r="L2697" s="197">
        <v>-135.56</v>
      </c>
      <c r="M2697" s="148">
        <v>2.4582327471694799E-2</v>
      </c>
      <c r="N2697" s="87">
        <v>3416.49849999977</v>
      </c>
      <c r="O2697" s="87">
        <v>383.25367572949199</v>
      </c>
      <c r="P2697" s="198">
        <v>0</v>
      </c>
      <c r="Q2697" s="198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52">
        <v>43193</v>
      </c>
      <c r="B2698" s="217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26">
        <v>1102</v>
      </c>
      <c r="J2698">
        <v>11.02</v>
      </c>
      <c r="K2698" s="148">
        <v>2.3097919353258301E-3</v>
      </c>
      <c r="L2698" s="197">
        <v>19</v>
      </c>
      <c r="M2698" s="148">
        <v>0</v>
      </c>
      <c r="N2698" s="87">
        <v>1506.3910000000001</v>
      </c>
      <c r="O2698" s="87">
        <v>148.19269729330699</v>
      </c>
      <c r="P2698" s="198">
        <v>0</v>
      </c>
      <c r="Q2698" s="198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52">
        <v>43193</v>
      </c>
      <c r="B2699" s="217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26">
        <v>20672</v>
      </c>
      <c r="J2699">
        <v>6.46</v>
      </c>
      <c r="K2699" s="148">
        <v>4.3328510786801701E-2</v>
      </c>
      <c r="L2699" s="197">
        <v>-384</v>
      </c>
      <c r="M2699" s="148">
        <v>4.5486154086387703E-2</v>
      </c>
      <c r="N2699" s="87">
        <v>-1027.1079999999999</v>
      </c>
      <c r="O2699" s="87">
        <v>-123.276462633994</v>
      </c>
      <c r="P2699" s="198">
        <v>0</v>
      </c>
      <c r="Q2699" s="198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52">
        <v>43193</v>
      </c>
      <c r="B2700" s="217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26">
        <v>106506</v>
      </c>
      <c r="J2700">
        <v>8.73</v>
      </c>
      <c r="K2700" s="148">
        <v>0.223236569749376</v>
      </c>
      <c r="L2700" s="197">
        <v>-2218</v>
      </c>
      <c r="M2700" s="148">
        <v>0.29405445512647499</v>
      </c>
      <c r="N2700" s="87">
        <v>-33913.159000000102</v>
      </c>
      <c r="O2700" s="87">
        <v>-3887.1791766628498</v>
      </c>
      <c r="P2700" s="198">
        <v>2</v>
      </c>
      <c r="Q2700" s="198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52">
        <v>43193</v>
      </c>
      <c r="B2701" s="217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26">
        <v>5146</v>
      </c>
      <c r="J2701">
        <v>51.46</v>
      </c>
      <c r="K2701" s="148">
        <v>1.07860156979916E-2</v>
      </c>
      <c r="L2701" s="197">
        <v>330</v>
      </c>
      <c r="M2701" s="148">
        <v>0</v>
      </c>
    </row>
    <row r="2702" spans="1:64" x14ac:dyDescent="0.25">
      <c r="A2702" s="152">
        <v>43193</v>
      </c>
      <c r="B2702" s="217" t="s">
        <v>835</v>
      </c>
      <c r="C2702" t="s">
        <v>839</v>
      </c>
      <c r="I2702" s="326">
        <v>12723.84</v>
      </c>
      <c r="K2702" s="148">
        <v>2.6669167893263301E-2</v>
      </c>
      <c r="L2702" s="197">
        <v>0</v>
      </c>
      <c r="M2702" s="148">
        <v>0.13174250431121001</v>
      </c>
    </row>
    <row r="2703" spans="1:64" x14ac:dyDescent="0.25">
      <c r="A2703" s="152">
        <v>43194</v>
      </c>
      <c r="B2703" s="217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26">
        <v>50136.01</v>
      </c>
      <c r="J2703">
        <v>0.01</v>
      </c>
      <c r="K2703" s="148">
        <v>0.10476555285236799</v>
      </c>
      <c r="L2703" s="197">
        <v>5.6000000000003602</v>
      </c>
      <c r="M2703" s="148">
        <v>0</v>
      </c>
    </row>
    <row r="2704" spans="1:64" x14ac:dyDescent="0.25">
      <c r="A2704" s="152">
        <v>43194</v>
      </c>
      <c r="B2704" s="217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26">
        <v>16048</v>
      </c>
      <c r="J2704">
        <v>4.72</v>
      </c>
      <c r="K2704" s="148">
        <v>3.3534331754257997E-2</v>
      </c>
      <c r="L2704" s="197">
        <v>-68</v>
      </c>
      <c r="M2704" s="148">
        <v>3.6363790996023597E-2</v>
      </c>
      <c r="N2704" s="87">
        <v>-1257.8409999999999</v>
      </c>
      <c r="O2704" s="87">
        <v>-264.67622726315699</v>
      </c>
      <c r="P2704" s="198">
        <v>5</v>
      </c>
      <c r="Q2704" s="198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52">
        <v>43194</v>
      </c>
      <c r="B2705" s="217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26">
        <v>587</v>
      </c>
      <c r="J2705">
        <v>5.87</v>
      </c>
      <c r="K2705" s="148">
        <v>1.2266109633443101E-3</v>
      </c>
      <c r="L2705" s="197">
        <v>-1</v>
      </c>
      <c r="M2705" s="148">
        <v>0</v>
      </c>
    </row>
    <row r="2706" spans="1:64" x14ac:dyDescent="0.25">
      <c r="A2706" s="152">
        <v>43194</v>
      </c>
      <c r="B2706" s="217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26">
        <v>10112</v>
      </c>
      <c r="J2706">
        <v>6.32</v>
      </c>
      <c r="K2706" s="148">
        <v>2.1130306748445699E-2</v>
      </c>
      <c r="L2706" s="197">
        <v>-16</v>
      </c>
      <c r="M2706" s="148">
        <v>1.7253129498313601E-2</v>
      </c>
      <c r="N2706" s="87">
        <v>1918.402</v>
      </c>
      <c r="O2706" s="87">
        <v>301.48471682389902</v>
      </c>
      <c r="P2706" s="198">
        <v>0</v>
      </c>
      <c r="Q2706" s="198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52">
        <v>43194</v>
      </c>
      <c r="B2707" s="217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26">
        <v>82023</v>
      </c>
      <c r="J2707">
        <v>14.39</v>
      </c>
      <c r="K2707" s="148">
        <v>0.17139746345211301</v>
      </c>
      <c r="L2707" s="197">
        <v>0</v>
      </c>
      <c r="M2707" s="148">
        <v>0.194418046652758</v>
      </c>
      <c r="N2707" s="87">
        <v>-11648.0280000001</v>
      </c>
      <c r="O2707" s="87">
        <v>-815.28039117647802</v>
      </c>
      <c r="P2707" s="198">
        <v>8</v>
      </c>
      <c r="Q2707" s="198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52">
        <v>43194</v>
      </c>
      <c r="B2708" s="217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26">
        <v>135564</v>
      </c>
      <c r="J2708">
        <v>9.48</v>
      </c>
      <c r="K2708" s="148">
        <v>0.28327817484635098</v>
      </c>
      <c r="L2708" s="197">
        <v>-971</v>
      </c>
      <c r="M2708" s="148">
        <v>0.28060213600821199</v>
      </c>
      <c r="N2708" s="87">
        <v>-3001.7870000000198</v>
      </c>
      <c r="O2708" s="87">
        <v>134.92896801158801</v>
      </c>
      <c r="P2708" s="198">
        <v>2</v>
      </c>
      <c r="Q2708" s="198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52">
        <v>43194</v>
      </c>
      <c r="B2709" s="217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26">
        <v>25112</v>
      </c>
      <c r="J2709">
        <v>5.84</v>
      </c>
      <c r="K2709" s="148">
        <v>5.2474709559629101E-2</v>
      </c>
      <c r="L2709" s="197">
        <v>0</v>
      </c>
      <c r="M2709" s="148">
        <v>5.3718601737056601E-2</v>
      </c>
      <c r="N2709" s="87">
        <v>-1272.2139999999999</v>
      </c>
      <c r="O2709" s="87">
        <v>-133.073774655173</v>
      </c>
      <c r="P2709" s="198">
        <v>6</v>
      </c>
      <c r="Q2709" s="198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52">
        <v>43194</v>
      </c>
      <c r="B2710" s="217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26">
        <v>8163</v>
      </c>
      <c r="J2710">
        <v>9.07</v>
      </c>
      <c r="K2710" s="148">
        <v>1.7057624009845999E-2</v>
      </c>
      <c r="L2710" s="197">
        <v>431.65</v>
      </c>
      <c r="M2710" s="148">
        <v>9.18925946842317E-3</v>
      </c>
      <c r="N2710" s="87">
        <v>3907.1504999997601</v>
      </c>
      <c r="O2710" s="87">
        <v>423.09825836942298</v>
      </c>
      <c r="P2710" s="198">
        <v>0</v>
      </c>
      <c r="Q2710" s="198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52">
        <v>43194</v>
      </c>
      <c r="B2711" s="217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26">
        <v>1063</v>
      </c>
      <c r="J2711">
        <v>10.63</v>
      </c>
      <c r="K2711" s="148">
        <v>2.2212733458858601E-3</v>
      </c>
      <c r="L2711" s="197">
        <v>-39</v>
      </c>
      <c r="M2711" s="148">
        <v>0</v>
      </c>
      <c r="N2711" s="87">
        <v>1506.3910000000001</v>
      </c>
      <c r="O2711" s="87">
        <v>148.19269729330699</v>
      </c>
      <c r="P2711" s="198">
        <v>0</v>
      </c>
      <c r="Q2711" s="198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52">
        <v>43194</v>
      </c>
      <c r="B2712" s="217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26">
        <v>20736</v>
      </c>
      <c r="J2712">
        <v>6.48</v>
      </c>
      <c r="K2712" s="148">
        <v>4.3330502446179898E-2</v>
      </c>
      <c r="L2712" s="197">
        <v>64.000000000000099</v>
      </c>
      <c r="M2712" s="148">
        <v>4.5347849107376201E-2</v>
      </c>
      <c r="N2712" s="87">
        <v>-1027.1079999999999</v>
      </c>
      <c r="O2712" s="87">
        <v>-123.276462633994</v>
      </c>
      <c r="P2712" s="198">
        <v>0</v>
      </c>
      <c r="Q2712" s="198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52">
        <v>43194</v>
      </c>
      <c r="B2713" s="217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26">
        <v>101004</v>
      </c>
      <c r="J2713">
        <v>8.86</v>
      </c>
      <c r="K2713" s="148">
        <v>0.21106067076938401</v>
      </c>
      <c r="L2713" s="197">
        <v>1644.84</v>
      </c>
      <c r="M2713" s="148">
        <v>0.27822612579378098</v>
      </c>
      <c r="N2713" s="87">
        <v>-30436.323000000099</v>
      </c>
      <c r="O2713" s="87">
        <v>-3376.37123623752</v>
      </c>
      <c r="P2713" s="198">
        <v>2</v>
      </c>
      <c r="Q2713" s="198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52">
        <v>43194</v>
      </c>
      <c r="B2714" s="217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26">
        <v>5550</v>
      </c>
      <c r="J2714">
        <v>55.5</v>
      </c>
      <c r="K2714" s="148">
        <v>1.15974290401378E-2</v>
      </c>
      <c r="L2714" s="197">
        <v>404</v>
      </c>
      <c r="M2714" s="148">
        <v>0</v>
      </c>
    </row>
    <row r="2715" spans="1:64" x14ac:dyDescent="0.25">
      <c r="A2715" s="152">
        <v>43194</v>
      </c>
      <c r="B2715" s="217" t="s">
        <v>835</v>
      </c>
      <c r="C2715" t="s">
        <v>839</v>
      </c>
      <c r="I2715" s="326">
        <v>22456.33</v>
      </c>
      <c r="K2715" s="148">
        <v>4.6925350212057397E-2</v>
      </c>
      <c r="L2715" s="197">
        <v>0</v>
      </c>
      <c r="M2715" s="148">
        <v>0.15169090306442501</v>
      </c>
    </row>
    <row r="2716" spans="1:64" x14ac:dyDescent="0.25">
      <c r="A2716" s="152">
        <v>43199</v>
      </c>
      <c r="B2716" s="217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26">
        <v>50140.6</v>
      </c>
      <c r="J2716">
        <v>0.01</v>
      </c>
      <c r="K2716" s="148">
        <v>0.10584320093704901</v>
      </c>
      <c r="L2716" s="197">
        <v>4.5899999999996899</v>
      </c>
      <c r="M2716" s="148">
        <v>0</v>
      </c>
    </row>
    <row r="2717" spans="1:64" x14ac:dyDescent="0.25">
      <c r="A2717" s="152">
        <v>43199</v>
      </c>
      <c r="B2717" s="217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26">
        <v>16048</v>
      </c>
      <c r="J2717">
        <v>4.72</v>
      </c>
      <c r="K2717" s="148">
        <v>3.3876173971547401E-2</v>
      </c>
      <c r="L2717" s="197">
        <v>0</v>
      </c>
      <c r="M2717" s="148">
        <v>3.6734476150396697E-2</v>
      </c>
      <c r="N2717" s="87">
        <v>-1257.8409999999999</v>
      </c>
      <c r="O2717" s="87">
        <v>-264.67622726315699</v>
      </c>
      <c r="P2717" s="198">
        <v>5</v>
      </c>
      <c r="Q2717" s="198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52">
        <v>43199</v>
      </c>
      <c r="B2718" s="217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26">
        <v>586</v>
      </c>
      <c r="J2718">
        <v>5.86</v>
      </c>
      <c r="K2718" s="148">
        <v>1.2370038601275399E-3</v>
      </c>
      <c r="L2718" s="197">
        <v>-1</v>
      </c>
      <c r="M2718" s="148">
        <v>0</v>
      </c>
    </row>
    <row r="2719" spans="1:64" x14ac:dyDescent="0.25">
      <c r="A2719" s="152">
        <v>43199</v>
      </c>
      <c r="B2719" s="217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26">
        <v>9984</v>
      </c>
      <c r="J2719">
        <v>6.24</v>
      </c>
      <c r="K2719" s="148">
        <v>2.1075506040125199E-2</v>
      </c>
      <c r="L2719" s="197">
        <v>-128</v>
      </c>
      <c r="M2719" s="148">
        <v>1.7429004422141001E-2</v>
      </c>
      <c r="N2719" s="87">
        <v>1918.402</v>
      </c>
      <c r="O2719" s="87">
        <v>301.48471682389902</v>
      </c>
      <c r="P2719" s="198">
        <v>0</v>
      </c>
      <c r="Q2719" s="198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52">
        <v>43199</v>
      </c>
      <c r="B2720" s="217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26">
        <v>81510</v>
      </c>
      <c r="J2720">
        <v>14.3</v>
      </c>
      <c r="K2720" s="148">
        <v>0.17206174853070999</v>
      </c>
      <c r="L2720" s="197">
        <v>-513</v>
      </c>
      <c r="M2720" s="148">
        <v>0.196399905025123</v>
      </c>
      <c r="N2720" s="87">
        <v>-11648.0280000001</v>
      </c>
      <c r="O2720" s="87">
        <v>-815.28039117647802</v>
      </c>
      <c r="P2720" s="198">
        <v>8</v>
      </c>
      <c r="Q2720" s="198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52">
        <v>43199</v>
      </c>
      <c r="B2721" s="217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26">
        <v>138972</v>
      </c>
      <c r="J2721">
        <v>9.39</v>
      </c>
      <c r="K2721" s="148">
        <v>0.29335989837823301</v>
      </c>
      <c r="L2721" s="197">
        <v>-1287</v>
      </c>
      <c r="M2721" s="148">
        <v>0.29337334499015999</v>
      </c>
      <c r="N2721" s="87">
        <v>-4436.7870000000203</v>
      </c>
      <c r="O2721" s="87">
        <v>-16.5411389392481</v>
      </c>
      <c r="P2721" s="198">
        <v>1</v>
      </c>
      <c r="Q2721" s="198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52">
        <v>43199</v>
      </c>
      <c r="B2722" s="217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26">
        <v>25112</v>
      </c>
      <c r="J2722">
        <v>5.84</v>
      </c>
      <c r="K2722" s="148">
        <v>5.3009626169834102E-2</v>
      </c>
      <c r="L2722" s="197">
        <v>0</v>
      </c>
      <c r="M2722" s="148">
        <v>5.4266198333346297E-2</v>
      </c>
      <c r="N2722" s="87">
        <v>-1272.2139999999999</v>
      </c>
      <c r="O2722" s="87">
        <v>-133.073774655173</v>
      </c>
      <c r="P2722" s="198">
        <v>6</v>
      </c>
      <c r="Q2722" s="198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52">
        <v>43199</v>
      </c>
      <c r="B2723" s="217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26">
        <v>8980</v>
      </c>
      <c r="J2723">
        <v>8.98</v>
      </c>
      <c r="K2723" s="148">
        <v>1.8956134238814499E-2</v>
      </c>
      <c r="L2723" s="197">
        <v>-24.650000000000102</v>
      </c>
      <c r="M2723" s="148">
        <v>1.1059595552933101E-2</v>
      </c>
      <c r="N2723" s="87">
        <v>3718.49849999976</v>
      </c>
      <c r="O2723" s="87">
        <v>414.80348780689502</v>
      </c>
      <c r="P2723" s="198">
        <v>0</v>
      </c>
      <c r="Q2723" s="198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52">
        <v>43199</v>
      </c>
      <c r="B2724" s="217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26">
        <v>1056</v>
      </c>
      <c r="J2724">
        <v>10.56</v>
      </c>
      <c r="K2724" s="148">
        <v>2.2291400619363199E-3</v>
      </c>
      <c r="L2724" s="197">
        <v>-7</v>
      </c>
      <c r="M2724" s="148">
        <v>0</v>
      </c>
      <c r="N2724" s="87">
        <v>1506.3910000000001</v>
      </c>
      <c r="O2724" s="87">
        <v>148.19269729330699</v>
      </c>
      <c r="P2724" s="198">
        <v>0</v>
      </c>
      <c r="Q2724" s="198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52">
        <v>43199</v>
      </c>
      <c r="B2725" s="217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26">
        <v>20672</v>
      </c>
      <c r="J2725">
        <v>6.46</v>
      </c>
      <c r="K2725" s="148">
        <v>4.3637105454874599E-2</v>
      </c>
      <c r="L2725" s="197">
        <v>-64.000000000000099</v>
      </c>
      <c r="M2725" s="148">
        <v>4.5810115938925602E-2</v>
      </c>
      <c r="N2725" s="87">
        <v>-1027.1079999999999</v>
      </c>
      <c r="O2725" s="87">
        <v>-123.276462633994</v>
      </c>
      <c r="P2725" s="198">
        <v>0</v>
      </c>
      <c r="Q2725" s="198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52">
        <v>43199</v>
      </c>
      <c r="B2726" s="217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26">
        <v>103054</v>
      </c>
      <c r="J2726">
        <v>8.66</v>
      </c>
      <c r="K2726" s="148">
        <v>0.21753958327915299</v>
      </c>
      <c r="L2726" s="197">
        <v>-2255</v>
      </c>
      <c r="M2726" s="148">
        <v>0.29014985225192103</v>
      </c>
      <c r="N2726" s="87">
        <v>-35115.323000000099</v>
      </c>
      <c r="O2726" s="87">
        <v>-4081.1355044767502</v>
      </c>
      <c r="P2726" s="198">
        <v>2</v>
      </c>
      <c r="Q2726" s="198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52">
        <v>43199</v>
      </c>
      <c r="B2727" s="217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26">
        <v>4996</v>
      </c>
      <c r="J2727">
        <v>49.96</v>
      </c>
      <c r="K2727" s="148">
        <v>1.0546196732418399E-2</v>
      </c>
      <c r="L2727" s="197">
        <v>-554</v>
      </c>
      <c r="M2727" s="148">
        <v>0</v>
      </c>
    </row>
    <row r="2728" spans="1:64" x14ac:dyDescent="0.25">
      <c r="A2728" s="152">
        <v>43199</v>
      </c>
      <c r="B2728" s="217" t="s">
        <v>835</v>
      </c>
      <c r="C2728" t="s">
        <v>839</v>
      </c>
      <c r="I2728" s="326">
        <v>12614.68</v>
      </c>
      <c r="K2728" s="148">
        <v>2.6628682345176902E-2</v>
      </c>
      <c r="L2728" s="197">
        <v>0</v>
      </c>
      <c r="M2728" s="148">
        <v>0.13247188328222601</v>
      </c>
    </row>
    <row r="2729" spans="1:64" x14ac:dyDescent="0.25">
      <c r="A2729" s="152">
        <v>43200</v>
      </c>
      <c r="B2729" s="217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26">
        <v>50162.239999999998</v>
      </c>
      <c r="J2729">
        <v>0.01</v>
      </c>
      <c r="K2729" s="148">
        <v>0.104911533263575</v>
      </c>
      <c r="L2729" s="197">
        <v>21.640000000000299</v>
      </c>
      <c r="M2729" s="148">
        <v>0</v>
      </c>
    </row>
    <row r="2730" spans="1:64" x14ac:dyDescent="0.25">
      <c r="A2730" s="152">
        <v>43200</v>
      </c>
      <c r="B2730" s="217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26">
        <v>16218</v>
      </c>
      <c r="J2730">
        <v>4.7699999999999996</v>
      </c>
      <c r="K2730" s="148">
        <v>3.3919044414058498E-2</v>
      </c>
      <c r="L2730" s="197">
        <v>170</v>
      </c>
      <c r="M2730" s="148">
        <v>3.6395419092716E-2</v>
      </c>
      <c r="N2730" s="87">
        <v>-1257.8409999999999</v>
      </c>
      <c r="O2730" s="87">
        <v>-264.67622726315699</v>
      </c>
      <c r="P2730" s="198">
        <v>5</v>
      </c>
      <c r="Q2730" s="198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52">
        <v>43200</v>
      </c>
      <c r="B2731" s="217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26">
        <v>612</v>
      </c>
      <c r="J2731">
        <v>6.12</v>
      </c>
      <c r="K2731" s="148">
        <v>1.2799639401531501E-3</v>
      </c>
      <c r="L2731" s="197">
        <v>26</v>
      </c>
      <c r="M2731" s="148">
        <v>0</v>
      </c>
    </row>
    <row r="2732" spans="1:64" x14ac:dyDescent="0.25">
      <c r="A2732" s="152">
        <v>43200</v>
      </c>
      <c r="B2732" s="217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26">
        <v>10288</v>
      </c>
      <c r="J2732">
        <v>6.43</v>
      </c>
      <c r="K2732" s="148">
        <v>2.1516779438391601E-2</v>
      </c>
      <c r="L2732" s="197">
        <v>304</v>
      </c>
      <c r="M2732" s="148">
        <v>1.7268135734821801E-2</v>
      </c>
      <c r="N2732" s="87">
        <v>1918.402</v>
      </c>
      <c r="O2732" s="87">
        <v>301.48471682389902</v>
      </c>
      <c r="P2732" s="198">
        <v>0</v>
      </c>
      <c r="Q2732" s="198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52">
        <v>43200</v>
      </c>
      <c r="B2733" s="217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26">
        <v>82365</v>
      </c>
      <c r="J2733">
        <v>14.45</v>
      </c>
      <c r="K2733" s="148">
        <v>0.17226181361227799</v>
      </c>
      <c r="L2733" s="197">
        <v>855</v>
      </c>
      <c r="M2733" s="148">
        <v>0.19458714543508701</v>
      </c>
      <c r="N2733" s="87">
        <v>-11648.0280000001</v>
      </c>
      <c r="O2733" s="87">
        <v>-815.28039117647802</v>
      </c>
      <c r="P2733" s="198">
        <v>8</v>
      </c>
      <c r="Q2733" s="198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52">
        <v>43200</v>
      </c>
      <c r="B2734" s="217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26">
        <v>137952</v>
      </c>
      <c r="J2734">
        <v>9.58</v>
      </c>
      <c r="K2734" s="148">
        <v>0.28851893050981697</v>
      </c>
      <c r="L2734" s="197">
        <v>2775.2</v>
      </c>
      <c r="M2734" s="148">
        <v>0.28272807665946598</v>
      </c>
      <c r="N2734" s="87">
        <v>-2521.5910000000199</v>
      </c>
      <c r="O2734" s="87">
        <v>184.971873685578</v>
      </c>
      <c r="P2734" s="198">
        <v>0</v>
      </c>
      <c r="Q2734" s="198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52">
        <v>43200</v>
      </c>
      <c r="B2735" s="217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26">
        <v>25112</v>
      </c>
      <c r="J2735">
        <v>5.84</v>
      </c>
      <c r="K2735" s="148">
        <v>5.2520350433212397E-2</v>
      </c>
      <c r="L2735" s="197">
        <v>0</v>
      </c>
      <c r="M2735" s="148">
        <v>5.3765324509446002E-2</v>
      </c>
      <c r="N2735" s="87">
        <v>-1272.2139999999999</v>
      </c>
      <c r="O2735" s="87">
        <v>-133.073774655173</v>
      </c>
      <c r="P2735" s="198">
        <v>6</v>
      </c>
      <c r="Q2735" s="198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52">
        <v>43200</v>
      </c>
      <c r="B2736" s="217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26">
        <v>5466</v>
      </c>
      <c r="J2736">
        <v>9.11</v>
      </c>
      <c r="K2736" s="148">
        <v>1.1431834798818799E-2</v>
      </c>
      <c r="L2736" s="197">
        <v>125.35</v>
      </c>
      <c r="M2736" s="148">
        <v>3.3460181524402298E-3</v>
      </c>
      <c r="N2736" s="87">
        <v>3869.8504999997599</v>
      </c>
      <c r="O2736" s="87">
        <v>424.113549862914</v>
      </c>
      <c r="P2736" s="198">
        <v>0</v>
      </c>
      <c r="Q2736" s="198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52">
        <v>43200</v>
      </c>
      <c r="B2737" s="217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26">
        <v>1057</v>
      </c>
      <c r="J2737">
        <v>10.57</v>
      </c>
      <c r="K2737" s="148">
        <v>2.21065667441484E-3</v>
      </c>
      <c r="L2737" s="197">
        <v>1</v>
      </c>
      <c r="M2737" s="148">
        <v>0</v>
      </c>
      <c r="N2737" s="87">
        <v>1506.3910000000001</v>
      </c>
      <c r="O2737" s="87">
        <v>148.19269729330699</v>
      </c>
      <c r="P2737" s="198">
        <v>0</v>
      </c>
      <c r="Q2737" s="198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52">
        <v>43200</v>
      </c>
      <c r="B2738" s="217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26">
        <v>20832</v>
      </c>
      <c r="J2738">
        <v>6.51</v>
      </c>
      <c r="K2738" s="148">
        <v>4.3568968629526902E-2</v>
      </c>
      <c r="L2738" s="197">
        <v>160</v>
      </c>
      <c r="M2738" s="148">
        <v>4.5387291258952703E-2</v>
      </c>
      <c r="N2738" s="87">
        <v>-1027.1079999999999</v>
      </c>
      <c r="O2738" s="87">
        <v>-123.276462633994</v>
      </c>
      <c r="P2738" s="198">
        <v>0</v>
      </c>
      <c r="Q2738" s="198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52">
        <v>43200</v>
      </c>
      <c r="B2739" s="217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26">
        <v>103292</v>
      </c>
      <c r="J2739">
        <v>8.68</v>
      </c>
      <c r="K2739" s="148">
        <v>0.216029469454738</v>
      </c>
      <c r="L2739" s="197">
        <v>238</v>
      </c>
      <c r="M2739" s="148">
        <v>0.287471786154333</v>
      </c>
      <c r="N2739" s="87">
        <v>-35115.323000000099</v>
      </c>
      <c r="O2739" s="87">
        <v>-4081.1355044767502</v>
      </c>
      <c r="P2739" s="198">
        <v>2</v>
      </c>
      <c r="Q2739" s="198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52">
        <v>43200</v>
      </c>
      <c r="B2740" s="217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26">
        <v>4733</v>
      </c>
      <c r="J2740">
        <v>47.33</v>
      </c>
      <c r="K2740" s="148">
        <v>9.8988060927203796E-3</v>
      </c>
      <c r="L2740" s="197">
        <v>-263</v>
      </c>
      <c r="M2740" s="148">
        <v>0</v>
      </c>
    </row>
    <row r="2741" spans="1:64" x14ac:dyDescent="0.25">
      <c r="A2741" s="152">
        <v>43200</v>
      </c>
      <c r="B2741" s="217" t="s">
        <v>835</v>
      </c>
      <c r="C2741" t="s">
        <v>839</v>
      </c>
      <c r="I2741" s="326">
        <v>20049.23</v>
      </c>
      <c r="K2741" s="148">
        <v>4.1931848738295398E-2</v>
      </c>
      <c r="L2741" s="197">
        <v>0</v>
      </c>
      <c r="M2741" s="148">
        <v>0.146843382001871</v>
      </c>
    </row>
    <row r="2742" spans="1:64" x14ac:dyDescent="0.25">
      <c r="A2742" s="152">
        <v>43201</v>
      </c>
      <c r="B2742" s="217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26">
        <v>70166.42</v>
      </c>
      <c r="J2742">
        <v>0.01</v>
      </c>
      <c r="K2742" s="148">
        <v>0.14588133140544801</v>
      </c>
      <c r="L2742" s="197">
        <v>4.1799999999998398</v>
      </c>
      <c r="M2742" s="148">
        <v>0</v>
      </c>
    </row>
    <row r="2743" spans="1:64" x14ac:dyDescent="0.25">
      <c r="A2743" s="152">
        <v>43201</v>
      </c>
      <c r="B2743" s="217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26">
        <v>16218</v>
      </c>
      <c r="J2743">
        <v>4.7699999999999996</v>
      </c>
      <c r="K2743" s="148">
        <v>3.3718457243985797E-2</v>
      </c>
      <c r="L2743" s="197">
        <v>0</v>
      </c>
      <c r="M2743" s="148">
        <v>3.6180187377155199E-2</v>
      </c>
      <c r="N2743" s="87">
        <v>-1257.8409999999999</v>
      </c>
      <c r="O2743" s="87">
        <v>-264.67622726315699</v>
      </c>
      <c r="P2743" s="198">
        <v>5</v>
      </c>
      <c r="Q2743" s="198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52">
        <v>43201</v>
      </c>
      <c r="B2744" s="217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26">
        <v>624</v>
      </c>
      <c r="J2744">
        <v>6.24</v>
      </c>
      <c r="K2744" s="148">
        <v>1.29734352696061E-3</v>
      </c>
      <c r="L2744" s="197">
        <v>12</v>
      </c>
      <c r="M2744" s="148">
        <v>0</v>
      </c>
    </row>
    <row r="2745" spans="1:64" x14ac:dyDescent="0.25">
      <c r="A2745" s="152">
        <v>43201</v>
      </c>
      <c r="B2745" s="217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26">
        <v>7956</v>
      </c>
      <c r="J2745">
        <v>6.63</v>
      </c>
      <c r="K2745" s="148">
        <v>1.6541129968747698E-2</v>
      </c>
      <c r="L2745" s="197">
        <v>316.29000000000002</v>
      </c>
      <c r="M2745" s="148">
        <v>1.1660020483889999E-2</v>
      </c>
      <c r="N2745" s="87">
        <v>2358.5059999999999</v>
      </c>
      <c r="O2745" s="87">
        <v>355.01908840361398</v>
      </c>
      <c r="P2745" s="198">
        <v>0</v>
      </c>
      <c r="Q2745" s="198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52">
        <v>43201</v>
      </c>
      <c r="B2746" s="217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26">
        <v>83049</v>
      </c>
      <c r="J2746">
        <v>14.57</v>
      </c>
      <c r="K2746" s="148">
        <v>0.17266519642716599</v>
      </c>
      <c r="L2746" s="197">
        <v>684</v>
      </c>
      <c r="M2746" s="148">
        <v>0.193436414761225</v>
      </c>
      <c r="N2746" s="87">
        <v>-11648.0280000001</v>
      </c>
      <c r="O2746" s="87">
        <v>-815.28039117647802</v>
      </c>
      <c r="P2746" s="198">
        <v>8</v>
      </c>
      <c r="Q2746" s="198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52">
        <v>43201</v>
      </c>
      <c r="B2747" s="217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26">
        <v>130968</v>
      </c>
      <c r="J2747">
        <v>9.6300000000000008</v>
      </c>
      <c r="K2747" s="148">
        <v>0.27229244717784701</v>
      </c>
      <c r="L2747" s="197">
        <v>746.25</v>
      </c>
      <c r="M2747" s="148">
        <v>0.26498432813177603</v>
      </c>
      <c r="N2747" s="87">
        <v>456.66099999998602</v>
      </c>
      <c r="O2747" s="87">
        <v>487.22689225821603</v>
      </c>
      <c r="P2747" s="198">
        <v>0</v>
      </c>
      <c r="Q2747" s="198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52">
        <v>43201</v>
      </c>
      <c r="B2748" s="217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26">
        <v>25112</v>
      </c>
      <c r="J2748">
        <v>5.84</v>
      </c>
      <c r="K2748" s="148">
        <v>5.2209760655504402E-2</v>
      </c>
      <c r="L2748" s="197">
        <v>0</v>
      </c>
      <c r="M2748" s="148">
        <v>5.3447372324244603E-2</v>
      </c>
      <c r="N2748" s="87">
        <v>-1272.2139999999999</v>
      </c>
      <c r="O2748" s="87">
        <v>-133.073774655173</v>
      </c>
      <c r="P2748" s="198">
        <v>6</v>
      </c>
      <c r="Q2748" s="198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52">
        <v>43201</v>
      </c>
      <c r="B2749" s="217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26">
        <v>1850</v>
      </c>
      <c r="J2749">
        <v>9.25</v>
      </c>
      <c r="K2749" s="148">
        <v>3.8462909052518002E-3</v>
      </c>
      <c r="L2749" s="197">
        <v>63.260000000000197</v>
      </c>
      <c r="M2749" s="148">
        <v>0</v>
      </c>
      <c r="N2749" s="87">
        <v>3921.1624999997598</v>
      </c>
      <c r="O2749" s="87">
        <v>425.07613001624497</v>
      </c>
      <c r="P2749" s="198">
        <v>0</v>
      </c>
      <c r="Q2749" s="198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52">
        <v>43201</v>
      </c>
      <c r="B2750" s="217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26">
        <v>1033</v>
      </c>
      <c r="J2750">
        <v>10.33</v>
      </c>
      <c r="K2750" s="148">
        <v>2.1476856784460102E-3</v>
      </c>
      <c r="L2750" s="197">
        <v>-24</v>
      </c>
      <c r="M2750" s="148">
        <v>0</v>
      </c>
      <c r="N2750" s="87">
        <v>1506.3910000000001</v>
      </c>
      <c r="O2750" s="87">
        <v>148.19269729330699</v>
      </c>
      <c r="P2750" s="198">
        <v>0</v>
      </c>
      <c r="Q2750" s="198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52">
        <v>43201</v>
      </c>
      <c r="B2751" s="217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26">
        <v>18872</v>
      </c>
      <c r="J2751">
        <v>6.74</v>
      </c>
      <c r="K2751" s="148">
        <v>3.9236325385898399E-2</v>
      </c>
      <c r="L2751" s="197">
        <v>684.35</v>
      </c>
      <c r="M2751" s="148">
        <v>3.9621079220993401E-2</v>
      </c>
      <c r="N2751" s="87">
        <v>-714.75999999999397</v>
      </c>
      <c r="O2751" s="87">
        <v>-74.329332579182704</v>
      </c>
      <c r="P2751" s="198">
        <v>0</v>
      </c>
      <c r="Q2751" s="198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52">
        <v>43201</v>
      </c>
      <c r="B2752" s="217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26">
        <v>103649</v>
      </c>
      <c r="J2752">
        <v>8.7100000000000009</v>
      </c>
      <c r="K2752" s="148">
        <v>0.21549416542618599</v>
      </c>
      <c r="L2752" s="197">
        <v>357</v>
      </c>
      <c r="M2752" s="148">
        <v>0.28577176325992198</v>
      </c>
      <c r="N2752" s="87">
        <v>-35115.323000000099</v>
      </c>
      <c r="O2752" s="87">
        <v>-4081.1355044767502</v>
      </c>
      <c r="P2752" s="198">
        <v>2</v>
      </c>
      <c r="Q2752" s="198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52">
        <v>43201</v>
      </c>
      <c r="B2753" s="217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26">
        <v>4734</v>
      </c>
      <c r="J2753">
        <v>47.34</v>
      </c>
      <c r="K2753" s="148">
        <v>9.8423465651146097E-3</v>
      </c>
      <c r="L2753" s="197">
        <v>1</v>
      </c>
      <c r="M2753" s="148">
        <v>0</v>
      </c>
    </row>
    <row r="2754" spans="1:64" x14ac:dyDescent="0.25">
      <c r="A2754" s="152">
        <v>43201</v>
      </c>
      <c r="B2754" s="217" t="s">
        <v>835</v>
      </c>
      <c r="C2754" t="s">
        <v>839</v>
      </c>
      <c r="I2754" s="326">
        <v>16751.439999999999</v>
      </c>
      <c r="K2754" s="148">
        <v>3.4827519633443903E-2</v>
      </c>
      <c r="L2754" s="197">
        <v>0</v>
      </c>
      <c r="M2754" s="148">
        <v>0.180708851038892</v>
      </c>
    </row>
    <row r="2755" spans="1:64" x14ac:dyDescent="0.25">
      <c r="A2755" s="152">
        <v>43202</v>
      </c>
      <c r="B2755" s="217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26">
        <v>70170.539999999994</v>
      </c>
      <c r="J2755">
        <v>0.01</v>
      </c>
      <c r="K2755" s="148">
        <v>0.146335585560457</v>
      </c>
      <c r="L2755" s="197">
        <v>4.11999999999989</v>
      </c>
      <c r="M2755" s="148">
        <v>0</v>
      </c>
    </row>
    <row r="2756" spans="1:64" x14ac:dyDescent="0.25">
      <c r="A2756" s="152">
        <v>43202</v>
      </c>
      <c r="B2756" s="217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26">
        <v>16082</v>
      </c>
      <c r="J2756">
        <v>4.7300000000000004</v>
      </c>
      <c r="K2756" s="148">
        <v>3.3537847748973698E-2</v>
      </c>
      <c r="L2756" s="197">
        <v>-136</v>
      </c>
      <c r="M2756" s="148">
        <v>3.6290716541476697E-2</v>
      </c>
      <c r="N2756" s="87">
        <v>-1257.8409999999999</v>
      </c>
      <c r="O2756" s="87">
        <v>-264.67622726315699</v>
      </c>
      <c r="P2756" s="198">
        <v>5</v>
      </c>
      <c r="Q2756" s="198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52">
        <v>43202</v>
      </c>
      <c r="B2757" s="217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26">
        <v>608</v>
      </c>
      <c r="J2757">
        <v>6.08</v>
      </c>
      <c r="K2757" s="148">
        <v>1.2679400218490299E-3</v>
      </c>
      <c r="L2757" s="197">
        <v>-16</v>
      </c>
      <c r="M2757" s="148">
        <v>0</v>
      </c>
    </row>
    <row r="2758" spans="1:64" x14ac:dyDescent="0.25">
      <c r="A2758" s="152">
        <v>43202</v>
      </c>
      <c r="B2758" s="217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26">
        <v>11033</v>
      </c>
      <c r="J2758">
        <v>6.49</v>
      </c>
      <c r="K2758" s="148">
        <v>2.30085234556913E-2</v>
      </c>
      <c r="L2758" s="197">
        <v>-168.06</v>
      </c>
      <c r="M2758" s="148">
        <v>1.84629793316392E-2</v>
      </c>
      <c r="N2758" s="87">
        <v>2161.2060000000001</v>
      </c>
      <c r="O2758" s="87">
        <v>333.35268472222202</v>
      </c>
      <c r="P2758" s="198">
        <v>0</v>
      </c>
      <c r="Q2758" s="198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52">
        <v>43202</v>
      </c>
      <c r="B2759" s="217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26">
        <v>77380</v>
      </c>
      <c r="J2759">
        <v>14.6</v>
      </c>
      <c r="K2759" s="148">
        <v>0.16137039291229899</v>
      </c>
      <c r="L2759" s="197">
        <v>172.030000000001</v>
      </c>
      <c r="M2759" s="148">
        <v>0.18184631044572999</v>
      </c>
      <c r="N2759" s="87">
        <v>-9664.1200000001099</v>
      </c>
      <c r="O2759" s="87">
        <v>-660.23841011620698</v>
      </c>
      <c r="P2759" s="198">
        <v>7</v>
      </c>
      <c r="Q2759" s="198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52">
        <v>43202</v>
      </c>
      <c r="B2760" s="217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26">
        <v>129880</v>
      </c>
      <c r="J2760">
        <v>9.5500000000000007</v>
      </c>
      <c r="K2760" s="148">
        <v>0.27085534545682799</v>
      </c>
      <c r="L2760" s="197">
        <v>-1088</v>
      </c>
      <c r="M2760" s="148">
        <v>0.26579384567355602</v>
      </c>
      <c r="N2760" s="87">
        <v>456.66099999998602</v>
      </c>
      <c r="O2760" s="87">
        <v>487.22689225821603</v>
      </c>
      <c r="P2760" s="198">
        <v>0</v>
      </c>
      <c r="Q2760" s="198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52">
        <v>43202</v>
      </c>
      <c r="B2761" s="217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26">
        <v>25112</v>
      </c>
      <c r="J2761">
        <v>5.84</v>
      </c>
      <c r="K2761" s="148">
        <v>5.2369259586632799E-2</v>
      </c>
      <c r="L2761" s="197">
        <v>0</v>
      </c>
      <c r="M2761" s="148">
        <v>5.36106521142743E-2</v>
      </c>
      <c r="N2761" s="87">
        <v>-1272.2139999999999</v>
      </c>
      <c r="O2761" s="87">
        <v>-133.073774655173</v>
      </c>
      <c r="P2761" s="198">
        <v>6</v>
      </c>
      <c r="Q2761" s="198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52">
        <v>43202</v>
      </c>
      <c r="B2762" s="217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26">
        <v>1852</v>
      </c>
      <c r="J2762">
        <v>9.26</v>
      </c>
      <c r="K2762" s="148">
        <v>3.8622120402374898E-3</v>
      </c>
      <c r="L2762" s="197">
        <v>2</v>
      </c>
      <c r="M2762" s="148">
        <v>0</v>
      </c>
      <c r="N2762" s="87">
        <v>3921.1624999997598</v>
      </c>
      <c r="O2762" s="87">
        <v>425.07613001624497</v>
      </c>
      <c r="P2762" s="198">
        <v>0</v>
      </c>
      <c r="Q2762" s="198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52">
        <v>43202</v>
      </c>
      <c r="B2763" s="217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26">
        <v>1070</v>
      </c>
      <c r="J2763">
        <v>10.7</v>
      </c>
      <c r="K2763" s="148">
        <v>2.2314076042408799E-3</v>
      </c>
      <c r="L2763" s="197">
        <v>37</v>
      </c>
      <c r="M2763" s="148">
        <v>0</v>
      </c>
      <c r="N2763" s="87">
        <v>1506.3910000000001</v>
      </c>
      <c r="O2763" s="87">
        <v>148.19269729330699</v>
      </c>
      <c r="P2763" s="198">
        <v>0</v>
      </c>
      <c r="Q2763" s="198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52">
        <v>43202</v>
      </c>
      <c r="B2764" s="217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26">
        <v>18452</v>
      </c>
      <c r="J2764">
        <v>6.59</v>
      </c>
      <c r="K2764" s="148">
        <v>3.8480311320983902E-2</v>
      </c>
      <c r="L2764" s="197">
        <v>-420</v>
      </c>
      <c r="M2764" s="148">
        <v>3.9742120185490497E-2</v>
      </c>
      <c r="N2764" s="87">
        <v>-714.75999999999397</v>
      </c>
      <c r="O2764" s="87">
        <v>-74.329332579182704</v>
      </c>
      <c r="P2764" s="198">
        <v>0</v>
      </c>
      <c r="Q2764" s="198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52">
        <v>43202</v>
      </c>
      <c r="B2765" s="217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26">
        <v>104006</v>
      </c>
      <c r="J2765">
        <v>8.74</v>
      </c>
      <c r="K2765" s="148">
        <v>0.216896989987549</v>
      </c>
      <c r="L2765" s="197">
        <v>357</v>
      </c>
      <c r="M2765" s="148">
        <v>0.28664478566443702</v>
      </c>
      <c r="N2765" s="87">
        <v>-35115.323000000099</v>
      </c>
      <c r="O2765" s="87">
        <v>-4081.1355044767502</v>
      </c>
      <c r="P2765" s="198">
        <v>2</v>
      </c>
      <c r="Q2765" s="198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52">
        <v>43202</v>
      </c>
      <c r="B2766" s="217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26">
        <v>4525</v>
      </c>
      <c r="J2766">
        <v>45.25</v>
      </c>
      <c r="K2766" s="148">
        <v>9.4365601955046698E-3</v>
      </c>
      <c r="L2766" s="197">
        <v>-209</v>
      </c>
      <c r="M2766" s="148">
        <v>0</v>
      </c>
    </row>
    <row r="2767" spans="1:64" x14ac:dyDescent="0.25">
      <c r="A2767" s="152">
        <v>43202</v>
      </c>
      <c r="B2767" s="217" t="s">
        <v>835</v>
      </c>
      <c r="C2767" t="s">
        <v>839</v>
      </c>
      <c r="I2767" s="326">
        <v>19347.41</v>
      </c>
      <c r="K2767" s="148">
        <v>4.0347624108753401E-2</v>
      </c>
      <c r="L2767" s="197">
        <v>0</v>
      </c>
      <c r="M2767" s="148">
        <v>0.18668320966921101</v>
      </c>
    </row>
    <row r="2768" spans="1:64" x14ac:dyDescent="0.25">
      <c r="A2768" s="152">
        <v>43203</v>
      </c>
      <c r="B2768" s="217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26">
        <v>70176.160000000003</v>
      </c>
      <c r="J2768">
        <v>0.01</v>
      </c>
      <c r="K2768" s="148">
        <v>0.14645798649486599</v>
      </c>
      <c r="L2768" s="197">
        <v>5.61999999999989</v>
      </c>
      <c r="M2768" s="148">
        <v>0</v>
      </c>
    </row>
    <row r="2769" spans="1:64" x14ac:dyDescent="0.25">
      <c r="A2769" s="152">
        <v>43203</v>
      </c>
      <c r="B2769" s="217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26">
        <v>16082</v>
      </c>
      <c r="J2769">
        <v>4.7300000000000004</v>
      </c>
      <c r="K2769" s="148">
        <v>3.3563212048228902E-2</v>
      </c>
      <c r="L2769" s="197">
        <v>0</v>
      </c>
      <c r="M2769" s="148">
        <v>3.6318162804618997E-2</v>
      </c>
      <c r="N2769" s="87">
        <v>-1257.8409999999999</v>
      </c>
      <c r="O2769" s="87">
        <v>-264.67622726315699</v>
      </c>
      <c r="P2769" s="198">
        <v>5</v>
      </c>
      <c r="Q2769" s="198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52">
        <v>43203</v>
      </c>
      <c r="B2770" s="217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26">
        <v>603</v>
      </c>
      <c r="J2770">
        <v>6.03</v>
      </c>
      <c r="K2770" s="148">
        <v>1.2584639264446001E-3</v>
      </c>
      <c r="L2770" s="197">
        <v>-5</v>
      </c>
      <c r="M2770" s="148">
        <v>0</v>
      </c>
    </row>
    <row r="2771" spans="1:64" x14ac:dyDescent="0.25">
      <c r="A2771" s="152">
        <v>43203</v>
      </c>
      <c r="B2771" s="217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26">
        <v>11016</v>
      </c>
      <c r="J2771">
        <v>6.48</v>
      </c>
      <c r="K2771" s="148">
        <v>2.2990445462211798E-2</v>
      </c>
      <c r="L2771" s="197">
        <v>-17</v>
      </c>
      <c r="M2771" s="148">
        <v>1.8476942676467299E-2</v>
      </c>
      <c r="N2771" s="87">
        <v>2161.2060000000001</v>
      </c>
      <c r="O2771" s="87">
        <v>333.35268472222202</v>
      </c>
      <c r="P2771" s="198">
        <v>0</v>
      </c>
      <c r="Q2771" s="198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52">
        <v>43203</v>
      </c>
      <c r="B2772" s="217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26">
        <v>76108</v>
      </c>
      <c r="J2772">
        <v>14.36</v>
      </c>
      <c r="K2772" s="148">
        <v>0.15883776536292801</v>
      </c>
      <c r="L2772" s="197">
        <v>-1272</v>
      </c>
      <c r="M2772" s="148">
        <v>0.181983838777039</v>
      </c>
      <c r="N2772" s="87">
        <v>-9664.1200000001099</v>
      </c>
      <c r="O2772" s="87">
        <v>-660.23841011620698</v>
      </c>
      <c r="P2772" s="198">
        <v>7</v>
      </c>
      <c r="Q2772" s="198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52">
        <v>43203</v>
      </c>
      <c r="B2773" s="217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26">
        <v>130016</v>
      </c>
      <c r="J2773">
        <v>9.56</v>
      </c>
      <c r="K2773" s="148">
        <v>0.27134402298610399</v>
      </c>
      <c r="L2773" s="197">
        <v>136</v>
      </c>
      <c r="M2773" s="148">
        <v>0.26599486258711302</v>
      </c>
      <c r="N2773" s="87">
        <v>456.66099999998602</v>
      </c>
      <c r="O2773" s="87">
        <v>487.22689225821603</v>
      </c>
      <c r="P2773" s="198">
        <v>0</v>
      </c>
      <c r="Q2773" s="198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52">
        <v>43203</v>
      </c>
      <c r="B2774" s="217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26">
        <v>25112</v>
      </c>
      <c r="J2774">
        <v>5.84</v>
      </c>
      <c r="K2774" s="148">
        <v>5.24088658721008E-2</v>
      </c>
      <c r="L2774" s="197">
        <v>0</v>
      </c>
      <c r="M2774" s="148">
        <v>5.3651197251030597E-2</v>
      </c>
      <c r="N2774" s="87">
        <v>-1272.2139999999999</v>
      </c>
      <c r="O2774" s="87">
        <v>-133.073774655173</v>
      </c>
      <c r="P2774" s="198">
        <v>6</v>
      </c>
      <c r="Q2774" s="198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52">
        <v>43203</v>
      </c>
      <c r="B2775" s="217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26">
        <v>1830</v>
      </c>
      <c r="J2775">
        <v>9.15</v>
      </c>
      <c r="K2775" s="148">
        <v>3.8192188812497798E-3</v>
      </c>
      <c r="L2775" s="197">
        <v>-22</v>
      </c>
      <c r="M2775" s="148">
        <v>0</v>
      </c>
      <c r="N2775" s="87">
        <v>3921.1624999997598</v>
      </c>
      <c r="O2775" s="87">
        <v>425.07613001624497</v>
      </c>
      <c r="P2775" s="198">
        <v>0</v>
      </c>
      <c r="Q2775" s="198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52">
        <v>43203</v>
      </c>
      <c r="B2776" s="217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26">
        <v>1041</v>
      </c>
      <c r="J2776">
        <v>10.41</v>
      </c>
      <c r="K2776" s="148">
        <v>2.1725720521207801E-3</v>
      </c>
      <c r="L2776" s="197">
        <v>-29</v>
      </c>
      <c r="M2776" s="148">
        <v>0</v>
      </c>
      <c r="N2776" s="87">
        <v>1506.3910000000001</v>
      </c>
      <c r="O2776" s="87">
        <v>148.19269729330699</v>
      </c>
      <c r="P2776" s="198">
        <v>0</v>
      </c>
      <c r="Q2776" s="198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52">
        <v>43203</v>
      </c>
      <c r="B2777" s="217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26">
        <v>18508</v>
      </c>
      <c r="J2777">
        <v>6.61</v>
      </c>
      <c r="K2777" s="148">
        <v>3.8626285821951302E-2</v>
      </c>
      <c r="L2777" s="197">
        <v>56</v>
      </c>
      <c r="M2777" s="148">
        <v>3.9772176706617403E-2</v>
      </c>
      <c r="N2777" s="87">
        <v>-714.75999999999397</v>
      </c>
      <c r="O2777" s="87">
        <v>-74.329332579182704</v>
      </c>
      <c r="P2777" s="198">
        <v>0</v>
      </c>
      <c r="Q2777" s="198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52">
        <v>43203</v>
      </c>
      <c r="B2778" s="217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26">
        <v>104839</v>
      </c>
      <c r="J2778">
        <v>8.81</v>
      </c>
      <c r="K2778" s="148">
        <v>0.21879950179854901</v>
      </c>
      <c r="L2778" s="197">
        <v>833</v>
      </c>
      <c r="M2778" s="148">
        <v>0.286861571910768</v>
      </c>
      <c r="N2778" s="87">
        <v>-35115.323000000099</v>
      </c>
      <c r="O2778" s="87">
        <v>-4081.1355044767502</v>
      </c>
      <c r="P2778" s="198">
        <v>2</v>
      </c>
      <c r="Q2778" s="198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52">
        <v>43203</v>
      </c>
      <c r="B2779" s="217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26">
        <v>4477</v>
      </c>
      <c r="J2779">
        <v>44.77</v>
      </c>
      <c r="K2779" s="148">
        <v>9.3435207275165306E-3</v>
      </c>
      <c r="L2779" s="197">
        <v>-48</v>
      </c>
      <c r="M2779" s="148">
        <v>0</v>
      </c>
    </row>
    <row r="2780" spans="1:64" x14ac:dyDescent="0.25">
      <c r="A2780" s="152">
        <v>43203</v>
      </c>
      <c r="B2780" s="217" t="s">
        <v>835</v>
      </c>
      <c r="C2780" t="s">
        <v>839</v>
      </c>
      <c r="I2780" s="326">
        <v>19347.41</v>
      </c>
      <c r="K2780" s="148">
        <v>4.0378138565727202E-2</v>
      </c>
      <c r="L2780" s="197">
        <v>0</v>
      </c>
      <c r="M2780" s="148">
        <v>0.18683612506059399</v>
      </c>
    </row>
    <row r="2781" spans="1:64" x14ac:dyDescent="0.25">
      <c r="A2781" s="152">
        <v>43206</v>
      </c>
      <c r="B2781" s="217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26">
        <v>50182.12</v>
      </c>
      <c r="J2781">
        <v>0.01</v>
      </c>
      <c r="K2781" s="148">
        <v>0.106504571491187</v>
      </c>
      <c r="L2781" s="197">
        <v>5.9600000000000399</v>
      </c>
      <c r="M2781" s="148">
        <v>0</v>
      </c>
    </row>
    <row r="2782" spans="1:64" x14ac:dyDescent="0.25">
      <c r="A2782" s="152">
        <v>43206</v>
      </c>
      <c r="B2782" s="217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26">
        <v>15878</v>
      </c>
      <c r="J2782">
        <v>4.67</v>
      </c>
      <c r="K2782" s="148">
        <v>3.3698847042274598E-2</v>
      </c>
      <c r="L2782" s="197">
        <v>-204</v>
      </c>
      <c r="M2782" s="148">
        <v>3.6933431236428699E-2</v>
      </c>
      <c r="N2782" s="87">
        <v>-1257.8409999999999</v>
      </c>
      <c r="O2782" s="87">
        <v>-264.67622726315699</v>
      </c>
      <c r="P2782" s="198">
        <v>5</v>
      </c>
      <c r="Q2782" s="198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52">
        <v>43206</v>
      </c>
      <c r="B2783" s="217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26">
        <v>582</v>
      </c>
      <c r="J2783">
        <v>5.82</v>
      </c>
      <c r="K2783" s="148">
        <v>1.23521406843455E-3</v>
      </c>
      <c r="L2783" s="197">
        <v>-21</v>
      </c>
      <c r="M2783" s="148">
        <v>0</v>
      </c>
    </row>
    <row r="2784" spans="1:64" x14ac:dyDescent="0.25">
      <c r="A2784" s="152">
        <v>43206</v>
      </c>
      <c r="B2784" s="217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26">
        <v>10659</v>
      </c>
      <c r="J2784">
        <v>6.27</v>
      </c>
      <c r="K2784" s="148">
        <v>2.26222452842679E-2</v>
      </c>
      <c r="L2784" s="197">
        <v>-357</v>
      </c>
      <c r="M2784" s="148">
        <v>1.8789961801535499E-2</v>
      </c>
      <c r="N2784" s="87">
        <v>2161.2060000000001</v>
      </c>
      <c r="O2784" s="87">
        <v>333.35268472222202</v>
      </c>
      <c r="P2784" s="198">
        <v>0</v>
      </c>
      <c r="Q2784" s="198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52">
        <v>43206</v>
      </c>
      <c r="B2785" s="217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26">
        <v>81838</v>
      </c>
      <c r="J2785">
        <v>14.11</v>
      </c>
      <c r="K2785" s="148">
        <v>0.173689774798191</v>
      </c>
      <c r="L2785" s="197">
        <v>-1385.14</v>
      </c>
      <c r="M2785" s="148">
        <v>0.200167734429994</v>
      </c>
      <c r="N2785" s="87">
        <v>-11842.4200000001</v>
      </c>
      <c r="O2785" s="87">
        <v>-832.38388115331304</v>
      </c>
      <c r="P2785" s="198">
        <v>8</v>
      </c>
      <c r="Q2785" s="198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52">
        <v>43206</v>
      </c>
      <c r="B2786" s="217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26">
        <v>140430</v>
      </c>
      <c r="J2786">
        <v>9.3000000000000007</v>
      </c>
      <c r="K2786" s="148">
        <v>0.29804314713103802</v>
      </c>
      <c r="L2786" s="197">
        <v>-3656</v>
      </c>
      <c r="M2786" s="148">
        <v>0.30036271785212698</v>
      </c>
      <c r="N2786" s="87">
        <v>-5224.3390000000099</v>
      </c>
      <c r="O2786" s="87">
        <v>-101.215263936643</v>
      </c>
      <c r="P2786" s="198">
        <v>1</v>
      </c>
      <c r="Q2786" s="198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52">
        <v>43206</v>
      </c>
      <c r="B2787" s="217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26">
        <v>25112</v>
      </c>
      <c r="J2787">
        <v>5.84</v>
      </c>
      <c r="K2787" s="148">
        <v>5.3296727983725901E-2</v>
      </c>
      <c r="L2787" s="197">
        <v>0</v>
      </c>
      <c r="M2787" s="148">
        <v>5.4560105781865098E-2</v>
      </c>
      <c r="N2787" s="87">
        <v>-1272.2139999999999</v>
      </c>
      <c r="O2787" s="87">
        <v>-133.073774655173</v>
      </c>
      <c r="P2787" s="198">
        <v>6</v>
      </c>
      <c r="Q2787" s="198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52">
        <v>43206</v>
      </c>
      <c r="B2788" s="217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26">
        <v>10572</v>
      </c>
      <c r="J2788">
        <v>8.81</v>
      </c>
      <c r="K2788" s="148">
        <v>2.24375998822854E-2</v>
      </c>
      <c r="L2788" s="197">
        <v>-107.94</v>
      </c>
      <c r="M2788" s="148">
        <v>1.4369529654465399E-2</v>
      </c>
      <c r="N2788" s="87">
        <v>3775.1624999997598</v>
      </c>
      <c r="O2788" s="87">
        <v>429.26904650168098</v>
      </c>
      <c r="P2788" s="198">
        <v>0</v>
      </c>
      <c r="Q2788" s="198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52">
        <v>43206</v>
      </c>
      <c r="B2789" s="217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26">
        <v>1010</v>
      </c>
      <c r="J2789">
        <v>10.1</v>
      </c>
      <c r="K2789" s="148">
        <v>2.1435845517506799E-3</v>
      </c>
      <c r="L2789" s="197">
        <v>-31</v>
      </c>
      <c r="M2789" s="148">
        <v>0</v>
      </c>
      <c r="N2789" s="87">
        <v>1506.3910000000001</v>
      </c>
      <c r="O2789" s="87">
        <v>148.19269729330699</v>
      </c>
      <c r="P2789" s="198">
        <v>0</v>
      </c>
      <c r="Q2789" s="198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52">
        <v>43206</v>
      </c>
      <c r="B2790" s="217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26">
        <v>17976</v>
      </c>
      <c r="J2790">
        <v>6.42</v>
      </c>
      <c r="K2790" s="148">
        <v>3.81515602992775E-2</v>
      </c>
      <c r="L2790" s="197">
        <v>-532</v>
      </c>
      <c r="M2790" s="148">
        <v>4.0445959819589997E-2</v>
      </c>
      <c r="N2790" s="87">
        <v>-714.75999999999397</v>
      </c>
      <c r="O2790" s="87">
        <v>-74.329332579182704</v>
      </c>
      <c r="P2790" s="198">
        <v>0</v>
      </c>
      <c r="Q2790" s="198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52">
        <v>43206</v>
      </c>
      <c r="B2791" s="217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26">
        <v>103054</v>
      </c>
      <c r="J2791">
        <v>8.66</v>
      </c>
      <c r="K2791" s="148">
        <v>0.218717784550609</v>
      </c>
      <c r="L2791" s="197">
        <v>-1785</v>
      </c>
      <c r="M2791" s="148">
        <v>0.29172131303934601</v>
      </c>
      <c r="N2791" s="87">
        <v>-35115.323000000099</v>
      </c>
      <c r="O2791" s="87">
        <v>-4081.1355044767502</v>
      </c>
      <c r="P2791" s="198">
        <v>2</v>
      </c>
      <c r="Q2791" s="198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52">
        <v>43206</v>
      </c>
      <c r="B2792" s="217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26">
        <v>4568</v>
      </c>
      <c r="J2792">
        <v>45.68</v>
      </c>
      <c r="K2792" s="148">
        <v>9.6949447845516099E-3</v>
      </c>
      <c r="L2792" s="197">
        <v>91</v>
      </c>
      <c r="M2792" s="148">
        <v>0</v>
      </c>
    </row>
    <row r="2793" spans="1:64" x14ac:dyDescent="0.25">
      <c r="A2793" s="152">
        <v>43206</v>
      </c>
      <c r="B2793" s="217" t="s">
        <v>835</v>
      </c>
      <c r="C2793" t="s">
        <v>839</v>
      </c>
      <c r="I2793" s="326">
        <v>9312.27</v>
      </c>
      <c r="K2793" s="148">
        <v>1.9763998132407298E-2</v>
      </c>
      <c r="L2793" s="197">
        <v>0</v>
      </c>
      <c r="M2793" s="148">
        <v>0.12626856962359401</v>
      </c>
    </row>
    <row r="2794" spans="1:64" x14ac:dyDescent="0.25">
      <c r="A2794" s="152">
        <v>43207</v>
      </c>
      <c r="B2794" s="217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26">
        <v>40198.019999999997</v>
      </c>
      <c r="J2794">
        <v>0.01</v>
      </c>
      <c r="K2794" s="148">
        <v>8.5747593621626206E-2</v>
      </c>
      <c r="L2794" s="197">
        <v>15.9000000000001</v>
      </c>
      <c r="M2794" s="148">
        <v>0</v>
      </c>
    </row>
    <row r="2795" spans="1:64" x14ac:dyDescent="0.25">
      <c r="A2795" s="152">
        <v>43207</v>
      </c>
      <c r="B2795" s="217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26">
        <v>15776</v>
      </c>
      <c r="J2795">
        <v>4.6399999999999997</v>
      </c>
      <c r="K2795" s="148">
        <v>3.3652255433844099E-2</v>
      </c>
      <c r="L2795" s="197">
        <v>-102</v>
      </c>
      <c r="M2795" s="148">
        <v>3.7120831115144998E-2</v>
      </c>
      <c r="N2795" s="87">
        <v>-1257.8409999999999</v>
      </c>
      <c r="O2795" s="87">
        <v>-264.67622726315699</v>
      </c>
      <c r="P2795" s="198">
        <v>5</v>
      </c>
      <c r="Q2795" s="198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52">
        <v>43207</v>
      </c>
      <c r="B2796" s="217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26">
        <v>579</v>
      </c>
      <c r="J2796">
        <v>5.79</v>
      </c>
      <c r="K2796" s="148">
        <v>1.2350821435215399E-3</v>
      </c>
      <c r="L2796" s="197">
        <v>-3</v>
      </c>
      <c r="M2796" s="148">
        <v>0</v>
      </c>
    </row>
    <row r="2797" spans="1:64" x14ac:dyDescent="0.25">
      <c r="A2797" s="152">
        <v>43207</v>
      </c>
      <c r="B2797" s="217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26">
        <v>10761</v>
      </c>
      <c r="J2797">
        <v>6.33</v>
      </c>
      <c r="K2797" s="148">
        <v>2.2954609579335501E-2</v>
      </c>
      <c r="L2797" s="197">
        <v>102</v>
      </c>
      <c r="M2797" s="148">
        <v>1.8885301888952499E-2</v>
      </c>
      <c r="N2797" s="87">
        <v>2161.2060000000001</v>
      </c>
      <c r="O2797" s="87">
        <v>333.35268472222202</v>
      </c>
      <c r="P2797" s="198">
        <v>0</v>
      </c>
      <c r="Q2797" s="198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52">
        <v>43207</v>
      </c>
      <c r="B2798" s="217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26">
        <v>82592</v>
      </c>
      <c r="J2798">
        <v>14.24</v>
      </c>
      <c r="K2798" s="148">
        <v>0.17617945491836101</v>
      </c>
      <c r="L2798" s="197">
        <v>754</v>
      </c>
      <c r="M2798" s="148">
        <v>0.20118338361013599</v>
      </c>
      <c r="N2798" s="87">
        <v>-11842.4200000001</v>
      </c>
      <c r="O2798" s="87">
        <v>-832.38388115331304</v>
      </c>
      <c r="P2798" s="198">
        <v>8</v>
      </c>
      <c r="Q2798" s="198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52">
        <v>43207</v>
      </c>
      <c r="B2799" s="217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26">
        <v>142896</v>
      </c>
      <c r="J2799">
        <v>9.16</v>
      </c>
      <c r="K2799" s="148">
        <v>0.30481571326537699</v>
      </c>
      <c r="L2799" s="197">
        <v>-2159</v>
      </c>
      <c r="M2799" s="148">
        <v>0.31175248066461803</v>
      </c>
      <c r="N2799" s="87">
        <v>-6286.3390000000099</v>
      </c>
      <c r="O2799" s="87">
        <v>-216.85964364179</v>
      </c>
      <c r="P2799" s="198">
        <v>1</v>
      </c>
      <c r="Q2799" s="198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52">
        <v>43207</v>
      </c>
      <c r="B2800" s="217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26">
        <v>25112</v>
      </c>
      <c r="J2800">
        <v>5.84</v>
      </c>
      <c r="K2800" s="148">
        <v>5.3567155074460797E-2</v>
      </c>
      <c r="L2800" s="197">
        <v>0</v>
      </c>
      <c r="M2800" s="148">
        <v>5.4836943239528299E-2</v>
      </c>
      <c r="N2800" s="87">
        <v>-1272.2139999999999</v>
      </c>
      <c r="O2800" s="87">
        <v>-133.073774655173</v>
      </c>
      <c r="P2800" s="198">
        <v>6</v>
      </c>
      <c r="Q2800" s="198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52">
        <v>43207</v>
      </c>
      <c r="B2801" s="217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26">
        <v>11141</v>
      </c>
      <c r="J2801">
        <v>8.57</v>
      </c>
      <c r="K2801" s="148">
        <v>2.3765198896327201E-2</v>
      </c>
      <c r="L2801" s="197">
        <v>-225.56</v>
      </c>
      <c r="M2801" s="148">
        <v>1.61373401104573E-2</v>
      </c>
      <c r="N2801" s="87">
        <v>3729.59849999976</v>
      </c>
      <c r="O2801" s="87">
        <v>428.96820491942202</v>
      </c>
      <c r="P2801" s="198">
        <v>0</v>
      </c>
      <c r="Q2801" s="198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52">
        <v>43207</v>
      </c>
      <c r="B2802" s="217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26">
        <v>988</v>
      </c>
      <c r="J2802">
        <v>9.8800000000000008</v>
      </c>
      <c r="K2802" s="148">
        <v>2.1075322241783699E-3</v>
      </c>
      <c r="L2802" s="197">
        <v>-22</v>
      </c>
      <c r="M2802" s="148">
        <v>0</v>
      </c>
      <c r="N2802" s="87">
        <v>1506.3910000000001</v>
      </c>
      <c r="O2802" s="87">
        <v>148.19269729330699</v>
      </c>
      <c r="P2802" s="198">
        <v>0</v>
      </c>
      <c r="Q2802" s="198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52">
        <v>43207</v>
      </c>
      <c r="B2803" s="217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26">
        <v>20658</v>
      </c>
      <c r="J2803">
        <v>6.26</v>
      </c>
      <c r="K2803" s="148">
        <v>4.4066195027405698E-2</v>
      </c>
      <c r="L2803" s="197">
        <v>-493</v>
      </c>
      <c r="M2803" s="148">
        <v>4.7423869291363399E-2</v>
      </c>
      <c r="N2803" s="87">
        <v>-1531.75999999999</v>
      </c>
      <c r="O2803" s="87">
        <v>-206.52917586750499</v>
      </c>
      <c r="P2803" s="198">
        <v>0</v>
      </c>
      <c r="Q2803" s="198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52">
        <v>43207</v>
      </c>
      <c r="B2804" s="217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26">
        <v>103173</v>
      </c>
      <c r="J2804">
        <v>8.67</v>
      </c>
      <c r="K2804" s="148">
        <v>0.22008139895258599</v>
      </c>
      <c r="L2804" s="197">
        <v>119</v>
      </c>
      <c r="M2804" s="148">
        <v>0.29320150420632901</v>
      </c>
      <c r="N2804" s="87">
        <v>-35115.323000000099</v>
      </c>
      <c r="O2804" s="87">
        <v>-4081.1355044767502</v>
      </c>
      <c r="P2804" s="198">
        <v>2</v>
      </c>
      <c r="Q2804" s="198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52">
        <v>43207</v>
      </c>
      <c r="B2805" s="217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26">
        <v>4203</v>
      </c>
      <c r="J2805">
        <v>42.03</v>
      </c>
      <c r="K2805" s="148">
        <v>8.96554447188431E-3</v>
      </c>
      <c r="L2805" s="197">
        <v>-365</v>
      </c>
      <c r="M2805" s="148">
        <v>0</v>
      </c>
    </row>
    <row r="2806" spans="1:64" x14ac:dyDescent="0.25">
      <c r="A2806" s="152">
        <v>43207</v>
      </c>
      <c r="B2806" s="217" t="s">
        <v>835</v>
      </c>
      <c r="C2806" t="s">
        <v>839</v>
      </c>
      <c r="I2806" s="326">
        <v>10717.71</v>
      </c>
      <c r="K2806" s="148">
        <v>2.2862266391091901E-2</v>
      </c>
      <c r="L2806" s="197">
        <v>0</v>
      </c>
      <c r="M2806" s="148">
        <v>0.108609860012718</v>
      </c>
    </row>
    <row r="2807" spans="1:64" x14ac:dyDescent="0.25">
      <c r="A2807" s="152">
        <v>43208</v>
      </c>
      <c r="B2807" s="217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26">
        <v>40202.019999999997</v>
      </c>
      <c r="J2807">
        <v>0.01</v>
      </c>
      <c r="K2807" s="148">
        <v>8.4750083612718699E-2</v>
      </c>
      <c r="L2807" s="197">
        <v>4</v>
      </c>
      <c r="M2807" s="148">
        <v>0</v>
      </c>
    </row>
    <row r="2808" spans="1:64" x14ac:dyDescent="0.25">
      <c r="A2808" s="152">
        <v>43208</v>
      </c>
      <c r="B2808" s="217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26">
        <v>15776</v>
      </c>
      <c r="J2808">
        <v>4.6399999999999997</v>
      </c>
      <c r="K2808" s="148">
        <v>3.3257466144095499E-2</v>
      </c>
      <c r="L2808" s="197">
        <v>0</v>
      </c>
      <c r="M2808" s="148">
        <v>3.6685350450865697E-2</v>
      </c>
      <c r="N2808" s="87">
        <v>-1257.8409999999999</v>
      </c>
      <c r="O2808" s="87">
        <v>-264.67622726315699</v>
      </c>
      <c r="P2808" s="198">
        <v>5</v>
      </c>
      <c r="Q2808" s="198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52">
        <v>43208</v>
      </c>
      <c r="B2809" s="217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26">
        <v>588</v>
      </c>
      <c r="J2809">
        <v>5.88</v>
      </c>
      <c r="K2809" s="148">
        <v>1.2395658020238399E-3</v>
      </c>
      <c r="L2809" s="197">
        <v>9</v>
      </c>
      <c r="M2809" s="148">
        <v>0</v>
      </c>
    </row>
    <row r="2810" spans="1:64" x14ac:dyDescent="0.25">
      <c r="A2810" s="152">
        <v>43208</v>
      </c>
      <c r="B2810" s="217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26">
        <v>10897</v>
      </c>
      <c r="J2810">
        <v>6.41</v>
      </c>
      <c r="K2810" s="148">
        <v>2.29720213344453E-2</v>
      </c>
      <c r="L2810" s="197">
        <v>136</v>
      </c>
      <c r="M2810" s="148">
        <v>1.86637501735234E-2</v>
      </c>
      <c r="N2810" s="87">
        <v>2161.2060000000001</v>
      </c>
      <c r="O2810" s="87">
        <v>333.35268472222202</v>
      </c>
      <c r="P2810" s="198">
        <v>0</v>
      </c>
      <c r="Q2810" s="198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52">
        <v>43208</v>
      </c>
      <c r="B2811" s="217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26">
        <v>82708</v>
      </c>
      <c r="J2811">
        <v>14.26</v>
      </c>
      <c r="K2811" s="148">
        <v>0.17435715706426499</v>
      </c>
      <c r="L2811" s="197">
        <v>116</v>
      </c>
      <c r="M2811" s="148">
        <v>0.19882321356801699</v>
      </c>
      <c r="N2811" s="87">
        <v>-11842.4200000001</v>
      </c>
      <c r="O2811" s="87">
        <v>-832.38388115331304</v>
      </c>
      <c r="P2811" s="198">
        <v>8</v>
      </c>
      <c r="Q2811" s="198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52">
        <v>43208</v>
      </c>
      <c r="B2812" s="217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26">
        <v>148442</v>
      </c>
      <c r="J2812">
        <v>9.2200000000000006</v>
      </c>
      <c r="K2812" s="148">
        <v>0.312931338068067</v>
      </c>
      <c r="L2812" s="197">
        <v>966</v>
      </c>
      <c r="M2812" s="148">
        <v>0.31775029769079199</v>
      </c>
      <c r="N2812" s="87">
        <v>-7695.3390000000099</v>
      </c>
      <c r="O2812" s="87">
        <v>-372.90476581968801</v>
      </c>
      <c r="P2812" s="198">
        <v>2</v>
      </c>
      <c r="Q2812" s="198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52">
        <v>43208</v>
      </c>
      <c r="B2813" s="217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26">
        <v>25112</v>
      </c>
      <c r="J2813">
        <v>5.84</v>
      </c>
      <c r="K2813" s="148">
        <v>5.2938735408882297E-2</v>
      </c>
      <c r="L2813" s="197">
        <v>0</v>
      </c>
      <c r="M2813" s="148">
        <v>5.4193627135023001E-2</v>
      </c>
      <c r="N2813" s="87">
        <v>-1272.2139999999999</v>
      </c>
      <c r="O2813" s="87">
        <v>-133.073774655173</v>
      </c>
      <c r="P2813" s="198">
        <v>6</v>
      </c>
      <c r="Q2813" s="198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52">
        <v>43208</v>
      </c>
      <c r="B2814" s="217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26">
        <v>4495</v>
      </c>
      <c r="J2814">
        <v>8.99</v>
      </c>
      <c r="K2814" s="148">
        <v>9.4759324491448596E-3</v>
      </c>
      <c r="L2814" s="197">
        <v>420.92</v>
      </c>
      <c r="M2814" s="148">
        <v>1.0502158014493901E-3</v>
      </c>
      <c r="N2814" s="87">
        <v>3967.0144999997601</v>
      </c>
      <c r="O2814" s="87">
        <v>444.01242919930303</v>
      </c>
      <c r="P2814" s="198">
        <v>0</v>
      </c>
      <c r="Q2814" s="198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52">
        <v>43208</v>
      </c>
      <c r="B2815" s="217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26">
        <v>1003</v>
      </c>
      <c r="J2815">
        <v>10.029999999999999</v>
      </c>
      <c r="K2815" s="148">
        <v>2.1144294207991799E-3</v>
      </c>
      <c r="L2815" s="197">
        <v>15</v>
      </c>
      <c r="M2815" s="148">
        <v>0</v>
      </c>
      <c r="N2815" s="87">
        <v>1506.3910000000001</v>
      </c>
      <c r="O2815" s="87">
        <v>148.19269729330699</v>
      </c>
      <c r="P2815" s="198">
        <v>0</v>
      </c>
      <c r="Q2815" s="198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52">
        <v>43208</v>
      </c>
      <c r="B2816" s="217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26">
        <v>20988</v>
      </c>
      <c r="J2816">
        <v>6.36</v>
      </c>
      <c r="K2816" s="148">
        <v>4.4244909953871502E-2</v>
      </c>
      <c r="L2816" s="197">
        <v>330</v>
      </c>
      <c r="M2816" s="148">
        <v>4.6867519191398303E-2</v>
      </c>
      <c r="N2816" s="87">
        <v>-1531.75999999999</v>
      </c>
      <c r="O2816" s="87">
        <v>-206.52917586750499</v>
      </c>
      <c r="P2816" s="198">
        <v>0</v>
      </c>
      <c r="Q2816" s="198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52">
        <v>43208</v>
      </c>
      <c r="B2817" s="217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26">
        <v>106624</v>
      </c>
      <c r="J2817">
        <v>8.9600000000000009</v>
      </c>
      <c r="K2817" s="148">
        <v>0.22477459876698999</v>
      </c>
      <c r="L2817" s="197">
        <v>3451</v>
      </c>
      <c r="M2817" s="148">
        <v>0.28976182944734002</v>
      </c>
      <c r="N2817" s="87">
        <v>-35115.323000000099</v>
      </c>
      <c r="O2817" s="87">
        <v>-4081.1355044767502</v>
      </c>
      <c r="P2817" s="198">
        <v>2</v>
      </c>
      <c r="Q2817" s="198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52">
        <v>43208</v>
      </c>
      <c r="B2818" s="217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26">
        <v>4320</v>
      </c>
      <c r="J2818">
        <v>43.2</v>
      </c>
      <c r="K2818" s="148">
        <v>9.1070140556853904E-3</v>
      </c>
      <c r="L2818" s="197">
        <v>117</v>
      </c>
      <c r="M2818" s="148">
        <v>0</v>
      </c>
    </row>
    <row r="2819" spans="1:64" x14ac:dyDescent="0.25">
      <c r="A2819" s="152">
        <v>43208</v>
      </c>
      <c r="B2819" s="217" t="s">
        <v>835</v>
      </c>
      <c r="C2819" t="s">
        <v>839</v>
      </c>
      <c r="I2819" s="326">
        <v>13204.63</v>
      </c>
      <c r="K2819" s="148">
        <v>2.7836747919010401E-2</v>
      </c>
      <c r="L2819" s="197">
        <v>0</v>
      </c>
      <c r="M2819" s="148">
        <v>0.11258683153172901</v>
      </c>
    </row>
    <row r="2820" spans="1:64" x14ac:dyDescent="0.25">
      <c r="A2820" s="152">
        <v>43209</v>
      </c>
      <c r="B2820" s="217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26">
        <v>40205.370000000003</v>
      </c>
      <c r="J2820">
        <v>0.01</v>
      </c>
      <c r="K2820" s="148">
        <v>8.4181028101255106E-2</v>
      </c>
      <c r="L2820" s="197">
        <v>3.3499999999999099</v>
      </c>
      <c r="M2820" s="148">
        <v>0</v>
      </c>
    </row>
    <row r="2821" spans="1:64" x14ac:dyDescent="0.25">
      <c r="A2821" s="152">
        <v>43209</v>
      </c>
      <c r="B2821" s="217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26">
        <v>15844</v>
      </c>
      <c r="J2821">
        <v>4.66</v>
      </c>
      <c r="K2821" s="148">
        <v>3.3173782736890298E-2</v>
      </c>
      <c r="L2821" s="197">
        <v>68</v>
      </c>
      <c r="M2821" s="148">
        <v>3.6435990019976099E-2</v>
      </c>
      <c r="N2821" s="87">
        <v>-1257.8409999999999</v>
      </c>
      <c r="O2821" s="87">
        <v>-264.67622726315699</v>
      </c>
      <c r="P2821" s="198">
        <v>5</v>
      </c>
      <c r="Q2821" s="198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52">
        <v>43209</v>
      </c>
      <c r="B2822" s="217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26">
        <v>592</v>
      </c>
      <c r="J2822">
        <v>5.92</v>
      </c>
      <c r="K2822" s="148">
        <v>1.23951523480428E-3</v>
      </c>
      <c r="L2822" s="197">
        <v>4</v>
      </c>
      <c r="M2822" s="148">
        <v>0</v>
      </c>
    </row>
    <row r="2823" spans="1:64" x14ac:dyDescent="0.25">
      <c r="A2823" s="152">
        <v>43209</v>
      </c>
      <c r="B2823" s="217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26">
        <v>10880</v>
      </c>
      <c r="J2823">
        <v>6.4</v>
      </c>
      <c r="K2823" s="148">
        <v>2.27802799909976E-2</v>
      </c>
      <c r="L2823" s="197">
        <v>-17</v>
      </c>
      <c r="M2823" s="148">
        <v>1.8536887523225999E-2</v>
      </c>
      <c r="N2823" s="87">
        <v>2161.2060000000001</v>
      </c>
      <c r="O2823" s="87">
        <v>333.35268472222202</v>
      </c>
      <c r="P2823" s="198">
        <v>0</v>
      </c>
      <c r="Q2823" s="198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52">
        <v>43209</v>
      </c>
      <c r="B2824" s="217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26">
        <v>82824</v>
      </c>
      <c r="J2824">
        <v>14.28</v>
      </c>
      <c r="K2824" s="148">
        <v>0.17341488143146899</v>
      </c>
      <c r="L2824" s="197">
        <v>116</v>
      </c>
      <c r="M2824" s="148">
        <v>0.197471757425528</v>
      </c>
      <c r="N2824" s="87">
        <v>-11842.4200000001</v>
      </c>
      <c r="O2824" s="87">
        <v>-832.38388115331304</v>
      </c>
      <c r="P2824" s="198">
        <v>8</v>
      </c>
      <c r="Q2824" s="198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52">
        <v>43209</v>
      </c>
      <c r="B2825" s="217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26">
        <v>148603</v>
      </c>
      <c r="J2825">
        <v>9.23</v>
      </c>
      <c r="K2825" s="148">
        <v>0.311141355468954</v>
      </c>
      <c r="L2825" s="197">
        <v>161</v>
      </c>
      <c r="M2825" s="148">
        <v>0.31559046140263702</v>
      </c>
      <c r="N2825" s="87">
        <v>-7695.3390000000099</v>
      </c>
      <c r="O2825" s="87">
        <v>-372.90476581968801</v>
      </c>
      <c r="P2825" s="198">
        <v>2</v>
      </c>
      <c r="Q2825" s="198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52">
        <v>43209</v>
      </c>
      <c r="B2826" s="217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26">
        <v>25112</v>
      </c>
      <c r="J2826">
        <v>5.84</v>
      </c>
      <c r="K2826" s="148">
        <v>5.25788962439276E-2</v>
      </c>
      <c r="L2826" s="197">
        <v>0</v>
      </c>
      <c r="M2826" s="148">
        <v>5.3825258125383503E-2</v>
      </c>
      <c r="N2826" s="87">
        <v>-1272.2139999999999</v>
      </c>
      <c r="O2826" s="87">
        <v>-133.073774655173</v>
      </c>
      <c r="P2826" s="198">
        <v>6</v>
      </c>
      <c r="Q2826" s="198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52">
        <v>43209</v>
      </c>
      <c r="B2827" s="217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26">
        <v>912</v>
      </c>
      <c r="J2827">
        <v>9.1199999999999992</v>
      </c>
      <c r="K2827" s="148">
        <v>1.9095234698336199E-3</v>
      </c>
      <c r="L2827" s="197">
        <v>44.379999999999697</v>
      </c>
      <c r="M2827" s="148">
        <v>0</v>
      </c>
      <c r="N2827" s="87">
        <v>4038.3784999997602</v>
      </c>
      <c r="O2827" s="87">
        <v>444.04392857533298</v>
      </c>
      <c r="P2827" s="198">
        <v>0</v>
      </c>
      <c r="Q2827" s="198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52">
        <v>43209</v>
      </c>
      <c r="B2828" s="217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26">
        <v>1000</v>
      </c>
      <c r="J2828">
        <v>10</v>
      </c>
      <c r="K2828" s="148">
        <v>2.0937757344666901E-3</v>
      </c>
      <c r="L2828" s="197">
        <v>-3</v>
      </c>
      <c r="M2828" s="148">
        <v>0</v>
      </c>
      <c r="N2828" s="87">
        <v>1506.3910000000001</v>
      </c>
      <c r="O2828" s="87">
        <v>148.19269729330699</v>
      </c>
      <c r="P2828" s="198">
        <v>0</v>
      </c>
      <c r="Q2828" s="198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52">
        <v>43209</v>
      </c>
      <c r="B2829" s="217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26">
        <v>21219</v>
      </c>
      <c r="J2829">
        <v>6.43</v>
      </c>
      <c r="K2829" s="148">
        <v>4.4427827309648699E-2</v>
      </c>
      <c r="L2829" s="197">
        <v>231</v>
      </c>
      <c r="M2829" s="148">
        <v>4.6548947755207501E-2</v>
      </c>
      <c r="N2829" s="87">
        <v>-1531.75999999999</v>
      </c>
      <c r="O2829" s="87">
        <v>-206.52917586750499</v>
      </c>
      <c r="P2829" s="198">
        <v>0</v>
      </c>
      <c r="Q2829" s="198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52">
        <v>43209</v>
      </c>
      <c r="B2830" s="217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26">
        <v>101787</v>
      </c>
      <c r="J2830">
        <v>9.17</v>
      </c>
      <c r="K2830" s="148">
        <v>0.21311915068416101</v>
      </c>
      <c r="L2830" s="197">
        <v>2437.71</v>
      </c>
      <c r="M2830" s="148">
        <v>0.27256062721313401</v>
      </c>
      <c r="N2830" s="87">
        <v>-27949.615000000002</v>
      </c>
      <c r="O2830" s="87">
        <v>-3033.1856886536402</v>
      </c>
      <c r="P2830" s="198">
        <v>2</v>
      </c>
      <c r="Q2830" s="198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52">
        <v>43209</v>
      </c>
      <c r="B2831" s="217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26">
        <v>4521</v>
      </c>
      <c r="J2831">
        <v>45.21</v>
      </c>
      <c r="K2831" s="148">
        <v>9.4659600955239107E-3</v>
      </c>
      <c r="L2831" s="197">
        <v>201</v>
      </c>
      <c r="M2831" s="148">
        <v>0</v>
      </c>
    </row>
    <row r="2832" spans="1:64" x14ac:dyDescent="0.25">
      <c r="A2832" s="152">
        <v>43209</v>
      </c>
      <c r="B2832" s="217" t="s">
        <v>835</v>
      </c>
      <c r="C2832" t="s">
        <v>839</v>
      </c>
      <c r="I2832" s="326">
        <v>24106.7</v>
      </c>
      <c r="K2832" s="148">
        <v>5.0474023498068198E-2</v>
      </c>
      <c r="L2832" s="197">
        <v>0</v>
      </c>
      <c r="M2832" s="148">
        <v>0.13465505159932301</v>
      </c>
    </row>
    <row r="2833" spans="1:64" x14ac:dyDescent="0.25">
      <c r="A2833" s="152">
        <v>43213</v>
      </c>
      <c r="B2833" s="217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26">
        <v>40215.71</v>
      </c>
      <c r="J2833">
        <v>0.01</v>
      </c>
      <c r="K2833" s="148">
        <v>8.50976725864174E-2</v>
      </c>
      <c r="L2833" s="197">
        <v>10.340000000000099</v>
      </c>
      <c r="M2833" s="148">
        <v>0</v>
      </c>
    </row>
    <row r="2834" spans="1:64" x14ac:dyDescent="0.25">
      <c r="A2834" s="152">
        <v>43213</v>
      </c>
      <c r="B2834" s="217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26">
        <v>15640</v>
      </c>
      <c r="J2834">
        <v>4.5999999999999996</v>
      </c>
      <c r="K2834" s="148">
        <v>3.3094718438430398E-2</v>
      </c>
      <c r="L2834" s="197">
        <v>-204</v>
      </c>
      <c r="M2834" s="148">
        <v>3.6823270140759999E-2</v>
      </c>
      <c r="N2834" s="87">
        <v>-1257.8409999999999</v>
      </c>
      <c r="O2834" s="87">
        <v>-264.67622726315699</v>
      </c>
      <c r="P2834" s="198">
        <v>5</v>
      </c>
      <c r="Q2834" s="198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52">
        <v>43213</v>
      </c>
      <c r="B2835" s="217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26">
        <v>602</v>
      </c>
      <c r="J2835">
        <v>6.02</v>
      </c>
      <c r="K2835" s="148">
        <v>1.2738504155968701E-3</v>
      </c>
      <c r="L2835" s="197">
        <v>10</v>
      </c>
      <c r="M2835" s="148">
        <v>0</v>
      </c>
    </row>
    <row r="2836" spans="1:64" x14ac:dyDescent="0.25">
      <c r="A2836" s="152">
        <v>43213</v>
      </c>
      <c r="B2836" s="217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26">
        <v>10846</v>
      </c>
      <c r="J2836">
        <v>6.38</v>
      </c>
      <c r="K2836" s="148">
        <v>2.2950467786650601E-2</v>
      </c>
      <c r="L2836" s="197">
        <v>-34</v>
      </c>
      <c r="M2836" s="148">
        <v>1.8733917109495402E-2</v>
      </c>
      <c r="N2836" s="87">
        <v>2161.2060000000001</v>
      </c>
      <c r="O2836" s="87">
        <v>333.35268472222202</v>
      </c>
      <c r="P2836" s="198">
        <v>0</v>
      </c>
      <c r="Q2836" s="198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52">
        <v>43213</v>
      </c>
      <c r="B2837" s="217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26">
        <v>87759</v>
      </c>
      <c r="J2837">
        <v>13.93</v>
      </c>
      <c r="K2837" s="148">
        <v>0.185700728608581</v>
      </c>
      <c r="L2837" s="197">
        <v>-2035.14</v>
      </c>
      <c r="M2837" s="148">
        <v>0.214319724943108</v>
      </c>
      <c r="N2837" s="87">
        <v>-13529.720000000099</v>
      </c>
      <c r="O2837" s="87">
        <v>-970.77926346016602</v>
      </c>
      <c r="P2837" s="198">
        <v>9</v>
      </c>
      <c r="Q2837" s="198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52">
        <v>43213</v>
      </c>
      <c r="B2838" s="217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26">
        <v>155781</v>
      </c>
      <c r="J2838">
        <v>9.11</v>
      </c>
      <c r="K2838" s="148">
        <v>0.32963736144866501</v>
      </c>
      <c r="L2838" s="197">
        <v>-1862</v>
      </c>
      <c r="M2838" s="148">
        <v>0.338073806131309</v>
      </c>
      <c r="N2838" s="87">
        <v>-9466.33900000004</v>
      </c>
      <c r="O2838" s="87">
        <v>-573.25144991705497</v>
      </c>
      <c r="P2838" s="198">
        <v>3</v>
      </c>
      <c r="Q2838" s="198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52">
        <v>43213</v>
      </c>
      <c r="B2839" s="217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26">
        <v>25112</v>
      </c>
      <c r="J2839">
        <v>5.84</v>
      </c>
      <c r="K2839" s="148">
        <v>5.3137760193469503E-2</v>
      </c>
      <c r="L2839" s="197">
        <v>0</v>
      </c>
      <c r="M2839" s="148">
        <v>5.4397369723191001E-2</v>
      </c>
      <c r="N2839" s="87">
        <v>-1272.2139999999999</v>
      </c>
      <c r="O2839" s="87">
        <v>-133.073774655173</v>
      </c>
      <c r="P2839" s="198">
        <v>6</v>
      </c>
      <c r="Q2839" s="198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52">
        <v>43213</v>
      </c>
      <c r="B2840" s="217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26">
        <v>5448</v>
      </c>
      <c r="J2840">
        <v>9.08</v>
      </c>
      <c r="K2840" s="148">
        <v>1.15281346580926E-2</v>
      </c>
      <c r="L2840" s="197">
        <v>25.98</v>
      </c>
      <c r="M2840" s="148">
        <v>2.9218573602399901E-3</v>
      </c>
      <c r="N2840" s="87">
        <v>4025.3784999997602</v>
      </c>
      <c r="O2840" s="87">
        <v>446.544485099864</v>
      </c>
      <c r="P2840" s="198">
        <v>1</v>
      </c>
      <c r="Q2840" s="198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52">
        <v>43213</v>
      </c>
      <c r="B2841" s="217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26">
        <v>5610</v>
      </c>
      <c r="J2841">
        <v>9.35</v>
      </c>
      <c r="K2841" s="148">
        <v>1.18709316137848E-2</v>
      </c>
      <c r="L2841" s="197">
        <v>-45.01</v>
      </c>
      <c r="M2841" s="148">
        <v>8.8124421583038008E-3</v>
      </c>
      <c r="N2841" s="87">
        <v>1415.3910000000001</v>
      </c>
      <c r="O2841" s="87">
        <v>152.11648435483801</v>
      </c>
      <c r="P2841" s="198">
        <v>0</v>
      </c>
      <c r="Q2841" s="198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52">
        <v>43213</v>
      </c>
      <c r="B2842" s="217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26">
        <v>16875</v>
      </c>
      <c r="J2842">
        <v>6.75</v>
      </c>
      <c r="K2842" s="148">
        <v>3.5708016217935602E-2</v>
      </c>
      <c r="L2842" s="197">
        <v>952.69</v>
      </c>
      <c r="M2842" s="148">
        <v>3.5835760984695701E-2</v>
      </c>
      <c r="N2842" s="87">
        <v>-582.07199999999204</v>
      </c>
      <c r="O2842" s="87">
        <v>-54.326066214174801</v>
      </c>
      <c r="P2842" s="198">
        <v>0</v>
      </c>
      <c r="Q2842" s="198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52">
        <v>43213</v>
      </c>
      <c r="B2843" s="217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26">
        <v>100344</v>
      </c>
      <c r="J2843">
        <v>9.0399999999999991</v>
      </c>
      <c r="K2843" s="148">
        <v>0.21233097359244599</v>
      </c>
      <c r="L2843" s="197">
        <v>-1443</v>
      </c>
      <c r="M2843" s="148">
        <v>0.275457688952644</v>
      </c>
      <c r="N2843" s="87">
        <v>-27949.615000000002</v>
      </c>
      <c r="O2843" s="87">
        <v>-3033.1856886536402</v>
      </c>
      <c r="P2843" s="198">
        <v>2</v>
      </c>
      <c r="Q2843" s="198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52">
        <v>43213</v>
      </c>
      <c r="B2844" s="217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26">
        <v>4122</v>
      </c>
      <c r="J2844">
        <v>41.22</v>
      </c>
      <c r="K2844" s="148">
        <v>8.7222780948344007E-3</v>
      </c>
      <c r="L2844" s="197">
        <v>-399</v>
      </c>
      <c r="M2844" s="148">
        <v>0</v>
      </c>
    </row>
    <row r="2845" spans="1:64" x14ac:dyDescent="0.25">
      <c r="A2845" s="152">
        <v>43213</v>
      </c>
      <c r="B2845" s="217" t="s">
        <v>835</v>
      </c>
      <c r="C2845" t="s">
        <v>839</v>
      </c>
      <c r="I2845" s="326">
        <v>4228.25</v>
      </c>
      <c r="K2845" s="148">
        <v>8.9471063450954694E-3</v>
      </c>
      <c r="L2845" s="197">
        <v>0</v>
      </c>
      <c r="M2845" s="148">
        <v>9.4044778931512904E-2</v>
      </c>
    </row>
    <row r="2846" spans="1:64" x14ac:dyDescent="0.25">
      <c r="A2846" s="152">
        <v>43214</v>
      </c>
      <c r="B2846" s="217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26">
        <v>40225.519999999997</v>
      </c>
      <c r="J2846">
        <v>0.01</v>
      </c>
      <c r="K2846" s="148">
        <v>8.3941094125724799E-2</v>
      </c>
      <c r="L2846" s="197">
        <v>9.8099999999999508</v>
      </c>
      <c r="M2846" s="148">
        <v>0</v>
      </c>
    </row>
    <row r="2847" spans="1:64" x14ac:dyDescent="0.25">
      <c r="A2847" s="152">
        <v>43214</v>
      </c>
      <c r="B2847" s="217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26">
        <v>15810</v>
      </c>
      <c r="J2847">
        <v>4.6500000000000004</v>
      </c>
      <c r="K2847" s="148">
        <v>3.2991710191135101E-2</v>
      </c>
      <c r="L2847" s="197">
        <v>170</v>
      </c>
      <c r="M2847" s="148">
        <v>3.6313939932425203E-2</v>
      </c>
      <c r="N2847" s="87">
        <v>-1257.8409999999999</v>
      </c>
      <c r="O2847" s="87">
        <v>-264.67622726315699</v>
      </c>
      <c r="P2847" s="198">
        <v>5</v>
      </c>
      <c r="Q2847" s="198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52">
        <v>43214</v>
      </c>
      <c r="B2848" s="217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26">
        <v>608</v>
      </c>
      <c r="J2848">
        <v>6.08</v>
      </c>
      <c r="K2848" s="148">
        <v>1.2687514102599699E-3</v>
      </c>
      <c r="L2848" s="197">
        <v>6</v>
      </c>
      <c r="M2848" s="148">
        <v>0</v>
      </c>
    </row>
    <row r="2849" spans="1:64" x14ac:dyDescent="0.25">
      <c r="A2849" s="152">
        <v>43214</v>
      </c>
      <c r="B2849" s="217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26">
        <v>11016</v>
      </c>
      <c r="J2849">
        <v>6.48</v>
      </c>
      <c r="K2849" s="148">
        <v>2.2987772262210299E-2</v>
      </c>
      <c r="L2849" s="197">
        <v>170</v>
      </c>
      <c r="M2849" s="148">
        <v>1.8474794281244902E-2</v>
      </c>
      <c r="N2849" s="87">
        <v>2161.2060000000001</v>
      </c>
      <c r="O2849" s="87">
        <v>333.35268472222202</v>
      </c>
      <c r="P2849" s="198">
        <v>0</v>
      </c>
      <c r="Q2849" s="198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52">
        <v>43214</v>
      </c>
      <c r="B2850" s="217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26">
        <v>83898</v>
      </c>
      <c r="J2850">
        <v>14.22</v>
      </c>
      <c r="K2850" s="148">
        <v>0.175075174042748</v>
      </c>
      <c r="L2850" s="197">
        <v>1788.23</v>
      </c>
      <c r="M2850" s="148">
        <v>0.19956670887282299</v>
      </c>
      <c r="N2850" s="87">
        <v>-12154.620000000101</v>
      </c>
      <c r="O2850" s="87">
        <v>-858.55425371025603</v>
      </c>
      <c r="P2850" s="198">
        <v>8</v>
      </c>
      <c r="Q2850" s="198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52">
        <v>43214</v>
      </c>
      <c r="B2851" s="217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26">
        <v>150775</v>
      </c>
      <c r="J2851">
        <v>9.25</v>
      </c>
      <c r="K2851" s="148">
        <v>0.314631568884781</v>
      </c>
      <c r="L2851" s="197">
        <v>2368.61</v>
      </c>
      <c r="M2851" s="148">
        <v>0.31800859700112699</v>
      </c>
      <c r="N2851" s="87">
        <v>-5411.7310000000098</v>
      </c>
      <c r="O2851" s="87">
        <v>-121.72547535023</v>
      </c>
      <c r="P2851" s="198">
        <v>1</v>
      </c>
      <c r="Q2851" s="198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52">
        <v>43214</v>
      </c>
      <c r="B2852" s="217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26">
        <v>25112</v>
      </c>
      <c r="J2852">
        <v>5.84</v>
      </c>
      <c r="K2852" s="148">
        <v>5.2402772063237499E-2</v>
      </c>
      <c r="L2852" s="197">
        <v>0</v>
      </c>
      <c r="M2852" s="148">
        <v>5.36449589908451E-2</v>
      </c>
      <c r="N2852" s="87">
        <v>-1272.2139999999999</v>
      </c>
      <c r="O2852" s="87">
        <v>-133.073774655173</v>
      </c>
      <c r="P2852" s="198">
        <v>6</v>
      </c>
      <c r="Q2852" s="198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52">
        <v>43214</v>
      </c>
      <c r="B2853" s="217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26">
        <v>1874</v>
      </c>
      <c r="J2853">
        <v>9.3699999999999992</v>
      </c>
      <c r="K2853" s="148">
        <v>3.91059234017629E-3</v>
      </c>
      <c r="L2853" s="197">
        <v>69.420000000000499</v>
      </c>
      <c r="M2853" s="148">
        <v>0</v>
      </c>
      <c r="N2853" s="87">
        <v>4088.7264999997601</v>
      </c>
      <c r="O2853" s="87">
        <v>447.61031070643799</v>
      </c>
      <c r="P2853" s="198">
        <v>1</v>
      </c>
      <c r="Q2853" s="198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52">
        <v>43214</v>
      </c>
      <c r="B2854" s="217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26">
        <v>5688</v>
      </c>
      <c r="J2854">
        <v>9.48</v>
      </c>
      <c r="K2854" s="148">
        <v>1.18695033249321E-2</v>
      </c>
      <c r="L2854" s="197">
        <v>78</v>
      </c>
      <c r="M2854" s="148">
        <v>8.6905506754651005E-3</v>
      </c>
      <c r="N2854" s="87">
        <v>1415.3910000000001</v>
      </c>
      <c r="O2854" s="87">
        <v>152.11648435483801</v>
      </c>
      <c r="P2854" s="198">
        <v>0</v>
      </c>
      <c r="Q2854" s="198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52">
        <v>43214</v>
      </c>
      <c r="B2855" s="217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26">
        <v>11679</v>
      </c>
      <c r="J2855">
        <v>6.87</v>
      </c>
      <c r="K2855" s="148">
        <v>2.4371295592806302E-2</v>
      </c>
      <c r="L2855" s="197">
        <v>264.52999999999997</v>
      </c>
      <c r="M2855" s="148">
        <v>2.3945262224518999E-2</v>
      </c>
      <c r="N2855" s="87">
        <v>-11821.548000000001</v>
      </c>
      <c r="O2855" s="87">
        <v>32.129566715119203</v>
      </c>
      <c r="P2855" s="198">
        <v>0</v>
      </c>
      <c r="Q2855" s="198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52">
        <v>43214</v>
      </c>
      <c r="B2856" s="217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26">
        <v>101787</v>
      </c>
      <c r="J2856">
        <v>9.17</v>
      </c>
      <c r="K2856" s="148">
        <v>0.21240526282258501</v>
      </c>
      <c r="L2856" s="197">
        <v>1443</v>
      </c>
      <c r="M2856" s="148">
        <v>0.27164762750059601</v>
      </c>
      <c r="N2856" s="87">
        <v>-27949.615000000002</v>
      </c>
      <c r="O2856" s="87">
        <v>-3033.1856886536402</v>
      </c>
      <c r="P2856" s="198">
        <v>2</v>
      </c>
      <c r="Q2856" s="198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52">
        <v>43214</v>
      </c>
      <c r="B2857" s="217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26">
        <v>4383</v>
      </c>
      <c r="J2857">
        <v>43.83</v>
      </c>
      <c r="K2857" s="148">
        <v>9.1462786696866003E-3</v>
      </c>
      <c r="L2857" s="197">
        <v>261</v>
      </c>
      <c r="M2857" s="148">
        <v>0</v>
      </c>
    </row>
    <row r="2858" spans="1:64" x14ac:dyDescent="0.25">
      <c r="A2858" s="152">
        <v>43214</v>
      </c>
      <c r="B2858" s="217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26">
        <v>20000</v>
      </c>
      <c r="J2858">
        <v>1</v>
      </c>
      <c r="K2858" s="148">
        <v>4.1735243758551699E-2</v>
      </c>
      <c r="L2858" s="197">
        <v>0.57999999999999996</v>
      </c>
      <c r="M2858" s="148">
        <v>0</v>
      </c>
    </row>
    <row r="2859" spans="1:64" x14ac:dyDescent="0.25">
      <c r="A2859" s="152">
        <v>43214</v>
      </c>
      <c r="B2859" s="217" t="s">
        <v>835</v>
      </c>
      <c r="C2859" t="s">
        <v>839</v>
      </c>
      <c r="I2859" s="326">
        <v>6355.77</v>
      </c>
      <c r="K2859" s="148">
        <v>1.32629805111645E-2</v>
      </c>
      <c r="L2859" s="197">
        <v>0</v>
      </c>
      <c r="M2859" s="148">
        <v>0.13893931839544099</v>
      </c>
    </row>
    <row r="2860" spans="1:64" x14ac:dyDescent="0.25">
      <c r="A2860" s="152">
        <v>43215</v>
      </c>
      <c r="B2860" s="217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26">
        <v>40231.980000000003</v>
      </c>
      <c r="J2860">
        <v>0.01</v>
      </c>
      <c r="K2860" s="148">
        <v>8.3989001927831597E-2</v>
      </c>
      <c r="L2860" s="197">
        <v>6.4600000000000399</v>
      </c>
      <c r="M2860" s="148">
        <v>0</v>
      </c>
    </row>
    <row r="2861" spans="1:64" x14ac:dyDescent="0.25">
      <c r="A2861" s="152">
        <v>43215</v>
      </c>
      <c r="B2861" s="217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26">
        <v>15742</v>
      </c>
      <c r="J2861">
        <v>4.63</v>
      </c>
      <c r="K2861" s="148">
        <v>3.2863281109901298E-2</v>
      </c>
      <c r="L2861" s="197">
        <v>-68</v>
      </c>
      <c r="M2861" s="148">
        <v>3.6328831218304998E-2</v>
      </c>
      <c r="N2861" s="87">
        <v>-1257.8409999999999</v>
      </c>
      <c r="O2861" s="87">
        <v>-264.67622726315699</v>
      </c>
      <c r="P2861" s="198">
        <v>5</v>
      </c>
      <c r="Q2861" s="198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52">
        <v>43215</v>
      </c>
      <c r="B2862" s="217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26">
        <v>599</v>
      </c>
      <c r="J2862">
        <v>5.99</v>
      </c>
      <c r="K2862" s="148">
        <v>1.2504831269743899E-3</v>
      </c>
      <c r="L2862" s="197">
        <v>-9</v>
      </c>
      <c r="M2862" s="148">
        <v>0</v>
      </c>
    </row>
    <row r="2863" spans="1:64" x14ac:dyDescent="0.25">
      <c r="A2863" s="152">
        <v>43215</v>
      </c>
      <c r="B2863" s="217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26">
        <v>10880</v>
      </c>
      <c r="J2863">
        <v>6.4</v>
      </c>
      <c r="K2863" s="148">
        <v>2.2713282840536499E-2</v>
      </c>
      <c r="L2863" s="197">
        <v>-136</v>
      </c>
      <c r="M2863" s="148">
        <v>1.8482370254651399E-2</v>
      </c>
      <c r="N2863" s="87">
        <v>2161.2060000000001</v>
      </c>
      <c r="O2863" s="87">
        <v>333.35268472222202</v>
      </c>
      <c r="P2863" s="198">
        <v>0</v>
      </c>
      <c r="Q2863" s="198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52">
        <v>43215</v>
      </c>
      <c r="B2864" s="217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26">
        <v>84606</v>
      </c>
      <c r="J2864">
        <v>14.34</v>
      </c>
      <c r="K2864" s="148">
        <v>0.176625000735885</v>
      </c>
      <c r="L2864" s="197">
        <v>708</v>
      </c>
      <c r="M2864" s="148">
        <v>0.19964854534992901</v>
      </c>
      <c r="N2864" s="87">
        <v>-12154.620000000101</v>
      </c>
      <c r="O2864" s="87">
        <v>-858.55425371025603</v>
      </c>
      <c r="P2864" s="198">
        <v>8</v>
      </c>
      <c r="Q2864" s="198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52">
        <v>43215</v>
      </c>
      <c r="B2865" s="217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26">
        <v>154056</v>
      </c>
      <c r="J2865">
        <v>9.17</v>
      </c>
      <c r="K2865" s="148">
        <v>0.32161006445603801</v>
      </c>
      <c r="L2865" s="197">
        <v>-1314</v>
      </c>
      <c r="M2865" s="148">
        <v>0.327731607324249</v>
      </c>
      <c r="N2865" s="87">
        <v>-7046.7310000000098</v>
      </c>
      <c r="O2865" s="87">
        <v>-301.06698379631098</v>
      </c>
      <c r="P2865" s="198">
        <v>2</v>
      </c>
      <c r="Q2865" s="198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52">
        <v>43215</v>
      </c>
      <c r="B2866" s="217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26">
        <v>25112</v>
      </c>
      <c r="J2866">
        <v>5.84</v>
      </c>
      <c r="K2866" s="148">
        <v>5.2424260909150103E-2</v>
      </c>
      <c r="L2866" s="197">
        <v>0</v>
      </c>
      <c r="M2866" s="148">
        <v>5.3666957221327097E-2</v>
      </c>
      <c r="N2866" s="87">
        <v>-1272.2139999999999</v>
      </c>
      <c r="O2866" s="87">
        <v>-133.073774655173</v>
      </c>
      <c r="P2866" s="198">
        <v>6</v>
      </c>
      <c r="Q2866" s="198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52">
        <v>43215</v>
      </c>
      <c r="B2867" s="217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26">
        <v>1888</v>
      </c>
      <c r="J2867">
        <v>9.44</v>
      </c>
      <c r="K2867" s="148">
        <v>3.9414226105636899E-3</v>
      </c>
      <c r="L2867" s="197">
        <v>14</v>
      </c>
      <c r="M2867" s="148">
        <v>0</v>
      </c>
      <c r="N2867" s="87">
        <v>4088.7264999997601</v>
      </c>
      <c r="O2867" s="87">
        <v>447.61031070643799</v>
      </c>
      <c r="P2867" s="198">
        <v>1</v>
      </c>
      <c r="Q2867" s="198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52">
        <v>43215</v>
      </c>
      <c r="B2868" s="217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26">
        <v>5652</v>
      </c>
      <c r="J2868">
        <v>9.42</v>
      </c>
      <c r="K2868" s="148">
        <v>1.17992164167934E-2</v>
      </c>
      <c r="L2868" s="197">
        <v>-36</v>
      </c>
      <c r="M2868" s="148">
        <v>8.6941144164087106E-3</v>
      </c>
      <c r="N2868" s="87">
        <v>1415.3910000000001</v>
      </c>
      <c r="O2868" s="87">
        <v>152.11648435483801</v>
      </c>
      <c r="P2868" s="198">
        <v>0</v>
      </c>
      <c r="Q2868" s="198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52">
        <v>43215</v>
      </c>
      <c r="B2869" s="217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26">
        <v>11594</v>
      </c>
      <c r="J2869">
        <v>6.82</v>
      </c>
      <c r="K2869" s="148">
        <v>2.4203842026946702E-2</v>
      </c>
      <c r="L2869" s="197">
        <v>-85</v>
      </c>
      <c r="M2869" s="148">
        <v>2.3955081477013099E-2</v>
      </c>
      <c r="N2869" s="87">
        <v>-11821.548000000001</v>
      </c>
      <c r="O2869" s="87">
        <v>32.129566715119203</v>
      </c>
      <c r="P2869" s="198">
        <v>0</v>
      </c>
      <c r="Q2869" s="198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52">
        <v>43215</v>
      </c>
      <c r="B2870" s="217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26">
        <v>102453</v>
      </c>
      <c r="J2870">
        <v>9.23</v>
      </c>
      <c r="K2870" s="148">
        <v>0.213882717542416</v>
      </c>
      <c r="L2870" s="197">
        <v>666</v>
      </c>
      <c r="M2870" s="148">
        <v>0.27175902225663701</v>
      </c>
      <c r="N2870" s="87">
        <v>-27949.615000000002</v>
      </c>
      <c r="O2870" s="87">
        <v>-3033.1856886536402</v>
      </c>
      <c r="P2870" s="198">
        <v>2</v>
      </c>
      <c r="Q2870" s="198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52">
        <v>43215</v>
      </c>
      <c r="B2871" s="217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26">
        <v>4435</v>
      </c>
      <c r="J2871">
        <v>44.35</v>
      </c>
      <c r="K2871" s="148">
        <v>9.25858542259002E-3</v>
      </c>
      <c r="L2871" s="197">
        <v>52</v>
      </c>
      <c r="M2871" s="148">
        <v>0</v>
      </c>
    </row>
    <row r="2872" spans="1:64" x14ac:dyDescent="0.25">
      <c r="A2872" s="152">
        <v>43215</v>
      </c>
      <c r="B2872" s="217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26">
        <v>0</v>
      </c>
      <c r="J2872">
        <v>1</v>
      </c>
      <c r="K2872" s="148">
        <v>0</v>
      </c>
      <c r="L2872" s="197">
        <v>0</v>
      </c>
      <c r="M2872" s="148">
        <v>0</v>
      </c>
    </row>
    <row r="2873" spans="1:64" x14ac:dyDescent="0.25">
      <c r="A2873" s="152">
        <v>43215</v>
      </c>
      <c r="B2873" s="217" t="s">
        <v>835</v>
      </c>
      <c r="C2873" t="s">
        <v>839</v>
      </c>
      <c r="I2873" s="326">
        <v>21765.88</v>
      </c>
      <c r="K2873" s="148">
        <v>4.5438840874372902E-2</v>
      </c>
      <c r="L2873" s="197">
        <v>0</v>
      </c>
      <c r="M2873" s="148">
        <v>0.12942784280220501</v>
      </c>
    </row>
    <row r="2874" spans="1:64" x14ac:dyDescent="0.25">
      <c r="A2874" s="152">
        <v>43216</v>
      </c>
      <c r="B2874" s="217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26">
        <v>55236.639999999999</v>
      </c>
      <c r="J2874">
        <v>0.01</v>
      </c>
      <c r="K2874" s="148">
        <v>0.116395023477128</v>
      </c>
      <c r="L2874" s="197">
        <v>4.65999999999985</v>
      </c>
      <c r="M2874" s="148">
        <v>0</v>
      </c>
    </row>
    <row r="2875" spans="1:64" x14ac:dyDescent="0.25">
      <c r="A2875" s="152">
        <v>43216</v>
      </c>
      <c r="B2875" s="217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26">
        <v>17862</v>
      </c>
      <c r="J2875">
        <v>4.58</v>
      </c>
      <c r="K2875" s="148">
        <v>3.7638927880994703E-2</v>
      </c>
      <c r="L2875" s="197">
        <v>-180.05</v>
      </c>
      <c r="M2875" s="148">
        <v>4.1516399115672703E-2</v>
      </c>
      <c r="N2875" s="87">
        <v>-1807.1410000000001</v>
      </c>
      <c r="O2875" s="87">
        <v>-393.515779847494</v>
      </c>
      <c r="P2875" s="198">
        <v>6</v>
      </c>
      <c r="Q2875" s="198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52">
        <v>43216</v>
      </c>
      <c r="B2876" s="217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26">
        <v>595</v>
      </c>
      <c r="J2876">
        <v>5.95</v>
      </c>
      <c r="K2876" s="148">
        <v>1.2537880466460601E-3</v>
      </c>
      <c r="L2876" s="197">
        <v>-4</v>
      </c>
      <c r="M2876" s="148">
        <v>0</v>
      </c>
    </row>
    <row r="2877" spans="1:64" x14ac:dyDescent="0.25">
      <c r="A2877" s="152">
        <v>43216</v>
      </c>
      <c r="B2877" s="217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26">
        <v>10846</v>
      </c>
      <c r="J2877">
        <v>6.38</v>
      </c>
      <c r="K2877" s="148">
        <v>2.2854764964576699E-2</v>
      </c>
      <c r="L2877" s="197">
        <v>-34</v>
      </c>
      <c r="M2877" s="148">
        <v>1.8655797188256999E-2</v>
      </c>
      <c r="N2877" s="87">
        <v>2161.2060000000001</v>
      </c>
      <c r="O2877" s="87">
        <v>333.35268472222202</v>
      </c>
      <c r="P2877" s="198">
        <v>0</v>
      </c>
      <c r="Q2877" s="198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52">
        <v>43216</v>
      </c>
      <c r="B2878" s="217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26">
        <v>79145</v>
      </c>
      <c r="J2878">
        <v>14.39</v>
      </c>
      <c r="K2878" s="148">
        <v>0.16677488227193599</v>
      </c>
      <c r="L2878" s="197">
        <v>380.02</v>
      </c>
      <c r="M2878" s="148">
        <v>0.189213684613979</v>
      </c>
      <c r="N2878" s="87">
        <v>-9333.7120000001305</v>
      </c>
      <c r="O2878" s="87">
        <v>-637.66542337663202</v>
      </c>
      <c r="P2878" s="198">
        <v>8</v>
      </c>
      <c r="Q2878" s="198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52">
        <v>43216</v>
      </c>
      <c r="B2879" s="217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26">
        <v>157084</v>
      </c>
      <c r="J2879">
        <v>9.08</v>
      </c>
      <c r="K2879" s="148">
        <v>0.33100847314176302</v>
      </c>
      <c r="L2879" s="197">
        <v>-1507</v>
      </c>
      <c r="M2879" s="148">
        <v>0.34036301736589197</v>
      </c>
      <c r="N2879" s="87">
        <v>-9067.7310000000107</v>
      </c>
      <c r="O2879" s="87">
        <v>-528.01152442054502</v>
      </c>
      <c r="P2879" s="198">
        <v>3</v>
      </c>
      <c r="Q2879" s="198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52">
        <v>43216</v>
      </c>
      <c r="B2880" s="217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26">
        <v>25112</v>
      </c>
      <c r="J2880">
        <v>5.84</v>
      </c>
      <c r="K2880" s="148">
        <v>5.2916177188866903E-2</v>
      </c>
      <c r="L2880" s="197">
        <v>0</v>
      </c>
      <c r="M2880" s="148">
        <v>5.4170534181349199E-2</v>
      </c>
      <c r="N2880" s="87">
        <v>-1272.2139999999999</v>
      </c>
      <c r="O2880" s="87">
        <v>-133.073774655173</v>
      </c>
      <c r="P2880" s="198">
        <v>6</v>
      </c>
      <c r="Q2880" s="198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52">
        <v>43216</v>
      </c>
      <c r="B2881" s="217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26">
        <v>1858</v>
      </c>
      <c r="J2881">
        <v>9.2899999999999991</v>
      </c>
      <c r="K2881" s="148">
        <v>3.9151902364174297E-3</v>
      </c>
      <c r="L2881" s="197">
        <v>-30</v>
      </c>
      <c r="M2881" s="148">
        <v>0</v>
      </c>
      <c r="N2881" s="87">
        <v>4088.7264999997601</v>
      </c>
      <c r="O2881" s="87">
        <v>447.61031070643799</v>
      </c>
      <c r="P2881" s="198">
        <v>1</v>
      </c>
      <c r="Q2881" s="198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52">
        <v>43216</v>
      </c>
      <c r="B2882" s="217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26">
        <v>5490</v>
      </c>
      <c r="J2882">
        <v>9.15</v>
      </c>
      <c r="K2882" s="148">
        <v>1.1568565337961099E-2</v>
      </c>
      <c r="L2882" s="197">
        <v>-162</v>
      </c>
      <c r="M2882" s="148">
        <v>8.7756945158699706E-3</v>
      </c>
      <c r="N2882" s="87">
        <v>1415.3910000000001</v>
      </c>
      <c r="O2882" s="87">
        <v>152.11648435483801</v>
      </c>
      <c r="P2882" s="198">
        <v>0</v>
      </c>
      <c r="Q2882" s="198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52">
        <v>43216</v>
      </c>
      <c r="B2883" s="217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26">
        <v>6381</v>
      </c>
      <c r="J2883">
        <v>7.09</v>
      </c>
      <c r="K2883" s="148">
        <v>1.34460865977286E-2</v>
      </c>
      <c r="L2883" s="197">
        <v>391.38</v>
      </c>
      <c r="M2883" s="148">
        <v>1.23702732375022E-2</v>
      </c>
      <c r="N2883" s="87">
        <v>-6207.1679999999897</v>
      </c>
      <c r="O2883" s="87">
        <v>67.277266524825706</v>
      </c>
      <c r="P2883" s="198">
        <v>0</v>
      </c>
      <c r="Q2883" s="198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52">
        <v>43216</v>
      </c>
      <c r="B2884" s="217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26">
        <v>108416</v>
      </c>
      <c r="J2884">
        <v>8.9600000000000009</v>
      </c>
      <c r="K2884" s="148">
        <v>0.228454932546519</v>
      </c>
      <c r="L2884" s="197">
        <v>-3027</v>
      </c>
      <c r="M2884" s="148">
        <v>0.29325282707605599</v>
      </c>
      <c r="N2884" s="87">
        <v>-31843.6150000001</v>
      </c>
      <c r="O2884" s="87">
        <v>-3588.2404952085799</v>
      </c>
      <c r="P2884" s="198">
        <v>3</v>
      </c>
      <c r="Q2884" s="198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52">
        <v>43216</v>
      </c>
      <c r="B2885" s="217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26">
        <v>4150</v>
      </c>
      <c r="J2885">
        <v>41.5</v>
      </c>
      <c r="K2885" s="148">
        <v>8.7449082245061108E-3</v>
      </c>
      <c r="L2885" s="197">
        <v>-285</v>
      </c>
      <c r="M2885" s="148">
        <v>0</v>
      </c>
    </row>
    <row r="2886" spans="1:64" x14ac:dyDescent="0.25">
      <c r="A2886" s="152">
        <v>43216</v>
      </c>
      <c r="B2886" s="217" t="s">
        <v>835</v>
      </c>
      <c r="C2886" t="s">
        <v>839</v>
      </c>
      <c r="I2886" s="326">
        <v>2386.23</v>
      </c>
      <c r="K2886" s="148">
        <v>5.0282800849549896E-3</v>
      </c>
      <c r="L2886" s="197">
        <v>0</v>
      </c>
      <c r="M2886" s="148">
        <v>0.121423303562083</v>
      </c>
    </row>
    <row r="2887" spans="1:64" x14ac:dyDescent="0.25">
      <c r="A2887" s="152">
        <v>43217</v>
      </c>
      <c r="B2887" s="217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26">
        <v>107523</v>
      </c>
      <c r="J2887">
        <v>9.19</v>
      </c>
      <c r="K2887" s="148">
        <v>0.224878394001469</v>
      </c>
      <c r="L2887" s="197">
        <v>2754.34</v>
      </c>
      <c r="M2887" s="148">
        <v>0.28343104074338998</v>
      </c>
      <c r="N2887" s="87">
        <v>-28585.271000000001</v>
      </c>
      <c r="O2887" s="87">
        <v>-3125.9276109956299</v>
      </c>
      <c r="P2887" s="198">
        <v>3</v>
      </c>
      <c r="Q2887" s="198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52">
        <v>43217</v>
      </c>
      <c r="B2888" s="217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26">
        <v>80300</v>
      </c>
      <c r="J2888">
        <v>14.6</v>
      </c>
      <c r="K2888" s="148">
        <v>0.16794299859860701</v>
      </c>
      <c r="L2888" s="197">
        <v>1155</v>
      </c>
      <c r="M2888" s="148">
        <v>0.18779833672433199</v>
      </c>
      <c r="N2888" s="87">
        <v>-9333.7120000001305</v>
      </c>
      <c r="O2888" s="87">
        <v>-637.66542337663202</v>
      </c>
      <c r="P2888" s="198">
        <v>8</v>
      </c>
      <c r="Q2888" s="198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52">
        <v>43217</v>
      </c>
      <c r="B2889" s="217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26">
        <v>156738</v>
      </c>
      <c r="J2889">
        <v>9.06</v>
      </c>
      <c r="K2889" s="148">
        <v>0.327808838285783</v>
      </c>
      <c r="L2889" s="197">
        <v>-346</v>
      </c>
      <c r="M2889" s="148">
        <v>0.337817048878858</v>
      </c>
      <c r="N2889" s="87">
        <v>-9067.7310000000107</v>
      </c>
      <c r="O2889" s="87">
        <v>-528.01152442054502</v>
      </c>
      <c r="P2889" s="198">
        <v>3</v>
      </c>
      <c r="Q2889" s="198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52">
        <v>43217</v>
      </c>
      <c r="B2890" s="217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26">
        <v>17823</v>
      </c>
      <c r="J2890">
        <v>4.57</v>
      </c>
      <c r="K2890" s="148">
        <v>3.7275816488455397E-2</v>
      </c>
      <c r="L2890" s="197">
        <v>-39</v>
      </c>
      <c r="M2890" s="148">
        <v>4.1205849971227997E-2</v>
      </c>
      <c r="N2890" s="87">
        <v>-1807.1410000000001</v>
      </c>
      <c r="O2890" s="87">
        <v>-393.515779847494</v>
      </c>
      <c r="P2890" s="198">
        <v>6</v>
      </c>
      <c r="Q2890" s="198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52">
        <v>43217</v>
      </c>
      <c r="B2891" s="217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26">
        <v>25112</v>
      </c>
      <c r="J2891">
        <v>5.84</v>
      </c>
      <c r="K2891" s="148">
        <v>5.25203559253824E-2</v>
      </c>
      <c r="L2891" s="197">
        <v>0</v>
      </c>
      <c r="M2891" s="148">
        <v>5.3765330131805802E-2</v>
      </c>
      <c r="N2891" s="87">
        <v>-1272.2139999999999</v>
      </c>
      <c r="O2891" s="87">
        <v>-133.073774655173</v>
      </c>
      <c r="P2891" s="198">
        <v>6</v>
      </c>
      <c r="Q2891" s="198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52">
        <v>43217</v>
      </c>
      <c r="B2892" s="217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26">
        <v>6363</v>
      </c>
      <c r="J2892">
        <v>7.07</v>
      </c>
      <c r="K2892" s="148">
        <v>1.3307861769401399E-2</v>
      </c>
      <c r="L2892" s="197">
        <v>-18</v>
      </c>
      <c r="M2892" s="148">
        <v>1.2277741663177799E-2</v>
      </c>
      <c r="N2892" s="87">
        <v>-6207.1679999999897</v>
      </c>
      <c r="O2892" s="87">
        <v>67.277266524825706</v>
      </c>
      <c r="P2892" s="198">
        <v>0</v>
      </c>
      <c r="Q2892" s="198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52">
        <v>43217</v>
      </c>
      <c r="B2893" s="217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26">
        <v>5526</v>
      </c>
      <c r="J2893">
        <v>9.2100000000000009</v>
      </c>
      <c r="K2893" s="148">
        <v>1.1557322668192999E-2</v>
      </c>
      <c r="L2893" s="197">
        <v>36</v>
      </c>
      <c r="M2893" s="148">
        <v>8.7100509513542094E-3</v>
      </c>
      <c r="N2893" s="87">
        <v>1415.3910000000001</v>
      </c>
      <c r="O2893" s="87">
        <v>152.11648435483801</v>
      </c>
      <c r="P2893" s="198">
        <v>0</v>
      </c>
      <c r="Q2893" s="198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52">
        <v>43217</v>
      </c>
      <c r="B2894" s="217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26">
        <v>10863</v>
      </c>
      <c r="J2894">
        <v>6.39</v>
      </c>
      <c r="K2894" s="148">
        <v>2.2719362313532599E-2</v>
      </c>
      <c r="L2894" s="197">
        <v>17</v>
      </c>
      <c r="M2894" s="148">
        <v>1.8516248913860601E-2</v>
      </c>
      <c r="N2894" s="87">
        <v>2161.2060000000001</v>
      </c>
      <c r="O2894" s="87">
        <v>333.35268472222202</v>
      </c>
      <c r="P2894" s="198">
        <v>0</v>
      </c>
      <c r="Q2894" s="198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52">
        <v>43217</v>
      </c>
      <c r="B2895" s="217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26">
        <v>55240.85</v>
      </c>
      <c r="J2895">
        <v>0.01</v>
      </c>
      <c r="K2895" s="148">
        <v>0.11553317551850401</v>
      </c>
      <c r="L2895" s="197">
        <v>4.2100000000000399</v>
      </c>
      <c r="M2895" s="148">
        <v>0</v>
      </c>
    </row>
    <row r="2896" spans="1:64" x14ac:dyDescent="0.25">
      <c r="A2896" s="152">
        <v>43217</v>
      </c>
      <c r="B2896" s="217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26">
        <v>1878</v>
      </c>
      <c r="J2896">
        <v>9.39</v>
      </c>
      <c r="K2896" s="148">
        <v>3.9277328937507303E-3</v>
      </c>
      <c r="L2896" s="197">
        <v>20</v>
      </c>
      <c r="M2896" s="148">
        <v>0</v>
      </c>
      <c r="N2896" s="87">
        <v>4088.7264999997601</v>
      </c>
      <c r="O2896" s="87">
        <v>447.61031070643799</v>
      </c>
      <c r="P2896" s="198">
        <v>1</v>
      </c>
      <c r="Q2896" s="198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52">
        <v>43217</v>
      </c>
      <c r="B2897" s="217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26">
        <v>600</v>
      </c>
      <c r="J2897">
        <v>6</v>
      </c>
      <c r="K2897" s="148">
        <v>1.2548667392174801E-3</v>
      </c>
      <c r="L2897" s="197">
        <v>5</v>
      </c>
      <c r="M2897" s="148">
        <v>0</v>
      </c>
    </row>
    <row r="2898" spans="1:64" x14ac:dyDescent="0.25">
      <c r="A2898" s="152">
        <v>43217</v>
      </c>
      <c r="B2898" s="217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26">
        <v>4138</v>
      </c>
      <c r="J2898">
        <v>41.38</v>
      </c>
      <c r="K2898" s="148">
        <v>8.6543976114699193E-3</v>
      </c>
      <c r="L2898" s="197">
        <v>-12</v>
      </c>
      <c r="M2898" s="148">
        <v>0</v>
      </c>
    </row>
    <row r="2899" spans="1:64" x14ac:dyDescent="0.25">
      <c r="A2899" s="152">
        <v>43217</v>
      </c>
      <c r="B2899" s="217" t="s">
        <v>835</v>
      </c>
      <c r="C2899" t="s">
        <v>839</v>
      </c>
      <c r="I2899" s="326">
        <v>6033.57</v>
      </c>
      <c r="K2899" s="148">
        <v>1.26188771862341E-2</v>
      </c>
      <c r="L2899" s="197">
        <v>0</v>
      </c>
      <c r="M2899" s="148">
        <v>0.12815205270473801</v>
      </c>
    </row>
    <row r="2900" spans="1:64" x14ac:dyDescent="0.25">
      <c r="A2900" s="152">
        <v>43222</v>
      </c>
      <c r="B2900" s="217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26">
        <v>55246.48</v>
      </c>
      <c r="J2900">
        <v>0.01</v>
      </c>
      <c r="K2900" s="148">
        <v>0.116425282185976</v>
      </c>
      <c r="L2900" s="197">
        <v>5.63000000000011</v>
      </c>
      <c r="M2900" s="148">
        <v>0</v>
      </c>
    </row>
    <row r="2901" spans="1:64" x14ac:dyDescent="0.25">
      <c r="A2901" s="152">
        <v>43222</v>
      </c>
      <c r="B2901" s="217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26">
        <v>17862</v>
      </c>
      <c r="J2901">
        <v>4.58</v>
      </c>
      <c r="K2901" s="148">
        <v>3.7642007063724302E-2</v>
      </c>
      <c r="L2901" s="197">
        <v>39</v>
      </c>
      <c r="M2901" s="148">
        <v>4.1519795508353101E-2</v>
      </c>
      <c r="N2901" s="87">
        <v>-1807.1410000000001</v>
      </c>
      <c r="O2901" s="87">
        <v>-393.515779847494</v>
      </c>
      <c r="P2901" s="198">
        <v>6</v>
      </c>
      <c r="Q2901" s="198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52">
        <v>43222</v>
      </c>
      <c r="B2902" s="217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26">
        <v>598</v>
      </c>
      <c r="J2902">
        <v>5.98</v>
      </c>
      <c r="K2902" s="148">
        <v>1.2602127546807299E-3</v>
      </c>
      <c r="L2902" s="197">
        <v>-2</v>
      </c>
      <c r="M2902" s="148">
        <v>0</v>
      </c>
    </row>
    <row r="2903" spans="1:64" x14ac:dyDescent="0.25">
      <c r="A2903" s="152">
        <v>43222</v>
      </c>
      <c r="B2903" s="217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26">
        <v>11135</v>
      </c>
      <c r="J2903">
        <v>6.55</v>
      </c>
      <c r="K2903" s="148">
        <v>2.3465667263160302E-2</v>
      </c>
      <c r="L2903" s="197">
        <v>272</v>
      </c>
      <c r="M2903" s="148">
        <v>1.8657323390296798E-2</v>
      </c>
      <c r="N2903" s="87">
        <v>2161.2060000000001</v>
      </c>
      <c r="O2903" s="87">
        <v>333.35268472222202</v>
      </c>
      <c r="P2903" s="198">
        <v>0</v>
      </c>
      <c r="Q2903" s="198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52">
        <v>43222</v>
      </c>
      <c r="B2904" s="217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26">
        <v>79365</v>
      </c>
      <c r="J2904">
        <v>14.43</v>
      </c>
      <c r="K2904" s="148">
        <v>0.16725214928969201</v>
      </c>
      <c r="L2904" s="197">
        <v>-935</v>
      </c>
      <c r="M2904" s="148">
        <v>0.18922916389414601</v>
      </c>
      <c r="N2904" s="87">
        <v>-9333.7120000001305</v>
      </c>
      <c r="O2904" s="87">
        <v>-637.66542337663202</v>
      </c>
      <c r="P2904" s="198">
        <v>8</v>
      </c>
      <c r="Q2904" s="198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52">
        <v>43222</v>
      </c>
      <c r="B2905" s="217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26">
        <v>159310</v>
      </c>
      <c r="J2905">
        <v>8.9499999999999993</v>
      </c>
      <c r="K2905" s="148">
        <v>0.33572657850867299</v>
      </c>
      <c r="L2905" s="197">
        <v>-1883</v>
      </c>
      <c r="M2905" s="148">
        <v>0.349779236224668</v>
      </c>
      <c r="N2905" s="87">
        <v>-11840.731</v>
      </c>
      <c r="O2905" s="87">
        <v>-848.92111362361095</v>
      </c>
      <c r="P2905" s="198">
        <v>4</v>
      </c>
      <c r="Q2905" s="198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52">
        <v>43222</v>
      </c>
      <c r="B2906" s="217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26">
        <v>25112</v>
      </c>
      <c r="J2906">
        <v>5.84</v>
      </c>
      <c r="K2906" s="148">
        <v>5.2920506179836797E-2</v>
      </c>
      <c r="L2906" s="197">
        <v>0</v>
      </c>
      <c r="M2906" s="148">
        <v>5.4174965789333097E-2</v>
      </c>
      <c r="N2906" s="87">
        <v>-1272.2139999999999</v>
      </c>
      <c r="O2906" s="87">
        <v>-133.073774655173</v>
      </c>
      <c r="P2906" s="198">
        <v>6</v>
      </c>
      <c r="Q2906" s="198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52">
        <v>43222</v>
      </c>
      <c r="B2907" s="217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26">
        <v>1910</v>
      </c>
      <c r="J2907">
        <v>9.5500000000000007</v>
      </c>
      <c r="K2907" s="148">
        <v>4.0250942498999799E-3</v>
      </c>
      <c r="L2907" s="197">
        <v>32</v>
      </c>
      <c r="M2907" s="148">
        <v>0</v>
      </c>
      <c r="N2907" s="87">
        <v>4088.7264999997601</v>
      </c>
      <c r="O2907" s="87">
        <v>447.61031070643799</v>
      </c>
      <c r="P2907" s="198">
        <v>1</v>
      </c>
      <c r="Q2907" s="198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52">
        <v>43222</v>
      </c>
      <c r="B2908" s="217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26">
        <v>5514</v>
      </c>
      <c r="J2908">
        <v>9.19</v>
      </c>
      <c r="K2908" s="148">
        <v>1.16200888449992E-2</v>
      </c>
      <c r="L2908" s="197">
        <v>-12</v>
      </c>
      <c r="M2908" s="148">
        <v>8.7764124419245793E-3</v>
      </c>
      <c r="N2908" s="87">
        <v>1415.3910000000001</v>
      </c>
      <c r="O2908" s="87">
        <v>152.11648435483801</v>
      </c>
      <c r="P2908" s="198">
        <v>0</v>
      </c>
      <c r="Q2908" s="198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52">
        <v>43222</v>
      </c>
      <c r="B2909" s="217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26">
        <v>6183</v>
      </c>
      <c r="J2909">
        <v>6.87</v>
      </c>
      <c r="K2909" s="148">
        <v>1.3029925522058399E-2</v>
      </c>
      <c r="L2909" s="197">
        <v>-180</v>
      </c>
      <c r="M2909" s="148">
        <v>1.23712852305067E-2</v>
      </c>
      <c r="N2909" s="87">
        <v>-6207.1679999999897</v>
      </c>
      <c r="O2909" s="87">
        <v>67.277266524825706</v>
      </c>
      <c r="P2909" s="198">
        <v>0</v>
      </c>
      <c r="Q2909" s="198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52">
        <v>43222</v>
      </c>
      <c r="B2910" s="217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26">
        <v>106704</v>
      </c>
      <c r="J2910">
        <v>9.1199999999999992</v>
      </c>
      <c r="K2910" s="148">
        <v>0.224865788922161</v>
      </c>
      <c r="L2910" s="197">
        <v>-819</v>
      </c>
      <c r="M2910" s="148">
        <v>0.28559048922913199</v>
      </c>
      <c r="N2910" s="87">
        <v>-28585.271000000001</v>
      </c>
      <c r="O2910" s="87">
        <v>-3125.9276109956299</v>
      </c>
      <c r="P2910" s="198">
        <v>3</v>
      </c>
      <c r="Q2910" s="198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52">
        <v>43222</v>
      </c>
      <c r="B2911" s="217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26">
        <v>4005</v>
      </c>
      <c r="J2911">
        <v>40.049999999999997</v>
      </c>
      <c r="K2911" s="148">
        <v>8.4400536496593796E-3</v>
      </c>
      <c r="L2911" s="197">
        <v>-133</v>
      </c>
      <c r="M2911" s="148">
        <v>0</v>
      </c>
    </row>
    <row r="2912" spans="1:64" x14ac:dyDescent="0.25">
      <c r="A2912" s="152">
        <v>43222</v>
      </c>
      <c r="B2912" s="217" t="s">
        <v>835</v>
      </c>
      <c r="C2912" t="s">
        <v>839</v>
      </c>
      <c r="I2912" s="326">
        <v>1578.57</v>
      </c>
      <c r="K2912" s="148">
        <v>3.32664556547885E-3</v>
      </c>
      <c r="L2912" s="197">
        <v>0</v>
      </c>
      <c r="M2912" s="148">
        <v>0.119751927751455</v>
      </c>
    </row>
    <row r="2913" spans="1:64" x14ac:dyDescent="0.25">
      <c r="A2913" s="152">
        <v>43223</v>
      </c>
      <c r="B2913" s="217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26">
        <v>50279.75</v>
      </c>
      <c r="J2913">
        <v>0.01</v>
      </c>
      <c r="K2913" s="148">
        <v>0.106028822944313</v>
      </c>
      <c r="L2913" s="197">
        <v>33.270000000000003</v>
      </c>
      <c r="M2913" s="148">
        <v>0</v>
      </c>
    </row>
    <row r="2914" spans="1:64" x14ac:dyDescent="0.25">
      <c r="A2914" s="152">
        <v>43223</v>
      </c>
      <c r="B2914" s="217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26">
        <v>17901</v>
      </c>
      <c r="J2914">
        <v>4.59</v>
      </c>
      <c r="K2914" s="148">
        <v>3.7749232236161501E-2</v>
      </c>
      <c r="L2914" s="197">
        <v>39</v>
      </c>
      <c r="M2914" s="148">
        <v>4.1547352016092803E-2</v>
      </c>
      <c r="N2914" s="87">
        <v>-1807.1410000000001</v>
      </c>
      <c r="O2914" s="87">
        <v>-393.515779847494</v>
      </c>
      <c r="P2914" s="198">
        <v>6</v>
      </c>
      <c r="Q2914" s="198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52">
        <v>43223</v>
      </c>
      <c r="B2915" s="217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26">
        <v>595</v>
      </c>
      <c r="J2915">
        <v>5.95</v>
      </c>
      <c r="K2915" s="148">
        <v>1.2547228188657699E-3</v>
      </c>
      <c r="L2915" s="197">
        <v>-3</v>
      </c>
      <c r="M2915" s="148">
        <v>0</v>
      </c>
    </row>
    <row r="2916" spans="1:64" x14ac:dyDescent="0.25">
      <c r="A2916" s="152">
        <v>43223</v>
      </c>
      <c r="B2916" s="217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26">
        <v>11135</v>
      </c>
      <c r="J2916">
        <v>6.55</v>
      </c>
      <c r="K2916" s="148">
        <v>2.3481241324487898E-2</v>
      </c>
      <c r="L2916" s="197">
        <v>0</v>
      </c>
      <c r="M2916" s="148">
        <v>1.8669706174703999E-2</v>
      </c>
      <c r="N2916" s="87">
        <v>2161.2060000000001</v>
      </c>
      <c r="O2916" s="87">
        <v>333.35268472222202</v>
      </c>
      <c r="P2916" s="198">
        <v>0</v>
      </c>
      <c r="Q2916" s="198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52">
        <v>43223</v>
      </c>
      <c r="B2917" s="217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26">
        <v>79530</v>
      </c>
      <c r="J2917">
        <v>14.46</v>
      </c>
      <c r="K2917" s="148">
        <v>0.16771110215864601</v>
      </c>
      <c r="L2917" s="197">
        <v>165</v>
      </c>
      <c r="M2917" s="148">
        <v>0.18935475446740399</v>
      </c>
      <c r="N2917" s="87">
        <v>-9333.7120000001305</v>
      </c>
      <c r="O2917" s="87">
        <v>-637.66542337663202</v>
      </c>
      <c r="P2917" s="198">
        <v>8</v>
      </c>
      <c r="Q2917" s="198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52">
        <v>43223</v>
      </c>
      <c r="B2918" s="217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26">
        <v>158064</v>
      </c>
      <c r="J2918">
        <v>8.8800000000000008</v>
      </c>
      <c r="K2918" s="148">
        <v>0.33332186158184701</v>
      </c>
      <c r="L2918" s="197">
        <v>-1246</v>
      </c>
      <c r="M2918" s="148">
        <v>0.35001138318281699</v>
      </c>
      <c r="N2918" s="87">
        <v>-11840.731</v>
      </c>
      <c r="O2918" s="87">
        <v>-848.92111362361095</v>
      </c>
      <c r="P2918" s="198">
        <v>4</v>
      </c>
      <c r="Q2918" s="198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52">
        <v>43223</v>
      </c>
      <c r="B2919" s="217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26">
        <v>25112</v>
      </c>
      <c r="J2919">
        <v>5.84</v>
      </c>
      <c r="K2919" s="148">
        <v>5.2955629289675898E-2</v>
      </c>
      <c r="L2919" s="197">
        <v>0</v>
      </c>
      <c r="M2919" s="148">
        <v>5.4210921478560298E-2</v>
      </c>
      <c r="N2919" s="87">
        <v>-1272.2139999999999</v>
      </c>
      <c r="O2919" s="87">
        <v>-133.073774655173</v>
      </c>
      <c r="P2919" s="198">
        <v>6</v>
      </c>
      <c r="Q2919" s="198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52">
        <v>43223</v>
      </c>
      <c r="B2920" s="217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26">
        <v>994</v>
      </c>
      <c r="J2920">
        <v>9.94</v>
      </c>
      <c r="K2920" s="148">
        <v>2.09612517975222E-3</v>
      </c>
      <c r="L2920" s="197">
        <v>74.899999999999594</v>
      </c>
      <c r="M2920" s="148">
        <v>0</v>
      </c>
      <c r="N2920" s="87">
        <v>4250.7294999997503</v>
      </c>
      <c r="O2920" s="87">
        <v>426.13883001502302</v>
      </c>
      <c r="P2920" s="198">
        <v>0</v>
      </c>
      <c r="Q2920" s="198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52">
        <v>43223</v>
      </c>
      <c r="B2921" s="217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26">
        <v>5520</v>
      </c>
      <c r="J2921">
        <v>9.1999999999999993</v>
      </c>
      <c r="K2921" s="148">
        <v>1.1640453714519401E-2</v>
      </c>
      <c r="L2921" s="197">
        <v>6</v>
      </c>
      <c r="M2921" s="148">
        <v>8.7822373087001106E-3</v>
      </c>
      <c r="N2921" s="87">
        <v>1415.3910000000001</v>
      </c>
      <c r="O2921" s="87">
        <v>152.11648435483801</v>
      </c>
      <c r="P2921" s="198">
        <v>0</v>
      </c>
      <c r="Q2921" s="198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52">
        <v>43223</v>
      </c>
      <c r="B2922" s="217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26">
        <v>9646</v>
      </c>
      <c r="J2922">
        <v>6.89</v>
      </c>
      <c r="K2922" s="148">
        <v>2.03412711105533E-2</v>
      </c>
      <c r="L2922" s="197">
        <v>98</v>
      </c>
      <c r="M2922" s="148">
        <v>1.94755334533144E-2</v>
      </c>
      <c r="N2922" s="87">
        <v>-3912.82799999999</v>
      </c>
      <c r="O2922" s="87">
        <v>25.663054910717499</v>
      </c>
      <c r="P2922" s="198">
        <v>0</v>
      </c>
      <c r="Q2922" s="198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52">
        <v>43223</v>
      </c>
      <c r="B2923" s="217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26">
        <v>106821</v>
      </c>
      <c r="J2923">
        <v>9.1300000000000008</v>
      </c>
      <c r="K2923" s="148">
        <v>0.225261758376572</v>
      </c>
      <c r="L2923" s="197">
        <v>117</v>
      </c>
      <c r="M2923" s="148">
        <v>0.28578003439500999</v>
      </c>
      <c r="N2923" s="87">
        <v>-28585.271000000001</v>
      </c>
      <c r="O2923" s="87">
        <v>-3125.9276109956299</v>
      </c>
      <c r="P2923" s="198">
        <v>3</v>
      </c>
      <c r="Q2923" s="198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52">
        <v>43223</v>
      </c>
      <c r="B2924" s="217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26">
        <v>4406</v>
      </c>
      <c r="J2924">
        <v>44.06</v>
      </c>
      <c r="K2924" s="148">
        <v>9.2912751931471804E-3</v>
      </c>
      <c r="L2924" s="197">
        <v>401</v>
      </c>
      <c r="M2924" s="148">
        <v>0</v>
      </c>
    </row>
    <row r="2925" spans="1:64" x14ac:dyDescent="0.25">
      <c r="A2925" s="152">
        <v>43223</v>
      </c>
      <c r="B2925" s="217" t="s">
        <v>835</v>
      </c>
      <c r="C2925" t="s">
        <v>839</v>
      </c>
      <c r="I2925" s="326">
        <v>4204.57</v>
      </c>
      <c r="K2925" s="148">
        <v>8.8665040714595595E-3</v>
      </c>
      <c r="L2925" s="197">
        <v>0</v>
      </c>
      <c r="M2925" s="148">
        <v>0.114895327015772</v>
      </c>
    </row>
    <row r="2926" spans="1:64" x14ac:dyDescent="0.25">
      <c r="A2926" s="152">
        <v>43224</v>
      </c>
      <c r="B2926" s="217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26">
        <v>50279.75</v>
      </c>
      <c r="J2926">
        <v>0.01</v>
      </c>
      <c r="K2926" s="148">
        <v>0.106373973738869</v>
      </c>
      <c r="L2926" s="197">
        <v>0</v>
      </c>
      <c r="M2926" s="148">
        <v>0</v>
      </c>
    </row>
    <row r="2927" spans="1:64" x14ac:dyDescent="0.25">
      <c r="A2927" s="152">
        <v>43224</v>
      </c>
      <c r="B2927" s="217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26">
        <v>17823</v>
      </c>
      <c r="J2927">
        <v>4.57</v>
      </c>
      <c r="K2927" s="148">
        <v>3.7707095479748001E-2</v>
      </c>
      <c r="L2927" s="197">
        <v>-78</v>
      </c>
      <c r="M2927" s="148">
        <v>4.1682599217390003E-2</v>
      </c>
      <c r="N2927" s="87">
        <v>-1807.1410000000001</v>
      </c>
      <c r="O2927" s="87">
        <v>-393.515779847494</v>
      </c>
      <c r="P2927" s="198">
        <v>6</v>
      </c>
      <c r="Q2927" s="198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52">
        <v>43224</v>
      </c>
      <c r="B2928" s="217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26">
        <v>591</v>
      </c>
      <c r="J2928">
        <v>5.91</v>
      </c>
      <c r="K2928" s="148">
        <v>1.25034469104702E-3</v>
      </c>
      <c r="L2928" s="197">
        <v>-4</v>
      </c>
      <c r="M2928" s="148">
        <v>0</v>
      </c>
    </row>
    <row r="2929" spans="1:64" x14ac:dyDescent="0.25">
      <c r="A2929" s="152">
        <v>43224</v>
      </c>
      <c r="B2929" s="217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26">
        <v>11101</v>
      </c>
      <c r="J2929">
        <v>6.53</v>
      </c>
      <c r="K2929" s="148">
        <v>2.3485746895622599E-2</v>
      </c>
      <c r="L2929" s="197">
        <v>-34</v>
      </c>
      <c r="M2929" s="148">
        <v>1.8730480818252598E-2</v>
      </c>
      <c r="N2929" s="87">
        <v>2161.2060000000001</v>
      </c>
      <c r="O2929" s="87">
        <v>333.35268472222202</v>
      </c>
      <c r="P2929" s="198">
        <v>0</v>
      </c>
      <c r="Q2929" s="198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52">
        <v>43224</v>
      </c>
      <c r="B2930" s="217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26">
        <v>80135</v>
      </c>
      <c r="J2930">
        <v>14.57</v>
      </c>
      <c r="K2930" s="148">
        <v>0.16953700815068201</v>
      </c>
      <c r="L2930" s="197">
        <v>605</v>
      </c>
      <c r="M2930" s="148">
        <v>0.189971152368866</v>
      </c>
      <c r="N2930" s="87">
        <v>-9333.7120000001305</v>
      </c>
      <c r="O2930" s="87">
        <v>-637.66542337663202</v>
      </c>
      <c r="P2930" s="198">
        <v>8</v>
      </c>
      <c r="Q2930" s="198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52">
        <v>43224</v>
      </c>
      <c r="B2931" s="217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26">
        <v>160125</v>
      </c>
      <c r="J2931">
        <v>8.75</v>
      </c>
      <c r="K2931" s="148">
        <v>0.33876724814535403</v>
      </c>
      <c r="L2931" s="197">
        <v>-2344</v>
      </c>
      <c r="M2931" s="148">
        <v>0.36047016430036999</v>
      </c>
      <c r="N2931" s="87">
        <v>-13625.731</v>
      </c>
      <c r="O2931" s="87">
        <v>-1061.3074330966101</v>
      </c>
      <c r="P2931" s="198">
        <v>5</v>
      </c>
      <c r="Q2931" s="198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52">
        <v>43224</v>
      </c>
      <c r="B2932" s="217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26">
        <v>25112</v>
      </c>
      <c r="J2932">
        <v>5.84</v>
      </c>
      <c r="K2932" s="148">
        <v>5.3128013335994498E-2</v>
      </c>
      <c r="L2932" s="197">
        <v>0</v>
      </c>
      <c r="M2932" s="148">
        <v>5.4387391820325398E-2</v>
      </c>
      <c r="N2932" s="87">
        <v>-1272.2139999999999</v>
      </c>
      <c r="O2932" s="87">
        <v>-133.073774655173</v>
      </c>
      <c r="P2932" s="198">
        <v>6</v>
      </c>
      <c r="Q2932" s="198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52">
        <v>43224</v>
      </c>
      <c r="B2933" s="217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26">
        <v>991</v>
      </c>
      <c r="J2933">
        <v>9.91</v>
      </c>
      <c r="K2933" s="148">
        <v>2.0966016731431402E-3</v>
      </c>
      <c r="L2933" s="197">
        <v>-3</v>
      </c>
      <c r="M2933" s="148">
        <v>0</v>
      </c>
      <c r="N2933" s="87">
        <v>4250.7294999997503</v>
      </c>
      <c r="O2933" s="87">
        <v>426.13883001502302</v>
      </c>
      <c r="P2933" s="198">
        <v>0</v>
      </c>
      <c r="Q2933" s="198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52">
        <v>43224</v>
      </c>
      <c r="B2934" s="217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26">
        <v>5556</v>
      </c>
      <c r="J2934">
        <v>9.26</v>
      </c>
      <c r="K2934" s="148">
        <v>1.17545094813151E-2</v>
      </c>
      <c r="L2934" s="197">
        <v>36</v>
      </c>
      <c r="M2934" s="148">
        <v>8.8108257255183307E-3</v>
      </c>
      <c r="N2934" s="87">
        <v>1415.3910000000001</v>
      </c>
      <c r="O2934" s="87">
        <v>152.11648435483801</v>
      </c>
      <c r="P2934" s="198">
        <v>0</v>
      </c>
      <c r="Q2934" s="198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52">
        <v>43224</v>
      </c>
      <c r="B2935" s="217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26">
        <v>4236</v>
      </c>
      <c r="J2935">
        <v>7.06</v>
      </c>
      <c r="K2935" s="148">
        <v>8.9618614403979297E-3</v>
      </c>
      <c r="L2935" s="197">
        <v>234.34</v>
      </c>
      <c r="M2935" s="148">
        <v>7.5975259338625601E-3</v>
      </c>
      <c r="N2935" s="87">
        <v>-3912.82799999999</v>
      </c>
      <c r="O2935" s="87">
        <v>99.794367548749605</v>
      </c>
      <c r="P2935" s="198">
        <v>0</v>
      </c>
      <c r="Q2935" s="198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52">
        <v>43224</v>
      </c>
      <c r="B2936" s="217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26">
        <v>106938</v>
      </c>
      <c r="J2936">
        <v>9.14</v>
      </c>
      <c r="K2936" s="148">
        <v>0.22624257287848801</v>
      </c>
      <c r="L2936" s="197">
        <v>117</v>
      </c>
      <c r="M2936" s="148">
        <v>0.28671032111517403</v>
      </c>
      <c r="N2936" s="87">
        <v>-28585.271000000001</v>
      </c>
      <c r="O2936" s="87">
        <v>-3125.9276109956299</v>
      </c>
      <c r="P2936" s="198">
        <v>3</v>
      </c>
      <c r="Q2936" s="198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52">
        <v>43224</v>
      </c>
      <c r="B2937" s="217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26">
        <v>4338</v>
      </c>
      <c r="J2937">
        <v>43.38</v>
      </c>
      <c r="K2937" s="148">
        <v>9.1776569708324398E-3</v>
      </c>
      <c r="L2937" s="197">
        <v>-68</v>
      </c>
      <c r="M2937" s="148">
        <v>0</v>
      </c>
    </row>
    <row r="2938" spans="1:64" x14ac:dyDescent="0.25">
      <c r="A2938" s="152">
        <v>43224</v>
      </c>
      <c r="B2938" s="217" t="s">
        <v>835</v>
      </c>
      <c r="C2938" t="s">
        <v>839</v>
      </c>
      <c r="I2938" s="326">
        <v>5443.91</v>
      </c>
      <c r="K2938" s="148">
        <v>1.1517367118507199E-2</v>
      </c>
      <c r="L2938" s="197">
        <v>0</v>
      </c>
      <c r="M2938" s="148">
        <v>0.117891340857376</v>
      </c>
    </row>
    <row r="2939" spans="1:64" x14ac:dyDescent="0.25">
      <c r="A2939" s="152">
        <v>43227</v>
      </c>
      <c r="B2939" s="217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26">
        <v>50284.05</v>
      </c>
      <c r="J2939">
        <v>0.01</v>
      </c>
      <c r="K2939" s="148">
        <v>0.105060010070156</v>
      </c>
      <c r="L2939" s="197">
        <v>4.3000000000001801</v>
      </c>
      <c r="M2939" s="148">
        <v>0</v>
      </c>
    </row>
    <row r="2940" spans="1:64" x14ac:dyDescent="0.25">
      <c r="A2940" s="152">
        <v>43227</v>
      </c>
      <c r="B2940" s="217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26">
        <v>18018</v>
      </c>
      <c r="J2940">
        <v>4.62</v>
      </c>
      <c r="K2940" s="148">
        <v>3.7645560797988101E-2</v>
      </c>
      <c r="L2940" s="197">
        <v>195</v>
      </c>
      <c r="M2940" s="148">
        <v>4.1164202652794003E-2</v>
      </c>
      <c r="N2940" s="87">
        <v>-1807.1410000000001</v>
      </c>
      <c r="O2940" s="87">
        <v>-393.515779847494</v>
      </c>
      <c r="P2940" s="198">
        <v>6</v>
      </c>
      <c r="Q2940" s="198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52">
        <v>43227</v>
      </c>
      <c r="B2941" s="217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26">
        <v>595</v>
      </c>
      <c r="J2941">
        <v>5.95</v>
      </c>
      <c r="K2941" s="148">
        <v>1.2431517746033401E-3</v>
      </c>
      <c r="L2941" s="197">
        <v>4</v>
      </c>
      <c r="M2941" s="148">
        <v>0</v>
      </c>
    </row>
    <row r="2942" spans="1:64" x14ac:dyDescent="0.25">
      <c r="A2942" s="152">
        <v>43227</v>
      </c>
      <c r="B2942" s="217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26">
        <v>11169</v>
      </c>
      <c r="J2942">
        <v>6.57</v>
      </c>
      <c r="K2942" s="148">
        <v>2.3335734740411201E-2</v>
      </c>
      <c r="L2942" s="197">
        <v>68</v>
      </c>
      <c r="M2942" s="148">
        <v>1.8497534286804999E-2</v>
      </c>
      <c r="N2942" s="87">
        <v>2161.2060000000001</v>
      </c>
      <c r="O2942" s="87">
        <v>333.35268472222202</v>
      </c>
      <c r="P2942" s="198">
        <v>0</v>
      </c>
      <c r="Q2942" s="198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52">
        <v>43227</v>
      </c>
      <c r="B2943" s="217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26">
        <v>75021</v>
      </c>
      <c r="J2943">
        <v>14.71</v>
      </c>
      <c r="K2943" s="148">
        <v>0.15674367946641499</v>
      </c>
      <c r="L2943" s="197">
        <v>774.98</v>
      </c>
      <c r="M2943" s="148">
        <v>0.17530449958053601</v>
      </c>
      <c r="N2943" s="87">
        <v>-8684.8520000001299</v>
      </c>
      <c r="O2943" s="87">
        <v>-588.50912366102602</v>
      </c>
      <c r="P2943" s="198">
        <v>8</v>
      </c>
      <c r="Q2943" s="198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52">
        <v>43227</v>
      </c>
      <c r="B2944" s="217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26">
        <v>162504</v>
      </c>
      <c r="J2944">
        <v>8.8800000000000008</v>
      </c>
      <c r="K2944" s="148">
        <v>0.339524598285951</v>
      </c>
      <c r="L2944" s="197">
        <v>2379</v>
      </c>
      <c r="M2944" s="148">
        <v>0.35598708267107598</v>
      </c>
      <c r="N2944" s="87">
        <v>-13625.731</v>
      </c>
      <c r="O2944" s="87">
        <v>-1061.3074330966101</v>
      </c>
      <c r="P2944" s="198">
        <v>5</v>
      </c>
      <c r="Q2944" s="198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52">
        <v>43227</v>
      </c>
      <c r="B2945" s="217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26">
        <v>25112</v>
      </c>
      <c r="J2945">
        <v>5.84</v>
      </c>
      <c r="K2945" s="148">
        <v>5.2467272880401698E-2</v>
      </c>
      <c r="L2945" s="197">
        <v>0</v>
      </c>
      <c r="M2945" s="148">
        <v>5.3710988774297697E-2</v>
      </c>
      <c r="N2945" s="87">
        <v>-1272.2139999999999</v>
      </c>
      <c r="O2945" s="87">
        <v>-133.073774655173</v>
      </c>
      <c r="P2945" s="198">
        <v>6</v>
      </c>
      <c r="Q2945" s="198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52">
        <v>43227</v>
      </c>
      <c r="B2946" s="217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26">
        <v>998</v>
      </c>
      <c r="J2946">
        <v>9.98</v>
      </c>
      <c r="K2946" s="148">
        <v>2.0851520521918201E-3</v>
      </c>
      <c r="L2946" s="197">
        <v>7</v>
      </c>
      <c r="M2946" s="148">
        <v>0</v>
      </c>
      <c r="N2946" s="87">
        <v>4250.7294999997503</v>
      </c>
      <c r="O2946" s="87">
        <v>426.13883001502302</v>
      </c>
      <c r="P2946" s="198">
        <v>0</v>
      </c>
      <c r="Q2946" s="198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52">
        <v>43227</v>
      </c>
      <c r="B2947" s="217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26">
        <v>5616</v>
      </c>
      <c r="J2947">
        <v>9.36</v>
      </c>
      <c r="K2947" s="148">
        <v>1.1733681287684599E-2</v>
      </c>
      <c r="L2947" s="197">
        <v>60</v>
      </c>
      <c r="M2947" s="148">
        <v>8.70124758324505E-3</v>
      </c>
      <c r="N2947" s="87">
        <v>1415.3910000000001</v>
      </c>
      <c r="O2947" s="87">
        <v>152.11648435483801</v>
      </c>
      <c r="P2947" s="198">
        <v>0</v>
      </c>
      <c r="Q2947" s="198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52">
        <v>43227</v>
      </c>
      <c r="B2948" s="217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26">
        <v>4296</v>
      </c>
      <c r="J2948">
        <v>7.16</v>
      </c>
      <c r="K2948" s="148">
        <v>8.9757647457074496E-3</v>
      </c>
      <c r="L2948" s="197">
        <v>60</v>
      </c>
      <c r="M2948" s="148">
        <v>7.5030373122916601E-3</v>
      </c>
      <c r="N2948" s="87">
        <v>-3912.82799999999</v>
      </c>
      <c r="O2948" s="87">
        <v>99.794367548749605</v>
      </c>
      <c r="P2948" s="198">
        <v>0</v>
      </c>
      <c r="Q2948" s="198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52">
        <v>43227</v>
      </c>
      <c r="B2949" s="217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26">
        <v>105429</v>
      </c>
      <c r="J2949">
        <v>9.33</v>
      </c>
      <c r="K2949" s="148">
        <v>0.22027604780614299</v>
      </c>
      <c r="L2949" s="197">
        <v>2250.23</v>
      </c>
      <c r="M2949" s="148">
        <v>0.275290298399675</v>
      </c>
      <c r="N2949" s="87">
        <v>-25318.039000000001</v>
      </c>
      <c r="O2949" s="87">
        <v>-2686.3460701167801</v>
      </c>
      <c r="P2949" s="198">
        <v>3</v>
      </c>
      <c r="Q2949" s="198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52">
        <v>43227</v>
      </c>
      <c r="B2950" s="217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26">
        <v>4488</v>
      </c>
      <c r="J2950">
        <v>44.88</v>
      </c>
      <c r="K2950" s="148">
        <v>9.37691624272231E-3</v>
      </c>
      <c r="L2950" s="197">
        <v>150</v>
      </c>
      <c r="M2950" s="148">
        <v>0</v>
      </c>
    </row>
    <row r="2951" spans="1:64" x14ac:dyDescent="0.25">
      <c r="A2951" s="152">
        <v>43227</v>
      </c>
      <c r="B2951" s="217" t="s">
        <v>835</v>
      </c>
      <c r="C2951" t="s">
        <v>839</v>
      </c>
      <c r="I2951" s="326">
        <v>15092.12</v>
      </c>
      <c r="K2951" s="148">
        <v>3.1532429849624399E-2</v>
      </c>
      <c r="L2951" s="197">
        <v>0</v>
      </c>
      <c r="M2951" s="148">
        <v>0.13659243991978101</v>
      </c>
    </row>
    <row r="2952" spans="1:64" x14ac:dyDescent="0.25">
      <c r="A2952" s="152">
        <v>43228</v>
      </c>
      <c r="B2952" s="217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26">
        <v>70297.03</v>
      </c>
      <c r="J2952">
        <v>0.01</v>
      </c>
      <c r="K2952" s="148">
        <v>0.14575306856864401</v>
      </c>
      <c r="L2952" s="197">
        <v>12.98</v>
      </c>
      <c r="M2952" s="148">
        <v>0</v>
      </c>
    </row>
    <row r="2953" spans="1:64" x14ac:dyDescent="0.25">
      <c r="A2953" s="152">
        <v>43228</v>
      </c>
      <c r="B2953" s="217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26">
        <v>18096</v>
      </c>
      <c r="J2953">
        <v>4.6399999999999997</v>
      </c>
      <c r="K2953" s="148">
        <v>3.7520042152821897E-2</v>
      </c>
      <c r="L2953" s="197">
        <v>78</v>
      </c>
      <c r="M2953" s="148">
        <v>4.0850111764981899E-2</v>
      </c>
      <c r="N2953" s="87">
        <v>-1807.1410000000001</v>
      </c>
      <c r="O2953" s="87">
        <v>-393.515779847494</v>
      </c>
      <c r="P2953" s="198">
        <v>6</v>
      </c>
      <c r="Q2953" s="198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52">
        <v>43228</v>
      </c>
      <c r="B2954" s="217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26">
        <v>598</v>
      </c>
      <c r="J2954">
        <v>5.98</v>
      </c>
      <c r="K2954" s="148">
        <v>1.23988645045245E-3</v>
      </c>
      <c r="L2954" s="197">
        <v>3</v>
      </c>
      <c r="M2954" s="148">
        <v>0</v>
      </c>
    </row>
    <row r="2955" spans="1:64" x14ac:dyDescent="0.25">
      <c r="A2955" s="152">
        <v>43228</v>
      </c>
      <c r="B2955" s="217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26">
        <v>8645</v>
      </c>
      <c r="J2955">
        <v>6.65</v>
      </c>
      <c r="K2955" s="148">
        <v>1.79244454250191E-2</v>
      </c>
      <c r="L2955" s="197">
        <v>128.29</v>
      </c>
      <c r="M2955" s="148">
        <v>1.2857166345675001E-2</v>
      </c>
      <c r="N2955" s="87">
        <v>4816.0060000000003</v>
      </c>
      <c r="O2955" s="87">
        <v>367.08042812030101</v>
      </c>
      <c r="P2955" s="198">
        <v>0</v>
      </c>
      <c r="Q2955" s="198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52">
        <v>43228</v>
      </c>
      <c r="B2956" s="217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26">
        <v>75072</v>
      </c>
      <c r="J2956">
        <v>14.72</v>
      </c>
      <c r="K2956" s="148">
        <v>0.15565343747218399</v>
      </c>
      <c r="L2956" s="197">
        <v>51</v>
      </c>
      <c r="M2956" s="148">
        <v>0.173966892087561</v>
      </c>
      <c r="N2956" s="87">
        <v>-8684.8520000001299</v>
      </c>
      <c r="O2956" s="87">
        <v>-588.50912366102602</v>
      </c>
      <c r="P2956" s="198">
        <v>7</v>
      </c>
      <c r="Q2956" s="198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52">
        <v>43228</v>
      </c>
      <c r="B2957" s="217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26">
        <v>157150</v>
      </c>
      <c r="J2957">
        <v>8.98</v>
      </c>
      <c r="K2957" s="148">
        <v>0.32583303626856502</v>
      </c>
      <c r="L2957" s="197">
        <v>1836.79</v>
      </c>
      <c r="M2957" s="148">
        <v>0.33836152903543498</v>
      </c>
      <c r="N2957" s="87">
        <v>-9099.9389999999894</v>
      </c>
      <c r="O2957" s="87">
        <v>-532.15207814918404</v>
      </c>
      <c r="P2957" s="198">
        <v>3</v>
      </c>
      <c r="Q2957" s="198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52">
        <v>43228</v>
      </c>
      <c r="B2958" s="217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26">
        <v>25112</v>
      </c>
      <c r="J2958">
        <v>5.84</v>
      </c>
      <c r="K2958" s="148">
        <v>5.2066937364150301E-2</v>
      </c>
      <c r="L2958" s="197">
        <v>0</v>
      </c>
      <c r="M2958" s="148">
        <v>5.3301163463415902E-2</v>
      </c>
      <c r="N2958" s="87">
        <v>-1272.2139999999999</v>
      </c>
      <c r="O2958" s="87">
        <v>-133.073774655173</v>
      </c>
      <c r="P2958" s="198">
        <v>6</v>
      </c>
      <c r="Q2958" s="198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52">
        <v>43228</v>
      </c>
      <c r="B2959" s="217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26">
        <v>1000</v>
      </c>
      <c r="J2959">
        <v>10</v>
      </c>
      <c r="K2959" s="148">
        <v>2.0733887131311802E-3</v>
      </c>
      <c r="L2959" s="197">
        <v>2</v>
      </c>
      <c r="M2959" s="148">
        <v>0</v>
      </c>
      <c r="N2959" s="87">
        <v>4250.7294999997503</v>
      </c>
      <c r="O2959" s="87">
        <v>426.13883001502302</v>
      </c>
      <c r="P2959" s="198">
        <v>0</v>
      </c>
      <c r="Q2959" s="198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52">
        <v>43228</v>
      </c>
      <c r="B2960" s="217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26">
        <v>5718</v>
      </c>
      <c r="J2960">
        <v>9.5299999999999994</v>
      </c>
      <c r="K2960" s="148">
        <v>1.1855636661684101E-2</v>
      </c>
      <c r="L2960" s="197">
        <v>102</v>
      </c>
      <c r="M2960" s="148">
        <v>8.6348553685932604E-3</v>
      </c>
      <c r="N2960" s="87">
        <v>1415.3910000000001</v>
      </c>
      <c r="O2960" s="87">
        <v>152.11648435483801</v>
      </c>
      <c r="P2960" s="198">
        <v>0</v>
      </c>
      <c r="Q2960" s="198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52">
        <v>43228</v>
      </c>
      <c r="B2961" s="217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26">
        <v>4230</v>
      </c>
      <c r="J2961">
        <v>7.05</v>
      </c>
      <c r="K2961" s="148">
        <v>8.7704342565449005E-3</v>
      </c>
      <c r="L2961" s="197">
        <v>-66</v>
      </c>
      <c r="M2961" s="148">
        <v>7.4457876754996499E-3</v>
      </c>
      <c r="N2961" s="87">
        <v>-3912.82799999999</v>
      </c>
      <c r="O2961" s="87">
        <v>99.794367548749605</v>
      </c>
      <c r="P2961" s="198">
        <v>0</v>
      </c>
      <c r="Q2961" s="198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52">
        <v>43228</v>
      </c>
      <c r="B2962" s="217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26">
        <v>107011</v>
      </c>
      <c r="J2962">
        <v>9.4700000000000006</v>
      </c>
      <c r="K2962" s="148">
        <v>0.22187539958088101</v>
      </c>
      <c r="L2962" s="197">
        <v>1582</v>
      </c>
      <c r="M2962" s="148">
        <v>0.27318977977771303</v>
      </c>
      <c r="N2962" s="87">
        <v>-25318.039000000001</v>
      </c>
      <c r="O2962" s="87">
        <v>-2686.3460701167801</v>
      </c>
      <c r="P2962" s="198">
        <v>3</v>
      </c>
      <c r="Q2962" s="198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52">
        <v>43228</v>
      </c>
      <c r="B2963" s="217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26">
        <v>4438</v>
      </c>
      <c r="J2963">
        <v>44.38</v>
      </c>
      <c r="K2963" s="148">
        <v>9.20169910887619E-3</v>
      </c>
      <c r="L2963" s="197">
        <v>-50</v>
      </c>
      <c r="M2963" s="148">
        <v>0</v>
      </c>
    </row>
    <row r="2964" spans="1:64" x14ac:dyDescent="0.25">
      <c r="A2964" s="152">
        <v>43228</v>
      </c>
      <c r="B2964" s="217" t="s">
        <v>835</v>
      </c>
      <c r="C2964" t="s">
        <v>839</v>
      </c>
      <c r="I2964" s="326">
        <v>4935.2</v>
      </c>
      <c r="K2964" s="148">
        <v>1.0232587977045E-2</v>
      </c>
      <c r="L2964" s="197">
        <v>0</v>
      </c>
      <c r="M2964" s="148">
        <v>0.15598565654568899</v>
      </c>
    </row>
    <row r="2965" spans="1:64" x14ac:dyDescent="0.25">
      <c r="A2965" s="152">
        <v>43230</v>
      </c>
      <c r="B2965" s="217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26">
        <v>70306.78</v>
      </c>
      <c r="J2965">
        <v>0.01</v>
      </c>
      <c r="K2965" s="148">
        <v>0.144771060572465</v>
      </c>
      <c r="L2965" s="197">
        <v>9.75</v>
      </c>
      <c r="M2965" s="148">
        <v>0</v>
      </c>
    </row>
    <row r="2966" spans="1:64" x14ac:dyDescent="0.25">
      <c r="A2966" s="152">
        <v>43230</v>
      </c>
      <c r="B2966" s="217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26">
        <v>18057</v>
      </c>
      <c r="J2966">
        <v>4.63</v>
      </c>
      <c r="K2966" s="148">
        <v>3.7181777358556503E-2</v>
      </c>
      <c r="L2966" s="197">
        <v>-39</v>
      </c>
      <c r="M2966" s="148">
        <v>4.0569258220967797E-2</v>
      </c>
      <c r="N2966" s="87">
        <v>-1807.1410000000001</v>
      </c>
      <c r="O2966" s="87">
        <v>-393.515779847494</v>
      </c>
      <c r="P2966" s="198">
        <v>6</v>
      </c>
      <c r="Q2966" s="198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52">
        <v>43230</v>
      </c>
      <c r="B2967" s="217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26">
        <v>599</v>
      </c>
      <c r="J2967">
        <v>5.99</v>
      </c>
      <c r="K2967" s="148">
        <v>1.23342109086644E-3</v>
      </c>
      <c r="L2967" s="197">
        <v>1</v>
      </c>
      <c r="M2967" s="148">
        <v>0</v>
      </c>
    </row>
    <row r="2968" spans="1:64" x14ac:dyDescent="0.25">
      <c r="A2968" s="152">
        <v>43230</v>
      </c>
      <c r="B2968" s="217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26">
        <v>8554</v>
      </c>
      <c r="J2968">
        <v>6.58</v>
      </c>
      <c r="K2968" s="148">
        <v>1.76138297350109E-2</v>
      </c>
      <c r="L2968" s="197">
        <v>-91</v>
      </c>
      <c r="M2968" s="148">
        <v>1.27687704863213E-2</v>
      </c>
      <c r="N2968" s="87">
        <v>4816.0060000000003</v>
      </c>
      <c r="O2968" s="87">
        <v>367.08042812030101</v>
      </c>
      <c r="P2968" s="198">
        <v>0</v>
      </c>
      <c r="Q2968" s="198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52">
        <v>43230</v>
      </c>
      <c r="B2969" s="217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26">
        <v>76143</v>
      </c>
      <c r="J2969">
        <v>14.93</v>
      </c>
      <c r="K2969" s="148">
        <v>0.15678861789957199</v>
      </c>
      <c r="L2969" s="197">
        <v>1071</v>
      </c>
      <c r="M2969" s="148">
        <v>0.172770831267336</v>
      </c>
      <c r="N2969" s="87">
        <v>-8684.8520000001299</v>
      </c>
      <c r="O2969" s="87">
        <v>-588.50912366102602</v>
      </c>
      <c r="P2969" s="198">
        <v>7</v>
      </c>
      <c r="Q2969" s="198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52">
        <v>43230</v>
      </c>
      <c r="B2970" s="217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26">
        <v>160740</v>
      </c>
      <c r="J2970">
        <v>8.93</v>
      </c>
      <c r="K2970" s="148">
        <v>0.33098515216339203</v>
      </c>
      <c r="L2970" s="197">
        <v>-870</v>
      </c>
      <c r="M2970" s="148">
        <v>0.34521895510001299</v>
      </c>
      <c r="N2970" s="87">
        <v>-11554.939</v>
      </c>
      <c r="O2970" s="87">
        <v>-815.908957042662</v>
      </c>
      <c r="P2970" s="198">
        <v>4</v>
      </c>
      <c r="Q2970" s="198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52">
        <v>43230</v>
      </c>
      <c r="B2971" s="217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26">
        <v>25112</v>
      </c>
      <c r="J2971">
        <v>5.84</v>
      </c>
      <c r="K2971" s="148">
        <v>5.1708965665839803E-2</v>
      </c>
      <c r="L2971" s="197">
        <v>0</v>
      </c>
      <c r="M2971" s="148">
        <v>5.2934706187976799E-2</v>
      </c>
      <c r="N2971" s="87">
        <v>-1272.2139999999999</v>
      </c>
      <c r="O2971" s="87">
        <v>-133.073774655173</v>
      </c>
      <c r="P2971" s="198">
        <v>6</v>
      </c>
      <c r="Q2971" s="198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52">
        <v>43230</v>
      </c>
      <c r="B2972" s="217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26">
        <v>998</v>
      </c>
      <c r="J2972">
        <v>9.98</v>
      </c>
      <c r="K2972" s="148">
        <v>2.0550154402081901E-3</v>
      </c>
      <c r="L2972" s="197">
        <v>-2</v>
      </c>
      <c r="M2972" s="148">
        <v>0</v>
      </c>
      <c r="N2972" s="87">
        <v>4250.7294999997503</v>
      </c>
      <c r="O2972" s="87">
        <v>426.13883001502302</v>
      </c>
      <c r="P2972" s="198">
        <v>0</v>
      </c>
      <c r="Q2972" s="198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52">
        <v>43230</v>
      </c>
      <c r="B2973" s="217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26">
        <v>5724</v>
      </c>
      <c r="J2973">
        <v>9.5399999999999991</v>
      </c>
      <c r="K2973" s="148">
        <v>1.17864813424366E-2</v>
      </c>
      <c r="L2973" s="197">
        <v>6</v>
      </c>
      <c r="M2973" s="148">
        <v>8.5754888301056501E-3</v>
      </c>
      <c r="N2973" s="87">
        <v>1415.3910000000001</v>
      </c>
      <c r="O2973" s="87">
        <v>152.11648435483801</v>
      </c>
      <c r="P2973" s="198">
        <v>0</v>
      </c>
      <c r="Q2973" s="198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52">
        <v>43230</v>
      </c>
      <c r="B2974" s="217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26">
        <v>4326</v>
      </c>
      <c r="J2974">
        <v>7.21</v>
      </c>
      <c r="K2974" s="148">
        <v>8.9078124191789999E-3</v>
      </c>
      <c r="L2974" s="197">
        <v>96</v>
      </c>
      <c r="M2974" s="148">
        <v>7.3945962401206896E-3</v>
      </c>
      <c r="N2974" s="87">
        <v>-3912.82799999999</v>
      </c>
      <c r="O2974" s="87">
        <v>99.794367548749605</v>
      </c>
      <c r="P2974" s="198">
        <v>0</v>
      </c>
      <c r="Q2974" s="198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52">
        <v>43230</v>
      </c>
      <c r="B2975" s="217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26">
        <v>106275</v>
      </c>
      <c r="J2975">
        <v>9.75</v>
      </c>
      <c r="K2975" s="148">
        <v>0.218834434777681</v>
      </c>
      <c r="L2975" s="197">
        <v>3111.14</v>
      </c>
      <c r="M2975" s="148">
        <v>0.26338976402986602</v>
      </c>
      <c r="N2975" s="87">
        <v>-22840.895</v>
      </c>
      <c r="O2975" s="87">
        <v>-2368.20275440872</v>
      </c>
      <c r="P2975" s="198">
        <v>3</v>
      </c>
      <c r="Q2975" s="198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52">
        <v>43230</v>
      </c>
      <c r="B2976" s="217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26">
        <v>4484</v>
      </c>
      <c r="J2976">
        <v>44.84</v>
      </c>
      <c r="K2976" s="148">
        <v>9.2331555449834991E-3</v>
      </c>
      <c r="L2976" s="197">
        <v>46</v>
      </c>
      <c r="M2976" s="148">
        <v>0</v>
      </c>
    </row>
    <row r="2977" spans="1:64" x14ac:dyDescent="0.25">
      <c r="A2977" s="152">
        <v>43230</v>
      </c>
      <c r="B2977" s="217" t="s">
        <v>835</v>
      </c>
      <c r="C2977" t="s">
        <v>839</v>
      </c>
      <c r="I2977" s="326">
        <v>4322.34</v>
      </c>
      <c r="K2977" s="148">
        <v>8.9002759898091002E-3</v>
      </c>
      <c r="L2977" s="197">
        <v>0</v>
      </c>
      <c r="M2977" s="148">
        <v>0.153671336562275</v>
      </c>
    </row>
    <row r="2978" spans="1:64" x14ac:dyDescent="0.25">
      <c r="A2978" s="152">
        <v>43234</v>
      </c>
      <c r="B2978" s="217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26">
        <v>70318.97</v>
      </c>
      <c r="J2978">
        <v>0.01</v>
      </c>
      <c r="K2978" s="148">
        <v>0.14620930097311499</v>
      </c>
      <c r="L2978" s="197">
        <v>12.190000000000101</v>
      </c>
      <c r="M2978" s="148">
        <v>0</v>
      </c>
    </row>
    <row r="2979" spans="1:64" x14ac:dyDescent="0.25">
      <c r="A2979" s="152">
        <v>43234</v>
      </c>
      <c r="B2979" s="217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26">
        <v>17979</v>
      </c>
      <c r="J2979">
        <v>4.6100000000000003</v>
      </c>
      <c r="K2979" s="148">
        <v>3.7382473352434401E-2</v>
      </c>
      <c r="L2979" s="197">
        <v>-78</v>
      </c>
      <c r="M2979" s="148">
        <v>4.09651942954E-2</v>
      </c>
      <c r="N2979" s="87">
        <v>-1807.1410000000001</v>
      </c>
      <c r="O2979" s="87">
        <v>-393.515779847494</v>
      </c>
      <c r="P2979" s="198">
        <v>6</v>
      </c>
      <c r="Q2979" s="198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52">
        <v>43234</v>
      </c>
      <c r="B2980" s="217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26">
        <v>607</v>
      </c>
      <c r="J2980">
        <v>6.07</v>
      </c>
      <c r="K2980" s="148">
        <v>1.26209251487445E-3</v>
      </c>
      <c r="L2980" s="197">
        <v>8</v>
      </c>
      <c r="M2980" s="148">
        <v>0</v>
      </c>
    </row>
    <row r="2981" spans="1:64" x14ac:dyDescent="0.25">
      <c r="A2981" s="152">
        <v>43234</v>
      </c>
      <c r="B2981" s="217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26">
        <v>8775</v>
      </c>
      <c r="J2981">
        <v>6.75</v>
      </c>
      <c r="K2981" s="148">
        <v>1.82452418748324E-2</v>
      </c>
      <c r="L2981" s="197">
        <v>221</v>
      </c>
      <c r="M2981" s="148">
        <v>1.2893387427408601E-2</v>
      </c>
      <c r="N2981" s="87">
        <v>4816.0060000000003</v>
      </c>
      <c r="O2981" s="87">
        <v>367.08042812030101</v>
      </c>
      <c r="P2981" s="198">
        <v>0</v>
      </c>
      <c r="Q2981" s="198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52">
        <v>43234</v>
      </c>
      <c r="B2982" s="217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26">
        <v>74868</v>
      </c>
      <c r="J2982">
        <v>14.68</v>
      </c>
      <c r="K2982" s="148">
        <v>0.155667779907117</v>
      </c>
      <c r="L2982" s="197">
        <v>-1275</v>
      </c>
      <c r="M2982" s="148">
        <v>0.17445698989354999</v>
      </c>
      <c r="N2982" s="87">
        <v>-8684.8520000001299</v>
      </c>
      <c r="O2982" s="87">
        <v>-588.50912366102602</v>
      </c>
      <c r="P2982" s="198">
        <v>7</v>
      </c>
      <c r="Q2982" s="198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52">
        <v>43234</v>
      </c>
      <c r="B2983" s="217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26">
        <v>162000</v>
      </c>
      <c r="J2983">
        <v>9</v>
      </c>
      <c r="K2983" s="148">
        <v>0.33683523461228998</v>
      </c>
      <c r="L2983" s="197">
        <v>1260</v>
      </c>
      <c r="M2983" s="148">
        <v>0.34858812288606</v>
      </c>
      <c r="N2983" s="87">
        <v>-11554.939</v>
      </c>
      <c r="O2983" s="87">
        <v>-815.908957042662</v>
      </c>
      <c r="P2983" s="198">
        <v>4</v>
      </c>
      <c r="Q2983" s="198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52">
        <v>43234</v>
      </c>
      <c r="B2984" s="217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26">
        <v>25112</v>
      </c>
      <c r="J2984">
        <v>5.84</v>
      </c>
      <c r="K2984" s="148">
        <v>5.2213619824591599E-2</v>
      </c>
      <c r="L2984" s="197">
        <v>0</v>
      </c>
      <c r="M2984" s="148">
        <v>5.3451322973404297E-2</v>
      </c>
      <c r="N2984" s="87">
        <v>-1272.2139999999999</v>
      </c>
      <c r="O2984" s="87">
        <v>-133.073774655173</v>
      </c>
      <c r="P2984" s="198">
        <v>6</v>
      </c>
      <c r="Q2984" s="198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52">
        <v>43234</v>
      </c>
      <c r="B2985" s="217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26">
        <v>1910</v>
      </c>
      <c r="J2985">
        <v>9.5500000000000007</v>
      </c>
      <c r="K2985" s="148">
        <v>3.9713290006757702E-3</v>
      </c>
      <c r="L2985" s="197">
        <v>-65.899999999999594</v>
      </c>
      <c r="M2985" s="148">
        <v>0</v>
      </c>
      <c r="N2985" s="87">
        <v>4221.7294999997503</v>
      </c>
      <c r="O2985" s="87">
        <v>433.67097998456097</v>
      </c>
      <c r="P2985" s="198">
        <v>1</v>
      </c>
      <c r="Q2985" s="198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52">
        <v>43234</v>
      </c>
      <c r="B2986" s="217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26">
        <v>5568</v>
      </c>
      <c r="J2986">
        <v>9.2799999999999994</v>
      </c>
      <c r="K2986" s="148">
        <v>1.1577151767415E-2</v>
      </c>
      <c r="L2986" s="197">
        <v>-156</v>
      </c>
      <c r="M2986" s="148">
        <v>8.6591813976462408E-3</v>
      </c>
      <c r="N2986" s="87">
        <v>1415.3910000000001</v>
      </c>
      <c r="O2986" s="87">
        <v>152.11648435483801</v>
      </c>
      <c r="P2986" s="198">
        <v>0</v>
      </c>
      <c r="Q2986" s="198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52">
        <v>43234</v>
      </c>
      <c r="B2987" s="217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26">
        <v>4140</v>
      </c>
      <c r="J2987">
        <v>6.9</v>
      </c>
      <c r="K2987" s="148">
        <v>8.6080115512029796E-3</v>
      </c>
      <c r="L2987" s="197">
        <v>-186</v>
      </c>
      <c r="M2987" s="148">
        <v>7.4667638748202999E-3</v>
      </c>
      <c r="N2987" s="87">
        <v>-3912.82799999999</v>
      </c>
      <c r="O2987" s="87">
        <v>99.794367548749605</v>
      </c>
      <c r="P2987" s="198">
        <v>0</v>
      </c>
      <c r="Q2987" s="198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52">
        <v>43234</v>
      </c>
      <c r="B2988" s="217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26">
        <v>102133</v>
      </c>
      <c r="J2988">
        <v>9.3699999999999992</v>
      </c>
      <c r="K2988" s="148">
        <v>0.212357981584303</v>
      </c>
      <c r="L2988" s="197">
        <v>-4142</v>
      </c>
      <c r="M2988" s="148">
        <v>0.26596031902122502</v>
      </c>
      <c r="N2988" s="87">
        <v>-22840.895</v>
      </c>
      <c r="O2988" s="87">
        <v>-2368.20275440872</v>
      </c>
      <c r="P2988" s="198">
        <v>3</v>
      </c>
      <c r="Q2988" s="198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52">
        <v>43234</v>
      </c>
      <c r="B2989" s="217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26">
        <v>4192</v>
      </c>
      <c r="J2989">
        <v>41.92</v>
      </c>
      <c r="K2989" s="148">
        <v>8.7161315030538401E-3</v>
      </c>
      <c r="L2989" s="197">
        <v>-292</v>
      </c>
      <c r="M2989" s="148">
        <v>0</v>
      </c>
    </row>
    <row r="2990" spans="1:64" x14ac:dyDescent="0.25">
      <c r="A2990" s="152">
        <v>43234</v>
      </c>
      <c r="B2990" s="217" t="s">
        <v>835</v>
      </c>
      <c r="C2990" t="s">
        <v>839</v>
      </c>
      <c r="I2990" s="326">
        <v>3344.34</v>
      </c>
      <c r="K2990" s="148">
        <v>6.9536515340942401E-3</v>
      </c>
      <c r="L2990" s="197">
        <v>0</v>
      </c>
      <c r="M2990" s="148">
        <v>0.15316295250720899</v>
      </c>
    </row>
    <row r="2991" spans="1:64" x14ac:dyDescent="0.25">
      <c r="A2991" s="152">
        <v>43235</v>
      </c>
      <c r="B2991" s="217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26">
        <v>70335.63</v>
      </c>
      <c r="J2991">
        <v>0.01</v>
      </c>
      <c r="K2991" s="148">
        <v>0.14526814553484499</v>
      </c>
      <c r="L2991" s="197">
        <v>16.659999999999901</v>
      </c>
      <c r="M2991" s="148">
        <v>0</v>
      </c>
    </row>
    <row r="2992" spans="1:64" x14ac:dyDescent="0.25">
      <c r="A2992" s="152">
        <v>43235</v>
      </c>
      <c r="B2992" s="217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26">
        <v>18057</v>
      </c>
      <c r="J2992">
        <v>4.63</v>
      </c>
      <c r="K2992" s="148">
        <v>3.7294141019604099E-2</v>
      </c>
      <c r="L2992" s="197">
        <v>78</v>
      </c>
      <c r="M2992" s="148">
        <v>4.0691858879234703E-2</v>
      </c>
      <c r="N2992" s="87">
        <v>-1807.1410000000001</v>
      </c>
      <c r="O2992" s="87">
        <v>-393.515779847494</v>
      </c>
      <c r="P2992" s="198">
        <v>6</v>
      </c>
      <c r="Q2992" s="198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52">
        <v>43235</v>
      </c>
      <c r="B2993" s="217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26">
        <v>609</v>
      </c>
      <c r="J2993">
        <v>6.09</v>
      </c>
      <c r="K2993" s="148">
        <v>1.2578020646252901E-3</v>
      </c>
      <c r="L2993" s="197">
        <v>2</v>
      </c>
      <c r="M2993" s="148">
        <v>0</v>
      </c>
    </row>
    <row r="2994" spans="1:64" x14ac:dyDescent="0.25">
      <c r="A2994" s="152">
        <v>43235</v>
      </c>
      <c r="B2994" s="217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26">
        <v>8710</v>
      </c>
      <c r="J2994">
        <v>6.7</v>
      </c>
      <c r="K2994" s="148">
        <v>1.7989254487498E-2</v>
      </c>
      <c r="L2994" s="197">
        <v>-65</v>
      </c>
      <c r="M2994" s="148">
        <v>1.28073578240132E-2</v>
      </c>
      <c r="N2994" s="87">
        <v>4816.0060000000003</v>
      </c>
      <c r="O2994" s="87">
        <v>367.08042812030101</v>
      </c>
      <c r="P2994" s="198">
        <v>0</v>
      </c>
      <c r="Q2994" s="198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52">
        <v>43235</v>
      </c>
      <c r="B2995" s="217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26">
        <v>76245</v>
      </c>
      <c r="J2995">
        <v>14.95</v>
      </c>
      <c r="K2995" s="148">
        <v>0.15747310084951599</v>
      </c>
      <c r="L2995" s="197">
        <v>1377</v>
      </c>
      <c r="M2995" s="148">
        <v>0.173292946252218</v>
      </c>
      <c r="N2995" s="87">
        <v>-8684.8520000001299</v>
      </c>
      <c r="O2995" s="87">
        <v>-588.50912366102602</v>
      </c>
      <c r="P2995" s="198">
        <v>7</v>
      </c>
      <c r="Q2995" s="198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52">
        <v>43235</v>
      </c>
      <c r="B2996" s="217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26">
        <v>162540</v>
      </c>
      <c r="J2996">
        <v>9.0299999999999994</v>
      </c>
      <c r="K2996" s="148">
        <v>0.335703033799992</v>
      </c>
      <c r="L2996" s="197">
        <v>540</v>
      </c>
      <c r="M2996" s="148">
        <v>0.34626220984504602</v>
      </c>
      <c r="N2996" s="87">
        <v>-11554.939</v>
      </c>
      <c r="O2996" s="87">
        <v>-815.908957042662</v>
      </c>
      <c r="P2996" s="198">
        <v>4</v>
      </c>
      <c r="Q2996" s="198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52">
        <v>43235</v>
      </c>
      <c r="B2997" s="217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26">
        <v>25112</v>
      </c>
      <c r="J2997">
        <v>5.84</v>
      </c>
      <c r="K2997" s="148">
        <v>5.1865230618834697E-2</v>
      </c>
      <c r="L2997" s="197">
        <v>0</v>
      </c>
      <c r="M2997" s="148">
        <v>5.3094675339704099E-2</v>
      </c>
      <c r="N2997" s="87">
        <v>-1272.2139999999999</v>
      </c>
      <c r="O2997" s="87">
        <v>-133.073774655173</v>
      </c>
      <c r="P2997" s="198">
        <v>6</v>
      </c>
      <c r="Q2997" s="198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52">
        <v>43235</v>
      </c>
      <c r="B2998" s="217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26">
        <v>1051</v>
      </c>
      <c r="J2998">
        <v>10.51</v>
      </c>
      <c r="K2998" s="148">
        <v>2.1706896057819098E-3</v>
      </c>
      <c r="L2998" s="197">
        <v>176.9</v>
      </c>
      <c r="M2998" s="148">
        <v>0</v>
      </c>
      <c r="N2998" s="87">
        <v>4353.6874999997499</v>
      </c>
      <c r="O2998" s="87">
        <v>417.61138735602498</v>
      </c>
      <c r="P2998" s="198">
        <v>0</v>
      </c>
      <c r="Q2998" s="198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52">
        <v>43235</v>
      </c>
      <c r="B2999" s="217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26">
        <v>5454</v>
      </c>
      <c r="J2999">
        <v>9.09</v>
      </c>
      <c r="K2999" s="148">
        <v>1.1264453958072801E-2</v>
      </c>
      <c r="L2999" s="197">
        <v>-114</v>
      </c>
      <c r="M2999" s="148">
        <v>8.6014040334304407E-3</v>
      </c>
      <c r="N2999" s="87">
        <v>1415.3910000000001</v>
      </c>
      <c r="O2999" s="87">
        <v>152.11648435483801</v>
      </c>
      <c r="P2999" s="198">
        <v>0</v>
      </c>
      <c r="Q2999" s="198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52">
        <v>43235</v>
      </c>
      <c r="B3000" s="217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26">
        <v>4194</v>
      </c>
      <c r="J3000">
        <v>6.99</v>
      </c>
      <c r="K3000" s="148">
        <v>8.6621048588480694E-3</v>
      </c>
      <c r="L3000" s="197">
        <v>54</v>
      </c>
      <c r="M3000" s="148">
        <v>7.4169427755618701E-3</v>
      </c>
      <c r="N3000" s="87">
        <v>-3912.82799999999</v>
      </c>
      <c r="O3000" s="87">
        <v>99.794367548749605</v>
      </c>
      <c r="P3000" s="198">
        <v>0</v>
      </c>
      <c r="Q3000" s="198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52">
        <v>43235</v>
      </c>
      <c r="B3001" s="217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26">
        <v>103223</v>
      </c>
      <c r="J3001">
        <v>9.4700000000000006</v>
      </c>
      <c r="K3001" s="148">
        <v>0.213192286562917</v>
      </c>
      <c r="L3001" s="197">
        <v>1090</v>
      </c>
      <c r="M3001" s="148">
        <v>0.264185730233511</v>
      </c>
      <c r="N3001" s="87">
        <v>-22840.895</v>
      </c>
      <c r="O3001" s="87">
        <v>-2368.20275440872</v>
      </c>
      <c r="P3001" s="198">
        <v>3</v>
      </c>
      <c r="Q3001" s="198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52">
        <v>43235</v>
      </c>
      <c r="B3002" s="217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26">
        <v>4267</v>
      </c>
      <c r="J3002">
        <v>42.67</v>
      </c>
      <c r="K3002" s="148">
        <v>8.8128758780888702E-3</v>
      </c>
      <c r="L3002" s="197">
        <v>75</v>
      </c>
      <c r="M3002" s="148">
        <v>0</v>
      </c>
    </row>
    <row r="3003" spans="1:64" x14ac:dyDescent="0.25">
      <c r="A3003" s="152">
        <v>43235</v>
      </c>
      <c r="B3003" s="217" t="s">
        <v>835</v>
      </c>
      <c r="C3003" t="s">
        <v>839</v>
      </c>
      <c r="I3003" s="326">
        <v>4380.3</v>
      </c>
      <c r="K3003" s="148">
        <v>9.0468807613763007E-3</v>
      </c>
      <c r="L3003" s="197">
        <v>0</v>
      </c>
      <c r="M3003" s="148">
        <v>0.15431502629622099</v>
      </c>
    </row>
    <row r="3004" spans="1:64" x14ac:dyDescent="0.25">
      <c r="A3004" s="152">
        <v>43237</v>
      </c>
      <c r="B3004" s="217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26">
        <v>70347.38</v>
      </c>
      <c r="J3004">
        <v>0.01</v>
      </c>
      <c r="K3004" s="148">
        <v>0.144415655355041</v>
      </c>
      <c r="L3004" s="197">
        <v>11.75</v>
      </c>
      <c r="M3004" s="148">
        <v>0</v>
      </c>
    </row>
    <row r="3005" spans="1:64" x14ac:dyDescent="0.25">
      <c r="A3005" s="152">
        <v>43237</v>
      </c>
      <c r="B3005" s="217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26">
        <v>17901</v>
      </c>
      <c r="J3005">
        <v>4.59</v>
      </c>
      <c r="K3005" s="148">
        <v>3.6748840490016602E-2</v>
      </c>
      <c r="L3005" s="197">
        <v>-156</v>
      </c>
      <c r="M3005" s="148">
        <v>4.0446306363798402E-2</v>
      </c>
      <c r="N3005" s="87">
        <v>-1807.1410000000001</v>
      </c>
      <c r="O3005" s="87">
        <v>-393.515779847494</v>
      </c>
      <c r="P3005" s="198">
        <v>6</v>
      </c>
      <c r="Q3005" s="198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52">
        <v>43237</v>
      </c>
      <c r="B3006" s="217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26">
        <v>597</v>
      </c>
      <c r="J3006">
        <v>5.97</v>
      </c>
      <c r="K3006" s="148">
        <v>1.2255772176157701E-3</v>
      </c>
      <c r="L3006" s="197">
        <v>-12</v>
      </c>
      <c r="M3006" s="148">
        <v>0</v>
      </c>
    </row>
    <row r="3007" spans="1:64" x14ac:dyDescent="0.25">
      <c r="A3007" s="152">
        <v>43237</v>
      </c>
      <c r="B3007" s="217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26">
        <v>8567</v>
      </c>
      <c r="J3007">
        <v>6.59</v>
      </c>
      <c r="K3007" s="148">
        <v>1.7587135717444399E-2</v>
      </c>
      <c r="L3007" s="197">
        <v>-143</v>
      </c>
      <c r="M3007" s="148">
        <v>1.27300726122682E-2</v>
      </c>
      <c r="N3007" s="87">
        <v>4816.0060000000003</v>
      </c>
      <c r="O3007" s="87">
        <v>367.08042812030101</v>
      </c>
      <c r="P3007" s="198">
        <v>0</v>
      </c>
      <c r="Q3007" s="198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52">
        <v>43237</v>
      </c>
      <c r="B3008" s="217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26">
        <v>60177</v>
      </c>
      <c r="J3008">
        <v>15.43</v>
      </c>
      <c r="K3008" s="148">
        <v>0.123536951799772</v>
      </c>
      <c r="L3008" s="197">
        <v>2150.39</v>
      </c>
      <c r="M3008" s="148">
        <v>0.13484681239375099</v>
      </c>
      <c r="N3008" s="87">
        <v>32463.163999999899</v>
      </c>
      <c r="O3008" s="87">
        <v>-359.99008352789599</v>
      </c>
      <c r="P3008" s="198">
        <v>6</v>
      </c>
      <c r="Q3008" s="198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52">
        <v>43237</v>
      </c>
      <c r="B3009" s="217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26">
        <v>161216</v>
      </c>
      <c r="J3009">
        <v>9.16</v>
      </c>
      <c r="K3009" s="148">
        <v>0.330959223978465</v>
      </c>
      <c r="L3009" s="197">
        <v>2327.34</v>
      </c>
      <c r="M3009" s="148">
        <v>0.33667690095494601</v>
      </c>
      <c r="N3009" s="87">
        <v>-7243.5989999999902</v>
      </c>
      <c r="O3009" s="87">
        <v>-323.55895926230897</v>
      </c>
      <c r="P3009" s="198">
        <v>3</v>
      </c>
      <c r="Q3009" s="198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52">
        <v>43237</v>
      </c>
      <c r="B3010" s="217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26">
        <v>25112</v>
      </c>
      <c r="J3010">
        <v>5.84</v>
      </c>
      <c r="K3010" s="148">
        <v>5.15522530800121E-2</v>
      </c>
      <c r="L3010" s="197">
        <v>0</v>
      </c>
      <c r="M3010" s="148">
        <v>5.2774278792457899E-2</v>
      </c>
      <c r="N3010" s="87">
        <v>-1272.2139999999999</v>
      </c>
      <c r="O3010" s="87">
        <v>-133.073774655173</v>
      </c>
      <c r="P3010" s="198">
        <v>6</v>
      </c>
      <c r="Q3010" s="198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52">
        <v>43237</v>
      </c>
      <c r="B3011" s="217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26">
        <v>1057</v>
      </c>
      <c r="J3011">
        <v>10.57</v>
      </c>
      <c r="K3011" s="148">
        <v>2.16990807206008E-3</v>
      </c>
      <c r="L3011" s="197">
        <v>6</v>
      </c>
      <c r="M3011" s="148">
        <v>0</v>
      </c>
      <c r="N3011" s="87">
        <v>4353.6874999997499</v>
      </c>
      <c r="O3011" s="87">
        <v>417.61138735602498</v>
      </c>
      <c r="P3011" s="198">
        <v>0</v>
      </c>
      <c r="Q3011" s="198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52">
        <v>43237</v>
      </c>
      <c r="B3012" s="217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26">
        <v>5382</v>
      </c>
      <c r="J3012">
        <v>8.9700000000000006</v>
      </c>
      <c r="K3012" s="148">
        <v>1.1048670996998401E-2</v>
      </c>
      <c r="L3012" s="197">
        <v>-72</v>
      </c>
      <c r="M3012" s="148">
        <v>8.5494993907115693E-3</v>
      </c>
      <c r="N3012" s="87">
        <v>1415.3910000000001</v>
      </c>
      <c r="O3012" s="87">
        <v>152.11648435483801</v>
      </c>
      <c r="P3012" s="198">
        <v>0</v>
      </c>
      <c r="Q3012" s="198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52">
        <v>43237</v>
      </c>
      <c r="B3013" s="217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26">
        <v>7458</v>
      </c>
      <c r="J3013">
        <v>6.78</v>
      </c>
      <c r="K3013" s="148">
        <v>1.5310477200968901E-2</v>
      </c>
      <c r="L3013" s="197">
        <v>-181</v>
      </c>
      <c r="M3013" s="148">
        <v>1.4444402633853701E-2</v>
      </c>
      <c r="N3013" s="87">
        <v>-7352.8279999999904</v>
      </c>
      <c r="O3013" s="87">
        <v>77.269776017444997</v>
      </c>
      <c r="P3013" s="198">
        <v>0</v>
      </c>
      <c r="Q3013" s="198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52">
        <v>43237</v>
      </c>
      <c r="B3014" s="217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26">
        <v>106818</v>
      </c>
      <c r="J3014">
        <v>9.3699999999999992</v>
      </c>
      <c r="K3014" s="148">
        <v>0.21928594176093999</v>
      </c>
      <c r="L3014" s="197">
        <v>-1095</v>
      </c>
      <c r="M3014" s="148">
        <v>0.27221958664955098</v>
      </c>
      <c r="N3014" s="87">
        <v>-25788.895000000099</v>
      </c>
      <c r="O3014" s="87">
        <v>-2750.9072094450398</v>
      </c>
      <c r="P3014" s="198">
        <v>3</v>
      </c>
      <c r="Q3014" s="198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52">
        <v>43237</v>
      </c>
      <c r="B3015" s="217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26">
        <v>4370</v>
      </c>
      <c r="J3015">
        <v>43.7</v>
      </c>
      <c r="K3015" s="148">
        <v>8.9711431172209595E-3</v>
      </c>
      <c r="L3015" s="197">
        <v>103</v>
      </c>
      <c r="M3015" s="148">
        <v>0</v>
      </c>
    </row>
    <row r="3016" spans="1:64" x14ac:dyDescent="0.25">
      <c r="A3016" s="152">
        <v>43237</v>
      </c>
      <c r="B3016" s="217" t="s">
        <v>835</v>
      </c>
      <c r="C3016" t="s">
        <v>839</v>
      </c>
      <c r="I3016" s="326">
        <v>18115.03</v>
      </c>
      <c r="K3016" s="148">
        <v>3.71882212134442E-2</v>
      </c>
      <c r="L3016" s="197">
        <v>0</v>
      </c>
      <c r="M3016" s="148">
        <v>0.18160387656848501</v>
      </c>
    </row>
    <row r="3017" spans="1:64" x14ac:dyDescent="0.25">
      <c r="A3017" s="152">
        <v>43238</v>
      </c>
      <c r="B3017" s="217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26">
        <v>70353.14</v>
      </c>
      <c r="J3017">
        <v>0.01</v>
      </c>
      <c r="K3017" s="148">
        <v>0.14221263318599101</v>
      </c>
      <c r="L3017" s="197">
        <v>5.75999999999976</v>
      </c>
      <c r="M3017" s="148">
        <v>0</v>
      </c>
    </row>
    <row r="3018" spans="1:64" x14ac:dyDescent="0.25">
      <c r="A3018" s="152">
        <v>43238</v>
      </c>
      <c r="B3018" s="217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26">
        <v>18018</v>
      </c>
      <c r="J3018">
        <v>4.62</v>
      </c>
      <c r="K3018" s="148">
        <v>3.6421789059382099E-2</v>
      </c>
      <c r="L3018" s="197">
        <v>117</v>
      </c>
      <c r="M3018" s="148">
        <v>3.9826047853638198E-2</v>
      </c>
      <c r="N3018" s="87">
        <v>-1807.1410000000001</v>
      </c>
      <c r="O3018" s="87">
        <v>-393.515779847494</v>
      </c>
      <c r="P3018" s="198">
        <v>6</v>
      </c>
      <c r="Q3018" s="198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52">
        <v>43238</v>
      </c>
      <c r="B3019" s="217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26">
        <v>605</v>
      </c>
      <c r="J3019">
        <v>6.05</v>
      </c>
      <c r="K3019" s="148">
        <v>1.22295384509525E-3</v>
      </c>
      <c r="L3019" s="197">
        <v>8</v>
      </c>
      <c r="M3019" s="148">
        <v>0</v>
      </c>
    </row>
    <row r="3020" spans="1:64" x14ac:dyDescent="0.25">
      <c r="A3020" s="152">
        <v>43238</v>
      </c>
      <c r="B3020" s="217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26">
        <v>8762</v>
      </c>
      <c r="J3020">
        <v>6.74</v>
      </c>
      <c r="K3020" s="148">
        <v>1.7711605935081899E-2</v>
      </c>
      <c r="L3020" s="197">
        <v>195</v>
      </c>
      <c r="M3020" s="148">
        <v>1.2534852415850299E-2</v>
      </c>
      <c r="N3020" s="87">
        <v>4816.0060000000003</v>
      </c>
      <c r="O3020" s="87">
        <v>367.08042812030101</v>
      </c>
      <c r="P3020" s="198">
        <v>0</v>
      </c>
      <c r="Q3020" s="198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52">
        <v>43238</v>
      </c>
      <c r="B3021" s="217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26">
        <v>59787</v>
      </c>
      <c r="J3021">
        <v>15.33</v>
      </c>
      <c r="K3021" s="148">
        <v>0.12085411824249501</v>
      </c>
      <c r="L3021" s="197">
        <v>-390</v>
      </c>
      <c r="M3021" s="148">
        <v>0.13277888850960501</v>
      </c>
      <c r="N3021" s="87">
        <v>32463.163999999899</v>
      </c>
      <c r="O3021" s="87">
        <v>-359.99008352789599</v>
      </c>
      <c r="P3021" s="198">
        <v>6</v>
      </c>
      <c r="Q3021" s="198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52">
        <v>43238</v>
      </c>
      <c r="B3022" s="217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26">
        <v>156744</v>
      </c>
      <c r="J3022">
        <v>9.33</v>
      </c>
      <c r="K3022" s="148">
        <v>0.31684409503406602</v>
      </c>
      <c r="L3022" s="197">
        <v>2918.59</v>
      </c>
      <c r="M3022" s="148">
        <v>0.316574418550637</v>
      </c>
      <c r="N3022" s="87">
        <v>-4653.0069999999896</v>
      </c>
      <c r="O3022" s="87">
        <v>-39.921265940873099</v>
      </c>
      <c r="P3022" s="198">
        <v>3</v>
      </c>
      <c r="Q3022" s="198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52">
        <v>43238</v>
      </c>
      <c r="B3023" s="217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26">
        <v>25112</v>
      </c>
      <c r="J3023">
        <v>5.84</v>
      </c>
      <c r="K3023" s="148">
        <v>5.07616809223667E-2</v>
      </c>
      <c r="L3023" s="197">
        <v>0</v>
      </c>
      <c r="M3023" s="148">
        <v>5.19649664353748E-2</v>
      </c>
      <c r="N3023" s="87">
        <v>-1272.2139999999999</v>
      </c>
      <c r="O3023" s="87">
        <v>-133.073774655173</v>
      </c>
      <c r="P3023" s="198">
        <v>6</v>
      </c>
      <c r="Q3023" s="198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52">
        <v>43238</v>
      </c>
      <c r="B3024" s="217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26">
        <v>1045</v>
      </c>
      <c r="J3024">
        <v>10.45</v>
      </c>
      <c r="K3024" s="148">
        <v>2.1123748233463401E-3</v>
      </c>
      <c r="L3024" s="197">
        <v>-12</v>
      </c>
      <c r="M3024" s="148">
        <v>0</v>
      </c>
      <c r="N3024" s="87">
        <v>4353.6874999997499</v>
      </c>
      <c r="O3024" s="87">
        <v>417.61138735602498</v>
      </c>
      <c r="P3024" s="198">
        <v>0</v>
      </c>
      <c r="Q3024" s="198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52">
        <v>43238</v>
      </c>
      <c r="B3025" s="217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26">
        <v>5400</v>
      </c>
      <c r="J3025">
        <v>9</v>
      </c>
      <c r="K3025" s="148">
        <v>1.09156210967179E-2</v>
      </c>
      <c r="L3025" s="197">
        <v>18</v>
      </c>
      <c r="M3025" s="148">
        <v>8.4183897732597098E-3</v>
      </c>
      <c r="N3025" s="87">
        <v>1415.3910000000001</v>
      </c>
      <c r="O3025" s="87">
        <v>152.11648435483801</v>
      </c>
      <c r="P3025" s="198">
        <v>0</v>
      </c>
      <c r="Q3025" s="198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52">
        <v>43238</v>
      </c>
      <c r="B3026" s="217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26">
        <v>7546</v>
      </c>
      <c r="J3026">
        <v>6.86</v>
      </c>
      <c r="K3026" s="148">
        <v>1.5253569777006201E-2</v>
      </c>
      <c r="L3026" s="197">
        <v>88</v>
      </c>
      <c r="M3026" s="148">
        <v>1.42228925761183E-2</v>
      </c>
      <c r="N3026" s="87">
        <v>-7352.8279999999904</v>
      </c>
      <c r="O3026" s="87">
        <v>77.269776017444997</v>
      </c>
      <c r="P3026" s="198">
        <v>0</v>
      </c>
      <c r="Q3026" s="198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52">
        <v>43238</v>
      </c>
      <c r="B3027" s="217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26">
        <v>107470</v>
      </c>
      <c r="J3027">
        <v>9.77</v>
      </c>
      <c r="K3027" s="148">
        <v>0.21724107393782899</v>
      </c>
      <c r="L3027" s="197">
        <v>4531.1099999999997</v>
      </c>
      <c r="M3027" s="148">
        <v>0.26020372551360899</v>
      </c>
      <c r="N3027" s="87">
        <v>-21807.783000000101</v>
      </c>
      <c r="O3027" s="87">
        <v>-2242.4772745370401</v>
      </c>
      <c r="P3027" s="198">
        <v>3</v>
      </c>
      <c r="Q3027" s="198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52">
        <v>43238</v>
      </c>
      <c r="B3028" s="217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26">
        <v>4477</v>
      </c>
      <c r="J3028">
        <v>44.77</v>
      </c>
      <c r="K3028" s="148">
        <v>9.0498584537048402E-3</v>
      </c>
      <c r="L3028" s="197">
        <v>107</v>
      </c>
      <c r="M3028" s="148">
        <v>0</v>
      </c>
    </row>
    <row r="3029" spans="1:64" x14ac:dyDescent="0.25">
      <c r="A3029" s="152">
        <v>43238</v>
      </c>
      <c r="B3029" s="217" t="s">
        <v>835</v>
      </c>
      <c r="C3029" t="s">
        <v>839</v>
      </c>
      <c r="I3029" s="326">
        <v>29384.73</v>
      </c>
      <c r="K3029" s="148">
        <v>5.9398625686918498E-2</v>
      </c>
      <c r="L3029" s="197">
        <v>0</v>
      </c>
      <c r="M3029" s="148">
        <v>0.20161125887290901</v>
      </c>
    </row>
    <row r="3030" spans="1:64" x14ac:dyDescent="0.25">
      <c r="A3030" s="152">
        <v>43241</v>
      </c>
      <c r="B3030" s="217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26">
        <v>100000.3</v>
      </c>
      <c r="J3030">
        <v>0.01</v>
      </c>
      <c r="K3030" s="148">
        <v>0.200598157840428</v>
      </c>
      <c r="L3030" s="197">
        <v>6.1600000000003101</v>
      </c>
      <c r="M3030" s="148">
        <v>0</v>
      </c>
    </row>
    <row r="3031" spans="1:64" x14ac:dyDescent="0.25">
      <c r="A3031" s="152">
        <v>43241</v>
      </c>
      <c r="B3031" s="217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26">
        <v>18174</v>
      </c>
      <c r="J3031">
        <v>4.66</v>
      </c>
      <c r="K3031" s="148">
        <v>3.6456599836119798E-2</v>
      </c>
      <c r="L3031" s="197">
        <v>156</v>
      </c>
      <c r="M3031" s="148">
        <v>3.9521931090085602E-2</v>
      </c>
      <c r="N3031" s="87">
        <v>-1807.1410000000001</v>
      </c>
      <c r="O3031" s="87">
        <v>-393.515779847494</v>
      </c>
      <c r="P3031" s="198">
        <v>6</v>
      </c>
      <c r="Q3031" s="198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52">
        <v>43241</v>
      </c>
      <c r="B3032" s="217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26">
        <v>603</v>
      </c>
      <c r="J3032">
        <v>6.03</v>
      </c>
      <c r="K3032" s="148">
        <v>1.2096032629679899E-3</v>
      </c>
      <c r="L3032" s="197">
        <v>-2</v>
      </c>
      <c r="M3032" s="148">
        <v>0</v>
      </c>
    </row>
    <row r="3033" spans="1:64" x14ac:dyDescent="0.25">
      <c r="A3033" s="152">
        <v>43241</v>
      </c>
      <c r="B3033" s="217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26">
        <v>8762</v>
      </c>
      <c r="J3033">
        <v>6.74</v>
      </c>
      <c r="K3033" s="148">
        <v>1.7576357860904699E-2</v>
      </c>
      <c r="L3033" s="197">
        <v>0</v>
      </c>
      <c r="M3033" s="148">
        <v>1.2439134689543999E-2</v>
      </c>
      <c r="N3033" s="87">
        <v>4816.0060000000003</v>
      </c>
      <c r="O3033" s="87">
        <v>367.08042812030101</v>
      </c>
      <c r="P3033" s="198">
        <v>0</v>
      </c>
      <c r="Q3033" s="198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52">
        <v>43241</v>
      </c>
      <c r="B3034" s="217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26">
        <v>60333</v>
      </c>
      <c r="J3034">
        <v>15.47</v>
      </c>
      <c r="K3034" s="148">
        <v>0.121026523490295</v>
      </c>
      <c r="L3034" s="197">
        <v>546</v>
      </c>
      <c r="M3034" s="148">
        <v>0.13176497203991</v>
      </c>
      <c r="N3034" s="87">
        <v>32463.163999999899</v>
      </c>
      <c r="O3034" s="87">
        <v>-359.99008352789599</v>
      </c>
      <c r="P3034" s="198">
        <v>6</v>
      </c>
      <c r="Q3034" s="198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52">
        <v>43241</v>
      </c>
      <c r="B3035" s="217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26">
        <v>154160</v>
      </c>
      <c r="J3035">
        <v>9.4</v>
      </c>
      <c r="K3035" s="148">
        <v>0.30924119240322601</v>
      </c>
      <c r="L3035" s="197">
        <v>1159.25</v>
      </c>
      <c r="M3035" s="148">
        <v>0.306648148035219</v>
      </c>
      <c r="N3035" s="87">
        <v>-3317.759</v>
      </c>
      <c r="O3035" s="87">
        <v>102.69857172173499</v>
      </c>
      <c r="P3035" s="198">
        <v>3</v>
      </c>
      <c r="Q3035" s="198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52">
        <v>43241</v>
      </c>
      <c r="B3036" s="217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26">
        <v>25112</v>
      </c>
      <c r="J3036">
        <v>5.84</v>
      </c>
      <c r="K3036" s="148">
        <v>5.0374058274713397E-2</v>
      </c>
      <c r="L3036" s="197">
        <v>0</v>
      </c>
      <c r="M3036" s="148">
        <v>5.15681553465989E-2</v>
      </c>
      <c r="N3036" s="87">
        <v>-1272.2139999999999</v>
      </c>
      <c r="O3036" s="87">
        <v>-133.073774655173</v>
      </c>
      <c r="P3036" s="198">
        <v>6</v>
      </c>
      <c r="Q3036" s="198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52">
        <v>43241</v>
      </c>
      <c r="B3037" s="217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26">
        <v>1074</v>
      </c>
      <c r="J3037">
        <v>10.74</v>
      </c>
      <c r="K3037" s="148">
        <v>2.1544177519529401E-3</v>
      </c>
      <c r="L3037" s="197">
        <v>29</v>
      </c>
      <c r="M3037" s="148">
        <v>0</v>
      </c>
      <c r="N3037" s="87">
        <v>4353.6874999997499</v>
      </c>
      <c r="O3037" s="87">
        <v>417.61138735602498</v>
      </c>
      <c r="P3037" s="198">
        <v>0</v>
      </c>
      <c r="Q3037" s="198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52">
        <v>43241</v>
      </c>
      <c r="B3038" s="217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26">
        <v>1846</v>
      </c>
      <c r="J3038">
        <v>9.23</v>
      </c>
      <c r="K3038" s="148">
        <v>3.7030308846416398E-3</v>
      </c>
      <c r="L3038" s="197">
        <v>177.26</v>
      </c>
      <c r="M3038" s="148">
        <v>8.6928950913296602E-4</v>
      </c>
      <c r="N3038" s="87">
        <v>1436.6510000000001</v>
      </c>
      <c r="O3038" s="87">
        <v>153.57568711229899</v>
      </c>
      <c r="P3038" s="198">
        <v>0</v>
      </c>
      <c r="Q3038" s="198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52">
        <v>43241</v>
      </c>
      <c r="B3039" s="217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26">
        <v>7568</v>
      </c>
      <c r="J3039">
        <v>6.88</v>
      </c>
      <c r="K3039" s="148">
        <v>1.51812230416944E-2</v>
      </c>
      <c r="L3039" s="197">
        <v>22</v>
      </c>
      <c r="M3039" s="148">
        <v>1.4114284760587599E-2</v>
      </c>
      <c r="N3039" s="87">
        <v>-7352.8279999999904</v>
      </c>
      <c r="O3039" s="87">
        <v>77.269776017444997</v>
      </c>
      <c r="P3039" s="198">
        <v>0</v>
      </c>
      <c r="Q3039" s="198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52">
        <v>43241</v>
      </c>
      <c r="B3040" s="217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26">
        <v>105046</v>
      </c>
      <c r="J3040">
        <v>9.91</v>
      </c>
      <c r="K3040" s="148">
        <v>0.21071970872592899</v>
      </c>
      <c r="L3040" s="197">
        <v>1547.02</v>
      </c>
      <c r="M3040" s="148">
        <v>0.25025100772188302</v>
      </c>
      <c r="N3040" s="87">
        <v>-19286.763000000101</v>
      </c>
      <c r="O3040" s="87">
        <v>-1937.39895663317</v>
      </c>
      <c r="P3040" s="198">
        <v>3</v>
      </c>
      <c r="Q3040" s="198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52">
        <v>43241</v>
      </c>
      <c r="B3041" s="217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26">
        <v>4643</v>
      </c>
      <c r="J3041">
        <v>46.43</v>
      </c>
      <c r="K3041" s="148">
        <v>9.3137445272974805E-3</v>
      </c>
      <c r="L3041" s="197">
        <v>166</v>
      </c>
      <c r="M3041" s="148">
        <v>0</v>
      </c>
    </row>
    <row r="3042" spans="1:64" x14ac:dyDescent="0.25">
      <c r="A3042" s="152">
        <v>43241</v>
      </c>
      <c r="B3042" s="217" t="s">
        <v>835</v>
      </c>
      <c r="C3042" t="s">
        <v>839</v>
      </c>
      <c r="I3042" s="326">
        <v>11189.26</v>
      </c>
      <c r="K3042" s="148">
        <v>2.2445382099829499E-2</v>
      </c>
      <c r="L3042" s="197">
        <v>0</v>
      </c>
      <c r="M3042" s="148">
        <v>0.223043539940257</v>
      </c>
    </row>
    <row r="3043" spans="1:64" x14ac:dyDescent="0.25">
      <c r="A3043" s="152">
        <v>43245</v>
      </c>
      <c r="B3043" s="217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26">
        <v>90041.65</v>
      </c>
      <c r="J3043">
        <v>0.01</v>
      </c>
      <c r="K3043" s="148">
        <v>0.18329877849603499</v>
      </c>
      <c r="L3043" s="197">
        <v>41.349999999999902</v>
      </c>
      <c r="M3043" s="148">
        <v>0</v>
      </c>
    </row>
    <row r="3044" spans="1:64" x14ac:dyDescent="0.25">
      <c r="A3044" s="152">
        <v>43245</v>
      </c>
      <c r="B3044" s="217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26">
        <v>17784</v>
      </c>
      <c r="J3044">
        <v>4.5599999999999996</v>
      </c>
      <c r="K3044" s="148">
        <v>3.6203084647754603E-2</v>
      </c>
      <c r="L3044" s="197">
        <v>-390</v>
      </c>
      <c r="M3044" s="148">
        <v>4.01077819409877E-2</v>
      </c>
      <c r="N3044" s="87">
        <v>-1807.1410000000001</v>
      </c>
      <c r="O3044" s="87">
        <v>-393.515779847494</v>
      </c>
      <c r="P3044" s="198">
        <v>6</v>
      </c>
      <c r="Q3044" s="198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52">
        <v>43245</v>
      </c>
      <c r="B3045" s="217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26">
        <v>574</v>
      </c>
      <c r="J3045">
        <v>5.74</v>
      </c>
      <c r="K3045" s="148">
        <v>1.16849812122195E-3</v>
      </c>
      <c r="L3045" s="197">
        <v>-29</v>
      </c>
      <c r="M3045" s="148">
        <v>0</v>
      </c>
    </row>
    <row r="3046" spans="1:64" x14ac:dyDescent="0.25">
      <c r="A3046" s="152">
        <v>43245</v>
      </c>
      <c r="B3046" s="217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26">
        <v>8515</v>
      </c>
      <c r="J3046">
        <v>6.55</v>
      </c>
      <c r="K3046" s="148">
        <v>1.7334079272134002E-2</v>
      </c>
      <c r="L3046" s="197">
        <v>-247</v>
      </c>
      <c r="M3046" s="148">
        <v>1.26235254174602E-2</v>
      </c>
      <c r="N3046" s="87">
        <v>4816.0060000000003</v>
      </c>
      <c r="O3046" s="87">
        <v>367.08042812030101</v>
      </c>
      <c r="P3046" s="198">
        <v>0</v>
      </c>
      <c r="Q3046" s="198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52">
        <v>43245</v>
      </c>
      <c r="B3047" s="217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26">
        <v>73500</v>
      </c>
      <c r="J3047">
        <v>15</v>
      </c>
      <c r="K3047" s="148">
        <v>0.149624759424762</v>
      </c>
      <c r="L3047" s="197">
        <v>-1928.3</v>
      </c>
      <c r="M3047" s="148">
        <v>0.16444785023420599</v>
      </c>
      <c r="N3047" s="87">
        <v>-340.22000000014998</v>
      </c>
      <c r="O3047" s="87">
        <v>-496.37319893120599</v>
      </c>
      <c r="P3047" s="198">
        <v>6</v>
      </c>
      <c r="Q3047" s="198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52">
        <v>43245</v>
      </c>
      <c r="B3048" s="217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26">
        <v>153285</v>
      </c>
      <c r="J3048">
        <v>9.2899999999999991</v>
      </c>
      <c r="K3048" s="148">
        <v>0.31204396256360001</v>
      </c>
      <c r="L3048" s="197">
        <v>-1756.75</v>
      </c>
      <c r="M3048" s="148">
        <v>0.31298871568742898</v>
      </c>
      <c r="N3048" s="87">
        <v>-3261.51100000001</v>
      </c>
      <c r="O3048" s="87">
        <v>108.69216191363201</v>
      </c>
      <c r="P3048" s="198">
        <v>3</v>
      </c>
      <c r="Q3048" s="198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52">
        <v>43245</v>
      </c>
      <c r="B3049" s="217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26">
        <v>25112</v>
      </c>
      <c r="J3049">
        <v>5.84</v>
      </c>
      <c r="K3049" s="148">
        <v>5.1120774947954001E-2</v>
      </c>
      <c r="L3049" s="197">
        <v>0</v>
      </c>
      <c r="M3049" s="148">
        <v>5.2332572642413602E-2</v>
      </c>
      <c r="N3049" s="87">
        <v>-1272.2139999999999</v>
      </c>
      <c r="O3049" s="87">
        <v>-133.073774655173</v>
      </c>
      <c r="P3049" s="198">
        <v>6</v>
      </c>
      <c r="Q3049" s="198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52">
        <v>43245</v>
      </c>
      <c r="B3050" s="217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26">
        <v>1019</v>
      </c>
      <c r="J3050">
        <v>10.19</v>
      </c>
      <c r="K3050" s="148">
        <v>2.0743895218208498E-3</v>
      </c>
      <c r="L3050" s="197">
        <v>-55</v>
      </c>
      <c r="M3050" s="148">
        <v>0</v>
      </c>
      <c r="N3050" s="87">
        <v>4353.6874999997499</v>
      </c>
      <c r="O3050" s="87">
        <v>417.61138735602498</v>
      </c>
      <c r="P3050" s="198">
        <v>0</v>
      </c>
      <c r="Q3050" s="198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52">
        <v>43245</v>
      </c>
      <c r="B3051" s="217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26">
        <v>1922</v>
      </c>
      <c r="J3051">
        <v>9.61</v>
      </c>
      <c r="K3051" s="148">
        <v>3.9126365661822102E-3</v>
      </c>
      <c r="L3051" s="197">
        <v>76</v>
      </c>
      <c r="M3051" s="148">
        <v>8.8217536730231998E-4</v>
      </c>
      <c r="N3051" s="87">
        <v>1436.6510000000001</v>
      </c>
      <c r="O3051" s="87">
        <v>153.57568711229899</v>
      </c>
      <c r="P3051" s="198">
        <v>0</v>
      </c>
      <c r="Q3051" s="198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52">
        <v>43245</v>
      </c>
      <c r="B3052" s="217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26">
        <v>10480</v>
      </c>
      <c r="J3052">
        <v>6.55</v>
      </c>
      <c r="K3052" s="148">
        <v>2.13342514118572E-2</v>
      </c>
      <c r="L3052" s="197">
        <v>-363</v>
      </c>
      <c r="M3052" s="148">
        <v>2.0990460536052399E-2</v>
      </c>
      <c r="N3052" s="87">
        <v>-10622.828</v>
      </c>
      <c r="O3052" s="87">
        <v>23.364764373092001</v>
      </c>
      <c r="P3052" s="198">
        <v>0</v>
      </c>
      <c r="Q3052" s="198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52">
        <v>43245</v>
      </c>
      <c r="B3053" s="217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26">
        <v>102502</v>
      </c>
      <c r="J3053">
        <v>9.67</v>
      </c>
      <c r="K3053" s="148">
        <v>0.208664450211659</v>
      </c>
      <c r="L3053" s="197">
        <v>-2544</v>
      </c>
      <c r="M3053" s="148">
        <v>0.25396058773908398</v>
      </c>
      <c r="N3053" s="87">
        <v>-19286.763000000101</v>
      </c>
      <c r="O3053" s="87">
        <v>-1937.39895663317</v>
      </c>
      <c r="P3053" s="198">
        <v>3</v>
      </c>
      <c r="Q3053" s="198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52">
        <v>43245</v>
      </c>
      <c r="B3054" s="217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26">
        <v>4557</v>
      </c>
      <c r="J3054">
        <v>45.57</v>
      </c>
      <c r="K3054" s="148">
        <v>9.2767350843352293E-3</v>
      </c>
      <c r="L3054" s="197">
        <v>-86</v>
      </c>
      <c r="M3054" s="148">
        <v>0</v>
      </c>
    </row>
    <row r="3055" spans="1:64" x14ac:dyDescent="0.25">
      <c r="A3055" s="152">
        <v>43245</v>
      </c>
      <c r="B3055" s="217" t="s">
        <v>835</v>
      </c>
      <c r="C3055" t="s">
        <v>839</v>
      </c>
      <c r="I3055" s="326">
        <v>1937.21</v>
      </c>
      <c r="K3055" s="148">
        <v>3.9435997306835804E-3</v>
      </c>
      <c r="L3055" s="197">
        <v>0</v>
      </c>
      <c r="M3055" s="148">
        <v>0.18724237822671899</v>
      </c>
    </row>
    <row r="3056" spans="1:64" x14ac:dyDescent="0.25">
      <c r="A3056" s="152">
        <v>43250</v>
      </c>
      <c r="B3056" s="217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26">
        <v>60079.94</v>
      </c>
      <c r="J3056">
        <v>0.01</v>
      </c>
      <c r="K3056" s="148">
        <v>0.12591526531303401</v>
      </c>
      <c r="L3056" s="197">
        <v>38.29</v>
      </c>
      <c r="M3056" s="148">
        <v>0</v>
      </c>
    </row>
    <row r="3057" spans="1:64" x14ac:dyDescent="0.25">
      <c r="A3057" s="152">
        <v>43250</v>
      </c>
      <c r="B3057" s="217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26">
        <v>17277</v>
      </c>
      <c r="J3057">
        <v>4.43</v>
      </c>
      <c r="K3057" s="148">
        <v>3.6209058111797303E-2</v>
      </c>
      <c r="L3057" s="197">
        <v>-507</v>
      </c>
      <c r="M3057" s="148">
        <v>4.1291571674737598E-2</v>
      </c>
      <c r="N3057" s="87">
        <v>-1807.1410000000001</v>
      </c>
      <c r="O3057" s="87">
        <v>-393.515779847494</v>
      </c>
      <c r="P3057" s="198">
        <v>6</v>
      </c>
      <c r="Q3057" s="198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52">
        <v>43250</v>
      </c>
      <c r="B3058" s="217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26">
        <v>563</v>
      </c>
      <c r="J3058">
        <v>5.63</v>
      </c>
      <c r="K3058" s="148">
        <v>1.17993284233037E-3</v>
      </c>
      <c r="L3058" s="197">
        <v>-11</v>
      </c>
      <c r="M3058" s="148">
        <v>0</v>
      </c>
    </row>
    <row r="3059" spans="1:64" x14ac:dyDescent="0.25">
      <c r="A3059" s="152">
        <v>43250</v>
      </c>
      <c r="B3059" s="217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26">
        <v>11538</v>
      </c>
      <c r="J3059">
        <v>6.41</v>
      </c>
      <c r="K3059" s="148">
        <v>2.4181287983672899E-2</v>
      </c>
      <c r="L3059" s="197">
        <v>-217.06</v>
      </c>
      <c r="M3059" s="148">
        <v>1.9786614489743001E-2</v>
      </c>
      <c r="N3059" s="87">
        <v>7615.7060000000001</v>
      </c>
      <c r="O3059" s="87">
        <v>340.325270015456</v>
      </c>
      <c r="P3059" s="198">
        <v>0</v>
      </c>
      <c r="Q3059" s="198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52">
        <v>43250</v>
      </c>
      <c r="B3060" s="217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26">
        <v>84783</v>
      </c>
      <c r="J3060">
        <v>14.37</v>
      </c>
      <c r="K3060" s="148">
        <v>0.17768782623675999</v>
      </c>
      <c r="L3060" s="197">
        <v>-3337.29</v>
      </c>
      <c r="M3060" s="148">
        <v>0.19994270095220401</v>
      </c>
      <c r="N3060" s="87">
        <v>-9976.0240000001595</v>
      </c>
      <c r="O3060" s="87">
        <v>-688.60745773481801</v>
      </c>
      <c r="P3060" s="198">
        <v>8</v>
      </c>
      <c r="Q3060" s="198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52">
        <v>43250</v>
      </c>
      <c r="B3061" s="217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26">
        <v>155380</v>
      </c>
      <c r="J3061">
        <v>9.14</v>
      </c>
      <c r="K3061" s="148">
        <v>0.32564469811952701</v>
      </c>
      <c r="L3061" s="197">
        <v>-2520</v>
      </c>
      <c r="M3061" s="148">
        <v>0.33189874038501399</v>
      </c>
      <c r="N3061" s="87">
        <v>-5906.5110000000104</v>
      </c>
      <c r="O3061" s="87">
        <v>-176.15455761932</v>
      </c>
      <c r="P3061" s="198">
        <v>3</v>
      </c>
      <c r="Q3061" s="198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52">
        <v>43250</v>
      </c>
      <c r="B3062" s="217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26">
        <v>25112</v>
      </c>
      <c r="J3062">
        <v>5.84</v>
      </c>
      <c r="K3062" s="148">
        <v>5.2629615517940202E-2</v>
      </c>
      <c r="L3062" s="197">
        <v>0</v>
      </c>
      <c r="M3062" s="148">
        <v>5.3877179679670199E-2</v>
      </c>
      <c r="N3062" s="87">
        <v>-1272.2139999999999</v>
      </c>
      <c r="O3062" s="87">
        <v>-133.073774655173</v>
      </c>
      <c r="P3062" s="198">
        <v>6</v>
      </c>
      <c r="Q3062" s="198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52">
        <v>43250</v>
      </c>
      <c r="B3063" s="217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26">
        <v>958</v>
      </c>
      <c r="J3063">
        <v>9.58</v>
      </c>
      <c r="K3063" s="148">
        <v>2.007772047873E-3</v>
      </c>
      <c r="L3063" s="197">
        <v>-61</v>
      </c>
      <c r="M3063" s="148">
        <v>0</v>
      </c>
      <c r="N3063" s="87">
        <v>4353.6874999997499</v>
      </c>
      <c r="O3063" s="87">
        <v>417.61138735602498</v>
      </c>
      <c r="P3063" s="198">
        <v>0</v>
      </c>
      <c r="Q3063" s="198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52">
        <v>43250</v>
      </c>
      <c r="B3064" s="217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26">
        <v>1858</v>
      </c>
      <c r="J3064">
        <v>9.2899999999999991</v>
      </c>
      <c r="K3064" s="148">
        <v>3.89398795923594E-3</v>
      </c>
      <c r="L3064" s="197">
        <v>-64</v>
      </c>
      <c r="M3064" s="148">
        <v>9.0821296132125604E-4</v>
      </c>
      <c r="N3064" s="87">
        <v>1436.6510000000001</v>
      </c>
      <c r="O3064" s="87">
        <v>153.57568711229899</v>
      </c>
      <c r="P3064" s="198">
        <v>0</v>
      </c>
      <c r="Q3064" s="198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52">
        <v>43250</v>
      </c>
      <c r="B3065" s="217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26">
        <v>13083</v>
      </c>
      <c r="J3065">
        <v>6.23</v>
      </c>
      <c r="K3065" s="148">
        <v>2.7419291964846E-2</v>
      </c>
      <c r="L3065" s="197">
        <v>-522</v>
      </c>
      <c r="M3065" s="148">
        <v>2.8159359256646501E-2</v>
      </c>
      <c r="N3065" s="87">
        <v>-13742.828</v>
      </c>
      <c r="O3065" s="87">
        <v>-53.197426442304298</v>
      </c>
      <c r="P3065" s="198">
        <v>0</v>
      </c>
      <c r="Q3065" s="198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52">
        <v>43250</v>
      </c>
      <c r="B3066" s="217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26">
        <v>101010</v>
      </c>
      <c r="J3066">
        <v>9.1</v>
      </c>
      <c r="K3066" s="148">
        <v>0.211696299118634</v>
      </c>
      <c r="L3066" s="197">
        <v>-6132</v>
      </c>
      <c r="M3066" s="148">
        <v>0.27118077954369502</v>
      </c>
      <c r="N3066" s="87">
        <v>-26499.762999999999</v>
      </c>
      <c r="O3066" s="87">
        <v>-2857.2290311218999</v>
      </c>
      <c r="P3066" s="198">
        <v>3</v>
      </c>
      <c r="Q3066" s="198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52">
        <v>43250</v>
      </c>
      <c r="B3067" s="217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26">
        <v>3807</v>
      </c>
      <c r="J3067">
        <v>38.07</v>
      </c>
      <c r="K3067" s="148">
        <v>7.9786933050652407E-3</v>
      </c>
      <c r="L3067" s="197">
        <v>-750</v>
      </c>
      <c r="M3067" s="148">
        <v>0</v>
      </c>
    </row>
    <row r="3068" spans="1:64" x14ac:dyDescent="0.25">
      <c r="A3068" s="152">
        <v>43250</v>
      </c>
      <c r="B3068" s="217" t="s">
        <v>835</v>
      </c>
      <c r="C3068" t="s">
        <v>839</v>
      </c>
      <c r="I3068" s="326">
        <v>1696.86</v>
      </c>
      <c r="K3068" s="148">
        <v>3.5562714792836902E-3</v>
      </c>
      <c r="L3068" s="197">
        <v>0</v>
      </c>
      <c r="M3068" s="148">
        <v>0.12947153679231799</v>
      </c>
    </row>
    <row r="3069" spans="1:64" x14ac:dyDescent="0.25">
      <c r="A3069" s="152">
        <v>43251</v>
      </c>
      <c r="B3069" s="217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26">
        <v>60086</v>
      </c>
      <c r="J3069">
        <v>0.01</v>
      </c>
      <c r="K3069" s="148">
        <v>0.125021165958971</v>
      </c>
      <c r="L3069" s="197">
        <v>6.0599999999999499</v>
      </c>
      <c r="M3069" s="148">
        <v>0</v>
      </c>
    </row>
    <row r="3070" spans="1:64" x14ac:dyDescent="0.25">
      <c r="A3070" s="152">
        <v>43251</v>
      </c>
      <c r="B3070" s="217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26">
        <v>17394</v>
      </c>
      <c r="J3070">
        <v>4.46</v>
      </c>
      <c r="K3070" s="148">
        <v>3.6191761153851802E-2</v>
      </c>
      <c r="L3070" s="197">
        <v>117</v>
      </c>
      <c r="M3070" s="148">
        <v>4.0994233495993002E-2</v>
      </c>
      <c r="N3070" s="87">
        <v>-1807.1410000000001</v>
      </c>
      <c r="O3070" s="87">
        <v>-393.515779847494</v>
      </c>
      <c r="P3070" s="198">
        <v>6</v>
      </c>
      <c r="Q3070" s="198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52">
        <v>43251</v>
      </c>
      <c r="B3071" s="217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26">
        <v>565</v>
      </c>
      <c r="J3071">
        <v>5.65</v>
      </c>
      <c r="K3071" s="148">
        <v>1.17559762285422E-3</v>
      </c>
      <c r="L3071" s="197">
        <v>2</v>
      </c>
      <c r="M3071" s="148">
        <v>0</v>
      </c>
    </row>
    <row r="3072" spans="1:64" x14ac:dyDescent="0.25">
      <c r="A3072" s="152">
        <v>43251</v>
      </c>
      <c r="B3072" s="217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26">
        <v>11592</v>
      </c>
      <c r="J3072">
        <v>6.44</v>
      </c>
      <c r="K3072" s="148">
        <v>2.4119517954205499E-2</v>
      </c>
      <c r="L3072" s="197">
        <v>54</v>
      </c>
      <c r="M3072" s="148">
        <v>1.96441322427061E-2</v>
      </c>
      <c r="N3072" s="87">
        <v>7615.7060000000001</v>
      </c>
      <c r="O3072" s="87">
        <v>340.325270015456</v>
      </c>
      <c r="P3072" s="198">
        <v>0</v>
      </c>
      <c r="Q3072" s="198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52">
        <v>43251</v>
      </c>
      <c r="B3073" s="217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26">
        <v>77112</v>
      </c>
      <c r="J3073">
        <v>15.12</v>
      </c>
      <c r="K3073" s="148">
        <v>0.160447228130149</v>
      </c>
      <c r="L3073" s="197">
        <v>4306.76</v>
      </c>
      <c r="M3073" s="148">
        <v>0.17358075508822601</v>
      </c>
      <c r="N3073" s="87">
        <v>-5910.50400000018</v>
      </c>
      <c r="O3073" s="87">
        <v>-388.65452289474803</v>
      </c>
      <c r="P3073" s="198">
        <v>6</v>
      </c>
      <c r="Q3073" s="198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52">
        <v>43251</v>
      </c>
      <c r="B3074" s="217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26">
        <v>156740</v>
      </c>
      <c r="J3074">
        <v>9.2200000000000006</v>
      </c>
      <c r="K3074" s="148">
        <v>0.32612950691357501</v>
      </c>
      <c r="L3074" s="197">
        <v>1360</v>
      </c>
      <c r="M3074" s="148">
        <v>0.32950875707871002</v>
      </c>
      <c r="N3074" s="87">
        <v>-5906.5110000000104</v>
      </c>
      <c r="O3074" s="87">
        <v>-176.15455761932</v>
      </c>
      <c r="P3074" s="198">
        <v>3</v>
      </c>
      <c r="Q3074" s="198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52">
        <v>43251</v>
      </c>
      <c r="B3075" s="217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26">
        <v>25112</v>
      </c>
      <c r="J3075">
        <v>5.84</v>
      </c>
      <c r="K3075" s="148">
        <v>5.22506327524161E-2</v>
      </c>
      <c r="L3075" s="197">
        <v>0</v>
      </c>
      <c r="M3075" s="148">
        <v>5.3489213278002698E-2</v>
      </c>
      <c r="N3075" s="87">
        <v>-1272.2139999999999</v>
      </c>
      <c r="O3075" s="87">
        <v>-133.073774655173</v>
      </c>
      <c r="P3075" s="198">
        <v>6</v>
      </c>
      <c r="Q3075" s="198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52">
        <v>43251</v>
      </c>
      <c r="B3076" s="217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26">
        <v>958</v>
      </c>
      <c r="J3076">
        <v>9.58</v>
      </c>
      <c r="K3076" s="148">
        <v>1.99331419945901E-3</v>
      </c>
      <c r="L3076" s="197">
        <v>0</v>
      </c>
      <c r="M3076" s="148">
        <v>0</v>
      </c>
      <c r="N3076" s="87">
        <v>4353.6874999997499</v>
      </c>
      <c r="O3076" s="87">
        <v>417.61138735602498</v>
      </c>
      <c r="P3076" s="198">
        <v>0</v>
      </c>
      <c r="Q3076" s="198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52">
        <v>43251</v>
      </c>
      <c r="B3077" s="217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26">
        <v>1890</v>
      </c>
      <c r="J3077">
        <v>9.4499999999999993</v>
      </c>
      <c r="K3077" s="148">
        <v>3.9325301012291501E-3</v>
      </c>
      <c r="L3077" s="197">
        <v>32</v>
      </c>
      <c r="M3077" s="148">
        <v>9.0167297321039797E-4</v>
      </c>
      <c r="N3077" s="87">
        <v>1436.6510000000001</v>
      </c>
      <c r="O3077" s="87">
        <v>153.57568711229899</v>
      </c>
      <c r="P3077" s="198">
        <v>0</v>
      </c>
      <c r="Q3077" s="198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52">
        <v>43251</v>
      </c>
      <c r="B3078" s="217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26">
        <v>13272</v>
      </c>
      <c r="J3078">
        <v>6.32</v>
      </c>
      <c r="K3078" s="148">
        <v>2.76151002664091E-2</v>
      </c>
      <c r="L3078" s="197">
        <v>189</v>
      </c>
      <c r="M3078" s="148">
        <v>2.7956585367051302E-2</v>
      </c>
      <c r="N3078" s="87">
        <v>-13742.828</v>
      </c>
      <c r="O3078" s="87">
        <v>-53.197426442304298</v>
      </c>
      <c r="P3078" s="198">
        <v>0</v>
      </c>
      <c r="Q3078" s="198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52">
        <v>43251</v>
      </c>
      <c r="B3079" s="217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26">
        <v>107206</v>
      </c>
      <c r="J3079">
        <v>8.86</v>
      </c>
      <c r="K3079" s="148">
        <v>0.22306392700125499</v>
      </c>
      <c r="L3079" s="197">
        <v>-2674</v>
      </c>
      <c r="M3079" s="148">
        <v>0.28768386502874199</v>
      </c>
      <c r="N3079" s="87">
        <v>-31786.762999999999</v>
      </c>
      <c r="O3079" s="87">
        <v>-3610.3260930113702</v>
      </c>
      <c r="P3079" s="198">
        <v>3</v>
      </c>
      <c r="Q3079" s="198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52">
        <v>43251</v>
      </c>
      <c r="B3080" s="217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26">
        <v>3875</v>
      </c>
      <c r="J3080">
        <v>38.75</v>
      </c>
      <c r="K3080" s="148">
        <v>8.0627270593983894E-3</v>
      </c>
      <c r="L3080" s="197">
        <v>68</v>
      </c>
      <c r="M3080" s="148">
        <v>0</v>
      </c>
    </row>
    <row r="3081" spans="1:64" x14ac:dyDescent="0.25">
      <c r="A3081" s="152">
        <v>43251</v>
      </c>
      <c r="B3081" s="217" t="s">
        <v>835</v>
      </c>
      <c r="C3081" t="s">
        <v>839</v>
      </c>
      <c r="I3081" s="326">
        <v>4804.62</v>
      </c>
      <c r="K3081" s="148">
        <v>9.9969908862262407E-3</v>
      </c>
      <c r="L3081" s="197">
        <v>0</v>
      </c>
      <c r="M3081" s="148">
        <v>0.135018156845197</v>
      </c>
    </row>
    <row r="3082" spans="1:64" x14ac:dyDescent="0.25">
      <c r="A3082" s="152">
        <v>43256</v>
      </c>
      <c r="B3082" s="217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26">
        <v>60113.279999999999</v>
      </c>
      <c r="J3082">
        <v>0.01</v>
      </c>
      <c r="K3082" s="148">
        <v>0.123555417233291</v>
      </c>
      <c r="L3082" s="197">
        <v>27.2800000000002</v>
      </c>
      <c r="M3082" s="148">
        <v>0</v>
      </c>
    </row>
    <row r="3083" spans="1:64" x14ac:dyDescent="0.25">
      <c r="A3083" s="152">
        <v>43256</v>
      </c>
      <c r="B3083" s="217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26">
        <v>17433</v>
      </c>
      <c r="J3083">
        <v>4.47</v>
      </c>
      <c r="K3083" s="148">
        <v>3.5831376837663201E-2</v>
      </c>
      <c r="L3083" s="197">
        <v>39</v>
      </c>
      <c r="M3083" s="148">
        <v>4.0495231434252502E-2</v>
      </c>
      <c r="N3083" s="87">
        <v>-1807.1410000000001</v>
      </c>
      <c r="O3083" s="87">
        <v>-393.515779847494</v>
      </c>
      <c r="P3083" s="198">
        <v>6</v>
      </c>
      <c r="Q3083" s="198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52">
        <v>43256</v>
      </c>
      <c r="B3084" s="217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26">
        <v>570</v>
      </c>
      <c r="J3084">
        <v>5.7</v>
      </c>
      <c r="K3084" s="148">
        <v>1.1715645498461601E-3</v>
      </c>
      <c r="L3084" s="197">
        <v>5</v>
      </c>
      <c r="M3084" s="148">
        <v>0</v>
      </c>
    </row>
    <row r="3085" spans="1:64" x14ac:dyDescent="0.25">
      <c r="A3085" s="152">
        <v>43256</v>
      </c>
      <c r="B3085" s="217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26">
        <v>11412</v>
      </c>
      <c r="J3085">
        <v>6.34</v>
      </c>
      <c r="K3085" s="148">
        <v>2.3455955513761999E-2</v>
      </c>
      <c r="L3085" s="197">
        <v>-180</v>
      </c>
      <c r="M3085" s="148">
        <v>1.9405014160618499E-2</v>
      </c>
      <c r="N3085" s="87">
        <v>7615.7060000000001</v>
      </c>
      <c r="O3085" s="87">
        <v>340.325270015456</v>
      </c>
      <c r="P3085" s="198">
        <v>0</v>
      </c>
      <c r="Q3085" s="198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52">
        <v>43256</v>
      </c>
      <c r="B3086" s="217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26">
        <v>77928</v>
      </c>
      <c r="J3086">
        <v>15.28</v>
      </c>
      <c r="K3086" s="148">
        <v>0.16017137235159901</v>
      </c>
      <c r="L3086" s="197">
        <v>816</v>
      </c>
      <c r="M3086" s="148">
        <v>0.17146784438638399</v>
      </c>
      <c r="N3086" s="87">
        <v>-5910.50400000018</v>
      </c>
      <c r="O3086" s="87">
        <v>-388.65452289474803</v>
      </c>
      <c r="P3086" s="198">
        <v>6</v>
      </c>
      <c r="Q3086" s="198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52">
        <v>43256</v>
      </c>
      <c r="B3087" s="217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26">
        <v>152766</v>
      </c>
      <c r="J3087">
        <v>9.43</v>
      </c>
      <c r="K3087" s="148">
        <v>0.31399163161718902</v>
      </c>
      <c r="L3087" s="197">
        <v>3512.49</v>
      </c>
      <c r="M3087" s="148">
        <v>0.31011025881731302</v>
      </c>
      <c r="N3087" s="87">
        <v>-2556.0150000000199</v>
      </c>
      <c r="O3087" s="87">
        <v>183.086595621003</v>
      </c>
      <c r="P3087" s="198">
        <v>3</v>
      </c>
      <c r="Q3087" s="198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52">
        <v>43256</v>
      </c>
      <c r="B3088" s="217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26">
        <v>25112</v>
      </c>
      <c r="J3088">
        <v>5.84</v>
      </c>
      <c r="K3088" s="148">
        <v>5.1614612238134502E-2</v>
      </c>
      <c r="L3088" s="197">
        <v>0</v>
      </c>
      <c r="M3088" s="148">
        <v>5.2838116149690501E-2</v>
      </c>
      <c r="N3088" s="87">
        <v>-1272.2139999999999</v>
      </c>
      <c r="O3088" s="87">
        <v>-133.073774655173</v>
      </c>
      <c r="P3088" s="198">
        <v>6</v>
      </c>
      <c r="Q3088" s="198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52">
        <v>43256</v>
      </c>
      <c r="B3089" s="217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26">
        <v>991</v>
      </c>
      <c r="J3089">
        <v>9.91</v>
      </c>
      <c r="K3089" s="148">
        <v>2.0368780156097199E-3</v>
      </c>
      <c r="L3089" s="197">
        <v>33</v>
      </c>
      <c r="M3089" s="148">
        <v>0</v>
      </c>
      <c r="N3089" s="87">
        <v>4353.6874999997499</v>
      </c>
      <c r="O3089" s="87">
        <v>417.61138735602498</v>
      </c>
      <c r="P3089" s="198">
        <v>0</v>
      </c>
      <c r="Q3089" s="198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52">
        <v>43256</v>
      </c>
      <c r="B3090" s="217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26">
        <v>1916</v>
      </c>
      <c r="J3090">
        <v>9.58</v>
      </c>
      <c r="K3090" s="148">
        <v>3.93810118860568E-3</v>
      </c>
      <c r="L3090" s="197">
        <v>26</v>
      </c>
      <c r="M3090" s="148">
        <v>8.9069736434356397E-4</v>
      </c>
      <c r="N3090" s="87">
        <v>1436.6510000000001</v>
      </c>
      <c r="O3090" s="87">
        <v>153.57568711229899</v>
      </c>
      <c r="P3090" s="198">
        <v>0</v>
      </c>
      <c r="Q3090" s="198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52">
        <v>43256</v>
      </c>
      <c r="B3091" s="217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26">
        <v>13188</v>
      </c>
      <c r="J3091">
        <v>6.28</v>
      </c>
      <c r="K3091" s="148">
        <v>2.7106304005914201E-2</v>
      </c>
      <c r="L3091" s="197">
        <v>-84</v>
      </c>
      <c r="M3091" s="148">
        <v>2.7616283999085899E-2</v>
      </c>
      <c r="N3091" s="87">
        <v>-13742.828</v>
      </c>
      <c r="O3091" s="87">
        <v>-53.197426442304298</v>
      </c>
      <c r="P3091" s="198">
        <v>0</v>
      </c>
      <c r="Q3091" s="198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52">
        <v>43256</v>
      </c>
      <c r="B3092" s="217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26">
        <v>108779</v>
      </c>
      <c r="J3092">
        <v>8.99</v>
      </c>
      <c r="K3092" s="148">
        <v>0.22358178976792101</v>
      </c>
      <c r="L3092" s="197">
        <v>1573</v>
      </c>
      <c r="M3092" s="148">
        <v>0.28418203490444299</v>
      </c>
      <c r="N3092" s="87">
        <v>-31786.762999999999</v>
      </c>
      <c r="O3092" s="87">
        <v>-3610.3260930113702</v>
      </c>
      <c r="P3092" s="198">
        <v>3</v>
      </c>
      <c r="Q3092" s="198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52">
        <v>43256</v>
      </c>
      <c r="B3093" s="217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26">
        <v>3992</v>
      </c>
      <c r="J3093">
        <v>39.92</v>
      </c>
      <c r="K3093" s="148">
        <v>8.2050626017295698E-3</v>
      </c>
      <c r="L3093" s="197">
        <v>154.5</v>
      </c>
      <c r="M3093" s="148">
        <v>0</v>
      </c>
    </row>
    <row r="3094" spans="1:64" x14ac:dyDescent="0.25">
      <c r="A3094" s="152">
        <v>43256</v>
      </c>
      <c r="B3094" s="217" t="s">
        <v>835</v>
      </c>
      <c r="C3094" t="s">
        <v>839</v>
      </c>
      <c r="I3094" s="326">
        <v>12328.61</v>
      </c>
      <c r="K3094" s="148">
        <v>2.5339934078734801E-2</v>
      </c>
      <c r="L3094" s="197">
        <v>0</v>
      </c>
      <c r="M3094" s="148">
        <v>0.148895351312026</v>
      </c>
    </row>
    <row r="3095" spans="1:64" x14ac:dyDescent="0.25">
      <c r="A3095" s="152">
        <v>43258</v>
      </c>
      <c r="B3095" s="217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26">
        <v>40123.67</v>
      </c>
      <c r="J3095">
        <v>0.01</v>
      </c>
      <c r="K3095" s="148">
        <v>8.29653204010804E-2</v>
      </c>
      <c r="L3095" s="197">
        <v>10.389999999999899</v>
      </c>
      <c r="M3095" s="148">
        <v>0</v>
      </c>
    </row>
    <row r="3096" spans="1:64" x14ac:dyDescent="0.25">
      <c r="A3096" s="152">
        <v>43258</v>
      </c>
      <c r="B3096" s="217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26">
        <v>17394</v>
      </c>
      <c r="J3096">
        <v>4.46</v>
      </c>
      <c r="K3096" s="148">
        <v>3.5966270858483099E-2</v>
      </c>
      <c r="L3096" s="197">
        <v>-39</v>
      </c>
      <c r="M3096" s="148">
        <v>4.0738821724785497E-2</v>
      </c>
      <c r="N3096" s="87">
        <v>-1807.1410000000001</v>
      </c>
      <c r="O3096" s="87">
        <v>-393.515779847494</v>
      </c>
      <c r="P3096" s="198">
        <v>6</v>
      </c>
      <c r="Q3096" s="198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52">
        <v>43258</v>
      </c>
      <c r="B3097" s="217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26">
        <v>569</v>
      </c>
      <c r="J3097">
        <v>5.69</v>
      </c>
      <c r="K3097" s="148">
        <v>1.1765441024765399E-3</v>
      </c>
      <c r="L3097" s="197">
        <v>-1</v>
      </c>
      <c r="M3097" s="148">
        <v>0</v>
      </c>
    </row>
    <row r="3098" spans="1:64" x14ac:dyDescent="0.25">
      <c r="A3098" s="152">
        <v>43258</v>
      </c>
      <c r="B3098" s="217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26">
        <v>11394</v>
      </c>
      <c r="J3098">
        <v>6.33</v>
      </c>
      <c r="K3098" s="148">
        <v>2.3559830410575799E-2</v>
      </c>
      <c r="L3098" s="197">
        <v>-18</v>
      </c>
      <c r="M3098" s="148">
        <v>1.9521740818789501E-2</v>
      </c>
      <c r="N3098" s="87">
        <v>7615.7060000000001</v>
      </c>
      <c r="O3098" s="87">
        <v>340.325270015456</v>
      </c>
      <c r="P3098" s="198">
        <v>0</v>
      </c>
      <c r="Q3098" s="198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52">
        <v>43258</v>
      </c>
      <c r="B3099" s="217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26">
        <v>70030</v>
      </c>
      <c r="J3099">
        <v>14.9</v>
      </c>
      <c r="K3099" s="148">
        <v>0.14480383742782399</v>
      </c>
      <c r="L3099" s="197">
        <v>-1777.25</v>
      </c>
      <c r="M3099" s="148">
        <v>0.15984315199018501</v>
      </c>
      <c r="N3099" s="87">
        <v>-5258.8760000001803</v>
      </c>
      <c r="O3099" s="87">
        <v>-342.87322648403</v>
      </c>
      <c r="P3099" s="198">
        <v>6</v>
      </c>
      <c r="Q3099" s="198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52">
        <v>43258</v>
      </c>
      <c r="B3100" s="217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26">
        <v>188892</v>
      </c>
      <c r="J3100">
        <v>9.5399999999999991</v>
      </c>
      <c r="K3100" s="148">
        <v>0.39057955818101597</v>
      </c>
      <c r="L3100" s="197">
        <v>2111.75</v>
      </c>
      <c r="M3100" s="148">
        <v>0.38230828772140002</v>
      </c>
      <c r="N3100" s="87">
        <v>-876.26900000003695</v>
      </c>
      <c r="O3100" s="87">
        <v>357.89504287590302</v>
      </c>
      <c r="P3100" s="198">
        <v>4</v>
      </c>
      <c r="Q3100" s="198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52">
        <v>43258</v>
      </c>
      <c r="B3101" s="217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26">
        <v>25112</v>
      </c>
      <c r="J3101">
        <v>5.84</v>
      </c>
      <c r="K3101" s="148">
        <v>5.1925088754641101E-2</v>
      </c>
      <c r="L3101" s="197">
        <v>0</v>
      </c>
      <c r="M3101" s="148">
        <v>5.3155952388878699E-2</v>
      </c>
      <c r="N3101" s="87">
        <v>-1272.2139999999999</v>
      </c>
      <c r="O3101" s="87">
        <v>-133.073774655173</v>
      </c>
      <c r="P3101" s="198">
        <v>6</v>
      </c>
      <c r="Q3101" s="198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52">
        <v>43258</v>
      </c>
      <c r="B3102" s="217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26">
        <v>987</v>
      </c>
      <c r="J3102">
        <v>9.8699999999999992</v>
      </c>
      <c r="K3102" s="148">
        <v>2.04085945368074E-3</v>
      </c>
      <c r="L3102" s="197">
        <v>-4</v>
      </c>
      <c r="M3102" s="148">
        <v>0</v>
      </c>
      <c r="N3102" s="87">
        <v>4353.6874999997499</v>
      </c>
      <c r="O3102" s="87">
        <v>417.61138735602498</v>
      </c>
      <c r="P3102" s="198">
        <v>0</v>
      </c>
      <c r="Q3102" s="198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52">
        <v>43258</v>
      </c>
      <c r="B3103" s="217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26">
        <v>1980</v>
      </c>
      <c r="J3103">
        <v>9.9</v>
      </c>
      <c r="K3103" s="148">
        <v>4.0941253478093903E-3</v>
      </c>
      <c r="L3103" s="197">
        <v>64</v>
      </c>
      <c r="M3103" s="148">
        <v>8.9605516135010004E-4</v>
      </c>
      <c r="N3103" s="87">
        <v>1436.6510000000001</v>
      </c>
      <c r="O3103" s="87">
        <v>153.57568711229899</v>
      </c>
      <c r="P3103" s="198">
        <v>0</v>
      </c>
      <c r="Q3103" s="198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52">
        <v>43258</v>
      </c>
      <c r="B3104" s="217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26">
        <v>13020</v>
      </c>
      <c r="J3104">
        <v>6.2</v>
      </c>
      <c r="K3104" s="148">
        <v>2.6921975771958699E-2</v>
      </c>
      <c r="L3104" s="197">
        <v>-126</v>
      </c>
      <c r="M3104" s="148">
        <v>2.76955586886872E-2</v>
      </c>
      <c r="N3104" s="87">
        <v>-13742.828</v>
      </c>
      <c r="O3104" s="87">
        <v>-53.197426442304298</v>
      </c>
      <c r="P3104" s="198">
        <v>0</v>
      </c>
      <c r="Q3104" s="198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52">
        <v>43258</v>
      </c>
      <c r="B3105" s="217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26">
        <v>105633</v>
      </c>
      <c r="J3105">
        <v>8.73</v>
      </c>
      <c r="K3105" s="148">
        <v>0.21842158730563099</v>
      </c>
      <c r="L3105" s="197">
        <v>-3146</v>
      </c>
      <c r="M3105" s="148">
        <v>0.28589147036128298</v>
      </c>
      <c r="N3105" s="87">
        <v>-31786.762999999999</v>
      </c>
      <c r="O3105" s="87">
        <v>-3610.3260930113702</v>
      </c>
      <c r="P3105" s="198">
        <v>3</v>
      </c>
      <c r="Q3105" s="198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52">
        <v>43258</v>
      </c>
      <c r="B3106" s="217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26">
        <v>4008</v>
      </c>
      <c r="J3106">
        <v>40.08</v>
      </c>
      <c r="K3106" s="148">
        <v>8.2875022192020406E-3</v>
      </c>
      <c r="L3106" s="197">
        <v>16</v>
      </c>
      <c r="M3106" s="148">
        <v>0</v>
      </c>
    </row>
    <row r="3107" spans="1:64" x14ac:dyDescent="0.25">
      <c r="A3107" s="152">
        <v>43258</v>
      </c>
      <c r="B3107" s="217" t="s">
        <v>835</v>
      </c>
      <c r="C3107" t="s">
        <v>839</v>
      </c>
      <c r="I3107" s="326">
        <v>4477.1099999999997</v>
      </c>
      <c r="K3107" s="148">
        <v>9.2574997656216605E-3</v>
      </c>
      <c r="L3107" s="197">
        <v>0</v>
      </c>
      <c r="M3107" s="148">
        <v>9.2222820166701996E-2</v>
      </c>
    </row>
    <row r="3108" spans="1:64" x14ac:dyDescent="0.25">
      <c r="A3108" s="152">
        <v>43262</v>
      </c>
      <c r="B3108" s="217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26">
        <v>10132.39</v>
      </c>
      <c r="J3108">
        <v>0.01</v>
      </c>
      <c r="K3108" s="148">
        <v>2.1423891815624999E-2</v>
      </c>
      <c r="L3108" s="197">
        <v>8.7199999999997999</v>
      </c>
      <c r="M3108" s="148">
        <v>0</v>
      </c>
    </row>
    <row r="3109" spans="1:64" x14ac:dyDescent="0.25">
      <c r="A3109" s="152">
        <v>43262</v>
      </c>
      <c r="B3109" s="217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26">
        <v>17043</v>
      </c>
      <c r="J3109">
        <v>4.37</v>
      </c>
      <c r="K3109" s="148">
        <v>3.6035662683108101E-2</v>
      </c>
      <c r="L3109" s="197">
        <v>-351</v>
      </c>
      <c r="M3109" s="148">
        <v>4.1658054905172999E-2</v>
      </c>
      <c r="N3109" s="87">
        <v>-1807.1410000000001</v>
      </c>
      <c r="O3109" s="87">
        <v>-393.515779847494</v>
      </c>
      <c r="P3109" s="198">
        <v>6</v>
      </c>
      <c r="Q3109" s="198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52">
        <v>43262</v>
      </c>
      <c r="B3110" s="217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26">
        <v>558</v>
      </c>
      <c r="J3110">
        <v>5.58</v>
      </c>
      <c r="K3110" s="148">
        <v>1.1798333495965699E-3</v>
      </c>
      <c r="L3110" s="197">
        <v>-11</v>
      </c>
      <c r="M3110" s="148">
        <v>0</v>
      </c>
    </row>
    <row r="3111" spans="1:64" x14ac:dyDescent="0.25">
      <c r="A3111" s="152">
        <v>43262</v>
      </c>
      <c r="B3111" s="217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26">
        <v>14214</v>
      </c>
      <c r="J3111">
        <v>6.18</v>
      </c>
      <c r="K3111" s="148">
        <v>3.0054034464454499E-2</v>
      </c>
      <c r="L3111" s="197">
        <v>-280.06</v>
      </c>
      <c r="M3111" s="148">
        <v>2.65169871158181E-2</v>
      </c>
      <c r="N3111" s="87">
        <v>11555.406000000001</v>
      </c>
      <c r="O3111" s="87">
        <v>273.48289935379597</v>
      </c>
      <c r="P3111" s="198">
        <v>0</v>
      </c>
      <c r="Q3111" s="198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52">
        <v>43262</v>
      </c>
      <c r="B3112" s="217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26">
        <v>82764</v>
      </c>
      <c r="J3112">
        <v>14.52</v>
      </c>
      <c r="K3112" s="148">
        <v>0.17499592714338799</v>
      </c>
      <c r="L3112" s="197">
        <v>-1871.29</v>
      </c>
      <c r="M3112" s="148">
        <v>0.19433123905865801</v>
      </c>
      <c r="N3112" s="87">
        <v>-9607.4760000001806</v>
      </c>
      <c r="O3112" s="87">
        <v>-665.00500429364195</v>
      </c>
      <c r="P3112" s="198">
        <v>7</v>
      </c>
      <c r="Q3112" s="198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52">
        <v>43262</v>
      </c>
      <c r="B3113" s="217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26">
        <v>192608</v>
      </c>
      <c r="J3113">
        <v>9.26</v>
      </c>
      <c r="K3113" s="148">
        <v>0.40724971648583502</v>
      </c>
      <c r="L3113" s="197">
        <v>-5604</v>
      </c>
      <c r="M3113" s="148">
        <v>0.41064089160725098</v>
      </c>
      <c r="N3113" s="87">
        <v>-5886.2690000000403</v>
      </c>
      <c r="O3113" s="87">
        <v>-173.208762662005</v>
      </c>
      <c r="P3113" s="198">
        <v>4</v>
      </c>
      <c r="Q3113" s="198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52">
        <v>43262</v>
      </c>
      <c r="B3114" s="217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26">
        <v>25112</v>
      </c>
      <c r="J3114">
        <v>5.84</v>
      </c>
      <c r="K3114" s="148">
        <v>5.3096729525213299E-2</v>
      </c>
      <c r="L3114" s="197">
        <v>0</v>
      </c>
      <c r="M3114" s="148">
        <v>5.4355366439217498E-2</v>
      </c>
      <c r="N3114" s="87">
        <v>-1272.2139999999999</v>
      </c>
      <c r="O3114" s="87">
        <v>-133.073774655173</v>
      </c>
      <c r="P3114" s="198">
        <v>6</v>
      </c>
      <c r="Q3114" s="198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52">
        <v>43262</v>
      </c>
      <c r="B3115" s="217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26">
        <v>959</v>
      </c>
      <c r="J3115">
        <v>9.59</v>
      </c>
      <c r="K3115" s="148">
        <v>2.0277064198263601E-3</v>
      </c>
      <c r="L3115" s="197">
        <v>-28</v>
      </c>
      <c r="M3115" s="148">
        <v>0</v>
      </c>
      <c r="N3115" s="87">
        <v>4353.6874999997499</v>
      </c>
      <c r="O3115" s="87">
        <v>417.61138735602498</v>
      </c>
      <c r="P3115" s="198">
        <v>0</v>
      </c>
      <c r="Q3115" s="198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52">
        <v>43262</v>
      </c>
      <c r="B3116" s="217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26">
        <v>1910</v>
      </c>
      <c r="J3116">
        <v>9.5500000000000007</v>
      </c>
      <c r="K3116" s="148">
        <v>4.0384976661818001E-3</v>
      </c>
      <c r="L3116" s="197">
        <v>-70</v>
      </c>
      <c r="M3116" s="148">
        <v>9.1627380295281795E-4</v>
      </c>
      <c r="N3116" s="87">
        <v>1436.6510000000001</v>
      </c>
      <c r="O3116" s="87">
        <v>153.57568711229899</v>
      </c>
      <c r="P3116" s="198">
        <v>0</v>
      </c>
      <c r="Q3116" s="198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52">
        <v>43262</v>
      </c>
      <c r="B3117" s="217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26">
        <v>15626</v>
      </c>
      <c r="J3117">
        <v>6.01</v>
      </c>
      <c r="K3117" s="148">
        <v>3.3039562582071601E-2</v>
      </c>
      <c r="L3117" s="197">
        <v>-404</v>
      </c>
      <c r="M3117" s="148">
        <v>3.4684816929720502E-2</v>
      </c>
      <c r="N3117" s="87">
        <v>-16705.828000000001</v>
      </c>
      <c r="O3117" s="87">
        <v>-129.40581381031299</v>
      </c>
      <c r="P3117" s="198">
        <v>0</v>
      </c>
      <c r="Q3117" s="198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52">
        <v>43262</v>
      </c>
      <c r="B3118" s="217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26">
        <v>107352</v>
      </c>
      <c r="J3118">
        <v>8.52</v>
      </c>
      <c r="K3118" s="148">
        <v>0.22698471280625601</v>
      </c>
      <c r="L3118" s="197">
        <v>-2566</v>
      </c>
      <c r="M3118" s="148">
        <v>0.30140253218032498</v>
      </c>
      <c r="N3118" s="87">
        <v>-34695.762999999999</v>
      </c>
      <c r="O3118" s="87">
        <v>-4051.2167194509402</v>
      </c>
      <c r="P3118" s="198">
        <v>4</v>
      </c>
      <c r="Q3118" s="198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52">
        <v>43262</v>
      </c>
      <c r="B3119" s="217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26">
        <v>4513</v>
      </c>
      <c r="J3119">
        <v>45.13</v>
      </c>
      <c r="K3119" s="148">
        <v>9.5422722342819195E-3</v>
      </c>
      <c r="L3119" s="197">
        <v>505</v>
      </c>
      <c r="M3119" s="148">
        <v>0</v>
      </c>
    </row>
    <row r="3120" spans="1:64" x14ac:dyDescent="0.25">
      <c r="A3120" s="152">
        <v>43262</v>
      </c>
      <c r="B3120" s="217" t="s">
        <v>835</v>
      </c>
      <c r="C3120" t="s">
        <v>839</v>
      </c>
      <c r="I3120" s="326">
        <v>156.76</v>
      </c>
      <c r="K3120" s="148">
        <v>3.3145282416264903E-4</v>
      </c>
      <c r="L3120" s="197">
        <v>0</v>
      </c>
      <c r="M3120" s="148">
        <v>2.1755344639787701E-2</v>
      </c>
    </row>
    <row r="3121" spans="1:64" x14ac:dyDescent="0.25">
      <c r="A3121" s="152">
        <v>43264</v>
      </c>
      <c r="B3121" s="217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26">
        <v>10138.35</v>
      </c>
      <c r="J3121">
        <v>0.01</v>
      </c>
      <c r="K3121" s="148">
        <v>2.1306692802646701E-2</v>
      </c>
      <c r="L3121" s="197">
        <v>5.9600000000000399</v>
      </c>
      <c r="M3121" s="148">
        <v>0</v>
      </c>
    </row>
    <row r="3122" spans="1:64" x14ac:dyDescent="0.25">
      <c r="A3122" s="152">
        <v>43264</v>
      </c>
      <c r="B3122" s="217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26">
        <v>17004</v>
      </c>
      <c r="J3122">
        <v>4.3600000000000003</v>
      </c>
      <c r="K3122" s="148">
        <v>3.5735499801861699E-2</v>
      </c>
      <c r="L3122" s="197">
        <v>-39</v>
      </c>
      <c r="M3122" s="148">
        <v>4.1405809847462997E-2</v>
      </c>
      <c r="N3122" s="87">
        <v>-1807.1410000000001</v>
      </c>
      <c r="O3122" s="87">
        <v>-393.515779847494</v>
      </c>
      <c r="P3122" s="198">
        <v>6</v>
      </c>
      <c r="Q3122" s="198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52">
        <v>43264</v>
      </c>
      <c r="B3123" s="217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26">
        <v>554</v>
      </c>
      <c r="J3123">
        <v>5.54</v>
      </c>
      <c r="K3123" s="148">
        <v>1.1642829269719701E-3</v>
      </c>
      <c r="L3123" s="197">
        <v>-4</v>
      </c>
      <c r="M3123" s="148">
        <v>0</v>
      </c>
    </row>
    <row r="3124" spans="1:64" x14ac:dyDescent="0.25">
      <c r="A3124" s="152">
        <v>43264</v>
      </c>
      <c r="B3124" s="217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26">
        <v>14168</v>
      </c>
      <c r="J3124">
        <v>6.16</v>
      </c>
      <c r="K3124" s="148">
        <v>2.9775379980756099E-2</v>
      </c>
      <c r="L3124" s="197">
        <v>-46</v>
      </c>
      <c r="M3124" s="148">
        <v>2.6356423235422002E-2</v>
      </c>
      <c r="N3124" s="87">
        <v>11555.406000000001</v>
      </c>
      <c r="O3124" s="87">
        <v>273.48289935379597</v>
      </c>
      <c r="P3124" s="198">
        <v>0</v>
      </c>
      <c r="Q3124" s="198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52">
        <v>43264</v>
      </c>
      <c r="B3125" s="217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26">
        <v>82935</v>
      </c>
      <c r="J3125">
        <v>14.55</v>
      </c>
      <c r="K3125" s="148">
        <v>0.17429567608018101</v>
      </c>
      <c r="L3125" s="197">
        <v>171</v>
      </c>
      <c r="M3125" s="148">
        <v>0.19315453758465001</v>
      </c>
      <c r="N3125" s="87">
        <v>-9607.4760000001806</v>
      </c>
      <c r="O3125" s="87">
        <v>-665.00500429364195</v>
      </c>
      <c r="P3125" s="198">
        <v>7</v>
      </c>
      <c r="Q3125" s="198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52">
        <v>43264</v>
      </c>
      <c r="B3126" s="217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26">
        <v>190536</v>
      </c>
      <c r="J3126">
        <v>9.34</v>
      </c>
      <c r="K3126" s="148">
        <v>0.40042926312911797</v>
      </c>
      <c r="L3126" s="197">
        <v>1671.25</v>
      </c>
      <c r="M3126" s="148">
        <v>0.400287615711649</v>
      </c>
      <c r="N3126" s="87">
        <v>-3399.0210000000202</v>
      </c>
      <c r="O3126" s="87">
        <v>94.039577158833197</v>
      </c>
      <c r="P3126" s="198">
        <v>4</v>
      </c>
      <c r="Q3126" s="198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52">
        <v>43264</v>
      </c>
      <c r="B3127" s="217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26">
        <v>25112</v>
      </c>
      <c r="J3127">
        <v>5.84</v>
      </c>
      <c r="K3127" s="148">
        <v>5.2775221772780101E-2</v>
      </c>
      <c r="L3127" s="197">
        <v>0</v>
      </c>
      <c r="M3127" s="148">
        <v>5.40262374730303E-2</v>
      </c>
      <c r="N3127" s="87">
        <v>-1272.2139999999999</v>
      </c>
      <c r="O3127" s="87">
        <v>-133.073774655173</v>
      </c>
      <c r="P3127" s="198">
        <v>6</v>
      </c>
      <c r="Q3127" s="198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52">
        <v>43264</v>
      </c>
      <c r="B3128" s="217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26">
        <v>1018</v>
      </c>
      <c r="J3128">
        <v>10.18</v>
      </c>
      <c r="K3128" s="148">
        <v>2.1394224181542701E-3</v>
      </c>
      <c r="L3128" s="197">
        <v>59</v>
      </c>
      <c r="M3128" s="148">
        <v>0</v>
      </c>
      <c r="N3128" s="87">
        <v>4353.6874999997499</v>
      </c>
      <c r="O3128" s="87">
        <v>417.61138735602498</v>
      </c>
      <c r="P3128" s="198">
        <v>0</v>
      </c>
      <c r="Q3128" s="198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52">
        <v>43264</v>
      </c>
      <c r="B3129" s="217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26">
        <v>1852</v>
      </c>
      <c r="J3129">
        <v>9.26</v>
      </c>
      <c r="K3129" s="148">
        <v>3.8921515898052198E-3</v>
      </c>
      <c r="L3129" s="197">
        <v>-58</v>
      </c>
      <c r="M3129" s="148">
        <v>9.1072564332726302E-4</v>
      </c>
      <c r="N3129" s="87">
        <v>1436.6510000000001</v>
      </c>
      <c r="O3129" s="87">
        <v>153.57568711229899</v>
      </c>
      <c r="P3129" s="198">
        <v>0</v>
      </c>
      <c r="Q3129" s="198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52">
        <v>43264</v>
      </c>
      <c r="B3130" s="217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26">
        <v>15496</v>
      </c>
      <c r="J3130">
        <v>5.96</v>
      </c>
      <c r="K3130" s="148">
        <v>3.2566296455519297E-2</v>
      </c>
      <c r="L3130" s="197">
        <v>-130</v>
      </c>
      <c r="M3130" s="148">
        <v>3.4474795754511699E-2</v>
      </c>
      <c r="N3130" s="87">
        <v>-16705.828000000001</v>
      </c>
      <c r="O3130" s="87">
        <v>-129.40581381031299</v>
      </c>
      <c r="P3130" s="198">
        <v>0</v>
      </c>
      <c r="Q3130" s="198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52">
        <v>43264</v>
      </c>
      <c r="B3131" s="217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26">
        <v>108360</v>
      </c>
      <c r="J3131">
        <v>8.6</v>
      </c>
      <c r="K3131" s="148">
        <v>0.22772869669076301</v>
      </c>
      <c r="L3131" s="197">
        <v>1008</v>
      </c>
      <c r="M3131" s="148">
        <v>0.29957749979950798</v>
      </c>
      <c r="N3131" s="87">
        <v>-34695.762999999999</v>
      </c>
      <c r="O3131" s="87">
        <v>-4051.2167194509402</v>
      </c>
      <c r="P3131" s="198">
        <v>4</v>
      </c>
      <c r="Q3131" s="198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52">
        <v>43264</v>
      </c>
      <c r="B3132" s="217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26">
        <v>4756</v>
      </c>
      <c r="J3132">
        <v>47.56</v>
      </c>
      <c r="K3132" s="148">
        <v>9.9951797846185905E-3</v>
      </c>
      <c r="L3132" s="197">
        <v>243</v>
      </c>
      <c r="M3132" s="148">
        <v>0</v>
      </c>
    </row>
    <row r="3133" spans="1:64" x14ac:dyDescent="0.25">
      <c r="A3133" s="152">
        <v>43264</v>
      </c>
      <c r="B3133" s="217" t="s">
        <v>835</v>
      </c>
      <c r="C3133" t="s">
        <v>839</v>
      </c>
      <c r="I3133" s="326">
        <v>3900.01</v>
      </c>
      <c r="K3133" s="148">
        <v>8.1962365668230303E-3</v>
      </c>
      <c r="L3133" s="197">
        <v>0</v>
      </c>
      <c r="M3133" s="148">
        <v>2.9502929369469799E-2</v>
      </c>
    </row>
    <row r="3134" spans="1:64" x14ac:dyDescent="0.25">
      <c r="A3134" s="152">
        <v>43266</v>
      </c>
      <c r="B3134" s="217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26">
        <v>140.07</v>
      </c>
      <c r="J3134">
        <v>0.01</v>
      </c>
      <c r="K3134" s="148">
        <v>3.0615103927753701E-4</v>
      </c>
      <c r="L3134" s="197">
        <v>-3.0409999999997099</v>
      </c>
      <c r="M3134" s="148">
        <v>0</v>
      </c>
    </row>
    <row r="3135" spans="1:64" x14ac:dyDescent="0.25">
      <c r="A3135" s="152">
        <v>43266</v>
      </c>
      <c r="B3135" s="217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26">
        <v>19008</v>
      </c>
      <c r="J3135">
        <v>4.32</v>
      </c>
      <c r="K3135" s="148">
        <v>4.1545791065805797E-2</v>
      </c>
      <c r="L3135" s="197">
        <v>-176.04</v>
      </c>
      <c r="M3135" s="148">
        <v>4.78277996902731E-2</v>
      </c>
      <c r="N3135" s="87">
        <v>-2748.4409999999998</v>
      </c>
      <c r="O3135" s="87">
        <v>-631.50960448275805</v>
      </c>
      <c r="P3135" s="198">
        <v>7</v>
      </c>
      <c r="Q3135" s="198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52">
        <v>43266</v>
      </c>
      <c r="B3136" s="217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26">
        <v>570</v>
      </c>
      <c r="J3136">
        <v>5.7</v>
      </c>
      <c r="K3136" s="148">
        <v>1.2458491639051601E-3</v>
      </c>
      <c r="L3136" s="197">
        <v>16</v>
      </c>
      <c r="M3136" s="148">
        <v>0</v>
      </c>
    </row>
    <row r="3137" spans="1:64" x14ac:dyDescent="0.25">
      <c r="A3137" s="152">
        <v>43266</v>
      </c>
      <c r="B3137" s="217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26">
        <v>14421</v>
      </c>
      <c r="J3137">
        <v>6.27</v>
      </c>
      <c r="K3137" s="148">
        <v>3.1519983846800603E-2</v>
      </c>
      <c r="L3137" s="197">
        <v>253</v>
      </c>
      <c r="M3137" s="148">
        <v>2.74112170182471E-2</v>
      </c>
      <c r="N3137" s="87">
        <v>11555.406000000001</v>
      </c>
      <c r="O3137" s="87">
        <v>273.48289935379597</v>
      </c>
      <c r="P3137" s="198">
        <v>0</v>
      </c>
      <c r="Q3137" s="198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52">
        <v>43266</v>
      </c>
      <c r="B3138" s="217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26">
        <v>85622</v>
      </c>
      <c r="J3138">
        <v>13.81</v>
      </c>
      <c r="K3138" s="148">
        <v>0.187144030020856</v>
      </c>
      <c r="L3138" s="197">
        <v>-4183.1400000000003</v>
      </c>
      <c r="M3138" s="148">
        <v>0.215900720422115</v>
      </c>
      <c r="N3138" s="87">
        <v>-13659.7760000002</v>
      </c>
      <c r="O3138" s="87">
        <v>-994.38791784415105</v>
      </c>
      <c r="P3138" s="198">
        <v>8</v>
      </c>
      <c r="Q3138" s="198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52">
        <v>43266</v>
      </c>
      <c r="B3139" s="217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26">
        <v>185430</v>
      </c>
      <c r="J3139">
        <v>8.83</v>
      </c>
      <c r="K3139" s="148">
        <v>0.405294404320937</v>
      </c>
      <c r="L3139" s="197">
        <v>-4271.63</v>
      </c>
      <c r="M3139" s="148">
        <v>0.41448359104087601</v>
      </c>
      <c r="N3139" s="87">
        <v>-3446.6490000000399</v>
      </c>
      <c r="O3139" s="87">
        <v>92.005187183002207</v>
      </c>
      <c r="P3139" s="198">
        <v>4</v>
      </c>
      <c r="Q3139" s="198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52">
        <v>43266</v>
      </c>
      <c r="B3140" s="217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26">
        <v>25112</v>
      </c>
      <c r="J3140">
        <v>5.84</v>
      </c>
      <c r="K3140" s="148">
        <v>5.4887305621028802E-2</v>
      </c>
      <c r="L3140" s="197">
        <v>0</v>
      </c>
      <c r="M3140" s="148">
        <v>5.6188387431200401E-2</v>
      </c>
      <c r="N3140" s="87">
        <v>-1272.2139999999999</v>
      </c>
      <c r="O3140" s="87">
        <v>-133.073774655173</v>
      </c>
      <c r="P3140" s="198">
        <v>6</v>
      </c>
      <c r="Q3140" s="198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52">
        <v>43266</v>
      </c>
      <c r="B3141" s="217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26">
        <v>1015</v>
      </c>
      <c r="J3141">
        <v>10.15</v>
      </c>
      <c r="K3141" s="148">
        <v>2.2184857918662098E-3</v>
      </c>
      <c r="L3141" s="197">
        <v>12</v>
      </c>
      <c r="M3141" s="148">
        <v>0</v>
      </c>
      <c r="N3141" s="87">
        <v>4368.6874999997499</v>
      </c>
      <c r="O3141" s="87">
        <v>419.05020693376002</v>
      </c>
      <c r="P3141" s="198">
        <v>0</v>
      </c>
      <c r="Q3141" s="198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52">
        <v>43266</v>
      </c>
      <c r="B3142" s="217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26">
        <v>1768</v>
      </c>
      <c r="J3142">
        <v>8.84</v>
      </c>
      <c r="K3142" s="148">
        <v>3.86431810839355E-3</v>
      </c>
      <c r="L3142" s="197">
        <v>-66</v>
      </c>
      <c r="M3142" s="148">
        <v>9.0783061443510304E-4</v>
      </c>
      <c r="N3142" s="87">
        <v>1454.6510000000001</v>
      </c>
      <c r="O3142" s="87">
        <v>155.499858235294</v>
      </c>
      <c r="P3142" s="198">
        <v>0</v>
      </c>
      <c r="Q3142" s="198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52">
        <v>43266</v>
      </c>
      <c r="B3143" s="217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26">
        <v>15028</v>
      </c>
      <c r="J3143">
        <v>5.78</v>
      </c>
      <c r="K3143" s="148">
        <v>3.2846703921345199E-2</v>
      </c>
      <c r="L3143" s="197">
        <v>-468</v>
      </c>
      <c r="M3143" s="148">
        <v>3.5854489801052498E-2</v>
      </c>
      <c r="N3143" s="87">
        <v>-16705.828000000001</v>
      </c>
      <c r="O3143" s="87">
        <v>-129.40581381031299</v>
      </c>
      <c r="P3143" s="198">
        <v>0</v>
      </c>
      <c r="Q3143" s="198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52">
        <v>43266</v>
      </c>
      <c r="B3144" s="217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26">
        <v>103068</v>
      </c>
      <c r="J3144">
        <v>8.18</v>
      </c>
      <c r="K3144" s="148">
        <v>0.22527575723750401</v>
      </c>
      <c r="L3144" s="197">
        <v>-5292</v>
      </c>
      <c r="M3144" s="148">
        <v>0.31156670187902702</v>
      </c>
      <c r="N3144" s="87">
        <v>-34695.762999999999</v>
      </c>
      <c r="O3144" s="87">
        <v>-4051.2167194509402</v>
      </c>
      <c r="P3144" s="198">
        <v>4</v>
      </c>
      <c r="Q3144" s="198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52">
        <v>43266</v>
      </c>
      <c r="B3145" s="217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26">
        <v>4715</v>
      </c>
      <c r="J3145">
        <v>47.15</v>
      </c>
      <c r="K3145" s="148">
        <v>1.0305576855812E-2</v>
      </c>
      <c r="L3145" s="197">
        <v>-41</v>
      </c>
      <c r="M3145" s="148">
        <v>0</v>
      </c>
    </row>
    <row r="3146" spans="1:64" x14ac:dyDescent="0.25">
      <c r="A3146" s="152">
        <v>43266</v>
      </c>
      <c r="B3146" s="217" t="s">
        <v>835</v>
      </c>
      <c r="C3146" t="s">
        <v>839</v>
      </c>
      <c r="I3146" s="326">
        <v>1622.2</v>
      </c>
      <c r="K3146" s="148">
        <v>3.54564300646834E-3</v>
      </c>
      <c r="L3146" s="197">
        <v>0</v>
      </c>
      <c r="M3146" s="148">
        <v>3.8517940457458801E-3</v>
      </c>
    </row>
    <row r="3147" spans="1:64" x14ac:dyDescent="0.25">
      <c r="A3147" s="152">
        <v>43270</v>
      </c>
      <c r="B3147" s="217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26">
        <v>140.08000000000001</v>
      </c>
      <c r="J3147">
        <v>0.01</v>
      </c>
      <c r="K3147" s="148">
        <v>2.9045859281354701E-4</v>
      </c>
      <c r="L3147" s="197">
        <v>0.26699999999982499</v>
      </c>
      <c r="M3147" s="148">
        <v>0</v>
      </c>
    </row>
    <row r="3148" spans="1:64" x14ac:dyDescent="0.25">
      <c r="A3148" s="152">
        <v>43270</v>
      </c>
      <c r="B3148" s="217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26">
        <v>19943</v>
      </c>
      <c r="J3148">
        <v>4.07</v>
      </c>
      <c r="K3148" s="148">
        <v>4.1352196719592803E-2</v>
      </c>
      <c r="L3148" s="197">
        <v>-1165.04</v>
      </c>
      <c r="M3148" s="148">
        <v>4.9727514673052399E-2</v>
      </c>
      <c r="N3148" s="87">
        <v>-3457.74099999999</v>
      </c>
      <c r="O3148" s="87">
        <v>-824.82389725536802</v>
      </c>
      <c r="P3148" s="198">
        <v>8</v>
      </c>
      <c r="Q3148" s="198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52">
        <v>43270</v>
      </c>
      <c r="B3149" s="217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26">
        <v>574</v>
      </c>
      <c r="J3149">
        <v>5.74</v>
      </c>
      <c r="K3149" s="148">
        <v>1.19020011618344E-3</v>
      </c>
      <c r="L3149" s="197">
        <v>4</v>
      </c>
      <c r="M3149" s="148">
        <v>0</v>
      </c>
    </row>
    <row r="3150" spans="1:64" x14ac:dyDescent="0.25">
      <c r="A3150" s="152">
        <v>43270</v>
      </c>
      <c r="B3150" s="217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26">
        <v>14582</v>
      </c>
      <c r="J3150">
        <v>6.34</v>
      </c>
      <c r="K3150" s="148">
        <v>3.0236059397538099E-2</v>
      </c>
      <c r="L3150" s="197">
        <v>161</v>
      </c>
      <c r="M3150" s="148">
        <v>2.6004338134277102E-2</v>
      </c>
      <c r="N3150" s="87">
        <v>11555.406000000001</v>
      </c>
      <c r="O3150" s="87">
        <v>273.48289935379597</v>
      </c>
      <c r="P3150" s="198">
        <v>0</v>
      </c>
      <c r="Q3150" s="198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52">
        <v>43270</v>
      </c>
      <c r="B3151" s="217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26">
        <v>98252</v>
      </c>
      <c r="J3151">
        <v>12.76</v>
      </c>
      <c r="K3151" s="148">
        <v>0.20372742476525299</v>
      </c>
      <c r="L3151" s="197">
        <v>-7115.4</v>
      </c>
      <c r="M3151" s="148">
        <v>0.24576209964902801</v>
      </c>
      <c r="N3151" s="87">
        <v>-20433.6760000002</v>
      </c>
      <c r="O3151" s="87">
        <v>-1603.09726546312</v>
      </c>
      <c r="P3151" s="198">
        <v>11</v>
      </c>
      <c r="Q3151" s="198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52">
        <v>43270</v>
      </c>
      <c r="B3152" s="217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26">
        <v>188100</v>
      </c>
      <c r="J3152">
        <v>8.36</v>
      </c>
      <c r="K3152" s="148">
        <v>0.390028992777186</v>
      </c>
      <c r="L3152" s="197">
        <v>-10160</v>
      </c>
      <c r="M3152" s="148">
        <v>0.419813501862352</v>
      </c>
      <c r="N3152" s="87">
        <v>-19096.649000000001</v>
      </c>
      <c r="O3152" s="87">
        <v>-1775.5021525479799</v>
      </c>
      <c r="P3152" s="198">
        <v>7</v>
      </c>
      <c r="Q3152" s="198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52">
        <v>43270</v>
      </c>
      <c r="B3153" s="217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26">
        <v>25112</v>
      </c>
      <c r="J3153">
        <v>5.84</v>
      </c>
      <c r="K3153" s="148">
        <v>5.2070218323342299E-2</v>
      </c>
      <c r="L3153" s="197">
        <v>0</v>
      </c>
      <c r="M3153" s="148">
        <v>5.3304522196444201E-2</v>
      </c>
      <c r="N3153" s="87">
        <v>-1272.2139999999999</v>
      </c>
      <c r="O3153" s="87">
        <v>-133.073774655173</v>
      </c>
      <c r="P3153" s="198">
        <v>6</v>
      </c>
      <c r="Q3153" s="198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52">
        <v>43270</v>
      </c>
      <c r="B3154" s="217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26">
        <v>929</v>
      </c>
      <c r="J3154">
        <v>9.2899999999999991</v>
      </c>
      <c r="K3154" s="148">
        <v>1.9262994911749399E-3</v>
      </c>
      <c r="L3154" s="197">
        <v>-86</v>
      </c>
      <c r="M3154" s="148">
        <v>0</v>
      </c>
      <c r="N3154" s="87">
        <v>4368.6874999997499</v>
      </c>
      <c r="O3154" s="87">
        <v>419.05020693376002</v>
      </c>
      <c r="P3154" s="198">
        <v>0</v>
      </c>
      <c r="Q3154" s="198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52">
        <v>43270</v>
      </c>
      <c r="B3155" s="217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26">
        <v>1608</v>
      </c>
      <c r="J3155">
        <v>8.0399999999999991</v>
      </c>
      <c r="K3155" s="148">
        <v>3.3342191408065598E-3</v>
      </c>
      <c r="L3155" s="197">
        <v>-160</v>
      </c>
      <c r="M3155" s="148">
        <v>8.6123626874005303E-4</v>
      </c>
      <c r="N3155" s="87">
        <v>1454.6510000000001</v>
      </c>
      <c r="O3155" s="87">
        <v>155.499858235294</v>
      </c>
      <c r="P3155" s="198">
        <v>0</v>
      </c>
      <c r="Q3155" s="198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52">
        <v>43270</v>
      </c>
      <c r="B3156" s="217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26">
        <v>17298</v>
      </c>
      <c r="J3156">
        <v>5.58</v>
      </c>
      <c r="K3156" s="148">
        <v>3.5867737996064603E-2</v>
      </c>
      <c r="L3156" s="197">
        <v>-565</v>
      </c>
      <c r="M3156" s="148">
        <v>3.9892687908130803E-2</v>
      </c>
      <c r="N3156" s="87">
        <v>-19535.828000000001</v>
      </c>
      <c r="O3156" s="87">
        <v>-298.98788710246998</v>
      </c>
      <c r="P3156" s="198">
        <v>0</v>
      </c>
      <c r="Q3156" s="198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52">
        <v>43270</v>
      </c>
      <c r="B3157" s="217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26">
        <v>104481</v>
      </c>
      <c r="J3157">
        <v>7.41</v>
      </c>
      <c r="K3157" s="148">
        <v>0.21664337689714599</v>
      </c>
      <c r="L3157" s="197">
        <v>-9992</v>
      </c>
      <c r="M3157" s="148">
        <v>0.31922405007101401</v>
      </c>
      <c r="N3157" s="87">
        <v>-50180.762999999999</v>
      </c>
      <c r="O3157" s="87">
        <v>-6814.62943186142</v>
      </c>
      <c r="P3157" s="198">
        <v>6</v>
      </c>
      <c r="Q3157" s="198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52">
        <v>43270</v>
      </c>
      <c r="B3158" s="217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26">
        <v>4451</v>
      </c>
      <c r="J3158">
        <v>44.51</v>
      </c>
      <c r="K3158" s="148">
        <v>9.2292346988370692E-3</v>
      </c>
      <c r="L3158" s="197">
        <v>-264</v>
      </c>
      <c r="M3158" s="148">
        <v>0</v>
      </c>
    </row>
    <row r="3159" spans="1:64" x14ac:dyDescent="0.25">
      <c r="A3159" s="152">
        <v>43270</v>
      </c>
      <c r="B3159" s="217" t="s">
        <v>835</v>
      </c>
      <c r="C3159" t="s">
        <v>839</v>
      </c>
      <c r="I3159" s="326">
        <v>6801.76</v>
      </c>
      <c r="K3159" s="148">
        <v>1.41035810840625E-2</v>
      </c>
      <c r="L3159" s="197">
        <v>0</v>
      </c>
      <c r="M3159" s="148">
        <v>1.4394039676876001E-2</v>
      </c>
    </row>
    <row r="3160" spans="1:64" x14ac:dyDescent="0.25">
      <c r="A3160" s="152">
        <v>43272</v>
      </c>
      <c r="B3160" s="217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26">
        <v>140.13999999999999</v>
      </c>
      <c r="J3160">
        <v>0.01</v>
      </c>
      <c r="K3160" s="148">
        <v>2.9266711210654002E-4</v>
      </c>
      <c r="L3160" s="197">
        <v>1.60199999999986</v>
      </c>
      <c r="M3160" s="148">
        <v>0</v>
      </c>
    </row>
    <row r="3161" spans="1:64" x14ac:dyDescent="0.25">
      <c r="A3161" s="152">
        <v>43272</v>
      </c>
      <c r="B3161" s="217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26">
        <v>19747</v>
      </c>
      <c r="J3161">
        <v>4.03</v>
      </c>
      <c r="K3161" s="148">
        <v>4.12394567059216E-2</v>
      </c>
      <c r="L3161" s="197">
        <v>-196</v>
      </c>
      <c r="M3161" s="148">
        <v>5.0084168421715598E-2</v>
      </c>
      <c r="N3161" s="87">
        <v>-3457.74099999999</v>
      </c>
      <c r="O3161" s="87">
        <v>-824.82389725536802</v>
      </c>
      <c r="P3161" s="198">
        <v>8</v>
      </c>
      <c r="Q3161" s="198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52">
        <v>43272</v>
      </c>
      <c r="B3162" s="217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26">
        <v>568</v>
      </c>
      <c r="J3162">
        <v>5.68</v>
      </c>
      <c r="K3162" s="148">
        <v>1.1862060773263499E-3</v>
      </c>
      <c r="L3162" s="197">
        <v>-6</v>
      </c>
      <c r="M3162" s="148">
        <v>0</v>
      </c>
    </row>
    <row r="3163" spans="1:64" x14ac:dyDescent="0.25">
      <c r="A3163" s="152">
        <v>43272</v>
      </c>
      <c r="B3163" s="217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26">
        <v>14306</v>
      </c>
      <c r="J3163">
        <v>6.22</v>
      </c>
      <c r="K3163" s="148">
        <v>2.9876521377166902E-2</v>
      </c>
      <c r="L3163" s="197">
        <v>-276</v>
      </c>
      <c r="M3163" s="148">
        <v>2.6190845437891099E-2</v>
      </c>
      <c r="N3163" s="87">
        <v>11555.406000000001</v>
      </c>
      <c r="O3163" s="87">
        <v>273.48289935379597</v>
      </c>
      <c r="P3163" s="198">
        <v>0</v>
      </c>
      <c r="Q3163" s="198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52">
        <v>43272</v>
      </c>
      <c r="B3164" s="217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26">
        <v>97944</v>
      </c>
      <c r="J3164">
        <v>12.72</v>
      </c>
      <c r="K3164" s="148">
        <v>0.204545366263472</v>
      </c>
      <c r="L3164" s="197">
        <v>-308</v>
      </c>
      <c r="M3164" s="148">
        <v>0.24752474503147801</v>
      </c>
      <c r="N3164" s="87">
        <v>-20433.6760000002</v>
      </c>
      <c r="O3164" s="87">
        <v>-1603.09726546312</v>
      </c>
      <c r="P3164" s="198">
        <v>11</v>
      </c>
      <c r="Q3164" s="198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52">
        <v>43272</v>
      </c>
      <c r="B3165" s="217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26">
        <v>187875</v>
      </c>
      <c r="J3165">
        <v>8.35</v>
      </c>
      <c r="K3165" s="148">
        <v>0.39235645559452198</v>
      </c>
      <c r="L3165" s="197">
        <v>-225</v>
      </c>
      <c r="M3165" s="148">
        <v>0.42282447194929601</v>
      </c>
      <c r="N3165" s="87">
        <v>-19096.649000000001</v>
      </c>
      <c r="O3165" s="87">
        <v>-1775.5021525479799</v>
      </c>
      <c r="P3165" s="198">
        <v>7</v>
      </c>
      <c r="Q3165" s="198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52">
        <v>43272</v>
      </c>
      <c r="B3166" s="217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26">
        <v>25112</v>
      </c>
      <c r="J3166">
        <v>5.84</v>
      </c>
      <c r="K3166" s="148">
        <v>5.2443674320104501E-2</v>
      </c>
      <c r="L3166" s="197">
        <v>0</v>
      </c>
      <c r="M3166" s="148">
        <v>5.3686830819488399E-2</v>
      </c>
      <c r="N3166" s="87">
        <v>-1272.2139999999999</v>
      </c>
      <c r="O3166" s="87">
        <v>-133.073774655173</v>
      </c>
      <c r="P3166" s="198">
        <v>6</v>
      </c>
      <c r="Q3166" s="198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52">
        <v>43272</v>
      </c>
      <c r="B3167" s="217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26">
        <v>948</v>
      </c>
      <c r="J3167">
        <v>9.48</v>
      </c>
      <c r="K3167" s="148">
        <v>1.97979465018553E-3</v>
      </c>
      <c r="L3167" s="197">
        <v>19</v>
      </c>
      <c r="M3167" s="148">
        <v>0</v>
      </c>
      <c r="N3167" s="87">
        <v>4368.6874999997499</v>
      </c>
      <c r="O3167" s="87">
        <v>419.05020693376002</v>
      </c>
      <c r="P3167" s="198">
        <v>0</v>
      </c>
      <c r="Q3167" s="198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52">
        <v>43272</v>
      </c>
      <c r="B3168" s="217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26">
        <v>1614</v>
      </c>
      <c r="J3168">
        <v>8.07</v>
      </c>
      <c r="K3168" s="148">
        <v>3.3706630436702999E-3</v>
      </c>
      <c r="L3168" s="197">
        <v>6</v>
      </c>
      <c r="M3168" s="148">
        <v>8.6741319404489401E-4</v>
      </c>
      <c r="N3168" s="87">
        <v>1454.6510000000001</v>
      </c>
      <c r="O3168" s="87">
        <v>155.499858235294</v>
      </c>
      <c r="P3168" s="198">
        <v>0</v>
      </c>
      <c r="Q3168" s="198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52">
        <v>43272</v>
      </c>
      <c r="B3169" s="217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26">
        <v>16926</v>
      </c>
      <c r="J3169">
        <v>5.46</v>
      </c>
      <c r="K3169" s="148">
        <v>3.5348105747932797E-2</v>
      </c>
      <c r="L3169" s="197">
        <v>-372</v>
      </c>
      <c r="M3169" s="148">
        <v>4.0178804694385499E-2</v>
      </c>
      <c r="N3169" s="87">
        <v>-19535.828000000001</v>
      </c>
      <c r="O3169" s="87">
        <v>-298.98788710246998</v>
      </c>
      <c r="P3169" s="198">
        <v>0</v>
      </c>
      <c r="Q3169" s="198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52">
        <v>43272</v>
      </c>
      <c r="B3170" s="217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26">
        <v>102808</v>
      </c>
      <c r="J3170">
        <v>7.24</v>
      </c>
      <c r="K3170" s="148">
        <v>0.21470329999606999</v>
      </c>
      <c r="L3170" s="197">
        <v>-2324.0300000000102</v>
      </c>
      <c r="M3170" s="148">
        <v>0.32287318158054201</v>
      </c>
      <c r="N3170" s="87">
        <v>-50379.794999999998</v>
      </c>
      <c r="O3170" s="87">
        <v>-6860.3004226839303</v>
      </c>
      <c r="P3170" s="198">
        <v>6</v>
      </c>
      <c r="Q3170" s="198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52">
        <v>43272</v>
      </c>
      <c r="B3171" s="217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26">
        <v>4689</v>
      </c>
      <c r="J3171">
        <v>46.89</v>
      </c>
      <c r="K3171" s="148">
        <v>9.7924653108860307E-3</v>
      </c>
      <c r="L3171" s="197">
        <v>238</v>
      </c>
      <c r="M3171" s="148">
        <v>0</v>
      </c>
    </row>
    <row r="3172" spans="1:64" x14ac:dyDescent="0.25">
      <c r="A3172" s="152">
        <v>43272</v>
      </c>
      <c r="B3172" s="217" t="s">
        <v>835</v>
      </c>
      <c r="C3172" t="s">
        <v>839</v>
      </c>
      <c r="I3172" s="326">
        <v>6160.4</v>
      </c>
      <c r="K3172" s="148">
        <v>1.2865323800636E-2</v>
      </c>
      <c r="L3172" s="197">
        <v>0</v>
      </c>
      <c r="M3172" s="148">
        <v>1.31579909127426E-2</v>
      </c>
    </row>
    <row r="3173" spans="1:64" x14ac:dyDescent="0.25">
      <c r="A3173" s="152">
        <v>43285</v>
      </c>
      <c r="B3173" s="217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26">
        <v>140.30000000000001</v>
      </c>
      <c r="J3173">
        <v>0.01</v>
      </c>
      <c r="K3173" s="148">
        <v>2.9487815972824798E-4</v>
      </c>
      <c r="L3173" s="197">
        <v>4.2720000000003902</v>
      </c>
      <c r="M3173" s="148">
        <v>0</v>
      </c>
    </row>
    <row r="3174" spans="1:64" x14ac:dyDescent="0.25">
      <c r="A3174" s="152">
        <v>43285</v>
      </c>
      <c r="B3174" s="217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26">
        <v>21816</v>
      </c>
      <c r="J3174">
        <v>4.04</v>
      </c>
      <c r="K3174" s="148">
        <v>4.5852187688036103E-2</v>
      </c>
      <c r="L3174" s="197">
        <v>33.96</v>
      </c>
      <c r="M3174" s="148">
        <v>5.4682180718780997E-2</v>
      </c>
      <c r="N3174" s="87">
        <v>-4100.0410000000002</v>
      </c>
      <c r="O3174" s="87">
        <v>-1009.3573841133</v>
      </c>
      <c r="P3174" s="198">
        <v>9</v>
      </c>
      <c r="Q3174" s="198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52">
        <v>43285</v>
      </c>
      <c r="B3175" s="217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26">
        <v>516</v>
      </c>
      <c r="J3175">
        <v>5.16</v>
      </c>
      <c r="K3175" s="148">
        <v>1.08451269009106E-3</v>
      </c>
      <c r="L3175" s="197">
        <v>-52</v>
      </c>
      <c r="M3175" s="148">
        <v>0</v>
      </c>
    </row>
    <row r="3176" spans="1:64" x14ac:dyDescent="0.25">
      <c r="A3176" s="152">
        <v>43285</v>
      </c>
      <c r="B3176" s="217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26">
        <v>15988</v>
      </c>
      <c r="J3176">
        <v>5.71</v>
      </c>
      <c r="K3176" s="148">
        <v>3.3603079242588901E-2</v>
      </c>
      <c r="L3176" s="197">
        <v>-587.76</v>
      </c>
      <c r="M3176" s="148">
        <v>3.1129129247913799E-2</v>
      </c>
      <c r="N3176" s="87">
        <v>17325.135999999999</v>
      </c>
      <c r="O3176" s="87">
        <v>214.62840872600401</v>
      </c>
      <c r="P3176" s="198">
        <v>0</v>
      </c>
      <c r="Q3176" s="198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52">
        <v>43285</v>
      </c>
      <c r="B3177" s="217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26">
        <v>95046</v>
      </c>
      <c r="J3177">
        <v>13.02</v>
      </c>
      <c r="K3177" s="148">
        <v>0.199764715392239</v>
      </c>
      <c r="L3177" s="197">
        <v>2359.62</v>
      </c>
      <c r="M3177" s="148">
        <v>0.23806003546987001</v>
      </c>
      <c r="N3177" s="87">
        <v>-17133.184000000201</v>
      </c>
      <c r="O3177" s="87">
        <v>-1300.2746703113301</v>
      </c>
      <c r="P3177" s="198">
        <v>10</v>
      </c>
      <c r="Q3177" s="198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52">
        <v>43285</v>
      </c>
      <c r="B3178" s="217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26">
        <v>180250</v>
      </c>
      <c r="J3178">
        <v>7.21</v>
      </c>
      <c r="K3178" s="148">
        <v>0.378843822459136</v>
      </c>
      <c r="L3178" s="197">
        <v>-27355</v>
      </c>
      <c r="M3178" s="148">
        <v>0.467000895542659</v>
      </c>
      <c r="N3178" s="87">
        <v>-45976.648999999998</v>
      </c>
      <c r="O3178" s="87">
        <v>-5772.0565030817397</v>
      </c>
      <c r="P3178" s="198">
        <v>12</v>
      </c>
      <c r="Q3178" s="198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52">
        <v>43285</v>
      </c>
      <c r="B3179" s="217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26">
        <v>25112</v>
      </c>
      <c r="J3179">
        <v>5.84</v>
      </c>
      <c r="K3179" s="148">
        <v>5.2779617584431698E-2</v>
      </c>
      <c r="L3179" s="197">
        <v>0</v>
      </c>
      <c r="M3179" s="148">
        <v>5.4030737485653603E-2</v>
      </c>
      <c r="N3179" s="87">
        <v>-1272.2139999999999</v>
      </c>
      <c r="O3179" s="87">
        <v>-133.073774655173</v>
      </c>
      <c r="P3179" s="198">
        <v>6</v>
      </c>
      <c r="Q3179" s="198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52">
        <v>43285</v>
      </c>
      <c r="B3180" s="217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26">
        <v>1010</v>
      </c>
      <c r="J3180">
        <v>10.1</v>
      </c>
      <c r="K3180" s="148">
        <v>2.12278646703871E-3</v>
      </c>
      <c r="L3180" s="197">
        <v>62</v>
      </c>
      <c r="M3180" s="148">
        <v>0</v>
      </c>
      <c r="N3180" s="87">
        <v>4368.6874999997499</v>
      </c>
      <c r="O3180" s="87">
        <v>419.05020693376002</v>
      </c>
      <c r="P3180" s="198">
        <v>0</v>
      </c>
      <c r="Q3180" s="198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52">
        <v>43285</v>
      </c>
      <c r="B3181" s="217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26">
        <v>1536</v>
      </c>
      <c r="J3181">
        <v>7.68</v>
      </c>
      <c r="K3181" s="148">
        <v>3.22831684492223E-3</v>
      </c>
      <c r="L3181" s="197">
        <v>-78</v>
      </c>
      <c r="M3181" s="148">
        <v>8.72969662459927E-4</v>
      </c>
      <c r="N3181" s="87">
        <v>1454.6510000000001</v>
      </c>
      <c r="O3181" s="87">
        <v>155.499858235294</v>
      </c>
      <c r="P3181" s="198">
        <v>0</v>
      </c>
      <c r="Q3181" s="198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52">
        <v>43285</v>
      </c>
      <c r="B3182" s="217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26">
        <v>16864</v>
      </c>
      <c r="J3182">
        <v>5.44</v>
      </c>
      <c r="K3182" s="148">
        <v>3.54442286932087E-2</v>
      </c>
      <c r="L3182" s="197">
        <v>-62</v>
      </c>
      <c r="M3182" s="148">
        <v>4.0436181756172002E-2</v>
      </c>
      <c r="N3182" s="87">
        <v>-19535.828000000001</v>
      </c>
      <c r="O3182" s="87">
        <v>-298.98788710246998</v>
      </c>
      <c r="P3182" s="198">
        <v>0</v>
      </c>
      <c r="Q3182" s="198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52">
        <v>43285</v>
      </c>
      <c r="B3183" s="217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26">
        <v>101517</v>
      </c>
      <c r="J3183">
        <v>7.41</v>
      </c>
      <c r="K3183" s="148">
        <v>0.21336526116274099</v>
      </c>
      <c r="L3183" s="197">
        <v>2490.21000000001</v>
      </c>
      <c r="M3183" s="148">
        <v>0.31699421086705698</v>
      </c>
      <c r="N3183" s="87">
        <v>-46980.585000000101</v>
      </c>
      <c r="O3183" s="87">
        <v>-6194.8673756596399</v>
      </c>
      <c r="P3183" s="198">
        <v>4</v>
      </c>
      <c r="Q3183" s="198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52">
        <v>43285</v>
      </c>
      <c r="B3184" s="217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26">
        <v>4830</v>
      </c>
      <c r="J3184">
        <v>48.3</v>
      </c>
      <c r="K3184" s="148">
        <v>1.0151543203759401E-2</v>
      </c>
      <c r="L3184" s="197">
        <v>141</v>
      </c>
      <c r="M3184" s="148">
        <v>0</v>
      </c>
    </row>
    <row r="3185" spans="1:64" x14ac:dyDescent="0.25">
      <c r="A3185" s="152">
        <v>43285</v>
      </c>
      <c r="B3185" s="217" t="s">
        <v>835</v>
      </c>
      <c r="C3185" t="s">
        <v>839</v>
      </c>
      <c r="I3185" s="326">
        <v>11164.43</v>
      </c>
      <c r="K3185" s="148">
        <v>2.34650504120801E-2</v>
      </c>
      <c r="L3185" s="197">
        <v>0</v>
      </c>
      <c r="M3185" s="148">
        <v>2.3759928571808399E-2</v>
      </c>
    </row>
    <row r="3186" spans="1:64" x14ac:dyDescent="0.25">
      <c r="A3186" s="152">
        <v>43305</v>
      </c>
      <c r="B3186" s="217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26">
        <v>140.5</v>
      </c>
      <c r="J3186">
        <v>0.01</v>
      </c>
      <c r="K3186" s="148">
        <v>2.9559038889007599E-4</v>
      </c>
      <c r="L3186" s="197">
        <v>5.3399999999996899</v>
      </c>
      <c r="M3186" s="148">
        <v>0</v>
      </c>
    </row>
    <row r="3187" spans="1:64" x14ac:dyDescent="0.25">
      <c r="A3187" s="152">
        <v>43305</v>
      </c>
      <c r="B3187" s="217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26">
        <v>19872</v>
      </c>
      <c r="J3187">
        <v>4.32</v>
      </c>
      <c r="K3187" s="148">
        <v>4.18076313738334E-2</v>
      </c>
      <c r="L3187" s="197">
        <v>1434.55</v>
      </c>
      <c r="M3187" s="148">
        <v>4.7628279496470499E-2</v>
      </c>
      <c r="N3187" s="87">
        <v>-2819.913</v>
      </c>
      <c r="O3187" s="87">
        <v>-653.94502169373504</v>
      </c>
      <c r="P3187" s="198">
        <v>7</v>
      </c>
      <c r="Q3187" s="198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52">
        <v>43305</v>
      </c>
      <c r="B3188" s="217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26">
        <v>561</v>
      </c>
      <c r="J3188">
        <v>5.61</v>
      </c>
      <c r="K3188" s="148">
        <v>1.18025770937603E-3</v>
      </c>
      <c r="L3188" s="197">
        <v>69.100000000000406</v>
      </c>
      <c r="M3188" s="148">
        <v>0</v>
      </c>
    </row>
    <row r="3189" spans="1:64" x14ac:dyDescent="0.25">
      <c r="A3189" s="152">
        <v>43305</v>
      </c>
      <c r="B3189" s="217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26">
        <v>12300</v>
      </c>
      <c r="J3189">
        <v>6.15</v>
      </c>
      <c r="K3189" s="148">
        <v>2.5877308066533398E-2</v>
      </c>
      <c r="L3189" s="197">
        <v>1129.07</v>
      </c>
      <c r="M3189" s="148">
        <v>2.1025523188676801E-2</v>
      </c>
      <c r="N3189" s="87">
        <v>16957.824000000001</v>
      </c>
      <c r="O3189" s="87">
        <v>369.00366035889101</v>
      </c>
      <c r="P3189" s="198">
        <v>0</v>
      </c>
      <c r="Q3189" s="198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52">
        <v>43305</v>
      </c>
      <c r="B3190" s="217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26">
        <v>90245.8</v>
      </c>
      <c r="J3190">
        <v>9.19</v>
      </c>
      <c r="K3190" s="148">
        <v>0.189863281976484</v>
      </c>
      <c r="L3190" s="197">
        <v>1791.05</v>
      </c>
      <c r="M3190" s="148">
        <v>0.22442835974557901</v>
      </c>
      <c r="N3190" s="87">
        <v>-16345.8560000002</v>
      </c>
      <c r="O3190" s="87">
        <v>-1775.83511652176</v>
      </c>
      <c r="P3190" s="198">
        <v>11</v>
      </c>
      <c r="Q3190" s="198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52">
        <v>43305</v>
      </c>
      <c r="B3191" s="217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26">
        <v>183488</v>
      </c>
      <c r="J3191">
        <v>7.52</v>
      </c>
      <c r="K3191" s="148">
        <v>0.38603052865951798</v>
      </c>
      <c r="L3191" s="197">
        <v>8018.12</v>
      </c>
      <c r="M3191" s="148">
        <v>0.45740584573017701</v>
      </c>
      <c r="N3191" s="87">
        <v>-36744.533000000098</v>
      </c>
      <c r="O3191" s="87">
        <v>-4280.5736161279901</v>
      </c>
      <c r="P3191" s="198">
        <v>12</v>
      </c>
      <c r="Q3191" s="198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52">
        <v>43305</v>
      </c>
      <c r="B3192" s="217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26">
        <v>24940</v>
      </c>
      <c r="J3192">
        <v>4.3</v>
      </c>
      <c r="K3192" s="148">
        <v>5.2469923835718899E-2</v>
      </c>
      <c r="L3192" s="197">
        <v>-6554</v>
      </c>
      <c r="M3192" s="148">
        <v>6.7510888245542106E-2</v>
      </c>
      <c r="N3192" s="87">
        <v>-8406.2139999999999</v>
      </c>
      <c r="O3192" s="87">
        <v>-1872.5736713270201</v>
      </c>
      <c r="P3192" s="198">
        <v>9</v>
      </c>
      <c r="Q3192" s="198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52">
        <v>43305</v>
      </c>
      <c r="B3193" s="217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26">
        <v>1086</v>
      </c>
      <c r="J3193">
        <v>10.86</v>
      </c>
      <c r="K3193" s="148">
        <v>2.28477695611831E-3</v>
      </c>
      <c r="L3193" s="197">
        <v>76</v>
      </c>
      <c r="M3193" s="148">
        <v>0</v>
      </c>
      <c r="N3193" s="87">
        <v>4368.6874999997499</v>
      </c>
      <c r="O3193" s="87">
        <v>419.05020693376002</v>
      </c>
      <c r="P3193" s="198">
        <v>0</v>
      </c>
      <c r="Q3193" s="198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52">
        <v>43305</v>
      </c>
      <c r="B3194" s="217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26">
        <v>1534</v>
      </c>
      <c r="J3194">
        <v>7.67</v>
      </c>
      <c r="K3194" s="148">
        <v>3.2273000466717201E-3</v>
      </c>
      <c r="L3194" s="197">
        <v>-2</v>
      </c>
      <c r="M3194" s="148">
        <v>8.7383251263696202E-4</v>
      </c>
      <c r="N3194" s="87">
        <v>1454.6510000000001</v>
      </c>
      <c r="O3194" s="87">
        <v>155.499858235294</v>
      </c>
      <c r="P3194" s="198">
        <v>0</v>
      </c>
      <c r="Q3194" s="198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52">
        <v>43305</v>
      </c>
      <c r="B3195" s="217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26">
        <v>17639</v>
      </c>
      <c r="J3195">
        <v>5.69</v>
      </c>
      <c r="K3195" s="148">
        <v>3.7109742844356301E-2</v>
      </c>
      <c r="L3195" s="197">
        <v>775</v>
      </c>
      <c r="M3195" s="148">
        <v>4.0476149200732003E-2</v>
      </c>
      <c r="N3195" s="87">
        <v>-1633.74799999999</v>
      </c>
      <c r="O3195" s="87">
        <v>-298.98788710246998</v>
      </c>
      <c r="P3195" s="198">
        <v>0</v>
      </c>
      <c r="Q3195" s="198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52">
        <v>43305</v>
      </c>
      <c r="B3196" s="217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26">
        <v>104394</v>
      </c>
      <c r="J3196">
        <v>7.62</v>
      </c>
      <c r="K3196" s="148">
        <v>0.21962891856078701</v>
      </c>
      <c r="L3196" s="197">
        <v>2877</v>
      </c>
      <c r="M3196" s="148">
        <v>0.31730753047337001</v>
      </c>
      <c r="N3196" s="87">
        <v>-46980.585000000101</v>
      </c>
      <c r="O3196" s="87">
        <v>-6194.8673756596399</v>
      </c>
      <c r="P3196" s="198">
        <v>4</v>
      </c>
      <c r="Q3196" s="198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52">
        <v>43305</v>
      </c>
      <c r="B3197" s="217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26">
        <v>4818</v>
      </c>
      <c r="J3197">
        <v>48.18</v>
      </c>
      <c r="K3197" s="148">
        <v>1.01363309158177E-2</v>
      </c>
      <c r="L3197" s="197">
        <v>-12</v>
      </c>
      <c r="M3197" s="148">
        <v>0</v>
      </c>
    </row>
    <row r="3198" spans="1:64" x14ac:dyDescent="0.25">
      <c r="A3198" s="152">
        <v>43305</v>
      </c>
      <c r="B3198" s="217" t="s">
        <v>835</v>
      </c>
      <c r="C3198" t="s">
        <v>839</v>
      </c>
      <c r="I3198" s="326">
        <v>14301.62</v>
      </c>
      <c r="K3198" s="148">
        <v>3.00884086658939E-2</v>
      </c>
      <c r="L3198" s="197">
        <v>0</v>
      </c>
      <c r="M3198" s="148">
        <v>3.0383999054783999E-2</v>
      </c>
    </row>
    <row r="3199" spans="1:64" x14ac:dyDescent="0.25">
      <c r="A3199" s="152">
        <v>43426</v>
      </c>
      <c r="B3199" s="217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26">
        <v>0.89</v>
      </c>
      <c r="J3199">
        <v>0.01</v>
      </c>
      <c r="K3199" s="148">
        <v>1.9890575463178302E-6</v>
      </c>
      <c r="L3199" s="197">
        <v>-5.8739999999997998</v>
      </c>
      <c r="M3199" s="148">
        <v>0</v>
      </c>
    </row>
    <row r="3200" spans="1:64" x14ac:dyDescent="0.25">
      <c r="A3200" s="152">
        <v>43426</v>
      </c>
      <c r="B3200" s="217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26">
        <v>17598</v>
      </c>
      <c r="J3200">
        <v>4.1900000000000004</v>
      </c>
      <c r="K3200" s="148">
        <v>3.9329701910226098E-2</v>
      </c>
      <c r="L3200" s="197">
        <v>173.23</v>
      </c>
      <c r="M3200" s="148">
        <v>4.51257709022738E-2</v>
      </c>
      <c r="N3200" s="87">
        <v>-1922.893</v>
      </c>
      <c r="O3200" s="87">
        <v>-441.82334563218399</v>
      </c>
      <c r="P3200" s="198">
        <v>6</v>
      </c>
      <c r="Q3200" s="198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52">
        <v>43426</v>
      </c>
      <c r="B3201" s="217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26">
        <v>536</v>
      </c>
      <c r="J3201">
        <v>5.36</v>
      </c>
      <c r="K3201" s="148">
        <v>1.1979043200296201E-3</v>
      </c>
      <c r="L3201" s="197">
        <v>-25</v>
      </c>
      <c r="M3201" s="148">
        <v>0</v>
      </c>
    </row>
    <row r="3202" spans="1:64" x14ac:dyDescent="0.25">
      <c r="A3202" s="152">
        <v>43426</v>
      </c>
      <c r="B3202" s="217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26">
        <v>7410</v>
      </c>
      <c r="J3202">
        <v>5.7</v>
      </c>
      <c r="K3202" s="148">
        <v>1.6560580245185499E-2</v>
      </c>
      <c r="L3202" s="197">
        <v>-546.57000000000005</v>
      </c>
      <c r="M3202" s="148">
        <v>1.26281017313092E-2</v>
      </c>
      <c r="N3202" s="87">
        <v>2372.0360000000101</v>
      </c>
      <c r="O3202" s="87">
        <v>368.308010873147</v>
      </c>
      <c r="P3202" s="198">
        <v>0</v>
      </c>
      <c r="Q3202" s="198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52">
        <v>43426</v>
      </c>
      <c r="B3203" s="217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26">
        <v>90234.4</v>
      </c>
      <c r="J3203">
        <v>7.57</v>
      </c>
      <c r="K3203" s="148">
        <v>0.20166451040164199</v>
      </c>
      <c r="L3203" s="197">
        <v>-17155.07</v>
      </c>
      <c r="M3203" s="148">
        <v>0.27672246852143201</v>
      </c>
      <c r="N3203" s="87">
        <v>-32885.1960000002</v>
      </c>
      <c r="O3203" s="87">
        <v>-4307.8313764089398</v>
      </c>
      <c r="P3203" s="198">
        <v>14</v>
      </c>
      <c r="Q3203" s="198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52">
        <v>43426</v>
      </c>
      <c r="B3204" s="217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26">
        <v>187659</v>
      </c>
      <c r="J3204">
        <v>7.19</v>
      </c>
      <c r="K3204" s="148">
        <v>0.41939837088141302</v>
      </c>
      <c r="L3204" s="197">
        <v>-6826.73</v>
      </c>
      <c r="M3204" s="148">
        <v>0.51047673485431599</v>
      </c>
      <c r="N3204" s="87">
        <v>-45818.258999999998</v>
      </c>
      <c r="O3204" s="87">
        <v>-5798.3152440293597</v>
      </c>
      <c r="P3204" s="198">
        <v>17</v>
      </c>
      <c r="Q3204" s="198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52">
        <v>43426</v>
      </c>
      <c r="B3205" s="217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26">
        <v>23128</v>
      </c>
      <c r="J3205">
        <v>4.13</v>
      </c>
      <c r="K3205" s="148">
        <v>5.1688677450830098E-2</v>
      </c>
      <c r="L3205" s="197">
        <v>-649.77</v>
      </c>
      <c r="M3205" s="148">
        <v>6.9118721682329701E-2</v>
      </c>
      <c r="N3205" s="87">
        <v>-7463.9859999999999</v>
      </c>
      <c r="O3205" s="87">
        <v>-1626.2859829439301</v>
      </c>
      <c r="P3205" s="198">
        <v>8</v>
      </c>
      <c r="Q3205" s="198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52">
        <v>43426</v>
      </c>
      <c r="B3206" s="217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26">
        <v>4416.3</v>
      </c>
      <c r="J3206">
        <v>7.01</v>
      </c>
      <c r="K3206" s="148">
        <v>9.8699717323634095E-3</v>
      </c>
      <c r="L3206" s="197">
        <v>-194.71</v>
      </c>
      <c r="M3206" s="148">
        <v>4.43649228673655E-4</v>
      </c>
      <c r="N3206" s="87">
        <v>4231.8874999997497</v>
      </c>
      <c r="O3206" s="87">
        <v>600.81982333093401</v>
      </c>
      <c r="P3206" s="198">
        <v>1</v>
      </c>
      <c r="Q3206" s="198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52">
        <v>43426</v>
      </c>
      <c r="B3207" s="217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26">
        <v>1720</v>
      </c>
      <c r="J3207">
        <v>8.6</v>
      </c>
      <c r="K3207" s="148">
        <v>3.8440213254681702E-3</v>
      </c>
      <c r="L3207" s="197">
        <v>186</v>
      </c>
      <c r="M3207" s="148">
        <v>9.2826410321697895E-4</v>
      </c>
      <c r="N3207" s="87">
        <v>1454.6510000000001</v>
      </c>
      <c r="O3207" s="87">
        <v>155.499858235294</v>
      </c>
      <c r="P3207" s="198">
        <v>0</v>
      </c>
      <c r="Q3207" s="198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52">
        <v>43426</v>
      </c>
      <c r="B3208" s="217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26">
        <v>2160</v>
      </c>
      <c r="J3208">
        <v>5.4</v>
      </c>
      <c r="K3208" s="148">
        <v>4.8273756180297897E-3</v>
      </c>
      <c r="L3208" s="197">
        <v>3610.86</v>
      </c>
      <c r="M3208" s="148">
        <v>3.33580594790336E-4</v>
      </c>
      <c r="N3208" s="87">
        <v>2837.03800000001</v>
      </c>
      <c r="O3208" s="87">
        <v>381.19932992519</v>
      </c>
      <c r="P3208" s="198">
        <v>0</v>
      </c>
      <c r="Q3208" s="198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52">
        <v>43426</v>
      </c>
      <c r="B3209" s="217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26">
        <v>93888</v>
      </c>
      <c r="J3209">
        <v>6.52</v>
      </c>
      <c r="K3209" s="148">
        <v>0.209829926863695</v>
      </c>
      <c r="L3209" s="197">
        <v>-14964.32</v>
      </c>
      <c r="M3209" s="148">
        <v>0.34703670318494401</v>
      </c>
      <c r="N3209" s="87">
        <v>-62548.9010000001</v>
      </c>
      <c r="O3209" s="87">
        <v>-9707.7059859472192</v>
      </c>
      <c r="P3209" s="198">
        <v>1</v>
      </c>
      <c r="Q3209" s="198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52">
        <v>43426</v>
      </c>
      <c r="B3210" s="217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26">
        <v>3601</v>
      </c>
      <c r="J3210">
        <v>36.01</v>
      </c>
      <c r="K3210" s="148">
        <v>8.0478609261691106E-3</v>
      </c>
      <c r="L3210" s="197">
        <v>-1217</v>
      </c>
      <c r="M3210" s="148">
        <v>0</v>
      </c>
    </row>
    <row r="3211" spans="1:64" x14ac:dyDescent="0.25">
      <c r="A3211" s="152">
        <v>43426</v>
      </c>
      <c r="B3211" s="217" t="s">
        <v>835</v>
      </c>
      <c r="C3211" t="s">
        <v>839</v>
      </c>
      <c r="I3211" s="326">
        <v>15096.5</v>
      </c>
      <c r="K3211" s="148">
        <v>3.3739109267401299E-2</v>
      </c>
      <c r="L3211" s="197">
        <v>0</v>
      </c>
      <c r="M3211" s="148">
        <v>3.3741098324947601E-2</v>
      </c>
    </row>
    <row r="3212" spans="1:64" x14ac:dyDescent="0.25">
      <c r="A3212" s="152">
        <v>43550</v>
      </c>
      <c r="B3212" s="217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26">
        <v>50017.89</v>
      </c>
      <c r="J3212">
        <v>0.01</v>
      </c>
      <c r="K3212" s="148">
        <v>9.9693629469787104E-2</v>
      </c>
      <c r="L3212" s="197">
        <v>74.19399999999996</v>
      </c>
      <c r="M3212" s="148">
        <v>0</v>
      </c>
    </row>
    <row r="3213" spans="1:64" x14ac:dyDescent="0.25">
      <c r="A3213" s="152">
        <v>43550</v>
      </c>
      <c r="B3213" s="217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26">
        <v>12042</v>
      </c>
      <c r="J3213">
        <v>4.46</v>
      </c>
      <c r="K3213" s="148">
        <v>2.4001625939742286E-2</v>
      </c>
      <c r="L3213" s="197">
        <v>1265.8600000000001</v>
      </c>
      <c r="M3213" s="148">
        <v>2.6647704545047307E-2</v>
      </c>
      <c r="N3213" s="87">
        <v>-763.30900000000474</v>
      </c>
      <c r="O3213" s="87">
        <v>-163.36773993576119</v>
      </c>
      <c r="P3213" s="198">
        <v>2</v>
      </c>
      <c r="Q3213" s="198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52">
        <v>43550</v>
      </c>
      <c r="B3214" s="217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26">
        <v>545</v>
      </c>
      <c r="J3214">
        <v>5.45</v>
      </c>
      <c r="K3214" s="148">
        <v>1.086271893137315E-3</v>
      </c>
      <c r="L3214" s="197">
        <v>9</v>
      </c>
      <c r="M3214" s="148">
        <v>0</v>
      </c>
    </row>
    <row r="3215" spans="1:64" x14ac:dyDescent="0.25">
      <c r="A3215" s="152">
        <v>43550</v>
      </c>
      <c r="B3215" s="217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26">
        <v>6710</v>
      </c>
      <c r="J3215">
        <v>6.1</v>
      </c>
      <c r="K3215" s="148">
        <v>1.3374099821929143E-2</v>
      </c>
      <c r="L3215" s="197">
        <v>817.88000000000011</v>
      </c>
      <c r="M3215" s="148">
        <v>8.2368110995700537E-3</v>
      </c>
      <c r="N3215" s="87">
        <v>2545.2720000000054</v>
      </c>
      <c r="O3215" s="87">
        <v>436.73216570512909</v>
      </c>
      <c r="P3215" s="198">
        <v>0</v>
      </c>
      <c r="Q3215" s="198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52">
        <v>43550</v>
      </c>
      <c r="B3216" s="217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26">
        <v>85918.8</v>
      </c>
      <c r="J3216">
        <v>8.49</v>
      </c>
      <c r="K3216" s="148">
        <v>0.17124986703135106</v>
      </c>
      <c r="L3216" s="197">
        <v>11275.220000000001</v>
      </c>
      <c r="M3216" s="148">
        <v>0.21571589872127062</v>
      </c>
      <c r="N3216" s="87">
        <v>-18683.636000000231</v>
      </c>
      <c r="O3216" s="87">
        <v>-2110.0897380791225</v>
      </c>
      <c r="P3216" s="198">
        <v>9</v>
      </c>
      <c r="Q3216" s="198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52">
        <v>43550</v>
      </c>
      <c r="B3217" s="217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26">
        <v>189036</v>
      </c>
      <c r="J3217">
        <v>8.01</v>
      </c>
      <c r="K3217" s="148">
        <v>0.37677888732312925</v>
      </c>
      <c r="L3217" s="197">
        <v>20518.289999999997</v>
      </c>
      <c r="M3217" s="148">
        <v>0.41710957160804973</v>
      </c>
      <c r="N3217" s="87">
        <v>-23336.985000000073</v>
      </c>
      <c r="O3217" s="87">
        <v>-2363.0153578474205</v>
      </c>
      <c r="P3217" s="198">
        <v>5</v>
      </c>
      <c r="Q3217" s="198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52">
        <v>43550</v>
      </c>
      <c r="B3218" s="217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26">
        <v>23001</v>
      </c>
      <c r="J3218">
        <v>4.51</v>
      </c>
      <c r="K3218" s="148">
        <v>4.5844660209268584E-2</v>
      </c>
      <c r="L3218" s="197">
        <v>2566.21</v>
      </c>
      <c r="M3218" s="148">
        <v>5.6274524705719482E-2</v>
      </c>
      <c r="N3218" s="87">
        <v>-4819.7780000000021</v>
      </c>
      <c r="O3218" s="87">
        <v>-920.60087654584254</v>
      </c>
      <c r="P3218" s="198">
        <v>6</v>
      </c>
      <c r="Q3218" s="198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52">
        <v>43550</v>
      </c>
      <c r="B3219" s="217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26">
        <v>1713.5</v>
      </c>
      <c r="J3219">
        <v>7.45</v>
      </c>
      <c r="K3219" s="148">
        <v>3.4152786952124569E-3</v>
      </c>
      <c r="L3219" s="197">
        <v>193.38000000000011</v>
      </c>
      <c r="M3219" s="148">
        <v>0</v>
      </c>
      <c r="N3219" s="87">
        <v>4362.583499999957</v>
      </c>
      <c r="O3219" s="87">
        <v>600.60636477272476</v>
      </c>
      <c r="P3219" s="198">
        <v>1</v>
      </c>
      <c r="Q3219" s="198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52">
        <v>43550</v>
      </c>
      <c r="B3220" s="217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26">
        <v>2024</v>
      </c>
      <c r="J3220">
        <v>10.119999999999999</v>
      </c>
      <c r="K3220" s="148">
        <v>4.0341547003851837E-3</v>
      </c>
      <c r="L3220" s="197">
        <v>304</v>
      </c>
      <c r="M3220" s="148">
        <v>8.2785877213685066E-4</v>
      </c>
      <c r="N3220" s="87">
        <v>1454.650999999996</v>
      </c>
      <c r="O3220" s="87">
        <v>155.49985823529371</v>
      </c>
      <c r="P3220" s="198">
        <v>0</v>
      </c>
      <c r="Q3220" s="198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52">
        <v>43550</v>
      </c>
      <c r="B3221" s="217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26">
        <v>614</v>
      </c>
      <c r="J3221">
        <v>6.14</v>
      </c>
      <c r="K3221" s="148">
        <v>1.2237998942868098E-3</v>
      </c>
      <c r="L3221" s="197">
        <v>450.95999999999981</v>
      </c>
      <c r="M3221" s="148">
        <v>0</v>
      </c>
      <c r="N3221" s="87">
        <v>-1498.9659999999872</v>
      </c>
      <c r="O3221" s="87">
        <v>376.42007904191922</v>
      </c>
      <c r="P3221" s="198">
        <v>0</v>
      </c>
      <c r="Q3221" s="198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52">
        <v>43550</v>
      </c>
      <c r="B3222" s="217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26">
        <v>105040</v>
      </c>
      <c r="J3222">
        <v>8.08</v>
      </c>
      <c r="K3222" s="148">
        <v>0.20936146725714413</v>
      </c>
      <c r="L3222" s="197">
        <v>21937.170000000006</v>
      </c>
      <c r="M3222" s="148">
        <v>0.28800304777995822</v>
      </c>
      <c r="N3222" s="87">
        <v>-40369.72900000005</v>
      </c>
      <c r="O3222" s="87">
        <v>-5037.3962715980088</v>
      </c>
      <c r="P3222" s="198">
        <v>0</v>
      </c>
      <c r="Q3222" s="198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52">
        <v>43550</v>
      </c>
      <c r="B3223" s="217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26">
        <v>1406</v>
      </c>
      <c r="J3223">
        <v>14.06</v>
      </c>
      <c r="K3223" s="148">
        <v>2.8023821683505774E-3</v>
      </c>
      <c r="M3223" s="148">
        <v>0</v>
      </c>
    </row>
    <row r="3224" spans="1:64" x14ac:dyDescent="0.25">
      <c r="A3224" s="152">
        <v>43550</v>
      </c>
      <c r="B3224" s="217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26">
        <v>3722</v>
      </c>
      <c r="J3224">
        <v>37.22</v>
      </c>
      <c r="K3224" s="148">
        <v>7.4185394243249285E-3</v>
      </c>
      <c r="M3224" s="148">
        <v>0</v>
      </c>
    </row>
    <row r="3225" spans="1:64" x14ac:dyDescent="0.25">
      <c r="A3225" s="152">
        <v>43550</v>
      </c>
      <c r="B3225" s="217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26">
        <v>3710</v>
      </c>
      <c r="J3225">
        <v>37.1</v>
      </c>
      <c r="K3225" s="148">
        <v>7.3946215110815379E-3</v>
      </c>
      <c r="L3225" s="197">
        <v>109</v>
      </c>
      <c r="M3225" s="148">
        <v>0</v>
      </c>
    </row>
    <row r="3226" spans="1:64" x14ac:dyDescent="0.25">
      <c r="A3226" s="152">
        <v>43550</v>
      </c>
      <c r="B3226" s="217" t="s">
        <v>835</v>
      </c>
      <c r="C3226" t="s">
        <v>839</v>
      </c>
      <c r="I3226" s="326">
        <v>16215.82</v>
      </c>
      <c r="K3226" s="148">
        <v>3.2320714660869602E-2</v>
      </c>
      <c r="L3226" s="197">
        <v>0</v>
      </c>
      <c r="M3226" s="148">
        <v>0.13201434413065671</v>
      </c>
    </row>
    <row r="3227" spans="1:64" x14ac:dyDescent="0.25">
      <c r="A3227" s="152">
        <v>43552</v>
      </c>
      <c r="B3227" s="217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26">
        <v>70020.47</v>
      </c>
      <c r="J3227">
        <v>0.01</v>
      </c>
      <c r="K3227" s="148">
        <v>0.13532471403279456</v>
      </c>
      <c r="L3227" s="197">
        <v>2.5799999999999272</v>
      </c>
      <c r="M3227" s="148">
        <v>0</v>
      </c>
    </row>
    <row r="3228" spans="1:64" x14ac:dyDescent="0.25">
      <c r="A3228" s="152">
        <v>43552</v>
      </c>
      <c r="B3228" s="217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26">
        <v>12015</v>
      </c>
      <c r="J3228">
        <v>4.45</v>
      </c>
      <c r="K3228" s="148">
        <v>2.3220730153682579E-2</v>
      </c>
      <c r="L3228" s="197">
        <v>-27</v>
      </c>
      <c r="M3228" s="148">
        <v>2.5838652471749608E-2</v>
      </c>
      <c r="N3228" s="87">
        <v>-763.30900000000474</v>
      </c>
      <c r="O3228" s="87">
        <v>-163.36773993576119</v>
      </c>
      <c r="P3228" s="198">
        <v>2</v>
      </c>
      <c r="Q3228" s="198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52">
        <v>43552</v>
      </c>
      <c r="B3229" s="217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26">
        <v>545</v>
      </c>
      <c r="J3229">
        <v>5.45</v>
      </c>
      <c r="K3229" s="148">
        <v>1.0532915467130258E-3</v>
      </c>
      <c r="L3229" s="197">
        <v>0</v>
      </c>
      <c r="M3229" s="148">
        <v>0</v>
      </c>
    </row>
    <row r="3230" spans="1:64" x14ac:dyDescent="0.25">
      <c r="A3230" s="152">
        <v>43552</v>
      </c>
      <c r="B3230" s="217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26">
        <v>6699</v>
      </c>
      <c r="J3230">
        <v>6.09</v>
      </c>
      <c r="K3230" s="148">
        <v>1.2946789121890937E-2</v>
      </c>
      <c r="L3230" s="197">
        <v>-11</v>
      </c>
      <c r="M3230" s="148">
        <v>7.9867329329421071E-3</v>
      </c>
      <c r="N3230" s="87">
        <v>2545.2720000000054</v>
      </c>
      <c r="O3230" s="87">
        <v>436.73216570512909</v>
      </c>
      <c r="P3230" s="198">
        <v>0</v>
      </c>
      <c r="Q3230" s="198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52">
        <v>43552</v>
      </c>
      <c r="B3231" s="217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26">
        <v>86424.8</v>
      </c>
      <c r="J3231">
        <v>8.5399999999999991</v>
      </c>
      <c r="K3231" s="148">
        <v>0.16702846103919985</v>
      </c>
      <c r="L3231" s="197">
        <v>506</v>
      </c>
      <c r="M3231" s="148">
        <v>0.20916653928925313</v>
      </c>
      <c r="N3231" s="87">
        <v>-18683.636000000231</v>
      </c>
      <c r="O3231" s="87">
        <v>-2110.0897380791225</v>
      </c>
      <c r="P3231" s="198">
        <v>9</v>
      </c>
      <c r="Q3231" s="198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52">
        <v>43552</v>
      </c>
      <c r="B3232" s="217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26">
        <v>190390</v>
      </c>
      <c r="J3232">
        <v>7.9</v>
      </c>
      <c r="K3232" s="148">
        <v>0.3679562891352165</v>
      </c>
      <c r="L3232" s="197">
        <v>-2601</v>
      </c>
      <c r="M3232" s="148">
        <v>0.41208930157474427</v>
      </c>
      <c r="N3232" s="87">
        <v>-27117.985000000073</v>
      </c>
      <c r="O3232" s="87">
        <v>-2889.2421878797736</v>
      </c>
      <c r="P3232" s="198">
        <v>6</v>
      </c>
      <c r="Q3232" s="198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52">
        <v>43552</v>
      </c>
      <c r="B3233" s="217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26">
        <v>22848</v>
      </c>
      <c r="J3233">
        <v>4.4800000000000004</v>
      </c>
      <c r="K3233" s="148">
        <v>4.4157073870273789E-2</v>
      </c>
      <c r="L3233" s="197">
        <v>-153</v>
      </c>
      <c r="M3233" s="148">
        <v>5.4565971505197493E-2</v>
      </c>
      <c r="N3233" s="87">
        <v>-4819.7780000000021</v>
      </c>
      <c r="O3233" s="87">
        <v>-920.60087654584254</v>
      </c>
      <c r="P3233" s="198">
        <v>6</v>
      </c>
      <c r="Q3233" s="198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52">
        <v>43552</v>
      </c>
      <c r="B3234" s="217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26">
        <v>1713.5</v>
      </c>
      <c r="J3234">
        <v>7.45</v>
      </c>
      <c r="K3234" s="148">
        <v>3.3115872757665502E-3</v>
      </c>
      <c r="L3234" s="197">
        <v>0</v>
      </c>
      <c r="M3234" s="148">
        <v>0</v>
      </c>
      <c r="N3234" s="87">
        <v>4362.583499999957</v>
      </c>
      <c r="O3234" s="87">
        <v>600.60636477272476</v>
      </c>
      <c r="P3234" s="198">
        <v>1</v>
      </c>
      <c r="Q3234" s="198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52">
        <v>43552</v>
      </c>
      <c r="B3235" s="217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26">
        <v>2068</v>
      </c>
      <c r="J3235">
        <v>10.34</v>
      </c>
      <c r="K3235" s="148">
        <v>3.996709942389977E-3</v>
      </c>
      <c r="L3235" s="197">
        <v>44</v>
      </c>
      <c r="M3235" s="148">
        <v>8.0272411729771591E-4</v>
      </c>
      <c r="N3235" s="87">
        <v>1454.650999999996</v>
      </c>
      <c r="O3235" s="87">
        <v>155.49985823529371</v>
      </c>
      <c r="P3235" s="198">
        <v>0</v>
      </c>
      <c r="Q3235" s="198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52">
        <v>43552</v>
      </c>
      <c r="B3236" s="217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26">
        <v>590</v>
      </c>
      <c r="J3236">
        <v>5.9</v>
      </c>
      <c r="K3236" s="148">
        <v>1.1402605735058445E-3</v>
      </c>
      <c r="L3236" s="197">
        <v>-24</v>
      </c>
      <c r="M3236" s="148">
        <v>0</v>
      </c>
      <c r="N3236" s="87">
        <v>-1498.9659999999872</v>
      </c>
      <c r="O3236" s="87">
        <v>376.42007904191922</v>
      </c>
      <c r="P3236" s="198">
        <v>0</v>
      </c>
      <c r="Q3236" s="198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52">
        <v>43552</v>
      </c>
      <c r="B3237" s="217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26">
        <v>107325</v>
      </c>
      <c r="J3237">
        <v>7.95</v>
      </c>
      <c r="K3237" s="148">
        <v>0.20742112890087247</v>
      </c>
      <c r="L3237" s="197">
        <v>-1655</v>
      </c>
      <c r="M3237" s="148">
        <v>0.2868735966460414</v>
      </c>
      <c r="N3237" s="87">
        <v>-42194.72900000005</v>
      </c>
      <c r="O3237" s="87">
        <v>-5358.7841976493073</v>
      </c>
      <c r="P3237" s="198">
        <v>1</v>
      </c>
      <c r="Q3237" s="198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52">
        <v>43552</v>
      </c>
      <c r="B3238" s="217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26">
        <v>1391</v>
      </c>
      <c r="J3238">
        <v>13.91</v>
      </c>
      <c r="K3238" s="148">
        <v>2.6883092504180165E-3</v>
      </c>
      <c r="L3238" s="197">
        <v>-15</v>
      </c>
      <c r="M3238" s="148">
        <v>0</v>
      </c>
    </row>
    <row r="3239" spans="1:64" x14ac:dyDescent="0.25">
      <c r="A3239" s="152">
        <v>43552</v>
      </c>
      <c r="B3239" s="217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26">
        <v>3332</v>
      </c>
      <c r="J3239">
        <v>33.32</v>
      </c>
      <c r="K3239" s="148">
        <v>6.4395732727482611E-3</v>
      </c>
      <c r="L3239" s="197">
        <v>-390</v>
      </c>
      <c r="M3239" s="148">
        <v>0</v>
      </c>
    </row>
    <row r="3240" spans="1:64" x14ac:dyDescent="0.25">
      <c r="A3240" s="152">
        <v>43552</v>
      </c>
      <c r="B3240" s="217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26">
        <v>3743</v>
      </c>
      <c r="J3240">
        <v>37.43</v>
      </c>
      <c r="K3240" s="148">
        <v>7.2338903841226709E-3</v>
      </c>
      <c r="L3240" s="197">
        <v>33</v>
      </c>
      <c r="M3240" s="148">
        <v>0</v>
      </c>
    </row>
    <row r="3241" spans="1:64" x14ac:dyDescent="0.25">
      <c r="A3241" s="152">
        <v>43552</v>
      </c>
      <c r="B3241" s="217" t="s">
        <v>835</v>
      </c>
      <c r="C3241" t="s">
        <v>839</v>
      </c>
      <c r="I3241" s="326">
        <v>8320.82</v>
      </c>
      <c r="K3241" s="148">
        <v>1.6081191500404917E-2</v>
      </c>
      <c r="L3241" s="197">
        <v>0</v>
      </c>
      <c r="M3241" s="148">
        <v>0.15140590553319946</v>
      </c>
    </row>
    <row r="3242" spans="1:64" x14ac:dyDescent="0.25">
      <c r="A3242" s="152">
        <v>43553</v>
      </c>
      <c r="B3242" s="217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26">
        <v>70023.37</v>
      </c>
      <c r="J3242">
        <v>0.01</v>
      </c>
      <c r="K3242" s="148">
        <v>0.12952612073177219</v>
      </c>
      <c r="L3242" s="197">
        <v>2.9000000000000909</v>
      </c>
      <c r="M3242" s="148">
        <v>0</v>
      </c>
    </row>
    <row r="3243" spans="1:64" x14ac:dyDescent="0.25">
      <c r="A3243" s="152">
        <v>43553</v>
      </c>
      <c r="B3243" s="217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26">
        <v>12231</v>
      </c>
      <c r="J3243">
        <v>4.53</v>
      </c>
      <c r="K3243" s="148">
        <v>2.2624360733713701E-2</v>
      </c>
      <c r="L3243" s="197">
        <v>216</v>
      </c>
      <c r="M3243" s="148">
        <v>2.4730455463841387E-2</v>
      </c>
      <c r="N3243" s="87">
        <v>-763.30900000000474</v>
      </c>
      <c r="O3243" s="87">
        <v>-163.36773993576119</v>
      </c>
      <c r="P3243" s="198">
        <v>2</v>
      </c>
      <c r="Q3243" s="198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52">
        <v>43553</v>
      </c>
      <c r="B3244" s="217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26">
        <v>557</v>
      </c>
      <c r="J3244">
        <v>5.57</v>
      </c>
      <c r="K3244" s="148">
        <v>1.0303138687497776E-3</v>
      </c>
      <c r="L3244" s="197">
        <v>12</v>
      </c>
      <c r="M3244" s="148">
        <v>0</v>
      </c>
    </row>
    <row r="3245" spans="1:64" x14ac:dyDescent="0.25">
      <c r="A3245" s="152">
        <v>43553</v>
      </c>
      <c r="B3245" s="217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26">
        <v>6919</v>
      </c>
      <c r="J3245">
        <v>6.29</v>
      </c>
      <c r="K3245" s="148">
        <v>1.2798458990807381E-2</v>
      </c>
      <c r="L3245" s="197">
        <v>220</v>
      </c>
      <c r="M3245" s="148">
        <v>7.6441890038836729E-3</v>
      </c>
      <c r="N3245" s="87">
        <v>2545.2720000000054</v>
      </c>
      <c r="O3245" s="87">
        <v>436.73216570512909</v>
      </c>
      <c r="P3245" s="198">
        <v>0</v>
      </c>
      <c r="Q3245" s="198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52">
        <v>43553</v>
      </c>
      <c r="B3246" s="217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26">
        <v>88347.6</v>
      </c>
      <c r="J3246">
        <v>8.73</v>
      </c>
      <c r="K3246" s="148">
        <v>0.16342146777514877</v>
      </c>
      <c r="L3246" s="197">
        <v>1922.7999999999993</v>
      </c>
      <c r="M3246" s="148">
        <v>0.20019557095999138</v>
      </c>
      <c r="N3246" s="87">
        <v>-18683.636000000231</v>
      </c>
      <c r="O3246" s="87">
        <v>-2110.0897380791225</v>
      </c>
      <c r="P3246" s="198">
        <v>9</v>
      </c>
      <c r="Q3246" s="198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52">
        <v>43553</v>
      </c>
      <c r="B3247" s="217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26">
        <v>193050</v>
      </c>
      <c r="J3247">
        <v>8.58</v>
      </c>
      <c r="K3247" s="148">
        <v>0.35709531842395792</v>
      </c>
      <c r="L3247" s="197">
        <v>15886.73</v>
      </c>
      <c r="M3247" s="148">
        <v>0.36994893712673321</v>
      </c>
      <c r="N3247" s="87">
        <v>-13706.245000000083</v>
      </c>
      <c r="O3247" s="87">
        <v>-1112.1581055785382</v>
      </c>
      <c r="P3247" s="198">
        <v>5</v>
      </c>
      <c r="Q3247" s="198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52">
        <v>43553</v>
      </c>
      <c r="B3248" s="217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26">
        <v>23715</v>
      </c>
      <c r="J3248">
        <v>4.6500000000000004</v>
      </c>
      <c r="K3248" s="148">
        <v>4.38669540348312E-2</v>
      </c>
      <c r="L3248" s="197">
        <v>867</v>
      </c>
      <c r="M3248" s="148">
        <v>5.2225685129126634E-2</v>
      </c>
      <c r="N3248" s="87">
        <v>-4819.7780000000021</v>
      </c>
      <c r="O3248" s="87">
        <v>-920.60087654584254</v>
      </c>
      <c r="P3248" s="198">
        <v>6</v>
      </c>
      <c r="Q3248" s="198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52">
        <v>43553</v>
      </c>
      <c r="B3249" s="217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26">
        <v>1791.7</v>
      </c>
      <c r="J3249">
        <v>7.79</v>
      </c>
      <c r="K3249" s="148">
        <v>3.3142071070717712E-3</v>
      </c>
      <c r="L3249" s="197">
        <v>78.199999999999818</v>
      </c>
      <c r="M3249" s="148">
        <v>0</v>
      </c>
      <c r="N3249" s="87">
        <v>4362.583499999957</v>
      </c>
      <c r="O3249" s="87">
        <v>600.60636477272476</v>
      </c>
      <c r="P3249" s="198">
        <v>1</v>
      </c>
      <c r="Q3249" s="198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52">
        <v>43553</v>
      </c>
      <c r="B3250" s="217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26">
        <v>2192</v>
      </c>
      <c r="J3250">
        <v>10.96</v>
      </c>
      <c r="K3250" s="148">
        <v>4.0546642734282093E-3</v>
      </c>
      <c r="L3250" s="197">
        <v>124</v>
      </c>
      <c r="M3250" s="148">
        <v>7.6829598812427295E-4</v>
      </c>
      <c r="N3250" s="87">
        <v>1454.650999999996</v>
      </c>
      <c r="O3250" s="87">
        <v>155.49985823529371</v>
      </c>
      <c r="P3250" s="198">
        <v>0</v>
      </c>
      <c r="Q3250" s="198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52">
        <v>43553</v>
      </c>
      <c r="B3251" s="217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26">
        <v>602</v>
      </c>
      <c r="J3251">
        <v>6.02</v>
      </c>
      <c r="K3251" s="148">
        <v>1.1135528707134042E-3</v>
      </c>
      <c r="L3251" s="197">
        <v>12</v>
      </c>
      <c r="M3251" s="148">
        <v>0</v>
      </c>
      <c r="N3251" s="87">
        <v>-1498.9659999999872</v>
      </c>
      <c r="O3251" s="87">
        <v>376.42007904191922</v>
      </c>
      <c r="P3251" s="198">
        <v>0</v>
      </c>
      <c r="Q3251" s="198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52">
        <v>43553</v>
      </c>
      <c r="B3252" s="217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26">
        <v>107682</v>
      </c>
      <c r="J3252">
        <v>8.2200000000000006</v>
      </c>
      <c r="K3252" s="148">
        <v>0.19918538243216077</v>
      </c>
      <c r="L3252" s="197">
        <v>3612.739999999998</v>
      </c>
      <c r="M3252" s="148">
        <v>0.26854751789065118</v>
      </c>
      <c r="N3252" s="87">
        <v>-38287.993000000046</v>
      </c>
      <c r="O3252" s="87">
        <v>-4689.8099268995156</v>
      </c>
      <c r="P3252" s="198">
        <v>0</v>
      </c>
      <c r="Q3252" s="198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52">
        <v>43553</v>
      </c>
      <c r="B3253" s="217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26">
        <v>1515</v>
      </c>
      <c r="J3253">
        <v>15.15</v>
      </c>
      <c r="K3253" s="148">
        <v>2.8023797327754274E-3</v>
      </c>
      <c r="L3253" s="197">
        <v>124</v>
      </c>
      <c r="M3253" s="148">
        <v>0</v>
      </c>
    </row>
    <row r="3254" spans="1:64" x14ac:dyDescent="0.25">
      <c r="A3254" s="152">
        <v>43553</v>
      </c>
      <c r="B3254" s="217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26">
        <v>3404</v>
      </c>
      <c r="J3254">
        <v>34.04</v>
      </c>
      <c r="K3254" s="148">
        <v>6.2965680596485515E-3</v>
      </c>
      <c r="L3254" s="197">
        <v>72</v>
      </c>
      <c r="M3254" s="148">
        <v>0</v>
      </c>
    </row>
    <row r="3255" spans="1:64" x14ac:dyDescent="0.25">
      <c r="A3255" s="152">
        <v>43553</v>
      </c>
      <c r="B3255" s="217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26">
        <v>3779</v>
      </c>
      <c r="J3255">
        <v>37.79</v>
      </c>
      <c r="K3255" s="148">
        <v>6.990226409345439E-3</v>
      </c>
      <c r="L3255" s="197">
        <v>36</v>
      </c>
      <c r="M3255" s="148">
        <v>0</v>
      </c>
    </row>
    <row r="3256" spans="1:64" x14ac:dyDescent="0.25">
      <c r="A3256" s="152">
        <v>43553</v>
      </c>
      <c r="B3256" s="217" t="s">
        <v>835</v>
      </c>
      <c r="C3256" t="s">
        <v>839</v>
      </c>
      <c r="I3256" s="326">
        <v>24803.29</v>
      </c>
      <c r="K3256" s="148">
        <v>4.5880024555875538E-2</v>
      </c>
      <c r="L3256" s="197">
        <v>0</v>
      </c>
      <c r="M3256" s="148">
        <v>0.17540614528764772</v>
      </c>
    </row>
    <row r="3257" spans="1:64" x14ac:dyDescent="0.25">
      <c r="A3257" s="152">
        <v>43556</v>
      </c>
      <c r="B3257" s="217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26">
        <v>70027.259999999995</v>
      </c>
      <c r="J3257">
        <v>0.01</v>
      </c>
      <c r="K3257" s="148">
        <v>0.13068531350138299</v>
      </c>
      <c r="L3257" s="197">
        <v>3.8899999999998727</v>
      </c>
      <c r="M3257" s="148">
        <v>0</v>
      </c>
    </row>
    <row r="3258" spans="1:64" x14ac:dyDescent="0.25">
      <c r="A3258" s="152">
        <v>43556</v>
      </c>
      <c r="B3258" s="217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26">
        <v>12528</v>
      </c>
      <c r="J3258">
        <v>4.6399999999999997</v>
      </c>
      <c r="K3258" s="148">
        <v>2.3379832475886191E-2</v>
      </c>
      <c r="L3258" s="197">
        <v>296.99999999999989</v>
      </c>
      <c r="M3258" s="148">
        <v>2.4950394370446879E-2</v>
      </c>
      <c r="N3258" s="87">
        <v>-763.30900000000474</v>
      </c>
      <c r="O3258" s="87">
        <v>-163.36773993576119</v>
      </c>
      <c r="P3258" s="198">
        <v>2</v>
      </c>
      <c r="Q3258" s="198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52">
        <v>43556</v>
      </c>
      <c r="B3259" s="217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26">
        <v>564</v>
      </c>
      <c r="J3259">
        <v>5.64</v>
      </c>
      <c r="K3259" s="148">
        <v>1.052540350925911E-3</v>
      </c>
      <c r="L3259" s="197">
        <v>7</v>
      </c>
      <c r="M3259" s="148">
        <v>0</v>
      </c>
    </row>
    <row r="3260" spans="1:64" x14ac:dyDescent="0.25">
      <c r="A3260" s="152">
        <v>43556</v>
      </c>
      <c r="B3260" s="217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26">
        <v>4480</v>
      </c>
      <c r="J3260">
        <v>6.4</v>
      </c>
      <c r="K3260" s="148">
        <v>8.3606042059363138E-3</v>
      </c>
      <c r="L3260" s="197">
        <v>117.38999999999987</v>
      </c>
      <c r="M3260" s="148">
        <v>2.9414210533898486E-3</v>
      </c>
      <c r="N3260" s="87">
        <v>-1586.2319999999945</v>
      </c>
      <c r="O3260" s="87">
        <v>453.09128174727073</v>
      </c>
      <c r="P3260" s="198">
        <v>0</v>
      </c>
      <c r="Q3260" s="198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52">
        <v>43556</v>
      </c>
      <c r="B3261" s="217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26">
        <v>88354.8</v>
      </c>
      <c r="J3261">
        <v>9.09</v>
      </c>
      <c r="K3261" s="148">
        <v>0.164888284038987</v>
      </c>
      <c r="L3261" s="197">
        <v>3638.49</v>
      </c>
      <c r="M3261" s="148">
        <v>0.19519926268428697</v>
      </c>
      <c r="N3261" s="87">
        <v>-16162.516000000236</v>
      </c>
      <c r="O3261" s="87">
        <v>-1775.212609011015</v>
      </c>
      <c r="P3261" s="198">
        <v>8</v>
      </c>
      <c r="Q3261" s="198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52">
        <v>43556</v>
      </c>
      <c r="B3262" s="217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26">
        <v>189875</v>
      </c>
      <c r="J3262">
        <v>8.75</v>
      </c>
      <c r="K3262" s="148">
        <v>0.35434592044691016</v>
      </c>
      <c r="L3262" s="197">
        <v>3887.9199999999996</v>
      </c>
      <c r="M3262" s="148">
        <v>0.36005819129823841</v>
      </c>
      <c r="N3262" s="87">
        <v>-3220.3250000000698</v>
      </c>
      <c r="O3262" s="87">
        <v>118.6462959451671</v>
      </c>
      <c r="P3262" s="198">
        <v>4</v>
      </c>
      <c r="Q3262" s="198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52">
        <v>43556</v>
      </c>
      <c r="B3263" s="217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26">
        <v>24480</v>
      </c>
      <c r="J3263">
        <v>4.8</v>
      </c>
      <c r="K3263" s="148">
        <v>4.5684730125294858E-2</v>
      </c>
      <c r="L3263" s="197">
        <v>765</v>
      </c>
      <c r="M3263" s="148">
        <v>5.2690151305288146E-2</v>
      </c>
      <c r="N3263" s="87">
        <v>-4819.7780000000021</v>
      </c>
      <c r="O3263" s="87">
        <v>-920.60087654584254</v>
      </c>
      <c r="P3263" s="198">
        <v>6</v>
      </c>
      <c r="Q3263" s="198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52">
        <v>43556</v>
      </c>
      <c r="B3264" s="217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26">
        <v>1840</v>
      </c>
      <c r="J3264">
        <v>8</v>
      </c>
      <c r="K3264" s="148">
        <v>3.4338195845809859E-3</v>
      </c>
      <c r="L3264" s="197">
        <v>48.300000000000182</v>
      </c>
      <c r="M3264" s="148">
        <v>0</v>
      </c>
      <c r="N3264" s="87">
        <v>4362.583499999957</v>
      </c>
      <c r="O3264" s="87">
        <v>600.60636477272476</v>
      </c>
      <c r="P3264" s="198">
        <v>1</v>
      </c>
      <c r="Q3264" s="198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52">
        <v>43556</v>
      </c>
      <c r="B3265" s="217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26">
        <v>2214</v>
      </c>
      <c r="J3265">
        <v>11.07</v>
      </c>
      <c r="K3265" s="148">
        <v>4.1317807392729907E-3</v>
      </c>
      <c r="L3265" s="197">
        <v>22</v>
      </c>
      <c r="M3265" s="148">
        <v>7.7512878503027834E-4</v>
      </c>
      <c r="N3265" s="87">
        <v>1454.650999999996</v>
      </c>
      <c r="O3265" s="87">
        <v>155.49985823529371</v>
      </c>
      <c r="P3265" s="198">
        <v>0</v>
      </c>
      <c r="Q3265" s="198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52">
        <v>43556</v>
      </c>
      <c r="B3266" s="217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26">
        <v>616</v>
      </c>
      <c r="J3266">
        <v>6.16</v>
      </c>
      <c r="K3266" s="148">
        <v>1.1495830783162431E-3</v>
      </c>
      <c r="L3266" s="197">
        <v>14</v>
      </c>
      <c r="M3266" s="148">
        <v>0</v>
      </c>
      <c r="N3266" s="87">
        <v>-1498.9659999999872</v>
      </c>
      <c r="O3266" s="87">
        <v>376.42007904191922</v>
      </c>
      <c r="P3266" s="198">
        <v>0</v>
      </c>
      <c r="Q3266" s="198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52">
        <v>43556</v>
      </c>
      <c r="B3267" s="217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26">
        <v>110490</v>
      </c>
      <c r="J3267">
        <v>8.6999999999999993</v>
      </c>
      <c r="K3267" s="148">
        <v>0.20619713364149628</v>
      </c>
      <c r="L3267" s="197">
        <v>6311.4900000000016</v>
      </c>
      <c r="M3267" s="148">
        <v>0.26439759495276299</v>
      </c>
      <c r="N3267" s="87">
        <v>-30174.505000000048</v>
      </c>
      <c r="O3267" s="87">
        <v>-3435.0134108769994</v>
      </c>
      <c r="P3267" s="198">
        <v>0</v>
      </c>
      <c r="Q3267" s="198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52">
        <v>43556</v>
      </c>
      <c r="B3268" s="217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26">
        <v>1526</v>
      </c>
      <c r="J3268">
        <v>15.26</v>
      </c>
      <c r="K3268" s="148">
        <v>2.8478308076470569E-3</v>
      </c>
      <c r="L3268" s="197">
        <v>11</v>
      </c>
      <c r="M3268" s="148">
        <v>0</v>
      </c>
    </row>
    <row r="3269" spans="1:64" x14ac:dyDescent="0.25">
      <c r="A3269" s="152">
        <v>43556</v>
      </c>
      <c r="B3269" s="217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26">
        <v>3452</v>
      </c>
      <c r="J3269">
        <v>34.520000000000003</v>
      </c>
      <c r="K3269" s="148">
        <v>6.4421441336812843E-3</v>
      </c>
      <c r="L3269" s="197">
        <v>48</v>
      </c>
      <c r="M3269" s="148">
        <v>0</v>
      </c>
    </row>
    <row r="3270" spans="1:64" x14ac:dyDescent="0.25">
      <c r="A3270" s="152">
        <v>43556</v>
      </c>
      <c r="B3270" s="217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26">
        <v>3890</v>
      </c>
      <c r="J3270">
        <v>38.9</v>
      </c>
      <c r="K3270" s="148">
        <v>7.2595424913152367E-3</v>
      </c>
      <c r="L3270" s="197">
        <v>111</v>
      </c>
      <c r="M3270" s="148">
        <v>0</v>
      </c>
    </row>
    <row r="3271" spans="1:64" x14ac:dyDescent="0.25">
      <c r="A3271" s="152">
        <v>43556</v>
      </c>
      <c r="B3271" s="217" t="s">
        <v>835</v>
      </c>
      <c r="C3271" t="s">
        <v>839</v>
      </c>
      <c r="I3271" s="326">
        <v>21509.38</v>
      </c>
      <c r="K3271" s="148">
        <v>4.0140940378366616E-2</v>
      </c>
      <c r="L3271" s="197">
        <v>0</v>
      </c>
      <c r="M3271" s="148">
        <v>0.17082625387974959</v>
      </c>
    </row>
    <row r="3272" spans="1:64" x14ac:dyDescent="0.25">
      <c r="A3272" s="152">
        <v>43557</v>
      </c>
      <c r="B3272" s="217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26">
        <v>90000</v>
      </c>
      <c r="J3272">
        <v>0.01</v>
      </c>
      <c r="K3272" s="148">
        <v>0.16784635613113927</v>
      </c>
      <c r="L3272" s="197">
        <v>11.329999999999927</v>
      </c>
      <c r="M3272" s="148">
        <v>0</v>
      </c>
    </row>
    <row r="3273" spans="1:64" x14ac:dyDescent="0.25">
      <c r="A3273" s="152">
        <v>43557</v>
      </c>
      <c r="B3273" s="217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26">
        <v>12447</v>
      </c>
      <c r="J3273">
        <v>4.6100000000000003</v>
      </c>
      <c r="K3273" s="148">
        <v>2.3213151052936563E-2</v>
      </c>
      <c r="L3273" s="197">
        <v>-81</v>
      </c>
      <c r="M3273" s="148">
        <v>2.4933725400041743E-2</v>
      </c>
      <c r="N3273" s="87">
        <v>-763.30900000000474</v>
      </c>
      <c r="O3273" s="87">
        <v>-163.36773993576119</v>
      </c>
      <c r="P3273" s="198">
        <v>2</v>
      </c>
      <c r="Q3273" s="198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52">
        <v>43557</v>
      </c>
      <c r="B3274" s="217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26">
        <v>566</v>
      </c>
      <c r="J3274">
        <v>5.66</v>
      </c>
      <c r="K3274" s="148">
        <v>1.0555670841136092E-3</v>
      </c>
      <c r="L3274" s="197">
        <v>2</v>
      </c>
      <c r="M3274" s="148">
        <v>0</v>
      </c>
    </row>
    <row r="3275" spans="1:64" x14ac:dyDescent="0.25">
      <c r="A3275" s="152">
        <v>43557</v>
      </c>
      <c r="B3275" s="217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26">
        <v>4452</v>
      </c>
      <c r="J3275">
        <v>6.36</v>
      </c>
      <c r="K3275" s="148">
        <v>8.302799749953689E-3</v>
      </c>
      <c r="L3275" s="197">
        <v>-28</v>
      </c>
      <c r="M3275" s="148">
        <v>2.9394559357343911E-3</v>
      </c>
      <c r="N3275" s="87">
        <v>-1586.2319999999945</v>
      </c>
      <c r="O3275" s="87">
        <v>453.09128174727073</v>
      </c>
      <c r="P3275" s="198">
        <v>0</v>
      </c>
      <c r="Q3275" s="198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52">
        <v>43557</v>
      </c>
      <c r="B3276" s="217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26">
        <v>88938</v>
      </c>
      <c r="J3276">
        <v>9.15</v>
      </c>
      <c r="K3276" s="148">
        <v>0.16586576912879183</v>
      </c>
      <c r="L3276" s="197">
        <v>583.20000000000073</v>
      </c>
      <c r="M3276" s="148">
        <v>0.19506885309298036</v>
      </c>
      <c r="N3276" s="87">
        <v>-16162.516000000236</v>
      </c>
      <c r="O3276" s="87">
        <v>-1775.212609011015</v>
      </c>
      <c r="P3276" s="198">
        <v>8</v>
      </c>
      <c r="Q3276" s="198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52">
        <v>43557</v>
      </c>
      <c r="B3277" s="217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26">
        <v>190309</v>
      </c>
      <c r="J3277">
        <v>8.77</v>
      </c>
      <c r="K3277" s="148">
        <v>0.35491857987734426</v>
      </c>
      <c r="L3277" s="197">
        <v>434</v>
      </c>
      <c r="M3277" s="148">
        <v>0.35981764202090971</v>
      </c>
      <c r="N3277" s="87">
        <v>-3220.3250000000698</v>
      </c>
      <c r="O3277" s="87">
        <v>118.6462959451671</v>
      </c>
      <c r="P3277" s="198">
        <v>4</v>
      </c>
      <c r="Q3277" s="198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52">
        <v>43557</v>
      </c>
      <c r="B3278" s="217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26">
        <v>23312</v>
      </c>
      <c r="J3278">
        <v>4.96</v>
      </c>
      <c r="K3278" s="148">
        <v>4.3475936156990212E-2</v>
      </c>
      <c r="L3278" s="197">
        <v>821</v>
      </c>
      <c r="M3278" s="148">
        <v>4.8945545364235649E-2</v>
      </c>
      <c r="N3278" s="87">
        <v>-3296.7740000000049</v>
      </c>
      <c r="O3278" s="87">
        <v>-560.19551362725554</v>
      </c>
      <c r="P3278" s="198">
        <v>5</v>
      </c>
      <c r="Q3278" s="198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52">
        <v>43557</v>
      </c>
      <c r="B3279" s="217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26">
        <v>1814.7</v>
      </c>
      <c r="J3279">
        <v>7.89</v>
      </c>
      <c r="K3279" s="148">
        <v>3.3843420274575382E-3</v>
      </c>
      <c r="L3279" s="197">
        <v>-25.300000000000182</v>
      </c>
      <c r="M3279" s="148">
        <v>0</v>
      </c>
      <c r="N3279" s="87">
        <v>4362.583499999957</v>
      </c>
      <c r="O3279" s="87">
        <v>600.60636477272476</v>
      </c>
      <c r="P3279" s="198">
        <v>1</v>
      </c>
      <c r="Q3279" s="198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52">
        <v>43557</v>
      </c>
      <c r="B3280" s="217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26">
        <v>2210</v>
      </c>
      <c r="J3280">
        <v>11.05</v>
      </c>
      <c r="K3280" s="148">
        <v>4.121560522775753E-3</v>
      </c>
      <c r="L3280" s="197">
        <v>-4</v>
      </c>
      <c r="M3280" s="148">
        <v>7.7461093354520762E-4</v>
      </c>
      <c r="N3280" s="87">
        <v>1454.650999999996</v>
      </c>
      <c r="O3280" s="87">
        <v>155.49985823529371</v>
      </c>
      <c r="P3280" s="198">
        <v>0</v>
      </c>
      <c r="Q3280" s="198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52">
        <v>43557</v>
      </c>
      <c r="B3281" s="217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26">
        <v>615</v>
      </c>
      <c r="J3281">
        <v>6.15</v>
      </c>
      <c r="K3281" s="148">
        <v>1.1469501002294518E-3</v>
      </c>
      <c r="L3281" s="197">
        <v>-1</v>
      </c>
      <c r="M3281" s="148">
        <v>0</v>
      </c>
      <c r="N3281" s="87">
        <v>-1498.9659999999872</v>
      </c>
      <c r="O3281" s="87">
        <v>376.42007904191922</v>
      </c>
      <c r="P3281" s="198">
        <v>0</v>
      </c>
      <c r="Q3281" s="198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52">
        <v>43557</v>
      </c>
      <c r="B3282" s="217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26">
        <v>109220</v>
      </c>
      <c r="J3282">
        <v>8.6</v>
      </c>
      <c r="K3282" s="148">
        <v>0.20369087796270036</v>
      </c>
      <c r="L3282" s="197">
        <v>-1270</v>
      </c>
      <c r="M3282" s="148">
        <v>0.26422095503196574</v>
      </c>
      <c r="N3282" s="87">
        <v>-30174.505000000048</v>
      </c>
      <c r="O3282" s="87">
        <v>-3435.0134108769994</v>
      </c>
      <c r="P3282" s="198">
        <v>0</v>
      </c>
      <c r="Q3282" s="198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52">
        <v>43557</v>
      </c>
      <c r="B3283" s="217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26">
        <v>1491</v>
      </c>
      <c r="J3283">
        <v>14.91</v>
      </c>
      <c r="K3283" s="148">
        <v>2.7806546332392072E-3</v>
      </c>
      <c r="L3283" s="197">
        <v>-35</v>
      </c>
      <c r="M3283" s="148">
        <v>0</v>
      </c>
    </row>
    <row r="3284" spans="1:64" x14ac:dyDescent="0.25">
      <c r="A3284" s="152">
        <v>43557</v>
      </c>
      <c r="B3284" s="217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26">
        <v>3470</v>
      </c>
      <c r="J3284">
        <v>34.700000000000003</v>
      </c>
      <c r="K3284" s="148">
        <v>6.4714095086117031E-3</v>
      </c>
      <c r="L3284" s="197">
        <v>18</v>
      </c>
      <c r="M3284" s="148">
        <v>0</v>
      </c>
    </row>
    <row r="3285" spans="1:64" x14ac:dyDescent="0.25">
      <c r="A3285" s="152">
        <v>43557</v>
      </c>
      <c r="B3285" s="217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26">
        <v>3863</v>
      </c>
      <c r="J3285">
        <v>38.630000000000003</v>
      </c>
      <c r="K3285" s="148">
        <v>7.2043385970510113E-3</v>
      </c>
      <c r="L3285" s="197">
        <v>-27</v>
      </c>
      <c r="M3285" s="148">
        <v>0</v>
      </c>
    </row>
    <row r="3286" spans="1:64" x14ac:dyDescent="0.25">
      <c r="A3286" s="152">
        <v>43557</v>
      </c>
      <c r="B3286" s="217" t="s">
        <v>835</v>
      </c>
      <c r="C3286" t="s">
        <v>839</v>
      </c>
      <c r="I3286" s="326">
        <v>3496.97</v>
      </c>
      <c r="K3286" s="148">
        <v>6.5217074666656678E-3</v>
      </c>
      <c r="L3286" s="197">
        <v>0</v>
      </c>
      <c r="M3286" s="148">
        <v>0.17436806359780493</v>
      </c>
    </row>
    <row r="3287" spans="1:64" x14ac:dyDescent="0.25">
      <c r="A3287" s="152">
        <v>43558</v>
      </c>
      <c r="B3287" s="217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26">
        <v>100000</v>
      </c>
      <c r="J3287">
        <v>0.01</v>
      </c>
      <c r="K3287" s="148">
        <v>0.18148540028900823</v>
      </c>
      <c r="L3287" s="197">
        <v>4.4800000000000182</v>
      </c>
      <c r="M3287" s="148">
        <v>0</v>
      </c>
    </row>
    <row r="3288" spans="1:64" x14ac:dyDescent="0.25">
      <c r="A3288" s="152">
        <v>43558</v>
      </c>
      <c r="B3288" s="217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26">
        <v>12582</v>
      </c>
      <c r="J3288">
        <v>4.66</v>
      </c>
      <c r="K3288" s="148">
        <v>2.2834493064363016E-2</v>
      </c>
      <c r="L3288" s="197">
        <v>135</v>
      </c>
      <c r="M3288" s="148">
        <v>2.4263835779959188E-2</v>
      </c>
      <c r="N3288" s="87">
        <v>-763.30900000000474</v>
      </c>
      <c r="O3288" s="87">
        <v>-163.36773993576119</v>
      </c>
      <c r="P3288" s="198">
        <v>2</v>
      </c>
      <c r="Q3288" s="198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52">
        <v>43558</v>
      </c>
      <c r="B3289" s="217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26">
        <v>570</v>
      </c>
      <c r="J3289">
        <v>5.7</v>
      </c>
      <c r="K3289" s="148">
        <v>1.0344667816473471E-3</v>
      </c>
      <c r="L3289" s="197">
        <v>4</v>
      </c>
      <c r="M3289" s="148">
        <v>0</v>
      </c>
      <c r="N3289" s="87">
        <v>5573.0690000000113</v>
      </c>
      <c r="O3289" s="87">
        <v>1102.4501845505636</v>
      </c>
      <c r="P3289" s="198">
        <v>0</v>
      </c>
      <c r="Q3289" s="198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52">
        <v>43558</v>
      </c>
      <c r="B3290" s="217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26">
        <v>4473</v>
      </c>
      <c r="J3290">
        <v>6.39</v>
      </c>
      <c r="K3290" s="148">
        <v>8.1178419549273392E-3</v>
      </c>
      <c r="L3290" s="197">
        <v>21</v>
      </c>
      <c r="M3290" s="148">
        <v>2.8604821366552033E-3</v>
      </c>
      <c r="N3290" s="87">
        <v>-1586.2319999999945</v>
      </c>
      <c r="O3290" s="87">
        <v>453.09128174727073</v>
      </c>
      <c r="P3290" s="198">
        <v>0</v>
      </c>
      <c r="Q3290" s="198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52">
        <v>43558</v>
      </c>
      <c r="B3291" s="217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26">
        <v>86078</v>
      </c>
      <c r="J3291">
        <v>9.65</v>
      </c>
      <c r="K3291" s="148">
        <v>0.1562190028607725</v>
      </c>
      <c r="L3291" s="197">
        <v>4778.1900000000005</v>
      </c>
      <c r="M3291" s="148">
        <v>0.17596577591877846</v>
      </c>
      <c r="N3291" s="87">
        <v>-10363.452000000238</v>
      </c>
      <c r="O3291" s="87">
        <v>-1066.7631590113529</v>
      </c>
      <c r="P3291" s="198">
        <v>8</v>
      </c>
      <c r="Q3291" s="198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52">
        <v>43558</v>
      </c>
      <c r="B3292" s="217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26">
        <v>194866</v>
      </c>
      <c r="J3292">
        <v>8.98</v>
      </c>
      <c r="K3292" s="148">
        <v>0.35365334012717881</v>
      </c>
      <c r="L3292" s="197">
        <v>4557</v>
      </c>
      <c r="M3292" s="148">
        <v>0.35015049041620061</v>
      </c>
      <c r="N3292" s="87">
        <v>-3220.3250000000698</v>
      </c>
      <c r="O3292" s="87">
        <v>118.6462959451671</v>
      </c>
      <c r="P3292" s="198">
        <v>4</v>
      </c>
      <c r="Q3292" s="198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52">
        <v>43558</v>
      </c>
      <c r="B3293" s="217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26">
        <v>25792</v>
      </c>
      <c r="J3293">
        <v>4.96</v>
      </c>
      <c r="K3293" s="148">
        <v>4.6808714442541005E-2</v>
      </c>
      <c r="L3293" s="197">
        <v>50</v>
      </c>
      <c r="M3293" s="148">
        <v>5.2040630007692622E-2</v>
      </c>
      <c r="N3293" s="87">
        <v>-3959.7740000000085</v>
      </c>
      <c r="O3293" s="87">
        <v>-712.99878618556886</v>
      </c>
      <c r="P3293" s="198">
        <v>6</v>
      </c>
      <c r="Q3293" s="198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52">
        <v>43558</v>
      </c>
      <c r="B3294" s="217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26">
        <v>1851.5</v>
      </c>
      <c r="J3294">
        <v>8.0500000000000007</v>
      </c>
      <c r="K3294" s="148">
        <v>3.3602021863509877E-3</v>
      </c>
      <c r="L3294" s="197">
        <v>36.800000000000182</v>
      </c>
      <c r="M3294" s="148">
        <v>0</v>
      </c>
      <c r="N3294" s="87">
        <v>4362.583499999957</v>
      </c>
      <c r="O3294" s="87">
        <v>600.60636477272476</v>
      </c>
      <c r="P3294" s="198">
        <v>1</v>
      </c>
      <c r="Q3294" s="198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52">
        <v>43558</v>
      </c>
      <c r="B3295" s="217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26">
        <v>2238</v>
      </c>
      <c r="J3295">
        <v>11.19</v>
      </c>
      <c r="K3295" s="148">
        <v>4.0616432584680041E-3</v>
      </c>
      <c r="L3295" s="197">
        <v>28</v>
      </c>
      <c r="M3295" s="148">
        <v>7.5379961010039553E-4</v>
      </c>
      <c r="N3295" s="87">
        <v>1454.650999999996</v>
      </c>
      <c r="O3295" s="87">
        <v>155.49985823529371</v>
      </c>
      <c r="P3295" s="198">
        <v>0</v>
      </c>
      <c r="Q3295" s="198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52">
        <v>43558</v>
      </c>
      <c r="B3296" s="217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26">
        <v>625</v>
      </c>
      <c r="J3296">
        <v>6.25</v>
      </c>
      <c r="K3296" s="148">
        <v>1.1342837518063015E-3</v>
      </c>
      <c r="L3296" s="197">
        <v>10</v>
      </c>
      <c r="M3296" s="148">
        <v>0</v>
      </c>
      <c r="N3296" s="87">
        <v>-1498.9659999999872</v>
      </c>
      <c r="O3296" s="87">
        <v>376.42007904191922</v>
      </c>
      <c r="P3296" s="198">
        <v>0</v>
      </c>
      <c r="Q3296" s="198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52">
        <v>43558</v>
      </c>
      <c r="B3297" s="217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26">
        <v>110823</v>
      </c>
      <c r="J3297">
        <v>9.01</v>
      </c>
      <c r="K3297" s="148">
        <v>0.20112756516228761</v>
      </c>
      <c r="L3297" s="197">
        <v>5222.369999999999</v>
      </c>
      <c r="M3297" s="148">
        <v>0.25055355315655653</v>
      </c>
      <c r="N3297" s="87">
        <v>4514.9909999999945</v>
      </c>
      <c r="O3297" s="87">
        <v>-2920.2737523153287</v>
      </c>
      <c r="P3297" s="198">
        <v>0</v>
      </c>
      <c r="Q3297" s="198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52">
        <v>43558</v>
      </c>
      <c r="B3298" s="217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26">
        <v>1523</v>
      </c>
      <c r="J3298">
        <v>15.23</v>
      </c>
      <c r="K3298" s="148">
        <v>2.7640226464015955E-3</v>
      </c>
      <c r="L3298" s="197">
        <v>32</v>
      </c>
      <c r="M3298" s="148">
        <v>0</v>
      </c>
    </row>
    <row r="3299" spans="1:64" x14ac:dyDescent="0.25">
      <c r="A3299" s="152">
        <v>43558</v>
      </c>
      <c r="B3299" s="217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26">
        <v>3369</v>
      </c>
      <c r="J3299">
        <v>33.69</v>
      </c>
      <c r="K3299" s="148">
        <v>6.1142431357366876E-3</v>
      </c>
      <c r="L3299" s="197">
        <v>-101</v>
      </c>
      <c r="M3299" s="148">
        <v>0</v>
      </c>
    </row>
    <row r="3300" spans="1:64" x14ac:dyDescent="0.25">
      <c r="A3300" s="152">
        <v>43558</v>
      </c>
      <c r="B3300" s="217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26">
        <v>3889</v>
      </c>
      <c r="J3300">
        <v>38.89</v>
      </c>
      <c r="K3300" s="148">
        <v>7.0579672172395302E-3</v>
      </c>
      <c r="L3300" s="197">
        <v>26</v>
      </c>
      <c r="M3300" s="148">
        <v>0</v>
      </c>
    </row>
    <row r="3301" spans="1:64" x14ac:dyDescent="0.25">
      <c r="A3301" s="152">
        <v>43558</v>
      </c>
      <c r="B3301" s="217" t="s">
        <v>835</v>
      </c>
      <c r="C3301" t="s">
        <v>839</v>
      </c>
      <c r="I3301" s="326">
        <v>2329.0100000000002</v>
      </c>
      <c r="K3301" s="148">
        <v>4.2268131212710308E-3</v>
      </c>
      <c r="L3301" s="197">
        <v>0</v>
      </c>
      <c r="M3301" s="148">
        <v>0.18571221341027927</v>
      </c>
    </row>
    <row r="3302" spans="1:64" x14ac:dyDescent="0.25">
      <c r="A3302" s="152">
        <v>43559</v>
      </c>
      <c r="B3302" s="217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26">
        <v>100004.65</v>
      </c>
      <c r="J3302">
        <v>0.01</v>
      </c>
      <c r="K3302" s="148">
        <v>0.18158634150713501</v>
      </c>
      <c r="L3302" s="197">
        <v>4.6500000000000909</v>
      </c>
      <c r="M3302" s="148">
        <v>0</v>
      </c>
    </row>
    <row r="3303" spans="1:64" x14ac:dyDescent="0.25">
      <c r="A3303" s="152">
        <v>43559</v>
      </c>
      <c r="B3303" s="217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26">
        <v>10787</v>
      </c>
      <c r="J3303">
        <v>4.6900000000000004</v>
      </c>
      <c r="K3303" s="148">
        <v>1.9586807871808616E-2</v>
      </c>
      <c r="L3303" s="197">
        <v>94.060000000000059</v>
      </c>
      <c r="M3303" s="148">
        <v>2.084608691095358E-2</v>
      </c>
      <c r="N3303" s="87">
        <v>-581.44500000000517</v>
      </c>
      <c r="O3303" s="87">
        <v>-122.60638765822894</v>
      </c>
      <c r="P3303" s="198">
        <v>2</v>
      </c>
      <c r="Q3303" s="198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52">
        <v>43559</v>
      </c>
      <c r="B3304" s="217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26">
        <v>581</v>
      </c>
      <c r="J3304">
        <v>5.81</v>
      </c>
      <c r="K3304" s="148">
        <v>1.0549675881636048E-3</v>
      </c>
      <c r="L3304" s="197">
        <v>11</v>
      </c>
      <c r="M3304" s="148">
        <v>0</v>
      </c>
      <c r="N3304" s="87">
        <v>5573.0690000000113</v>
      </c>
      <c r="O3304" s="87">
        <v>1102.4501845505636</v>
      </c>
      <c r="P3304" s="198">
        <v>0</v>
      </c>
      <c r="Q3304" s="198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52">
        <v>43559</v>
      </c>
      <c r="B3305" s="217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26">
        <v>4550</v>
      </c>
      <c r="J3305">
        <v>6.5</v>
      </c>
      <c r="K3305" s="148">
        <v>8.2617943651366651E-3</v>
      </c>
      <c r="L3305" s="197">
        <v>77</v>
      </c>
      <c r="M3305" s="148">
        <v>2.8619400414527812E-3</v>
      </c>
      <c r="N3305" s="87">
        <v>3002.904000000005</v>
      </c>
      <c r="O3305" s="87">
        <v>453.09128174727073</v>
      </c>
      <c r="P3305" s="198">
        <v>0</v>
      </c>
      <c r="Q3305" s="198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52">
        <v>43559</v>
      </c>
      <c r="B3306" s="217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26">
        <v>88359.6</v>
      </c>
      <c r="J3306">
        <v>9.3800000000000008</v>
      </c>
      <c r="K3306" s="148">
        <v>0.16044150448038016</v>
      </c>
      <c r="L3306" s="197">
        <v>-2458.4899999999998</v>
      </c>
      <c r="M3306" s="148">
        <v>0.18466241636385827</v>
      </c>
      <c r="N3306" s="87">
        <v>-12509.552000000243</v>
      </c>
      <c r="O3306" s="87">
        <v>-1320.3059370644396</v>
      </c>
      <c r="P3306" s="198">
        <v>8</v>
      </c>
      <c r="Q3306" s="198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52">
        <v>43559</v>
      </c>
      <c r="B3307" s="217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26">
        <v>191235</v>
      </c>
      <c r="J3307">
        <v>9.15</v>
      </c>
      <c r="K3307" s="148">
        <v>0.347240493498222</v>
      </c>
      <c r="L3307" s="197">
        <v>3607.7400000000002</v>
      </c>
      <c r="M3307" s="148">
        <v>0.33718500002414981</v>
      </c>
      <c r="N3307" s="87">
        <v>210.4189999999071</v>
      </c>
      <c r="O3307" s="87">
        <v>493.37653997250237</v>
      </c>
      <c r="P3307" s="198">
        <v>4</v>
      </c>
      <c r="Q3307" s="198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52">
        <v>43559</v>
      </c>
      <c r="B3308" s="217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26">
        <v>23856</v>
      </c>
      <c r="J3308">
        <v>4.97</v>
      </c>
      <c r="K3308" s="148">
        <v>4.3317223379055005E-2</v>
      </c>
      <c r="L3308" s="197">
        <v>108.94999999999982</v>
      </c>
      <c r="M3308" s="148">
        <v>4.8353976379838591E-2</v>
      </c>
      <c r="N3308" s="87">
        <v>-2510.8260000000046</v>
      </c>
      <c r="O3308" s="87">
        <v>-391.77789220272996</v>
      </c>
      <c r="P3308" s="198">
        <v>5</v>
      </c>
      <c r="Q3308" s="198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52">
        <v>43559</v>
      </c>
      <c r="B3309" s="217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26">
        <v>1869.9</v>
      </c>
      <c r="J3309">
        <v>8.1300000000000008</v>
      </c>
      <c r="K3309" s="148">
        <v>3.3953251172239673E-3</v>
      </c>
      <c r="L3309" s="197">
        <v>18.399999999999636</v>
      </c>
      <c r="M3309" s="148">
        <v>0</v>
      </c>
      <c r="N3309" s="87">
        <v>4362.583499999957</v>
      </c>
      <c r="O3309" s="87">
        <v>600.60636477272476</v>
      </c>
      <c r="P3309" s="198">
        <v>1</v>
      </c>
      <c r="Q3309" s="198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52">
        <v>43559</v>
      </c>
      <c r="B3310" s="217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26">
        <v>2240</v>
      </c>
      <c r="J3310">
        <v>11.2</v>
      </c>
      <c r="K3310" s="148">
        <v>4.0673449182211273E-3</v>
      </c>
      <c r="L3310" s="197">
        <v>2</v>
      </c>
      <c r="M3310" s="148">
        <v>7.5418379990318965E-4</v>
      </c>
      <c r="N3310" s="87">
        <v>1454.650999999996</v>
      </c>
      <c r="O3310" s="87">
        <v>155.49985823529371</v>
      </c>
      <c r="P3310" s="198">
        <v>0</v>
      </c>
      <c r="Q3310" s="198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52">
        <v>43559</v>
      </c>
      <c r="B3311" s="217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26">
        <v>627</v>
      </c>
      <c r="J3311">
        <v>6.27</v>
      </c>
      <c r="K3311" s="148">
        <v>1.1384934213056459E-3</v>
      </c>
      <c r="L3311" s="197">
        <v>2</v>
      </c>
      <c r="M3311" s="148">
        <v>0</v>
      </c>
      <c r="N3311" s="87">
        <v>-1498.9659999999872</v>
      </c>
      <c r="O3311" s="87">
        <v>376.42007904191922</v>
      </c>
      <c r="P3311" s="198">
        <v>0</v>
      </c>
      <c r="Q3311" s="198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52">
        <v>43559</v>
      </c>
      <c r="B3312" s="217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26">
        <v>109962</v>
      </c>
      <c r="J3312">
        <v>8.94</v>
      </c>
      <c r="K3312" s="148">
        <v>0.19966668834706769</v>
      </c>
      <c r="L3312" s="197">
        <v>-861</v>
      </c>
      <c r="M3312" s="148">
        <v>0.2506812530371173</v>
      </c>
      <c r="N3312" s="87">
        <v>4514.9909999999945</v>
      </c>
      <c r="O3312" s="87">
        <v>-2920.2737523153287</v>
      </c>
      <c r="P3312" s="198">
        <v>0</v>
      </c>
      <c r="Q3312" s="198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52">
        <v>43559</v>
      </c>
      <c r="B3313" s="217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26">
        <v>1498</v>
      </c>
      <c r="J3313">
        <v>14.98</v>
      </c>
      <c r="K3313" s="148">
        <v>2.7200369140603789E-3</v>
      </c>
      <c r="L3313" s="197">
        <v>-25</v>
      </c>
      <c r="M3313" s="148">
        <v>0</v>
      </c>
    </row>
    <row r="3314" spans="1:64" x14ac:dyDescent="0.25">
      <c r="A3314" s="152">
        <v>43559</v>
      </c>
      <c r="B3314" s="217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26">
        <v>3570</v>
      </c>
      <c r="J3314">
        <v>35.700000000000003</v>
      </c>
      <c r="K3314" s="148">
        <v>6.4823309634149213E-3</v>
      </c>
      <c r="L3314" s="197">
        <v>201</v>
      </c>
      <c r="M3314" s="148">
        <v>0</v>
      </c>
    </row>
    <row r="3315" spans="1:64" x14ac:dyDescent="0.25">
      <c r="A3315" s="152">
        <v>43559</v>
      </c>
      <c r="B3315" s="217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26">
        <v>3858</v>
      </c>
      <c r="J3315">
        <v>38.58</v>
      </c>
      <c r="K3315" s="148">
        <v>7.0052753100433521E-3</v>
      </c>
      <c r="L3315" s="197">
        <v>-31</v>
      </c>
      <c r="M3315" s="148">
        <v>0</v>
      </c>
    </row>
    <row r="3316" spans="1:64" x14ac:dyDescent="0.25">
      <c r="A3316" s="152">
        <v>43559</v>
      </c>
      <c r="B3316" s="217" t="s">
        <v>835</v>
      </c>
      <c r="C3316" t="s">
        <v>839</v>
      </c>
      <c r="I3316" s="326">
        <v>7729.67</v>
      </c>
      <c r="K3316" s="148">
        <v>1.4035372318761742E-2</v>
      </c>
      <c r="L3316" s="197">
        <v>0</v>
      </c>
      <c r="M3316" s="148">
        <v>0.19562171382589674</v>
      </c>
    </row>
    <row r="3317" spans="1:64" x14ac:dyDescent="0.25">
      <c r="A3317" s="152">
        <v>43563</v>
      </c>
      <c r="B3317" s="217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48">
        <v>0.20004474410675141</v>
      </c>
      <c r="L3317" s="197">
        <v>5.3899999999998727</v>
      </c>
      <c r="M3317" s="148">
        <v>0</v>
      </c>
    </row>
    <row r="3318" spans="1:64" x14ac:dyDescent="0.25">
      <c r="A3318" s="152">
        <v>43563</v>
      </c>
      <c r="B3318" s="217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48">
        <v>1.9615324698359603E-2</v>
      </c>
      <c r="L3318" s="197">
        <v>0</v>
      </c>
      <c r="M3318" s="148">
        <v>2.087643714712259E-2</v>
      </c>
      <c r="N3318" s="87">
        <v>-581.44500000000517</v>
      </c>
      <c r="O3318" s="87">
        <v>-122.60638765822894</v>
      </c>
      <c r="P3318" s="198">
        <v>2</v>
      </c>
      <c r="Q3318" s="198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52">
        <v>43563</v>
      </c>
      <c r="B3319" s="217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48">
        <v>1.0583219592514405E-3</v>
      </c>
      <c r="L3319" s="197">
        <v>1</v>
      </c>
      <c r="M3319" s="148">
        <v>0</v>
      </c>
      <c r="N3319" s="87">
        <v>5573.0690000000113</v>
      </c>
      <c r="O3319" s="87">
        <v>1102.4501845505636</v>
      </c>
      <c r="P3319" s="198">
        <v>0</v>
      </c>
      <c r="Q3319" s="198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52">
        <v>43563</v>
      </c>
      <c r="B3320" s="217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48">
        <v>3.5786556972626027E-3</v>
      </c>
      <c r="L3320" s="197">
        <v>38.450000000000273</v>
      </c>
      <c r="M3320" s="148">
        <v>0</v>
      </c>
      <c r="N3320" s="87">
        <v>1033.9000000000055</v>
      </c>
      <c r="O3320" s="87">
        <v>457.89878995433872</v>
      </c>
      <c r="P3320" s="198">
        <v>0</v>
      </c>
      <c r="Q3320" s="198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52">
        <v>43563</v>
      </c>
      <c r="B3321" s="217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48">
        <v>0.1577630725174026</v>
      </c>
      <c r="L3321" s="197">
        <v>-1601.4000000000015</v>
      </c>
      <c r="M3321" s="148">
        <v>0.18493127008072721</v>
      </c>
      <c r="N3321" s="87">
        <v>-12509.552000000243</v>
      </c>
      <c r="O3321" s="87">
        <v>-1320.3059370644396</v>
      </c>
      <c r="P3321" s="198">
        <v>8</v>
      </c>
      <c r="Q3321" s="198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52">
        <v>43563</v>
      </c>
      <c r="B3322" s="217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48">
        <v>0.33922673796968422</v>
      </c>
      <c r="L3322" s="197">
        <v>-977.72000000000025</v>
      </c>
      <c r="M3322" s="148">
        <v>0.33093451265555762</v>
      </c>
      <c r="N3322" s="87">
        <v>4172.7029999998922</v>
      </c>
      <c r="O3322" s="87">
        <v>909.58335540901578</v>
      </c>
      <c r="P3322" s="198">
        <v>4</v>
      </c>
      <c r="Q3322" s="198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52">
        <v>43563</v>
      </c>
      <c r="B3323" s="217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48">
        <v>4.2332878370057614E-2</v>
      </c>
      <c r="L3323" s="197">
        <v>-576</v>
      </c>
      <c r="M3323" s="148">
        <v>4.8424375904176545E-2</v>
      </c>
      <c r="N3323" s="87">
        <v>-2510.8260000000046</v>
      </c>
      <c r="O3323" s="87">
        <v>-391.77789220272996</v>
      </c>
      <c r="P3323" s="198">
        <v>5</v>
      </c>
      <c r="Q3323" s="198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52">
        <v>43563</v>
      </c>
      <c r="B3324" s="217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48">
        <v>3.4128155551943359E-3</v>
      </c>
      <c r="L3324" s="197">
        <v>6.9000000000005457</v>
      </c>
      <c r="M3324" s="148">
        <v>0</v>
      </c>
      <c r="N3324" s="87">
        <v>4362.583499999957</v>
      </c>
      <c r="O3324" s="87">
        <v>600.60636477272476</v>
      </c>
      <c r="P3324" s="198">
        <v>1</v>
      </c>
      <c r="Q3324" s="198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52">
        <v>43563</v>
      </c>
      <c r="B3325" s="217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48">
        <v>3.9932560524332701E-3</v>
      </c>
      <c r="L3325" s="197">
        <v>-44</v>
      </c>
      <c r="M3325" s="148">
        <v>7.5528183122866956E-4</v>
      </c>
      <c r="N3325" s="87">
        <v>1454.650999999996</v>
      </c>
      <c r="O3325" s="87">
        <v>155.49985823529371</v>
      </c>
      <c r="P3325" s="198">
        <v>0</v>
      </c>
      <c r="Q3325" s="198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52">
        <v>43563</v>
      </c>
      <c r="B3326" s="217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48">
        <v>1.1110562149529728E-3</v>
      </c>
      <c r="L3326" s="197">
        <v>-16</v>
      </c>
      <c r="M3326" s="148">
        <v>0</v>
      </c>
      <c r="N3326" s="87">
        <v>-1498.9659999999872</v>
      </c>
      <c r="O3326" s="87">
        <v>376.42007904191922</v>
      </c>
      <c r="P3326" s="198">
        <v>0</v>
      </c>
      <c r="Q3326" s="198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52">
        <v>43563</v>
      </c>
      <c r="B3327" s="217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48">
        <v>0.19821533822378695</v>
      </c>
      <c r="L3327" s="197">
        <v>2769.2599999999984</v>
      </c>
      <c r="M3327" s="148">
        <v>0.24426849104400497</v>
      </c>
      <c r="N3327" s="87">
        <v>-23187.869000000035</v>
      </c>
      <c r="O3327" s="87">
        <v>-2481.3998999464707</v>
      </c>
      <c r="P3327" s="198">
        <v>0</v>
      </c>
      <c r="Q3327" s="198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52">
        <v>43563</v>
      </c>
      <c r="B3328" s="217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48">
        <v>2.6367127850766129E-3</v>
      </c>
      <c r="L3328" s="197">
        <v>-48</v>
      </c>
      <c r="M3328" s="148">
        <v>0</v>
      </c>
    </row>
    <row r="3329" spans="1:64" x14ac:dyDescent="0.25">
      <c r="A3329" s="152">
        <v>43563</v>
      </c>
      <c r="B3329" s="217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48">
        <v>6.0680762508970049E-3</v>
      </c>
      <c r="L3329" s="197">
        <v>-233</v>
      </c>
      <c r="M3329" s="148">
        <v>0</v>
      </c>
    </row>
    <row r="3330" spans="1:64" x14ac:dyDescent="0.25">
      <c r="A3330" s="152">
        <v>43563</v>
      </c>
      <c r="B3330" s="217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48">
        <v>6.8372690150952167E-3</v>
      </c>
      <c r="L3330" s="197">
        <v>-98</v>
      </c>
      <c r="M3330" s="148">
        <v>0</v>
      </c>
    </row>
    <row r="3331" spans="1:64" x14ac:dyDescent="0.25">
      <c r="A3331" s="152">
        <v>43563</v>
      </c>
      <c r="B3331" s="217" t="s">
        <v>835</v>
      </c>
      <c r="C3331" t="s">
        <v>839</v>
      </c>
      <c r="I3331">
        <v>7757.13</v>
      </c>
      <c r="K3331" s="148">
        <v>1.4105740583794031E-2</v>
      </c>
      <c r="L3331" s="197">
        <v>0</v>
      </c>
      <c r="M3331" s="148">
        <v>0.21415048469054543</v>
      </c>
    </row>
    <row r="3332" spans="1:64" x14ac:dyDescent="0.25">
      <c r="A3332" s="152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48">
        <v>0.19850310718076014</v>
      </c>
      <c r="L3332" s="197">
        <v>22.130000000000109</v>
      </c>
      <c r="M3332" s="148">
        <v>0</v>
      </c>
    </row>
    <row r="3333" spans="1:64" x14ac:dyDescent="0.25">
      <c r="A3333" s="152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48">
        <v>1.9626217523652307E-2</v>
      </c>
      <c r="L3333" s="197">
        <v>92</v>
      </c>
      <c r="M3333" s="148">
        <v>2.0711387333821194E-2</v>
      </c>
      <c r="N3333" s="87">
        <v>-581.44500000000517</v>
      </c>
      <c r="O3333" s="87">
        <v>-122.60638765822894</v>
      </c>
      <c r="P3333" s="198">
        <v>2</v>
      </c>
      <c r="Q3333" s="198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52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48">
        <v>1.0427386458930997E-3</v>
      </c>
      <c r="L3334" s="197">
        <v>-4</v>
      </c>
      <c r="M3334" s="148">
        <v>0</v>
      </c>
      <c r="N3334" s="87">
        <v>5573.0690000000113</v>
      </c>
      <c r="O3334" s="87">
        <v>1102.4501845505636</v>
      </c>
      <c r="P3334" s="198">
        <v>0</v>
      </c>
      <c r="Q3334" s="198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52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48">
        <v>3.5124777570136076E-3</v>
      </c>
      <c r="L3335" s="197">
        <v>-21</v>
      </c>
      <c r="M3335" s="148">
        <v>0</v>
      </c>
      <c r="N3335" s="87">
        <v>2956.6600000000053</v>
      </c>
      <c r="O3335" s="87">
        <v>457.89878995433872</v>
      </c>
      <c r="P3335" s="198">
        <v>0</v>
      </c>
      <c r="Q3335" s="198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52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48">
        <v>0.1662551156433239</v>
      </c>
      <c r="L3336" s="197">
        <v>773.51000000000022</v>
      </c>
      <c r="M3336" s="148">
        <v>0.19181307282522783</v>
      </c>
      <c r="N3336" s="87">
        <v>-14681.452000000252</v>
      </c>
      <c r="O3336" s="87">
        <v>-1588.1072807359581</v>
      </c>
      <c r="P3336" s="198">
        <v>8</v>
      </c>
      <c r="Q3336" s="198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52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48">
        <v>0.33723033750310921</v>
      </c>
      <c r="L3337" s="197">
        <v>4123.2500000000009</v>
      </c>
      <c r="M3337" s="148">
        <v>0.3215651377183536</v>
      </c>
      <c r="N3337" s="87">
        <v>6008.9509999999427</v>
      </c>
      <c r="O3337" s="87">
        <v>1096.5201756662907</v>
      </c>
      <c r="P3337" s="198">
        <v>4</v>
      </c>
      <c r="Q3337" s="198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52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48">
        <v>4.243116427578842E-2</v>
      </c>
      <c r="L3338" s="197">
        <v>240</v>
      </c>
      <c r="M3338" s="148">
        <v>4.8041531161757335E-2</v>
      </c>
      <c r="N3338" s="87">
        <v>-2510.8260000000046</v>
      </c>
      <c r="O3338" s="87">
        <v>-391.77789220272996</v>
      </c>
      <c r="P3338" s="198">
        <v>5</v>
      </c>
      <c r="Q3338" s="198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52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48">
        <v>3.3235941303267433E-3</v>
      </c>
      <c r="L3339" s="197">
        <v>-34.5</v>
      </c>
      <c r="M3339" s="148">
        <v>0</v>
      </c>
      <c r="N3339" s="87">
        <v>4362.583499999957</v>
      </c>
      <c r="O3339" s="87">
        <v>600.60636477272476</v>
      </c>
      <c r="P3339" s="198">
        <v>1</v>
      </c>
      <c r="Q3339" s="198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52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48">
        <v>4.2142516899762649E-3</v>
      </c>
      <c r="L3340" s="197">
        <v>140</v>
      </c>
      <c r="M3340" s="148">
        <v>7.4931054770190119E-4</v>
      </c>
      <c r="N3340" s="87">
        <v>1454.650999999996</v>
      </c>
      <c r="O3340" s="87">
        <v>155.49985823529371</v>
      </c>
      <c r="P3340" s="198">
        <v>0</v>
      </c>
      <c r="Q3340" s="198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52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48">
        <v>1.1185085820998649E-3</v>
      </c>
      <c r="L3341" s="197">
        <v>9</v>
      </c>
      <c r="M3341" s="148">
        <v>0</v>
      </c>
      <c r="N3341" s="87">
        <v>-1498.9659999999872</v>
      </c>
      <c r="O3341" s="87">
        <v>376.42007904191922</v>
      </c>
      <c r="P3341" s="198">
        <v>0</v>
      </c>
      <c r="Q3341" s="198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52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48">
        <v>0.19514547070052335</v>
      </c>
      <c r="L3342" s="197">
        <v>-833</v>
      </c>
      <c r="M3342" s="148">
        <v>0.24233729614910482</v>
      </c>
      <c r="N3342" s="87">
        <v>-23187.869000000035</v>
      </c>
      <c r="O3342" s="87">
        <v>-2481.3998999464707</v>
      </c>
      <c r="P3342" s="198">
        <v>0</v>
      </c>
      <c r="Q3342" s="198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52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48">
        <v>2.6880286892399978E-3</v>
      </c>
      <c r="L3343" s="197">
        <v>40</v>
      </c>
      <c r="M3343" s="148">
        <v>0</v>
      </c>
    </row>
    <row r="3344" spans="1:64" x14ac:dyDescent="0.25">
      <c r="A3344" s="152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48">
        <v>5.7350625524120484E-3</v>
      </c>
      <c r="L3344" s="197">
        <v>-158</v>
      </c>
      <c r="M3344" s="148">
        <v>0</v>
      </c>
    </row>
    <row r="3345" spans="1:64" x14ac:dyDescent="0.25">
      <c r="A3345" s="152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48">
        <v>6.7922335671064373E-3</v>
      </c>
      <c r="L3345" s="197">
        <v>5</v>
      </c>
      <c r="M3345" s="148">
        <v>0</v>
      </c>
    </row>
    <row r="3346" spans="1:64" x14ac:dyDescent="0.25">
      <c r="A3346" s="152">
        <v>43564</v>
      </c>
      <c r="B3346" t="s">
        <v>835</v>
      </c>
      <c r="C3346" t="s">
        <v>839</v>
      </c>
      <c r="I3346">
        <v>6863.29</v>
      </c>
      <c r="K3346" s="148">
        <v>1.2381691558774485E-2</v>
      </c>
      <c r="L3346" s="197">
        <v>0</v>
      </c>
      <c r="M3346" s="148">
        <v>0.21088479873953464</v>
      </c>
    </row>
    <row r="3347" spans="1:64" x14ac:dyDescent="0.25">
      <c r="A3347" s="152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48">
        <v>0.18123313880435452</v>
      </c>
      <c r="L3347" s="197">
        <v>5.1100000000001273</v>
      </c>
      <c r="M3347" s="148">
        <v>0</v>
      </c>
    </row>
    <row r="3348" spans="1:64" x14ac:dyDescent="0.25">
      <c r="A3348" s="152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48">
        <v>1.9875678005465299E-2</v>
      </c>
      <c r="L3348" s="197">
        <v>92</v>
      </c>
      <c r="M3348" s="148">
        <v>2.079875297195374E-2</v>
      </c>
      <c r="N3348" s="87">
        <v>-581.44500000000517</v>
      </c>
      <c r="O3348" s="87">
        <v>-122.60638765822894</v>
      </c>
      <c r="P3348" s="198">
        <v>2</v>
      </c>
      <c r="Q3348" s="198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52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48">
        <v>1.0417022015443028E-3</v>
      </c>
      <c r="L3349" s="197">
        <v>-3</v>
      </c>
      <c r="M3349" s="148">
        <v>0</v>
      </c>
      <c r="N3349" s="87">
        <v>5573.0690000000113</v>
      </c>
      <c r="O3349" s="87">
        <v>1102.4501845505636</v>
      </c>
      <c r="P3349" s="198">
        <v>0</v>
      </c>
      <c r="Q3349" s="198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52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48">
        <v>9.319158477815467E-3</v>
      </c>
      <c r="L3350" s="197">
        <v>-8.1900000000000546</v>
      </c>
      <c r="M3350" s="148">
        <v>3.9147893396435972E-3</v>
      </c>
      <c r="N3350" s="87">
        <v>-2171.3999999999946</v>
      </c>
      <c r="O3350" s="87">
        <v>461.2692500000008</v>
      </c>
      <c r="P3350" s="198">
        <v>0</v>
      </c>
      <c r="Q3350" s="198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52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48">
        <v>0.16479982460271245</v>
      </c>
      <c r="L3351" s="197">
        <v>-1190.3999999999996</v>
      </c>
      <c r="M3351" s="148">
        <v>0.19262218673147855</v>
      </c>
      <c r="N3351" s="87">
        <v>-14681.452000000252</v>
      </c>
      <c r="O3351" s="87">
        <v>-1588.1072807359581</v>
      </c>
      <c r="P3351" s="198">
        <v>8</v>
      </c>
      <c r="Q3351" s="198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52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48">
        <v>0.3392398331269163</v>
      </c>
      <c r="L3352" s="197">
        <v>-583.74000000000069</v>
      </c>
      <c r="M3352" s="148">
        <v>0.32456608981788276</v>
      </c>
      <c r="N3352" s="87">
        <v>5231.2149999999092</v>
      </c>
      <c r="O3352" s="87">
        <v>1017.9884492237445</v>
      </c>
      <c r="P3352" s="198">
        <v>4</v>
      </c>
      <c r="Q3352" s="198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52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48">
        <v>5.0961883355549978E-2</v>
      </c>
      <c r="L3353" s="197">
        <v>-270</v>
      </c>
      <c r="M3353" s="148">
        <v>5.7085063245907473E-2</v>
      </c>
      <c r="N3353" s="87">
        <v>-3768.8260000000046</v>
      </c>
      <c r="O3353" s="87">
        <v>-670.88122936345064</v>
      </c>
      <c r="P3353" s="198">
        <v>7</v>
      </c>
      <c r="Q3353" s="198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52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48">
        <v>3.4167832210653133E-3</v>
      </c>
      <c r="L3354" s="197">
        <v>43.699999999999818</v>
      </c>
      <c r="M3354" s="148">
        <v>0</v>
      </c>
      <c r="N3354" s="87">
        <v>4362.583499999957</v>
      </c>
      <c r="O3354" s="87">
        <v>600.60636477272476</v>
      </c>
      <c r="P3354" s="198">
        <v>1</v>
      </c>
      <c r="Q3354" s="198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52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48">
        <v>4.0581094460160668E-3</v>
      </c>
      <c r="L3355" s="197">
        <v>-96</v>
      </c>
      <c r="M3355" s="148">
        <v>7.5247132071552358E-4</v>
      </c>
      <c r="N3355" s="87">
        <v>1454.650999999996</v>
      </c>
      <c r="O3355" s="87">
        <v>155.49985823529371</v>
      </c>
      <c r="P3355" s="198">
        <v>0</v>
      </c>
      <c r="Q3355" s="198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52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48">
        <v>1.1051101616383039E-3</v>
      </c>
      <c r="L3356" s="197">
        <v>-10</v>
      </c>
      <c r="M3356" s="148">
        <v>0</v>
      </c>
      <c r="N3356" s="87">
        <v>-1498.9659999999872</v>
      </c>
      <c r="O3356" s="87">
        <v>376.42007904191922</v>
      </c>
      <c r="P3356" s="198">
        <v>0</v>
      </c>
      <c r="Q3356" s="198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52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48">
        <v>0.19532188027356082</v>
      </c>
      <c r="L3357" s="197">
        <v>-357</v>
      </c>
      <c r="M3357" s="148">
        <v>0.24335953344205569</v>
      </c>
      <c r="N3357" s="87">
        <v>-23187.869000000035</v>
      </c>
      <c r="O3357" s="87">
        <v>-2481.3998999464707</v>
      </c>
      <c r="P3357" s="198">
        <v>0</v>
      </c>
      <c r="Q3357" s="198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52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48">
        <v>2.6323361719023863E-3</v>
      </c>
      <c r="L3358" s="197">
        <v>-37</v>
      </c>
      <c r="M3358" s="148">
        <v>0</v>
      </c>
    </row>
    <row r="3359" spans="1:64" x14ac:dyDescent="0.25">
      <c r="A3359" s="152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48">
        <v>5.8027341766024379E-3</v>
      </c>
      <c r="L3359" s="197">
        <v>24</v>
      </c>
      <c r="M3359" s="148">
        <v>0</v>
      </c>
    </row>
    <row r="3360" spans="1:64" x14ac:dyDescent="0.25">
      <c r="A3360" s="152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48">
        <v>6.9549473943105716E-3</v>
      </c>
      <c r="L3360" s="197">
        <v>74</v>
      </c>
      <c r="M3360" s="148">
        <v>0</v>
      </c>
    </row>
    <row r="3361" spans="1:64" x14ac:dyDescent="0.25">
      <c r="A3361" s="152">
        <v>43565</v>
      </c>
      <c r="B3361" t="s">
        <v>835</v>
      </c>
      <c r="C3361" t="s">
        <v>839</v>
      </c>
      <c r="I3361">
        <v>7858.49</v>
      </c>
      <c r="K3361" s="148">
        <v>1.4236880580545893E-2</v>
      </c>
      <c r="L3361" s="197">
        <v>0</v>
      </c>
      <c r="M3361" s="148">
        <v>0.19547001938490041</v>
      </c>
    </row>
    <row r="3362" spans="1:64" x14ac:dyDescent="0.25">
      <c r="A3362" s="152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48">
        <v>0.18411598263042461</v>
      </c>
      <c r="L3362" s="197">
        <v>5.1199999999998909</v>
      </c>
      <c r="M3362" s="148">
        <v>0</v>
      </c>
    </row>
    <row r="3363" spans="1:64" x14ac:dyDescent="0.25">
      <c r="A3363" s="152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48">
        <v>1.9852173724684639E-2</v>
      </c>
      <c r="L3363" s="197">
        <v>-184</v>
      </c>
      <c r="M3363" s="148">
        <v>2.1128513719265458E-2</v>
      </c>
      <c r="N3363" s="87">
        <v>-581.44500000000517</v>
      </c>
      <c r="O3363" s="87">
        <v>-122.60638765822894</v>
      </c>
      <c r="P3363" s="198">
        <v>2</v>
      </c>
      <c r="Q3363" s="198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52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48">
        <v>1.0545374565907387E-3</v>
      </c>
      <c r="L3364" s="197">
        <v>-2</v>
      </c>
      <c r="M3364" s="148">
        <v>0</v>
      </c>
      <c r="N3364" s="87">
        <v>5573.0690000000113</v>
      </c>
      <c r="O3364" s="87">
        <v>1102.4501845505636</v>
      </c>
      <c r="P3364" s="198">
        <v>0</v>
      </c>
      <c r="Q3364" s="198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52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48">
        <v>9.3785739594876173E-3</v>
      </c>
      <c r="L3365" s="197">
        <v>-48</v>
      </c>
      <c r="M3365" s="148">
        <v>3.9768576694107528E-3</v>
      </c>
      <c r="N3365" s="87">
        <v>-2171.3999999999946</v>
      </c>
      <c r="O3365" s="87">
        <v>461.2692500000008</v>
      </c>
      <c r="P3365" s="198">
        <v>0</v>
      </c>
      <c r="Q3365" s="198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52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48">
        <v>0.16485677918237793</v>
      </c>
      <c r="L3366" s="197">
        <v>-1388.8000000000011</v>
      </c>
      <c r="M3366" s="148">
        <v>0.19567617926319636</v>
      </c>
      <c r="N3366" s="87">
        <v>-14681.452000000252</v>
      </c>
      <c r="O3366" s="87">
        <v>-1588.1072807359581</v>
      </c>
      <c r="P3366" s="198">
        <v>8</v>
      </c>
      <c r="Q3366" s="198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52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48">
        <v>0.34090085730214464</v>
      </c>
      <c r="L3367" s="197">
        <v>-2020</v>
      </c>
      <c r="M3367" s="148">
        <v>0.32971203084976636</v>
      </c>
      <c r="N3367" s="87">
        <v>5231.2149999999092</v>
      </c>
      <c r="O3367" s="87">
        <v>1017.9884492237445</v>
      </c>
      <c r="P3367" s="198">
        <v>4</v>
      </c>
      <c r="Q3367" s="198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52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48">
        <v>5.1022681407542125E-2</v>
      </c>
      <c r="L3368" s="197">
        <v>-406</v>
      </c>
      <c r="M3368" s="148">
        <v>5.799013736942301E-2</v>
      </c>
      <c r="N3368" s="87">
        <v>-3768.8260000000046</v>
      </c>
      <c r="O3368" s="87">
        <v>-670.88122936345064</v>
      </c>
      <c r="P3368" s="198">
        <v>7</v>
      </c>
      <c r="Q3368" s="198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52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48">
        <v>3.42439414568654E-3</v>
      </c>
      <c r="L3369" s="197">
        <v>-25.300000000000182</v>
      </c>
      <c r="M3369" s="148">
        <v>0</v>
      </c>
      <c r="N3369" s="87">
        <v>4362.583499999957</v>
      </c>
      <c r="O3369" s="87">
        <v>600.60636477272476</v>
      </c>
      <c r="P3369" s="198">
        <v>1</v>
      </c>
      <c r="Q3369" s="198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52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48">
        <v>4.0672387069206504E-3</v>
      </c>
      <c r="L3370" s="197">
        <v>-30</v>
      </c>
      <c r="M3370" s="148">
        <v>7.6440162756538079E-4</v>
      </c>
      <c r="N3370" s="87">
        <v>1454.650999999996</v>
      </c>
      <c r="O3370" s="87">
        <v>155.49985823529371</v>
      </c>
      <c r="P3370" s="198">
        <v>0</v>
      </c>
      <c r="Q3370" s="198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52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48">
        <v>1.0987065647201936E-3</v>
      </c>
      <c r="L3371" s="197">
        <v>-13</v>
      </c>
      <c r="M3371" s="148">
        <v>0</v>
      </c>
      <c r="N3371" s="87">
        <v>-1498.9659999999872</v>
      </c>
      <c r="O3371" s="87">
        <v>376.42007904191922</v>
      </c>
      <c r="P3371" s="198">
        <v>0</v>
      </c>
      <c r="Q3371" s="198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52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48">
        <v>0.19854014104190032</v>
      </c>
      <c r="L3372" s="197">
        <v>-4354</v>
      </c>
      <c r="M3372" s="148">
        <v>0.25535243552787124</v>
      </c>
      <c r="N3372" s="87">
        <v>-29261.869000000035</v>
      </c>
      <c r="O3372" s="87">
        <v>-3312.257991562858</v>
      </c>
      <c r="P3372" s="198">
        <v>0</v>
      </c>
      <c r="Q3372" s="198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52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48">
        <v>2.6059773796378465E-3</v>
      </c>
      <c r="L3373" s="197">
        <v>-37</v>
      </c>
      <c r="M3373" s="148">
        <v>0</v>
      </c>
    </row>
    <row r="3374" spans="1:64" x14ac:dyDescent="0.25">
      <c r="A3374" s="152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48">
        <v>5.6886130511727279E-3</v>
      </c>
      <c r="L3374" s="197">
        <v>-112</v>
      </c>
      <c r="M3374" s="148">
        <v>0</v>
      </c>
    </row>
    <row r="3375" spans="1:64" x14ac:dyDescent="0.25">
      <c r="A3375" s="152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48">
        <v>7.0652169212074099E-3</v>
      </c>
      <c r="L3375" s="197">
        <v>0</v>
      </c>
      <c r="M3375" s="148">
        <v>0</v>
      </c>
    </row>
    <row r="3376" spans="1:64" x14ac:dyDescent="0.25">
      <c r="A3376" s="152">
        <v>43566</v>
      </c>
      <c r="B3376" t="s">
        <v>835</v>
      </c>
      <c r="C3376" t="s">
        <v>839</v>
      </c>
      <c r="I3376">
        <v>3438.49</v>
      </c>
      <c r="K3376" s="148">
        <v>6.3281265255020749E-3</v>
      </c>
      <c r="L3376" s="197">
        <v>0</v>
      </c>
      <c r="M3376" s="148">
        <v>0.19044410915592669</v>
      </c>
    </row>
    <row r="3377" spans="1:64" x14ac:dyDescent="0.25">
      <c r="A3377" s="152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48">
        <v>0.17257333877926131</v>
      </c>
      <c r="L3377" s="197">
        <v>4.8699999999998909</v>
      </c>
      <c r="M3377" s="148">
        <v>0</v>
      </c>
    </row>
    <row r="3378" spans="1:64" x14ac:dyDescent="0.25">
      <c r="A3378" s="152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48">
        <v>1.9835959004485881E-2</v>
      </c>
      <c r="L3378" s="197">
        <v>23</v>
      </c>
      <c r="M3378" s="148">
        <v>2.1066338951913066E-2</v>
      </c>
      <c r="N3378" s="87">
        <v>-581.44500000000517</v>
      </c>
      <c r="O3378" s="87">
        <v>-122.60638765822894</v>
      </c>
      <c r="P3378" s="198">
        <v>1</v>
      </c>
      <c r="Q3378" s="198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52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48">
        <v>1.0514342747058659E-3</v>
      </c>
      <c r="L3379" s="197">
        <v>0</v>
      </c>
      <c r="M3379" s="148">
        <v>0</v>
      </c>
      <c r="N3379" s="87">
        <v>5573.0690000000113</v>
      </c>
      <c r="O3379" s="87">
        <v>1102.4501845505636</v>
      </c>
      <c r="P3379" s="198">
        <v>0</v>
      </c>
      <c r="Q3379" s="198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52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48">
        <v>9.2775771255023693E-3</v>
      </c>
      <c r="L3380" s="197">
        <v>-40</v>
      </c>
      <c r="M3380" s="148">
        <v>3.9651549910456512E-3</v>
      </c>
      <c r="N3380" s="87">
        <v>-2171.3999999999946</v>
      </c>
      <c r="O3380" s="87">
        <v>461.2692500000008</v>
      </c>
      <c r="P3380" s="198">
        <v>0</v>
      </c>
      <c r="Q3380" s="198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52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48">
        <v>0.1726565176896844</v>
      </c>
      <c r="L3381" s="197">
        <v>29.909999999999854</v>
      </c>
      <c r="M3381" s="148">
        <v>0.20333034191413188</v>
      </c>
      <c r="N3381" s="87">
        <v>-17464.352000000246</v>
      </c>
      <c r="O3381" s="87">
        <v>-1948.1718553571702</v>
      </c>
      <c r="P3381" s="198">
        <v>9</v>
      </c>
      <c r="Q3381" s="198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52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48">
        <v>0.33693238857406926</v>
      </c>
      <c r="L3382" s="197">
        <v>-1616</v>
      </c>
      <c r="M3382" s="148">
        <v>0.32874178897266376</v>
      </c>
      <c r="N3382" s="87">
        <v>5231.2149999999092</v>
      </c>
      <c r="O3382" s="87">
        <v>1017.9884492237445</v>
      </c>
      <c r="P3382" s="198">
        <v>4</v>
      </c>
      <c r="Q3382" s="198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52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48">
        <v>5.2043244152195058E-2</v>
      </c>
      <c r="L3383" s="197">
        <v>638</v>
      </c>
      <c r="M3383" s="148">
        <v>5.7819490094011987E-2</v>
      </c>
      <c r="N3383" s="87">
        <v>-3768.8260000000046</v>
      </c>
      <c r="O3383" s="87">
        <v>-670.88122936345064</v>
      </c>
      <c r="P3383" s="198">
        <v>7</v>
      </c>
      <c r="Q3383" s="198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52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48">
        <v>3.3847742811909951E-3</v>
      </c>
      <c r="L3384" s="197">
        <v>-16.099999999999454</v>
      </c>
      <c r="M3384" s="148">
        <v>0</v>
      </c>
      <c r="N3384" s="87">
        <v>4362.583499999957</v>
      </c>
      <c r="O3384" s="87">
        <v>600.60636477272476</v>
      </c>
      <c r="P3384" s="198">
        <v>1</v>
      </c>
      <c r="Q3384" s="198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52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48">
        <v>4.0369204264448606E-3</v>
      </c>
      <c r="L3385" s="197">
        <v>-10</v>
      </c>
      <c r="M3385" s="148">
        <v>7.6215222687448739E-4</v>
      </c>
      <c r="N3385" s="87">
        <v>1454.650999999996</v>
      </c>
      <c r="O3385" s="87">
        <v>155.49985823529371</v>
      </c>
      <c r="P3385" s="198">
        <v>0</v>
      </c>
      <c r="Q3385" s="198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52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48">
        <v>1.1101531172723366E-3</v>
      </c>
      <c r="L3386" s="197">
        <v>8</v>
      </c>
      <c r="M3386" s="148">
        <v>0</v>
      </c>
      <c r="N3386" s="87">
        <v>-1498.9659999999872</v>
      </c>
      <c r="O3386" s="87">
        <v>376.42007904191922</v>
      </c>
      <c r="P3386" s="198">
        <v>0</v>
      </c>
      <c r="Q3386" s="198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52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48">
        <v>0.20296167933100595</v>
      </c>
      <c r="L3387" s="197">
        <v>2728</v>
      </c>
      <c r="M3387" s="148">
        <v>0.25460101124489692</v>
      </c>
      <c r="N3387" s="87">
        <v>-29261.869000000035</v>
      </c>
      <c r="O3387" s="87">
        <v>-3312.257991562858</v>
      </c>
      <c r="P3387" s="198">
        <v>0</v>
      </c>
      <c r="Q3387" s="198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52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48">
        <v>2.6111535303777436E-3</v>
      </c>
      <c r="L3388" s="197">
        <v>7</v>
      </c>
      <c r="M3388" s="148">
        <v>0</v>
      </c>
    </row>
    <row r="3389" spans="1:64" x14ac:dyDescent="0.25">
      <c r="A3389" s="152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48">
        <v>5.6094844289281531E-3</v>
      </c>
      <c r="L3389" s="197">
        <v>-34</v>
      </c>
      <c r="M3389" s="148">
        <v>0</v>
      </c>
    </row>
    <row r="3390" spans="1:64" x14ac:dyDescent="0.25">
      <c r="A3390" s="152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48">
        <v>6.8260654483522183E-3</v>
      </c>
      <c r="L3390" s="197">
        <v>-119</v>
      </c>
      <c r="M3390" s="148">
        <v>0</v>
      </c>
    </row>
    <row r="3391" spans="1:64" x14ac:dyDescent="0.25">
      <c r="A3391" s="152">
        <v>43567</v>
      </c>
      <c r="B3391" t="s">
        <v>835</v>
      </c>
      <c r="C3391" t="s">
        <v>839</v>
      </c>
      <c r="I3391">
        <v>4953.3999999999996</v>
      </c>
      <c r="K3391" s="148">
        <v>9.0893098365236215E-3</v>
      </c>
      <c r="L3391" s="197">
        <v>0</v>
      </c>
      <c r="M3391" s="148">
        <v>0.18166264861578493</v>
      </c>
    </row>
    <row r="3392" spans="1:64" x14ac:dyDescent="0.25">
      <c r="A3392" s="152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48">
        <v>0.18569930695788053</v>
      </c>
      <c r="L3392" s="197">
        <v>4.8299999999999272</v>
      </c>
      <c r="M3392" s="148">
        <v>0</v>
      </c>
    </row>
    <row r="3393" spans="1:64" x14ac:dyDescent="0.25">
      <c r="A3393" s="152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48">
        <v>1.6653497194485532E-2</v>
      </c>
      <c r="L3393" s="197">
        <v>83.029999999999973</v>
      </c>
      <c r="M3393" s="148">
        <v>1.7744460961968616E-2</v>
      </c>
      <c r="N3393" s="87">
        <v>0</v>
      </c>
      <c r="O3393" s="87">
        <v>-78.970225983438013</v>
      </c>
      <c r="P3393" s="198">
        <v>1</v>
      </c>
      <c r="Q3393" s="198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52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48">
        <v>1.0789118945133914E-3</v>
      </c>
      <c r="L3394" s="197">
        <v>8</v>
      </c>
      <c r="M3394" s="148">
        <v>0</v>
      </c>
      <c r="N3394" s="87">
        <v>5573.0690000000113</v>
      </c>
      <c r="O3394" s="87">
        <v>1102.4501845505636</v>
      </c>
      <c r="P3394" s="198">
        <v>0</v>
      </c>
      <c r="Q3394" s="198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52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48">
        <v>9.4483712896456708E-3</v>
      </c>
      <c r="L3395" s="197">
        <v>32</v>
      </c>
      <c r="M3395" s="148">
        <v>4.0127537413684024E-3</v>
      </c>
      <c r="N3395" s="87">
        <v>-2171.3999999999946</v>
      </c>
      <c r="O3395" s="87">
        <v>461.2692500000008</v>
      </c>
      <c r="P3395" s="198">
        <v>0</v>
      </c>
      <c r="Q3395" s="198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52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48">
        <v>0.17414863591646443</v>
      </c>
      <c r="L3396" s="197">
        <v>-312.59999999999854</v>
      </c>
      <c r="M3396" s="148">
        <v>0.20577117214640941</v>
      </c>
      <c r="N3396" s="87">
        <v>-17464.352000000246</v>
      </c>
      <c r="O3396" s="87">
        <v>-1948.1718553571702</v>
      </c>
      <c r="P3396" s="198">
        <v>9</v>
      </c>
      <c r="Q3396" s="198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52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48">
        <v>0.33610055354865354</v>
      </c>
      <c r="L3397" s="197">
        <v>-2626</v>
      </c>
      <c r="M3397" s="148">
        <v>0.33268809078666622</v>
      </c>
      <c r="N3397" s="87">
        <v>5231.2149999999092</v>
      </c>
      <c r="O3397" s="87">
        <v>1017.9884492237445</v>
      </c>
      <c r="P3397" s="198">
        <v>4</v>
      </c>
      <c r="Q3397" s="198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52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48">
        <v>4.8333767281229859E-2</v>
      </c>
      <c r="L3398" s="197">
        <v>-325.02</v>
      </c>
      <c r="M3398" s="148">
        <v>5.4782912063425317E-2</v>
      </c>
      <c r="N3398" s="87">
        <v>-2789.8420000000042</v>
      </c>
      <c r="O3398" s="87">
        <v>-454.10656329365162</v>
      </c>
      <c r="P3398" s="198">
        <v>6</v>
      </c>
      <c r="Q3398" s="198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52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48">
        <v>3.3741530332716558E-3</v>
      </c>
      <c r="L3399" s="197">
        <v>-27.600000000000364</v>
      </c>
      <c r="M3399" s="148">
        <v>0</v>
      </c>
      <c r="N3399" s="87">
        <v>4362.583499999957</v>
      </c>
      <c r="O3399" s="87">
        <v>600.60636477272476</v>
      </c>
      <c r="P3399" s="198">
        <v>1</v>
      </c>
      <c r="Q3399" s="198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52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48">
        <v>4.0965226149682291E-3</v>
      </c>
      <c r="L3400" s="197">
        <v>6</v>
      </c>
      <c r="M3400" s="148">
        <v>7.7130130014825646E-4</v>
      </c>
      <c r="N3400" s="87">
        <v>1454.650999999996</v>
      </c>
      <c r="O3400" s="87">
        <v>155.49985823529371</v>
      </c>
      <c r="P3400" s="198">
        <v>0</v>
      </c>
      <c r="Q3400" s="198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52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48">
        <v>1.1290506572532563E-3</v>
      </c>
      <c r="L3401" s="197">
        <v>3</v>
      </c>
      <c r="M3401" s="148">
        <v>0</v>
      </c>
      <c r="N3401" s="87">
        <v>-1498.9659999999872</v>
      </c>
      <c r="O3401" s="87">
        <v>376.42007904191922</v>
      </c>
      <c r="P3401" s="198">
        <v>0</v>
      </c>
      <c r="Q3401" s="198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52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48">
        <v>0.19918087746214519</v>
      </c>
      <c r="L3402" s="197">
        <v>-3348</v>
      </c>
      <c r="M3402" s="148">
        <v>0.25765730790758296</v>
      </c>
      <c r="N3402" s="87">
        <v>-29261.869000000035</v>
      </c>
      <c r="O3402" s="87">
        <v>-3312.257991562858</v>
      </c>
      <c r="P3402" s="198">
        <v>0</v>
      </c>
      <c r="Q3402" s="198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52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48">
        <v>2.6090726536855675E-3</v>
      </c>
      <c r="L3403" s="197">
        <v>-18</v>
      </c>
      <c r="M3403" s="148">
        <v>0</v>
      </c>
    </row>
    <row r="3404" spans="1:64" x14ac:dyDescent="0.25">
      <c r="A3404" s="152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48">
        <v>5.6972490402187343E-3</v>
      </c>
      <c r="L3404" s="197">
        <v>11</v>
      </c>
      <c r="M3404" s="148">
        <v>0</v>
      </c>
    </row>
    <row r="3405" spans="1:64" x14ac:dyDescent="0.25">
      <c r="A3405" s="152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48">
        <v>6.9915719153922865E-3</v>
      </c>
      <c r="L3405" s="197">
        <v>45</v>
      </c>
      <c r="M3405" s="148">
        <v>0</v>
      </c>
    </row>
    <row r="3406" spans="1:64" x14ac:dyDescent="0.25">
      <c r="A3406" s="152">
        <v>43570</v>
      </c>
      <c r="B3406" t="s">
        <v>835</v>
      </c>
      <c r="C3406" t="s">
        <v>839</v>
      </c>
      <c r="I3406">
        <v>2939.41</v>
      </c>
      <c r="K3406" s="148">
        <v>5.4584585401920953E-3</v>
      </c>
      <c r="L3406" s="197">
        <v>0</v>
      </c>
      <c r="M3406" s="148">
        <v>0.19115776549807262</v>
      </c>
    </row>
    <row r="3407" spans="1:64" x14ac:dyDescent="0.25">
      <c r="A3407" s="152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48">
        <v>0.18185799216999818</v>
      </c>
      <c r="L3407" s="197">
        <v>13.940000000000055</v>
      </c>
      <c r="M3407" s="148">
        <v>0</v>
      </c>
    </row>
    <row r="3408" spans="1:64" x14ac:dyDescent="0.25">
      <c r="A3408" s="152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48">
        <v>2.0906386417308423E-2</v>
      </c>
      <c r="L3408" s="197">
        <v>192.95</v>
      </c>
      <c r="M3408" s="148">
        <v>2.1623888652615043E-2</v>
      </c>
      <c r="N3408" s="87">
        <v>-709.91700000000492</v>
      </c>
      <c r="O3408" s="87">
        <v>-152.26653251073068</v>
      </c>
      <c r="P3408" s="198">
        <v>1</v>
      </c>
      <c r="Q3408" s="198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52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48">
        <v>1.0911475165609826E-3</v>
      </c>
      <c r="L3409" s="197">
        <v>19</v>
      </c>
      <c r="M3409" s="148">
        <v>0</v>
      </c>
      <c r="N3409" s="87">
        <v>5573.0690000000113</v>
      </c>
      <c r="O3409" s="87">
        <v>1102.4501845505636</v>
      </c>
      <c r="P3409" s="198">
        <v>0</v>
      </c>
      <c r="Q3409" s="198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52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48">
        <v>4.837420656753689E-3</v>
      </c>
      <c r="L3410" s="197">
        <v>196.48999999999978</v>
      </c>
      <c r="M3410" s="148">
        <v>0</v>
      </c>
      <c r="N3410" s="87">
        <v>3004.4280000000053</v>
      </c>
      <c r="O3410" s="87">
        <v>469.32874407294918</v>
      </c>
      <c r="P3410" s="198">
        <v>0</v>
      </c>
      <c r="Q3410" s="198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52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48">
        <v>0.16618613136230387</v>
      </c>
      <c r="L3411" s="197">
        <v>1241.6800000000003</v>
      </c>
      <c r="M3411" s="148">
        <v>0.19489645937543226</v>
      </c>
      <c r="N3411" s="87">
        <v>-15806.04000000027</v>
      </c>
      <c r="O3411" s="87">
        <v>-1732.251861842135</v>
      </c>
      <c r="P3411" s="198">
        <v>8</v>
      </c>
      <c r="Q3411" s="198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52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48">
        <v>0.33594613455718381</v>
      </c>
      <c r="L3412" s="197">
        <v>2947.37</v>
      </c>
      <c r="M3412" s="148">
        <v>0.32724423311260997</v>
      </c>
      <c r="N3412" s="87">
        <v>-106.41300000008778</v>
      </c>
      <c r="O3412" s="87">
        <v>460.09403856116603</v>
      </c>
      <c r="P3412" s="198">
        <v>4</v>
      </c>
      <c r="Q3412" s="198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52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48">
        <v>4.7010272171835663E-2</v>
      </c>
      <c r="L3413" s="197">
        <v>1866.95</v>
      </c>
      <c r="M3413" s="148">
        <v>4.9930819428870843E-2</v>
      </c>
      <c r="N3413" s="87">
        <v>-2310.8940000000039</v>
      </c>
      <c r="O3413" s="87">
        <v>-352.82427933723278</v>
      </c>
      <c r="P3413" s="198">
        <v>5</v>
      </c>
      <c r="Q3413" s="198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52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48">
        <v>3.4089266996559361E-3</v>
      </c>
      <c r="L3414" s="197">
        <v>57.5</v>
      </c>
      <c r="M3414" s="148">
        <v>0</v>
      </c>
      <c r="N3414" s="87">
        <v>4362.583499999957</v>
      </c>
      <c r="O3414" s="87">
        <v>600.60636477272476</v>
      </c>
      <c r="P3414" s="198">
        <v>1</v>
      </c>
      <c r="Q3414" s="198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52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48">
        <v>4.0990775038807579E-3</v>
      </c>
      <c r="L3415" s="197">
        <v>48</v>
      </c>
      <c r="M3415" s="148">
        <v>7.5534686833933994E-4</v>
      </c>
      <c r="N3415" s="87">
        <v>1454.650999999996</v>
      </c>
      <c r="O3415" s="87">
        <v>155.49985823529371</v>
      </c>
      <c r="P3415" s="198">
        <v>0</v>
      </c>
      <c r="Q3415" s="198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52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48">
        <v>1.1184262044750071E-3</v>
      </c>
      <c r="L3416" s="197">
        <v>7</v>
      </c>
      <c r="M3416" s="148">
        <v>0</v>
      </c>
      <c r="N3416" s="87">
        <v>-1498.9659999999872</v>
      </c>
      <c r="O3416" s="87">
        <v>376.42007904191922</v>
      </c>
      <c r="P3416" s="198">
        <v>0</v>
      </c>
      <c r="Q3416" s="198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52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48">
        <v>0.20362994954061056</v>
      </c>
      <c r="L3417" s="197">
        <v>4712</v>
      </c>
      <c r="M3417" s="148">
        <v>0.25232764497522386</v>
      </c>
      <c r="N3417" s="87">
        <v>-29261.869000000035</v>
      </c>
      <c r="O3417" s="87">
        <v>-3312.257991562858</v>
      </c>
      <c r="P3417" s="198">
        <v>0</v>
      </c>
      <c r="Q3417" s="198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52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48">
        <v>2.5969310894151383E-3</v>
      </c>
      <c r="L3418" s="197">
        <v>23</v>
      </c>
      <c r="M3418" s="148">
        <v>0</v>
      </c>
    </row>
    <row r="3419" spans="1:64" x14ac:dyDescent="0.25">
      <c r="A3419" s="152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48">
        <v>5.5412108049355223E-3</v>
      </c>
      <c r="L3419" s="197">
        <v>-21</v>
      </c>
      <c r="M3419" s="148">
        <v>0</v>
      </c>
    </row>
    <row r="3420" spans="1:64" x14ac:dyDescent="0.25">
      <c r="A3420" s="152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48">
        <v>6.9869812643788241E-3</v>
      </c>
      <c r="L3420" s="197">
        <v>77</v>
      </c>
      <c r="M3420" s="148">
        <v>0</v>
      </c>
    </row>
    <row r="3421" spans="1:64" x14ac:dyDescent="0.25">
      <c r="A3421" s="152">
        <v>43571</v>
      </c>
      <c r="B3421" t="s">
        <v>835</v>
      </c>
      <c r="C3421" t="s">
        <v>839</v>
      </c>
      <c r="I3421">
        <v>8128.88</v>
      </c>
      <c r="K3421" s="148">
        <v>1.4783012040703732E-2</v>
      </c>
      <c r="L3421" s="197">
        <v>0</v>
      </c>
      <c r="M3421" s="148">
        <v>0.19664100421070191</v>
      </c>
    </row>
    <row r="3422" spans="1:64" x14ac:dyDescent="0.25">
      <c r="A3422" s="152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48">
        <v>0.18136069108126521</v>
      </c>
      <c r="L3422" s="197">
        <v>21.190000000000055</v>
      </c>
      <c r="M3422" s="148">
        <v>0</v>
      </c>
    </row>
    <row r="3423" spans="1:64" x14ac:dyDescent="0.25">
      <c r="A3423" s="152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48">
        <v>1.726187309527832E-2</v>
      </c>
      <c r="L3423" s="197">
        <v>-46.979999999999961</v>
      </c>
      <c r="M3423" s="148">
        <v>1.8062446856730766E-2</v>
      </c>
      <c r="N3423" s="87">
        <v>-285.09300000000439</v>
      </c>
      <c r="O3423" s="87">
        <v>-58.874060640496786</v>
      </c>
      <c r="P3423" s="198">
        <v>8</v>
      </c>
      <c r="Q3423" s="198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52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48">
        <v>1.0571084048894182E-3</v>
      </c>
      <c r="L3424" s="197">
        <v>-17</v>
      </c>
      <c r="M3424" s="148">
        <v>0</v>
      </c>
      <c r="N3424" s="87">
        <v>5573.0690000000113</v>
      </c>
      <c r="O3424" s="87">
        <v>1102.4501845505636</v>
      </c>
      <c r="P3424" s="198">
        <v>0</v>
      </c>
      <c r="Q3424" s="198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52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48">
        <v>4.6491011151568919E-3</v>
      </c>
      <c r="L3425" s="197">
        <v>-96</v>
      </c>
      <c r="M3425" s="148">
        <v>0</v>
      </c>
      <c r="N3425" s="87">
        <v>3004.4280000000053</v>
      </c>
      <c r="O3425" s="87">
        <v>469.32874407294918</v>
      </c>
      <c r="P3425" s="198">
        <v>0</v>
      </c>
      <c r="Q3425" s="198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52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48">
        <v>0.1611544537645262</v>
      </c>
      <c r="L3426" s="197">
        <v>-2505</v>
      </c>
      <c r="M3426" s="148">
        <v>0.19432232696721977</v>
      </c>
      <c r="N3426" s="87">
        <v>-15806.04000000027</v>
      </c>
      <c r="O3426" s="87">
        <v>-1732.251861842135</v>
      </c>
      <c r="P3426" s="198">
        <v>8</v>
      </c>
      <c r="Q3426" s="198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52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48">
        <v>0.33836172421887573</v>
      </c>
      <c r="L3427" s="197">
        <v>-11312</v>
      </c>
      <c r="M3427" s="148">
        <v>0.35019662397653134</v>
      </c>
      <c r="N3427" s="87">
        <v>-9065.4130000000878</v>
      </c>
      <c r="O3427" s="87">
        <v>-553.41059840859077</v>
      </c>
      <c r="P3427" s="198">
        <v>5</v>
      </c>
      <c r="Q3427" s="198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52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48">
        <v>4.4151954818280159E-2</v>
      </c>
      <c r="L3428" s="197">
        <v>-1499.9999999999998</v>
      </c>
      <c r="M3428" s="148">
        <v>4.9783731576712897E-2</v>
      </c>
      <c r="N3428" s="87">
        <v>-2310.8940000000039</v>
      </c>
      <c r="O3428" s="87">
        <v>-352.82427933723278</v>
      </c>
      <c r="P3428" s="198">
        <v>5</v>
      </c>
      <c r="Q3428" s="198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52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48">
        <v>3.4948040130083442E-3</v>
      </c>
      <c r="L3429" s="197">
        <v>52.899999999999636</v>
      </c>
      <c r="M3429" s="148">
        <v>0</v>
      </c>
      <c r="N3429" s="87">
        <v>4362.583499999957</v>
      </c>
      <c r="O3429" s="87">
        <v>600.60636477272476</v>
      </c>
      <c r="P3429" s="198">
        <v>1</v>
      </c>
      <c r="Q3429" s="198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52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48">
        <v>4.1704105167164008E-3</v>
      </c>
      <c r="L3430" s="197">
        <v>46</v>
      </c>
      <c r="M3430" s="148">
        <v>7.5312174266006814E-4</v>
      </c>
      <c r="N3430" s="87">
        <v>1454.650999999996</v>
      </c>
      <c r="O3430" s="87">
        <v>155.49985823529371</v>
      </c>
      <c r="P3430" s="198">
        <v>0</v>
      </c>
      <c r="Q3430" s="198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52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48">
        <v>1.1241976175496386E-3</v>
      </c>
      <c r="L3431" s="197">
        <v>5</v>
      </c>
      <c r="M3431" s="148">
        <v>0</v>
      </c>
      <c r="N3431" s="87">
        <v>-1498.9659999999872</v>
      </c>
      <c r="O3431" s="87">
        <v>376.42007904191922</v>
      </c>
      <c r="P3431" s="198">
        <v>0</v>
      </c>
      <c r="Q3431" s="198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52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48">
        <v>0.20483605880539929</v>
      </c>
      <c r="L3432" s="197">
        <v>17027.93</v>
      </c>
      <c r="M3432" s="148">
        <v>0.22251488229125105</v>
      </c>
      <c r="N3432" s="87">
        <v>-8025.937000000049</v>
      </c>
      <c r="O3432" s="87">
        <v>-755.36007829567325</v>
      </c>
      <c r="P3432" s="198">
        <v>0</v>
      </c>
      <c r="Q3432" s="198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52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48">
        <v>2.5058727539574201E-3</v>
      </c>
      <c r="L3433" s="197">
        <v>-46</v>
      </c>
      <c r="M3433" s="148">
        <v>0</v>
      </c>
    </row>
    <row r="3434" spans="1:64" x14ac:dyDescent="0.25">
      <c r="A3434" s="152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48">
        <v>5.5158212138483875E-3</v>
      </c>
      <c r="L3434" s="197">
        <v>-5</v>
      </c>
      <c r="M3434" s="148">
        <v>0</v>
      </c>
    </row>
    <row r="3435" spans="1:64" x14ac:dyDescent="0.25">
      <c r="A3435" s="152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48">
        <v>6.9990367802283942E-3</v>
      </c>
      <c r="L3435" s="197">
        <v>18</v>
      </c>
      <c r="M3435" s="148">
        <v>0</v>
      </c>
    </row>
    <row r="3436" spans="1:64" x14ac:dyDescent="0.25">
      <c r="A3436" s="152">
        <v>43577</v>
      </c>
      <c r="B3436" t="s">
        <v>835</v>
      </c>
      <c r="C3436" t="s">
        <v>839</v>
      </c>
      <c r="I3436">
        <v>12881.43</v>
      </c>
      <c r="K3436" s="148">
        <v>2.3356891801020064E-2</v>
      </c>
      <c r="L3436" s="197">
        <v>0</v>
      </c>
      <c r="M3436" s="148">
        <v>0.20471758288228528</v>
      </c>
    </row>
    <row r="3437" spans="1:64" x14ac:dyDescent="0.25">
      <c r="A3437" s="152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48">
        <v>0.16196393607661935</v>
      </c>
      <c r="L3437" s="197">
        <v>15.5</v>
      </c>
      <c r="M3437" s="148">
        <v>0</v>
      </c>
    </row>
    <row r="3438" spans="1:64" x14ac:dyDescent="0.25">
      <c r="A3438" s="152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48">
        <v>1.7403858994817497E-2</v>
      </c>
      <c r="L3438" s="197">
        <v>-60</v>
      </c>
      <c r="M3438" s="148">
        <v>1.8326521083938094E-2</v>
      </c>
      <c r="N3438" s="87">
        <v>-285.09300000000439</v>
      </c>
      <c r="O3438" s="87">
        <v>-58.874060640496786</v>
      </c>
      <c r="P3438" s="198">
        <v>9</v>
      </c>
      <c r="Q3438" s="198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52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48">
        <v>1.0688839403793832E-3</v>
      </c>
      <c r="L3439" s="197">
        <v>-2</v>
      </c>
      <c r="M3439" s="148">
        <v>0</v>
      </c>
      <c r="N3439" s="87">
        <v>5573.0690000000113</v>
      </c>
      <c r="O3439" s="87">
        <v>1102.4501845505636</v>
      </c>
      <c r="P3439" s="198">
        <v>0</v>
      </c>
      <c r="Q3439" s="198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52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48">
        <v>1.0514064921287737E-2</v>
      </c>
      <c r="L3440" s="197">
        <v>-29.230000000000018</v>
      </c>
      <c r="M3440" s="148">
        <v>4.9978694990582507E-3</v>
      </c>
      <c r="N3440" s="87">
        <v>-2727.5719999999947</v>
      </c>
      <c r="O3440" s="87">
        <v>471.01287968504028</v>
      </c>
      <c r="P3440" s="198">
        <v>1</v>
      </c>
      <c r="Q3440" s="198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52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48">
        <v>0.16857311592050012</v>
      </c>
      <c r="L3441" s="197">
        <v>-1618.2900000000009</v>
      </c>
      <c r="M3441" s="148">
        <v>0.20520312465131341</v>
      </c>
      <c r="N3441" s="87">
        <v>-19719.140000000261</v>
      </c>
      <c r="O3441" s="87">
        <v>-2257.6495337915535</v>
      </c>
      <c r="P3441" s="198">
        <v>9</v>
      </c>
      <c r="Q3441" s="198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52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48">
        <v>0.35863723810250769</v>
      </c>
      <c r="L3442" s="197">
        <v>-263</v>
      </c>
      <c r="M3442" s="148">
        <v>0.37112901427320649</v>
      </c>
      <c r="N3442" s="87">
        <v>-10160.413000000088</v>
      </c>
      <c r="O3442" s="87">
        <v>-684.04191737488054</v>
      </c>
      <c r="P3442" s="198">
        <v>6</v>
      </c>
      <c r="Q3442" s="198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52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48">
        <v>4.3325674347563639E-2</v>
      </c>
      <c r="L3443" s="197">
        <v>-800</v>
      </c>
      <c r="M3443" s="148">
        <v>5.0511573189086618E-2</v>
      </c>
      <c r="N3443" s="87">
        <v>-2310.8940000000039</v>
      </c>
      <c r="O3443" s="87">
        <v>-352.82427933723278</v>
      </c>
      <c r="P3443" s="198">
        <v>5</v>
      </c>
      <c r="Q3443" s="198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52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48">
        <v>3.4443451173464391E-3</v>
      </c>
      <c r="L3444" s="197">
        <v>-55.199999999999818</v>
      </c>
      <c r="M3444" s="148">
        <v>0</v>
      </c>
      <c r="N3444" s="87">
        <v>4362.583499999957</v>
      </c>
      <c r="O3444" s="87">
        <v>600.60636477272476</v>
      </c>
      <c r="P3444" s="198">
        <v>1</v>
      </c>
      <c r="Q3444" s="198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52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48">
        <v>4.4705472893664389E-3</v>
      </c>
      <c r="L3445" s="197">
        <v>130</v>
      </c>
      <c r="M3445" s="148">
        <v>7.6413243483059671E-4</v>
      </c>
      <c r="N3445" s="87">
        <v>1454.650999999996</v>
      </c>
      <c r="O3445" s="87">
        <v>155.49985823529371</v>
      </c>
      <c r="P3445" s="198">
        <v>0</v>
      </c>
      <c r="Q3445" s="198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52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48">
        <v>1.0725634031689853E-3</v>
      </c>
      <c r="L3446" s="197">
        <v>-37</v>
      </c>
      <c r="M3446" s="148">
        <v>0</v>
      </c>
      <c r="N3446" s="87">
        <v>-1498.9659999999872</v>
      </c>
      <c r="O3446" s="87">
        <v>376.42007904191922</v>
      </c>
      <c r="P3446" s="198">
        <v>0</v>
      </c>
      <c r="Q3446" s="198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52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48">
        <v>0.20705808902206338</v>
      </c>
      <c r="L3447" s="197">
        <v>-5340</v>
      </c>
      <c r="M3447" s="148">
        <v>0.23481954378304076</v>
      </c>
      <c r="N3447" s="87">
        <v>-16562.937000000034</v>
      </c>
      <c r="O3447" s="87">
        <v>-1684.0951710579893</v>
      </c>
      <c r="P3447" s="198">
        <v>0</v>
      </c>
      <c r="Q3447" s="198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52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48">
        <v>2.5921815352746144E-3</v>
      </c>
      <c r="L3448" s="197">
        <v>27</v>
      </c>
      <c r="M3448" s="148">
        <v>0</v>
      </c>
    </row>
    <row r="3449" spans="1:64" x14ac:dyDescent="0.25">
      <c r="A3449" s="152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48">
        <v>5.749160608753137E-3</v>
      </c>
      <c r="L3449" s="197">
        <v>83</v>
      </c>
      <c r="M3449" s="148">
        <v>0</v>
      </c>
    </row>
    <row r="3450" spans="1:64" x14ac:dyDescent="0.25">
      <c r="A3450" s="152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48">
        <v>7.1179207664850835E-3</v>
      </c>
      <c r="L3450" s="197">
        <v>9</v>
      </c>
      <c r="M3450" s="148">
        <v>0</v>
      </c>
    </row>
    <row r="3451" spans="1:64" x14ac:dyDescent="0.25">
      <c r="A3451" s="152">
        <v>43578</v>
      </c>
      <c r="B3451" t="s">
        <v>835</v>
      </c>
      <c r="C3451" t="s">
        <v>839</v>
      </c>
      <c r="I3451">
        <v>3809.48</v>
      </c>
      <c r="K3451" s="148">
        <v>7.0084199538665275E-3</v>
      </c>
      <c r="L3451" s="197">
        <v>0</v>
      </c>
      <c r="M3451" s="148">
        <v>0.16897235603048588</v>
      </c>
    </row>
    <row r="3452" spans="1:64" x14ac:dyDescent="0.25">
      <c r="A3452" s="152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48">
        <v>0.13524962487165831</v>
      </c>
      <c r="L3452" s="197">
        <v>7.4400000000000546</v>
      </c>
      <c r="M3452" s="148">
        <v>0</v>
      </c>
    </row>
    <row r="3453" spans="1:64" x14ac:dyDescent="0.25">
      <c r="A3453" s="152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48">
        <v>2.1446976307056685E-2</v>
      </c>
      <c r="L3453" s="197">
        <v>74.949999999999989</v>
      </c>
      <c r="M3453" s="148">
        <v>2.2215769305653419E-2</v>
      </c>
      <c r="N3453" s="87">
        <v>-530.39300000000367</v>
      </c>
      <c r="O3453" s="87">
        <v>-112.315212605933</v>
      </c>
      <c r="P3453" s="198">
        <v>1</v>
      </c>
      <c r="Q3453" s="198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52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48">
        <v>1.0471170785210028E-3</v>
      </c>
      <c r="L3454" s="197">
        <v>0</v>
      </c>
      <c r="M3454" s="148">
        <v>0</v>
      </c>
      <c r="N3454" s="87">
        <v>5573.0690000000113</v>
      </c>
      <c r="O3454" s="87">
        <v>1102.4501845505636</v>
      </c>
      <c r="P3454" s="198">
        <v>0</v>
      </c>
      <c r="Q3454" s="198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52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48">
        <v>2.7466547808365029E-2</v>
      </c>
      <c r="L3455" s="197">
        <v>24.809999999999945</v>
      </c>
      <c r="M3455" s="148">
        <v>2.2017970511561027E-2</v>
      </c>
      <c r="N3455" s="87">
        <v>-12228.471999999994</v>
      </c>
      <c r="O3455" s="87">
        <v>468.72728846761544</v>
      </c>
      <c r="P3455" s="198">
        <v>1</v>
      </c>
      <c r="Q3455" s="198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52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48">
        <v>0.1658986696692914</v>
      </c>
      <c r="L3456" s="197">
        <v>420.79999999999927</v>
      </c>
      <c r="M3456" s="148">
        <v>0.20102434723829718</v>
      </c>
      <c r="N3456" s="87">
        <v>-19719.140000000261</v>
      </c>
      <c r="O3456" s="87">
        <v>-2257.6495337915535</v>
      </c>
      <c r="P3456" s="198">
        <v>9</v>
      </c>
      <c r="Q3456" s="198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52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48">
        <v>0.36674329485066931</v>
      </c>
      <c r="L3457" s="197">
        <v>35</v>
      </c>
      <c r="M3457" s="148">
        <v>0.37891760787202794</v>
      </c>
      <c r="N3457" s="87">
        <v>-11989.413000000088</v>
      </c>
      <c r="O3457" s="87">
        <v>-905.2885511457373</v>
      </c>
      <c r="P3457" s="198">
        <v>7</v>
      </c>
      <c r="Q3457" s="198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52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48">
        <v>4.6092976391006277E-2</v>
      </c>
      <c r="L3458" s="197">
        <v>-285</v>
      </c>
      <c r="M3458" s="148">
        <v>5.3646186924960836E-2</v>
      </c>
      <c r="N3458" s="87">
        <v>-4915.8940000000039</v>
      </c>
      <c r="O3458" s="87">
        <v>-957.41562971800522</v>
      </c>
      <c r="P3458" s="198">
        <v>6</v>
      </c>
      <c r="Q3458" s="198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52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48">
        <v>3.4280919019876064E-3</v>
      </c>
      <c r="L3459" s="197">
        <v>29.900000000000546</v>
      </c>
      <c r="M3459" s="148">
        <v>0</v>
      </c>
      <c r="N3459" s="87">
        <v>4362.583499999957</v>
      </c>
      <c r="O3459" s="87">
        <v>600.60636477272476</v>
      </c>
      <c r="P3459" s="198">
        <v>1</v>
      </c>
      <c r="Q3459" s="198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52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48">
        <v>4.314626998243168E-3</v>
      </c>
      <c r="L3460" s="197">
        <v>-36</v>
      </c>
      <c r="M3460" s="148">
        <v>7.4857156379294046E-4</v>
      </c>
      <c r="N3460" s="87">
        <v>1454.650999999996</v>
      </c>
      <c r="O3460" s="87">
        <v>155.49985823529371</v>
      </c>
      <c r="P3460" s="198">
        <v>0</v>
      </c>
      <c r="Q3460" s="198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52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48">
        <v>1.0615352138534778E-3</v>
      </c>
      <c r="L3461" s="197">
        <v>6</v>
      </c>
      <c r="M3461" s="148">
        <v>0</v>
      </c>
      <c r="N3461" s="87">
        <v>-1498.9659999999872</v>
      </c>
      <c r="O3461" s="87">
        <v>376.42007904191922</v>
      </c>
      <c r="P3461" s="198">
        <v>0</v>
      </c>
      <c r="Q3461" s="198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52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48">
        <v>0.20740487675765404</v>
      </c>
      <c r="L3462" s="197">
        <v>11253.26</v>
      </c>
      <c r="M3462" s="148">
        <v>0.21431961621374829</v>
      </c>
      <c r="N3462" s="87">
        <v>-3840.6770000000251</v>
      </c>
      <c r="O3462" s="87">
        <v>-350.25152020985632</v>
      </c>
      <c r="P3462" s="198">
        <v>0</v>
      </c>
      <c r="Q3462" s="198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52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48">
        <v>2.5069532809341047E-3</v>
      </c>
      <c r="L3463" s="197">
        <v>-18</v>
      </c>
      <c r="M3463" s="148">
        <v>0</v>
      </c>
    </row>
    <row r="3464" spans="1:64" x14ac:dyDescent="0.25">
      <c r="A3464" s="152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48">
        <v>5.3887780805125613E-3</v>
      </c>
      <c r="L3464" s="197">
        <v>-135</v>
      </c>
      <c r="M3464" s="148">
        <v>0</v>
      </c>
    </row>
    <row r="3465" spans="1:64" x14ac:dyDescent="0.25">
      <c r="A3465" s="152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48">
        <v>6.8305916137600701E-3</v>
      </c>
      <c r="L3465" s="197">
        <v>-79</v>
      </c>
      <c r="M3465" s="148">
        <v>0</v>
      </c>
    </row>
    <row r="3466" spans="1:64" x14ac:dyDescent="0.25">
      <c r="A3466" s="152">
        <v>43579</v>
      </c>
      <c r="B3466" t="s">
        <v>835</v>
      </c>
      <c r="C3466" t="s">
        <v>839</v>
      </c>
      <c r="I3466">
        <v>2840.5</v>
      </c>
      <c r="K3466" s="148">
        <v>5.1193391764869332E-3</v>
      </c>
      <c r="L3466" s="197">
        <v>0</v>
      </c>
      <c r="M3466" s="148">
        <v>0.14036896404814525</v>
      </c>
    </row>
    <row r="3467" spans="1:64" x14ac:dyDescent="0.25">
      <c r="A3467" s="152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48">
        <v>0.12608112901724328</v>
      </c>
      <c r="L3467" s="197">
        <v>4.1399999999998727</v>
      </c>
      <c r="M3467" s="148">
        <v>0</v>
      </c>
    </row>
    <row r="3468" spans="1:64" x14ac:dyDescent="0.25">
      <c r="A3468" s="152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48">
        <v>2.0744040961498268E-2</v>
      </c>
      <c r="L3468" s="197">
        <v>-375.00000000000006</v>
      </c>
      <c r="M3468" s="148">
        <v>2.2186800259850387E-2</v>
      </c>
      <c r="N3468" s="87">
        <v>-530.39300000000367</v>
      </c>
      <c r="O3468" s="87">
        <v>-112.315212605933</v>
      </c>
      <c r="P3468" s="198">
        <v>1</v>
      </c>
      <c r="Q3468" s="198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52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48">
        <v>1.0313523185196101E-3</v>
      </c>
      <c r="L3469" s="197">
        <v>-8</v>
      </c>
      <c r="M3469" s="148">
        <v>0</v>
      </c>
      <c r="N3469" s="87">
        <v>5573.0690000000113</v>
      </c>
      <c r="O3469" s="87">
        <v>1102.4501845505636</v>
      </c>
      <c r="P3469" s="198">
        <v>0</v>
      </c>
      <c r="Q3469" s="198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52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48">
        <v>2.7085147799446936E-2</v>
      </c>
      <c r="L3470" s="197">
        <v>-192</v>
      </c>
      <c r="M3470" s="148">
        <v>2.1989259392559763E-2</v>
      </c>
      <c r="N3470" s="87">
        <v>-12228.471999999994</v>
      </c>
      <c r="O3470" s="87">
        <v>468.72728846761544</v>
      </c>
      <c r="P3470" s="198">
        <v>1</v>
      </c>
      <c r="Q3470" s="198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52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48">
        <v>0.16800315287823614</v>
      </c>
      <c r="L3471" s="197">
        <v>-2975.6899999999987</v>
      </c>
      <c r="M3471" s="148">
        <v>0.20843902144716045</v>
      </c>
      <c r="N3471" s="87">
        <v>-21933.640000000276</v>
      </c>
      <c r="O3471" s="87">
        <v>-2573.0837065728028</v>
      </c>
      <c r="P3471" s="198">
        <v>10</v>
      </c>
      <c r="Q3471" s="198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52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48">
        <v>0.37183400937007882</v>
      </c>
      <c r="L3472" s="197">
        <v>-5291</v>
      </c>
      <c r="M3472" s="148">
        <v>0.39351580697721183</v>
      </c>
      <c r="N3472" s="87">
        <v>-15088.413000000059</v>
      </c>
      <c r="O3472" s="87">
        <v>-1288.9565716289017</v>
      </c>
      <c r="P3472" s="198">
        <v>8</v>
      </c>
      <c r="Q3472" s="198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52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48">
        <v>4.4349949613129484E-2</v>
      </c>
      <c r="L3473" s="197">
        <v>-935</v>
      </c>
      <c r="M3473" s="148">
        <v>5.3576233063593007E-2</v>
      </c>
      <c r="N3473" s="87">
        <v>-4915.8940000000039</v>
      </c>
      <c r="O3473" s="87">
        <v>-957.41562971800522</v>
      </c>
      <c r="P3473" s="198">
        <v>6</v>
      </c>
      <c r="Q3473" s="198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52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48">
        <v>3.2083516714855238E-3</v>
      </c>
      <c r="L3474" s="197">
        <v>-119.60000000000036</v>
      </c>
      <c r="M3474" s="148">
        <v>0</v>
      </c>
      <c r="N3474" s="87">
        <v>4362.583499999957</v>
      </c>
      <c r="O3474" s="87">
        <v>600.60636477272476</v>
      </c>
      <c r="P3474" s="198">
        <v>1</v>
      </c>
      <c r="Q3474" s="198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52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48">
        <v>4.0714117704910265E-3</v>
      </c>
      <c r="L3475" s="197">
        <v>-132</v>
      </c>
      <c r="M3475" s="148">
        <v>7.4759543716774871E-4</v>
      </c>
      <c r="N3475" s="87">
        <v>1454.650999999996</v>
      </c>
      <c r="O3475" s="87">
        <v>155.49985823529371</v>
      </c>
      <c r="P3475" s="198">
        <v>0</v>
      </c>
      <c r="Q3475" s="198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52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48">
        <v>1.0007537331534089E-3</v>
      </c>
      <c r="L3476" s="197">
        <v>-33</v>
      </c>
      <c r="M3476" s="148">
        <v>0</v>
      </c>
      <c r="N3476" s="87">
        <v>-1498.9659999999872</v>
      </c>
      <c r="O3476" s="87">
        <v>376.42007904191922</v>
      </c>
      <c r="P3476" s="198">
        <v>0</v>
      </c>
      <c r="Q3476" s="198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52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48">
        <v>0.21055786548876274</v>
      </c>
      <c r="L3477" s="197">
        <v>11266.62</v>
      </c>
      <c r="M3477" s="148">
        <v>0.19718460976112154</v>
      </c>
      <c r="N3477" s="87">
        <v>7425.9389999999694</v>
      </c>
      <c r="O3477" s="87">
        <v>615.44162773631592</v>
      </c>
      <c r="P3477" s="198">
        <v>0</v>
      </c>
      <c r="Q3477" s="198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52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48">
        <v>2.3398918221212797E-3</v>
      </c>
      <c r="L3478" s="197">
        <v>-91</v>
      </c>
      <c r="M3478" s="148">
        <v>0</v>
      </c>
    </row>
    <row r="3479" spans="1:64" x14ac:dyDescent="0.25">
      <c r="A3479" s="152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48">
        <v>5.0001688321945504E-3</v>
      </c>
      <c r="L3479" s="197">
        <v>-212</v>
      </c>
      <c r="M3479" s="148">
        <v>0</v>
      </c>
    </row>
    <row r="3480" spans="1:64" x14ac:dyDescent="0.25">
      <c r="A3480" s="152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48">
        <v>6.4940997647796751E-3</v>
      </c>
      <c r="L3480" s="197">
        <v>-182</v>
      </c>
      <c r="M3480" s="148">
        <v>0</v>
      </c>
    </row>
    <row r="3481" spans="1:64" x14ac:dyDescent="0.25">
      <c r="A3481" s="152">
        <v>43580</v>
      </c>
      <c r="B3481" t="s">
        <v>835</v>
      </c>
      <c r="C3481" t="s">
        <v>839</v>
      </c>
      <c r="I3481">
        <v>4555.03</v>
      </c>
      <c r="K3481" s="148">
        <v>8.1986749588593023E-3</v>
      </c>
      <c r="L3481" s="197">
        <v>0</v>
      </c>
      <c r="M3481" s="148">
        <v>0.13427980397610259</v>
      </c>
    </row>
    <row r="3482" spans="1:64" x14ac:dyDescent="0.25">
      <c r="A3482" s="152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48">
        <v>0.12607982518664279</v>
      </c>
      <c r="L3482" s="197">
        <v>4.0199999999999818</v>
      </c>
      <c r="M3482" s="148">
        <v>0</v>
      </c>
    </row>
    <row r="3483" spans="1:64" x14ac:dyDescent="0.25">
      <c r="A3483" s="152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48">
        <v>2.0652646300511716E-2</v>
      </c>
      <c r="L3483" s="197">
        <v>-50</v>
      </c>
      <c r="M3483" s="148">
        <v>2.2185297630370256E-2</v>
      </c>
      <c r="N3483" s="87">
        <v>-530.39300000000367</v>
      </c>
      <c r="O3483" s="87">
        <v>-112.315212605933</v>
      </c>
      <c r="P3483" s="198">
        <v>1</v>
      </c>
      <c r="Q3483" s="198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52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48">
        <v>1.0276828790930013E-3</v>
      </c>
      <c r="L3484" s="197">
        <v>-2</v>
      </c>
      <c r="M3484" s="148">
        <v>0</v>
      </c>
      <c r="N3484" s="87">
        <v>5573.0690000000113</v>
      </c>
      <c r="O3484" s="87">
        <v>1102.4501845505636</v>
      </c>
      <c r="P3484" s="198">
        <v>0</v>
      </c>
      <c r="Q3484" s="198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52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48">
        <v>2.7126508500332252E-2</v>
      </c>
      <c r="L3485" s="197">
        <v>24</v>
      </c>
      <c r="M3485" s="148">
        <v>2.1987770141788019E-2</v>
      </c>
      <c r="N3485" s="87">
        <v>-12228.471999999994</v>
      </c>
      <c r="O3485" s="87">
        <v>468.72728846761544</v>
      </c>
      <c r="P3485" s="198">
        <v>1</v>
      </c>
      <c r="Q3485" s="198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52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48">
        <v>0.1681497966402761</v>
      </c>
      <c r="L3486" s="197">
        <v>-4022.2799999999988</v>
      </c>
      <c r="M3486" s="148">
        <v>0.21582220560651585</v>
      </c>
      <c r="N3486" s="87">
        <v>-25355.140000000261</v>
      </c>
      <c r="O3486" s="87">
        <v>-3086.7798331303607</v>
      </c>
      <c r="P3486" s="198">
        <v>11</v>
      </c>
      <c r="Q3486" s="198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52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48">
        <v>0.38317273133650048</v>
      </c>
      <c r="L3487" s="197">
        <v>-2718.34</v>
      </c>
      <c r="M3487" s="148">
        <v>0.40974551494264405</v>
      </c>
      <c r="N3487" s="87">
        <v>-18528.749000000098</v>
      </c>
      <c r="O3487" s="87">
        <v>-1728.1640658070673</v>
      </c>
      <c r="P3487" s="198">
        <v>7</v>
      </c>
      <c r="Q3487" s="198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52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48">
        <v>4.4049979800002116E-2</v>
      </c>
      <c r="L3488" s="197">
        <v>-165</v>
      </c>
      <c r="M3488" s="148">
        <v>5.3572604544550477E-2</v>
      </c>
      <c r="N3488" s="87">
        <v>-4915.8940000000039</v>
      </c>
      <c r="O3488" s="87">
        <v>-957.41562971800522</v>
      </c>
      <c r="P3488" s="198">
        <v>6</v>
      </c>
      <c r="Q3488" s="198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52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48">
        <v>3.1460414582391702E-3</v>
      </c>
      <c r="L3489" s="197">
        <v>-34.5</v>
      </c>
      <c r="M3489" s="148">
        <v>0</v>
      </c>
      <c r="N3489" s="87">
        <v>4362.583499999957</v>
      </c>
      <c r="O3489" s="87">
        <v>600.60636477272476</v>
      </c>
      <c r="P3489" s="198">
        <v>1</v>
      </c>
      <c r="Q3489" s="198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52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48">
        <v>3.9847458744516721E-3</v>
      </c>
      <c r="L3490" s="197">
        <v>-48</v>
      </c>
      <c r="M3490" s="148">
        <v>7.4754480530871798E-4</v>
      </c>
      <c r="N3490" s="87">
        <v>1454.650999999996</v>
      </c>
      <c r="O3490" s="87">
        <v>155.49985823529371</v>
      </c>
      <c r="P3490" s="198">
        <v>0</v>
      </c>
      <c r="Q3490" s="198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52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48">
        <v>1.0168841097855442E-3</v>
      </c>
      <c r="L3491" s="197">
        <v>9</v>
      </c>
      <c r="M3491" s="148">
        <v>0</v>
      </c>
      <c r="N3491" s="87">
        <v>-1498.9659999999872</v>
      </c>
      <c r="O3491" s="87">
        <v>376.42007904191922</v>
      </c>
      <c r="P3491" s="198">
        <v>0</v>
      </c>
      <c r="Q3491" s="198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52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48">
        <v>0.20535299674037349</v>
      </c>
      <c r="L3492" s="197">
        <v>7363.73</v>
      </c>
      <c r="M3492" s="148">
        <v>0.17872744314821418</v>
      </c>
      <c r="N3492" s="87">
        <v>16124.670999999973</v>
      </c>
      <c r="O3492" s="87">
        <v>1242.6066819198129</v>
      </c>
      <c r="P3492" s="198">
        <v>0</v>
      </c>
      <c r="Q3492" s="198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52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48">
        <v>2.1903503745292164E-3</v>
      </c>
      <c r="L3493" s="197">
        <v>-83</v>
      </c>
      <c r="M3493" s="148">
        <v>0</v>
      </c>
    </row>
    <row r="3494" spans="1:64" x14ac:dyDescent="0.25">
      <c r="A3494" s="152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48">
        <v>4.8072521367029889E-3</v>
      </c>
      <c r="L3494" s="197">
        <v>-107</v>
      </c>
      <c r="M3494" s="148">
        <v>0</v>
      </c>
    </row>
    <row r="3495" spans="1:64" x14ac:dyDescent="0.25">
      <c r="A3495" s="152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48">
        <v>6.2542872239022412E-3</v>
      </c>
      <c r="L3495" s="197">
        <v>-133</v>
      </c>
      <c r="M3495" s="148">
        <v>0</v>
      </c>
    </row>
    <row r="3496" spans="1:64" x14ac:dyDescent="0.25">
      <c r="A3496" s="152">
        <v>43581</v>
      </c>
      <c r="B3496" t="s">
        <v>835</v>
      </c>
      <c r="C3496" t="s">
        <v>839</v>
      </c>
      <c r="I3496">
        <v>1660.34</v>
      </c>
      <c r="K3496" s="148">
        <v>2.9882714386572219E-3</v>
      </c>
      <c r="L3496" s="197">
        <v>0</v>
      </c>
      <c r="M3496" s="148">
        <v>0.1290680966253</v>
      </c>
    </row>
    <row r="3497" spans="1:64" x14ac:dyDescent="0.25">
      <c r="A3497" s="152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48">
        <v>9.2625524866859293E-2</v>
      </c>
      <c r="L3497" s="197">
        <v>3.7300000000000182</v>
      </c>
      <c r="M3497" s="148">
        <v>0</v>
      </c>
    </row>
    <row r="3498" spans="1:64" x14ac:dyDescent="0.25">
      <c r="A3498" s="152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48">
        <v>2.1372533359841444E-2</v>
      </c>
      <c r="L3498" s="197">
        <v>75</v>
      </c>
      <c r="M3498" s="148">
        <v>2.2809526280296168E-2</v>
      </c>
      <c r="N3498" s="87">
        <v>-530.39300000000367</v>
      </c>
      <c r="O3498" s="87">
        <v>-112.315212605933</v>
      </c>
      <c r="P3498" s="198">
        <v>1</v>
      </c>
      <c r="Q3498" s="198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52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48">
        <v>1.0732527574638993E-3</v>
      </c>
      <c r="L3499" s="197">
        <v>9</v>
      </c>
      <c r="M3499" s="148">
        <v>0</v>
      </c>
      <c r="N3499" s="87">
        <v>5573.0690000000113</v>
      </c>
      <c r="O3499" s="87">
        <v>1102.4501845505636</v>
      </c>
      <c r="P3499" s="198">
        <v>0</v>
      </c>
      <c r="Q3499" s="198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52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48">
        <v>2.8156230961328778E-2</v>
      </c>
      <c r="L3500" s="197">
        <v>144</v>
      </c>
      <c r="M3500" s="148">
        <v>2.2606440952482956E-2</v>
      </c>
      <c r="N3500" s="87">
        <v>-12228.471999999994</v>
      </c>
      <c r="O3500" s="87">
        <v>468.72728846761544</v>
      </c>
      <c r="P3500" s="198">
        <v>0</v>
      </c>
      <c r="Q3500" s="198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52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48">
        <v>0.18116950650579916</v>
      </c>
      <c r="L3501" s="197">
        <v>-3380.9600000000028</v>
      </c>
      <c r="M3501" s="148">
        <v>0.23643952542687516</v>
      </c>
      <c r="N3501" s="87">
        <v>-31140.540000000285</v>
      </c>
      <c r="O3501" s="87">
        <v>-4031.7318303109182</v>
      </c>
      <c r="P3501" s="198">
        <v>13</v>
      </c>
      <c r="Q3501" s="198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52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48">
        <v>0.40253639973735655</v>
      </c>
      <c r="L3502" s="197">
        <v>548</v>
      </c>
      <c r="M3502" s="148">
        <v>0.42884282405812263</v>
      </c>
      <c r="N3502" s="87">
        <v>-20346.749000000098</v>
      </c>
      <c r="O3502" s="87">
        <v>-1965.3810161872993</v>
      </c>
      <c r="P3502" s="198">
        <v>8</v>
      </c>
      <c r="Q3502" s="198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52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48">
        <v>4.406812830862545E-2</v>
      </c>
      <c r="L3503" s="197">
        <v>-660</v>
      </c>
      <c r="M3503" s="148">
        <v>5.5079979165573369E-2</v>
      </c>
      <c r="N3503" s="87">
        <v>-4915.8940000000039</v>
      </c>
      <c r="O3503" s="87">
        <v>-957.41562971800522</v>
      </c>
      <c r="P3503" s="198">
        <v>6</v>
      </c>
      <c r="Q3503" s="198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52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48">
        <v>3.2430737633297067E-3</v>
      </c>
      <c r="L3504" s="197">
        <v>4.6000000000003638</v>
      </c>
      <c r="M3504" s="148">
        <v>0</v>
      </c>
      <c r="N3504" s="87">
        <v>4362.583499999957</v>
      </c>
      <c r="O3504" s="87">
        <v>600.60636477272476</v>
      </c>
      <c r="P3504" s="198">
        <v>1</v>
      </c>
      <c r="Q3504" s="198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52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48">
        <v>3.9229238721094246E-3</v>
      </c>
      <c r="L3505" s="197">
        <v>-94</v>
      </c>
      <c r="M3505" s="148">
        <v>7.6857850484936285E-4</v>
      </c>
      <c r="N3505" s="87">
        <v>1454.650999999996</v>
      </c>
      <c r="O3505" s="87">
        <v>155.49985823529371</v>
      </c>
      <c r="P3505" s="198">
        <v>0</v>
      </c>
      <c r="Q3505" s="198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52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48">
        <v>9.6962835329497113E-4</v>
      </c>
      <c r="L3506" s="197">
        <v>-41</v>
      </c>
      <c r="M3506" s="148">
        <v>0</v>
      </c>
      <c r="N3506" s="87">
        <v>-1498.9659999999872</v>
      </c>
      <c r="O3506" s="87">
        <v>376.42007904191922</v>
      </c>
      <c r="P3506" s="198">
        <v>0</v>
      </c>
      <c r="Q3506" s="198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52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48">
        <v>0.20072787261836886</v>
      </c>
      <c r="L3507" s="197">
        <v>-11422</v>
      </c>
      <c r="M3507" s="148">
        <v>0.19448883228693656</v>
      </c>
      <c r="N3507" s="87">
        <v>3837.670999999973</v>
      </c>
      <c r="O3507" s="87">
        <v>330.95359486626171</v>
      </c>
      <c r="P3507" s="198">
        <v>1</v>
      </c>
      <c r="Q3507" s="198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52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48">
        <v>2.059535032857448E-3</v>
      </c>
      <c r="L3508" s="197">
        <v>-104</v>
      </c>
      <c r="M3508" s="148">
        <v>0</v>
      </c>
    </row>
    <row r="3509" spans="1:64" x14ac:dyDescent="0.25">
      <c r="A3509" s="152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48">
        <v>4.6575468802355765E-3</v>
      </c>
      <c r="L3509" s="197">
        <v>-154</v>
      </c>
      <c r="M3509" s="148">
        <v>0</v>
      </c>
    </row>
    <row r="3510" spans="1:64" x14ac:dyDescent="0.25">
      <c r="A3510" s="152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48">
        <v>6.1823059701498059E-3</v>
      </c>
      <c r="L3510" s="197">
        <v>-134</v>
      </c>
      <c r="M3510" s="148">
        <v>0</v>
      </c>
    </row>
    <row r="3511" spans="1:64" x14ac:dyDescent="0.25">
      <c r="A3511" s="152">
        <v>43584</v>
      </c>
      <c r="B3511" t="s">
        <v>835</v>
      </c>
      <c r="C3511" t="s">
        <v>839</v>
      </c>
      <c r="I3511">
        <v>3910.18</v>
      </c>
      <c r="K3511" s="148">
        <v>7.2355370123796375E-3</v>
      </c>
      <c r="L3511" s="197">
        <v>0</v>
      </c>
      <c r="M3511" s="148">
        <v>9.9861061879238933E-2</v>
      </c>
    </row>
    <row r="3512" spans="1:64" x14ac:dyDescent="0.25">
      <c r="A3512" s="152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48">
        <v>1.7009291131993452E-4</v>
      </c>
      <c r="L3512" s="197">
        <v>28.289999999999964</v>
      </c>
      <c r="M3512" s="148">
        <v>0</v>
      </c>
    </row>
    <row r="3513" spans="1:64" x14ac:dyDescent="0.25">
      <c r="A3513" s="152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48">
        <v>2.3327856212730567E-2</v>
      </c>
      <c r="L3513" s="197">
        <v>73</v>
      </c>
      <c r="M3513" s="148">
        <v>2.4687768367473363E-2</v>
      </c>
      <c r="N3513" s="87">
        <v>-735.3010000000013</v>
      </c>
      <c r="O3513" s="87">
        <v>-164.78326221973123</v>
      </c>
      <c r="P3513" s="198">
        <v>1</v>
      </c>
      <c r="Q3513" s="198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52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48">
        <v>1.1287984114868382E-3</v>
      </c>
      <c r="L3514" s="197">
        <v>4</v>
      </c>
      <c r="M3514" s="148">
        <v>0</v>
      </c>
      <c r="N3514" s="87">
        <v>5573.0690000000113</v>
      </c>
      <c r="O3514" s="87">
        <v>1102.4501845505636</v>
      </c>
      <c r="P3514" s="198">
        <v>0</v>
      </c>
      <c r="Q3514" s="198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52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48">
        <v>3.5081662959736498E-2</v>
      </c>
      <c r="L3515" s="197">
        <v>-599.58999999999969</v>
      </c>
      <c r="M3515" s="148">
        <v>3.0443557856620566E-2</v>
      </c>
      <c r="N3515" s="87">
        <v>2864.5400000000063</v>
      </c>
      <c r="O3515" s="87">
        <v>399.51367458745989</v>
      </c>
      <c r="P3515" s="198">
        <v>0</v>
      </c>
      <c r="Q3515" s="198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52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48">
        <v>0.18407454863043315</v>
      </c>
      <c r="L3516" s="197">
        <v>-868.79999999999927</v>
      </c>
      <c r="M3516" s="148">
        <v>0.24348616632419362</v>
      </c>
      <c r="N3516" s="87">
        <v>-30635.476000000286</v>
      </c>
      <c r="O3516" s="87">
        <v>-3956.0927987080472</v>
      </c>
      <c r="P3516" s="198">
        <v>12</v>
      </c>
      <c r="Q3516" s="198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52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48">
        <v>0.41694411462097403</v>
      </c>
      <c r="L3517" s="197">
        <v>-11411.189999999999</v>
      </c>
      <c r="M3517" s="148">
        <v>0.46647890084414406</v>
      </c>
      <c r="N3517" s="87">
        <v>-30197.961000000098</v>
      </c>
      <c r="O3517" s="87">
        <v>-3463.0279807821171</v>
      </c>
      <c r="P3517" s="198">
        <v>8</v>
      </c>
      <c r="Q3517" s="198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52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48">
        <v>5.1665721813430113E-2</v>
      </c>
      <c r="L3518" s="197">
        <v>-1574.63</v>
      </c>
      <c r="M3518" s="148">
        <v>6.6211719672192304E-2</v>
      </c>
      <c r="N3518" s="87">
        <v>-7832.525999999998</v>
      </c>
      <c r="O3518" s="87">
        <v>-1796.2891512254898</v>
      </c>
      <c r="P3518" s="198">
        <v>8</v>
      </c>
      <c r="Q3518" s="198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52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48">
        <v>3.035423974943768E-2</v>
      </c>
      <c r="L3519" s="197">
        <v>-178.71000000000004</v>
      </c>
      <c r="M3519" s="148">
        <v>2.2097852519008365E-2</v>
      </c>
      <c r="N3519" s="87">
        <v>4010.45549999996</v>
      </c>
      <c r="O3519" s="87">
        <v>604.59280124434122</v>
      </c>
      <c r="P3519" s="198">
        <v>2</v>
      </c>
      <c r="Q3519" s="198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52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48">
        <v>3.6260716095022406E-3</v>
      </c>
      <c r="L3520" s="197">
        <v>-226</v>
      </c>
      <c r="M3520" s="148">
        <v>7.6802748082927235E-4</v>
      </c>
      <c r="N3520" s="87">
        <v>1472.650999999996</v>
      </c>
      <c r="O3520" s="87">
        <v>157.42402935828835</v>
      </c>
      <c r="P3520" s="198">
        <v>0</v>
      </c>
      <c r="Q3520" s="198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52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48">
        <v>1.2930927008299568E-3</v>
      </c>
      <c r="L3521" s="197">
        <v>145</v>
      </c>
      <c r="M3521" s="148">
        <v>0</v>
      </c>
      <c r="N3521" s="87">
        <v>-1498.9659999999872</v>
      </c>
      <c r="O3521" s="87">
        <v>376.42007904191922</v>
      </c>
      <c r="P3521" s="198">
        <v>0</v>
      </c>
      <c r="Q3521" s="198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52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48">
        <v>0.20489392097599313</v>
      </c>
      <c r="L3522" s="197">
        <v>-9417.25</v>
      </c>
      <c r="M3522" s="148">
        <v>0.2165792846549327</v>
      </c>
      <c r="N3522" s="87">
        <v>-8107.3370000000432</v>
      </c>
      <c r="O3522" s="87">
        <v>-988.2052843292737</v>
      </c>
      <c r="P3522" s="198">
        <v>2</v>
      </c>
      <c r="Q3522" s="198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52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48">
        <v>3.3168117707387231E-3</v>
      </c>
      <c r="L3523" s="197">
        <v>606.90000000000009</v>
      </c>
      <c r="M3523" s="148">
        <v>0</v>
      </c>
    </row>
    <row r="3524" spans="1:64" x14ac:dyDescent="0.25">
      <c r="A3524" s="152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48">
        <v>4.9539560421930934E-3</v>
      </c>
      <c r="L3524" s="197">
        <v>61</v>
      </c>
      <c r="M3524" s="148">
        <v>0</v>
      </c>
    </row>
    <row r="3525" spans="1:64" x14ac:dyDescent="0.25">
      <c r="A3525" s="152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48">
        <v>7.2676062109426568E-3</v>
      </c>
      <c r="L3525" s="197">
        <v>419</v>
      </c>
      <c r="M3525" s="148">
        <v>0</v>
      </c>
    </row>
    <row r="3526" spans="1:64" x14ac:dyDescent="0.25">
      <c r="A3526" s="152">
        <v>43636</v>
      </c>
      <c r="B3526" t="s">
        <v>835</v>
      </c>
      <c r="C3526" t="s">
        <v>839</v>
      </c>
      <c r="I3526">
        <v>16504.7</v>
      </c>
      <c r="K3526" s="148">
        <v>3.1901505380251403E-2</v>
      </c>
      <c r="L3526" s="197">
        <v>0</v>
      </c>
      <c r="M3526" s="148">
        <v>3.2071598291571336E-2</v>
      </c>
    </row>
    <row r="3527" spans="1:64" x14ac:dyDescent="0.25">
      <c r="A3527" s="152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48">
        <v>0.39783582666349571</v>
      </c>
      <c r="L3527" s="197">
        <v>4279.91</v>
      </c>
      <c r="M3527" s="148">
        <v>0.43753687401763824</v>
      </c>
      <c r="N3527" s="87">
        <v>-25630.049000000115</v>
      </c>
      <c r="O3527" s="87">
        <v>-2792.9085408704518</v>
      </c>
      <c r="P3527" s="198">
        <v>7</v>
      </c>
      <c r="Q3527" s="198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52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48">
        <v>0.17894280559508333</v>
      </c>
      <c r="L3528" s="197">
        <v>985.60000000000218</v>
      </c>
      <c r="M3528" s="148">
        <v>0.23427354530861325</v>
      </c>
      <c r="N3528" s="87">
        <v>-30635.476000000286</v>
      </c>
      <c r="O3528" s="87">
        <v>-3956.0927987080472</v>
      </c>
      <c r="P3528" s="198">
        <v>12</v>
      </c>
      <c r="Q3528" s="198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52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48">
        <v>0.19282986470531918</v>
      </c>
      <c r="L3529" s="197">
        <v>14716.52</v>
      </c>
      <c r="M3529" s="148">
        <v>0.17670417938140695</v>
      </c>
      <c r="N3529" s="87">
        <v>67102.89499999999</v>
      </c>
      <c r="O3529" s="87">
        <v>1487.1207909584946</v>
      </c>
      <c r="P3529" s="198">
        <v>1</v>
      </c>
      <c r="Q3529" s="198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52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48">
        <v>7.4389664570391242E-2</v>
      </c>
      <c r="L3530" s="197">
        <v>3.6600000000003092</v>
      </c>
      <c r="M3530" s="148">
        <v>0</v>
      </c>
    </row>
    <row r="3531" spans="1:64" x14ac:dyDescent="0.25">
      <c r="A3531" s="152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48">
        <v>4.9465395089732883E-2</v>
      </c>
      <c r="L3531" s="197">
        <v>-132</v>
      </c>
      <c r="M3531" s="148">
        <v>6.3706511719977141E-2</v>
      </c>
      <c r="N3531" s="87">
        <v>-7832.525999999998</v>
      </c>
      <c r="O3531" s="87">
        <v>-1796.2891512254898</v>
      </c>
      <c r="P3531" s="198">
        <v>8</v>
      </c>
      <c r="Q3531" s="198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52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48">
        <v>3.3810094094719294E-2</v>
      </c>
      <c r="L3532" s="197">
        <v>30</v>
      </c>
      <c r="M3532" s="148">
        <v>2.9291685595732E-2</v>
      </c>
      <c r="N3532" s="87">
        <v>2864.5400000000063</v>
      </c>
      <c r="O3532" s="87">
        <v>399.51367458745989</v>
      </c>
      <c r="P3532" s="198">
        <v>0</v>
      </c>
      <c r="Q3532" s="198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52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48">
        <v>2.2646067975324358E-2</v>
      </c>
      <c r="L3533" s="197">
        <v>108</v>
      </c>
      <c r="M3533" s="148">
        <v>2.3753674011627549E-2</v>
      </c>
      <c r="N3533" s="87">
        <v>-735.3010000000013</v>
      </c>
      <c r="O3533" s="87">
        <v>-164.78326221973123</v>
      </c>
      <c r="P3533" s="198">
        <v>1</v>
      </c>
      <c r="Q3533" s="198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52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48">
        <v>1.9690195392588011E-2</v>
      </c>
      <c r="L3534" s="197">
        <v>371.89999999999964</v>
      </c>
      <c r="M3534" s="148">
        <v>1.1054561755345697E-2</v>
      </c>
      <c r="N3534" s="87">
        <v>4653.9514999999592</v>
      </c>
      <c r="O3534" s="87">
        <v>671.23009007936253</v>
      </c>
      <c r="P3534" s="198">
        <v>1</v>
      </c>
      <c r="Q3534" s="198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52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48">
        <v>3.4591185377435582E-3</v>
      </c>
      <c r="L3535" s="197">
        <v>-16</v>
      </c>
      <c r="M3535" s="148">
        <v>7.3896814568408741E-4</v>
      </c>
      <c r="N3535" s="87">
        <v>1472.650999999996</v>
      </c>
      <c r="O3535" s="87">
        <v>157.42402935828835</v>
      </c>
      <c r="P3535" s="198">
        <v>0</v>
      </c>
      <c r="Q3535" s="198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52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48">
        <v>6.8233902768715677E-3</v>
      </c>
      <c r="L3536" s="197">
        <v>-65.950000000000728</v>
      </c>
      <c r="M3536" s="148">
        <v>0</v>
      </c>
    </row>
    <row r="3537" spans="1:64" x14ac:dyDescent="0.25">
      <c r="A3537" s="152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48">
        <v>1.0935277958028023E-3</v>
      </c>
      <c r="L3537" s="197">
        <v>4</v>
      </c>
      <c r="M3537" s="148">
        <v>0</v>
      </c>
      <c r="N3537" s="87">
        <v>5573.0690000000113</v>
      </c>
      <c r="O3537" s="87">
        <v>1102.4501845505636</v>
      </c>
      <c r="P3537" s="198">
        <v>0</v>
      </c>
      <c r="Q3537" s="198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52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48">
        <v>1.1716369240744311E-3</v>
      </c>
      <c r="L3538" s="197">
        <v>-39</v>
      </c>
      <c r="M3538" s="148">
        <v>0</v>
      </c>
      <c r="N3538" s="87">
        <v>-1498.9659999999872</v>
      </c>
      <c r="O3538" s="87">
        <v>376.42007904191922</v>
      </c>
      <c r="P3538" s="198">
        <v>0</v>
      </c>
      <c r="Q3538" s="198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52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48">
        <v>3.6264952411827625E-3</v>
      </c>
      <c r="L3539" s="197">
        <v>233.99999999999955</v>
      </c>
      <c r="M3539" s="148">
        <v>0</v>
      </c>
    </row>
    <row r="3540" spans="1:64" x14ac:dyDescent="0.25">
      <c r="A3540" s="152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48">
        <v>4.5824021919355527E-3</v>
      </c>
      <c r="L3540" s="197">
        <v>-99</v>
      </c>
      <c r="M3540" s="148">
        <v>0</v>
      </c>
    </row>
    <row r="3541" spans="1:64" x14ac:dyDescent="0.25">
      <c r="A3541" s="152">
        <v>43640</v>
      </c>
      <c r="B3541" t="s">
        <v>835</v>
      </c>
      <c r="C3541" t="s">
        <v>839</v>
      </c>
      <c r="I3541">
        <v>5180.03</v>
      </c>
      <c r="K3541" s="148">
        <v>9.6335149457353574E-3</v>
      </c>
      <c r="L3541" s="197">
        <v>0</v>
      </c>
      <c r="M3541" s="148">
        <v>8.4023179516126603E-2</v>
      </c>
    </row>
    <row r="3542" spans="1:64" x14ac:dyDescent="0.25">
      <c r="A3542" s="152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48">
        <v>6.0180365079772515E-2</v>
      </c>
      <c r="L3542" s="197">
        <v>2.1900000000000546</v>
      </c>
      <c r="M3542" s="148">
        <v>0</v>
      </c>
    </row>
    <row r="3543" spans="1:64" x14ac:dyDescent="0.25">
      <c r="A3543" s="152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48">
        <v>2.2594293093395664E-2</v>
      </c>
      <c r="L3543" s="197">
        <v>-162</v>
      </c>
      <c r="M3543" s="148">
        <v>2.4018908875232017E-2</v>
      </c>
      <c r="N3543" s="87">
        <v>-735.3010000000013</v>
      </c>
      <c r="O3543" s="87">
        <v>-164.78326221973123</v>
      </c>
      <c r="P3543" s="198">
        <v>1</v>
      </c>
      <c r="Q3543" s="198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52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48">
        <v>1.0982161603448246E-3</v>
      </c>
      <c r="L3544" s="197">
        <v>-4</v>
      </c>
      <c r="M3544" s="148">
        <v>0</v>
      </c>
      <c r="N3544" s="87">
        <v>5573.0690000000113</v>
      </c>
      <c r="O3544" s="87">
        <v>1102.4501845505636</v>
      </c>
      <c r="P3544" s="198">
        <v>0</v>
      </c>
      <c r="Q3544" s="198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52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48">
        <v>3.3736297802373555E-2</v>
      </c>
      <c r="L3545" s="197">
        <v>-240</v>
      </c>
      <c r="M3545" s="148">
        <v>2.9618758209001249E-2</v>
      </c>
      <c r="N3545" s="87">
        <v>2864.5400000000063</v>
      </c>
      <c r="O3545" s="87">
        <v>399.51367458745989</v>
      </c>
      <c r="P3545" s="198">
        <v>0</v>
      </c>
      <c r="Q3545" s="198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52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48">
        <v>0.17746571388892726</v>
      </c>
      <c r="L3546" s="197">
        <v>369.59999999999854</v>
      </c>
      <c r="M3546" s="148">
        <v>0.23271924432949528</v>
      </c>
      <c r="N3546" s="87">
        <v>-28417.87600000028</v>
      </c>
      <c r="O3546" s="87">
        <v>-3669.7244266150233</v>
      </c>
      <c r="P3546" s="198">
        <v>12</v>
      </c>
      <c r="Q3546" s="198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52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48">
        <v>0.40068341389895973</v>
      </c>
      <c r="L3547" s="197">
        <v>2227.9199999999983</v>
      </c>
      <c r="M3547" s="148">
        <v>0.43663814595537231</v>
      </c>
      <c r="N3547" s="87">
        <v>-23678.133000000118</v>
      </c>
      <c r="O3547" s="87">
        <v>-2514.5111816148192</v>
      </c>
      <c r="P3547" s="198">
        <v>7</v>
      </c>
      <c r="Q3547" s="198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52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48">
        <v>4.9273047659854616E-2</v>
      </c>
      <c r="L3548" s="197">
        <v>-396</v>
      </c>
      <c r="M3548" s="148">
        <v>6.4417862222577005E-2</v>
      </c>
      <c r="N3548" s="87">
        <v>-7832.525999999998</v>
      </c>
      <c r="O3548" s="87">
        <v>-1796.2891512254898</v>
      </c>
      <c r="P3548" s="198">
        <v>8</v>
      </c>
      <c r="Q3548" s="198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52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48">
        <v>2.93565967108614E-2</v>
      </c>
      <c r="L3549" s="197">
        <v>-402.60000000000036</v>
      </c>
      <c r="M3549" s="148">
        <v>2.1381629269491616E-2</v>
      </c>
      <c r="N3549" s="87">
        <v>4282.6514999999636</v>
      </c>
      <c r="O3549" s="87">
        <v>636.98068069196165</v>
      </c>
      <c r="P3549" s="198">
        <v>2</v>
      </c>
      <c r="Q3549" s="198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52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48">
        <v>3.4187619512104301E-3</v>
      </c>
      <c r="L3550" s="197">
        <v>-42</v>
      </c>
      <c r="M3550" s="148">
        <v>7.472195056729726E-4</v>
      </c>
      <c r="N3550" s="87">
        <v>1472.650999999996</v>
      </c>
      <c r="O3550" s="87">
        <v>157.42402935828835</v>
      </c>
      <c r="P3550" s="198">
        <v>0</v>
      </c>
      <c r="Q3550" s="198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52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48">
        <v>1.1771974595477059E-3</v>
      </c>
      <c r="L3551" s="197">
        <v>-4</v>
      </c>
      <c r="M3551" s="148">
        <v>0</v>
      </c>
      <c r="N3551" s="87">
        <v>-1498.9659999999872</v>
      </c>
      <c r="O3551" s="87">
        <v>376.42007904191922</v>
      </c>
      <c r="P3551" s="198">
        <v>0</v>
      </c>
      <c r="Q3551" s="198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52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48">
        <v>0.19438426038103396</v>
      </c>
      <c r="L3552" s="197">
        <v>-7568.4000000000005</v>
      </c>
      <c r="M3552" s="148">
        <v>0.19231094486174463</v>
      </c>
      <c r="N3552" s="87">
        <v>1536.7909999999829</v>
      </c>
      <c r="O3552" s="87">
        <v>172.78094538807454</v>
      </c>
      <c r="P3552" s="198">
        <v>1</v>
      </c>
      <c r="Q3552" s="198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52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48">
        <v>3.6312592562086584E-3</v>
      </c>
      <c r="L3553" s="197">
        <v>-19</v>
      </c>
      <c r="M3553" s="148">
        <v>0</v>
      </c>
    </row>
    <row r="3554" spans="1:64" x14ac:dyDescent="0.25">
      <c r="A3554" s="152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48">
        <v>4.7501609949161423E-3</v>
      </c>
      <c r="L3554" s="197">
        <v>62</v>
      </c>
      <c r="M3554" s="148">
        <v>0</v>
      </c>
    </row>
    <row r="3555" spans="1:64" x14ac:dyDescent="0.25">
      <c r="A3555" s="152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48">
        <v>7.4101383216417498E-3</v>
      </c>
      <c r="L3555" s="197">
        <v>271.5</v>
      </c>
      <c r="M3555" s="148">
        <v>0</v>
      </c>
    </row>
    <row r="3556" spans="1:64" x14ac:dyDescent="0.25">
      <c r="A3556" s="152">
        <v>43642</v>
      </c>
      <c r="B3556" t="s">
        <v>835</v>
      </c>
      <c r="C3556" t="s">
        <v>839</v>
      </c>
      <c r="I3556">
        <v>5764.55</v>
      </c>
      <c r="K3556" s="148">
        <v>1.0840277340951643E-2</v>
      </c>
      <c r="L3556" s="197">
        <v>0</v>
      </c>
      <c r="M3556" s="148">
        <v>7.1020642420724159E-2</v>
      </c>
    </row>
    <row r="3557" spans="1:64" x14ac:dyDescent="0.25">
      <c r="A3557" s="152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48">
        <v>5.9670448590598384E-2</v>
      </c>
      <c r="L3557" s="197">
        <v>1.8099999999999454</v>
      </c>
      <c r="M3557" s="148">
        <v>0</v>
      </c>
    </row>
    <row r="3558" spans="1:64" x14ac:dyDescent="0.25">
      <c r="A3558" s="152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48">
        <v>2.2502262811439314E-2</v>
      </c>
      <c r="L3558" s="197">
        <v>54</v>
      </c>
      <c r="M3558" s="148">
        <v>2.381404647588909E-2</v>
      </c>
      <c r="N3558" s="87">
        <v>-735.3010000000013</v>
      </c>
      <c r="O3558" s="87">
        <v>-164.78326221973123</v>
      </c>
      <c r="P3558" s="198">
        <v>1</v>
      </c>
      <c r="Q3558" s="198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52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48">
        <v>1.1019005154992655E-3</v>
      </c>
      <c r="L3559" s="197">
        <v>7</v>
      </c>
      <c r="M3559" s="148">
        <v>0</v>
      </c>
      <c r="N3559" s="87">
        <v>5573.0690000000113</v>
      </c>
      <c r="O3559" s="87">
        <v>1102.4501845505636</v>
      </c>
      <c r="P3559" s="198">
        <v>0</v>
      </c>
      <c r="Q3559" s="198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52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48">
        <v>3.3616355828175556E-2</v>
      </c>
      <c r="L3560" s="197">
        <v>90</v>
      </c>
      <c r="M3560" s="148">
        <v>2.9366133499703528E-2</v>
      </c>
      <c r="N3560" s="87">
        <v>2864.5400000000063</v>
      </c>
      <c r="O3560" s="87">
        <v>399.51367458745989</v>
      </c>
      <c r="P3560" s="198">
        <v>0</v>
      </c>
      <c r="Q3560" s="198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52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48">
        <v>0.17595207094464344</v>
      </c>
      <c r="L3561" s="197">
        <v>0</v>
      </c>
      <c r="M3561" s="148">
        <v>0.2307343322331854</v>
      </c>
      <c r="N3561" s="87">
        <v>-28417.87600000028</v>
      </c>
      <c r="O3561" s="87">
        <v>-3669.7244266150233</v>
      </c>
      <c r="P3561" s="198">
        <v>12</v>
      </c>
      <c r="Q3561" s="198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52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48">
        <v>0.40035345836231179</v>
      </c>
      <c r="L3562" s="197">
        <v>1656</v>
      </c>
      <c r="M3562" s="148">
        <v>0.43291396603155802</v>
      </c>
      <c r="N3562" s="87">
        <v>-23678.133000000118</v>
      </c>
      <c r="O3562" s="87">
        <v>-2514.5111816148192</v>
      </c>
      <c r="P3562" s="198">
        <v>7</v>
      </c>
      <c r="Q3562" s="198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52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48">
        <v>4.8975842201581563E-2</v>
      </c>
      <c r="L3563" s="197">
        <v>66</v>
      </c>
      <c r="M3563" s="148">
        <v>6.3868428529147758E-2</v>
      </c>
      <c r="N3563" s="87">
        <v>-7832.525999999998</v>
      </c>
      <c r="O3563" s="87">
        <v>-1796.2891512254898</v>
      </c>
      <c r="P3563" s="198">
        <v>8</v>
      </c>
      <c r="Q3563" s="198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52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48">
        <v>2.9149650134467284E-2</v>
      </c>
      <c r="L3564" s="197">
        <v>23.300000000000182</v>
      </c>
      <c r="M3564" s="148">
        <v>2.1199260790691739E-2</v>
      </c>
      <c r="N3564" s="87">
        <v>4282.6514999999636</v>
      </c>
      <c r="O3564" s="87">
        <v>636.98068069196165</v>
      </c>
      <c r="P3564" s="198">
        <v>2</v>
      </c>
      <c r="Q3564" s="198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52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48">
        <v>3.4082472797506889E-3</v>
      </c>
      <c r="L3565" s="197">
        <v>10</v>
      </c>
      <c r="M3565" s="148">
        <v>7.4084631105521661E-4</v>
      </c>
      <c r="N3565" s="87">
        <v>1472.650999999996</v>
      </c>
      <c r="O3565" s="87">
        <v>157.42402935828835</v>
      </c>
      <c r="P3565" s="198">
        <v>0</v>
      </c>
      <c r="Q3565" s="198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52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48">
        <v>1.1671568912056517E-3</v>
      </c>
      <c r="L3566" s="197">
        <v>0</v>
      </c>
      <c r="M3566" s="148">
        <v>0</v>
      </c>
      <c r="N3566" s="87">
        <v>-1498.9659999999872</v>
      </c>
      <c r="O3566" s="87">
        <v>376.42007904191922</v>
      </c>
      <c r="P3566" s="198">
        <v>0</v>
      </c>
      <c r="Q3566" s="198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52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48">
        <v>0.19817056174515385</v>
      </c>
      <c r="L3567" s="197">
        <v>2920</v>
      </c>
      <c r="M3567" s="148">
        <v>0.19067068377457641</v>
      </c>
      <c r="N3567" s="87">
        <v>1536.7909999999829</v>
      </c>
      <c r="O3567" s="87">
        <v>172.78094538807454</v>
      </c>
      <c r="P3567" s="198">
        <v>1</v>
      </c>
      <c r="Q3567" s="198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52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48">
        <v>3.4716391875797498E-3</v>
      </c>
      <c r="L3568" s="197">
        <v>-69</v>
      </c>
      <c r="M3568" s="148">
        <v>0</v>
      </c>
    </row>
    <row r="3569" spans="1:64" x14ac:dyDescent="0.25">
      <c r="A3569" s="152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48">
        <v>4.6257448036441245E-3</v>
      </c>
      <c r="L3569" s="197">
        <v>-45</v>
      </c>
      <c r="M3569" s="148">
        <v>0</v>
      </c>
    </row>
    <row r="3570" spans="1:64" x14ac:dyDescent="0.25">
      <c r="A3570" s="152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48">
        <v>7.0868424017135499E-3</v>
      </c>
      <c r="L3570" s="197">
        <v>-139.5</v>
      </c>
      <c r="M3570" s="148">
        <v>0</v>
      </c>
    </row>
    <row r="3571" spans="1:64" x14ac:dyDescent="0.25">
      <c r="A3571" s="152">
        <v>43643</v>
      </c>
      <c r="B3571" t="s">
        <v>835</v>
      </c>
      <c r="C3571" t="s">
        <v>839</v>
      </c>
      <c r="I3571">
        <v>5764.55</v>
      </c>
      <c r="K3571" s="148">
        <v>1.0747818302235687E-2</v>
      </c>
      <c r="L3571" s="197">
        <v>0</v>
      </c>
      <c r="M3571" s="148">
        <v>7.0418266892834064E-2</v>
      </c>
    </row>
    <row r="3572" spans="1:64" x14ac:dyDescent="0.25">
      <c r="A3572" s="152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48">
        <v>7.3751319019952896E-2</v>
      </c>
      <c r="L3572" s="197">
        <v>3.9699999999997999</v>
      </c>
      <c r="M3572" s="148">
        <v>0</v>
      </c>
    </row>
    <row r="3573" spans="1:64" x14ac:dyDescent="0.25">
      <c r="A3573" s="152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48">
        <v>2.2451756518527419E-2</v>
      </c>
      <c r="L3573" s="197">
        <v>108</v>
      </c>
      <c r="M3573" s="148">
        <v>2.3549858894296439E-2</v>
      </c>
      <c r="N3573" s="87">
        <v>-735.3010000000013</v>
      </c>
      <c r="O3573" s="87">
        <v>-164.78326221973123</v>
      </c>
      <c r="P3573" s="198">
        <v>1</v>
      </c>
      <c r="Q3573" s="198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52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48">
        <v>1.0915200672553364E-3</v>
      </c>
      <c r="L3574" s="197">
        <v>1</v>
      </c>
      <c r="M3574" s="148">
        <v>0</v>
      </c>
      <c r="N3574" s="87">
        <v>5573.0690000000113</v>
      </c>
      <c r="O3574" s="87">
        <v>1102.4501845505636</v>
      </c>
      <c r="P3574" s="198">
        <v>0</v>
      </c>
      <c r="Q3574" s="198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52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48">
        <v>3.3575304771485938E-2</v>
      </c>
      <c r="L3575" s="197">
        <v>180</v>
      </c>
      <c r="M3575" s="148">
        <v>2.9040352335302572E-2</v>
      </c>
      <c r="N3575" s="87">
        <v>2864.5400000000063</v>
      </c>
      <c r="O3575" s="87">
        <v>399.51367458745989</v>
      </c>
      <c r="P3575" s="198">
        <v>0</v>
      </c>
      <c r="Q3575" s="198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52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48">
        <v>0.17627164069902934</v>
      </c>
      <c r="L3576" s="197">
        <v>1232</v>
      </c>
      <c r="M3576" s="148">
        <v>0.22817461835655389</v>
      </c>
      <c r="N3576" s="87">
        <v>-28417.87600000028</v>
      </c>
      <c r="O3576" s="87">
        <v>-3669.7244266150233</v>
      </c>
      <c r="P3576" s="198">
        <v>12</v>
      </c>
      <c r="Q3576" s="198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52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48">
        <v>0.39769681153159975</v>
      </c>
      <c r="L3577" s="197">
        <v>4131.83</v>
      </c>
      <c r="M3577" s="148">
        <v>0.42227789875970684</v>
      </c>
      <c r="N3577" s="87">
        <v>-17614.305000000109</v>
      </c>
      <c r="O3577" s="87">
        <v>-1680.4647067150374</v>
      </c>
      <c r="P3577" s="198">
        <v>6</v>
      </c>
      <c r="Q3577" s="198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52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48">
        <v>4.9162653840027513E-2</v>
      </c>
      <c r="L3578" s="197">
        <v>396</v>
      </c>
      <c r="M3578" s="148">
        <v>6.3159886799781351E-2</v>
      </c>
      <c r="N3578" s="87">
        <v>-7832.525999999998</v>
      </c>
      <c r="O3578" s="87">
        <v>-1796.2891512254898</v>
      </c>
      <c r="P3578" s="198">
        <v>8</v>
      </c>
      <c r="Q3578" s="198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52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48">
        <v>2.4411330044674329E-2</v>
      </c>
      <c r="L3579" s="197">
        <v>349.75</v>
      </c>
      <c r="M3579" s="148">
        <v>1.5904277082664075E-2</v>
      </c>
      <c r="N3579" s="87">
        <v>4647.6994999999661</v>
      </c>
      <c r="O3579" s="87">
        <v>675.19994916424173</v>
      </c>
      <c r="P3579" s="198">
        <v>1</v>
      </c>
      <c r="Q3579" s="198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52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48">
        <v>3.4183753457624894E-3</v>
      </c>
      <c r="L3580" s="197">
        <v>26</v>
      </c>
      <c r="M3580" s="148">
        <v>7.3262753162822269E-4</v>
      </c>
      <c r="N3580" s="87">
        <v>1472.650999999996</v>
      </c>
      <c r="O3580" s="87">
        <v>157.42402935828835</v>
      </c>
      <c r="P3580" s="198">
        <v>0</v>
      </c>
      <c r="Q3580" s="198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52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48">
        <v>1.1247081774083702E-3</v>
      </c>
      <c r="L3581" s="197">
        <v>-16</v>
      </c>
      <c r="M3581" s="148">
        <v>0</v>
      </c>
      <c r="N3581" s="87">
        <v>-1498.9659999999872</v>
      </c>
      <c r="O3581" s="87">
        <v>376.42007904191922</v>
      </c>
      <c r="P3581" s="198">
        <v>0</v>
      </c>
      <c r="Q3581" s="198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52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48">
        <v>0.1951106870490093</v>
      </c>
      <c r="L3582" s="197">
        <v>-467.20000000000027</v>
      </c>
      <c r="M3582" s="148">
        <v>0.18855542684509896</v>
      </c>
      <c r="N3582" s="87">
        <v>1536.7909999999829</v>
      </c>
      <c r="O3582" s="87">
        <v>172.78094538807454</v>
      </c>
      <c r="P3582" s="198">
        <v>1</v>
      </c>
      <c r="Q3582" s="198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52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48">
        <v>3.4220629135572711E-3</v>
      </c>
      <c r="L3583" s="197">
        <v>-5.9999999999995453</v>
      </c>
      <c r="M3583" s="148">
        <v>0</v>
      </c>
    </row>
    <row r="3584" spans="1:64" x14ac:dyDescent="0.25">
      <c r="A3584" s="152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48">
        <v>4.7532748874734073E-3</v>
      </c>
      <c r="L3584" s="197">
        <v>97</v>
      </c>
      <c r="M3584" s="148">
        <v>0</v>
      </c>
    </row>
    <row r="3585" spans="1:64" x14ac:dyDescent="0.25">
      <c r="A3585" s="152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48">
        <v>6.9722688079832005E-3</v>
      </c>
      <c r="L3585" s="197">
        <v>-19.5</v>
      </c>
      <c r="M3585" s="148">
        <v>0</v>
      </c>
    </row>
    <row r="3586" spans="1:64" x14ac:dyDescent="0.25">
      <c r="A3586" s="152">
        <v>43647</v>
      </c>
      <c r="B3586" t="s">
        <v>835</v>
      </c>
      <c r="C3586" t="s">
        <v>839</v>
      </c>
      <c r="I3586">
        <v>3680.63</v>
      </c>
      <c r="K3586" s="148">
        <v>6.7862863262533931E-3</v>
      </c>
      <c r="L3586" s="197">
        <v>0</v>
      </c>
      <c r="M3586" s="148">
        <v>8.0537605346206284E-2</v>
      </c>
    </row>
    <row r="3587" spans="1:64" x14ac:dyDescent="0.25">
      <c r="A3587" s="152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48">
        <v>7.367488292668796E-2</v>
      </c>
      <c r="L3587" s="197">
        <v>5.1300000000001091</v>
      </c>
      <c r="M3587" s="148">
        <v>0</v>
      </c>
    </row>
    <row r="3588" spans="1:64" x14ac:dyDescent="0.25">
      <c r="A3588" s="152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48">
        <v>2.2425611363105346E-2</v>
      </c>
      <c r="L3588" s="197">
        <v>0</v>
      </c>
      <c r="M3588" s="148">
        <v>2.3522434994502621E-2</v>
      </c>
      <c r="N3588" s="87">
        <v>-735.3010000000013</v>
      </c>
      <c r="O3588" s="87">
        <v>-164.78326221973123</v>
      </c>
      <c r="P3588" s="198">
        <v>1</v>
      </c>
      <c r="Q3588" s="198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52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48">
        <v>1.0920906248108294E-3</v>
      </c>
      <c r="L3589" s="197">
        <v>1</v>
      </c>
      <c r="M3589" s="148">
        <v>0</v>
      </c>
      <c r="N3589" s="87">
        <v>5573.0690000000113</v>
      </c>
      <c r="O3589" s="87">
        <v>1102.4501845505636</v>
      </c>
      <c r="P3589" s="198">
        <v>0</v>
      </c>
      <c r="Q3589" s="198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52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48">
        <v>3.3425707993788453E-2</v>
      </c>
      <c r="L3590" s="197">
        <v>-60</v>
      </c>
      <c r="M3590" s="148">
        <v>2.9006534735120972E-2</v>
      </c>
      <c r="N3590" s="87">
        <v>2864.5400000000063</v>
      </c>
      <c r="O3590" s="87">
        <v>399.51367458745989</v>
      </c>
      <c r="P3590" s="198">
        <v>0</v>
      </c>
      <c r="Q3590" s="198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52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48">
        <v>0.17122802349479202</v>
      </c>
      <c r="L3591" s="197">
        <v>508.59999999999854</v>
      </c>
      <c r="M3591" s="148">
        <v>0.22213390345988859</v>
      </c>
      <c r="N3591" s="87">
        <v>-26947.860000000292</v>
      </c>
      <c r="O3591" s="87">
        <v>-3426.7666755725563</v>
      </c>
      <c r="P3591" s="198">
        <v>11</v>
      </c>
      <c r="Q3591" s="198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52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48">
        <v>0.39188557881070152</v>
      </c>
      <c r="L3592" s="197">
        <v>275.81000000000131</v>
      </c>
      <c r="M3592" s="148">
        <v>0.41593009942278869</v>
      </c>
      <c r="N3592" s="87">
        <v>-16534.493000000104</v>
      </c>
      <c r="O3592" s="87">
        <v>-1536.6139310226149</v>
      </c>
      <c r="P3592" s="198">
        <v>6</v>
      </c>
      <c r="Q3592" s="198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52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48">
        <v>4.9226951772670273E-2</v>
      </c>
      <c r="L3593" s="197">
        <v>66</v>
      </c>
      <c r="M3593" s="148">
        <v>6.3086336872609367E-2</v>
      </c>
      <c r="N3593" s="87">
        <v>-7832.525999999998</v>
      </c>
      <c r="O3593" s="87">
        <v>-1796.2891512254898</v>
      </c>
      <c r="P3593" s="198">
        <v>8</v>
      </c>
      <c r="Q3593" s="198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52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48">
        <v>2.4240728597192281E-2</v>
      </c>
      <c r="L3594" s="197">
        <v>-77.199999999999818</v>
      </c>
      <c r="M3594" s="148">
        <v>1.588575649182038E-2</v>
      </c>
      <c r="N3594" s="87">
        <v>4647.6994999999661</v>
      </c>
      <c r="O3594" s="87">
        <v>675.19994916424173</v>
      </c>
      <c r="P3594" s="198">
        <v>1</v>
      </c>
      <c r="Q3594" s="198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52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48">
        <v>3.3886117194804823E-3</v>
      </c>
      <c r="L3595" s="197">
        <v>-14</v>
      </c>
      <c r="M3595" s="148">
        <v>7.3177438409541815E-4</v>
      </c>
      <c r="N3595" s="87">
        <v>1472.650999999996</v>
      </c>
      <c r="O3595" s="87">
        <v>157.42402935828835</v>
      </c>
      <c r="P3595" s="198">
        <v>0</v>
      </c>
      <c r="Q3595" s="198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52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48">
        <v>1.1049820824392878E-3</v>
      </c>
      <c r="L3596" s="197">
        <v>-10</v>
      </c>
      <c r="M3596" s="148">
        <v>0</v>
      </c>
      <c r="N3596" s="87">
        <v>-1498.9659999999872</v>
      </c>
      <c r="O3596" s="87">
        <v>376.42007904191922</v>
      </c>
      <c r="P3596" s="198">
        <v>0</v>
      </c>
      <c r="Q3596" s="198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52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48">
        <v>0.18800165150622042</v>
      </c>
      <c r="L3597" s="197">
        <v>-29.519999999999982</v>
      </c>
      <c r="M3597" s="148">
        <v>0.18150839004607833</v>
      </c>
      <c r="N3597" s="87">
        <v>6200.074999999968</v>
      </c>
      <c r="O3597" s="87">
        <v>667.05866119482982</v>
      </c>
      <c r="P3597" s="198">
        <v>1</v>
      </c>
      <c r="Q3597" s="198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52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48">
        <v>3.1786651238170176E-3</v>
      </c>
      <c r="L3598" s="197">
        <v>-130</v>
      </c>
      <c r="M3598" s="148">
        <v>0</v>
      </c>
    </row>
    <row r="3599" spans="1:64" x14ac:dyDescent="0.25">
      <c r="A3599" s="152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48">
        <v>4.6188251045962232E-3</v>
      </c>
      <c r="L3599" s="197">
        <v>-70</v>
      </c>
      <c r="M3599" s="148">
        <v>0</v>
      </c>
    </row>
    <row r="3600" spans="1:64" x14ac:dyDescent="0.25">
      <c r="A3600" s="152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48">
        <v>7.2818319232749061E-3</v>
      </c>
      <c r="L3600" s="197">
        <v>172.5</v>
      </c>
      <c r="M3600" s="148">
        <v>0</v>
      </c>
    </row>
    <row r="3601" spans="1:24" x14ac:dyDescent="0.25">
      <c r="A3601" s="152">
        <v>43648</v>
      </c>
      <c r="B3601" t="s">
        <v>835</v>
      </c>
      <c r="C3601" t="s">
        <v>839</v>
      </c>
      <c r="I3601">
        <v>13697.52</v>
      </c>
      <c r="K3601" s="148">
        <v>2.5225856956422987E-2</v>
      </c>
      <c r="L3601" s="197">
        <v>0</v>
      </c>
      <c r="M3601" s="148">
        <v>9.8900739883110947E-2</v>
      </c>
    </row>
    <row r="3602" spans="1:24" x14ac:dyDescent="0.25">
      <c r="A3602" s="152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48">
        <f t="shared" ref="K3602:K3616" si="16">I3602/SUMIF($A:$A,A3602,$I:$I)</f>
        <v>9.1864388440076883E-2</v>
      </c>
      <c r="L3602" s="197">
        <v>4.7599999999997635</v>
      </c>
      <c r="M3602" s="148">
        <v>0</v>
      </c>
    </row>
    <row r="3603" spans="1:24" x14ac:dyDescent="0.25">
      <c r="A3603" s="152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48">
        <f t="shared" si="16"/>
        <v>2.2370026919535969E-2</v>
      </c>
      <c r="L3603" s="197">
        <v>0</v>
      </c>
      <c r="M3603" s="148">
        <v>2.346413194807075E-2</v>
      </c>
      <c r="N3603" s="87">
        <v>-735.3010000000013</v>
      </c>
      <c r="O3603" s="87">
        <v>-164.78326221973123</v>
      </c>
      <c r="P3603" s="198">
        <v>1</v>
      </c>
      <c r="Q3603" s="198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52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48">
        <f t="shared" si="16"/>
        <v>1.0434569508332454E-3</v>
      </c>
      <c r="L3604" s="197">
        <v>0.1000000000003638</v>
      </c>
      <c r="M3604" s="148">
        <v>0</v>
      </c>
      <c r="N3604" s="87">
        <v>5573.0690000000113</v>
      </c>
      <c r="O3604" s="87">
        <v>1102.4501845505636</v>
      </c>
      <c r="P3604" s="198">
        <v>0</v>
      </c>
      <c r="Q3604" s="198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52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48">
        <f t="shared" si="16"/>
        <v>3.3508195040842251E-2</v>
      </c>
      <c r="L3605" s="197">
        <v>90</v>
      </c>
      <c r="M3605" s="148">
        <v>2.8934638720023692E-2</v>
      </c>
      <c r="N3605" s="87">
        <v>2864.5400000000063</v>
      </c>
      <c r="O3605" s="87">
        <v>399.51367458745989</v>
      </c>
      <c r="P3605" s="198">
        <v>0</v>
      </c>
      <c r="Q3605" s="198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52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48">
        <f t="shared" si="16"/>
        <v>0.17211748921110523</v>
      </c>
      <c r="L3606" s="197">
        <v>715.20000000000073</v>
      </c>
      <c r="M3606" s="148">
        <v>0.2215833191649148</v>
      </c>
      <c r="N3606" s="87">
        <v>-26947.860000000292</v>
      </c>
      <c r="O3606" s="87">
        <v>-3426.7666755725563</v>
      </c>
      <c r="P3606" s="198">
        <v>11</v>
      </c>
      <c r="Q3606" s="198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52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48">
        <f t="shared" si="16"/>
        <v>0.38832029976607646</v>
      </c>
      <c r="L3607" s="197">
        <v>5067.4999999999991</v>
      </c>
      <c r="M3607" s="148">
        <v>0.40299586043359131</v>
      </c>
      <c r="N3607" s="87">
        <v>-11230.989000000118</v>
      </c>
      <c r="O3607" s="87">
        <v>-850.17879831704465</v>
      </c>
      <c r="P3607" s="198">
        <v>6</v>
      </c>
      <c r="Q3607" s="198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52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48">
        <f t="shared" si="16"/>
        <v>4.8983690382073342E-2</v>
      </c>
      <c r="L3608" s="197">
        <v>-66</v>
      </c>
      <c r="M3608" s="148">
        <v>6.2929970168704774E-2</v>
      </c>
      <c r="N3608" s="87">
        <v>-7832.525999999998</v>
      </c>
      <c r="O3608" s="87">
        <v>-1796.2891512254898</v>
      </c>
      <c r="P3608" s="198">
        <v>8</v>
      </c>
      <c r="Q3608" s="198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52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48">
        <f t="shared" si="16"/>
        <v>2.4003367720567374E-2</v>
      </c>
      <c r="L3609" s="197">
        <v>-96.5</v>
      </c>
      <c r="M3609" s="148">
        <v>1.5846381826801027E-2</v>
      </c>
      <c r="N3609" s="87">
        <v>4647.6994999999661</v>
      </c>
      <c r="O3609" s="87">
        <v>675.19994916424173</v>
      </c>
      <c r="P3609" s="198">
        <v>1</v>
      </c>
      <c r="Q3609" s="198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52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48">
        <f t="shared" si="16"/>
        <v>3.3287746389257761E-3</v>
      </c>
      <c r="L3610" s="197">
        <v>-28</v>
      </c>
      <c r="M3610" s="148">
        <v>7.2996059755913736E-4</v>
      </c>
      <c r="N3610" s="87">
        <v>1472.650999999996</v>
      </c>
      <c r="O3610" s="87">
        <v>157.42402935828835</v>
      </c>
      <c r="P3610" s="198">
        <v>0</v>
      </c>
      <c r="Q3610" s="198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52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48">
        <f t="shared" si="16"/>
        <v>1.0544793834124698E-3</v>
      </c>
      <c r="L3611" s="197">
        <v>-26</v>
      </c>
      <c r="M3611" s="148">
        <v>0</v>
      </c>
      <c r="N3611" s="87">
        <v>-1498.9659999999872</v>
      </c>
      <c r="O3611" s="87">
        <v>376.42007904191922</v>
      </c>
      <c r="P3611" s="198">
        <v>0</v>
      </c>
      <c r="Q3611" s="198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52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48">
        <f t="shared" si="16"/>
        <v>0.1928470107484333</v>
      </c>
      <c r="L3612" s="197">
        <v>-4126.8</v>
      </c>
      <c r="M3612" s="148">
        <v>0.19395107270773132</v>
      </c>
      <c r="N3612" s="87">
        <v>-754.72500000003492</v>
      </c>
      <c r="O3612" s="87">
        <v>-86.906409850234439</v>
      </c>
      <c r="P3612" s="198">
        <v>3</v>
      </c>
      <c r="Q3612" s="198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52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48">
        <f t="shared" si="16"/>
        <v>3.1634381502374095E-3</v>
      </c>
      <c r="L3613" s="197">
        <v>-4</v>
      </c>
      <c r="M3613" s="148">
        <v>0</v>
      </c>
    </row>
    <row r="3614" spans="1:24" x14ac:dyDescent="0.25">
      <c r="A3614" s="152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48">
        <f t="shared" si="16"/>
        <v>4.4842929876478029E-3</v>
      </c>
      <c r="L3614" s="197">
        <v>-67</v>
      </c>
      <c r="M3614" s="148">
        <v>0</v>
      </c>
    </row>
    <row r="3615" spans="1:24" x14ac:dyDescent="0.25">
      <c r="A3615" s="152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48">
        <f t="shared" si="16"/>
        <v>7.0764017158620801E-3</v>
      </c>
      <c r="L3615" s="197">
        <v>-102</v>
      </c>
      <c r="M3615" s="148">
        <v>0</v>
      </c>
    </row>
    <row r="3616" spans="1:24" x14ac:dyDescent="0.25">
      <c r="A3616" s="152">
        <v>43650</v>
      </c>
      <c r="B3616" t="s">
        <v>835</v>
      </c>
      <c r="C3616" t="s">
        <v>839</v>
      </c>
      <c r="I3616">
        <v>3176.08</v>
      </c>
      <c r="K3616" s="148">
        <f t="shared" si="16"/>
        <v>5.8346879443705183E-3</v>
      </c>
      <c r="L3616" s="197">
        <v>0</v>
      </c>
      <c r="M3616" s="148">
        <v>0</v>
      </c>
    </row>
    <row r="3617" spans="1:64" x14ac:dyDescent="0.25">
      <c r="A3617" s="152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48">
        <v>5.9096165202218547E-2</v>
      </c>
      <c r="L3617" s="197">
        <v>17.650000000000091</v>
      </c>
      <c r="M3617" s="148">
        <v>0</v>
      </c>
    </row>
    <row r="3618" spans="1:64" x14ac:dyDescent="0.25">
      <c r="A3618" s="152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48">
        <v>2.348323687578607E-2</v>
      </c>
      <c r="L3618" s="197">
        <v>-180.90999999999997</v>
      </c>
      <c r="M3618" s="148">
        <v>2.4956593676796923E-2</v>
      </c>
      <c r="N3618" s="87">
        <v>-837.67299999999886</v>
      </c>
      <c r="O3618" s="87">
        <v>-190.28503715909065</v>
      </c>
      <c r="P3618" s="198">
        <v>1</v>
      </c>
      <c r="Q3618" s="198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52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48">
        <v>1.0625899038817226E-3</v>
      </c>
      <c r="L3619" s="197">
        <v>-8</v>
      </c>
      <c r="M3619" s="148">
        <v>0</v>
      </c>
      <c r="N3619" s="87">
        <v>5573.0690000000113</v>
      </c>
      <c r="O3619" s="87">
        <v>1102.4501845505636</v>
      </c>
      <c r="P3619" s="198">
        <v>0</v>
      </c>
      <c r="Q3619" s="198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52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48">
        <v>3.3756204267956863E-2</v>
      </c>
      <c r="L3620" s="197">
        <v>-450.00000000000023</v>
      </c>
      <c r="M3620" s="148">
        <v>2.9886119014281644E-2</v>
      </c>
      <c r="N3620" s="87">
        <v>2864.5400000000063</v>
      </c>
      <c r="O3620" s="87">
        <v>399.51367458745989</v>
      </c>
      <c r="P3620" s="198">
        <v>0</v>
      </c>
      <c r="Q3620" s="198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52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48">
        <v>0.17438466509718342</v>
      </c>
      <c r="L3621" s="197">
        <v>-1705.2999999999993</v>
      </c>
      <c r="M3621" s="148">
        <v>0.22871289452658614</v>
      </c>
      <c r="N3621" s="87">
        <v>-28653.520000000295</v>
      </c>
      <c r="O3621" s="87">
        <v>-3714.5516523995198</v>
      </c>
      <c r="P3621" s="198">
        <v>12</v>
      </c>
      <c r="Q3621" s="198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52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48">
        <v>0.39323416371508602</v>
      </c>
      <c r="L3622" s="197">
        <v>-7292.9999999999991</v>
      </c>
      <c r="M3622" s="148">
        <v>0.42223064830716239</v>
      </c>
      <c r="N3622" s="87">
        <v>-19035.989000000118</v>
      </c>
      <c r="O3622" s="87">
        <v>-1873.8320561944415</v>
      </c>
      <c r="P3622" s="198">
        <v>6</v>
      </c>
      <c r="Q3622" s="198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52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48">
        <v>5.072538553655373E-2</v>
      </c>
      <c r="L3623" s="197">
        <v>-268.60000000000036</v>
      </c>
      <c r="M3623" s="148">
        <v>6.5639935377077019E-2</v>
      </c>
      <c r="N3623" s="87">
        <v>-8231.1299999999974</v>
      </c>
      <c r="O3623" s="87">
        <v>-1926.9986122194509</v>
      </c>
      <c r="P3623" s="198">
        <v>8</v>
      </c>
      <c r="Q3623" s="198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52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48">
        <v>3.1876179130874704E-2</v>
      </c>
      <c r="L3624" s="197">
        <v>-176.55000000000018</v>
      </c>
      <c r="M3624" s="148">
        <v>2.3785961149474087E-2</v>
      </c>
      <c r="N3624" s="87">
        <v>2174.8914999999688</v>
      </c>
      <c r="O3624" s="87">
        <v>635.3696939954657</v>
      </c>
      <c r="P3624" s="198">
        <v>2</v>
      </c>
      <c r="Q3624" s="198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52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48">
        <v>1.9069693810734485E-3</v>
      </c>
      <c r="L3625" s="197">
        <v>177.04999999999995</v>
      </c>
      <c r="M3625" s="148">
        <v>0</v>
      </c>
      <c r="N3625" s="87">
        <v>1576.660999999996</v>
      </c>
      <c r="O3625" s="87">
        <v>159.17905752525212</v>
      </c>
      <c r="P3625" s="198">
        <v>0</v>
      </c>
      <c r="Q3625" s="198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52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48">
        <v>9.8479314306181075E-4</v>
      </c>
      <c r="L3626" s="197">
        <v>-55</v>
      </c>
      <c r="M3626" s="148">
        <v>0</v>
      </c>
      <c r="N3626" s="87">
        <v>-1498.9659999999872</v>
      </c>
      <c r="O3626" s="87">
        <v>376.42007904191922</v>
      </c>
      <c r="P3626" s="198">
        <v>0</v>
      </c>
      <c r="Q3626" s="198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52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48">
        <v>0.20857349525457786</v>
      </c>
      <c r="L3627" s="197">
        <v>-4122.62</v>
      </c>
      <c r="M3627" s="148">
        <v>0.21753646006863989</v>
      </c>
      <c r="N3627" s="87">
        <v>-4361.1410000000324</v>
      </c>
      <c r="O3627" s="87">
        <v>-520.78380280765032</v>
      </c>
      <c r="P3627" s="198">
        <v>4</v>
      </c>
      <c r="Q3627" s="198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52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48">
        <v>3.1668974099617769E-3</v>
      </c>
      <c r="L3628" s="197">
        <v>-53</v>
      </c>
      <c r="M3628" s="148">
        <v>0</v>
      </c>
    </row>
    <row r="3629" spans="1:64" x14ac:dyDescent="0.25">
      <c r="A3629" s="152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48">
        <v>4.4116455830803657E-3</v>
      </c>
      <c r="L3629" s="197">
        <v>-116</v>
      </c>
      <c r="M3629" s="148">
        <v>0</v>
      </c>
    </row>
    <row r="3630" spans="1:64" x14ac:dyDescent="0.25">
      <c r="A3630" s="152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48">
        <v>6.9988622508352387E-3</v>
      </c>
      <c r="L3630" s="197">
        <v>-163.5</v>
      </c>
      <c r="M3630" s="148">
        <v>0</v>
      </c>
    </row>
    <row r="3631" spans="1:64" x14ac:dyDescent="0.25">
      <c r="A3631" s="152">
        <v>43661</v>
      </c>
      <c r="B3631" t="s">
        <v>835</v>
      </c>
      <c r="C3631" t="s">
        <v>839</v>
      </c>
      <c r="I3631">
        <v>3340.61</v>
      </c>
      <c r="K3631" s="148">
        <v>6.3387472478684311E-3</v>
      </c>
      <c r="L3631" s="197">
        <v>0</v>
      </c>
      <c r="M3631" s="148">
        <v>6.5434912450086979E-2</v>
      </c>
    </row>
    <row r="3632" spans="1:64" x14ac:dyDescent="0.25">
      <c r="A3632" s="152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48">
        <v>5.8652983804952707E-2</v>
      </c>
      <c r="L3632" s="197">
        <v>4.5599999999999454</v>
      </c>
      <c r="M3632" s="148">
        <v>0</v>
      </c>
    </row>
    <row r="3633" spans="1:64" x14ac:dyDescent="0.25">
      <c r="A3633" s="152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48">
        <v>2.3198269755543899E-2</v>
      </c>
      <c r="L3633" s="197">
        <v>-56</v>
      </c>
      <c r="M3633" s="148">
        <v>2.4765809983311363E-2</v>
      </c>
      <c r="N3633" s="87">
        <v>-837.67299999999886</v>
      </c>
      <c r="O3633" s="87">
        <v>-190.28503715909065</v>
      </c>
      <c r="P3633" s="198">
        <v>1</v>
      </c>
      <c r="Q3633" s="198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52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48">
        <v>1.0469349013053901E-3</v>
      </c>
      <c r="L3634" s="197">
        <v>-4</v>
      </c>
      <c r="M3634" s="148">
        <v>0</v>
      </c>
      <c r="N3634" s="87">
        <v>5573.0690000000113</v>
      </c>
      <c r="O3634" s="87">
        <v>1102.4501845505636</v>
      </c>
      <c r="P3634" s="198">
        <v>0</v>
      </c>
      <c r="Q3634" s="198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52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48">
        <v>3.3611129475361899E-2</v>
      </c>
      <c r="L3635" s="197">
        <v>60.000000000000227</v>
      </c>
      <c r="M3635" s="148">
        <v>2.9657650969189625E-2</v>
      </c>
      <c r="N3635" s="87">
        <v>2864.5400000000063</v>
      </c>
      <c r="O3635" s="87">
        <v>399.51367458745989</v>
      </c>
      <c r="P3635" s="198">
        <v>0</v>
      </c>
      <c r="Q3635" s="198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52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48">
        <v>0.1730515604705927</v>
      </c>
      <c r="L3636" s="197">
        <v>0</v>
      </c>
      <c r="M3636" s="148">
        <v>0.22696447119082758</v>
      </c>
      <c r="N3636" s="87">
        <v>-28653.520000000295</v>
      </c>
      <c r="O3636" s="87">
        <v>-3714.5516523995198</v>
      </c>
      <c r="P3636" s="198">
        <v>11</v>
      </c>
      <c r="Q3636" s="198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52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48">
        <v>5.5077060905004789E-3</v>
      </c>
      <c r="M3637" s="148">
        <v>5.5077060905004789E-3</v>
      </c>
    </row>
    <row r="3638" spans="1:64" x14ac:dyDescent="0.25">
      <c r="A3638" s="152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48">
        <v>0.38973093189313751</v>
      </c>
      <c r="L3638" s="197">
        <v>-264</v>
      </c>
      <c r="M3638" s="148">
        <v>0.41900285513834795</v>
      </c>
      <c r="N3638" s="87">
        <v>-19035.989000000118</v>
      </c>
      <c r="O3638" s="87">
        <v>-1873.8320561944415</v>
      </c>
      <c r="P3638" s="198">
        <v>6</v>
      </c>
      <c r="Q3638" s="198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52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48">
        <v>5.0337609202512582E-2</v>
      </c>
      <c r="L3639" s="197">
        <v>0</v>
      </c>
      <c r="M3639" s="148">
        <v>6.5138142966078408E-2</v>
      </c>
      <c r="N3639" s="87">
        <v>-8231.1299999999974</v>
      </c>
      <c r="O3639" s="87">
        <v>-1926.9986122194509</v>
      </c>
      <c r="P3639" s="198">
        <v>8</v>
      </c>
      <c r="Q3639" s="198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52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48">
        <v>2.6992278986911217E-2</v>
      </c>
      <c r="L3640" s="197">
        <v>224</v>
      </c>
      <c r="M3640" s="148">
        <v>1.8542120930810233E-2</v>
      </c>
      <c r="N3640" s="87">
        <v>4504.1554999999717</v>
      </c>
      <c r="O3640" s="87">
        <v>667.93819321216381</v>
      </c>
      <c r="P3640" s="198">
        <v>1</v>
      </c>
      <c r="Q3640" s="198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52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48">
        <v>1.8434339359316133E-3</v>
      </c>
      <c r="L3641" s="197">
        <v>-26</v>
      </c>
      <c r="M3641" s="148">
        <v>0</v>
      </c>
      <c r="N3641" s="87">
        <v>1576.660999999996</v>
      </c>
      <c r="O3641" s="87">
        <v>159.17905752525212</v>
      </c>
      <c r="P3641" s="198">
        <v>0</v>
      </c>
      <c r="Q3641" s="198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52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48">
        <v>9.52786079245553E-4</v>
      </c>
      <c r="L3642" s="197">
        <v>-13</v>
      </c>
      <c r="M3642" s="148">
        <v>0</v>
      </c>
      <c r="N3642" s="87">
        <v>-1498.9659999999872</v>
      </c>
      <c r="O3642" s="87">
        <v>376.42007904191922</v>
      </c>
      <c r="P3642" s="198">
        <v>0</v>
      </c>
      <c r="Q3642" s="198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52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48">
        <v>0.20286322008290777</v>
      </c>
      <c r="L3643" s="197">
        <v>1205.7999999999997</v>
      </c>
      <c r="M3643" s="148">
        <v>0.20948717343751411</v>
      </c>
      <c r="N3643" s="87">
        <v>-2656.1410000000178</v>
      </c>
      <c r="O3643" s="87">
        <v>-312.33093288235506</v>
      </c>
      <c r="P3643" s="198">
        <v>4</v>
      </c>
      <c r="Q3643" s="198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52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48">
        <v>3.1765812562989087E-3</v>
      </c>
      <c r="L3644" s="197">
        <v>18</v>
      </c>
      <c r="M3644" s="148">
        <v>0</v>
      </c>
    </row>
    <row r="3645" spans="1:64" x14ac:dyDescent="0.25">
      <c r="A3645" s="152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48">
        <v>4.4325265425771377E-3</v>
      </c>
      <c r="L3645" s="197">
        <v>29</v>
      </c>
      <c r="M3645" s="148">
        <v>0</v>
      </c>
    </row>
    <row r="3646" spans="1:64" x14ac:dyDescent="0.25">
      <c r="A3646" s="152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48">
        <v>6.9199384213980376E-3</v>
      </c>
      <c r="L3646" s="197">
        <v>-13.5</v>
      </c>
      <c r="M3646" s="148">
        <v>0</v>
      </c>
    </row>
    <row r="3647" spans="1:64" x14ac:dyDescent="0.25">
      <c r="A3647" s="152">
        <v>43663</v>
      </c>
      <c r="B3647" t="s">
        <v>835</v>
      </c>
      <c r="C3647" t="s">
        <v>839</v>
      </c>
      <c r="I3647">
        <v>9390.51</v>
      </c>
      <c r="K3647" s="148">
        <v>1.7682109100822446E-2</v>
      </c>
      <c r="L3647" s="197">
        <v>0</v>
      </c>
      <c r="M3647" s="148">
        <v>7.6335092905775156E-2</v>
      </c>
    </row>
    <row r="3648" spans="1:64" x14ac:dyDescent="0.25">
      <c r="A3648" s="152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48">
        <v>5.2098171621717482E-2</v>
      </c>
      <c r="L3648" s="197">
        <v>11.190000000000055</v>
      </c>
      <c r="M3648" s="148">
        <v>0</v>
      </c>
    </row>
    <row r="3649" spans="1:64" x14ac:dyDescent="0.25">
      <c r="A3649" s="152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48">
        <v>2.3255962946675521E-2</v>
      </c>
      <c r="L3649" s="197">
        <v>-196</v>
      </c>
      <c r="M3649" s="148">
        <v>2.5228768355071828E-2</v>
      </c>
      <c r="N3649" s="87">
        <v>-837.67299999999886</v>
      </c>
      <c r="O3649" s="87">
        <v>-190.28503715909065</v>
      </c>
      <c r="P3649" s="198">
        <v>1</v>
      </c>
      <c r="Q3649" s="198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52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48">
        <v>1.0856874816742284E-3</v>
      </c>
      <c r="L3650" s="197">
        <v>10</v>
      </c>
      <c r="M3650" s="148">
        <v>0</v>
      </c>
      <c r="N3650" s="87">
        <v>5573.0690000000113</v>
      </c>
      <c r="O3650" s="87">
        <v>1102.4501845505636</v>
      </c>
      <c r="P3650" s="198">
        <v>0</v>
      </c>
      <c r="Q3650" s="198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52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48">
        <v>4.3734407388997185E-2</v>
      </c>
      <c r="L3651" s="197">
        <v>-55.120000000000118</v>
      </c>
      <c r="M3651" s="148">
        <v>3.9812754587480383E-2</v>
      </c>
      <c r="N3651" s="87">
        <v>2509.096000000005</v>
      </c>
      <c r="O3651" s="87">
        <v>337.86696084656228</v>
      </c>
      <c r="P3651" s="198">
        <v>0</v>
      </c>
      <c r="Q3651" s="198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52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48">
        <v>0.17963102201210271</v>
      </c>
      <c r="L3652" s="197">
        <v>-2026.4799999999996</v>
      </c>
      <c r="M3652" s="148">
        <v>0.23843889572462793</v>
      </c>
      <c r="N3652" s="87">
        <v>-30804.420000000289</v>
      </c>
      <c r="O3652" s="87">
        <v>-4088.8469840637836</v>
      </c>
      <c r="P3652" s="198">
        <v>12</v>
      </c>
      <c r="Q3652" s="198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52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48">
        <v>9.6004696921899516E-3</v>
      </c>
      <c r="M3653" s="148">
        <v>5.6106641058252969E-3</v>
      </c>
    </row>
    <row r="3654" spans="1:64" x14ac:dyDescent="0.25">
      <c r="A3654" s="152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48">
        <v>0.39245876104336946</v>
      </c>
      <c r="L3654" s="197">
        <v>-2321.17</v>
      </c>
      <c r="M3654" s="148">
        <v>0.42673028948763342</v>
      </c>
      <c r="N3654" s="87">
        <v>-17397.161000000109</v>
      </c>
      <c r="O3654" s="87">
        <v>-1653.0958002837638</v>
      </c>
      <c r="P3654" s="198">
        <v>4</v>
      </c>
      <c r="Q3654" s="198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52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48">
        <v>4.9736379350408248E-2</v>
      </c>
      <c r="L3655" s="197">
        <v>-804</v>
      </c>
      <c r="M3655" s="148">
        <v>6.6355799429864457E-2</v>
      </c>
      <c r="N3655" s="87">
        <v>-8231.1299999999974</v>
      </c>
      <c r="O3655" s="87">
        <v>-1926.9986122194509</v>
      </c>
      <c r="P3655" s="198">
        <v>8</v>
      </c>
      <c r="Q3655" s="198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52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48">
        <v>2.7415143452884407E-2</v>
      </c>
      <c r="L3656" s="197">
        <v>-42.599999999999454</v>
      </c>
      <c r="M3656" s="148">
        <v>1.8888737097246866E-2</v>
      </c>
      <c r="N3656" s="87">
        <v>4504.1554999999717</v>
      </c>
      <c r="O3656" s="87">
        <v>667.93819321216381</v>
      </c>
      <c r="P3656" s="198">
        <v>1</v>
      </c>
      <c r="Q3656" s="198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52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48">
        <v>1.8241851503042247E-3</v>
      </c>
      <c r="L3657" s="197">
        <v>-28</v>
      </c>
      <c r="M3657" s="148">
        <v>0</v>
      </c>
      <c r="N3657" s="87">
        <v>1576.660999999996</v>
      </c>
      <c r="O3657" s="87">
        <v>159.17905752525212</v>
      </c>
      <c r="P3657" s="198">
        <v>0</v>
      </c>
      <c r="Q3657" s="198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52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48">
        <v>9.4182429947357968E-4</v>
      </c>
      <c r="L3658" s="197">
        <v>-15</v>
      </c>
      <c r="M3658" s="148">
        <v>0</v>
      </c>
      <c r="N3658" s="87">
        <v>-1498.9659999999872</v>
      </c>
      <c r="O3658" s="87">
        <v>376.42007904191922</v>
      </c>
      <c r="P3658" s="198">
        <v>0</v>
      </c>
      <c r="Q3658" s="198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52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48">
        <v>0.20302279180277563</v>
      </c>
      <c r="L3659" s="197">
        <v>-5968.8000000000011</v>
      </c>
      <c r="M3659" s="148">
        <v>0.2212197771747289</v>
      </c>
      <c r="N3659" s="87">
        <v>-7261.9410000000062</v>
      </c>
      <c r="O3659" s="87">
        <v>-891.68427880835463</v>
      </c>
      <c r="P3659" s="198">
        <v>5</v>
      </c>
      <c r="Q3659" s="198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52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48">
        <v>3.4642254273916191E-3</v>
      </c>
      <c r="L3660" s="197">
        <v>119</v>
      </c>
      <c r="M3660" s="148">
        <v>0</v>
      </c>
    </row>
    <row r="3661" spans="1:64" x14ac:dyDescent="0.25">
      <c r="A3661" s="152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48">
        <v>4.1797049868695117E-3</v>
      </c>
      <c r="L3661" s="197">
        <v>-175</v>
      </c>
      <c r="M3661" s="148">
        <v>0</v>
      </c>
    </row>
    <row r="3662" spans="1:64" x14ac:dyDescent="0.25">
      <c r="A3662" s="152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48">
        <v>6.4162979261489289E-3</v>
      </c>
      <c r="L3662" s="197">
        <v>-330</v>
      </c>
      <c r="M3662" s="148">
        <v>0</v>
      </c>
    </row>
    <row r="3663" spans="1:64" x14ac:dyDescent="0.25">
      <c r="A3663" s="152">
        <v>43669</v>
      </c>
      <c r="B3663" t="s">
        <v>835</v>
      </c>
      <c r="C3663" t="s">
        <v>839</v>
      </c>
      <c r="I3663">
        <v>591.69000000000005</v>
      </c>
      <c r="K3663" s="148">
        <v>1.1349654170173572E-3</v>
      </c>
      <c r="L3663" s="197">
        <v>0</v>
      </c>
      <c r="M3663" s="148">
        <v>5.3233137038734842E-2</v>
      </c>
    </row>
    <row r="3664" spans="1:64" x14ac:dyDescent="0.25">
      <c r="A3664" s="152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48">
        <v>0.17767538571437899</v>
      </c>
      <c r="L3664" s="197">
        <v>-2235.6000000000022</v>
      </c>
      <c r="M3664" s="148">
        <v>0.24161092023173805</v>
      </c>
      <c r="N3664" s="87">
        <v>-30804.420000000289</v>
      </c>
      <c r="O3664" s="87">
        <v>-4088.8469840637836</v>
      </c>
      <c r="P3664" s="198">
        <v>12</v>
      </c>
      <c r="Q3664" s="198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52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48">
        <v>0.41274338545439054</v>
      </c>
      <c r="L3665" s="197">
        <v>428.79000000000087</v>
      </c>
      <c r="M3665" s="148">
        <v>0.44663740189399748</v>
      </c>
      <c r="N3665" s="87">
        <v>-24734.353000000148</v>
      </c>
      <c r="O3665" s="87">
        <v>-2675.7294633835454</v>
      </c>
      <c r="P3665" s="198">
        <v>3</v>
      </c>
      <c r="Q3665" s="198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52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48">
        <v>0.20195212168953952</v>
      </c>
      <c r="L3666" s="197">
        <v>-5515.24</v>
      </c>
      <c r="M3666" s="148">
        <v>0.23111112501932032</v>
      </c>
      <c r="N3666" s="87">
        <v>-12278.781000000017</v>
      </c>
      <c r="O3666" s="87">
        <v>-1585.6126110465138</v>
      </c>
      <c r="P3666" s="198">
        <v>4</v>
      </c>
      <c r="Q3666" s="198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52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48">
        <v>5.0357219827418649E-2</v>
      </c>
      <c r="L3667" s="197">
        <v>-424.48999999999978</v>
      </c>
      <c r="M3667" s="148">
        <v>6.8022811657311541E-2</v>
      </c>
      <c r="N3667" s="87">
        <v>-10205.617999999995</v>
      </c>
      <c r="O3667" s="87">
        <v>-2607.7325782258049</v>
      </c>
      <c r="P3667" s="198">
        <v>8</v>
      </c>
      <c r="Q3667" s="198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52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48">
        <v>2.7196164112445641E-2</v>
      </c>
      <c r="L3668" s="197">
        <v>-267.03999999999996</v>
      </c>
      <c r="M3668" s="148">
        <v>2.9714258347076545E-2</v>
      </c>
      <c r="N3668" s="87">
        <v>599.38700000000608</v>
      </c>
      <c r="O3668" s="87">
        <v>-289.75481537558687</v>
      </c>
      <c r="P3668" s="198">
        <v>2</v>
      </c>
      <c r="Q3668" s="198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52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48">
        <v>4.7134575452173156E-3</v>
      </c>
      <c r="M3669" s="148">
        <v>2.4198988221837353E-3</v>
      </c>
    </row>
    <row r="3670" spans="1:64" x14ac:dyDescent="0.25">
      <c r="A3670" s="152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48">
        <v>1.8581713044238161E-3</v>
      </c>
      <c r="L3670" s="197">
        <v>5</v>
      </c>
      <c r="M3670" s="148">
        <v>0</v>
      </c>
      <c r="N3670" s="87">
        <v>1576.660999999996</v>
      </c>
      <c r="O3670" s="87">
        <v>159.17905752525212</v>
      </c>
      <c r="P3670" s="198">
        <v>0</v>
      </c>
      <c r="Q3670" s="198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52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48">
        <v>9.7476245728927175E-3</v>
      </c>
      <c r="L3671" s="197">
        <v>10</v>
      </c>
      <c r="M3671" s="148">
        <v>5.6853044617569681E-3</v>
      </c>
    </row>
    <row r="3672" spans="1:64" x14ac:dyDescent="0.25">
      <c r="A3672" s="152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48">
        <v>4.0164489366750766E-2</v>
      </c>
      <c r="L3672" s="197">
        <v>196.6099999999999</v>
      </c>
      <c r="M3672" s="148">
        <v>3.5808515991313399E-2</v>
      </c>
      <c r="N3672" s="87">
        <v>3077.4640000000054</v>
      </c>
      <c r="O3672" s="87">
        <v>430.90059312714862</v>
      </c>
      <c r="P3672" s="198">
        <v>0</v>
      </c>
      <c r="Q3672" s="198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52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48">
        <v>9.1936718304651147E-4</v>
      </c>
      <c r="L3673" s="197">
        <v>-18</v>
      </c>
      <c r="M3673" s="148">
        <v>0</v>
      </c>
      <c r="N3673" s="87">
        <v>-1498.9659999999872</v>
      </c>
      <c r="O3673" s="87">
        <v>376.42007904191922</v>
      </c>
      <c r="P3673" s="198">
        <v>0</v>
      </c>
      <c r="Q3673" s="198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52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48">
        <v>3.3334349237310089E-3</v>
      </c>
      <c r="L3674" s="197">
        <v>-91</v>
      </c>
      <c r="M3674" s="148">
        <v>0</v>
      </c>
    </row>
    <row r="3675" spans="1:64" x14ac:dyDescent="0.25">
      <c r="A3675" s="152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48">
        <v>3.32488267086546E-4</v>
      </c>
      <c r="L3675" s="197">
        <v>4.0019999999999527</v>
      </c>
      <c r="M3675" s="148">
        <v>0</v>
      </c>
    </row>
    <row r="3676" spans="1:64" x14ac:dyDescent="0.25">
      <c r="A3676" s="152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48">
        <v>2.4421152426958317E-2</v>
      </c>
      <c r="L3676" s="197">
        <v>-161.96000000000004</v>
      </c>
      <c r="M3676" s="148">
        <v>1.6096117370496342E-2</v>
      </c>
      <c r="N3676" s="87">
        <v>5787.7974999999715</v>
      </c>
      <c r="O3676" s="87">
        <v>670.39282739361477</v>
      </c>
      <c r="P3676" s="198">
        <v>1</v>
      </c>
      <c r="Q3676" s="198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52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48">
        <v>1.0690316081936181E-3</v>
      </c>
      <c r="L3677" s="197">
        <v>-16</v>
      </c>
      <c r="M3677" s="148">
        <v>0</v>
      </c>
      <c r="N3677" s="87">
        <v>5573.0690000000113</v>
      </c>
      <c r="O3677" s="87">
        <v>1102.4501845505636</v>
      </c>
      <c r="P3677" s="198">
        <v>0</v>
      </c>
      <c r="Q3677" s="198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52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48">
        <v>4.2236466992813309E-3</v>
      </c>
      <c r="L3678" s="197">
        <v>-6</v>
      </c>
      <c r="M3678" s="148">
        <v>0</v>
      </c>
    </row>
    <row r="3679" spans="1:64" x14ac:dyDescent="0.25">
      <c r="A3679" s="152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48">
        <v>6.7290680501205557E-3</v>
      </c>
      <c r="L3679" s="197">
        <v>117</v>
      </c>
      <c r="M3679" s="148">
        <v>0</v>
      </c>
    </row>
    <row r="3680" spans="1:64" x14ac:dyDescent="0.25">
      <c r="A3680" s="152">
        <v>43713</v>
      </c>
      <c r="B3680" t="s">
        <v>835</v>
      </c>
      <c r="C3680" t="s">
        <v>839</v>
      </c>
      <c r="I3680">
        <v>16753.560000000001</v>
      </c>
      <c r="K3680" s="148">
        <v>3.2563791254124133E-2</v>
      </c>
      <c r="L3680" s="197">
        <v>0</v>
      </c>
      <c r="M3680" s="148">
        <v>3.2896279521210679E-2</v>
      </c>
    </row>
    <row r="3681" spans="1:64" x14ac:dyDescent="0.25">
      <c r="A3681" s="152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48">
        <v>3.2602281035587298E-4</v>
      </c>
      <c r="L3681" s="197">
        <v>1.4220000000000255</v>
      </c>
      <c r="M3681" s="148">
        <v>0</v>
      </c>
    </row>
    <row r="3682" spans="1:64" x14ac:dyDescent="0.25">
      <c r="A3682" s="152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48">
        <v>2.6720838681867219E-2</v>
      </c>
      <c r="L3682" s="197">
        <v>33</v>
      </c>
      <c r="M3682" s="148">
        <v>2.9126228575102941E-2</v>
      </c>
      <c r="N3682" s="87">
        <v>599.38700000000608</v>
      </c>
      <c r="O3682" s="87">
        <v>-289.75481537558687</v>
      </c>
      <c r="P3682" s="198">
        <v>2</v>
      </c>
      <c r="Q3682" s="198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52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48">
        <v>1.0574021724375263E-3</v>
      </c>
      <c r="L3683" s="197">
        <v>5</v>
      </c>
      <c r="M3683" s="148">
        <v>0</v>
      </c>
      <c r="N3683" s="87">
        <v>5573.0690000000113</v>
      </c>
      <c r="O3683" s="87">
        <v>1102.4501845505636</v>
      </c>
      <c r="P3683" s="198">
        <v>0</v>
      </c>
      <c r="Q3683" s="198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52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48">
        <v>3.9918360931371265E-2</v>
      </c>
      <c r="L3684" s="197">
        <v>288</v>
      </c>
      <c r="M3684" s="148">
        <v>3.5099884019176131E-2</v>
      </c>
      <c r="N3684" s="87">
        <v>3077.4640000000054</v>
      </c>
      <c r="O3684" s="87">
        <v>430.90059312714862</v>
      </c>
      <c r="P3684" s="198">
        <v>0</v>
      </c>
      <c r="Q3684" s="198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52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48">
        <v>0.18092436954777005</v>
      </c>
      <c r="L3685" s="197">
        <v>-109.2699999999968</v>
      </c>
      <c r="M3685" s="148">
        <v>0.24380283736249606</v>
      </c>
      <c r="N3685" s="87">
        <v>-33542.120000000301</v>
      </c>
      <c r="O3685" s="87">
        <v>-4586.2310451436806</v>
      </c>
      <c r="P3685" s="198">
        <v>13</v>
      </c>
      <c r="Q3685" s="198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52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48">
        <v>9.4118319492637482E-3</v>
      </c>
      <c r="L3686" s="197">
        <v>-75</v>
      </c>
      <c r="M3686" s="148">
        <v>5.5727952331166928E-3</v>
      </c>
    </row>
    <row r="3687" spans="1:64" x14ac:dyDescent="0.25">
      <c r="A3687" s="152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48">
        <v>0.40175566865207418</v>
      </c>
      <c r="L3687" s="197">
        <v>1615.8999999999978</v>
      </c>
      <c r="M3687" s="148">
        <v>0.43190028030683719</v>
      </c>
      <c r="N3687" s="87">
        <v>-21454.45700000014</v>
      </c>
      <c r="O3687" s="87">
        <v>-2211.8965268363759</v>
      </c>
      <c r="P3687" s="198">
        <v>3</v>
      </c>
      <c r="Q3687" s="198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52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48">
        <v>4.755451932259578E-2</v>
      </c>
      <c r="L3688" s="197">
        <v>605.44000000000051</v>
      </c>
      <c r="M3688" s="148">
        <v>6.3717016315906039E-2</v>
      </c>
      <c r="N3688" s="87">
        <v>-8988.1779999999926</v>
      </c>
      <c r="O3688" s="87">
        <v>-2175.3676694871779</v>
      </c>
      <c r="P3688" s="198">
        <v>7</v>
      </c>
      <c r="Q3688" s="198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52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48">
        <v>2.4158496012117257E-2</v>
      </c>
      <c r="L3689" s="197">
        <v>115.79999999999927</v>
      </c>
      <c r="M3689" s="148">
        <v>1.5777583550251609E-2</v>
      </c>
      <c r="N3689" s="87">
        <v>5787.7974999999715</v>
      </c>
      <c r="O3689" s="87">
        <v>670.39282739361477</v>
      </c>
      <c r="P3689" s="198">
        <v>1</v>
      </c>
      <c r="Q3689" s="198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52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48">
        <v>1.8614088693179518E-3</v>
      </c>
      <c r="L3690" s="197">
        <v>21</v>
      </c>
      <c r="M3690" s="148">
        <v>0</v>
      </c>
      <c r="N3690" s="87">
        <v>1576.660999999996</v>
      </c>
      <c r="O3690" s="87">
        <v>159.17905752525212</v>
      </c>
      <c r="P3690" s="198">
        <v>0</v>
      </c>
      <c r="Q3690" s="198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52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48">
        <v>9.0879429955441457E-4</v>
      </c>
      <c r="L3691" s="197">
        <v>4</v>
      </c>
      <c r="M3691" s="148">
        <v>0</v>
      </c>
      <c r="N3691" s="87">
        <v>-1498.9659999999872</v>
      </c>
      <c r="O3691" s="87">
        <v>376.42007904191922</v>
      </c>
      <c r="P3691" s="198">
        <v>0</v>
      </c>
      <c r="Q3691" s="198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52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48">
        <v>0.20006468252928694</v>
      </c>
      <c r="L3692" s="197">
        <v>7594.5</v>
      </c>
      <c r="M3692" s="148">
        <v>0.21417738159596283</v>
      </c>
      <c r="N3692" s="87">
        <v>-5623.0850000000064</v>
      </c>
      <c r="O3692" s="87">
        <v>-682.90078462940539</v>
      </c>
      <c r="P3692" s="198">
        <v>2</v>
      </c>
      <c r="Q3692" s="198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52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48">
        <v>3.4675170339392757E-3</v>
      </c>
      <c r="L3693" s="197">
        <v>105</v>
      </c>
      <c r="M3693" s="148">
        <v>0</v>
      </c>
    </row>
    <row r="3694" spans="1:64" x14ac:dyDescent="0.25">
      <c r="A3694" s="152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48">
        <v>4.3725008752146357E-3</v>
      </c>
      <c r="L3694" s="197">
        <v>122</v>
      </c>
      <c r="M3694" s="148">
        <v>0</v>
      </c>
    </row>
    <row r="3695" spans="1:64" x14ac:dyDescent="0.25">
      <c r="A3695" s="152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48">
        <v>4.3915531666099067E-3</v>
      </c>
      <c r="L3695" s="197">
        <v>-120</v>
      </c>
      <c r="M3695" s="148">
        <v>2.3720102787112077E-3</v>
      </c>
    </row>
    <row r="3696" spans="1:64" x14ac:dyDescent="0.25">
      <c r="A3696" s="152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48">
        <v>6.9645651195412205E-3</v>
      </c>
      <c r="L3696" s="197">
        <v>193.5</v>
      </c>
      <c r="M3696" s="148">
        <v>0</v>
      </c>
    </row>
    <row r="3697" spans="1:64" x14ac:dyDescent="0.25">
      <c r="A3697" s="152">
        <v>43719</v>
      </c>
      <c r="B3697" t="s">
        <v>835</v>
      </c>
      <c r="C3697" t="s">
        <v>839</v>
      </c>
      <c r="I3697">
        <v>24218.33</v>
      </c>
      <c r="K3697" s="148">
        <v>4.6141468026682737E-2</v>
      </c>
      <c r="L3697" s="197">
        <v>0</v>
      </c>
      <c r="M3697" s="148">
        <v>4.6467490837038612E-2</v>
      </c>
    </row>
    <row r="3698" spans="1:64" x14ac:dyDescent="0.25">
      <c r="A3698" s="152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48">
        <v>3.2487712457261752E-4</v>
      </c>
      <c r="L3698" s="197">
        <v>0.23700000000008004</v>
      </c>
      <c r="M3698" s="148">
        <v>0</v>
      </c>
    </row>
    <row r="3699" spans="1:64" x14ac:dyDescent="0.25">
      <c r="A3699" s="152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48">
        <v>2.6688030253268609E-2</v>
      </c>
      <c r="L3699" s="197">
        <v>33</v>
      </c>
      <c r="M3699" s="148">
        <v>2.9022179275675696E-2</v>
      </c>
      <c r="N3699" s="87">
        <v>599.38700000000608</v>
      </c>
      <c r="O3699" s="87">
        <v>-289.75481537558687</v>
      </c>
      <c r="P3699" s="198">
        <v>2</v>
      </c>
      <c r="Q3699" s="198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52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48">
        <v>1.0574215998769821E-3</v>
      </c>
      <c r="L3700" s="197">
        <v>2</v>
      </c>
      <c r="M3700" s="148">
        <v>0</v>
      </c>
      <c r="N3700" s="87">
        <v>5573.0690000000113</v>
      </c>
      <c r="O3700" s="87">
        <v>1102.4501845505636</v>
      </c>
      <c r="P3700" s="198">
        <v>0</v>
      </c>
      <c r="Q3700" s="198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52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48">
        <v>3.9912444732160997E-2</v>
      </c>
      <c r="L3701" s="197">
        <v>72</v>
      </c>
      <c r="M3701" s="148">
        <v>3.497449468726329E-2</v>
      </c>
      <c r="N3701" s="87">
        <v>3077.4640000000054</v>
      </c>
      <c r="O3701" s="87">
        <v>430.90059312714862</v>
      </c>
      <c r="P3701" s="198">
        <v>0</v>
      </c>
      <c r="Q3701" s="198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52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48">
        <v>0.18076859552769514</v>
      </c>
      <c r="L3702" s="197">
        <v>258.39999999999782</v>
      </c>
      <c r="M3702" s="148">
        <v>0.24293188648189948</v>
      </c>
      <c r="N3702" s="87">
        <v>-33542.120000000301</v>
      </c>
      <c r="O3702" s="87">
        <v>-4586.2310451436806</v>
      </c>
      <c r="P3702" s="198">
        <v>13</v>
      </c>
      <c r="Q3702" s="198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52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48">
        <v>9.178875108447412E-3</v>
      </c>
      <c r="L3703" s="197">
        <v>-105</v>
      </c>
      <c r="M3703" s="148">
        <v>5.5528872165891792E-3</v>
      </c>
    </row>
    <row r="3704" spans="1:64" x14ac:dyDescent="0.25">
      <c r="A3704" s="152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48">
        <v>0.39792464399823069</v>
      </c>
      <c r="L3704" s="197">
        <v>1889.8400000000001</v>
      </c>
      <c r="M3704" s="148">
        <v>0.42437385264061145</v>
      </c>
      <c r="N3704" s="87">
        <v>-17682.617000000144</v>
      </c>
      <c r="O3704" s="87">
        <v>-1695.4889833228203</v>
      </c>
      <c r="P3704" s="198">
        <v>3</v>
      </c>
      <c r="Q3704" s="198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52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48">
        <v>4.7627635723004901E-2</v>
      </c>
      <c r="L3705" s="197">
        <v>128</v>
      </c>
      <c r="M3705" s="148">
        <v>6.3489396358445027E-2</v>
      </c>
      <c r="N3705" s="87">
        <v>-8988.1779999999926</v>
      </c>
      <c r="O3705" s="87">
        <v>-2175.3676694871779</v>
      </c>
      <c r="P3705" s="198">
        <v>7</v>
      </c>
      <c r="Q3705" s="198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52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48">
        <v>2.4218751483142953E-2</v>
      </c>
      <c r="L3706" s="197">
        <v>77.200000000000728</v>
      </c>
      <c r="M3706" s="148">
        <v>1.5721220382228479E-2</v>
      </c>
      <c r="N3706" s="87">
        <v>5787.7974999999715</v>
      </c>
      <c r="O3706" s="87">
        <v>670.39282739361477</v>
      </c>
      <c r="P3706" s="198">
        <v>1</v>
      </c>
      <c r="Q3706" s="198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52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48">
        <v>1.8623529434099093E-3</v>
      </c>
      <c r="L3707" s="197">
        <v>4</v>
      </c>
      <c r="M3707" s="148">
        <v>0</v>
      </c>
      <c r="N3707" s="87">
        <v>1576.660999999996</v>
      </c>
      <c r="O3707" s="87">
        <v>159.17905752525212</v>
      </c>
      <c r="P3707" s="198">
        <v>0</v>
      </c>
      <c r="Q3707" s="198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52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48">
        <v>9.2263356829481752E-4</v>
      </c>
      <c r="L3708" s="197">
        <v>9</v>
      </c>
      <c r="M3708" s="148">
        <v>0</v>
      </c>
      <c r="N3708" s="87">
        <v>-1498.9659999999872</v>
      </c>
      <c r="O3708" s="87">
        <v>376.42007904191922</v>
      </c>
      <c r="P3708" s="198">
        <v>0</v>
      </c>
      <c r="Q3708" s="198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52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48">
        <v>0.19836431876040572</v>
      </c>
      <c r="L3709" s="197">
        <v>-519.19999999999982</v>
      </c>
      <c r="M3709" s="148">
        <v>0.2134122634327664</v>
      </c>
      <c r="N3709" s="87">
        <v>-5623.0850000000064</v>
      </c>
      <c r="O3709" s="87">
        <v>-682.90078462940539</v>
      </c>
      <c r="P3709" s="198">
        <v>0</v>
      </c>
      <c r="Q3709" s="198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52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48">
        <v>3.4589266696155503E-3</v>
      </c>
      <c r="L3710" s="197">
        <v>2</v>
      </c>
      <c r="M3710" s="148">
        <v>0</v>
      </c>
    </row>
    <row r="3711" spans="1:64" x14ac:dyDescent="0.25">
      <c r="A3711" s="152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48">
        <v>4.3246075485094534E-3</v>
      </c>
      <c r="L3711" s="197">
        <v>-17</v>
      </c>
      <c r="M3711" s="148">
        <v>0</v>
      </c>
    </row>
    <row r="3712" spans="1:64" x14ac:dyDescent="0.25">
      <c r="A3712" s="152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48">
        <v>4.3094201646692093E-3</v>
      </c>
      <c r="L3712" s="197">
        <v>-35</v>
      </c>
      <c r="M3712" s="148">
        <v>2.3635366101379582E-3</v>
      </c>
    </row>
    <row r="3713" spans="1:64" x14ac:dyDescent="0.25">
      <c r="A3713" s="152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48">
        <v>7.1418672508746983E-3</v>
      </c>
      <c r="L3713" s="197">
        <v>106.5</v>
      </c>
      <c r="M3713" s="148">
        <v>0</v>
      </c>
    </row>
    <row r="3714" spans="1:64" x14ac:dyDescent="0.25">
      <c r="A3714" s="152">
        <v>43720</v>
      </c>
      <c r="B3714" t="s">
        <v>835</v>
      </c>
      <c r="C3714" t="s">
        <v>839</v>
      </c>
      <c r="I3714">
        <v>27346.17</v>
      </c>
      <c r="K3714" s="148">
        <v>5.1914597543820343E-2</v>
      </c>
      <c r="L3714" s="197">
        <v>0</v>
      </c>
      <c r="M3714" s="148">
        <v>5.223947466839296E-2</v>
      </c>
    </row>
    <row r="3715" spans="1:64" x14ac:dyDescent="0.25">
      <c r="A3715" s="152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48">
        <v>5.8099951457665659E-2</v>
      </c>
      <c r="L3715" s="197">
        <v>5.2089999999998327</v>
      </c>
      <c r="M3715" s="148">
        <v>0</v>
      </c>
    </row>
    <row r="3716" spans="1:64" x14ac:dyDescent="0.25">
      <c r="A3716" s="152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48">
        <v>2.6621211519254628E-2</v>
      </c>
      <c r="L3716" s="197">
        <v>0</v>
      </c>
      <c r="M3716" s="148">
        <v>2.894951654039234E-2</v>
      </c>
      <c r="N3716" s="87">
        <v>599.38700000000608</v>
      </c>
      <c r="O3716" s="87">
        <v>-289.75481537558687</v>
      </c>
      <c r="P3716" s="198">
        <v>2</v>
      </c>
      <c r="Q3716" s="198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52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48">
        <v>1.0547741368775662E-3</v>
      </c>
      <c r="L3717" s="197">
        <v>0</v>
      </c>
      <c r="M3717" s="148">
        <v>0</v>
      </c>
      <c r="N3717" s="87">
        <v>5573.0690000000113</v>
      </c>
      <c r="O3717" s="87">
        <v>1102.4501845505636</v>
      </c>
      <c r="P3717" s="198">
        <v>0</v>
      </c>
      <c r="Q3717" s="198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52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48">
        <v>3.9539827608624026E-2</v>
      </c>
      <c r="L3718" s="197">
        <v>-144</v>
      </c>
      <c r="M3718" s="148">
        <v>3.4886929159361674E-2</v>
      </c>
      <c r="N3718" s="87">
        <v>3077.4640000000054</v>
      </c>
      <c r="O3718" s="87">
        <v>430.90059312714862</v>
      </c>
      <c r="P3718" s="198">
        <v>0</v>
      </c>
      <c r="Q3718" s="198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52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48">
        <v>0.18080533008995653</v>
      </c>
      <c r="L3719" s="197">
        <v>258.40000000000146</v>
      </c>
      <c r="M3719" s="148">
        <v>0.24232365871265973</v>
      </c>
      <c r="N3719" s="87">
        <v>-33542.120000000301</v>
      </c>
      <c r="O3719" s="87">
        <v>-4586.2310451436806</v>
      </c>
      <c r="P3719" s="198">
        <v>13</v>
      </c>
      <c r="Q3719" s="198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52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48">
        <v>9.1653623383975234E-3</v>
      </c>
      <c r="L3720" s="197">
        <v>5</v>
      </c>
      <c r="M3720" s="148">
        <v>5.5389844710356934E-3</v>
      </c>
    </row>
    <row r="3721" spans="1:64" x14ac:dyDescent="0.25">
      <c r="A3721" s="152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48">
        <v>0.3924479383748305</v>
      </c>
      <c r="L3721" s="197">
        <v>797.82999999999993</v>
      </c>
      <c r="M3721" s="148">
        <v>0.41732009956007393</v>
      </c>
      <c r="N3721" s="87">
        <v>-16892.789000000135</v>
      </c>
      <c r="O3721" s="87">
        <v>-1589.5245753152929</v>
      </c>
      <c r="P3721" s="198">
        <v>3</v>
      </c>
      <c r="Q3721" s="198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52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48">
        <v>4.6902416197816092E-2</v>
      </c>
      <c r="L3722" s="197">
        <v>-320</v>
      </c>
      <c r="M3722" s="148">
        <v>6.3330438164538469E-2</v>
      </c>
      <c r="N3722" s="87">
        <v>-8988.1779999999926</v>
      </c>
      <c r="O3722" s="87">
        <v>-2175.3676694871779</v>
      </c>
      <c r="P3722" s="198">
        <v>7</v>
      </c>
      <c r="Q3722" s="198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52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48">
        <v>2.4048471586827585E-2</v>
      </c>
      <c r="L3723" s="197">
        <v>-57.900000000000546</v>
      </c>
      <c r="M3723" s="148">
        <v>1.5681859214201978E-2</v>
      </c>
      <c r="N3723" s="87">
        <v>5787.7974999999715</v>
      </c>
      <c r="O3723" s="87">
        <v>670.39282739361477</v>
      </c>
      <c r="P3723" s="198">
        <v>1</v>
      </c>
      <c r="Q3723" s="198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52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48">
        <v>1.83685980748876E-3</v>
      </c>
      <c r="L3724" s="197">
        <v>-11</v>
      </c>
      <c r="M3724" s="148">
        <v>0</v>
      </c>
      <c r="N3724" s="87">
        <v>1576.660999999996</v>
      </c>
      <c r="O3724" s="87">
        <v>159.17905752525212</v>
      </c>
      <c r="P3724" s="198">
        <v>0</v>
      </c>
      <c r="Q3724" s="198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52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48">
        <v>9.0706788431661441E-4</v>
      </c>
      <c r="L3725" s="197">
        <v>-7</v>
      </c>
      <c r="M3725" s="148">
        <v>0</v>
      </c>
      <c r="N3725" s="87">
        <v>-1498.9659999999872</v>
      </c>
      <c r="O3725" s="87">
        <v>376.42007904191922</v>
      </c>
      <c r="P3725" s="198">
        <v>0</v>
      </c>
      <c r="Q3725" s="198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52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48">
        <v>0.19934246478635598</v>
      </c>
      <c r="L3726" s="197">
        <v>778.80000000000018</v>
      </c>
      <c r="M3726" s="148">
        <v>0.2128779438471578</v>
      </c>
      <c r="N3726" s="87">
        <v>-5623.0850000000064</v>
      </c>
      <c r="O3726" s="87">
        <v>-682.90078462940539</v>
      </c>
      <c r="P3726" s="198">
        <v>0</v>
      </c>
      <c r="Q3726" s="198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52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48">
        <v>3.3726261001417335E-3</v>
      </c>
      <c r="L3727" s="197">
        <v>-41</v>
      </c>
      <c r="M3727" s="148">
        <v>0</v>
      </c>
    </row>
    <row r="3728" spans="1:64" x14ac:dyDescent="0.25">
      <c r="A3728" s="152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48">
        <v>4.2759066446490931E-3</v>
      </c>
      <c r="L3728" s="197">
        <v>-20</v>
      </c>
      <c r="M3728" s="148">
        <v>0</v>
      </c>
    </row>
    <row r="3729" spans="1:64" x14ac:dyDescent="0.25">
      <c r="A3729" s="152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48">
        <v>4.3365040815971758E-3</v>
      </c>
      <c r="L3729" s="197">
        <v>20</v>
      </c>
      <c r="M3729" s="148">
        <v>2.3576190312613464E-3</v>
      </c>
    </row>
    <row r="3730" spans="1:64" x14ac:dyDescent="0.25">
      <c r="A3730" s="152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48">
        <v>7.2432873852005227E-3</v>
      </c>
      <c r="L3730" s="197">
        <v>63</v>
      </c>
      <c r="M3730" s="148">
        <v>0</v>
      </c>
    </row>
    <row r="3731" spans="1:64" x14ac:dyDescent="0.25">
      <c r="A3731" s="152">
        <v>43724</v>
      </c>
      <c r="B3731" t="s">
        <v>835</v>
      </c>
      <c r="C3731" t="s">
        <v>839</v>
      </c>
      <c r="I3731">
        <v>0</v>
      </c>
      <c r="K3731" s="148">
        <v>0</v>
      </c>
      <c r="L3731" s="197">
        <v>0</v>
      </c>
      <c r="M3731" s="148">
        <v>5.8099951457665659E-2</v>
      </c>
    </row>
    <row r="3732" spans="1:64" x14ac:dyDescent="0.25">
      <c r="A3732" s="152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48">
        <v>1.6213983774033698E-6</v>
      </c>
      <c r="L3732" s="197">
        <v>9.6539999999999964</v>
      </c>
      <c r="M3732" s="148">
        <v>0</v>
      </c>
    </row>
    <row r="3733" spans="1:64" x14ac:dyDescent="0.25">
      <c r="A3733" s="152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48">
        <v>2.6818324625270618E-2</v>
      </c>
      <c r="L3733" s="197">
        <v>-495</v>
      </c>
      <c r="M3733" s="148">
        <v>3.022824405185557E-2</v>
      </c>
      <c r="N3733" s="87">
        <v>599.38700000000608</v>
      </c>
      <c r="O3733" s="87">
        <v>-289.75481537558687</v>
      </c>
      <c r="P3733" s="198">
        <v>2</v>
      </c>
      <c r="Q3733" s="198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52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48">
        <v>1.0934552472000776E-3</v>
      </c>
      <c r="L3734" s="197">
        <v>-4</v>
      </c>
      <c r="M3734" s="148">
        <v>0</v>
      </c>
      <c r="N3734" s="87">
        <v>5573.0690000000113</v>
      </c>
      <c r="O3734" s="87">
        <v>1102.4501845505636</v>
      </c>
      <c r="P3734" s="198">
        <v>0</v>
      </c>
      <c r="Q3734" s="198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52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48">
        <v>4.0147405676582953E-2</v>
      </c>
      <c r="L3735" s="197">
        <v>-576</v>
      </c>
      <c r="M3735" s="148">
        <v>3.6427917798819619E-2</v>
      </c>
      <c r="N3735" s="87">
        <v>3077.4640000000054</v>
      </c>
      <c r="O3735" s="87">
        <v>430.90059312714862</v>
      </c>
      <c r="P3735" s="198">
        <v>0</v>
      </c>
      <c r="Q3735" s="198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52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48">
        <v>0.19184385601436671</v>
      </c>
      <c r="L3736" s="197">
        <v>-5521.5399999999972</v>
      </c>
      <c r="M3736" s="148">
        <v>0.26699733175169221</v>
      </c>
      <c r="N3736" s="87">
        <v>-37612.920000000275</v>
      </c>
      <c r="O3736" s="87">
        <v>-5370.587648571468</v>
      </c>
      <c r="P3736" s="198">
        <v>15</v>
      </c>
      <c r="Q3736" s="198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52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48">
        <v>8.3640428492881159E-3</v>
      </c>
      <c r="L3737" s="197">
        <v>-610</v>
      </c>
      <c r="M3737" s="148">
        <v>5.7836466511034844E-3</v>
      </c>
    </row>
    <row r="3738" spans="1:64" x14ac:dyDescent="0.25">
      <c r="A3738" s="152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48">
        <v>0.40499367763385147</v>
      </c>
      <c r="L3738" s="197">
        <v>-5526.9999999999982</v>
      </c>
      <c r="M3738" s="148">
        <v>0.44189308621692946</v>
      </c>
      <c r="N3738" s="87">
        <v>-21613.789000000135</v>
      </c>
      <c r="O3738" s="87">
        <v>-2235.2992751290676</v>
      </c>
      <c r="P3738" s="198">
        <v>3</v>
      </c>
      <c r="Q3738" s="198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52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48">
        <v>4.8843637461729324E-2</v>
      </c>
      <c r="L3739" s="197">
        <v>-1921</v>
      </c>
      <c r="M3739" s="148">
        <v>6.9795722984403591E-2</v>
      </c>
      <c r="N3739" s="87">
        <v>-10273.177999999993</v>
      </c>
      <c r="O3739" s="87">
        <v>-2640.0787597297276</v>
      </c>
      <c r="P3739" s="198">
        <v>8</v>
      </c>
      <c r="Q3739" s="198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52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48">
        <v>2.8840722503817161E-2</v>
      </c>
      <c r="L3740" s="197">
        <v>-630.59999999999991</v>
      </c>
      <c r="M3740" s="148">
        <v>2.1351443852289105E-2</v>
      </c>
      <c r="N3740" s="87">
        <v>3829.3914999999761</v>
      </c>
      <c r="O3740" s="87">
        <v>609.47082870222721</v>
      </c>
      <c r="P3740" s="198">
        <v>1</v>
      </c>
      <c r="Q3740" s="198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52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48">
        <v>1.7558558038221859E-3</v>
      </c>
      <c r="L3741" s="197">
        <v>-82</v>
      </c>
      <c r="M3741" s="148">
        <v>0</v>
      </c>
      <c r="N3741" s="87">
        <v>1576.660999999996</v>
      </c>
      <c r="O3741" s="87">
        <v>159.17905752525212</v>
      </c>
      <c r="P3741" s="198">
        <v>0</v>
      </c>
      <c r="Q3741" s="198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52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48">
        <v>9.3329272455413485E-4</v>
      </c>
      <c r="L3742" s="197">
        <v>-7</v>
      </c>
      <c r="M3742" s="148">
        <v>0</v>
      </c>
      <c r="N3742" s="87">
        <v>-1498.9659999999872</v>
      </c>
      <c r="O3742" s="87">
        <v>376.42007904191922</v>
      </c>
      <c r="P3742" s="198">
        <v>0</v>
      </c>
      <c r="Q3742" s="198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52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48">
        <v>0.21845851718491471</v>
      </c>
      <c r="L3743" s="197">
        <v>-6371.4500000000007</v>
      </c>
      <c r="M3743" s="148">
        <v>0.24519023540905086</v>
      </c>
      <c r="N3743" s="87">
        <v>-13552.137000000017</v>
      </c>
      <c r="O3743" s="87">
        <v>-1775.2766620576695</v>
      </c>
      <c r="P3743" s="198">
        <v>3</v>
      </c>
      <c r="Q3743" s="198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52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48">
        <v>3.1478856302758107E-3</v>
      </c>
      <c r="L3744" s="197">
        <v>-189</v>
      </c>
      <c r="M3744" s="148">
        <v>0</v>
      </c>
    </row>
    <row r="3745" spans="1:64" x14ac:dyDescent="0.25">
      <c r="A3745" s="152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48">
        <v>4.1128153963402555E-3</v>
      </c>
      <c r="L3745" s="197">
        <v>-178</v>
      </c>
      <c r="M3745" s="148">
        <v>0</v>
      </c>
    </row>
    <row r="3746" spans="1:64" x14ac:dyDescent="0.25">
      <c r="A3746" s="152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48">
        <v>4.1523616982281422E-3</v>
      </c>
      <c r="L3746" s="197">
        <v>-190</v>
      </c>
      <c r="M3746" s="148">
        <v>2.4617572925209703E-3</v>
      </c>
    </row>
    <row r="3747" spans="1:64" x14ac:dyDescent="0.25">
      <c r="A3747" s="152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48">
        <v>7.4594211936026989E-3</v>
      </c>
      <c r="L3747" s="197">
        <v>-52.5</v>
      </c>
      <c r="M3747" s="148">
        <v>0</v>
      </c>
    </row>
    <row r="3748" spans="1:64" x14ac:dyDescent="0.25">
      <c r="A3748" s="152">
        <v>43738</v>
      </c>
      <c r="B3748" t="s">
        <v>835</v>
      </c>
      <c r="C3748" t="s">
        <v>839</v>
      </c>
      <c r="I3748">
        <v>4568.37</v>
      </c>
      <c r="K3748" s="148">
        <v>9.0331069577783332E-3</v>
      </c>
      <c r="L3748" s="197">
        <v>0</v>
      </c>
      <c r="M3748" s="148">
        <v>9.0347283561557357E-3</v>
      </c>
    </row>
    <row r="3749" spans="1:64" x14ac:dyDescent="0.25">
      <c r="A3749" s="152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48">
        <v>4.7895862025206647E-2</v>
      </c>
      <c r="L3749" s="197">
        <v>2.6000000000294676E-2</v>
      </c>
      <c r="M3749" s="148">
        <v>0</v>
      </c>
    </row>
    <row r="3750" spans="1:64" x14ac:dyDescent="0.25">
      <c r="A3750" s="152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48">
        <v>2.6489374517417123E-2</v>
      </c>
      <c r="L3750" s="197">
        <v>264</v>
      </c>
      <c r="M3750" s="148">
        <v>2.928739731847144E-2</v>
      </c>
      <c r="N3750" s="87">
        <v>599.38700000000608</v>
      </c>
      <c r="O3750" s="87">
        <v>-289.75481537558687</v>
      </c>
      <c r="P3750" s="198">
        <v>2</v>
      </c>
      <c r="Q3750" s="198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52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48">
        <v>1.0958213801954577E-3</v>
      </c>
      <c r="L3751" s="197">
        <v>19</v>
      </c>
      <c r="M3751" s="148">
        <v>0</v>
      </c>
      <c r="N3751" s="87">
        <v>5573.0690000000113</v>
      </c>
      <c r="O3751" s="87">
        <v>1102.4501845505636</v>
      </c>
      <c r="P3751" s="198">
        <v>0</v>
      </c>
      <c r="Q3751" s="198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52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48">
        <v>3.2721379674367862E-2</v>
      </c>
      <c r="L3752" s="197">
        <v>1585.0700000000002</v>
      </c>
      <c r="M3752" s="148">
        <v>2.6081027791562818E-2</v>
      </c>
      <c r="N3752" s="87">
        <v>3970.0360000000055</v>
      </c>
      <c r="O3752" s="87">
        <v>579.15522866449601</v>
      </c>
      <c r="P3752" s="198">
        <v>0</v>
      </c>
      <c r="Q3752" s="198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52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48">
        <v>0.18389875162189226</v>
      </c>
      <c r="L3753" s="197">
        <v>1825.679999999993</v>
      </c>
      <c r="M3753" s="148">
        <v>0.25321550775764906</v>
      </c>
      <c r="N3753" s="87">
        <v>-35393.82400000027</v>
      </c>
      <c r="O3753" s="87">
        <v>-4940.7998726257365</v>
      </c>
      <c r="P3753" s="198">
        <v>14</v>
      </c>
      <c r="Q3753" s="198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52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48">
        <v>7.9983466124406224E-3</v>
      </c>
      <c r="L3754" s="197">
        <v>-55</v>
      </c>
      <c r="M3754" s="148">
        <v>5.6036320578176819E-3</v>
      </c>
    </row>
    <row r="3755" spans="1:64" x14ac:dyDescent="0.25">
      <c r="A3755" s="152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48">
        <v>0.38602798620521805</v>
      </c>
      <c r="L3755" s="197">
        <v>9467.1699999999983</v>
      </c>
      <c r="M3755" s="148">
        <v>0.40364197385170947</v>
      </c>
      <c r="N3755" s="87">
        <v>-11476.609000000142</v>
      </c>
      <c r="O3755" s="87">
        <v>-883.47149536244206</v>
      </c>
      <c r="P3755" s="198">
        <v>3</v>
      </c>
      <c r="Q3755" s="198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52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48">
        <v>4.9691284894247872E-2</v>
      </c>
      <c r="L3756" s="197">
        <v>2490.9499999999998</v>
      </c>
      <c r="M3756" s="148">
        <v>6.5219150482483251E-2</v>
      </c>
      <c r="N3756" s="87">
        <v>-8808.2259999999878</v>
      </c>
      <c r="O3756" s="87">
        <v>-2129.2492017948689</v>
      </c>
      <c r="P3756" s="198">
        <v>8</v>
      </c>
      <c r="Q3756" s="198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52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48">
        <v>2.4107304055642591E-2</v>
      </c>
      <c r="L3757" s="197">
        <v>606.17999999999984</v>
      </c>
      <c r="M3757" s="148">
        <v>1.5689824922993645E-2</v>
      </c>
      <c r="N3757" s="87">
        <v>4427.5754999999772</v>
      </c>
      <c r="O3757" s="87">
        <v>676.66081227064012</v>
      </c>
      <c r="P3757" s="198">
        <v>1</v>
      </c>
      <c r="Q3757" s="198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52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48">
        <v>2.1188434379303782E-3</v>
      </c>
      <c r="L3758" s="197">
        <v>218</v>
      </c>
      <c r="M3758" s="148">
        <v>0</v>
      </c>
      <c r="N3758" s="87">
        <v>1576.660999999996</v>
      </c>
      <c r="O3758" s="87">
        <v>159.17905752525212</v>
      </c>
      <c r="P3758" s="198">
        <v>0</v>
      </c>
      <c r="Q3758" s="198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52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48">
        <v>9.23401932262606E-4</v>
      </c>
      <c r="L3759" s="197">
        <v>10</v>
      </c>
      <c r="M3759" s="148">
        <v>0</v>
      </c>
      <c r="N3759" s="87">
        <v>-1498.9659999999872</v>
      </c>
      <c r="O3759" s="87">
        <v>376.42007904191922</v>
      </c>
      <c r="P3759" s="198">
        <v>0</v>
      </c>
      <c r="Q3759" s="198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52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48">
        <v>0.19891686869117239</v>
      </c>
      <c r="L3760" s="197">
        <v>-308.55999999999949</v>
      </c>
      <c r="M3760" s="148">
        <v>0.22540769919503872</v>
      </c>
      <c r="N3760" s="87">
        <v>-11398.293000000005</v>
      </c>
      <c r="O3760" s="87">
        <v>-1466.2282951737461</v>
      </c>
      <c r="P3760" s="198">
        <v>2</v>
      </c>
      <c r="Q3760" s="198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52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48">
        <v>3.0537400000551743E-3</v>
      </c>
      <c r="L3761" s="197">
        <v>2</v>
      </c>
      <c r="M3761" s="148">
        <v>0</v>
      </c>
    </row>
    <row r="3762" spans="1:64" x14ac:dyDescent="0.25">
      <c r="A3762" s="152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48">
        <v>4.381369749138133E-3</v>
      </c>
      <c r="L3762" s="197">
        <v>207</v>
      </c>
      <c r="M3762" s="148">
        <v>0</v>
      </c>
    </row>
    <row r="3763" spans="1:64" x14ac:dyDescent="0.25">
      <c r="A3763" s="152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48">
        <v>3.9848050188925734E-3</v>
      </c>
      <c r="L3763" s="197">
        <v>-20</v>
      </c>
      <c r="M3763" s="148">
        <v>2.3851356964044489E-3</v>
      </c>
    </row>
    <row r="3764" spans="1:64" x14ac:dyDescent="0.25">
      <c r="A3764" s="152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48">
        <v>7.2301221833175828E-3</v>
      </c>
      <c r="L3764" s="197">
        <v>1.5</v>
      </c>
      <c r="M3764" s="148">
        <v>0</v>
      </c>
    </row>
    <row r="3765" spans="1:64" x14ac:dyDescent="0.25">
      <c r="A3765" s="152">
        <v>43753</v>
      </c>
      <c r="B3765" t="s">
        <v>835</v>
      </c>
      <c r="C3765" t="s">
        <v>839</v>
      </c>
      <c r="I3765">
        <v>10160.26</v>
      </c>
      <c r="K3765" s="148">
        <v>1.9464738000602624E-2</v>
      </c>
      <c r="L3765" s="197">
        <v>0</v>
      </c>
      <c r="M3765" s="148">
        <v>6.7360600025809264E-2</v>
      </c>
    </row>
    <row r="3766" spans="1:64" x14ac:dyDescent="0.25">
      <c r="A3766" s="152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48">
        <v>3.2913909664086985E-6</v>
      </c>
      <c r="L3766" s="197">
        <v>19.902000000000044</v>
      </c>
      <c r="M3766" s="148">
        <v>0</v>
      </c>
    </row>
    <row r="3767" spans="1:64" x14ac:dyDescent="0.25">
      <c r="A3767" s="152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48">
        <v>3.0816143614412046E-2</v>
      </c>
      <c r="L3767" s="197">
        <v>-340.03999999999996</v>
      </c>
      <c r="M3767" s="148">
        <v>3.4386232119518585E-2</v>
      </c>
      <c r="N3767" s="87">
        <v>-1768.2729999999992</v>
      </c>
      <c r="O3767" s="87">
        <v>-431.070454512195</v>
      </c>
      <c r="P3767" s="198">
        <v>3</v>
      </c>
      <c r="Q3767" s="198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52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48">
        <v>1.1698317290247786E-3</v>
      </c>
      <c r="L3768" s="197">
        <v>18</v>
      </c>
      <c r="M3768" s="148">
        <v>0</v>
      </c>
      <c r="N3768" s="87">
        <v>5573.0690000000113</v>
      </c>
      <c r="O3768" s="87">
        <v>1102.4501845505636</v>
      </c>
      <c r="P3768" s="198">
        <v>0</v>
      </c>
      <c r="Q3768" s="198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52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48">
        <v>2.5101813032972365E-2</v>
      </c>
      <c r="L3769" s="197">
        <v>592.88000000000011</v>
      </c>
      <c r="M3769" s="148">
        <v>1.7053707807441098E-2</v>
      </c>
      <c r="N3769" s="87">
        <v>-8626.9559999999947</v>
      </c>
      <c r="O3769" s="87">
        <v>644.0620845911958</v>
      </c>
      <c r="P3769" s="198">
        <v>0</v>
      </c>
      <c r="Q3769" s="198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52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48">
        <v>0.19356432341572466</v>
      </c>
      <c r="L3770" s="197">
        <v>-4532.7299999999959</v>
      </c>
      <c r="M3770" s="148">
        <v>0.27429240844242575</v>
      </c>
      <c r="N3770" s="87">
        <v>-41170.764000000243</v>
      </c>
      <c r="O3770" s="87">
        <v>-6105.3677474777814</v>
      </c>
      <c r="P3770" s="198">
        <v>16</v>
      </c>
      <c r="Q3770" s="198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52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48">
        <v>7.6138200668731349E-3</v>
      </c>
      <c r="L3771" s="197">
        <v>-335</v>
      </c>
      <c r="M3771" s="148">
        <v>5.79958950406352E-3</v>
      </c>
    </row>
    <row r="3772" spans="1:64" x14ac:dyDescent="0.25">
      <c r="A3772" s="152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48">
        <v>1.4107377545781864E-4</v>
      </c>
      <c r="M3772" s="148">
        <v>0</v>
      </c>
    </row>
    <row r="3773" spans="1:64" x14ac:dyDescent="0.25">
      <c r="A3773" s="152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48">
        <v>0.39411036121152065</v>
      </c>
      <c r="L3773" s="197">
        <v>585.27000000000044</v>
      </c>
      <c r="M3773" s="148">
        <v>0.41117985183347533</v>
      </c>
      <c r="N3773" s="87">
        <v>-11661.341000000131</v>
      </c>
      <c r="O3773" s="87">
        <v>-907.26907825956539</v>
      </c>
      <c r="P3773" s="198">
        <v>3</v>
      </c>
      <c r="Q3773" s="198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52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48">
        <v>5.3495017032353431E-2</v>
      </c>
      <c r="L3774" s="197">
        <v>-2593.0000000000009</v>
      </c>
      <c r="M3774" s="148">
        <v>7.4707199049287673E-2</v>
      </c>
      <c r="N3774" s="87">
        <v>-11203.225999999988</v>
      </c>
      <c r="O3774" s="87">
        <v>-3013.4857428168984</v>
      </c>
      <c r="P3774" s="198">
        <v>9</v>
      </c>
      <c r="Q3774" s="198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52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48">
        <v>2.4184982199919727E-2</v>
      </c>
      <c r="L3775" s="197">
        <v>-385.99999999999955</v>
      </c>
      <c r="M3775" s="148">
        <v>1.6238493713562223E-2</v>
      </c>
      <c r="N3775" s="87">
        <v>4427.5754999999772</v>
      </c>
      <c r="O3775" s="87">
        <v>676.66081227064012</v>
      </c>
      <c r="P3775" s="198">
        <v>1</v>
      </c>
      <c r="Q3775" s="198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52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48">
        <v>1.7230233432585296E-3</v>
      </c>
      <c r="L3776" s="197">
        <v>-237</v>
      </c>
      <c r="M3776" s="148">
        <v>0</v>
      </c>
      <c r="N3776" s="87">
        <v>1576.660999999996</v>
      </c>
      <c r="O3776" s="87">
        <v>159.17905752525212</v>
      </c>
      <c r="P3776" s="198">
        <v>0</v>
      </c>
      <c r="Q3776" s="198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52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48">
        <v>9.0612389858359956E-4</v>
      </c>
      <c r="L3777" s="197">
        <v>-25</v>
      </c>
      <c r="M3777" s="148">
        <v>0</v>
      </c>
      <c r="N3777" s="87">
        <v>-1498.9659999999872</v>
      </c>
      <c r="O3777" s="87">
        <v>376.42007904191922</v>
      </c>
      <c r="P3777" s="198">
        <v>0</v>
      </c>
      <c r="Q3777" s="198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52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48">
        <v>0.22031064227251596</v>
      </c>
      <c r="L3778" s="197">
        <v>-9809.35</v>
      </c>
      <c r="M3778" s="148">
        <v>0.26717749186649709</v>
      </c>
      <c r="N3778" s="87">
        <v>-23670.041000000012</v>
      </c>
      <c r="O3778" s="87">
        <v>-3423.7635281476141</v>
      </c>
      <c r="P3778" s="198">
        <v>1</v>
      </c>
      <c r="Q3778" s="198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52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48">
        <v>2.8016478527322238E-3</v>
      </c>
      <c r="L3779" s="197">
        <v>-181</v>
      </c>
      <c r="M3779" s="148">
        <v>0</v>
      </c>
    </row>
    <row r="3780" spans="1:64" x14ac:dyDescent="0.25">
      <c r="A3780" s="152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48">
        <v>4.2113942244892026E-3</v>
      </c>
      <c r="L3780" s="197">
        <v>-163</v>
      </c>
      <c r="M3780" s="148">
        <v>0</v>
      </c>
    </row>
    <row r="3781" spans="1:64" x14ac:dyDescent="0.25">
      <c r="A3781" s="152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48">
        <v>3.8168238616486418E-3</v>
      </c>
      <c r="L3781" s="197">
        <v>-155</v>
      </c>
      <c r="M3781" s="148">
        <v>2.4685432248065242E-3</v>
      </c>
    </row>
    <row r="3782" spans="1:64" x14ac:dyDescent="0.25">
      <c r="A3782" s="152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48">
        <v>6.923817623312757E-3</v>
      </c>
      <c r="L3782" s="197">
        <v>-282</v>
      </c>
      <c r="M3782" s="148">
        <v>0</v>
      </c>
    </row>
    <row r="3783" spans="1:64" x14ac:dyDescent="0.25">
      <c r="A3783" s="152">
        <v>43773</v>
      </c>
      <c r="B3783" t="s">
        <v>835</v>
      </c>
      <c r="C3783" t="s">
        <v>839</v>
      </c>
      <c r="I3783">
        <v>14679.43</v>
      </c>
      <c r="K3783" s="148">
        <v>2.9105869454234243E-2</v>
      </c>
      <c r="L3783" s="197">
        <v>0</v>
      </c>
      <c r="M3783" s="148">
        <v>2.9109160845200651E-2</v>
      </c>
    </row>
    <row r="3784" spans="1:64" x14ac:dyDescent="0.25">
      <c r="A3784" s="152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48">
        <v>3.3005453972323693E-6</v>
      </c>
      <c r="L3784" s="197">
        <v>0</v>
      </c>
      <c r="M3784" s="148">
        <v>0</v>
      </c>
    </row>
    <row r="3785" spans="1:64" x14ac:dyDescent="0.25">
      <c r="A3785" s="152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48">
        <v>3.5053382742895586E-2</v>
      </c>
      <c r="L3785" s="197">
        <v>62.960000000000036</v>
      </c>
      <c r="M3785" s="148">
        <v>3.8508218696046766E-2</v>
      </c>
      <c r="N3785" s="87">
        <v>-2001.5729999999967</v>
      </c>
      <c r="O3785" s="87">
        <v>-495.19114195544472</v>
      </c>
      <c r="P3785" s="198">
        <v>4</v>
      </c>
      <c r="Q3785" s="198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52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48">
        <v>1.1492260479519937E-3</v>
      </c>
      <c r="L3786" s="197">
        <v>-12</v>
      </c>
      <c r="M3786" s="148">
        <v>0</v>
      </c>
      <c r="N3786" s="87">
        <v>5573.0690000000113</v>
      </c>
      <c r="O3786" s="87">
        <v>1102.4501845505636</v>
      </c>
      <c r="P3786" s="198">
        <v>0</v>
      </c>
      <c r="Q3786" s="198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52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48">
        <v>4.8673103207378561E-3</v>
      </c>
      <c r="L3787" s="197">
        <v>120.57000000000016</v>
      </c>
      <c r="M3787" s="148">
        <v>0</v>
      </c>
      <c r="N3787" s="87">
        <v>1704.2000000000062</v>
      </c>
      <c r="O3787" s="87">
        <v>678.03214983713463</v>
      </c>
      <c r="P3787" s="198">
        <v>0</v>
      </c>
      <c r="Q3787" s="198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52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48">
        <v>0.18437761197905514</v>
      </c>
      <c r="L3788" s="197">
        <v>2370.5</v>
      </c>
      <c r="M3788" s="148">
        <v>0.26061700952374361</v>
      </c>
      <c r="N3788" s="87">
        <v>-38905.284000000247</v>
      </c>
      <c r="O3788" s="87">
        <v>-5660.2374611354071</v>
      </c>
      <c r="P3788" s="198">
        <v>14</v>
      </c>
      <c r="Q3788" s="198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52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48">
        <v>6.8695086430348414E-3</v>
      </c>
      <c r="L3789" s="197">
        <v>-385</v>
      </c>
      <c r="M3789" s="148">
        <v>5.8157200523522171E-3</v>
      </c>
    </row>
    <row r="3790" spans="1:64" x14ac:dyDescent="0.25">
      <c r="A3790" s="152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48">
        <v>1.185412750499963E-4</v>
      </c>
      <c r="L3790" s="197">
        <v>-11.530000000000655</v>
      </c>
      <c r="M3790" s="148">
        <v>0</v>
      </c>
    </row>
    <row r="3791" spans="1:64" x14ac:dyDescent="0.25">
      <c r="A3791" s="152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48">
        <v>0.40527715057473829</v>
      </c>
      <c r="L3791" s="197">
        <v>-5014.5299999999988</v>
      </c>
      <c r="M3791" s="148">
        <v>0.43236440852496677</v>
      </c>
      <c r="N3791" s="87">
        <v>-19977.869000000152</v>
      </c>
      <c r="O3791" s="87">
        <v>-2013.9239206996519</v>
      </c>
      <c r="P3791" s="198">
        <v>4</v>
      </c>
      <c r="Q3791" s="198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52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48">
        <v>5.5154897180256582E-2</v>
      </c>
      <c r="L3792" s="197">
        <v>760</v>
      </c>
      <c r="M3792" s="148">
        <v>7.4914984114236402E-2</v>
      </c>
      <c r="N3792" s="87">
        <v>-11203.225999999988</v>
      </c>
      <c r="O3792" s="87">
        <v>-3013.4857428168984</v>
      </c>
      <c r="P3792" s="198">
        <v>9</v>
      </c>
      <c r="Q3792" s="198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52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48">
        <v>2.0260179210071321E-2</v>
      </c>
      <c r="L3793" s="197">
        <v>644.53999999999951</v>
      </c>
      <c r="M3793" s="148">
        <v>1.1010062726666445E-2</v>
      </c>
      <c r="N3793" s="87">
        <v>4632.2154999999766</v>
      </c>
      <c r="O3793" s="87">
        <v>696.22547251879485</v>
      </c>
      <c r="P3793" s="198">
        <v>1</v>
      </c>
      <c r="Q3793" s="198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52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48">
        <v>1.9246553882656227E-3</v>
      </c>
      <c r="L3794" s="197">
        <v>99</v>
      </c>
      <c r="M3794" s="148">
        <v>0</v>
      </c>
      <c r="N3794" s="87">
        <v>1576.660999999996</v>
      </c>
      <c r="O3794" s="87">
        <v>159.17905752525212</v>
      </c>
      <c r="P3794" s="198">
        <v>0</v>
      </c>
      <c r="Q3794" s="198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52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48">
        <v>8.8080819938189138E-4</v>
      </c>
      <c r="L3795" s="197">
        <v>-14</v>
      </c>
      <c r="M3795" s="148">
        <v>0</v>
      </c>
      <c r="N3795" s="87">
        <v>-1498.9659999999872</v>
      </c>
      <c r="O3795" s="87">
        <v>376.42007904191922</v>
      </c>
      <c r="P3795" s="198">
        <v>0</v>
      </c>
      <c r="Q3795" s="198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52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48">
        <v>0.22101048463975881</v>
      </c>
      <c r="L3796" s="197">
        <v>-417.31999999999971</v>
      </c>
      <c r="M3796" s="148">
        <v>0.26883743537442639</v>
      </c>
      <c r="N3796" s="87">
        <v>-23925.55700000003</v>
      </c>
      <c r="O3796" s="87">
        <v>-3475.8131135901208</v>
      </c>
      <c r="P3796" s="198">
        <v>0</v>
      </c>
      <c r="Q3796" s="198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52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48">
        <v>2.8790299609593199E-3</v>
      </c>
      <c r="L3797" s="197">
        <v>35</v>
      </c>
      <c r="M3797" s="148">
        <v>0</v>
      </c>
    </row>
    <row r="3798" spans="1:64" x14ac:dyDescent="0.25">
      <c r="A3798" s="152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48">
        <v>4.0183146071124205E-3</v>
      </c>
      <c r="L3798" s="197">
        <v>-103</v>
      </c>
      <c r="M3798" s="148">
        <v>0</v>
      </c>
    </row>
    <row r="3799" spans="1:64" x14ac:dyDescent="0.25">
      <c r="A3799" s="152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48">
        <v>3.5789046476013644E-3</v>
      </c>
      <c r="L3799" s="197">
        <v>-125</v>
      </c>
      <c r="M3799" s="148">
        <v>2.475409047924277E-3</v>
      </c>
    </row>
    <row r="3800" spans="1:64" x14ac:dyDescent="0.25">
      <c r="A3800" s="152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48">
        <v>7.9451683176750294E-3</v>
      </c>
      <c r="L3800" s="197">
        <v>504</v>
      </c>
      <c r="M3800" s="148">
        <v>0</v>
      </c>
    </row>
    <row r="3801" spans="1:64" x14ac:dyDescent="0.25">
      <c r="A3801" s="152">
        <v>43815</v>
      </c>
      <c r="B3801" t="s">
        <v>835</v>
      </c>
      <c r="C3801" t="s">
        <v>839</v>
      </c>
      <c r="I3801">
        <v>22447.3</v>
      </c>
      <c r="K3801" s="148">
        <v>4.4631525720056728E-2</v>
      </c>
      <c r="L3801" s="197">
        <v>0</v>
      </c>
      <c r="M3801" s="148">
        <v>4.463482626545396E-2</v>
      </c>
    </row>
    <row r="3802" spans="1:64" x14ac:dyDescent="0.25">
      <c r="A3802" s="152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48">
        <v>7.8930054688143958E-2</v>
      </c>
      <c r="L3802" s="197">
        <v>-6.1999999999898137E-2</v>
      </c>
      <c r="M3802" s="148">
        <v>0</v>
      </c>
    </row>
    <row r="3803" spans="1:64" x14ac:dyDescent="0.25">
      <c r="A3803" s="152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48">
        <v>3.1506721433905899E-2</v>
      </c>
      <c r="L3803" s="197">
        <v>165.30999999999995</v>
      </c>
      <c r="M3803" s="148">
        <v>3.4574831370937732E-2</v>
      </c>
      <c r="N3803" s="87">
        <v>-1578.4689999999991</v>
      </c>
      <c r="O3803" s="87">
        <v>-381.08206896135249</v>
      </c>
      <c r="P3803" s="198">
        <v>3</v>
      </c>
      <c r="Q3803" s="198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52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48">
        <v>1.1395965141459833E-3</v>
      </c>
      <c r="L3804" s="197">
        <v>6</v>
      </c>
      <c r="M3804" s="148">
        <v>0</v>
      </c>
      <c r="N3804" s="87">
        <v>5573.0690000000113</v>
      </c>
      <c r="O3804" s="87">
        <v>1102.4501845505636</v>
      </c>
      <c r="P3804" s="198">
        <v>0</v>
      </c>
      <c r="Q3804" s="198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52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48">
        <v>4.8549933684849424E-3</v>
      </c>
      <c r="L3805" s="197">
        <v>40</v>
      </c>
      <c r="M3805" s="148">
        <v>0</v>
      </c>
      <c r="N3805" s="87">
        <v>1704.2000000000062</v>
      </c>
      <c r="O3805" s="87">
        <v>678.03214983713463</v>
      </c>
      <c r="P3805" s="198">
        <v>0</v>
      </c>
      <c r="Q3805" s="198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52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48">
        <v>0.17860950804399031</v>
      </c>
      <c r="L3806" s="197">
        <v>1606.5199999999968</v>
      </c>
      <c r="M3806" s="148">
        <v>0.2502984611076004</v>
      </c>
      <c r="N3806" s="87">
        <v>-36631.94000000025</v>
      </c>
      <c r="O3806" s="87">
        <v>-5200.7988678977626</v>
      </c>
      <c r="P3806" s="198">
        <v>13</v>
      </c>
      <c r="Q3806" s="198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52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48">
        <v>6.8785577266516967E-3</v>
      </c>
      <c r="L3807" s="197">
        <v>70</v>
      </c>
      <c r="M3807" s="148">
        <v>5.7077393902003441E-3</v>
      </c>
    </row>
    <row r="3808" spans="1:64" x14ac:dyDescent="0.25">
      <c r="A3808" s="152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48">
        <v>1.1645739719902787E-4</v>
      </c>
      <c r="L3808" s="197">
        <v>6.0000000001309672E-2</v>
      </c>
      <c r="M3808" s="148">
        <v>0</v>
      </c>
    </row>
    <row r="3809" spans="1:64" x14ac:dyDescent="0.25">
      <c r="A3809" s="152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48">
        <v>0.38944540052602528</v>
      </c>
      <c r="L3809" s="197">
        <v>5314.4</v>
      </c>
      <c r="M3809" s="148">
        <v>0.40565940020381602</v>
      </c>
      <c r="N3809" s="87">
        <v>-12838.465000000171</v>
      </c>
      <c r="O3809" s="87">
        <v>-1059.8058295229625</v>
      </c>
      <c r="P3809" s="198">
        <v>2</v>
      </c>
      <c r="Q3809" s="198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52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48">
        <v>5.2405828739562545E-2</v>
      </c>
      <c r="L3810" s="197">
        <v>605.5</v>
      </c>
      <c r="M3810" s="148">
        <v>7.0617478663006633E-2</v>
      </c>
      <c r="N3810" s="87">
        <v>-9765.721999999987</v>
      </c>
      <c r="O3810" s="87">
        <v>-2476.2270425133656</v>
      </c>
      <c r="P3810" s="198">
        <v>8</v>
      </c>
      <c r="Q3810" s="198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52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48">
        <v>1.4839927278131486E-2</v>
      </c>
      <c r="L3811" s="197">
        <v>99.409999999999854</v>
      </c>
      <c r="M3811" s="148">
        <v>5.5675729216881761E-3</v>
      </c>
      <c r="N3811" s="87">
        <v>4947.191499999979</v>
      </c>
      <c r="O3811" s="87">
        <v>704.98514684249426</v>
      </c>
      <c r="P3811" s="198">
        <v>1</v>
      </c>
      <c r="Q3811" s="198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52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48">
        <v>1.8967257050511912E-3</v>
      </c>
      <c r="L3812" s="197">
        <v>4</v>
      </c>
      <c r="M3812" s="148">
        <v>0</v>
      </c>
      <c r="N3812" s="87">
        <v>1576.660999999996</v>
      </c>
      <c r="O3812" s="87">
        <v>159.17905752525212</v>
      </c>
      <c r="P3812" s="198">
        <v>0</v>
      </c>
      <c r="Q3812" s="198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52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48">
        <v>8.7421102455034327E-4</v>
      </c>
      <c r="L3813" s="197">
        <v>5</v>
      </c>
      <c r="M3813" s="148">
        <v>0</v>
      </c>
      <c r="N3813" s="87">
        <v>-1498.9659999999872</v>
      </c>
      <c r="O3813" s="87">
        <v>376.42007904191922</v>
      </c>
      <c r="P3813" s="198">
        <v>0</v>
      </c>
      <c r="Q3813" s="198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52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48">
        <v>0.21974855193188148</v>
      </c>
      <c r="L3814" s="197">
        <v>1456.2000000000007</v>
      </c>
      <c r="M3814" s="148">
        <v>0.26384592202412321</v>
      </c>
      <c r="N3814" s="87">
        <v>-23925.55700000003</v>
      </c>
      <c r="O3814" s="87">
        <v>-3475.8131135901208</v>
      </c>
      <c r="P3814" s="198">
        <v>0</v>
      </c>
      <c r="Q3814" s="198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52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48">
        <v>2.8821644715644129E-3</v>
      </c>
      <c r="L3815" s="197">
        <v>29</v>
      </c>
      <c r="M3815" s="148">
        <v>0</v>
      </c>
    </row>
    <row r="3816" spans="1:64" x14ac:dyDescent="0.25">
      <c r="A3816" s="152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48">
        <v>4.029566441286739E-3</v>
      </c>
      <c r="L3816" s="197">
        <v>44</v>
      </c>
      <c r="M3816" s="148">
        <v>0</v>
      </c>
    </row>
    <row r="3817" spans="1:64" x14ac:dyDescent="0.25">
      <c r="A3817" s="152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48">
        <v>3.610023204058337E-3</v>
      </c>
      <c r="L3817" s="197">
        <v>50</v>
      </c>
      <c r="M3817" s="148">
        <v>2.4294480481365567E-3</v>
      </c>
    </row>
    <row r="3818" spans="1:64" x14ac:dyDescent="0.25">
      <c r="A3818" s="152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48">
        <v>7.8357017167006767E-3</v>
      </c>
      <c r="L3818" s="197">
        <v>19.5</v>
      </c>
      <c r="M3818" s="148">
        <v>0</v>
      </c>
    </row>
    <row r="3819" spans="1:64" x14ac:dyDescent="0.25">
      <c r="A3819" s="152">
        <v>43816</v>
      </c>
      <c r="B3819" t="s">
        <v>835</v>
      </c>
      <c r="C3819" t="s">
        <v>839</v>
      </c>
      <c r="I3819">
        <v>202.94</v>
      </c>
      <c r="K3819" s="148">
        <v>3.9600978866572914E-4</v>
      </c>
      <c r="L3819" s="197">
        <v>0</v>
      </c>
      <c r="M3819" s="148">
        <v>7.9326064476809691E-2</v>
      </c>
    </row>
    <row r="3820" spans="1:64" x14ac:dyDescent="0.25">
      <c r="A3820" s="152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48">
        <v>7.8275226964698852E-2</v>
      </c>
      <c r="L3820" s="197">
        <v>2.1299999999996544</v>
      </c>
      <c r="M3820" s="148">
        <v>0</v>
      </c>
    </row>
    <row r="3821" spans="1:64" x14ac:dyDescent="0.25">
      <c r="A3821" s="152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48">
        <v>0.38370173250945666</v>
      </c>
      <c r="L3821" s="197">
        <v>1975.7299999999996</v>
      </c>
      <c r="M3821" s="148">
        <v>0.39595718767343085</v>
      </c>
      <c r="N3821" s="87">
        <v>-10129.737000000168</v>
      </c>
      <c r="O3821" s="87">
        <v>-714.57938976165099</v>
      </c>
      <c r="P3821" s="198">
        <v>2</v>
      </c>
      <c r="Q3821" s="198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52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48">
        <v>0.21309177431477133</v>
      </c>
      <c r="L3822" s="197">
        <v>3180.3100000000013</v>
      </c>
      <c r="M3822" s="148">
        <v>0.25066686481813022</v>
      </c>
      <c r="N3822" s="87">
        <v>-19143.245000000024</v>
      </c>
      <c r="O3822" s="87">
        <v>-2664.857016364906</v>
      </c>
      <c r="P3822" s="198">
        <v>0</v>
      </c>
      <c r="Q3822" s="198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52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48">
        <v>0.17535475691227384</v>
      </c>
      <c r="L3823" s="197">
        <v>-911.39999999999418</v>
      </c>
      <c r="M3823" s="148">
        <v>0.24820883848411032</v>
      </c>
      <c r="N3823" s="87">
        <v>-36631.94000000025</v>
      </c>
      <c r="O3823" s="87">
        <v>-5200.7988678977626</v>
      </c>
      <c r="P3823" s="198">
        <v>13</v>
      </c>
      <c r="Q3823" s="198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52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48">
        <v>5.1828992190819857E-2</v>
      </c>
      <c r="L3824" s="197">
        <v>-72</v>
      </c>
      <c r="M3824" s="148">
        <v>7.0027926971897317E-2</v>
      </c>
      <c r="N3824" s="87">
        <v>-9765.721999999987</v>
      </c>
      <c r="O3824" s="87">
        <v>-2476.2270425133656</v>
      </c>
      <c r="P3824" s="198">
        <v>8</v>
      </c>
      <c r="Q3824" s="198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52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48">
        <v>3.1168218982136179E-2</v>
      </c>
      <c r="L3825" s="197">
        <v>-39</v>
      </c>
      <c r="M3825" s="148">
        <v>3.4286182573352808E-2</v>
      </c>
      <c r="N3825" s="87">
        <v>-1578.4689999999991</v>
      </c>
      <c r="O3825" s="87">
        <v>-381.08206896135249</v>
      </c>
      <c r="P3825" s="198">
        <v>3</v>
      </c>
      <c r="Q3825" s="198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52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48">
        <v>1.4737902117821168E-2</v>
      </c>
      <c r="L3826" s="197">
        <v>11.300000000000182</v>
      </c>
      <c r="M3826" s="148">
        <v>5.5210919074477859E-3</v>
      </c>
      <c r="N3826" s="87">
        <v>4947.191499999979</v>
      </c>
      <c r="O3826" s="87">
        <v>704.98514684249426</v>
      </c>
      <c r="P3826" s="198">
        <v>1</v>
      </c>
      <c r="Q3826" s="198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52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48">
        <v>6.8985348402132909E-3</v>
      </c>
      <c r="L3827" s="197">
        <v>40</v>
      </c>
      <c r="M3827" s="148">
        <v>5.6600881928818726E-3</v>
      </c>
    </row>
    <row r="3828" spans="1:64" x14ac:dyDescent="0.25">
      <c r="A3828" s="152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48">
        <v>3.5702094755101044E-3</v>
      </c>
      <c r="L3828" s="197">
        <v>-5</v>
      </c>
      <c r="M3828" s="148">
        <v>2.4091657436368999E-3</v>
      </c>
    </row>
    <row r="3829" spans="1:64" x14ac:dyDescent="0.25">
      <c r="A3829" s="152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48">
        <v>4.8144613415008891E-3</v>
      </c>
      <c r="L3829" s="197">
        <v>0</v>
      </c>
      <c r="M3829" s="148">
        <v>0</v>
      </c>
      <c r="N3829" s="87">
        <v>1704.2000000000062</v>
      </c>
      <c r="O3829" s="87">
        <v>678.03214983713463</v>
      </c>
      <c r="P3829" s="198">
        <v>0</v>
      </c>
      <c r="Q3829" s="198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52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48">
        <v>7.9415391260127203E-3</v>
      </c>
      <c r="L3830" s="197">
        <v>88.5</v>
      </c>
      <c r="M3830" s="148">
        <v>0</v>
      </c>
    </row>
    <row r="3831" spans="1:64" x14ac:dyDescent="0.25">
      <c r="A3831" s="152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48">
        <v>1.1474982216680173E-3</v>
      </c>
      <c r="L3831" s="197">
        <v>9</v>
      </c>
      <c r="M3831" s="148">
        <v>0</v>
      </c>
      <c r="N3831" s="87">
        <v>5573.0690000000113</v>
      </c>
      <c r="O3831" s="87">
        <v>1102.4501845505636</v>
      </c>
      <c r="P3831" s="198">
        <v>0</v>
      </c>
      <c r="Q3831" s="198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52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48">
        <v>1.8557348981106721E-3</v>
      </c>
      <c r="L3832" s="197">
        <v>-13</v>
      </c>
      <c r="M3832" s="148">
        <v>0</v>
      </c>
      <c r="N3832" s="87">
        <v>1576.660999999996</v>
      </c>
      <c r="O3832" s="87">
        <v>159.17905752525212</v>
      </c>
      <c r="P3832" s="198">
        <v>0</v>
      </c>
      <c r="Q3832" s="198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52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48">
        <v>8.7078279890490356E-4</v>
      </c>
      <c r="L3833" s="197">
        <v>2</v>
      </c>
      <c r="M3833" s="148">
        <v>0</v>
      </c>
      <c r="N3833" s="87">
        <v>-1498.9659999999872</v>
      </c>
      <c r="O3833" s="87">
        <v>376.42007904191922</v>
      </c>
      <c r="P3833" s="198">
        <v>0</v>
      </c>
      <c r="Q3833" s="198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52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48">
        <v>2.8929339652507351E-3</v>
      </c>
      <c r="L3834" s="197">
        <v>18</v>
      </c>
      <c r="M3834" s="148">
        <v>0</v>
      </c>
    </row>
    <row r="3835" spans="1:64" x14ac:dyDescent="0.25">
      <c r="A3835" s="152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48">
        <v>4.0481724784645736E-3</v>
      </c>
      <c r="L3835" s="197">
        <v>27</v>
      </c>
      <c r="M3835" s="148">
        <v>0</v>
      </c>
    </row>
    <row r="3836" spans="1:64" x14ac:dyDescent="0.25">
      <c r="A3836" s="152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48">
        <v>1.188715274149516E-4</v>
      </c>
      <c r="L3836" s="197">
        <v>1.75</v>
      </c>
      <c r="M3836" s="148">
        <v>0</v>
      </c>
    </row>
    <row r="3837" spans="1:64" x14ac:dyDescent="0.25">
      <c r="A3837" s="152">
        <v>43818</v>
      </c>
      <c r="B3837" t="s">
        <v>835</v>
      </c>
      <c r="C3837" t="s">
        <v>839</v>
      </c>
      <c r="I3837">
        <v>9137.98</v>
      </c>
      <c r="K3837" s="148">
        <v>1.7682657334971177E-2</v>
      </c>
      <c r="L3837" s="197">
        <v>0</v>
      </c>
      <c r="M3837" s="148">
        <v>9.5957884299670032E-2</v>
      </c>
    </row>
    <row r="3838" spans="1:64" x14ac:dyDescent="0.25">
      <c r="A3838" s="152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48">
        <v>7.8970675520996916E-2</v>
      </c>
      <c r="L3838" s="197">
        <v>17.599999999999909</v>
      </c>
      <c r="M3838" s="148">
        <v>0</v>
      </c>
    </row>
    <row r="3839" spans="1:64" x14ac:dyDescent="0.25">
      <c r="A3839" s="152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48">
        <v>3.1050936024143855E-2</v>
      </c>
      <c r="L3839" s="197">
        <v>-195</v>
      </c>
      <c r="M3839" s="148">
        <v>3.457575975661311E-2</v>
      </c>
      <c r="N3839" s="87">
        <v>-1578.4689999999991</v>
      </c>
      <c r="O3839" s="87">
        <v>-381.08206896135249</v>
      </c>
      <c r="P3839" s="198">
        <v>3</v>
      </c>
      <c r="Q3839" s="198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52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48">
        <v>1.1435299465905166E-3</v>
      </c>
      <c r="L3840" s="197">
        <v>-7</v>
      </c>
      <c r="M3840" s="148">
        <v>0</v>
      </c>
      <c r="N3840" s="87">
        <v>5573.0690000000113</v>
      </c>
      <c r="O3840" s="87">
        <v>1102.4501845505636</v>
      </c>
      <c r="P3840" s="198">
        <v>0</v>
      </c>
      <c r="Q3840" s="198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52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48">
        <v>1.194266770159379E-3</v>
      </c>
      <c r="L3841" s="197">
        <v>-29</v>
      </c>
      <c r="M3841" s="148">
        <v>0</v>
      </c>
      <c r="N3841" s="87">
        <v>3551.1660000000065</v>
      </c>
      <c r="O3841" s="87">
        <v>675.09367588996872</v>
      </c>
      <c r="P3841" s="198">
        <v>0</v>
      </c>
      <c r="Q3841" s="198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52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48">
        <v>0.18200664605554759</v>
      </c>
      <c r="L3842" s="197">
        <v>-119.26000000000204</v>
      </c>
      <c r="M3842" s="148">
        <v>0.25570877078882798</v>
      </c>
      <c r="N3842" s="87">
        <v>-38329.780000000261</v>
      </c>
      <c r="O3842" s="87">
        <v>-5544.2279464544517</v>
      </c>
      <c r="P3842" s="198">
        <v>14</v>
      </c>
      <c r="Q3842" s="198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52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48">
        <v>6.8006857745186861E-3</v>
      </c>
      <c r="L3843" s="197">
        <v>-80</v>
      </c>
      <c r="M3843" s="148">
        <v>5.7078926514970325E-3</v>
      </c>
    </row>
    <row r="3844" spans="1:64" x14ac:dyDescent="0.25">
      <c r="A3844" s="152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48">
        <v>1.1610926932105074E-4</v>
      </c>
      <c r="L3844" s="197">
        <v>-1.930000000000291</v>
      </c>
      <c r="M3844" s="148">
        <v>0</v>
      </c>
    </row>
    <row r="3845" spans="1:64" x14ac:dyDescent="0.25">
      <c r="A3845" s="152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48">
        <v>0.38030371530928225</v>
      </c>
      <c r="L3845" s="197">
        <v>-3339.2800000000007</v>
      </c>
      <c r="M3845" s="148">
        <v>0.39917900404083667</v>
      </c>
      <c r="N3845" s="87">
        <v>-14198.017000000167</v>
      </c>
      <c r="O3845" s="87">
        <v>-1237.3914192572165</v>
      </c>
      <c r="P3845" s="198">
        <v>2</v>
      </c>
      <c r="Q3845" s="198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52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48">
        <v>4.949572280771649E-2</v>
      </c>
      <c r="L3846" s="197">
        <v>101.47000000000116</v>
      </c>
      <c r="M3846" s="148">
        <v>6.7650353502963959E-2</v>
      </c>
      <c r="N3846" s="87">
        <v>-9196.2499999999854</v>
      </c>
      <c r="O3846" s="87">
        <v>-2275.3669829842897</v>
      </c>
      <c r="P3846" s="198">
        <v>7</v>
      </c>
      <c r="Q3846" s="198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52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48">
        <v>9.6583397912203099E-3</v>
      </c>
      <c r="L3847" s="197">
        <v>104.78999999999996</v>
      </c>
      <c r="M3847" s="148">
        <v>1.5919654102876152E-4</v>
      </c>
      <c r="N3847" s="87">
        <v>4892.2194999999774</v>
      </c>
      <c r="O3847" s="87">
        <v>716.97557041788662</v>
      </c>
      <c r="P3847" s="198">
        <v>1</v>
      </c>
      <c r="Q3847" s="198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52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48">
        <v>1.8401855625168209E-3</v>
      </c>
      <c r="L3848" s="197">
        <v>-16</v>
      </c>
      <c r="M3848" s="148">
        <v>0</v>
      </c>
      <c r="N3848" s="87">
        <v>1576.660999999996</v>
      </c>
      <c r="O3848" s="87">
        <v>159.17905752525212</v>
      </c>
      <c r="P3848" s="198">
        <v>0</v>
      </c>
      <c r="Q3848" s="198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52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48">
        <v>9.3667981973284632E-4</v>
      </c>
      <c r="L3849" s="197">
        <v>30</v>
      </c>
      <c r="M3849" s="148">
        <v>0</v>
      </c>
      <c r="N3849" s="87">
        <v>-1498.9659999999872</v>
      </c>
      <c r="O3849" s="87">
        <v>376.42007904191922</v>
      </c>
      <c r="P3849" s="198">
        <v>0</v>
      </c>
      <c r="Q3849" s="198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52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48">
        <v>0.21128998920320391</v>
      </c>
      <c r="L3850" s="197">
        <v>-1807.1800000000003</v>
      </c>
      <c r="M3850" s="148">
        <v>0.25270899512364481</v>
      </c>
      <c r="N3850" s="87">
        <v>-21565.621000000043</v>
      </c>
      <c r="O3850" s="87">
        <v>-3070.4897705840522</v>
      </c>
      <c r="P3850" s="198">
        <v>0</v>
      </c>
      <c r="Q3850" s="198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52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48">
        <v>2.9622499299051266E-3</v>
      </c>
      <c r="L3851" s="197">
        <v>23</v>
      </c>
      <c r="M3851" s="148">
        <v>0</v>
      </c>
    </row>
    <row r="3852" spans="1:64" x14ac:dyDescent="0.25">
      <c r="A3852" s="152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48">
        <v>3.959423654662386E-3</v>
      </c>
      <c r="L3852" s="197">
        <v>-63</v>
      </c>
      <c r="M3852" s="148">
        <v>0</v>
      </c>
    </row>
    <row r="3853" spans="1:64" x14ac:dyDescent="0.25">
      <c r="A3853" s="152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48">
        <v>3.5027922425426234E-3</v>
      </c>
      <c r="L3853" s="197">
        <v>-50</v>
      </c>
      <c r="M3853" s="148">
        <v>2.4295132824320703E-3</v>
      </c>
    </row>
    <row r="3854" spans="1:64" x14ac:dyDescent="0.25">
      <c r="A3854" s="152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48">
        <v>1.0142486173044727E-2</v>
      </c>
      <c r="L3854" s="197">
        <v>1093.5</v>
      </c>
      <c r="M3854" s="148">
        <v>0</v>
      </c>
    </row>
    <row r="3855" spans="1:64" x14ac:dyDescent="0.25">
      <c r="A3855" s="152">
        <v>43825</v>
      </c>
      <c r="B3855" t="s">
        <v>835</v>
      </c>
      <c r="C3855" t="s">
        <v>839</v>
      </c>
      <c r="I3855">
        <v>12619.33</v>
      </c>
      <c r="K3855" s="148">
        <v>2.4625566144894372E-2</v>
      </c>
      <c r="L3855" s="197">
        <v>0</v>
      </c>
      <c r="M3855" s="148">
        <v>0.10359624166589129</v>
      </c>
    </row>
    <row r="3856" spans="1:64" x14ac:dyDescent="0.25">
      <c r="A3856" s="152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48">
        <v>7.8837368863219709E-2</v>
      </c>
      <c r="L3856" s="197">
        <v>13.630000000000109</v>
      </c>
      <c r="M3856" s="148">
        <v>0</v>
      </c>
    </row>
    <row r="3857" spans="1:64" x14ac:dyDescent="0.25">
      <c r="A3857" s="152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48">
        <v>3.1367839358803731E-2</v>
      </c>
      <c r="L3857" s="197">
        <v>195</v>
      </c>
      <c r="M3857" s="148">
        <v>3.450577229978883E-2</v>
      </c>
      <c r="N3857" s="87">
        <v>-1578.4689999999991</v>
      </c>
      <c r="O3857" s="87">
        <v>-381.08206896135249</v>
      </c>
      <c r="P3857" s="198">
        <v>3</v>
      </c>
      <c r="Q3857" s="198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52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48">
        <v>1.1451101721597192E-3</v>
      </c>
      <c r="L3858" s="197">
        <v>2</v>
      </c>
      <c r="M3858" s="148">
        <v>0</v>
      </c>
      <c r="N3858" s="87">
        <v>5573.0690000000113</v>
      </c>
      <c r="O3858" s="87">
        <v>1102.4501845505636</v>
      </c>
      <c r="P3858" s="198">
        <v>0</v>
      </c>
      <c r="Q3858" s="198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52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48">
        <v>1.2015866942560317E-3</v>
      </c>
      <c r="L3859" s="197">
        <v>5</v>
      </c>
      <c r="M3859" s="148">
        <v>0</v>
      </c>
      <c r="N3859" s="87">
        <v>3551.1660000000065</v>
      </c>
      <c r="O3859" s="87">
        <v>675.09367588996872</v>
      </c>
      <c r="P3859" s="198">
        <v>0</v>
      </c>
      <c r="Q3859" s="198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52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48">
        <v>0.18382251057186938</v>
      </c>
      <c r="L3860" s="197">
        <v>-1611.4500000000044</v>
      </c>
      <c r="M3860" s="148">
        <v>0.26051369369677807</v>
      </c>
      <c r="N3860" s="87">
        <v>-39542.820000000254</v>
      </c>
      <c r="O3860" s="87">
        <v>-5795.1684149560497</v>
      </c>
      <c r="P3860" s="198">
        <v>15</v>
      </c>
      <c r="Q3860" s="198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52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48">
        <v>6.738233325973857E-3</v>
      </c>
      <c r="L3861" s="197">
        <v>-25</v>
      </c>
      <c r="M3861" s="148">
        <v>5.6963388666108478E-3</v>
      </c>
    </row>
    <row r="3862" spans="1:64" x14ac:dyDescent="0.25">
      <c r="A3862" s="152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48">
        <v>1.1443311856480457E-4</v>
      </c>
      <c r="L3862" s="197">
        <v>-0.73999999999978172</v>
      </c>
      <c r="M3862" s="148">
        <v>0</v>
      </c>
    </row>
    <row r="3863" spans="1:64" x14ac:dyDescent="0.25">
      <c r="A3863" s="152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48">
        <v>0.37794088586852442</v>
      </c>
      <c r="L3863" s="197">
        <v>2425.7500000000009</v>
      </c>
      <c r="M3863" s="148">
        <v>0.39205390134848594</v>
      </c>
      <c r="N3863" s="87">
        <v>-11290.269000000146</v>
      </c>
      <c r="O3863" s="87">
        <v>-861.64958699265458</v>
      </c>
      <c r="P3863" s="198">
        <v>2</v>
      </c>
      <c r="Q3863" s="198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52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48">
        <v>5.0322528654093777E-2</v>
      </c>
      <c r="L3864" s="197">
        <v>476</v>
      </c>
      <c r="M3864" s="148">
        <v>6.7513417214990393E-2</v>
      </c>
      <c r="N3864" s="87">
        <v>-9196.2499999999854</v>
      </c>
      <c r="O3864" s="87">
        <v>-2275.3669829842897</v>
      </c>
      <c r="P3864" s="198">
        <v>7</v>
      </c>
      <c r="Q3864" s="198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52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48">
        <v>9.866253663597906E-3</v>
      </c>
      <c r="L3865" s="197">
        <v>116.80000000000018</v>
      </c>
      <c r="M3865" s="148">
        <v>1.5887429905576497E-4</v>
      </c>
      <c r="N3865" s="87">
        <v>4892.2194999999774</v>
      </c>
      <c r="O3865" s="87">
        <v>716.97557041788662</v>
      </c>
      <c r="P3865" s="198">
        <v>1</v>
      </c>
      <c r="Q3865" s="198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52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48">
        <v>1.8831998919701502E-3</v>
      </c>
      <c r="L3866" s="197">
        <v>24</v>
      </c>
      <c r="M3866" s="148">
        <v>0</v>
      </c>
      <c r="N3866" s="87">
        <v>1576.660999999996</v>
      </c>
      <c r="O3866" s="87">
        <v>159.17905752525212</v>
      </c>
      <c r="P3866" s="198">
        <v>0</v>
      </c>
      <c r="Q3866" s="198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52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48">
        <v>9.0751928609936921E-4</v>
      </c>
      <c r="L3867" s="197">
        <v>-14</v>
      </c>
      <c r="M3867" s="148">
        <v>0</v>
      </c>
      <c r="N3867" s="87">
        <v>-1498.9659999999872</v>
      </c>
      <c r="O3867" s="87">
        <v>376.42007904191922</v>
      </c>
      <c r="P3867" s="198">
        <v>0</v>
      </c>
      <c r="Q3867" s="198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52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48">
        <v>0.21573174555628602</v>
      </c>
      <c r="L3868" s="197">
        <v>-256.60000000000218</v>
      </c>
      <c r="M3868" s="148">
        <v>0.25756663192581569</v>
      </c>
      <c r="N3868" s="87">
        <v>-23668.641000000032</v>
      </c>
      <c r="O3868" s="87">
        <v>-3446.5056816133761</v>
      </c>
      <c r="P3868" s="198">
        <v>0</v>
      </c>
      <c r="Q3868" s="198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52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48">
        <v>2.9095146210996944E-3</v>
      </c>
      <c r="L3869" s="197">
        <v>-24</v>
      </c>
      <c r="M3869" s="148">
        <v>0</v>
      </c>
    </row>
    <row r="3870" spans="1:64" x14ac:dyDescent="0.25">
      <c r="A3870" s="152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48">
        <v>4.0604671920969632E-3</v>
      </c>
      <c r="L3870" s="197">
        <v>56</v>
      </c>
      <c r="M3870" s="148">
        <v>0</v>
      </c>
    </row>
    <row r="3871" spans="1:64" x14ac:dyDescent="0.25">
      <c r="A3871" s="152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48">
        <v>3.5054393025297525E-3</v>
      </c>
      <c r="L3871" s="197">
        <v>5</v>
      </c>
      <c r="M3871" s="148">
        <v>2.4245955175830787E-3</v>
      </c>
    </row>
    <row r="3872" spans="1:64" x14ac:dyDescent="0.25">
      <c r="A3872" s="152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48">
        <v>9.4442377208989077E-3</v>
      </c>
      <c r="L3872" s="197">
        <v>-348</v>
      </c>
      <c r="M3872" s="148">
        <v>0</v>
      </c>
    </row>
    <row r="3873" spans="1:64" x14ac:dyDescent="0.25">
      <c r="A3873" s="152">
        <v>43830</v>
      </c>
      <c r="B3873" t="s">
        <v>835</v>
      </c>
      <c r="C3873" t="s">
        <v>839</v>
      </c>
      <c r="I3873">
        <v>10373.030000000001</v>
      </c>
      <c r="K3873" s="148">
        <v>2.0201126137955668E-2</v>
      </c>
      <c r="L3873" s="197">
        <v>0</v>
      </c>
      <c r="M3873" s="148">
        <v>9.903849500117537E-2</v>
      </c>
    </row>
    <row r="3874" spans="1:64" x14ac:dyDescent="0.25">
      <c r="A3874" s="152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48">
        <v>0.3864122167617135</v>
      </c>
      <c r="L3874" s="197">
        <v>-23945.809999999998</v>
      </c>
      <c r="M3874" s="148">
        <v>0.44908010748059773</v>
      </c>
      <c r="N3874" s="87">
        <v>-36820.077000000165</v>
      </c>
      <c r="O3874" s="87">
        <v>-4580.5991884859577</v>
      </c>
      <c r="P3874" s="198">
        <v>4</v>
      </c>
      <c r="Q3874" s="198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52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48">
        <v>3.008765621557918E-4</v>
      </c>
      <c r="L3875" s="197">
        <v>84.386000000000422</v>
      </c>
      <c r="M3875" s="148">
        <v>0</v>
      </c>
    </row>
    <row r="3876" spans="1:64" x14ac:dyDescent="0.25">
      <c r="A3876" s="152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48">
        <v>0.23557091860069493</v>
      </c>
      <c r="L3876" s="197">
        <v>15054.080000000002</v>
      </c>
      <c r="M3876" s="148">
        <v>0.24848438153100882</v>
      </c>
      <c r="N3876" s="87">
        <v>-6460.5409999999974</v>
      </c>
      <c r="O3876" s="87">
        <v>-819.45567633248709</v>
      </c>
      <c r="P3876" s="198">
        <v>0</v>
      </c>
      <c r="Q3876" s="198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52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48">
        <v>0.18195879763087833</v>
      </c>
      <c r="L3877" s="197">
        <v>-4685.7799999999988</v>
      </c>
      <c r="M3877" s="148">
        <v>0.27048947589999028</v>
      </c>
      <c r="N3877" s="87">
        <v>-47176.772000000215</v>
      </c>
      <c r="O3877" s="87">
        <v>-7556.5999381410602</v>
      </c>
      <c r="P3877" s="198">
        <v>16</v>
      </c>
      <c r="Q3877" s="198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52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48">
        <v>5.1984381983046959E-2</v>
      </c>
      <c r="L3878" s="197">
        <v>-2388.7800000000007</v>
      </c>
      <c r="M3878" s="148">
        <v>7.4518160028118771E-2</v>
      </c>
      <c r="N3878" s="87">
        <v>-10971.033999999985</v>
      </c>
      <c r="O3878" s="87">
        <v>-2948.1122487323905</v>
      </c>
      <c r="P3878" s="198">
        <v>9</v>
      </c>
      <c r="Q3878" s="198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52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48">
        <v>3.2972663849498228E-2</v>
      </c>
      <c r="L3879" s="197">
        <v>-1490.04</v>
      </c>
      <c r="M3879" s="148">
        <v>3.9203416443719802E-2</v>
      </c>
      <c r="N3879" s="87">
        <v>-3767.7689999999966</v>
      </c>
      <c r="O3879" s="87">
        <v>-1051.9232166201107</v>
      </c>
      <c r="P3879" s="198">
        <v>4</v>
      </c>
      <c r="Q3879" s="198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52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48">
        <v>1.1110092072125592E-2</v>
      </c>
      <c r="L3880" s="197">
        <v>-300.51000000000022</v>
      </c>
      <c r="M3880" s="148">
        <v>3.2846294086146203E-3</v>
      </c>
      <c r="N3880" s="87">
        <v>-1663.1099999999938</v>
      </c>
      <c r="O3880" s="87">
        <v>705.655860815604</v>
      </c>
      <c r="P3880" s="198">
        <v>0</v>
      </c>
      <c r="Q3880" s="198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52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48">
        <v>6.971432095890742E-3</v>
      </c>
      <c r="L3881" s="197">
        <v>10</v>
      </c>
      <c r="M3881" s="148">
        <v>5.8764953546053085E-3</v>
      </c>
    </row>
    <row r="3882" spans="1:64" x14ac:dyDescent="0.25">
      <c r="A3882" s="152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48">
        <v>3.1843573118117657E-3</v>
      </c>
      <c r="L3882" s="197">
        <v>-215</v>
      </c>
      <c r="M3882" s="148">
        <v>2.5012775099089264E-3</v>
      </c>
    </row>
    <row r="3883" spans="1:64" x14ac:dyDescent="0.25">
      <c r="A3883" s="152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48">
        <v>9.1673327531842808E-3</v>
      </c>
      <c r="L3883" s="197">
        <v>-286.5</v>
      </c>
      <c r="M3883" s="148">
        <v>0</v>
      </c>
    </row>
    <row r="3884" spans="1:64" x14ac:dyDescent="0.25">
      <c r="A3884" s="152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48">
        <v>1.0768552171174172E-3</v>
      </c>
      <c r="L3884" s="197">
        <v>-52</v>
      </c>
      <c r="M3884" s="148">
        <v>0</v>
      </c>
      <c r="N3884" s="87">
        <v>5573.0690000000113</v>
      </c>
      <c r="O3884" s="87">
        <v>1102.4501845505636</v>
      </c>
      <c r="P3884" s="198">
        <v>0</v>
      </c>
      <c r="Q3884" s="198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52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48">
        <v>1.3822320697328043E-3</v>
      </c>
      <c r="L3885" s="197">
        <v>54.980000000000473</v>
      </c>
      <c r="M3885" s="148">
        <v>0</v>
      </c>
      <c r="N3885" s="87">
        <v>4990.8287999999811</v>
      </c>
      <c r="O3885" s="87">
        <v>774.58592944099155</v>
      </c>
      <c r="P3885" s="198">
        <v>1</v>
      </c>
      <c r="Q3885" s="198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52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48">
        <v>1.7760074849473822E-3</v>
      </c>
      <c r="L3886" s="197">
        <v>-83</v>
      </c>
      <c r="M3886" s="148">
        <v>0</v>
      </c>
      <c r="N3886" s="87">
        <v>1576.660999999996</v>
      </c>
      <c r="O3886" s="87">
        <v>159.17905752525212</v>
      </c>
      <c r="P3886" s="198">
        <v>0</v>
      </c>
      <c r="Q3886" s="198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52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48">
        <v>1.0527465182267289E-3</v>
      </c>
      <c r="L3887" s="197">
        <v>58</v>
      </c>
      <c r="M3887" s="148">
        <v>0</v>
      </c>
      <c r="N3887" s="87">
        <v>-1498.9659999999872</v>
      </c>
      <c r="O3887" s="87">
        <v>376.42007904191922</v>
      </c>
      <c r="P3887" s="198">
        <v>0</v>
      </c>
      <c r="Q3887" s="198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52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48">
        <v>2.8086634207652038E-3</v>
      </c>
      <c r="L3888" s="197">
        <v>-96</v>
      </c>
      <c r="M3888" s="148">
        <v>0</v>
      </c>
    </row>
    <row r="3889" spans="1:64" x14ac:dyDescent="0.25">
      <c r="A3889" s="152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48">
        <v>9.9769832242632348E-3</v>
      </c>
      <c r="L3889" s="197">
        <v>2881</v>
      </c>
      <c r="M3889" s="148">
        <v>0</v>
      </c>
    </row>
    <row r="3890" spans="1:64" x14ac:dyDescent="0.25">
      <c r="A3890" s="152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48">
        <v>1.6022239471103362E-4</v>
      </c>
      <c r="L3890" s="197">
        <v>20.989999999999782</v>
      </c>
      <c r="M3890" s="148">
        <v>0</v>
      </c>
    </row>
    <row r="3891" spans="1:64" x14ac:dyDescent="0.25">
      <c r="A3891" s="152">
        <v>43892</v>
      </c>
      <c r="B3891" t="s">
        <v>835</v>
      </c>
      <c r="C3891" t="s">
        <v>839</v>
      </c>
      <c r="I3891">
        <v>30926.54</v>
      </c>
      <c r="K3891" s="148">
        <v>6.2133220049235986E-2</v>
      </c>
      <c r="L3891" s="197">
        <v>0</v>
      </c>
      <c r="M3891" s="148">
        <v>6.2434096611391779E-2</v>
      </c>
    </row>
    <row r="3892" spans="1:64" x14ac:dyDescent="0.25">
      <c r="A3892" s="152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48">
        <v>0.17166077148585682</v>
      </c>
      <c r="L3892" s="197">
        <v>6189.9700000000012</v>
      </c>
      <c r="M3892" s="148">
        <v>0.24494974522671856</v>
      </c>
      <c r="N3892" s="87">
        <v>-37257.964000000225</v>
      </c>
      <c r="O3892" s="87">
        <v>-5342.8027285509652</v>
      </c>
      <c r="P3892" s="198">
        <v>15</v>
      </c>
      <c r="Q3892" s="198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52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48">
        <v>0.37586058810373807</v>
      </c>
      <c r="L3893" s="197">
        <v>4826.0799999999981</v>
      </c>
      <c r="M3893" s="148">
        <v>0.42687946644650182</v>
      </c>
      <c r="N3893" s="87">
        <v>-31179.001000000164</v>
      </c>
      <c r="O3893" s="87">
        <v>-3677.7016109781534</v>
      </c>
      <c r="P3893" s="198">
        <v>4</v>
      </c>
      <c r="Q3893" s="198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52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48">
        <v>5.0357907824653318E-2</v>
      </c>
      <c r="L3894" s="197">
        <v>150</v>
      </c>
      <c r="M3894" s="148">
        <v>7.1770593327028634E-2</v>
      </c>
      <c r="N3894" s="87">
        <v>-10971.033999999985</v>
      </c>
      <c r="O3894" s="87">
        <v>-2948.1122487323905</v>
      </c>
      <c r="P3894" s="198">
        <v>9</v>
      </c>
      <c r="Q3894" s="198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52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48">
        <v>3.2182621438602649E-2</v>
      </c>
      <c r="L3895" s="197">
        <v>220</v>
      </c>
      <c r="M3895" s="148">
        <v>3.7757943265784528E-2</v>
      </c>
      <c r="N3895" s="87">
        <v>-3767.7689999999966</v>
      </c>
      <c r="O3895" s="87">
        <v>-1051.9232166201107</v>
      </c>
      <c r="P3895" s="198">
        <v>4</v>
      </c>
      <c r="Q3895" s="198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52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48">
        <v>3.086296368119963E-3</v>
      </c>
      <c r="L3896" s="197">
        <v>10</v>
      </c>
      <c r="M3896" s="148">
        <v>2.4090526509776516E-3</v>
      </c>
    </row>
    <row r="3897" spans="1:64" x14ac:dyDescent="0.25">
      <c r="A3897" s="152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48">
        <v>6.7434124406884456E-3</v>
      </c>
      <c r="L3897" s="197">
        <v>15</v>
      </c>
      <c r="M3897" s="148">
        <v>5.6598224932607475E-3</v>
      </c>
    </row>
    <row r="3898" spans="1:64" x14ac:dyDescent="0.25">
      <c r="A3898" s="152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48">
        <v>0.22830930595173773</v>
      </c>
      <c r="L3898" s="197">
        <v>7395.32</v>
      </c>
      <c r="M3898" s="148">
        <v>0.2264368238229417</v>
      </c>
      <c r="N3898" s="87">
        <v>1920.3829999999871</v>
      </c>
      <c r="O3898" s="87">
        <v>227.15062822485058</v>
      </c>
      <c r="P3898" s="198">
        <v>0</v>
      </c>
      <c r="Q3898" s="198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52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48">
        <v>1.74148384408023E-3</v>
      </c>
      <c r="L3899" s="197">
        <v>16</v>
      </c>
      <c r="M3899" s="148">
        <v>0</v>
      </c>
      <c r="N3899" s="87">
        <v>1576.660999999996</v>
      </c>
      <c r="O3899" s="87">
        <v>159.17905752525212</v>
      </c>
      <c r="P3899" s="198">
        <v>0</v>
      </c>
      <c r="Q3899" s="198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52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48">
        <v>9.8103589883186278E-4</v>
      </c>
      <c r="L3900" s="197">
        <v>-17</v>
      </c>
      <c r="M3900" s="148">
        <v>0</v>
      </c>
      <c r="N3900" s="87">
        <v>-1498.9659999999872</v>
      </c>
      <c r="O3900" s="87">
        <v>376.42007904191922</v>
      </c>
      <c r="P3900" s="198">
        <v>0</v>
      </c>
      <c r="Q3900" s="198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52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48">
        <v>2.8386186658507749E-3</v>
      </c>
      <c r="L3901" s="197">
        <v>69</v>
      </c>
      <c r="M3901" s="148">
        <v>0</v>
      </c>
    </row>
    <row r="3902" spans="1:64" x14ac:dyDescent="0.25">
      <c r="A3902" s="152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48">
        <v>1.0739150371828085E-2</v>
      </c>
      <c r="L3902" s="197">
        <v>20</v>
      </c>
      <c r="M3902" s="148">
        <v>3.1635215016946761E-3</v>
      </c>
      <c r="N3902" s="87">
        <v>-1663.1099999999938</v>
      </c>
      <c r="O3902" s="87">
        <v>705.655860815604</v>
      </c>
      <c r="P3902" s="198">
        <v>0</v>
      </c>
      <c r="Q3902" s="198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52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48">
        <v>6.2209266528413486E-2</v>
      </c>
      <c r="L3903" s="197">
        <v>3.8840000000000146</v>
      </c>
      <c r="M3903" s="148">
        <v>0</v>
      </c>
    </row>
    <row r="3904" spans="1:64" x14ac:dyDescent="0.25">
      <c r="A3904" s="152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48">
        <v>1.4009270034600961E-3</v>
      </c>
      <c r="L3904" s="197">
        <v>36</v>
      </c>
      <c r="M3904" s="148">
        <v>0</v>
      </c>
      <c r="N3904" s="87">
        <v>4990.8287999999811</v>
      </c>
      <c r="O3904" s="87">
        <v>774.58592944099155</v>
      </c>
      <c r="P3904" s="198">
        <v>1</v>
      </c>
      <c r="Q3904" s="198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52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48">
        <v>1.04295532439916E-3</v>
      </c>
      <c r="L3905" s="197">
        <v>3</v>
      </c>
      <c r="M3905" s="148">
        <v>0</v>
      </c>
      <c r="N3905" s="87">
        <v>5573.0690000000113</v>
      </c>
      <c r="O3905" s="87">
        <v>1102.4501845505636</v>
      </c>
      <c r="P3905" s="198">
        <v>0</v>
      </c>
      <c r="Q3905" s="198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52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48">
        <v>1.5743013950485278E-4</v>
      </c>
      <c r="L3906" s="197">
        <v>1.6100000000005821</v>
      </c>
      <c r="M3906" s="148">
        <v>0</v>
      </c>
    </row>
    <row r="3907" spans="1:64" x14ac:dyDescent="0.25">
      <c r="A3907" s="152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48">
        <v>8.7557937716256015E-3</v>
      </c>
      <c r="L3907" s="197">
        <v>-441</v>
      </c>
      <c r="M3907" s="148">
        <v>0</v>
      </c>
    </row>
    <row r="3908" spans="1:64" x14ac:dyDescent="0.25">
      <c r="A3908" s="152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48">
        <v>9.9148480189634423E-3</v>
      </c>
      <c r="L3908" s="197">
        <v>561</v>
      </c>
      <c r="M3908" s="148">
        <v>0</v>
      </c>
    </row>
    <row r="3909" spans="1:64" x14ac:dyDescent="0.25">
      <c r="A3909" s="152">
        <v>43894</v>
      </c>
      <c r="B3909" t="s">
        <v>835</v>
      </c>
      <c r="C3909" t="s">
        <v>839</v>
      </c>
      <c r="I3909">
        <v>16546.71</v>
      </c>
      <c r="K3909" s="148">
        <v>3.2017586819645311E-2</v>
      </c>
      <c r="L3909" s="197">
        <v>0</v>
      </c>
      <c r="M3909" s="148">
        <v>9.4226853348058803E-2</v>
      </c>
    </row>
    <row r="3910" spans="1:64" x14ac:dyDescent="0.25">
      <c r="A3910" s="152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48">
        <v>5.4544346143824134E-2</v>
      </c>
      <c r="L3910" s="197">
        <v>-4947</v>
      </c>
      <c r="M3910" s="148">
        <v>8.9099794940793939E-2</v>
      </c>
      <c r="N3910" s="87">
        <v>-15806.033999999985</v>
      </c>
      <c r="O3910" s="87">
        <v>-5239.171569520543</v>
      </c>
      <c r="P3910" s="198">
        <v>11</v>
      </c>
      <c r="Q3910" s="198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52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48">
        <v>0.1718807236253993</v>
      </c>
      <c r="L3911" s="197">
        <v>197.91000000000349</v>
      </c>
      <c r="M3911" s="148">
        <v>0.25318770766897697</v>
      </c>
      <c r="N3911" s="87">
        <v>-39710.843400000304</v>
      </c>
      <c r="O3911" s="87">
        <v>-6032.0650422948793</v>
      </c>
      <c r="P3911" s="198">
        <v>11</v>
      </c>
      <c r="Q3911" s="198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52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48">
        <v>0.38965241358623787</v>
      </c>
      <c r="L3912" s="197">
        <v>-19548.87</v>
      </c>
      <c r="M3912" s="148">
        <v>0.48873568402431794</v>
      </c>
      <c r="N3912" s="87">
        <v>-48279.869000000181</v>
      </c>
      <c r="O3912" s="87">
        <v>-6603.0505018393869</v>
      </c>
      <c r="P3912" s="198">
        <v>5</v>
      </c>
      <c r="Q3912" s="198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52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48">
        <v>3.1851343135102239E-2</v>
      </c>
      <c r="L3913" s="197">
        <v>-668.07000000000016</v>
      </c>
      <c r="M3913" s="148">
        <v>3.9510771138065108E-2</v>
      </c>
      <c r="N3913" s="87">
        <v>-3433.5210000000006</v>
      </c>
      <c r="O3913" s="87">
        <v>-945.40061694214899</v>
      </c>
      <c r="P3913" s="198">
        <v>3</v>
      </c>
      <c r="Q3913" s="198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52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48">
        <v>0.23448803443656732</v>
      </c>
      <c r="L3914" s="197">
        <v>-21194.560000000001</v>
      </c>
      <c r="M3914" s="148">
        <v>0.27813658852909268</v>
      </c>
      <c r="N3914" s="87">
        <v>-19137.176999999981</v>
      </c>
      <c r="O3914" s="87">
        <v>-2732.5154873571405</v>
      </c>
      <c r="P3914" s="198">
        <v>0</v>
      </c>
      <c r="Q3914" s="198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52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48">
        <v>1.1005545392210124E-3</v>
      </c>
      <c r="L3915" s="197">
        <v>-29.030000000000655</v>
      </c>
      <c r="M3915" s="148">
        <v>0</v>
      </c>
      <c r="N3915" s="87">
        <v>5623.0690000000113</v>
      </c>
      <c r="O3915" s="87">
        <v>1111.8087987827732</v>
      </c>
      <c r="P3915" s="198">
        <v>0</v>
      </c>
      <c r="Q3915" s="198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52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48">
        <v>1.4533793767948074E-4</v>
      </c>
      <c r="L3916" s="197">
        <v>-14.010000000000218</v>
      </c>
      <c r="M3916" s="148">
        <v>0</v>
      </c>
    </row>
    <row r="3917" spans="1:64" x14ac:dyDescent="0.25">
      <c r="A3917" s="152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48">
        <v>1.4954594032944345E-3</v>
      </c>
      <c r="L3917" s="197">
        <v>-30.980000000000473</v>
      </c>
      <c r="M3917" s="148">
        <v>0</v>
      </c>
      <c r="N3917" s="87">
        <v>4990.8287999999811</v>
      </c>
      <c r="O3917" s="87">
        <v>774.58592944099155</v>
      </c>
      <c r="P3917" s="198">
        <v>1</v>
      </c>
      <c r="Q3917" s="198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52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48">
        <v>2.4233779363631311E-3</v>
      </c>
      <c r="L3918" s="197">
        <v>222.96000000000004</v>
      </c>
      <c r="M3918" s="148">
        <v>0</v>
      </c>
      <c r="N3918" s="87">
        <v>1576.660999999996</v>
      </c>
      <c r="O3918" s="87">
        <v>159.17905752525212</v>
      </c>
      <c r="P3918" s="198">
        <v>0</v>
      </c>
      <c r="Q3918" s="198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52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48">
        <v>9.3439238329940852E-4</v>
      </c>
      <c r="L3919" s="197">
        <v>-73.960000000000036</v>
      </c>
      <c r="M3919" s="148">
        <v>0</v>
      </c>
      <c r="N3919" s="87">
        <v>-1498.9659999999872</v>
      </c>
      <c r="O3919" s="87">
        <v>376.42007904191922</v>
      </c>
      <c r="P3919" s="198">
        <v>0</v>
      </c>
      <c r="Q3919" s="198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52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48">
        <v>3.0534993588190833E-3</v>
      </c>
      <c r="L3920" s="197">
        <v>-52.050000000000182</v>
      </c>
      <c r="M3920" s="148">
        <v>0</v>
      </c>
    </row>
    <row r="3921" spans="1:64" x14ac:dyDescent="0.25">
      <c r="A3921" s="152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48">
        <v>7.1859737560901402E-3</v>
      </c>
      <c r="L3921" s="197">
        <v>-1194.9799999999996</v>
      </c>
      <c r="M3921" s="148">
        <v>0</v>
      </c>
    </row>
    <row r="3922" spans="1:64" x14ac:dyDescent="0.25">
      <c r="A3922" s="152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48">
        <v>1.0371108069600364E-2</v>
      </c>
      <c r="L3922" s="197">
        <v>-318.02000000000044</v>
      </c>
      <c r="M3922" s="148">
        <v>0</v>
      </c>
    </row>
    <row r="3923" spans="1:64" x14ac:dyDescent="0.25">
      <c r="A3923" s="152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48">
        <v>6.7867529918629096E-3</v>
      </c>
      <c r="L3923" s="197">
        <v>-340</v>
      </c>
      <c r="M3923" s="148">
        <v>6.3120039749440414E-3</v>
      </c>
    </row>
    <row r="3924" spans="1:64" x14ac:dyDescent="0.25">
      <c r="A3924" s="152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48">
        <v>3.0750788595881227E-3</v>
      </c>
      <c r="L3924" s="197">
        <v>-170</v>
      </c>
      <c r="M3924" s="148">
        <v>2.6866478457454124E-3</v>
      </c>
    </row>
    <row r="3925" spans="1:64" x14ac:dyDescent="0.25">
      <c r="A3925" s="152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48">
        <v>4.5211212061214569E-2</v>
      </c>
      <c r="L3925" s="197">
        <v>-877.48</v>
      </c>
      <c r="M3925" s="148">
        <v>3.8656201328110373E-2</v>
      </c>
      <c r="N3925" s="87">
        <v>4603.7760000000071</v>
      </c>
      <c r="O3925" s="87">
        <v>656.52685067178652</v>
      </c>
      <c r="P3925" s="198">
        <v>1</v>
      </c>
      <c r="Q3925" s="198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52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48">
        <v>3.5800391775836465E-2</v>
      </c>
      <c r="M3926" s="148">
        <v>2.4859584885933456E-2</v>
      </c>
    </row>
    <row r="3927" spans="1:64" x14ac:dyDescent="0.25">
      <c r="A3927" s="152">
        <v>43958</v>
      </c>
      <c r="B3927" t="s">
        <v>835</v>
      </c>
      <c r="C3927" t="s">
        <v>839</v>
      </c>
      <c r="I3927">
        <v>0</v>
      </c>
      <c r="K3927" s="148">
        <v>0</v>
      </c>
      <c r="L3927" s="197">
        <v>0</v>
      </c>
      <c r="M3927" s="148">
        <v>0</v>
      </c>
    </row>
    <row r="3928" spans="1:64" x14ac:dyDescent="0.25">
      <c r="A3928" s="152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48">
        <v>3.0551128368606382E-2</v>
      </c>
      <c r="L3928" s="197">
        <v>-82</v>
      </c>
      <c r="M3928" s="148">
        <v>3.810960824037074E-2</v>
      </c>
      <c r="N3928" s="87">
        <v>-3433.5210000000006</v>
      </c>
      <c r="O3928" s="87">
        <v>-945.40061694214899</v>
      </c>
      <c r="P3928" s="198">
        <v>3</v>
      </c>
      <c r="Q3928" s="198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52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48">
        <v>1.069851477140188E-3</v>
      </c>
      <c r="L3929" s="197">
        <v>4</v>
      </c>
      <c r="M3929" s="148">
        <v>0</v>
      </c>
      <c r="N3929" s="87">
        <v>5623.0690000000113</v>
      </c>
      <c r="O3929" s="87">
        <v>1111.8087987827732</v>
      </c>
      <c r="P3929" s="198">
        <v>0</v>
      </c>
      <c r="Q3929" s="198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52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48">
        <v>4.3778572215349365E-2</v>
      </c>
      <c r="L3930" s="197">
        <v>82</v>
      </c>
      <c r="M3930" s="148">
        <v>3.7285343875658114E-2</v>
      </c>
      <c r="N3930" s="87">
        <v>4603.7760000000071</v>
      </c>
      <c r="O3930" s="87">
        <v>656.52685067178652</v>
      </c>
      <c r="P3930" s="198">
        <v>1</v>
      </c>
      <c r="Q3930" s="198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52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48">
        <v>0.16734641782504109</v>
      </c>
      <c r="L3931" s="197">
        <v>-530.86000000000058</v>
      </c>
      <c r="M3931" s="148">
        <v>0.24687497216096593</v>
      </c>
      <c r="N3931" s="87">
        <v>-3771.0674000003492</v>
      </c>
      <c r="O3931" s="87">
        <v>-5810.3323294745214</v>
      </c>
      <c r="P3931" s="198">
        <v>10</v>
      </c>
      <c r="Q3931" s="198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52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48">
        <v>6.5460756723850029E-3</v>
      </c>
      <c r="L3932" s="197">
        <v>0</v>
      </c>
      <c r="M3932" s="148">
        <v>6.0881625887841441E-3</v>
      </c>
    </row>
    <row r="3933" spans="1:64" x14ac:dyDescent="0.25">
      <c r="A3933" s="152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48">
        <v>1.3966349049826187E-4</v>
      </c>
      <c r="L3933" s="197">
        <v>-0.25</v>
      </c>
      <c r="M3933" s="148">
        <v>0</v>
      </c>
    </row>
    <row r="3934" spans="1:64" x14ac:dyDescent="0.25">
      <c r="A3934" s="152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48">
        <v>0.37754517458269343</v>
      </c>
      <c r="L3934" s="197">
        <v>822</v>
      </c>
      <c r="M3934" s="148">
        <v>0.47140374421374787</v>
      </c>
      <c r="N3934" s="87">
        <v>-48279.869000000181</v>
      </c>
      <c r="O3934" s="87">
        <v>-6603.0505018393869</v>
      </c>
      <c r="P3934" s="198">
        <v>5</v>
      </c>
      <c r="Q3934" s="198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52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48">
        <v>5.2610050459524112E-2</v>
      </c>
      <c r="L3935" s="197">
        <v>0</v>
      </c>
      <c r="M3935" s="148">
        <v>8.5940066004424442E-2</v>
      </c>
      <c r="N3935" s="87">
        <v>-15806.033999999985</v>
      </c>
      <c r="O3935" s="87">
        <v>-5239.171569520543</v>
      </c>
      <c r="P3935" s="198">
        <v>11</v>
      </c>
      <c r="Q3935" s="198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52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48">
        <v>1.4882175217027908E-3</v>
      </c>
      <c r="L3936" s="197">
        <v>22</v>
      </c>
      <c r="M3936" s="148">
        <v>0</v>
      </c>
      <c r="N3936" s="87">
        <v>4990.8287999999811</v>
      </c>
      <c r="O3936" s="87">
        <v>774.58592944099155</v>
      </c>
      <c r="P3936" s="198">
        <v>1</v>
      </c>
      <c r="Q3936" s="198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52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48">
        <v>2.2583440713951439E-3</v>
      </c>
      <c r="L3937" s="197">
        <v>-38</v>
      </c>
      <c r="M3937" s="148">
        <v>0</v>
      </c>
      <c r="N3937" s="87">
        <v>1576.660999999996</v>
      </c>
      <c r="O3937" s="87">
        <v>159.17905752525212</v>
      </c>
      <c r="P3937" s="198">
        <v>0</v>
      </c>
      <c r="Q3937" s="198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52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48">
        <v>9.2207043652354722E-4</v>
      </c>
      <c r="L3938" s="197">
        <v>10</v>
      </c>
      <c r="M3938" s="148">
        <v>0</v>
      </c>
      <c r="N3938" s="87">
        <v>-1498.9659999999872</v>
      </c>
      <c r="O3938" s="87">
        <v>376.42007904191922</v>
      </c>
      <c r="P3938" s="198">
        <v>0</v>
      </c>
      <c r="Q3938" s="198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52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48">
        <v>0.23335250740299759</v>
      </c>
      <c r="L3939" s="197">
        <v>3449.6000000000022</v>
      </c>
      <c r="M3939" s="148">
        <v>0.26827308404378547</v>
      </c>
      <c r="N3939" s="87">
        <v>-19137.176999999981</v>
      </c>
      <c r="O3939" s="87">
        <v>-2732.5154873571405</v>
      </c>
      <c r="P3939" s="198">
        <v>0</v>
      </c>
      <c r="Q3939" s="198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52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48">
        <v>3.0118192362292842E-3</v>
      </c>
      <c r="L3940" s="197">
        <v>32</v>
      </c>
      <c r="M3940" s="148">
        <v>0</v>
      </c>
    </row>
    <row r="3941" spans="1:64" x14ac:dyDescent="0.25">
      <c r="A3941" s="152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48">
        <v>6.9873373711276483E-3</v>
      </c>
      <c r="L3941" s="197">
        <v>27</v>
      </c>
      <c r="M3941" s="148">
        <v>0</v>
      </c>
    </row>
    <row r="3942" spans="1:64" x14ac:dyDescent="0.25">
      <c r="A3942" s="152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48">
        <v>4.1784568878578357E-2</v>
      </c>
      <c r="L3942" s="197">
        <v>3485</v>
      </c>
      <c r="M3942" s="148">
        <v>2.3977994195826781E-2</v>
      </c>
    </row>
    <row r="3943" spans="1:64" x14ac:dyDescent="0.25">
      <c r="A3943" s="152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48">
        <v>3.0284706210874971E-3</v>
      </c>
      <c r="L3943" s="197">
        <v>30</v>
      </c>
      <c r="M3943" s="148">
        <v>2.5913717685594048E-3</v>
      </c>
    </row>
    <row r="3944" spans="1:64" x14ac:dyDescent="0.25">
      <c r="A3944" s="152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48">
        <v>9.9252660870486117E-3</v>
      </c>
      <c r="L3944" s="197">
        <v>-37.5</v>
      </c>
      <c r="M3944" s="148">
        <v>0</v>
      </c>
    </row>
    <row r="3945" spans="1:64" x14ac:dyDescent="0.25">
      <c r="A3945" s="152">
        <v>43962</v>
      </c>
      <c r="B3945" t="s">
        <v>835</v>
      </c>
      <c r="C3945" t="s">
        <v>839</v>
      </c>
      <c r="I3945">
        <v>8481.92</v>
      </c>
      <c r="K3945" s="148">
        <v>1.7654464282071798E-2</v>
      </c>
      <c r="L3945" s="197">
        <v>0</v>
      </c>
      <c r="M3945" s="148">
        <v>1.7654464282071798E-2</v>
      </c>
    </row>
    <row r="3946" spans="1:64" x14ac:dyDescent="0.25">
      <c r="A3946" s="152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48">
        <v>3.3712324069828825E-2</v>
      </c>
      <c r="L3946" s="197">
        <v>-348.11999999999989</v>
      </c>
      <c r="M3946" s="148">
        <v>4.0557164267908681E-2</v>
      </c>
      <c r="N3946" s="87">
        <v>-3987.4209999999985</v>
      </c>
      <c r="O3946" s="87">
        <v>-1138.6935112857138</v>
      </c>
      <c r="P3946" s="198">
        <v>6</v>
      </c>
      <c r="Q3946" s="198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52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48">
        <v>8.9784863083931874E-4</v>
      </c>
      <c r="L3947" s="197">
        <v>8</v>
      </c>
      <c r="M3947" s="148">
        <v>0</v>
      </c>
      <c r="N3947" s="87">
        <v>5623.0690000000113</v>
      </c>
      <c r="O3947" s="87">
        <v>1111.8087987827732</v>
      </c>
      <c r="P3947" s="198">
        <v>0</v>
      </c>
      <c r="Q3947" s="198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52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48">
        <v>5.3194951352428368E-2</v>
      </c>
      <c r="L3948" s="197">
        <v>-228.20000000000027</v>
      </c>
      <c r="M3948" s="148">
        <v>4.8221678345349607E-2</v>
      </c>
      <c r="N3948" s="87">
        <v>3162.7280000000064</v>
      </c>
      <c r="O3948" s="87">
        <v>531.87995873016018</v>
      </c>
      <c r="P3948" s="198">
        <v>2</v>
      </c>
      <c r="Q3948" s="198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52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48">
        <v>0.1233871060955735</v>
      </c>
      <c r="L3949" s="197">
        <v>21739.949999999997</v>
      </c>
      <c r="M3949" s="148">
        <v>0.15171369719342842</v>
      </c>
      <c r="N3949" s="87">
        <v>-16536.359400000423</v>
      </c>
      <c r="O3949" s="87">
        <v>-1888.9247108914772</v>
      </c>
      <c r="P3949" s="198">
        <v>9</v>
      </c>
      <c r="Q3949" s="198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52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48">
        <v>5.5212530747015577E-3</v>
      </c>
      <c r="L3950" s="197">
        <v>65</v>
      </c>
      <c r="M3950" s="148">
        <v>5.0310483624616993E-3</v>
      </c>
    </row>
    <row r="3951" spans="1:64" x14ac:dyDescent="0.25">
      <c r="A3951" s="152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48">
        <v>1.331120795797986E-4</v>
      </c>
      <c r="L3951" s="197">
        <v>10.68999999999869</v>
      </c>
      <c r="M3951" s="148">
        <v>0</v>
      </c>
    </row>
    <row r="3952" spans="1:64" x14ac:dyDescent="0.25">
      <c r="A3952" s="152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48">
        <v>0.32141088965860015</v>
      </c>
      <c r="L3952" s="197">
        <v>972.02999999999884</v>
      </c>
      <c r="M3952" s="148">
        <v>0.39730047877004238</v>
      </c>
      <c r="N3952" s="87">
        <v>-47560.833000000159</v>
      </c>
      <c r="O3952" s="87">
        <v>-6475.6945898578288</v>
      </c>
      <c r="P3952" s="198">
        <v>3</v>
      </c>
      <c r="Q3952" s="198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52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48">
        <v>4.3568018810651234E-2</v>
      </c>
      <c r="L3953" s="197">
        <v>1357.2600000000002</v>
      </c>
      <c r="M3953" s="148">
        <v>6.8776288732708343E-2</v>
      </c>
      <c r="N3953" s="87">
        <v>-1829.4176799999805</v>
      </c>
      <c r="O3953" s="87">
        <v>-4652.5337536184161</v>
      </c>
      <c r="P3953" s="198">
        <v>10</v>
      </c>
      <c r="Q3953" s="198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52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48">
        <v>1.0939305157352619E-3</v>
      </c>
      <c r="L3954" s="197">
        <v>-28.609999999999673</v>
      </c>
      <c r="M3954" s="148">
        <v>0</v>
      </c>
      <c r="N3954" s="87">
        <v>5034.220799999981</v>
      </c>
      <c r="O3954" s="87">
        <v>771.73369472392426</v>
      </c>
      <c r="P3954" s="198">
        <v>1</v>
      </c>
      <c r="Q3954" s="198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52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48">
        <v>2.0450996591340038E-3</v>
      </c>
      <c r="L3955" s="197">
        <v>121</v>
      </c>
      <c r="M3955" s="148">
        <v>0</v>
      </c>
      <c r="N3955" s="87">
        <v>1576.660999999996</v>
      </c>
      <c r="O3955" s="87">
        <v>159.17905752525212</v>
      </c>
      <c r="P3955" s="198">
        <v>0</v>
      </c>
      <c r="Q3955" s="198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52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48">
        <v>8.1012778759639674E-4</v>
      </c>
      <c r="L3956" s="197">
        <v>28</v>
      </c>
      <c r="M3956" s="148">
        <v>0</v>
      </c>
      <c r="N3956" s="87">
        <v>-1498.9659999999872</v>
      </c>
      <c r="O3956" s="87">
        <v>376.42007904191922</v>
      </c>
      <c r="P3956" s="198">
        <v>0</v>
      </c>
      <c r="Q3956" s="198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52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48">
        <v>0.18143560010413673</v>
      </c>
      <c r="L3957" s="197">
        <v>-7602.510000000002</v>
      </c>
      <c r="M3957" s="148">
        <v>0.22336920760351892</v>
      </c>
      <c r="N3957" s="87">
        <v>-23101.277000000002</v>
      </c>
      <c r="O3957" s="87">
        <v>-3477.3684279367476</v>
      </c>
      <c r="P3957" s="198">
        <v>0</v>
      </c>
      <c r="Q3957" s="198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52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48">
        <v>2.4063031313107412E-3</v>
      </c>
      <c r="L3958" s="197">
        <v>-48</v>
      </c>
      <c r="M3958" s="148">
        <v>0</v>
      </c>
    </row>
    <row r="3959" spans="1:64" x14ac:dyDescent="0.25">
      <c r="A3959" s="152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48">
        <v>2.5542245532497862E-3</v>
      </c>
      <c r="L3959" s="197">
        <v>30</v>
      </c>
      <c r="M3959" s="148">
        <v>2.1414205850478004E-3</v>
      </c>
    </row>
    <row r="3960" spans="1:64" x14ac:dyDescent="0.25">
      <c r="A3960" s="152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48">
        <v>8.5424621169798397E-3</v>
      </c>
      <c r="L3960" s="197">
        <v>229.2400000000016</v>
      </c>
      <c r="M3960" s="148">
        <v>0</v>
      </c>
    </row>
    <row r="3961" spans="1:64" x14ac:dyDescent="0.25">
      <c r="A3961" s="152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48">
        <v>9.7438936661010354E-3</v>
      </c>
      <c r="M3961" s="148">
        <v>5.0826488584869477E-3</v>
      </c>
    </row>
    <row r="3962" spans="1:64" x14ac:dyDescent="0.25">
      <c r="A3962" s="152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48">
        <v>0.15438868410754261</v>
      </c>
      <c r="M3962" s="148">
        <v>6.0518781754945267E-2</v>
      </c>
    </row>
    <row r="3963" spans="1:64" x14ac:dyDescent="0.25">
      <c r="A3963" s="152">
        <v>44006</v>
      </c>
      <c r="B3963" t="s">
        <v>835</v>
      </c>
      <c r="C3963" t="s">
        <v>839</v>
      </c>
      <c r="I3963">
        <v>32066.07</v>
      </c>
      <c r="K3963" s="148">
        <v>5.515417058601102E-2</v>
      </c>
      <c r="L3963" s="197">
        <v>0</v>
      </c>
      <c r="M3963" s="148">
        <v>5.515417058601102E-2</v>
      </c>
    </row>
    <row r="3964" spans="1:64" x14ac:dyDescent="0.25">
      <c r="A3964" s="152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48">
        <v>0.1699191994185007</v>
      </c>
      <c r="L3964" s="197">
        <v>-4199.37</v>
      </c>
      <c r="M3964" s="148">
        <v>0</v>
      </c>
    </row>
    <row r="3965" spans="1:64" x14ac:dyDescent="0.25">
      <c r="A3965" s="152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48">
        <v>1.5833064981944034E-2</v>
      </c>
      <c r="L3965" s="197">
        <v>1737.92</v>
      </c>
      <c r="M3965" s="148">
        <v>1.8921959539256978E-2</v>
      </c>
      <c r="N3965" s="87">
        <v>-2180.859000000004</v>
      </c>
      <c r="O3965" s="87">
        <v>-566.17365467532568</v>
      </c>
      <c r="P3965" s="198">
        <v>3</v>
      </c>
      <c r="Q3965" s="198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52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48">
        <v>7.1930895740424594E-4</v>
      </c>
      <c r="L3966" s="197">
        <v>-5480.79</v>
      </c>
      <c r="M3966" s="148">
        <v>1.015851654019943E-4</v>
      </c>
      <c r="N3966" s="87">
        <v>5623.0690000000113</v>
      </c>
      <c r="O3966" s="87">
        <v>1111.8087987827732</v>
      </c>
      <c r="P3966" s="198">
        <v>0</v>
      </c>
      <c r="Q3966" s="198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52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48">
        <v>2.7587289898913799E-2</v>
      </c>
      <c r="L3967" s="197">
        <v>3477.2799999999997</v>
      </c>
      <c r="M3967" s="148">
        <v>1.8811321002494552E-2</v>
      </c>
      <c r="N3967" s="87">
        <v>8748.2280000000064</v>
      </c>
      <c r="O3967" s="87">
        <v>1260.5857584288062</v>
      </c>
      <c r="P3967" s="198">
        <v>0</v>
      </c>
      <c r="Q3967" s="198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52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48">
        <v>8.112206575170107E-2</v>
      </c>
      <c r="L3968" s="197">
        <v>-380.77000000000044</v>
      </c>
      <c r="M3968" s="148">
        <v>0.10434053210480505</v>
      </c>
      <c r="N3968" s="87">
        <v>-17513.203400000435</v>
      </c>
      <c r="O3968" s="87">
        <v>-2103.8998555649559</v>
      </c>
      <c r="P3968" s="198">
        <v>7</v>
      </c>
      <c r="Q3968" s="198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52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48">
        <v>4.967641362916296E-3</v>
      </c>
      <c r="L3969" s="197">
        <v>495</v>
      </c>
      <c r="M3969" s="148">
        <v>3.8928118863352386E-3</v>
      </c>
    </row>
    <row r="3970" spans="1:64" x14ac:dyDescent="0.25">
      <c r="A3970" s="152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48">
        <v>1.1495163453383562E-4</v>
      </c>
      <c r="L3970" s="197">
        <v>-12993.21</v>
      </c>
      <c r="M3970" s="148">
        <v>0</v>
      </c>
    </row>
    <row r="3971" spans="1:64" x14ac:dyDescent="0.25">
      <c r="A3971" s="152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48">
        <v>0.24982895397967392</v>
      </c>
      <c r="L3971" s="197">
        <v>20236.28</v>
      </c>
      <c r="M3971" s="148">
        <v>0.28274236843167394</v>
      </c>
      <c r="N3971" s="87">
        <v>-26685.083000000159</v>
      </c>
      <c r="O3971" s="87">
        <v>-3001.6525114276533</v>
      </c>
      <c r="P3971" s="198">
        <v>4</v>
      </c>
      <c r="Q3971" s="198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52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48">
        <v>2.9776910460820594E-2</v>
      </c>
      <c r="L3972" s="197">
        <v>3741.5200000000004</v>
      </c>
      <c r="M3972" s="148">
        <v>4.4816682389722383E-2</v>
      </c>
      <c r="N3972" s="87">
        <v>-11167.267999999982</v>
      </c>
      <c r="O3972" s="87">
        <v>-3072.6035636887555</v>
      </c>
      <c r="P3972" s="198">
        <v>9</v>
      </c>
      <c r="Q3972" s="198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52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48">
        <v>9.5632263685545337E-4</v>
      </c>
      <c r="L3973" s="197">
        <v>109.42000000000007</v>
      </c>
      <c r="M3973" s="148">
        <v>0</v>
      </c>
      <c r="N3973" s="87">
        <v>5092.64479999998</v>
      </c>
      <c r="O3973" s="87">
        <v>790.38796236024621</v>
      </c>
      <c r="P3973" s="198">
        <v>1</v>
      </c>
      <c r="Q3973" s="198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52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48">
        <v>2.9516471010725951E-3</v>
      </c>
      <c r="L3974" s="197">
        <v>249.33999999999992</v>
      </c>
      <c r="M3974" s="148">
        <v>1.3779865084372528E-4</v>
      </c>
      <c r="N3974" s="87">
        <v>1576.660999999996</v>
      </c>
      <c r="O3974" s="87">
        <v>159.17905752525212</v>
      </c>
      <c r="P3974" s="198">
        <v>0</v>
      </c>
      <c r="Q3974" s="198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52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48">
        <v>7.0415110581143608E-4</v>
      </c>
      <c r="L3975" s="197">
        <v>-1960.7399999999998</v>
      </c>
      <c r="M3975" s="148">
        <v>2.1083193579089966E-4</v>
      </c>
      <c r="N3975" s="87">
        <v>-1498.9659999999872</v>
      </c>
      <c r="O3975" s="87">
        <v>376.42007904191922</v>
      </c>
      <c r="P3975" s="198">
        <v>0</v>
      </c>
      <c r="Q3975" s="198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52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48">
        <v>0.12364838298588481</v>
      </c>
      <c r="L3976" s="197">
        <v>10210.76</v>
      </c>
      <c r="M3976" s="148">
        <v>0.14317308760379732</v>
      </c>
      <c r="N3976" s="87">
        <v>-13552.920999999988</v>
      </c>
      <c r="O3976" s="87">
        <v>-1871.0144391574568</v>
      </c>
      <c r="P3976" s="198">
        <v>0</v>
      </c>
      <c r="Q3976" s="198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52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48">
        <v>2.3701367945120747E-3</v>
      </c>
      <c r="L3977" s="197">
        <v>-2010.85</v>
      </c>
      <c r="M3977" s="148">
        <v>1.3090871830153902E-4</v>
      </c>
    </row>
    <row r="3978" spans="1:64" x14ac:dyDescent="0.25">
      <c r="A3978" s="152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48">
        <v>2.170328750788673E-3</v>
      </c>
      <c r="L3978" s="197">
        <v>128</v>
      </c>
      <c r="M3978" s="148">
        <v>1.663229715683764E-3</v>
      </c>
    </row>
    <row r="3979" spans="1:64" x14ac:dyDescent="0.25">
      <c r="A3979" s="152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48">
        <v>2.7559730168745054E-3</v>
      </c>
      <c r="M3979" s="148">
        <v>2.7559730168745054E-3</v>
      </c>
    </row>
    <row r="3980" spans="1:64" x14ac:dyDescent="0.25">
      <c r="A3980" s="152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48">
        <v>8.3278614637405362E-3</v>
      </c>
      <c r="L3980" s="197">
        <v>-12215.27</v>
      </c>
      <c r="M3980" s="148">
        <v>2.0669797626558789E-4</v>
      </c>
    </row>
    <row r="3981" spans="1:64" x14ac:dyDescent="0.25">
      <c r="A3981" s="152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48">
        <v>2.0256401674027615E-2</v>
      </c>
      <c r="L3981" s="197">
        <v>9035</v>
      </c>
      <c r="M3981" s="148">
        <v>4.0719501324320813E-3</v>
      </c>
    </row>
    <row r="3982" spans="1:64" x14ac:dyDescent="0.25">
      <c r="A3982" s="152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48">
        <v>0.19248128945804077</v>
      </c>
      <c r="L3982" s="197">
        <v>120117.15</v>
      </c>
      <c r="M3982" s="148">
        <v>0</v>
      </c>
    </row>
    <row r="3983" spans="1:64" x14ac:dyDescent="0.25">
      <c r="A3983" s="152">
        <v>44022</v>
      </c>
      <c r="B3983" t="s">
        <v>835</v>
      </c>
      <c r="C3983" t="s">
        <v>839</v>
      </c>
      <c r="I3983">
        <v>46087.62</v>
      </c>
      <c r="K3983" s="148">
        <v>6.3508118565982902E-2</v>
      </c>
      <c r="M3983" s="148">
        <v>0.1699191994185007</v>
      </c>
    </row>
    <row r="3984" spans="1:64" x14ac:dyDescent="0.25">
      <c r="A3984" s="152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48">
        <v>0.29694146125456772</v>
      </c>
      <c r="L3984" s="197">
        <v>0</v>
      </c>
      <c r="M3984" s="148">
        <v>0</v>
      </c>
    </row>
    <row r="3985" spans="1:64" x14ac:dyDescent="0.25">
      <c r="A3985" s="152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48">
        <v>0.20299124538598054</v>
      </c>
      <c r="L3985" s="197">
        <v>2117.9200000000019</v>
      </c>
      <c r="M3985" s="148">
        <v>0.23248762139601445</v>
      </c>
      <c r="N3985" s="87">
        <v>-26237.15800000017</v>
      </c>
      <c r="O3985" s="87">
        <v>-2933.773622693891</v>
      </c>
      <c r="P3985" s="198">
        <v>1</v>
      </c>
      <c r="Q3985" s="198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52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48">
        <v>0.12195193671399669</v>
      </c>
      <c r="L3986" s="197">
        <v>3220.84</v>
      </c>
      <c r="M3986" s="148">
        <v>0.13678760202105564</v>
      </c>
      <c r="N3986" s="87">
        <v>-11439.284999999989</v>
      </c>
      <c r="O3986" s="87">
        <v>-1542.9912763157879</v>
      </c>
      <c r="P3986" s="198">
        <v>0</v>
      </c>
      <c r="Q3986" s="198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52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48">
        <v>2.8222287501026812E-2</v>
      </c>
      <c r="L3987" s="197">
        <v>627.57999999999993</v>
      </c>
      <c r="M3987" s="148">
        <v>4.2161647538739279E-2</v>
      </c>
      <c r="N3987" s="87">
        <v>-10732.683999999983</v>
      </c>
      <c r="O3987" s="87">
        <v>-2889.1434062146845</v>
      </c>
      <c r="P3987" s="198">
        <v>9</v>
      </c>
      <c r="Q3987" s="198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52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48">
        <v>6.2219933398816304E-2</v>
      </c>
      <c r="L3988" s="197">
        <v>2709.9900000000016</v>
      </c>
      <c r="M3988" s="148">
        <v>8.1380206586548279E-2</v>
      </c>
      <c r="N3988" s="87">
        <v>-14173.983400000441</v>
      </c>
      <c r="O3988" s="87">
        <v>-1604.4050292525983</v>
      </c>
      <c r="P3988" s="198">
        <v>7</v>
      </c>
      <c r="Q3988" s="198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52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48">
        <v>2.7318447977178688E-2</v>
      </c>
      <c r="L3989" s="197">
        <v>140</v>
      </c>
      <c r="M3989" s="148">
        <v>1.8498640974967225E-2</v>
      </c>
      <c r="N3989" s="87">
        <v>6335.7920000000067</v>
      </c>
      <c r="O3989" s="87">
        <v>1260.5857584288062</v>
      </c>
      <c r="P3989" s="198">
        <v>0</v>
      </c>
      <c r="Q3989" s="198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52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48">
        <v>1.5773151510632934E-2</v>
      </c>
      <c r="L3990" s="197">
        <v>150</v>
      </c>
      <c r="M3990" s="148">
        <v>1.8607440488265223E-2</v>
      </c>
      <c r="N3990" s="87">
        <v>-2180.859000000004</v>
      </c>
      <c r="O3990" s="87">
        <v>-566.17365467532568</v>
      </c>
      <c r="P3990" s="198">
        <v>3</v>
      </c>
      <c r="Q3990" s="198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52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48">
        <v>5.0273532735780231E-3</v>
      </c>
      <c r="L3991" s="197">
        <v>105</v>
      </c>
      <c r="M3991" s="148">
        <v>3.8281059293417559E-3</v>
      </c>
    </row>
    <row r="3992" spans="1:64" x14ac:dyDescent="0.25">
      <c r="A3992" s="152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48">
        <v>2.1613553831150798E-3</v>
      </c>
      <c r="L3992" s="197">
        <v>20</v>
      </c>
      <c r="M3992" s="148">
        <v>1.635583666093982E-3</v>
      </c>
    </row>
    <row r="3993" spans="1:64" x14ac:dyDescent="0.25">
      <c r="A3993" s="152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48">
        <v>0.20820966518558942</v>
      </c>
      <c r="L3993" s="197">
        <v>13968</v>
      </c>
      <c r="M3993" s="148">
        <v>0</v>
      </c>
    </row>
    <row r="3994" spans="1:64" x14ac:dyDescent="0.25">
      <c r="A3994" s="152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48">
        <v>9.0085834400934484E-3</v>
      </c>
      <c r="L3994" s="197">
        <v>604.5</v>
      </c>
      <c r="M3994" s="148">
        <v>2.0326226173496048E-4</v>
      </c>
    </row>
    <row r="3995" spans="1:64" x14ac:dyDescent="0.25">
      <c r="A3995" s="152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48">
        <v>7.0599758909276273E-4</v>
      </c>
      <c r="L3995" s="197">
        <v>-1</v>
      </c>
      <c r="M3995" s="148">
        <v>9.9896626234008613E-5</v>
      </c>
      <c r="N3995" s="87">
        <v>5623.0690000000113</v>
      </c>
      <c r="O3995" s="87">
        <v>1111.8087987827732</v>
      </c>
      <c r="P3995" s="198">
        <v>0</v>
      </c>
      <c r="Q3995" s="198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52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48">
        <v>1.0054706547156045E-3</v>
      </c>
      <c r="L3996" s="197">
        <v>48</v>
      </c>
      <c r="M3996" s="148">
        <v>0</v>
      </c>
      <c r="N3996" s="87">
        <v>5092.64479999998</v>
      </c>
      <c r="O3996" s="87">
        <v>790.38796236024621</v>
      </c>
      <c r="P3996" s="198">
        <v>1</v>
      </c>
      <c r="Q3996" s="198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52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48">
        <v>3.0082814736774152E-3</v>
      </c>
      <c r="L3997" s="197">
        <v>78</v>
      </c>
      <c r="M3997" s="148">
        <v>1.3550817448997366E-4</v>
      </c>
      <c r="N3997" s="87">
        <v>1576.660999999996</v>
      </c>
      <c r="O3997" s="87">
        <v>159.17905752525212</v>
      </c>
      <c r="P3997" s="198">
        <v>0</v>
      </c>
      <c r="Q3997" s="198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52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48">
        <v>7.2225857003155964E-4</v>
      </c>
      <c r="L3998" s="197">
        <v>22</v>
      </c>
      <c r="M3998" s="148">
        <v>2.0732750696965971E-4</v>
      </c>
      <c r="N3998" s="87">
        <v>-1498.9659999999872</v>
      </c>
      <c r="O3998" s="87">
        <v>376.42007904191922</v>
      </c>
      <c r="P3998" s="198">
        <v>0</v>
      </c>
      <c r="Q3998" s="198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52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48">
        <v>2.4025599337072329E-3</v>
      </c>
      <c r="L3999" s="197">
        <v>53</v>
      </c>
      <c r="M3999" s="148">
        <v>1.2873276576547498E-4</v>
      </c>
    </row>
    <row r="4000" spans="1:64" x14ac:dyDescent="0.25">
      <c r="A4000" s="152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48">
        <v>2.7101634897994734E-3</v>
      </c>
      <c r="L4000" s="197">
        <v>0</v>
      </c>
      <c r="M4000" s="148">
        <v>2.7101634897994734E-3</v>
      </c>
    </row>
    <row r="4001" spans="1:64" x14ac:dyDescent="0.25">
      <c r="A4001" s="152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48">
        <v>1.1397592556351684E-4</v>
      </c>
      <c r="L4001" s="197">
        <v>0.69000000000002615</v>
      </c>
      <c r="M4001" s="148">
        <v>0</v>
      </c>
    </row>
    <row r="4002" spans="1:64" x14ac:dyDescent="0.25">
      <c r="A4002" s="152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48">
        <v>0</v>
      </c>
      <c r="L4002" s="197">
        <v>1448.83</v>
      </c>
      <c r="M4002" s="148">
        <v>0</v>
      </c>
    </row>
    <row r="4003" spans="1:64" x14ac:dyDescent="0.25">
      <c r="A4003" s="152">
        <v>44025</v>
      </c>
      <c r="B4003" t="s">
        <v>835</v>
      </c>
      <c r="C4003" t="s">
        <v>839</v>
      </c>
      <c r="I4003">
        <v>7014.98</v>
      </c>
      <c r="K4003" s="148">
        <v>9.5058713388367529E-3</v>
      </c>
      <c r="L4003" s="197">
        <v>0</v>
      </c>
      <c r="M4003" s="148">
        <v>0.29694146125456772</v>
      </c>
    </row>
    <row r="4004" spans="1:64" x14ac:dyDescent="0.25">
      <c r="A4004" s="152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48">
        <v>0.22525516677714386</v>
      </c>
      <c r="L4004" s="197">
        <v>15366</v>
      </c>
      <c r="M4004" s="148">
        <v>0</v>
      </c>
    </row>
    <row r="4005" spans="1:64" x14ac:dyDescent="0.25">
      <c r="A4005" s="152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48">
        <v>2.6541452317617873E-2</v>
      </c>
      <c r="L4005" s="197">
        <v>-245</v>
      </c>
      <c r="M4005" s="148">
        <v>1.8193602482451422E-2</v>
      </c>
      <c r="N4005" s="87">
        <v>6300.7920000000067</v>
      </c>
      <c r="O4005" s="87">
        <v>1260.5857584288062</v>
      </c>
      <c r="P4005" s="198">
        <v>0</v>
      </c>
      <c r="Q4005" s="198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52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48">
        <v>8.2523059377700159E-3</v>
      </c>
      <c r="L4006" s="197">
        <v>-456</v>
      </c>
      <c r="M4006" s="148">
        <v>1.9991051205838216E-4</v>
      </c>
    </row>
    <row r="4007" spans="1:64" x14ac:dyDescent="0.25">
      <c r="A4007" s="152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48">
        <v>9.8222698258018442E-4</v>
      </c>
      <c r="L4007" s="197">
        <v>-5</v>
      </c>
      <c r="M4007" s="148">
        <v>0</v>
      </c>
      <c r="N4007" s="87">
        <v>5092.64479999998</v>
      </c>
      <c r="O4007" s="87">
        <v>790.38796236024621</v>
      </c>
      <c r="P4007" s="198">
        <v>1</v>
      </c>
      <c r="Q4007" s="198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52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48">
        <v>3.2545431363104615E-3</v>
      </c>
      <c r="L4008" s="197">
        <v>222</v>
      </c>
      <c r="M4008" s="148">
        <v>1.3327367470558811E-4</v>
      </c>
      <c r="N4008" s="87">
        <v>1576.660999999996</v>
      </c>
      <c r="O4008" s="87">
        <v>159.17905752525212</v>
      </c>
      <c r="P4008" s="198">
        <v>0</v>
      </c>
      <c r="Q4008" s="198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52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48">
        <v>2.4309118266299273E-3</v>
      </c>
      <c r="L4009" s="197">
        <v>51</v>
      </c>
      <c r="M4009" s="148">
        <v>1.2660999097030871E-4</v>
      </c>
    </row>
    <row r="4010" spans="1:64" x14ac:dyDescent="0.25">
      <c r="A4010" s="152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48">
        <v>4.9977628014595543E-3</v>
      </c>
      <c r="L4010" s="197">
        <v>40</v>
      </c>
      <c r="M4010" s="148">
        <v>3.764981310432864E-3</v>
      </c>
    </row>
    <row r="4011" spans="1:64" x14ac:dyDescent="0.25">
      <c r="A4011" s="152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48">
        <v>6.8502668798672286E-4</v>
      </c>
      <c r="L4011" s="197">
        <v>-7</v>
      </c>
      <c r="M4011" s="148">
        <v>9.8249352992959584E-5</v>
      </c>
      <c r="N4011" s="87">
        <v>5623.0690000000113</v>
      </c>
      <c r="O4011" s="87">
        <v>1111.8087987827732</v>
      </c>
      <c r="P4011" s="198">
        <v>0</v>
      </c>
      <c r="Q4011" s="198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52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48">
        <v>2.1590335302305273E-3</v>
      </c>
      <c r="L4012" s="197">
        <v>25</v>
      </c>
      <c r="M4012" s="148">
        <v>1.6086132536964485E-3</v>
      </c>
    </row>
    <row r="4013" spans="1:64" x14ac:dyDescent="0.25">
      <c r="A4013" s="152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48">
        <v>7.3833615786895806E-4</v>
      </c>
      <c r="L4013" s="197">
        <v>21</v>
      </c>
      <c r="M4013" s="148">
        <v>2.039087222995498E-4</v>
      </c>
      <c r="N4013" s="87">
        <v>-1498.9659999999872</v>
      </c>
      <c r="O4013" s="87">
        <v>376.42007904191922</v>
      </c>
      <c r="P4013" s="198">
        <v>0</v>
      </c>
      <c r="Q4013" s="198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52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48">
        <v>1.1877349889762012E-4</v>
      </c>
      <c r="L4014" s="197">
        <v>5.0099999999999909</v>
      </c>
      <c r="M4014" s="148">
        <v>0</v>
      </c>
    </row>
    <row r="4015" spans="1:64" x14ac:dyDescent="0.25">
      <c r="A4015" s="152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48">
        <v>0.29206031545372363</v>
      </c>
      <c r="L4015" s="197">
        <v>11.52</v>
      </c>
      <c r="M4015" s="148">
        <v>0</v>
      </c>
    </row>
    <row r="4016" spans="1:64" x14ac:dyDescent="0.25">
      <c r="A4016" s="152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48">
        <v>2.6654734941117622E-3</v>
      </c>
      <c r="L4016" s="197">
        <v>0</v>
      </c>
      <c r="M4016" s="148">
        <v>2.6654734941117622E-3</v>
      </c>
    </row>
    <row r="4017" spans="1:64" x14ac:dyDescent="0.25">
      <c r="A4017" s="152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48">
        <v>1.5393109428495427E-2</v>
      </c>
      <c r="L4017" s="197">
        <v>-90</v>
      </c>
      <c r="M4017" s="148">
        <v>1.8300607915872538E-2</v>
      </c>
      <c r="N4017" s="87">
        <v>-2180.859000000004</v>
      </c>
      <c r="O4017" s="87">
        <v>-566.17365467532568</v>
      </c>
      <c r="P4017" s="198">
        <v>3</v>
      </c>
      <c r="Q4017" s="198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52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48">
        <v>2.7521013826703945E-2</v>
      </c>
      <c r="L4018" s="197">
        <v>-177</v>
      </c>
      <c r="M4018" s="148">
        <v>4.1466411308974979E-2</v>
      </c>
      <c r="N4018" s="87">
        <v>-10732.683999999983</v>
      </c>
      <c r="O4018" s="87">
        <v>-2889.1434062146845</v>
      </c>
      <c r="P4018" s="198">
        <v>8</v>
      </c>
      <c r="Q4018" s="198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52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48">
        <v>0.11961898708995236</v>
      </c>
      <c r="L4019" s="197">
        <v>-241.60000000000036</v>
      </c>
      <c r="M4019" s="148">
        <v>0.13453200476005586</v>
      </c>
      <c r="N4019" s="87">
        <v>-11439.284999999989</v>
      </c>
      <c r="O4019" s="87">
        <v>-1542.9912763157879</v>
      </c>
      <c r="P4019" s="198">
        <v>0</v>
      </c>
      <c r="Q4019" s="198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52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48">
        <v>6.0986033545277117E-2</v>
      </c>
      <c r="L4020" s="197">
        <v>-113.65999999999985</v>
      </c>
      <c r="M4020" s="148">
        <v>7.9981836930516415E-2</v>
      </c>
      <c r="N4020" s="87">
        <v>-14287.983400000427</v>
      </c>
      <c r="O4020" s="87">
        <v>-1622.8226600341395</v>
      </c>
      <c r="P4020" s="198">
        <v>2</v>
      </c>
      <c r="Q4020" s="198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52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48">
        <v>0.20091806103915641</v>
      </c>
      <c r="L4021" s="197">
        <v>-1997</v>
      </c>
      <c r="M4021" s="148">
        <v>0.2325895236256442</v>
      </c>
      <c r="N4021" s="87">
        <v>-28442.15800000017</v>
      </c>
      <c r="O4021" s="87">
        <v>-3276.5975844980062</v>
      </c>
      <c r="P4021" s="198">
        <v>1</v>
      </c>
      <c r="Q4021" s="198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52">
        <v>44026</v>
      </c>
      <c r="B4022" t="s">
        <v>835</v>
      </c>
      <c r="C4022" t="s">
        <v>839</v>
      </c>
      <c r="I4022">
        <v>4904.42</v>
      </c>
      <c r="K4022" s="148">
        <v>5.4214664680835595E-3</v>
      </c>
      <c r="L4022" s="197">
        <v>0</v>
      </c>
      <c r="M4022" s="148">
        <v>0.29206031545372363</v>
      </c>
    </row>
    <row r="4023" spans="1:64" x14ac:dyDescent="0.25">
      <c r="A4023" s="152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48">
        <v>0.2379802704206273</v>
      </c>
      <c r="L4023" s="197">
        <v>27.57</v>
      </c>
      <c r="M4023" s="148">
        <v>0</v>
      </c>
    </row>
    <row r="4024" spans="1:64" x14ac:dyDescent="0.25">
      <c r="A4024" s="152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48">
        <v>1.6893244805790283E-2</v>
      </c>
      <c r="L4024" s="197">
        <v>-400.03999999999996</v>
      </c>
      <c r="M4024" s="148">
        <v>2.0383623078733093E-2</v>
      </c>
      <c r="N4024" s="87">
        <v>-2546.1590000000033</v>
      </c>
      <c r="O4024" s="87">
        <v>-710.86198896648148</v>
      </c>
      <c r="P4024" s="198">
        <v>4</v>
      </c>
      <c r="Q4024" s="198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52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48">
        <v>6.8411219461623715E-4</v>
      </c>
      <c r="L4025" s="197">
        <v>-8</v>
      </c>
      <c r="M4025" s="148">
        <v>9.9669468353970391E-5</v>
      </c>
      <c r="N4025" s="87">
        <v>5623.0690000000113</v>
      </c>
      <c r="O4025" s="87">
        <v>1111.8087987827732</v>
      </c>
      <c r="P4025" s="198">
        <v>0</v>
      </c>
      <c r="Q4025" s="198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52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48">
        <v>3.034700063311474E-2</v>
      </c>
      <c r="L4026" s="197">
        <v>-918.57999999999993</v>
      </c>
      <c r="M4026" s="148">
        <v>2.3120409857294195E-2</v>
      </c>
      <c r="N4026" s="87">
        <v>4279.812000000009</v>
      </c>
      <c r="O4026" s="87">
        <v>1049.2003745730558</v>
      </c>
      <c r="P4026" s="198">
        <v>0</v>
      </c>
      <c r="Q4026" s="198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52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48">
        <v>5.6654224116993675E-2</v>
      </c>
      <c r="L4027" s="197">
        <v>75.559999999999491</v>
      </c>
      <c r="M4027" s="148">
        <v>7.5822439409967565E-2</v>
      </c>
      <c r="N4027" s="87">
        <v>-66151.695400000433</v>
      </c>
      <c r="O4027" s="87">
        <v>-1612.5939168343341</v>
      </c>
      <c r="P4027" s="198">
        <v>1</v>
      </c>
      <c r="Q4027" s="198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52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48">
        <v>4.4818812750055852E-3</v>
      </c>
      <c r="L4028" s="197">
        <v>-435</v>
      </c>
      <c r="M4028" s="148">
        <v>3.819401086543221E-3</v>
      </c>
    </row>
    <row r="4029" spans="1:64" x14ac:dyDescent="0.25">
      <c r="A4029" s="152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48">
        <v>1.0429330966936074E-4</v>
      </c>
      <c r="L4029" s="197">
        <v>-11.980000000000018</v>
      </c>
      <c r="M4029" s="148">
        <v>0</v>
      </c>
    </row>
    <row r="4030" spans="1:64" x14ac:dyDescent="0.25">
      <c r="A4030" s="152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48">
        <v>0.27040007692341389</v>
      </c>
      <c r="L4030" s="197">
        <v>-270.25</v>
      </c>
      <c r="M4030" s="148">
        <v>0</v>
      </c>
    </row>
    <row r="4031" spans="1:64" x14ac:dyDescent="0.25">
      <c r="A4031" s="152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48">
        <v>0.20582853855410266</v>
      </c>
      <c r="L4031" s="197">
        <v>-9896.0000000000036</v>
      </c>
      <c r="M4031" s="148">
        <v>0.25133718246040165</v>
      </c>
      <c r="N4031" s="87">
        <v>-37050.15800000017</v>
      </c>
      <c r="O4031" s="87">
        <v>-4705.7787640445849</v>
      </c>
      <c r="P4031" s="198">
        <v>0</v>
      </c>
      <c r="Q4031" s="198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52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48">
        <v>2.7645703864649835E-2</v>
      </c>
      <c r="L4032" s="197">
        <v>-3881</v>
      </c>
      <c r="M4032" s="148">
        <v>4.7039784341877847E-2</v>
      </c>
      <c r="N4032" s="87">
        <v>-14565.683999999979</v>
      </c>
      <c r="O4032" s="87">
        <v>-4814.6065609588977</v>
      </c>
      <c r="P4032" s="198">
        <v>9</v>
      </c>
      <c r="Q4032" s="198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52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48">
        <v>9.9236828230892904E-4</v>
      </c>
      <c r="L4033" s="197">
        <v>-3</v>
      </c>
      <c r="M4033" s="148">
        <v>0</v>
      </c>
      <c r="N4033" s="87">
        <v>5092.64479999998</v>
      </c>
      <c r="O4033" s="87">
        <v>790.38796236024621</v>
      </c>
      <c r="P4033" s="198">
        <v>1</v>
      </c>
      <c r="Q4033" s="198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52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48">
        <v>2.824328803465058E-3</v>
      </c>
      <c r="L4034" s="197">
        <v>-353</v>
      </c>
      <c r="M4034" s="148">
        <v>1.3520003846170694E-4</v>
      </c>
      <c r="N4034" s="87">
        <v>1576.660999999996</v>
      </c>
      <c r="O4034" s="87">
        <v>159.17905752525212</v>
      </c>
      <c r="P4034" s="198">
        <v>0</v>
      </c>
      <c r="Q4034" s="198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52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48">
        <v>6.8276019423162007E-4</v>
      </c>
      <c r="L4035" s="197">
        <v>-49</v>
      </c>
      <c r="M4035" s="148">
        <v>2.0685605884641163E-4</v>
      </c>
      <c r="N4035" s="87">
        <v>-1498.9659999999872</v>
      </c>
      <c r="O4035" s="87">
        <v>376.42007904191922</v>
      </c>
      <c r="P4035" s="198">
        <v>0</v>
      </c>
      <c r="Q4035" s="198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52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48">
        <v>0.11895440184014823</v>
      </c>
      <c r="L4036" s="197">
        <v>-4603.3999999999996</v>
      </c>
      <c r="M4036" s="148">
        <v>0.14030677375447098</v>
      </c>
      <c r="N4036" s="87">
        <v>28759.043000000034</v>
      </c>
      <c r="O4036" s="87">
        <v>-2198.5444494342273</v>
      </c>
      <c r="P4036" s="198">
        <v>0</v>
      </c>
      <c r="Q4036" s="198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52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48">
        <v>2.1375126080795865E-3</v>
      </c>
      <c r="L4037" s="197">
        <v>-243</v>
      </c>
      <c r="M4037" s="148">
        <v>1.2844003653862159E-4</v>
      </c>
    </row>
    <row r="4038" spans="1:64" x14ac:dyDescent="0.25">
      <c r="A4038" s="152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48">
        <v>2.0618005865410309E-3</v>
      </c>
      <c r="L4038" s="197">
        <v>-95</v>
      </c>
      <c r="M4038" s="148">
        <v>1.6318644642328028E-3</v>
      </c>
    </row>
    <row r="4039" spans="1:64" x14ac:dyDescent="0.25">
      <c r="A4039" s="152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48">
        <v>2.7040007692341389E-3</v>
      </c>
      <c r="L4039" s="197">
        <v>0</v>
      </c>
      <c r="M4039" s="148">
        <v>2.7040007692341389E-3</v>
      </c>
    </row>
    <row r="4040" spans="1:64" x14ac:dyDescent="0.25">
      <c r="A4040" s="152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48">
        <v>7.5259101409709166E-3</v>
      </c>
      <c r="L4040" s="197">
        <v>-625.5</v>
      </c>
      <c r="M4040" s="148">
        <v>2.0280005769256041E-4</v>
      </c>
    </row>
    <row r="4041" spans="1:64" x14ac:dyDescent="0.25">
      <c r="A4041" s="152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48">
        <v>7.1047620211626998E-3</v>
      </c>
      <c r="M4041" s="148">
        <v>7.1047620211626998E-3</v>
      </c>
    </row>
    <row r="4042" spans="1:64" x14ac:dyDescent="0.25">
      <c r="A4042" s="152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48">
        <v>1.3520003846170694E-3</v>
      </c>
      <c r="M4042" s="148">
        <v>1.3520003846170694E-3</v>
      </c>
    </row>
    <row r="4043" spans="1:64" x14ac:dyDescent="0.25">
      <c r="A4043" s="152">
        <v>44030</v>
      </c>
      <c r="B4043" t="s">
        <v>835</v>
      </c>
      <c r="C4043" t="s">
        <v>839</v>
      </c>
      <c r="I4043">
        <v>1953.26</v>
      </c>
      <c r="K4043" s="148">
        <v>2.6408082712571371E-3</v>
      </c>
      <c r="L4043" s="197">
        <v>0</v>
      </c>
      <c r="M4043" s="148">
        <v>0.50838034734404114</v>
      </c>
    </row>
    <row r="4044" spans="1:64" x14ac:dyDescent="0.25">
      <c r="A4044" s="152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48">
        <v>0.20834530527075154</v>
      </c>
      <c r="L4044" s="197">
        <v>17.049999999999997</v>
      </c>
      <c r="M4044" s="148">
        <v>0</v>
      </c>
    </row>
    <row r="4045" spans="1:64" x14ac:dyDescent="0.25">
      <c r="A4045" s="152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48">
        <v>1.7057465553299522E-2</v>
      </c>
      <c r="L4045" s="197">
        <v>280</v>
      </c>
      <c r="M4045" s="148">
        <v>2.0130666728727802E-2</v>
      </c>
      <c r="N4045" s="87">
        <v>-2546.1590000000033</v>
      </c>
      <c r="O4045" s="87">
        <v>-710.86198896648148</v>
      </c>
      <c r="P4045" s="198">
        <v>4</v>
      </c>
      <c r="Q4045" s="198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52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48">
        <v>6.849690668369984E-4</v>
      </c>
      <c r="L4046" s="197">
        <v>7</v>
      </c>
      <c r="M4046" s="148">
        <v>9.8432591826946468E-5</v>
      </c>
      <c r="N4046" s="87">
        <v>5623.0690000000113</v>
      </c>
      <c r="O4046" s="87">
        <v>1111.8087987827732</v>
      </c>
      <c r="P4046" s="198">
        <v>0</v>
      </c>
      <c r="Q4046" s="198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52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48">
        <v>2.8015635400338985E-2</v>
      </c>
      <c r="L4047" s="197">
        <v>676.8100000000004</v>
      </c>
      <c r="M4047" s="148">
        <v>1.9975033211319382E-2</v>
      </c>
      <c r="N4047" s="87">
        <v>-14993.335999999992</v>
      </c>
      <c r="O4047" s="87">
        <v>1108.3215396648061</v>
      </c>
      <c r="P4047" s="198">
        <v>0</v>
      </c>
      <c r="Q4047" s="198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52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48">
        <v>5.8322512357583019E-2</v>
      </c>
      <c r="L4048" s="197">
        <v>-1550.5499999999993</v>
      </c>
      <c r="M4048" s="148">
        <v>7.9323183266758482E-2</v>
      </c>
      <c r="N4048" s="87">
        <v>-59475.039400000409</v>
      </c>
      <c r="O4048" s="87">
        <v>-1909.6092392703847</v>
      </c>
      <c r="P4048" s="198">
        <v>1</v>
      </c>
      <c r="Q4048" s="198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52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48">
        <v>4.5464321102923573E-3</v>
      </c>
      <c r="L4049" s="197">
        <v>90</v>
      </c>
      <c r="M4049" s="148">
        <v>3.7720031458372718E-3</v>
      </c>
    </row>
    <row r="4050" spans="1:64" x14ac:dyDescent="0.25">
      <c r="A4050" s="152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48">
        <v>1.057362580951694E-4</v>
      </c>
      <c r="L4050" s="197">
        <v>2.0500000000000114</v>
      </c>
      <c r="M4050" s="148">
        <v>0</v>
      </c>
    </row>
    <row r="4051" spans="1:64" x14ac:dyDescent="0.25">
      <c r="A4051" s="152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48">
        <v>0.20239300419327916</v>
      </c>
      <c r="L4051" s="197">
        <v>5032.2900000000045</v>
      </c>
      <c r="M4051" s="148">
        <v>0.24061766958755906</v>
      </c>
      <c r="N4051" s="87">
        <v>-32473.866000000155</v>
      </c>
      <c r="O4051" s="87">
        <v>-3930.0162264644759</v>
      </c>
      <c r="P4051" s="198">
        <v>0</v>
      </c>
      <c r="Q4051" s="198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52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48">
        <v>2.787143138626804E-2</v>
      </c>
      <c r="L4052" s="197">
        <v>426</v>
      </c>
      <c r="M4052" s="148">
        <v>4.6456030800802406E-2</v>
      </c>
      <c r="N4052" s="87">
        <v>-14565.683999999979</v>
      </c>
      <c r="O4052" s="87">
        <v>-4814.6065609588977</v>
      </c>
      <c r="P4052" s="198">
        <v>9</v>
      </c>
      <c r="Q4052" s="198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52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48">
        <v>7.1434395859219129E-4</v>
      </c>
      <c r="L4053" s="197">
        <v>30</v>
      </c>
      <c r="M4053" s="148">
        <v>2.0428901993384163E-4</v>
      </c>
      <c r="N4053" s="87">
        <v>-1498.9659999999872</v>
      </c>
      <c r="O4053" s="87">
        <v>376.42007904191922</v>
      </c>
      <c r="P4053" s="198">
        <v>0</v>
      </c>
      <c r="Q4053" s="198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52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48">
        <v>0.11493807645971883</v>
      </c>
      <c r="L4054" s="197">
        <v>3937.74</v>
      </c>
      <c r="M4054" s="148">
        <v>0.13076771159432185</v>
      </c>
      <c r="N4054" s="87">
        <v>-12213.740999999995</v>
      </c>
      <c r="O4054" s="87">
        <v>-1663.1654127384188</v>
      </c>
      <c r="P4054" s="198">
        <v>0</v>
      </c>
      <c r="Q4054" s="198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52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48">
        <v>2.1884294357618719E-3</v>
      </c>
      <c r="L4055" s="197">
        <v>58</v>
      </c>
      <c r="M4055" s="148">
        <v>1.2684612348833304E-4</v>
      </c>
    </row>
    <row r="4056" spans="1:64" x14ac:dyDescent="0.25">
      <c r="A4056" s="152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48">
        <v>2.0896229816762231E-3</v>
      </c>
      <c r="L4056" s="197">
        <v>40</v>
      </c>
      <c r="M4056" s="148">
        <v>1.611613379478084E-3</v>
      </c>
    </row>
    <row r="4057" spans="1:64" x14ac:dyDescent="0.25">
      <c r="A4057" s="152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48">
        <v>2.6704447050175375E-3</v>
      </c>
      <c r="L4057" s="197">
        <v>0</v>
      </c>
      <c r="M4057" s="148">
        <v>2.6704447050175375E-3</v>
      </c>
    </row>
    <row r="4058" spans="1:64" x14ac:dyDescent="0.25">
      <c r="A4058" s="152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48">
        <v>7.622784410472561E-3</v>
      </c>
      <c r="L4058" s="197">
        <v>142.5</v>
      </c>
      <c r="M4058" s="148">
        <v>2.0028335287631532E-4</v>
      </c>
    </row>
    <row r="4059" spans="1:64" x14ac:dyDescent="0.25">
      <c r="A4059" s="152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48">
        <v>7.0165934624335799E-3</v>
      </c>
      <c r="L4059" s="197">
        <v>0</v>
      </c>
      <c r="M4059" s="148">
        <v>7.0165934624335799E-3</v>
      </c>
    </row>
    <row r="4060" spans="1:64" x14ac:dyDescent="0.25">
      <c r="A4060" s="152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48">
        <v>1.3352223525087688E-3</v>
      </c>
      <c r="L4060" s="197">
        <v>0</v>
      </c>
      <c r="M4060" s="148">
        <v>1.3352223525087688E-3</v>
      </c>
    </row>
    <row r="4061" spans="1:64" x14ac:dyDescent="0.25">
      <c r="A4061" s="152">
        <v>44032</v>
      </c>
      <c r="B4061" t="s">
        <v>835</v>
      </c>
      <c r="C4061" t="s">
        <v>839</v>
      </c>
      <c r="I4061">
        <v>235228.23</v>
      </c>
      <c r="K4061" s="148">
        <v>0.31408199063707376</v>
      </c>
      <c r="L4061" s="197">
        <v>0</v>
      </c>
      <c r="M4061" s="148">
        <v>0.20834530527075154</v>
      </c>
    </row>
    <row r="4062" spans="1:64" x14ac:dyDescent="0.25">
      <c r="A4062" s="152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48">
        <v>0.28543288171686726</v>
      </c>
      <c r="L4062" s="197">
        <v>4.6300000000000097</v>
      </c>
      <c r="M4062" s="148">
        <v>0</v>
      </c>
    </row>
    <row r="4063" spans="1:64" x14ac:dyDescent="0.25">
      <c r="A4063" s="152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48">
        <v>2.336801915639786E-2</v>
      </c>
      <c r="L4063" s="197">
        <v>0</v>
      </c>
      <c r="M4063" s="148">
        <v>2.757817709073301E-2</v>
      </c>
      <c r="N4063" s="87">
        <v>-2546.1590000000033</v>
      </c>
      <c r="O4063" s="87">
        <v>-710.86198896648148</v>
      </c>
      <c r="P4063" s="198">
        <v>4</v>
      </c>
      <c r="Q4063" s="198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52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48">
        <v>9.3289156710472867E-4</v>
      </c>
      <c r="L4064" s="197">
        <v>-3</v>
      </c>
      <c r="M4064" s="148">
        <v>1.3484856142541299E-4</v>
      </c>
      <c r="N4064" s="87">
        <v>5623.0690000000113</v>
      </c>
      <c r="O4064" s="87">
        <v>1111.8087987827732</v>
      </c>
      <c r="P4064" s="198">
        <v>0</v>
      </c>
      <c r="Q4064" s="198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52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48">
        <v>3.8094901522594274E-2</v>
      </c>
      <c r="L4065" s="197">
        <v>-156</v>
      </c>
      <c r="M4065" s="148">
        <v>2.7364965637670803E-2</v>
      </c>
      <c r="N4065" s="87">
        <v>-14993.335999999992</v>
      </c>
      <c r="O4065" s="87">
        <v>1108.3215396648061</v>
      </c>
      <c r="P4065" s="198">
        <v>0</v>
      </c>
      <c r="Q4065" s="198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52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48">
        <v>8.0755484126548163E-2</v>
      </c>
      <c r="L4066" s="197">
        <v>518.47999999999956</v>
      </c>
      <c r="M4066" s="148">
        <v>0.10857712762430399</v>
      </c>
      <c r="N4066" s="87">
        <v>-15506.175400000408</v>
      </c>
      <c r="O4066" s="87">
        <v>-1836.3059611730343</v>
      </c>
      <c r="P4066" s="198">
        <v>1</v>
      </c>
      <c r="Q4066" s="198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52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48">
        <v>6.2192771140315243E-3</v>
      </c>
      <c r="L4067" s="197">
        <v>-5</v>
      </c>
      <c r="M4067" s="148">
        <v>5.1674876020997226E-3</v>
      </c>
    </row>
    <row r="4068" spans="1:64" x14ac:dyDescent="0.25">
      <c r="A4068" s="152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48">
        <v>1.4311654158877249E-4</v>
      </c>
      <c r="L4068" s="197">
        <v>-0.94999999999998863</v>
      </c>
      <c r="M4068" s="148">
        <v>0</v>
      </c>
    </row>
    <row r="4069" spans="1:64" x14ac:dyDescent="0.25">
      <c r="A4069" s="152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48">
        <v>0.27455547579637518</v>
      </c>
      <c r="L4069" s="197">
        <v>-1484</v>
      </c>
      <c r="M4069" s="148">
        <v>0.32963621088493122</v>
      </c>
      <c r="N4069" s="87">
        <v>-32473.866000000155</v>
      </c>
      <c r="O4069" s="87">
        <v>-3930.0162264644759</v>
      </c>
      <c r="P4069" s="198">
        <v>0</v>
      </c>
      <c r="Q4069" s="198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52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48">
        <v>3.7922956802382814E-2</v>
      </c>
      <c r="L4070" s="197">
        <v>-142</v>
      </c>
      <c r="M4070" s="148">
        <v>6.3642832183434708E-2</v>
      </c>
      <c r="N4070" s="87">
        <v>-14565.683999999979</v>
      </c>
      <c r="O4070" s="87">
        <v>-4814.6065609588977</v>
      </c>
      <c r="P4070" s="198">
        <v>9</v>
      </c>
      <c r="Q4070" s="198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52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48">
        <v>9.8045074503555789E-4</v>
      </c>
      <c r="L4071" s="197">
        <v>1</v>
      </c>
      <c r="M4071" s="148">
        <v>2.798674701314186E-4</v>
      </c>
      <c r="N4071" s="87">
        <v>-1498.9659999999872</v>
      </c>
      <c r="O4071" s="87">
        <v>376.42007904191922</v>
      </c>
      <c r="P4071" s="198">
        <v>0</v>
      </c>
      <c r="Q4071" s="198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52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48">
        <v>0.16086416343323703</v>
      </c>
      <c r="L4072" s="197">
        <v>-1036.1999999999989</v>
      </c>
      <c r="M4072" s="148">
        <v>0.1844455220866377</v>
      </c>
      <c r="N4072" s="87">
        <v>-13503.540999999983</v>
      </c>
      <c r="O4072" s="87">
        <v>-1866.7758270401082</v>
      </c>
      <c r="P4072" s="198">
        <v>0</v>
      </c>
      <c r="Q4072" s="198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52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48">
        <v>2.939523035955488E-3</v>
      </c>
      <c r="L4073" s="197">
        <v>-32</v>
      </c>
      <c r="M4073" s="148">
        <v>1.7377391936264553E-4</v>
      </c>
    </row>
    <row r="4074" spans="1:64" x14ac:dyDescent="0.25">
      <c r="A4074" s="152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48">
        <v>2.8444046800938294E-3</v>
      </c>
      <c r="L4074" s="197">
        <v>-10</v>
      </c>
      <c r="M4074" s="148">
        <v>2.207843375481191E-3</v>
      </c>
    </row>
    <row r="4075" spans="1:64" x14ac:dyDescent="0.25">
      <c r="A4075" s="152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48">
        <v>3.6583983023714848E-3</v>
      </c>
      <c r="L4075" s="197">
        <v>0</v>
      </c>
      <c r="M4075" s="148">
        <v>3.6583983023714848E-3</v>
      </c>
    </row>
    <row r="4076" spans="1:64" x14ac:dyDescent="0.25">
      <c r="A4076" s="152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48">
        <v>1.0645939059901022E-2</v>
      </c>
      <c r="L4076" s="197">
        <v>111</v>
      </c>
      <c r="M4076" s="148">
        <v>2.7437987267786134E-4</v>
      </c>
    </row>
    <row r="4077" spans="1:64" x14ac:dyDescent="0.25">
      <c r="A4077" s="152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48">
        <v>9.6124415394810772E-3</v>
      </c>
      <c r="L4077" s="197">
        <v>0</v>
      </c>
      <c r="M4077" s="148">
        <v>9.6124415394810772E-3</v>
      </c>
    </row>
    <row r="4078" spans="1:64" x14ac:dyDescent="0.25">
      <c r="A4078" s="152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48">
        <v>1.8291991511857424E-3</v>
      </c>
      <c r="L4078" s="197">
        <v>0</v>
      </c>
      <c r="M4078" s="148">
        <v>1.8291991511857424E-3</v>
      </c>
    </row>
    <row r="4079" spans="1:64" x14ac:dyDescent="0.25">
      <c r="A4079" s="152">
        <v>44033</v>
      </c>
      <c r="B4079" t="s">
        <v>835</v>
      </c>
      <c r="C4079" t="s">
        <v>839</v>
      </c>
      <c r="I4079">
        <v>232364.15</v>
      </c>
      <c r="K4079" s="148">
        <v>5.9200475708848045E-2</v>
      </c>
      <c r="L4079" s="197">
        <v>0</v>
      </c>
      <c r="M4079" s="148">
        <v>0.28543288171686726</v>
      </c>
    </row>
    <row r="4080" spans="1:64" x14ac:dyDescent="0.25">
      <c r="A4080" s="152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48">
        <v>0.25572566574204164</v>
      </c>
      <c r="L4080" s="197">
        <v>16.279999999999987</v>
      </c>
      <c r="M4080" s="148">
        <v>0</v>
      </c>
    </row>
    <row r="4081" spans="1:64" x14ac:dyDescent="0.25">
      <c r="A4081" s="152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48">
        <v>2.3353071832056659E-2</v>
      </c>
      <c r="L4081" s="197">
        <v>-350</v>
      </c>
      <c r="M4081" s="148">
        <v>2.833688989183571E-2</v>
      </c>
      <c r="N4081" s="87">
        <v>-2546.1590000000033</v>
      </c>
      <c r="O4081" s="87">
        <v>-710.86198896648148</v>
      </c>
      <c r="P4081" s="198">
        <v>4</v>
      </c>
      <c r="Q4081" s="198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52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48">
        <v>9.3600239616613409E-4</v>
      </c>
      <c r="L4082" s="197">
        <v>-12</v>
      </c>
      <c r="M4082" s="148">
        <v>1.3855842699872977E-4</v>
      </c>
      <c r="N4082" s="87">
        <v>5623.0690000000113</v>
      </c>
      <c r="O4082" s="87">
        <v>1111.8087987827732</v>
      </c>
      <c r="P4082" s="198">
        <v>0</v>
      </c>
      <c r="Q4082" s="198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52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48">
        <v>4.5228838677393274E-2</v>
      </c>
      <c r="L4083" s="197">
        <v>-912.07999999999993</v>
      </c>
      <c r="M4083" s="148">
        <v>3.5917983034373914E-2</v>
      </c>
      <c r="N4083" s="87">
        <v>5019.1840000000047</v>
      </c>
      <c r="O4083" s="87">
        <v>976.0066941634251</v>
      </c>
      <c r="P4083" s="198">
        <v>0</v>
      </c>
      <c r="Q4083" s="198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52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48">
        <v>9.394607182724507E-2</v>
      </c>
      <c r="L4084" s="197">
        <v>-3799.1999999999989</v>
      </c>
      <c r="M4084" s="148">
        <v>0.12967380955531391</v>
      </c>
      <c r="N4084" s="87">
        <v>-18853.895400000416</v>
      </c>
      <c r="O4084" s="87">
        <v>-2403.6311801403594</v>
      </c>
      <c r="P4084" s="198">
        <v>2</v>
      </c>
      <c r="Q4084" s="198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52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48">
        <v>5.7325447957966048E-3</v>
      </c>
      <c r="L4085" s="197">
        <v>-350</v>
      </c>
      <c r="M4085" s="148">
        <v>5.3096521469263632E-3</v>
      </c>
    </row>
    <row r="4086" spans="1:64" x14ac:dyDescent="0.25">
      <c r="A4086" s="152">
        <v>44038</v>
      </c>
      <c r="B4086" t="s">
        <v>878</v>
      </c>
      <c r="C4086" s="367" t="s">
        <v>879</v>
      </c>
      <c r="I4086"/>
    </row>
    <row r="4087" spans="1:64" x14ac:dyDescent="0.25">
      <c r="A4087" s="152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48">
        <v>1.2816466545094112E-4</v>
      </c>
      <c r="L4087" s="197">
        <v>-10.050000000000011</v>
      </c>
      <c r="M4087" s="148">
        <v>0</v>
      </c>
    </row>
    <row r="4088" spans="1:64" x14ac:dyDescent="0.25">
      <c r="A4088" s="152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48">
        <v>0.31777281349840253</v>
      </c>
      <c r="L4088" s="197">
        <v>-6706.0000000000036</v>
      </c>
      <c r="M4088" s="148">
        <v>0.38697297426527194</v>
      </c>
      <c r="N4088" s="87">
        <v>-41336.866000000155</v>
      </c>
      <c r="O4088" s="87">
        <v>-5462.6526318215765</v>
      </c>
      <c r="P4088" s="198">
        <v>1</v>
      </c>
      <c r="Q4088" s="198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52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48">
        <v>3.8156194065398975E-2</v>
      </c>
      <c r="L4089" s="197">
        <v>822.73999999999978</v>
      </c>
      <c r="M4089" s="148">
        <v>6.3037299206811268E-2</v>
      </c>
      <c r="N4089" s="87">
        <v>-12938.943999999981</v>
      </c>
      <c r="O4089" s="87">
        <v>-3946.8966755555498</v>
      </c>
      <c r="P4089" s="198">
        <v>8</v>
      </c>
      <c r="Q4089" s="198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52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48">
        <v>9.5667714788867924E-4</v>
      </c>
      <c r="L4090" s="197">
        <v>-27</v>
      </c>
      <c r="M4090" s="148">
        <v>2.8756700123176411E-4</v>
      </c>
      <c r="N4090" s="87">
        <v>-1498.9659999999872</v>
      </c>
      <c r="O4090" s="87">
        <v>376.42007904191922</v>
      </c>
      <c r="P4090" s="198">
        <v>0</v>
      </c>
      <c r="Q4090" s="198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52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48">
        <v>0.16997803514376997</v>
      </c>
      <c r="L4091" s="197">
        <v>-5856.6</v>
      </c>
      <c r="M4091" s="148">
        <v>0.20521576246078563</v>
      </c>
      <c r="N4091" s="87">
        <v>-18092.140999999989</v>
      </c>
      <c r="O4091" s="87">
        <v>-2636.019669023322</v>
      </c>
      <c r="P4091" s="198">
        <v>0</v>
      </c>
      <c r="Q4091" s="198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52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48">
        <v>2.8455976461757571E-3</v>
      </c>
      <c r="L4092" s="197">
        <v>-93</v>
      </c>
      <c r="M4092" s="148">
        <v>1.7855467396743523E-4</v>
      </c>
    </row>
    <row r="4093" spans="1:64" x14ac:dyDescent="0.25">
      <c r="A4093" s="152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48">
        <v>2.847477169059625E-3</v>
      </c>
      <c r="L4093" s="197">
        <v>-40</v>
      </c>
      <c r="M4093" s="148">
        <v>2.2685841208283613E-3</v>
      </c>
    </row>
    <row r="4094" spans="1:64" x14ac:dyDescent="0.25">
      <c r="A4094" s="152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48">
        <v>1.8795228838677392E-3</v>
      </c>
      <c r="M4094" s="148">
        <v>1.8795228838677392E-3</v>
      </c>
    </row>
    <row r="4095" spans="1:64" x14ac:dyDescent="0.25">
      <c r="A4095" s="152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48">
        <v>1.8795228838677392E-3</v>
      </c>
      <c r="M4095" s="148">
        <v>1.8795228838677392E-3</v>
      </c>
    </row>
    <row r="4096" spans="1:64" x14ac:dyDescent="0.25">
      <c r="A4096" s="152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48">
        <v>3.7590457677354784E-3</v>
      </c>
      <c r="L4096" s="197">
        <v>0</v>
      </c>
      <c r="M4096" s="148">
        <v>3.7590457677354784E-3</v>
      </c>
    </row>
    <row r="4097" spans="1:64" x14ac:dyDescent="0.25">
      <c r="A4097" s="152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48">
        <v>1.0214267112379228E-2</v>
      </c>
      <c r="L4097" s="197">
        <v>-385.5</v>
      </c>
      <c r="M4097" s="148">
        <v>2.819284325801609E-4</v>
      </c>
    </row>
    <row r="4098" spans="1:64" x14ac:dyDescent="0.25">
      <c r="A4098" s="152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48">
        <v>1.5637630393779588E-2</v>
      </c>
      <c r="L4098" s="197">
        <v>3065</v>
      </c>
      <c r="M4098" s="148">
        <v>9.87689275472497E-3</v>
      </c>
    </row>
    <row r="4099" spans="1:64" x14ac:dyDescent="0.25">
      <c r="A4099" s="152">
        <v>44038</v>
      </c>
      <c r="B4099" t="s">
        <v>835</v>
      </c>
      <c r="C4099" t="s">
        <v>839</v>
      </c>
      <c r="I4099">
        <v>4800.6099999999997</v>
      </c>
      <c r="K4099" s="148">
        <v>9.0228563515243072E-3</v>
      </c>
      <c r="L4099" s="197">
        <v>0</v>
      </c>
      <c r="M4099" s="148">
        <v>0.25572566574204164</v>
      </c>
    </row>
    <row r="4100" spans="1:64" x14ac:dyDescent="0.25">
      <c r="A4100" s="152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48">
        <v>1.0479205622127619E-2</v>
      </c>
      <c r="L4100" s="197">
        <v>145.5</v>
      </c>
      <c r="M4100" s="148">
        <v>2.8169907586364566E-4</v>
      </c>
    </row>
    <row r="4101" spans="1:64" x14ac:dyDescent="0.25">
      <c r="A4101" s="152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48">
        <v>4.5280309454322404E-2</v>
      </c>
      <c r="L4101" s="197">
        <v>47</v>
      </c>
      <c r="M4101" s="148">
        <v>3.5888762744042707E-2</v>
      </c>
      <c r="N4101" s="87">
        <v>5019.1840000000047</v>
      </c>
      <c r="O4101" s="87">
        <v>976.0066941634251</v>
      </c>
      <c r="P4101" s="198">
        <v>0</v>
      </c>
      <c r="Q4101" s="198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52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48">
        <v>1.8902007990450623E-2</v>
      </c>
      <c r="L4102" s="197">
        <v>1745</v>
      </c>
      <c r="M4102" s="148">
        <v>9.8688576244230532E-3</v>
      </c>
    </row>
    <row r="4103" spans="1:64" x14ac:dyDescent="0.25">
      <c r="A4103" s="152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48">
        <v>2.8996224875564593E-3</v>
      </c>
      <c r="L4103" s="197">
        <v>30</v>
      </c>
      <c r="M4103" s="148">
        <v>1.7840941471364226E-4</v>
      </c>
    </row>
    <row r="4104" spans="1:64" x14ac:dyDescent="0.25">
      <c r="A4104" s="152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48">
        <v>9.3524093186730353E-4</v>
      </c>
      <c r="L4104" s="197">
        <v>0</v>
      </c>
      <c r="M4104" s="148">
        <v>1.3844570581778644E-4</v>
      </c>
      <c r="N4104" s="87">
        <v>5623.0690000000113</v>
      </c>
      <c r="O4104" s="87">
        <v>1111.8087987827732</v>
      </c>
      <c r="P4104" s="198">
        <v>0</v>
      </c>
      <c r="Q4104" s="198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52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48">
        <v>9.5589886409730418E-4</v>
      </c>
      <c r="L4105" s="197">
        <v>0</v>
      </c>
      <c r="M4105" s="148">
        <v>2.8733305738091856E-4</v>
      </c>
      <c r="N4105" s="87">
        <v>-1498.9659999999872</v>
      </c>
      <c r="O4105" s="87">
        <v>376.42007904191922</v>
      </c>
      <c r="P4105" s="198">
        <v>0</v>
      </c>
      <c r="Q4105" s="198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52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48">
        <v>2.835770697027366E-3</v>
      </c>
      <c r="L4106" s="197">
        <v>-5</v>
      </c>
      <c r="M4106" s="148">
        <v>2.266738563782802E-3</v>
      </c>
    </row>
    <row r="4107" spans="1:64" x14ac:dyDescent="0.25">
      <c r="A4107" s="152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48">
        <v>5.8311708703774646E-3</v>
      </c>
      <c r="L4107" s="197">
        <v>55</v>
      </c>
      <c r="M4107" s="148">
        <v>5.3053325954319931E-3</v>
      </c>
    </row>
    <row r="4108" spans="1:64" x14ac:dyDescent="0.25">
      <c r="A4108" s="152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48">
        <v>1.3187272738096799E-4</v>
      </c>
      <c r="L4108" s="197">
        <v>2.0300000000000011</v>
      </c>
      <c r="M4108" s="148">
        <v>0</v>
      </c>
    </row>
    <row r="4109" spans="1:64" x14ac:dyDescent="0.25">
      <c r="A4109" s="152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48">
        <v>0.24428481872410934</v>
      </c>
      <c r="L4109" s="197">
        <v>18.720000000000013</v>
      </c>
      <c r="M4109" s="148">
        <v>0</v>
      </c>
    </row>
    <row r="4110" spans="1:64" x14ac:dyDescent="0.25">
      <c r="A4110" s="152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48">
        <v>0</v>
      </c>
      <c r="L4110" s="197">
        <v>0</v>
      </c>
      <c r="M4110" s="148">
        <v>0</v>
      </c>
    </row>
    <row r="4111" spans="1:64" x14ac:dyDescent="0.25">
      <c r="A4111" s="152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48">
        <v>1.8779938390909711E-3</v>
      </c>
      <c r="L4111" s="197">
        <v>0</v>
      </c>
      <c r="M4111" s="148">
        <v>1.8779938390909711E-3</v>
      </c>
    </row>
    <row r="4112" spans="1:64" x14ac:dyDescent="0.25">
      <c r="A4112" s="152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48">
        <v>3.7559876781819422E-3</v>
      </c>
      <c r="L4112" s="197">
        <v>0</v>
      </c>
      <c r="M4112" s="148">
        <v>3.7559876781819422E-3</v>
      </c>
    </row>
    <row r="4113" spans="1:64" x14ac:dyDescent="0.25">
      <c r="A4113" s="152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48">
        <v>1.8779938390909711E-3</v>
      </c>
      <c r="M4113" s="148">
        <v>1.8779938390909711E-3</v>
      </c>
    </row>
    <row r="4114" spans="1:64" x14ac:dyDescent="0.25">
      <c r="A4114" s="152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48">
        <v>2.3202613881968946E-2</v>
      </c>
      <c r="L4114" s="197">
        <v>-70</v>
      </c>
      <c r="M4114" s="148">
        <v>2.8313837034192497E-2</v>
      </c>
      <c r="N4114" s="87">
        <v>-2546.1590000000033</v>
      </c>
      <c r="O4114" s="87">
        <v>-710.86198896648148</v>
      </c>
      <c r="P4114" s="198">
        <v>4</v>
      </c>
      <c r="Q4114" s="198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52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48">
        <v>3.7873501752947611E-2</v>
      </c>
      <c r="L4115" s="197">
        <v>-134</v>
      </c>
      <c r="M4115" s="148">
        <v>6.2986016589333685E-2</v>
      </c>
      <c r="N4115" s="87">
        <v>-12938.943999999981</v>
      </c>
      <c r="O4115" s="87">
        <v>-3946.8966755555498</v>
      </c>
      <c r="P4115" s="198">
        <v>8</v>
      </c>
      <c r="Q4115" s="198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52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48">
        <v>0.10024731113067603</v>
      </c>
      <c r="L4116" s="197">
        <v>330.93999999999869</v>
      </c>
      <c r="M4116" s="148">
        <v>0.1353244800572172</v>
      </c>
      <c r="N4116" s="87">
        <v>-20075.135400000421</v>
      </c>
      <c r="O4116" s="87">
        <v>-2622.888605529467</v>
      </c>
      <c r="P4116" s="198">
        <v>2</v>
      </c>
      <c r="Q4116" s="198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52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48">
        <v>0.16983975322710232</v>
      </c>
      <c r="L4117" s="197">
        <v>0</v>
      </c>
      <c r="M4117" s="148">
        <v>0.20504881366096284</v>
      </c>
      <c r="N4117" s="87">
        <v>-18092.140999999989</v>
      </c>
      <c r="O4117" s="87">
        <v>-2636.019669023322</v>
      </c>
      <c r="P4117" s="198">
        <v>0</v>
      </c>
      <c r="Q4117" s="198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52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48">
        <v>0.31928900054689052</v>
      </c>
      <c r="L4118" s="197">
        <v>-1732</v>
      </c>
      <c r="M4118" s="148">
        <v>0.39168555036421709</v>
      </c>
      <c r="N4118" s="87">
        <v>55160.901999999856</v>
      </c>
      <c r="O4118" s="87">
        <v>-5917.7451113398638</v>
      </c>
      <c r="P4118" s="198">
        <v>2</v>
      </c>
      <c r="Q4118" s="198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52">
        <v>44040</v>
      </c>
      <c r="B4119" t="s">
        <v>835</v>
      </c>
      <c r="C4119" t="s">
        <v>839</v>
      </c>
      <c r="I4119">
        <v>5058.55</v>
      </c>
      <c r="K4119" s="148">
        <v>9.4999257347336309E-3</v>
      </c>
      <c r="L4119" s="197">
        <v>0</v>
      </c>
      <c r="M4119" s="148">
        <v>0.24428481872410934</v>
      </c>
    </row>
    <row r="4120" spans="1:64" x14ac:dyDescent="0.25">
      <c r="A4120" s="152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48">
        <v>0.26441619802014982</v>
      </c>
      <c r="L4120" s="197">
        <v>9.6199999999999903</v>
      </c>
      <c r="M4120" s="148">
        <v>0</v>
      </c>
    </row>
    <row r="4121" spans="1:64" x14ac:dyDescent="0.25">
      <c r="A4121" s="152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48">
        <v>2.308976185809497E-2</v>
      </c>
      <c r="L4121" s="197">
        <v>210</v>
      </c>
      <c r="M4121" s="148">
        <v>2.7705215059309903E-2</v>
      </c>
      <c r="N4121" s="87">
        <v>-2546.1590000000033</v>
      </c>
      <c r="O4121" s="87">
        <v>-710.86198896648148</v>
      </c>
      <c r="P4121" s="198">
        <v>4</v>
      </c>
      <c r="Q4121" s="198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52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48">
        <v>9.1513739795712657E-4</v>
      </c>
      <c r="L4122" s="197">
        <v>0</v>
      </c>
      <c r="M4122" s="148">
        <v>1.3546973690240841E-4</v>
      </c>
      <c r="N4122" s="87">
        <v>5623.0690000000113</v>
      </c>
      <c r="O4122" s="87">
        <v>1111.8087987827732</v>
      </c>
      <c r="P4122" s="198">
        <v>0</v>
      </c>
      <c r="Q4122" s="198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52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48">
        <v>4.4566088705333802E-2</v>
      </c>
      <c r="L4123" s="197">
        <v>141</v>
      </c>
      <c r="M4123" s="148">
        <v>3.5117313447679439E-2</v>
      </c>
      <c r="N4123" s="87">
        <v>5019.1840000000047</v>
      </c>
      <c r="O4123" s="87">
        <v>976.0066941634251</v>
      </c>
      <c r="P4123" s="198">
        <v>0</v>
      </c>
      <c r="Q4123" s="198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52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48">
        <v>9.255751096446696E-2</v>
      </c>
      <c r="L4124" s="197">
        <v>183.7400000000016</v>
      </c>
      <c r="M4124" s="148">
        <v>0.12654303099166087</v>
      </c>
      <c r="N4124" s="87">
        <v>-18728.81940000043</v>
      </c>
      <c r="O4124" s="87">
        <v>-2200.5944582147849</v>
      </c>
      <c r="P4124" s="198">
        <v>1</v>
      </c>
      <c r="Q4124" s="198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52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48">
        <v>5.7517671799313377E-3</v>
      </c>
      <c r="L4125" s="197">
        <v>25</v>
      </c>
      <c r="M4125" s="148">
        <v>5.1912914643150246E-3</v>
      </c>
    </row>
    <row r="4126" spans="1:64" x14ac:dyDescent="0.25">
      <c r="A4126" s="152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48">
        <v>1.295525834457378E-4</v>
      </c>
      <c r="L4126" s="197">
        <v>0.28000000000000114</v>
      </c>
      <c r="M4126" s="148">
        <v>0</v>
      </c>
    </row>
    <row r="4127" spans="1:64" x14ac:dyDescent="0.25">
      <c r="A4127" s="152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48">
        <v>0.3138921274992944</v>
      </c>
      <c r="L4127" s="197">
        <v>3522.2700000000041</v>
      </c>
      <c r="M4127" s="148">
        <v>0.37825985998985845</v>
      </c>
      <c r="N4127" s="87">
        <v>-40044.598000000144</v>
      </c>
      <c r="O4127" s="87">
        <v>-5233.5524125549464</v>
      </c>
      <c r="P4127" s="198">
        <v>1</v>
      </c>
      <c r="Q4127" s="198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52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48">
        <v>3.7551872946292933E-2</v>
      </c>
      <c r="L4128" s="197">
        <v>268</v>
      </c>
      <c r="M4128" s="148">
        <v>6.1632096463273264E-2</v>
      </c>
      <c r="N4128" s="87">
        <v>-12938.943999999981</v>
      </c>
      <c r="O4128" s="87">
        <v>-3946.8966755555498</v>
      </c>
      <c r="P4128" s="198">
        <v>8</v>
      </c>
      <c r="Q4128" s="198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52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48">
        <v>9.4086415211656383E-4</v>
      </c>
      <c r="L4129" s="197">
        <v>3</v>
      </c>
      <c r="M4129" s="148">
        <v>2.8115667045670753E-4</v>
      </c>
      <c r="N4129" s="87">
        <v>-1498.9659999999872</v>
      </c>
      <c r="O4129" s="87">
        <v>376.42007904191922</v>
      </c>
      <c r="P4129" s="198">
        <v>0</v>
      </c>
      <c r="Q4129" s="198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52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48">
        <v>0.16994064727557898</v>
      </c>
      <c r="L4130" s="197">
        <v>4873.76</v>
      </c>
      <c r="M4130" s="148">
        <v>0.19543672433147097</v>
      </c>
      <c r="N4130" s="87">
        <v>-14912.780999999988</v>
      </c>
      <c r="O4130" s="87">
        <v>-2099.3414942957729</v>
      </c>
      <c r="P4130" s="198">
        <v>0</v>
      </c>
      <c r="Q4130" s="198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52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48">
        <v>2.8428063346178207E-3</v>
      </c>
      <c r="L4131" s="197">
        <v>3</v>
      </c>
      <c r="M4131" s="148">
        <v>1.7457440322475305E-4</v>
      </c>
    </row>
    <row r="4132" spans="1:64" x14ac:dyDescent="0.25">
      <c r="A4132" s="152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48">
        <v>2.7931904515960488E-3</v>
      </c>
      <c r="L4132" s="197">
        <v>10</v>
      </c>
      <c r="M4132" s="148">
        <v>2.218013733602915E-3</v>
      </c>
    </row>
    <row r="4133" spans="1:64" x14ac:dyDescent="0.25">
      <c r="A4133" s="152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48">
        <v>1.8376252971026637E-3</v>
      </c>
      <c r="L4133" s="197">
        <v>0</v>
      </c>
      <c r="M4133" s="148">
        <v>1.8376252971026637E-3</v>
      </c>
    </row>
    <row r="4134" spans="1:64" x14ac:dyDescent="0.25">
      <c r="A4134" s="152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48">
        <v>3.6752505942053274E-3</v>
      </c>
      <c r="L4134" s="197">
        <v>0</v>
      </c>
      <c r="M4134" s="148">
        <v>3.6752505942053274E-3</v>
      </c>
    </row>
    <row r="4135" spans="1:64" x14ac:dyDescent="0.25">
      <c r="A4135" s="152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48">
        <v>1.8376252971026637E-3</v>
      </c>
      <c r="L4135" s="197">
        <v>0</v>
      </c>
      <c r="M4135" s="148">
        <v>1.8376252971026637E-3</v>
      </c>
    </row>
    <row r="4136" spans="1:64" x14ac:dyDescent="0.25">
      <c r="A4136" s="152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48">
        <v>1.0887929885333282E-2</v>
      </c>
      <c r="L4136" s="197">
        <v>345</v>
      </c>
      <c r="M4136" s="148">
        <v>2.7564379456539954E-4</v>
      </c>
    </row>
    <row r="4137" spans="1:64" x14ac:dyDescent="0.25">
      <c r="A4137" s="152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48">
        <v>2.2373087992224931E-2</v>
      </c>
      <c r="L4137" s="197">
        <v>2110</v>
      </c>
      <c r="M4137" s="148">
        <v>9.6567209362744977E-3</v>
      </c>
    </row>
    <row r="4138" spans="1:64" x14ac:dyDescent="0.25">
      <c r="A4138" s="152">
        <v>44042</v>
      </c>
      <c r="B4138" t="s">
        <v>835</v>
      </c>
      <c r="C4138" t="s">
        <v>839</v>
      </c>
      <c r="I4138">
        <v>0.52</v>
      </c>
      <c r="K4138" s="148">
        <v>9.5556515449338507E-7</v>
      </c>
      <c r="L4138" s="197">
        <v>0</v>
      </c>
      <c r="M4138" s="148">
        <v>0.26441619802014982</v>
      </c>
    </row>
    <row r="4139" spans="1:64" x14ac:dyDescent="0.25">
      <c r="A4139" s="152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48">
        <v>0.24506213425170051</v>
      </c>
      <c r="L4139" s="197">
        <v>20.289999999999992</v>
      </c>
      <c r="M4139" s="148">
        <v>0</v>
      </c>
    </row>
    <row r="4140" spans="1:64" x14ac:dyDescent="0.25">
      <c r="A4140" s="152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48">
        <v>2.2845463619383537E-2</v>
      </c>
      <c r="L4140" s="197">
        <v>105</v>
      </c>
      <c r="M4140" s="148">
        <v>2.7184911651345112E-2</v>
      </c>
      <c r="N4140" s="87">
        <v>-2546.1590000000033</v>
      </c>
      <c r="O4140" s="87">
        <v>-710.86198896648148</v>
      </c>
      <c r="P4140" s="198">
        <v>4</v>
      </c>
      <c r="Q4140" s="198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52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48">
        <v>8.9795113515809004E-4</v>
      </c>
      <c r="L4141" s="197">
        <v>0</v>
      </c>
      <c r="M4141" s="148">
        <v>1.3292561783906511E-4</v>
      </c>
      <c r="N4141" s="87">
        <v>5623.0690000000113</v>
      </c>
      <c r="O4141" s="87">
        <v>1111.8087987827732</v>
      </c>
      <c r="P4141" s="198">
        <v>0</v>
      </c>
      <c r="Q4141" s="198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52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48">
        <v>5.8020625757263099E-2</v>
      </c>
      <c r="L4142" s="197">
        <v>150.84000000000015</v>
      </c>
      <c r="M4142" s="148">
        <v>4.8477316492145588E-2</v>
      </c>
      <c r="N4142" s="87">
        <v>-26919.715999999997</v>
      </c>
      <c r="O4142" s="87">
        <v>1003.6068258687266</v>
      </c>
      <c r="P4142" s="198">
        <v>1</v>
      </c>
      <c r="Q4142" s="198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52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48">
        <v>8.719862830571333E-2</v>
      </c>
      <c r="L4143" s="197">
        <v>1246.4199999999983</v>
      </c>
      <c r="M4143" s="148">
        <v>0.11829846265716937</v>
      </c>
      <c r="N4143" s="87">
        <v>-17465.695400000441</v>
      </c>
      <c r="O4143" s="87">
        <v>-2173.9679392653102</v>
      </c>
      <c r="P4143" s="198">
        <v>1</v>
      </c>
      <c r="Q4143" s="198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52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48">
        <v>5.860122870007616E-3</v>
      </c>
      <c r="L4144" s="197">
        <v>120</v>
      </c>
      <c r="M4144" s="148">
        <v>5.0937991100835434E-3</v>
      </c>
    </row>
    <row r="4145" spans="1:64" x14ac:dyDescent="0.25">
      <c r="A4145" s="152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48">
        <v>1.3337639652137334E-4</v>
      </c>
      <c r="L4145" s="197">
        <v>3.4699999999999989</v>
      </c>
      <c r="M4145" s="148">
        <v>0</v>
      </c>
    </row>
    <row r="4146" spans="1:64" x14ac:dyDescent="0.25">
      <c r="A4146" s="152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48">
        <v>0.31293597060259437</v>
      </c>
      <c r="L4146" s="197">
        <v>2786.2199999999975</v>
      </c>
      <c r="M4146" s="148">
        <v>0.37107100398942733</v>
      </c>
      <c r="N4146" s="87">
        <v>-37009.378000000142</v>
      </c>
      <c r="O4146" s="87">
        <v>-4706.6849766547166</v>
      </c>
      <c r="P4146" s="198">
        <v>1</v>
      </c>
      <c r="Q4146" s="198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52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48">
        <v>3.7450692926171751E-2</v>
      </c>
      <c r="L4147" s="197">
        <v>335</v>
      </c>
      <c r="M4147" s="148">
        <v>6.0474646872602067E-2</v>
      </c>
      <c r="N4147" s="87">
        <v>-12938.943999999981</v>
      </c>
      <c r="O4147" s="87">
        <v>-3946.8966755555498</v>
      </c>
      <c r="P4147" s="198">
        <v>8</v>
      </c>
      <c r="Q4147" s="198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52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48">
        <v>9.700757243274146E-4</v>
      </c>
      <c r="L4148" s="197">
        <v>26</v>
      </c>
      <c r="M4148" s="148">
        <v>2.7587655357266621E-4</v>
      </c>
      <c r="N4148" s="87">
        <v>-1498.9659999999872</v>
      </c>
      <c r="O4148" s="87">
        <v>376.42007904191922</v>
      </c>
      <c r="P4148" s="198">
        <v>0</v>
      </c>
      <c r="Q4148" s="198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52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48">
        <v>0.1660711940377198</v>
      </c>
      <c r="L4149" s="197">
        <v>2552.0599999999995</v>
      </c>
      <c r="M4149" s="148">
        <v>0.18648679827913611</v>
      </c>
      <c r="N4149" s="87">
        <v>-11829.516999999993</v>
      </c>
      <c r="O4149" s="87">
        <v>-1610.8449920299718</v>
      </c>
      <c r="P4149" s="198">
        <v>0</v>
      </c>
      <c r="Q4149" s="198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52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48">
        <v>3.1284040552194501E-3</v>
      </c>
      <c r="L4150" s="197">
        <v>188</v>
      </c>
      <c r="M4150" s="148">
        <v>1.7129589927714569E-4</v>
      </c>
    </row>
    <row r="4151" spans="1:64" x14ac:dyDescent="0.25">
      <c r="A4151" s="152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48">
        <v>2.7767966830189931E-3</v>
      </c>
      <c r="L4151" s="197">
        <v>20</v>
      </c>
      <c r="M4151" s="148">
        <v>2.1763594781843668E-3</v>
      </c>
    </row>
    <row r="4152" spans="1:64" x14ac:dyDescent="0.25">
      <c r="A4152" s="152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48">
        <v>1.8031147292331125E-3</v>
      </c>
      <c r="L4152" s="197">
        <v>0</v>
      </c>
      <c r="M4152" s="148">
        <v>1.8031147292331125E-3</v>
      </c>
    </row>
    <row r="4153" spans="1:64" x14ac:dyDescent="0.25">
      <c r="A4153" s="152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48">
        <v>3.6062294584662249E-3</v>
      </c>
      <c r="L4153" s="197">
        <v>0</v>
      </c>
      <c r="M4153" s="148">
        <v>3.6062294584662249E-3</v>
      </c>
    </row>
    <row r="4154" spans="1:64" x14ac:dyDescent="0.25">
      <c r="A4154" s="152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48">
        <v>1.8031147292331125E-3</v>
      </c>
      <c r="L4154" s="197">
        <v>0</v>
      </c>
      <c r="M4154" s="148">
        <v>1.8031147292331125E-3</v>
      </c>
    </row>
    <row r="4155" spans="1:64" x14ac:dyDescent="0.25">
      <c r="A4155" s="152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48">
        <v>1.1235207877851525E-2</v>
      </c>
      <c r="L4155" s="197">
        <v>306</v>
      </c>
      <c r="M4155" s="148">
        <v>2.7046720938496687E-4</v>
      </c>
    </row>
    <row r="4156" spans="1:64" x14ac:dyDescent="0.25">
      <c r="A4156" s="152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48">
        <v>2.6568895535249912E-2</v>
      </c>
      <c r="L4156" s="197">
        <v>2560</v>
      </c>
      <c r="M4156" s="148">
        <v>9.4753679021200073E-3</v>
      </c>
    </row>
    <row r="4157" spans="1:64" x14ac:dyDescent="0.25">
      <c r="A4157" s="152">
        <v>44046</v>
      </c>
      <c r="B4157" t="s">
        <v>835</v>
      </c>
      <c r="C4157" t="s">
        <v>839</v>
      </c>
      <c r="I4157">
        <v>6451.06</v>
      </c>
      <c r="K4157" s="148">
        <v>1.1632001305166563E-2</v>
      </c>
      <c r="L4157" s="197">
        <v>0</v>
      </c>
      <c r="M4157" s="148">
        <v>0.24506213425170051</v>
      </c>
    </row>
    <row r="4158" spans="1:64" x14ac:dyDescent="0.25">
      <c r="A4158" s="152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48">
        <v>4.2031420802452521E-2</v>
      </c>
      <c r="L4158" s="197">
        <v>9000</v>
      </c>
      <c r="M4158" s="148">
        <v>9.3058822968985887E-3</v>
      </c>
    </row>
    <row r="4159" spans="1:64" x14ac:dyDescent="0.25">
      <c r="A4159" s="152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48">
        <v>1.0646425189144493E-2</v>
      </c>
      <c r="L4159" s="197">
        <v>-219</v>
      </c>
      <c r="M4159" s="148">
        <v>2.6562937098663906E-4</v>
      </c>
    </row>
    <row r="4160" spans="1:64" x14ac:dyDescent="0.25">
      <c r="A4160" s="152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48">
        <v>5.3614632239943227E-2</v>
      </c>
      <c r="L4160" s="197">
        <v>194.85999999999967</v>
      </c>
      <c r="M4160" s="148">
        <v>4.3896953583516418E-2</v>
      </c>
      <c r="N4160" s="87">
        <v>-24823.059999999998</v>
      </c>
      <c r="O4160" s="87">
        <v>1081.1967737642592</v>
      </c>
      <c r="P4160" s="198">
        <v>1</v>
      </c>
      <c r="Q4160" s="198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52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48">
        <v>2.8634846192359688E-3</v>
      </c>
      <c r="L4161" s="197">
        <v>-118</v>
      </c>
      <c r="M4161" s="148">
        <v>1.6823193495820474E-4</v>
      </c>
    </row>
    <row r="4162" spans="1:64" x14ac:dyDescent="0.25">
      <c r="A4162" s="152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48">
        <v>8.836603741488859E-4</v>
      </c>
      <c r="L4162" s="197">
        <v>1</v>
      </c>
      <c r="M4162" s="148">
        <v>1.3054798152756691E-4</v>
      </c>
      <c r="N4162" s="87">
        <v>5623.0690000000113</v>
      </c>
      <c r="O4162" s="87">
        <v>1111.8087987827732</v>
      </c>
      <c r="P4162" s="198">
        <v>0</v>
      </c>
      <c r="Q4162" s="198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52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48">
        <v>9.7043263533785472E-4</v>
      </c>
      <c r="L4163" s="197">
        <v>10</v>
      </c>
      <c r="M4163" s="148">
        <v>2.7094195840637181E-4</v>
      </c>
      <c r="N4163" s="87">
        <v>-1498.9659999999872</v>
      </c>
      <c r="O4163" s="87">
        <v>376.42007904191922</v>
      </c>
      <c r="P4163" s="198">
        <v>0</v>
      </c>
      <c r="Q4163" s="198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52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48">
        <v>5.6047797278180843E-3</v>
      </c>
      <c r="L4164" s="197">
        <v>-85</v>
      </c>
      <c r="M4164" s="148">
        <v>5.0026864869150353E-3</v>
      </c>
    </row>
    <row r="4165" spans="1:64" x14ac:dyDescent="0.25">
      <c r="A4165" s="152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48">
        <v>2.7094195840637182E-3</v>
      </c>
      <c r="L4165" s="197">
        <v>-10</v>
      </c>
      <c r="M4165" s="148">
        <v>2.1374310052058223E-3</v>
      </c>
    </row>
    <row r="4166" spans="1:64" x14ac:dyDescent="0.25">
      <c r="A4166" s="152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48">
        <v>1.3449700484290158E-4</v>
      </c>
      <c r="L4166" s="197">
        <v>1.9799999999999898</v>
      </c>
      <c r="M4166" s="148">
        <v>0</v>
      </c>
    </row>
    <row r="4167" spans="1:64" x14ac:dyDescent="0.25">
      <c r="A4167" s="152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48">
        <v>0.25213853336709541</v>
      </c>
      <c r="L4167" s="197">
        <v>20.200000000000017</v>
      </c>
      <c r="M4167" s="148">
        <v>0</v>
      </c>
    </row>
    <row r="4168" spans="1:64" x14ac:dyDescent="0.25">
      <c r="A4168" s="152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48">
        <v>1.7708624732442604E-3</v>
      </c>
      <c r="L4168" s="197">
        <v>0</v>
      </c>
      <c r="M4168" s="148">
        <v>1.7708624732442604E-3</v>
      </c>
    </row>
    <row r="4169" spans="1:64" x14ac:dyDescent="0.25">
      <c r="A4169" s="152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48">
        <v>2.5358750616857807E-2</v>
      </c>
      <c r="L4169" s="197">
        <v>-135.03999999999996</v>
      </c>
      <c r="M4169" s="148">
        <v>2.9859716347853279E-2</v>
      </c>
      <c r="N4169" s="87">
        <v>-2621.4590000000026</v>
      </c>
      <c r="O4169" s="87">
        <v>-735.99670519662993</v>
      </c>
      <c r="P4169" s="198">
        <v>5</v>
      </c>
      <c r="Q4169" s="198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52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48">
        <v>0.15361027768912153</v>
      </c>
      <c r="L4170" s="197">
        <v>3724.6899999999996</v>
      </c>
      <c r="M4170" s="148">
        <v>0.1670647949193389</v>
      </c>
      <c r="N4170" s="87">
        <v>-6928.8249999999971</v>
      </c>
      <c r="O4170" s="87">
        <v>-893.59491451612871</v>
      </c>
      <c r="P4170" s="198">
        <v>0</v>
      </c>
      <c r="Q4170" s="198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52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48">
        <v>3.6187574640746463E-2</v>
      </c>
      <c r="L4171" s="197">
        <v>-335</v>
      </c>
      <c r="M4171" s="148">
        <v>5.9392938781514512E-2</v>
      </c>
      <c r="N4171" s="87">
        <v>-12938.943999999981</v>
      </c>
      <c r="O4171" s="87">
        <v>-3946.8966755555498</v>
      </c>
      <c r="P4171" s="198">
        <v>8</v>
      </c>
      <c r="Q4171" s="198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52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48">
        <v>9.7308892904772112E-2</v>
      </c>
      <c r="L4172" s="197">
        <v>-1338.4199999999983</v>
      </c>
      <c r="M4172" s="148">
        <v>0.13022260325673296</v>
      </c>
      <c r="N4172" s="87">
        <v>-18694.911400000448</v>
      </c>
      <c r="O4172" s="87">
        <v>-2383.3627479975062</v>
      </c>
      <c r="P4172" s="198">
        <v>1</v>
      </c>
      <c r="Q4172" s="198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52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48">
        <v>0.31416516965331776</v>
      </c>
      <c r="L4173" s="197">
        <v>-913.60000000000218</v>
      </c>
      <c r="M4173" s="148">
        <v>0.37287820349685485</v>
      </c>
      <c r="N4173" s="87">
        <v>-37168.970000000147</v>
      </c>
      <c r="O4173" s="87">
        <v>-4736.4514109150268</v>
      </c>
      <c r="P4173" s="198">
        <v>1</v>
      </c>
      <c r="Q4173" s="198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52">
        <v>44053</v>
      </c>
      <c r="B4174" t="s">
        <v>835</v>
      </c>
      <c r="C4174" t="s">
        <v>839</v>
      </c>
      <c r="I4174">
        <v>0.67</v>
      </c>
      <c r="K4174" s="148">
        <v>1.1864778570736544E-6</v>
      </c>
      <c r="L4174" s="197">
        <v>0</v>
      </c>
      <c r="M4174" s="148">
        <v>0.25213853336709541</v>
      </c>
    </row>
    <row r="4175" spans="1:64" x14ac:dyDescent="0.25">
      <c r="A4175" s="152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48">
        <v>0.26403506936176252</v>
      </c>
      <c r="L4175" s="197">
        <v>27.620000000000005</v>
      </c>
      <c r="M4175" s="148">
        <v>0</v>
      </c>
    </row>
    <row r="4176" spans="1:64" x14ac:dyDescent="0.25">
      <c r="A4176" s="152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48">
        <v>2.7879986304308747E-2</v>
      </c>
      <c r="L4176" s="197">
        <v>98.9699999999998</v>
      </c>
      <c r="M4176" s="148">
        <v>3.2179400530659631E-2</v>
      </c>
      <c r="N4176" s="87">
        <v>-2706.6990000000042</v>
      </c>
      <c r="O4176" s="87">
        <v>-764.22193516949278</v>
      </c>
      <c r="P4176" s="198">
        <v>3</v>
      </c>
      <c r="Q4176" s="198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52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48">
        <v>8.8357027302796663E-4</v>
      </c>
      <c r="L4177" s="197">
        <v>3</v>
      </c>
      <c r="M4177" s="148">
        <v>1.2975458272434606E-4</v>
      </c>
      <c r="N4177" s="87">
        <v>5623.0690000000113</v>
      </c>
      <c r="O4177" s="87">
        <v>1111.8087987827732</v>
      </c>
      <c r="P4177" s="198">
        <v>0</v>
      </c>
      <c r="Q4177" s="198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52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48">
        <v>5.3901306854996917E-2</v>
      </c>
      <c r="L4178" s="197">
        <v>348</v>
      </c>
      <c r="M4178" s="148">
        <v>4.3630172052077351E-2</v>
      </c>
      <c r="N4178" s="87">
        <v>-24823.059999999998</v>
      </c>
      <c r="O4178" s="87">
        <v>1081.1967737642592</v>
      </c>
      <c r="P4178" s="198">
        <v>1</v>
      </c>
      <c r="Q4178" s="198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52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48">
        <v>0.107858936914649</v>
      </c>
      <c r="L4179" s="197">
        <v>-1278.3500000000022</v>
      </c>
      <c r="M4179" s="148">
        <v>0.142822639865434</v>
      </c>
      <c r="N4179" s="87">
        <v>-19824.059400000464</v>
      </c>
      <c r="O4179" s="87">
        <v>-2583.3308175098387</v>
      </c>
      <c r="P4179" s="198">
        <v>2</v>
      </c>
      <c r="Q4179" s="198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52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48">
        <v>5.4739114524242558E-3</v>
      </c>
      <c r="L4180" s="197">
        <v>-55</v>
      </c>
      <c r="M4180" s="148">
        <v>4.9722829109641545E-3</v>
      </c>
    </row>
    <row r="4181" spans="1:64" x14ac:dyDescent="0.25">
      <c r="A4181" s="152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48">
        <v>1.2857531562687841E-4</v>
      </c>
      <c r="L4181" s="197">
        <v>-2.8999999999999773</v>
      </c>
      <c r="M4181" s="148">
        <v>0</v>
      </c>
    </row>
    <row r="4182" spans="1:64" x14ac:dyDescent="0.25">
      <c r="A4182" s="152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48">
        <v>0.31618967043339247</v>
      </c>
      <c r="L4182" s="197">
        <v>1610.2100000000028</v>
      </c>
      <c r="M4182" s="148">
        <v>0.3717117479063477</v>
      </c>
      <c r="N4182" s="87">
        <v>-36328.758000000147</v>
      </c>
      <c r="O4182" s="87">
        <v>-4595.5783210545605</v>
      </c>
      <c r="P4182" s="198">
        <v>0</v>
      </c>
      <c r="Q4182" s="198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52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48">
        <v>3.5260086214281387E-2</v>
      </c>
      <c r="L4183" s="197">
        <v>-402</v>
      </c>
      <c r="M4183" s="148">
        <v>5.9031981178052272E-2</v>
      </c>
      <c r="N4183" s="87">
        <v>-12938.943999999981</v>
      </c>
      <c r="O4183" s="87">
        <v>-3946.8966755555498</v>
      </c>
      <c r="P4183" s="198">
        <v>8</v>
      </c>
      <c r="Q4183" s="198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52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48">
        <v>9.8037578102903866E-4</v>
      </c>
      <c r="L4184" s="197">
        <v>9</v>
      </c>
      <c r="M4184" s="148">
        <v>2.692953222575277E-4</v>
      </c>
      <c r="N4184" s="87">
        <v>-1498.9659999999872</v>
      </c>
      <c r="O4184" s="87">
        <v>376.42007904191922</v>
      </c>
      <c r="P4184" s="198">
        <v>0</v>
      </c>
      <c r="Q4184" s="198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52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48">
        <v>0.16159127415568039</v>
      </c>
      <c r="L4185" s="197">
        <v>-942.24999999999909</v>
      </c>
      <c r="M4185" s="148">
        <v>0.17662247659502431</v>
      </c>
      <c r="N4185" s="87">
        <v>-10239.07699999999</v>
      </c>
      <c r="O4185" s="87">
        <v>-1371.8441637399451</v>
      </c>
      <c r="P4185" s="198">
        <v>0</v>
      </c>
      <c r="Q4185" s="198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52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48">
        <v>2.8161602327584595E-3</v>
      </c>
      <c r="L4186" s="197">
        <v>-17</v>
      </c>
      <c r="M4186" s="148">
        <v>1.6720951382003354E-4</v>
      </c>
    </row>
    <row r="4187" spans="1:64" x14ac:dyDescent="0.25">
      <c r="A4187" s="152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48">
        <v>2.6753522211205366E-3</v>
      </c>
      <c r="L4187" s="197">
        <v>-10</v>
      </c>
      <c r="M4187" s="148">
        <v>2.1244408755871627E-3</v>
      </c>
    </row>
    <row r="4188" spans="1:64" x14ac:dyDescent="0.25">
      <c r="A4188" s="152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48">
        <v>0</v>
      </c>
      <c r="L4188" s="197">
        <v>94</v>
      </c>
      <c r="M4188" s="148">
        <v>0</v>
      </c>
    </row>
    <row r="4189" spans="1:64" x14ac:dyDescent="0.25">
      <c r="A4189" s="152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48">
        <v>1.0169858640548987E-2</v>
      </c>
      <c r="L4189" s="197">
        <v>-234</v>
      </c>
      <c r="M4189" s="148">
        <v>2.6401502182110556E-4</v>
      </c>
    </row>
    <row r="4190" spans="1:64" x14ac:dyDescent="0.25">
      <c r="A4190" s="152">
        <v>44057</v>
      </c>
      <c r="B4190" t="s">
        <v>835</v>
      </c>
      <c r="C4190" t="s">
        <v>839</v>
      </c>
      <c r="I4190">
        <v>5770.05</v>
      </c>
      <c r="K4190" s="148">
        <v>1.0155865844392469E-2</v>
      </c>
      <c r="L4190" s="197">
        <v>0</v>
      </c>
      <c r="M4190" s="148">
        <v>0.26403506936176252</v>
      </c>
    </row>
    <row r="4191" spans="1:64" x14ac:dyDescent="0.25">
      <c r="A4191" s="152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48">
        <v>0.26056761800354722</v>
      </c>
      <c r="L4191" s="197">
        <v>5.5199999999999818</v>
      </c>
      <c r="M4191" s="148">
        <v>0</v>
      </c>
    </row>
    <row r="4192" spans="1:64" x14ac:dyDescent="0.25">
      <c r="A4192" s="152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48">
        <v>2.5289579142322337E-2</v>
      </c>
      <c r="L4192" s="197">
        <v>169.51999999999998</v>
      </c>
      <c r="M4192" s="148">
        <v>2.9237932055133854E-2</v>
      </c>
      <c r="N4192" s="87">
        <v>-2273.3950000000041</v>
      </c>
      <c r="O4192" s="87">
        <v>-624.24678640110005</v>
      </c>
      <c r="P4192" s="198">
        <v>3</v>
      </c>
      <c r="Q4192" s="198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52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48">
        <v>8.8409311699464766E-4</v>
      </c>
      <c r="L4193" s="197">
        <v>7</v>
      </c>
      <c r="M4193" s="148">
        <v>1.2804586362445079E-4</v>
      </c>
      <c r="N4193" s="87">
        <v>5623.0690000000113</v>
      </c>
      <c r="O4193" s="87">
        <v>1111.8087987827732</v>
      </c>
      <c r="P4193" s="198">
        <v>0</v>
      </c>
      <c r="Q4193" s="198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52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48">
        <v>5.111760399440566E-2</v>
      </c>
      <c r="L4194" s="197">
        <v>962.80000000000018</v>
      </c>
      <c r="M4194" s="148">
        <v>3.9309420102481507E-2</v>
      </c>
      <c r="N4194" s="87">
        <v>-22666.464</v>
      </c>
      <c r="O4194" s="87">
        <v>1210.5840539741218</v>
      </c>
      <c r="P4194" s="198">
        <v>1</v>
      </c>
      <c r="Q4194" s="198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52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48">
        <v>0.12161925354020674</v>
      </c>
      <c r="L4195" s="197">
        <v>954.84000000000015</v>
      </c>
      <c r="M4195" s="148">
        <v>0.15446404234364855</v>
      </c>
      <c r="N4195" s="87">
        <v>-18949.65940000047</v>
      </c>
      <c r="O4195" s="87">
        <v>-2434.4710244602147</v>
      </c>
      <c r="P4195" s="198">
        <v>3</v>
      </c>
      <c r="Q4195" s="198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52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48">
        <v>5.4626185716074001E-3</v>
      </c>
      <c r="L4196" s="197">
        <v>35</v>
      </c>
      <c r="M4196" s="148">
        <v>4.9068036454025139E-3</v>
      </c>
    </row>
    <row r="4197" spans="1:64" x14ac:dyDescent="0.25">
      <c r="A4197" s="152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48">
        <v>1.2809797127378243E-4</v>
      </c>
      <c r="L4197" s="197">
        <v>0.69999999999998863</v>
      </c>
      <c r="M4197" s="148">
        <v>0</v>
      </c>
    </row>
    <row r="4198" spans="1:64" x14ac:dyDescent="0.25">
      <c r="A4198" s="152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48">
        <v>0.30663788402230274</v>
      </c>
      <c r="L4198" s="197">
        <v>2554.3300000000017</v>
      </c>
      <c r="M4198" s="148">
        <v>0.35699212832321531</v>
      </c>
      <c r="N4198" s="87">
        <v>-32513.430000000139</v>
      </c>
      <c r="O4198" s="87">
        <v>-3963.1686182233534</v>
      </c>
      <c r="P4198" s="198">
        <v>0</v>
      </c>
      <c r="Q4198" s="198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52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48">
        <v>3.5493993803115173E-2</v>
      </c>
      <c r="L4199" s="197">
        <v>402</v>
      </c>
      <c r="M4199" s="148">
        <v>5.825459766198883E-2</v>
      </c>
      <c r="N4199" s="87">
        <v>-12938.943999999981</v>
      </c>
      <c r="O4199" s="87">
        <v>-3946.8966755555498</v>
      </c>
      <c r="P4199" s="198">
        <v>8</v>
      </c>
      <c r="Q4199" s="198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52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48">
        <v>9.9351918059123467E-4</v>
      </c>
      <c r="L4200" s="197">
        <v>15</v>
      </c>
      <c r="M4200" s="148">
        <v>2.6574901159171139E-4</v>
      </c>
      <c r="N4200" s="87">
        <v>-1498.9659999999872</v>
      </c>
      <c r="O4200" s="87">
        <v>376.42007904191922</v>
      </c>
      <c r="P4200" s="198">
        <v>0</v>
      </c>
      <c r="Q4200" s="198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52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48">
        <v>0.15262538919854632</v>
      </c>
      <c r="L4201" s="197">
        <v>2219.0099999999993</v>
      </c>
      <c r="M4201" s="148">
        <v>0.16360440143587146</v>
      </c>
      <c r="N4201" s="87">
        <v>-6780.0489999999991</v>
      </c>
      <c r="O4201" s="87">
        <v>-874.4076097419354</v>
      </c>
      <c r="P4201" s="198">
        <v>0</v>
      </c>
      <c r="Q4201" s="198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52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48">
        <v>2.8641837915995556E-3</v>
      </c>
      <c r="L4202" s="197">
        <v>49</v>
      </c>
      <c r="M4202" s="148">
        <v>1.6500755621707568E-4</v>
      </c>
    </row>
    <row r="4203" spans="1:64" x14ac:dyDescent="0.25">
      <c r="A4203" s="152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48">
        <v>2.666174724139065E-3</v>
      </c>
      <c r="L4203" s="197">
        <v>15</v>
      </c>
      <c r="M4203" s="148">
        <v>2.0964644247790563E-3</v>
      </c>
    </row>
    <row r="4204" spans="1:64" x14ac:dyDescent="0.25">
      <c r="A4204" s="152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48">
        <v>1.0369422217009913E-2</v>
      </c>
      <c r="L4204" s="197">
        <v>192</v>
      </c>
      <c r="M4204" s="148">
        <v>2.6053824665854053E-4</v>
      </c>
    </row>
    <row r="4205" spans="1:64" x14ac:dyDescent="0.25">
      <c r="A4205" s="152">
        <v>44060</v>
      </c>
      <c r="B4205" t="s">
        <v>835</v>
      </c>
      <c r="C4205" t="s">
        <v>839</v>
      </c>
      <c r="I4205">
        <v>13403.35</v>
      </c>
      <c r="K4205" s="148">
        <v>2.328056872233833E-2</v>
      </c>
      <c r="L4205" s="197">
        <v>0</v>
      </c>
      <c r="M4205" s="148">
        <v>0.26056761800354722</v>
      </c>
    </row>
    <row r="4206" spans="1:64" x14ac:dyDescent="0.25">
      <c r="A4206" s="152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48">
        <v>0.30671797858371674</v>
      </c>
      <c r="L4206" s="197">
        <v>-1993</v>
      </c>
      <c r="M4206" s="148">
        <v>0.36030150723351895</v>
      </c>
      <c r="N4206" s="87">
        <v>-35506.430000000139</v>
      </c>
      <c r="O4206" s="87">
        <v>-4458.4662945357541</v>
      </c>
      <c r="P4206" s="198">
        <v>0</v>
      </c>
      <c r="Q4206" s="198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52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48">
        <v>0.12140534468871073</v>
      </c>
      <c r="L4207" s="197">
        <v>180</v>
      </c>
      <c r="M4207" s="148">
        <v>0.15379699971421321</v>
      </c>
      <c r="N4207" s="87">
        <v>-18949.65940000047</v>
      </c>
      <c r="O4207" s="87">
        <v>-2434.4710244602147</v>
      </c>
      <c r="P4207" s="198">
        <v>3</v>
      </c>
      <c r="Q4207" s="198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52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48">
        <v>3.5108972970448953E-2</v>
      </c>
      <c r="L4208" s="197">
        <v>-134</v>
      </c>
      <c r="M4208" s="148">
        <v>5.800302908064419E-2</v>
      </c>
      <c r="N4208" s="87">
        <v>-12938.943999999981</v>
      </c>
      <c r="O4208" s="87">
        <v>-3946.8966755555498</v>
      </c>
      <c r="P4208" s="198">
        <v>8</v>
      </c>
      <c r="Q4208" s="198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52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48">
        <v>2.5111190952707689E-2</v>
      </c>
      <c r="L4209" s="197">
        <v>-40</v>
      </c>
      <c r="M4209" s="148">
        <v>2.9111670002287156E-2</v>
      </c>
      <c r="N4209" s="87">
        <v>-2273.3950000000041</v>
      </c>
      <c r="O4209" s="87">
        <v>-624.24678640110005</v>
      </c>
      <c r="P4209" s="198">
        <v>3</v>
      </c>
      <c r="Q4209" s="198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52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48">
        <v>0.14346998784649487</v>
      </c>
      <c r="L4210" s="197">
        <v>4770.5</v>
      </c>
      <c r="M4210" s="148">
        <v>0.14615138572008546</v>
      </c>
      <c r="N4210" s="87">
        <v>-1558.3570000000036</v>
      </c>
      <c r="O4210" s="87">
        <v>-189.25611439854237</v>
      </c>
      <c r="P4210" s="198">
        <v>0</v>
      </c>
      <c r="Q4210" s="198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52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48">
        <v>0.2594703043305131</v>
      </c>
      <c r="L4211" s="197">
        <v>16.150000000000006</v>
      </c>
      <c r="M4211" s="148">
        <v>0</v>
      </c>
    </row>
    <row r="4212" spans="1:64" x14ac:dyDescent="0.25">
      <c r="A4212" s="152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48">
        <v>1.2832302814675694E-4</v>
      </c>
      <c r="L4212" s="197">
        <v>0.44999999999998863</v>
      </c>
      <c r="M4212" s="148">
        <v>0</v>
      </c>
    </row>
    <row r="4213" spans="1:64" x14ac:dyDescent="0.25">
      <c r="A4213" s="152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48">
        <v>5.4303815145662635E-3</v>
      </c>
      <c r="L4213" s="197">
        <v>-5</v>
      </c>
      <c r="M4213" s="148">
        <v>4.8856139422451253E-3</v>
      </c>
    </row>
    <row r="4214" spans="1:64" x14ac:dyDescent="0.25">
      <c r="A4214" s="152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48">
        <v>2.6719552356703428E-3</v>
      </c>
      <c r="L4214" s="197">
        <v>10</v>
      </c>
      <c r="M4214" s="148">
        <v>2.0874109834654393E-3</v>
      </c>
    </row>
    <row r="4215" spans="1:64" x14ac:dyDescent="0.25">
      <c r="A4215" s="152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48">
        <v>9.8576989277158284E-4</v>
      </c>
      <c r="L4215" s="197">
        <v>-2</v>
      </c>
      <c r="M4215" s="148">
        <v>2.6460139227026699E-4</v>
      </c>
      <c r="N4215" s="87">
        <v>-1498.9659999999872</v>
      </c>
      <c r="O4215" s="87">
        <v>376.42007904191922</v>
      </c>
      <c r="P4215" s="198">
        <v>0</v>
      </c>
      <c r="Q4215" s="198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52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48">
        <v>8.7335753657833217E-4</v>
      </c>
      <c r="L4216" s="197">
        <v>-4</v>
      </c>
      <c r="M4216" s="148">
        <v>1.2749290613179142E-4</v>
      </c>
      <c r="N4216" s="87">
        <v>5623.0690000000113</v>
      </c>
      <c r="O4216" s="87">
        <v>1111.8087987827732</v>
      </c>
      <c r="P4216" s="198">
        <v>0</v>
      </c>
      <c r="Q4216" s="198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52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48">
        <v>2.8085794839667554E-3</v>
      </c>
      <c r="L4217" s="197">
        <v>-25</v>
      </c>
      <c r="M4217" s="148">
        <v>1.6429498212859714E-4</v>
      </c>
    </row>
    <row r="4218" spans="1:64" x14ac:dyDescent="0.25">
      <c r="A4218" s="152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48">
        <v>1.044656673208201E-2</v>
      </c>
      <c r="L4218" s="197">
        <v>70.5</v>
      </c>
      <c r="M4218" s="148">
        <v>2.594131296767323E-4</v>
      </c>
    </row>
    <row r="4219" spans="1:64" x14ac:dyDescent="0.25">
      <c r="A4219" s="152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48">
        <v>5.0336523682473142E-2</v>
      </c>
      <c r="L4219" s="197">
        <v>-324</v>
      </c>
      <c r="M4219" s="148">
        <v>3.9139665002531437E-2</v>
      </c>
      <c r="N4219" s="87">
        <v>-22666.464</v>
      </c>
      <c r="O4219" s="87">
        <v>1210.5840539741218</v>
      </c>
      <c r="P4219" s="198">
        <v>1</v>
      </c>
      <c r="Q4219" s="198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52">
        <v>44061</v>
      </c>
      <c r="B4220" t="s">
        <v>835</v>
      </c>
      <c r="C4220" t="s">
        <v>839</v>
      </c>
      <c r="I4220">
        <v>20258.09</v>
      </c>
      <c r="K4220" s="148">
        <v>3.5034763521152763E-2</v>
      </c>
      <c r="L4220" s="197">
        <v>0</v>
      </c>
      <c r="M4220" s="148">
        <v>0.2594703043305131</v>
      </c>
    </row>
    <row r="4221" spans="1:64" x14ac:dyDescent="0.25">
      <c r="A4221" s="152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48">
        <v>0.22078005581837201</v>
      </c>
      <c r="L4221" s="197">
        <v>56.610000000000014</v>
      </c>
      <c r="M4221" s="148">
        <v>0</v>
      </c>
    </row>
    <row r="4222" spans="1:64" x14ac:dyDescent="0.25">
      <c r="A4222" s="152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48">
        <v>2.5133234381812801E-2</v>
      </c>
      <c r="L4222" s="197">
        <v>-280</v>
      </c>
      <c r="M4222" s="148">
        <v>2.9710148150532825E-2</v>
      </c>
      <c r="N4222" s="87">
        <v>-2273.3950000000041</v>
      </c>
      <c r="O4222" s="87">
        <v>-624.24678640110005</v>
      </c>
      <c r="P4222" s="198">
        <v>3</v>
      </c>
      <c r="Q4222" s="198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52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48">
        <v>8.8248716228275282E-4</v>
      </c>
      <c r="L4223" s="197">
        <v>-5</v>
      </c>
      <c r="M4223" s="148">
        <v>1.3011390720696914E-4</v>
      </c>
      <c r="N4223" s="87">
        <v>5623.0690000000113</v>
      </c>
      <c r="O4223" s="87">
        <v>1111.8087987827732</v>
      </c>
      <c r="P4223" s="198">
        <v>0</v>
      </c>
      <c r="Q4223" s="198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52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48">
        <v>5.7340485856484151E-2</v>
      </c>
      <c r="L4224" s="197">
        <v>-808.07999999999993</v>
      </c>
      <c r="M4224" s="148">
        <v>4.7339682440171602E-2</v>
      </c>
      <c r="N4224" s="87">
        <v>-26856.944000000003</v>
      </c>
      <c r="O4224" s="87">
        <v>1025.7019213872832</v>
      </c>
      <c r="P4224" s="198">
        <v>3</v>
      </c>
      <c r="Q4224" s="198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52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48">
        <v>0.14561038177665422</v>
      </c>
      <c r="L4225" s="197">
        <v>-2750.2999999999993</v>
      </c>
      <c r="M4225" s="148">
        <v>0.18352215381652401</v>
      </c>
      <c r="N4225" s="87">
        <v>-22180.859400000481</v>
      </c>
      <c r="O4225" s="87">
        <v>-2979.8076572984519</v>
      </c>
      <c r="P4225" s="198">
        <v>5</v>
      </c>
      <c r="Q4225" s="198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52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48">
        <v>5.4714204061530681E-3</v>
      </c>
      <c r="L4226" s="197">
        <v>-40</v>
      </c>
      <c r="M4226" s="148">
        <v>4.986052466897554E-3</v>
      </c>
    </row>
    <row r="4227" spans="1:64" x14ac:dyDescent="0.25">
      <c r="A4227" s="152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48">
        <v>1.4068610341111645E-4</v>
      </c>
      <c r="L4227" s="197">
        <v>5.5100000000000193</v>
      </c>
      <c r="M4227" s="148">
        <v>0</v>
      </c>
    </row>
    <row r="4228" spans="1:64" x14ac:dyDescent="0.25">
      <c r="A4228" s="152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48">
        <v>0.32535183704175619</v>
      </c>
      <c r="L4228" s="197">
        <v>-1986.0000000000036</v>
      </c>
      <c r="M4228" s="148">
        <v>0.38354217568526189</v>
      </c>
      <c r="N4228" s="87">
        <v>-39633.430000000139</v>
      </c>
      <c r="O4228" s="87">
        <v>-5165.8187955775265</v>
      </c>
      <c r="P4228" s="198">
        <v>2</v>
      </c>
      <c r="Q4228" s="198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52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48">
        <v>3.4529957685799556E-2</v>
      </c>
      <c r="L4229" s="197">
        <v>-737</v>
      </c>
      <c r="M4229" s="148">
        <v>5.9195456221859247E-2</v>
      </c>
      <c r="N4229" s="87">
        <v>-12938.943999999981</v>
      </c>
      <c r="O4229" s="87">
        <v>-3946.8966755555498</v>
      </c>
      <c r="P4229" s="198">
        <v>8</v>
      </c>
      <c r="Q4229" s="198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52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48">
        <v>9.7073587851102816E-4</v>
      </c>
      <c r="L4230" s="197">
        <v>-20</v>
      </c>
      <c r="M4230" s="148">
        <v>2.7004107165852238E-4</v>
      </c>
      <c r="N4230" s="87">
        <v>-1498.9659999999872</v>
      </c>
      <c r="O4230" s="87">
        <v>376.42007904191922</v>
      </c>
      <c r="P4230" s="198">
        <v>0</v>
      </c>
      <c r="Q4230" s="198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52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48">
        <v>0.1493987226669016</v>
      </c>
      <c r="L4231" s="197">
        <v>-4373.51</v>
      </c>
      <c r="M4231" s="148">
        <v>0.15985437761639792</v>
      </c>
      <c r="N4231" s="87">
        <v>-5931.8689999999915</v>
      </c>
      <c r="O4231" s="87">
        <v>-762.06980276349509</v>
      </c>
      <c r="P4231" s="198">
        <v>0</v>
      </c>
      <c r="Q4231" s="198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52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48">
        <v>2.7304152801028376E-3</v>
      </c>
      <c r="L4232" s="197">
        <v>-77</v>
      </c>
      <c r="M4232" s="148">
        <v>1.6767256083372305E-4</v>
      </c>
    </row>
    <row r="4233" spans="1:64" x14ac:dyDescent="0.25">
      <c r="A4233" s="152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48">
        <v>2.6651112300939135E-3</v>
      </c>
      <c r="L4233" s="197">
        <v>-35</v>
      </c>
      <c r="M4233" s="148">
        <v>2.1303240097505652E-3</v>
      </c>
    </row>
    <row r="4234" spans="1:64" x14ac:dyDescent="0.25">
      <c r="A4234" s="152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48">
        <v>0</v>
      </c>
      <c r="M4234" s="148">
        <v>0</v>
      </c>
    </row>
    <row r="4235" spans="1:64" x14ac:dyDescent="0.25">
      <c r="A4235" s="152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48">
        <v>1.1392026777908057E-2</v>
      </c>
      <c r="L4235" s="197">
        <v>414</v>
      </c>
      <c r="M4235" s="148">
        <v>2.6474614868482585E-4</v>
      </c>
    </row>
    <row r="4236" spans="1:64" x14ac:dyDescent="0.25">
      <c r="A4236" s="152">
        <v>44071</v>
      </c>
      <c r="B4236" t="s">
        <v>835</v>
      </c>
      <c r="C4236" t="s">
        <v>839</v>
      </c>
      <c r="I4236">
        <v>9973.2000000000007</v>
      </c>
      <c r="K4236" s="148">
        <v>1.7602441933756704E-2</v>
      </c>
      <c r="L4236" s="197">
        <v>0</v>
      </c>
      <c r="M4236" s="148">
        <v>0.22078005581837201</v>
      </c>
    </row>
    <row r="4237" spans="1:64" x14ac:dyDescent="0.25">
      <c r="A4237" s="152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48">
        <v>1.1073324095876847E-5</v>
      </c>
      <c r="L4237" s="197">
        <v>38.979999999999961</v>
      </c>
      <c r="M4237" s="148">
        <v>0</v>
      </c>
    </row>
    <row r="4238" spans="1:64" x14ac:dyDescent="0.25">
      <c r="A4238" s="152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48">
        <v>3.4771998825919442E-2</v>
      </c>
      <c r="L4238" s="197">
        <v>-225.03999999999996</v>
      </c>
      <c r="M4238" s="148">
        <v>4.0976208401808704E-2</v>
      </c>
      <c r="N4238" s="87">
        <v>-2638.6950000000033</v>
      </c>
      <c r="O4238" s="87">
        <v>-742.9227190140856</v>
      </c>
      <c r="P4238" s="198">
        <v>3</v>
      </c>
      <c r="Q4238" s="198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52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48">
        <v>1.0809149365955332E-3</v>
      </c>
      <c r="L4239" s="197">
        <v>-9</v>
      </c>
      <c r="M4239" s="148">
        <v>1.6229134241511759E-4</v>
      </c>
      <c r="N4239" s="87">
        <v>5623.0690000000113</v>
      </c>
      <c r="O4239" s="87">
        <v>1111.8087987827732</v>
      </c>
      <c r="P4239" s="198">
        <v>0</v>
      </c>
      <c r="Q4239" s="198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52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48">
        <v>7.5223754345151467E-2</v>
      </c>
      <c r="L4240" s="197">
        <v>-898.05000000000018</v>
      </c>
      <c r="M4240" s="148">
        <v>6.4726749437159226E-2</v>
      </c>
      <c r="N4240" s="87">
        <v>-29437.244000000002</v>
      </c>
      <c r="O4240" s="87">
        <v>984.5086644660189</v>
      </c>
      <c r="P4240" s="198">
        <v>2</v>
      </c>
      <c r="Q4240" s="198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52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48">
        <v>0.17824749610237706</v>
      </c>
      <c r="L4241" s="197">
        <v>-5681.2400000000016</v>
      </c>
      <c r="M4241" s="148">
        <v>0.23804192721541495</v>
      </c>
      <c r="N4241" s="87">
        <v>-26390.743400000487</v>
      </c>
      <c r="O4241" s="87">
        <v>-3741.4961742270198</v>
      </c>
      <c r="P4241" s="198">
        <v>7</v>
      </c>
      <c r="Q4241" s="198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52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48">
        <v>6.7144410521718456E-3</v>
      </c>
      <c r="L4242" s="197">
        <v>-50</v>
      </c>
      <c r="M4242" s="148">
        <v>6.2191134335690046E-3</v>
      </c>
    </row>
    <row r="4243" spans="1:64" x14ac:dyDescent="0.25">
      <c r="A4243" s="152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48">
        <v>1.5557690136294567E-4</v>
      </c>
      <c r="L4243" s="197">
        <v>-9.0400000000000205</v>
      </c>
      <c r="M4243" s="148">
        <v>0</v>
      </c>
    </row>
    <row r="4244" spans="1:64" x14ac:dyDescent="0.25">
      <c r="A4244" s="152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48">
        <v>0.40743448450187025</v>
      </c>
      <c r="L4244" s="197">
        <v>-5379</v>
      </c>
      <c r="M4244" s="148">
        <v>0.491857045103058</v>
      </c>
      <c r="N4244" s="87">
        <v>-42343.430000000139</v>
      </c>
      <c r="O4244" s="87">
        <v>-5644.3391041172508</v>
      </c>
      <c r="P4244" s="198">
        <v>2</v>
      </c>
      <c r="Q4244" s="198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52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48">
        <v>4.5319174918035936E-2</v>
      </c>
      <c r="L4245" s="197">
        <v>-655.18000000000029</v>
      </c>
      <c r="M4245" s="148">
        <v>7.7526851655168053E-2</v>
      </c>
      <c r="N4245" s="87">
        <v>-14113.127999999982</v>
      </c>
      <c r="O4245" s="87">
        <v>-4596.7302148648596</v>
      </c>
      <c r="P4245" s="198">
        <v>6</v>
      </c>
      <c r="Q4245" s="198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52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48">
        <v>1.1667717238200257E-3</v>
      </c>
      <c r="L4246" s="197">
        <v>-20</v>
      </c>
      <c r="M4246" s="148">
        <v>3.3682278064993193E-4</v>
      </c>
      <c r="N4246" s="87">
        <v>-1498.9659999999872</v>
      </c>
      <c r="O4246" s="87">
        <v>376.42007904191922</v>
      </c>
      <c r="P4246" s="198">
        <v>0</v>
      </c>
      <c r="Q4246" s="198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52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48">
        <v>0.18876869501271792</v>
      </c>
      <c r="L4247" s="197">
        <v>-8256.2000000000007</v>
      </c>
      <c r="M4247" s="148">
        <v>0.21998571651264434</v>
      </c>
      <c r="N4247" s="87">
        <v>-13944.469000000012</v>
      </c>
      <c r="O4247" s="87">
        <v>-1974.1496834985853</v>
      </c>
      <c r="P4247" s="198">
        <v>1</v>
      </c>
      <c r="Q4247" s="198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52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48">
        <v>3.0424123062627838E-3</v>
      </c>
      <c r="L4248" s="197">
        <v>-165</v>
      </c>
      <c r="M4248" s="148">
        <v>2.091383278545329E-4</v>
      </c>
    </row>
    <row r="4249" spans="1:64" x14ac:dyDescent="0.25">
      <c r="A4249" s="152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48">
        <v>3.247147721951958E-3</v>
      </c>
      <c r="L4249" s="197">
        <v>-35</v>
      </c>
      <c r="M4249" s="148">
        <v>2.6571574917939075E-3</v>
      </c>
    </row>
    <row r="4250" spans="1:64" x14ac:dyDescent="0.25">
      <c r="A4250" s="152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48">
        <v>2.2014560826792936E-3</v>
      </c>
      <c r="M4250" s="148">
        <v>2.2014560826792936E-3</v>
      </c>
    </row>
    <row r="4251" spans="1:64" x14ac:dyDescent="0.25">
      <c r="A4251" s="152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48">
        <v>1.1564248802314329E-2</v>
      </c>
      <c r="L4251" s="197">
        <v>-1201.5</v>
      </c>
      <c r="M4251" s="148">
        <v>3.3021841240189406E-4</v>
      </c>
    </row>
    <row r="4252" spans="1:64" x14ac:dyDescent="0.25">
      <c r="A4252" s="152">
        <v>44084</v>
      </c>
      <c r="B4252" t="s">
        <v>835</v>
      </c>
      <c r="C4252" t="s">
        <v>839</v>
      </c>
      <c r="I4252">
        <v>18646.91</v>
      </c>
      <c r="K4252" s="148">
        <v>4.1050353442673347E-2</v>
      </c>
      <c r="L4252" s="197">
        <v>0</v>
      </c>
      <c r="M4252" s="148">
        <v>1.1073324095876847E-5</v>
      </c>
    </row>
    <row r="4253" spans="1:64" x14ac:dyDescent="0.25">
      <c r="A4253" s="152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48">
        <v>1.0655213660653306E-5</v>
      </c>
      <c r="L4253" s="197">
        <v>0</v>
      </c>
      <c r="M4253" s="148">
        <v>0</v>
      </c>
    </row>
    <row r="4254" spans="1:64" x14ac:dyDescent="0.25">
      <c r="A4254" s="152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48">
        <v>3.3745040479961665E-2</v>
      </c>
      <c r="L4254" s="197">
        <v>135</v>
      </c>
      <c r="M4254" s="148">
        <v>3.9429014426417879E-2</v>
      </c>
      <c r="N4254" s="87">
        <v>-2638.6950000000033</v>
      </c>
      <c r="O4254" s="87">
        <v>-742.9227190140856</v>
      </c>
      <c r="P4254" s="198">
        <v>3</v>
      </c>
      <c r="Q4254" s="198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52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48">
        <v>1.0506930369153162E-3</v>
      </c>
      <c r="L4255" s="197">
        <v>5</v>
      </c>
      <c r="M4255" s="148">
        <v>1.5616348927701033E-4</v>
      </c>
      <c r="N4255" s="87">
        <v>5623.0690000000113</v>
      </c>
      <c r="O4255" s="87">
        <v>1111.8087987827732</v>
      </c>
      <c r="P4255" s="198">
        <v>0</v>
      </c>
      <c r="Q4255" s="198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52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48">
        <v>7.8547777840362737E-2</v>
      </c>
      <c r="L4256" s="197">
        <v>349.94999999999982</v>
      </c>
      <c r="M4256" s="148">
        <v>6.7705811965728682E-2</v>
      </c>
      <c r="N4256" s="87">
        <v>-31997.544000000002</v>
      </c>
      <c r="O4256" s="87">
        <v>938.75856594911909</v>
      </c>
      <c r="P4256" s="198">
        <v>3</v>
      </c>
      <c r="Q4256" s="198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52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48">
        <v>0.17987186925514781</v>
      </c>
      <c r="L4257" s="197">
        <v>3978.9600000000028</v>
      </c>
      <c r="M4257" s="148">
        <v>0.22897980015098207</v>
      </c>
      <c r="N4257" s="87">
        <v>-24964.139400000495</v>
      </c>
      <c r="O4257" s="87">
        <v>-3480.0079958578094</v>
      </c>
      <c r="P4257" s="198">
        <v>7</v>
      </c>
      <c r="Q4257" s="198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52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48">
        <v>6.8210314090066887E-3</v>
      </c>
      <c r="L4258" s="197">
        <v>170</v>
      </c>
      <c r="M4258" s="148">
        <v>5.984289978398726E-3</v>
      </c>
    </row>
    <row r="4259" spans="1:64" x14ac:dyDescent="0.25">
      <c r="A4259" s="152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48">
        <v>1.6726355281216401E-4</v>
      </c>
      <c r="L4259" s="197">
        <v>8.2900000000000205</v>
      </c>
      <c r="M4259" s="148">
        <v>0</v>
      </c>
    </row>
    <row r="4260" spans="1:64" x14ac:dyDescent="0.25">
      <c r="A4260" s="152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48">
        <v>0.39955144727987751</v>
      </c>
      <c r="L4260" s="197">
        <v>6348.4900000000016</v>
      </c>
      <c r="M4260" s="148">
        <v>0.46733813718945583</v>
      </c>
      <c r="P4260" s="198">
        <v>1</v>
      </c>
      <c r="Q4260" s="198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52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48">
        <v>4.4999742304822697E-2</v>
      </c>
      <c r="L4261" s="197">
        <v>657</v>
      </c>
      <c r="M4261" s="148">
        <v>7.4599565737552512E-2</v>
      </c>
      <c r="N4261" s="87">
        <v>-14113.127999999982</v>
      </c>
      <c r="O4261" s="87">
        <v>-4596.7302148648596</v>
      </c>
      <c r="P4261" s="198">
        <v>6</v>
      </c>
      <c r="Q4261" s="198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52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48">
        <v>1.2858279705798325E-3</v>
      </c>
      <c r="L4262" s="197">
        <v>77</v>
      </c>
      <c r="M4262" s="148">
        <v>3.2410490856460357E-4</v>
      </c>
      <c r="N4262" s="87">
        <v>-1498.9659999999872</v>
      </c>
      <c r="O4262" s="87">
        <v>376.42007904191922</v>
      </c>
      <c r="P4262" s="198">
        <v>0</v>
      </c>
      <c r="Q4262" s="198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52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48">
        <v>0.18798847296531865</v>
      </c>
      <c r="L4263" s="197">
        <v>5391.48</v>
      </c>
      <c r="M4263" s="148">
        <v>0.20660584269638169</v>
      </c>
      <c r="N4263" s="87">
        <v>48405.015000000043</v>
      </c>
      <c r="O4263" s="87">
        <v>-1142.1502680240321</v>
      </c>
      <c r="P4263" s="198">
        <v>0</v>
      </c>
      <c r="Q4263" s="198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52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48">
        <v>3.075819132260159E-3</v>
      </c>
      <c r="L4264" s="197">
        <v>70</v>
      </c>
      <c r="M4264" s="148">
        <v>2.012416098930545E-4</v>
      </c>
    </row>
    <row r="4265" spans="1:64" x14ac:dyDescent="0.25">
      <c r="A4265" s="152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48">
        <v>3.1139491215030537E-3</v>
      </c>
      <c r="L4265" s="197">
        <v>-5</v>
      </c>
      <c r="M4265" s="148">
        <v>2.5568276120096502E-3</v>
      </c>
    </row>
    <row r="4266" spans="1:64" x14ac:dyDescent="0.25">
      <c r="A4266" s="152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48">
        <v>1.2296921530833487E-2</v>
      </c>
      <c r="L4266" s="197">
        <v>552</v>
      </c>
      <c r="M4266" s="148">
        <v>3.1774991035745444E-4</v>
      </c>
    </row>
    <row r="4267" spans="1:64" x14ac:dyDescent="0.25">
      <c r="A4267" s="152">
        <v>44095</v>
      </c>
      <c r="B4267" t="s">
        <v>835</v>
      </c>
      <c r="C4267" t="s">
        <v>839</v>
      </c>
      <c r="I4267">
        <v>22410.78</v>
      </c>
      <c r="K4267" s="148">
        <v>4.7473488906937554E-2</v>
      </c>
      <c r="L4267" s="197">
        <v>0</v>
      </c>
      <c r="M4267" s="148">
        <v>1.0655213660653306E-5</v>
      </c>
    </row>
    <row r="4268" spans="1:64" x14ac:dyDescent="0.25">
      <c r="A4268" s="152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48">
        <v>1.117259121265706E-5</v>
      </c>
      <c r="L4268" s="197">
        <v>0</v>
      </c>
      <c r="M4268" s="148">
        <v>0</v>
      </c>
    </row>
    <row r="4269" spans="1:64" x14ac:dyDescent="0.25">
      <c r="A4269" s="152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48">
        <v>3.4184130966757882E-2</v>
      </c>
      <c r="L4269" s="197">
        <v>-540</v>
      </c>
      <c r="M4269" s="148">
        <v>4.1343540742975103E-2</v>
      </c>
      <c r="N4269" s="87">
        <v>-2638.6950000000033</v>
      </c>
      <c r="O4269" s="87">
        <v>-742.9227190140856</v>
      </c>
      <c r="P4269" s="198">
        <v>3</v>
      </c>
      <c r="Q4269" s="198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52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48">
        <v>1.0906048281142378E-3</v>
      </c>
      <c r="L4270" s="197">
        <v>-5</v>
      </c>
      <c r="M4270" s="148">
        <v>1.6374620759385263E-4</v>
      </c>
      <c r="N4270" s="87">
        <v>5623.0690000000113</v>
      </c>
      <c r="O4270" s="87">
        <v>1111.8087987827732</v>
      </c>
      <c r="P4270" s="198">
        <v>0</v>
      </c>
      <c r="Q4270" s="198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52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48">
        <v>8.060258249003964E-2</v>
      </c>
      <c r="L4271" s="197">
        <v>-792</v>
      </c>
      <c r="M4271" s="148">
        <v>7.0993354418360022E-2</v>
      </c>
      <c r="N4271" s="87">
        <v>-31997.544000000002</v>
      </c>
      <c r="O4271" s="87">
        <v>938.75856594911909</v>
      </c>
      <c r="P4271" s="198">
        <v>2</v>
      </c>
      <c r="Q4271" s="198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52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48">
        <v>0.18258190808755673</v>
      </c>
      <c r="L4272" s="197">
        <v>-5521.0600000000013</v>
      </c>
      <c r="M4272" s="148">
        <v>0.24633766680312189</v>
      </c>
      <c r="N4272" s="87">
        <v>-26825.3794000005</v>
      </c>
      <c r="O4272" s="87">
        <v>-3824.8169344223256</v>
      </c>
      <c r="P4272" s="198">
        <v>8</v>
      </c>
      <c r="Q4272" s="198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52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48">
        <v>7.0189638632199422E-3</v>
      </c>
      <c r="L4273" s="197">
        <v>-60</v>
      </c>
      <c r="M4273" s="148">
        <v>6.2748648460747899E-3</v>
      </c>
    </row>
    <row r="4274" spans="1:64" x14ac:dyDescent="0.25">
      <c r="A4274" s="152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48">
        <v>1.7891694277922984E-4</v>
      </c>
      <c r="L4274" s="197">
        <v>1.5900000000000034</v>
      </c>
      <c r="M4274" s="148">
        <v>0</v>
      </c>
    </row>
    <row r="4275" spans="1:64" x14ac:dyDescent="0.25">
      <c r="A4275" s="152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48">
        <v>0</v>
      </c>
      <c r="M4275" s="148">
        <v>0</v>
      </c>
    </row>
    <row r="4276" spans="1:64" x14ac:dyDescent="0.25">
      <c r="A4276" s="152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48">
        <v>0.41272840230390834</v>
      </c>
      <c r="L4276" s="197">
        <v>-8191.9999999999964</v>
      </c>
      <c r="M4276" s="148">
        <v>0.50200255925638082</v>
      </c>
      <c r="P4276" s="198">
        <v>3</v>
      </c>
      <c r="Q4276" s="198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52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48">
        <v>4.5563292951338819E-2</v>
      </c>
      <c r="L4277" s="197">
        <v>-730</v>
      </c>
      <c r="M4277" s="148">
        <v>7.8221843237661459E-2</v>
      </c>
      <c r="N4277" s="87">
        <v>-14113.127999999982</v>
      </c>
      <c r="O4277" s="87">
        <v>-4596.7302148648596</v>
      </c>
      <c r="P4277" s="198">
        <v>6</v>
      </c>
      <c r="Q4277" s="198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52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48">
        <v>1.1705677075686423E-3</v>
      </c>
      <c r="L4278" s="197">
        <v>-80</v>
      </c>
      <c r="M4278" s="148">
        <v>3.398422376812187E-4</v>
      </c>
      <c r="N4278" s="87">
        <v>-1498.9659999999872</v>
      </c>
      <c r="O4278" s="87">
        <v>376.42007904191922</v>
      </c>
      <c r="P4278" s="198">
        <v>0</v>
      </c>
      <c r="Q4278" s="198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52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48">
        <v>0.19284292247443358</v>
      </c>
      <c r="L4279" s="197">
        <v>-4773</v>
      </c>
      <c r="M4279" s="148">
        <v>0.22296602754854475</v>
      </c>
      <c r="N4279" s="87">
        <v>-13078.384999999995</v>
      </c>
      <c r="O4279" s="87">
        <v>-1838.5155847398023</v>
      </c>
      <c r="P4279" s="198">
        <v>0</v>
      </c>
      <c r="Q4279" s="198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52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48">
        <v>3.1851880316004421E-3</v>
      </c>
      <c r="L4280" s="197">
        <v>-18</v>
      </c>
      <c r="M4280" s="148">
        <v>2.1101315411578941E-4</v>
      </c>
    </row>
    <row r="4281" spans="1:64" x14ac:dyDescent="0.25">
      <c r="A4281" s="152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48">
        <v>3.165197311736841E-3</v>
      </c>
      <c r="L4281" s="197">
        <v>-45</v>
      </c>
      <c r="M4281" s="148">
        <v>2.6809776528185034E-3</v>
      </c>
    </row>
    <row r="4282" spans="1:64" x14ac:dyDescent="0.25">
      <c r="A4282" s="152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48">
        <v>1.2667452820235231E-2</v>
      </c>
      <c r="L4282" s="197">
        <v>-102</v>
      </c>
      <c r="M4282" s="148">
        <v>3.331786643933517E-4</v>
      </c>
    </row>
    <row r="4283" spans="1:64" x14ac:dyDescent="0.25">
      <c r="A4283" s="152">
        <v>44103</v>
      </c>
      <c r="B4283" t="s">
        <v>835</v>
      </c>
      <c r="C4283" t="s">
        <v>839</v>
      </c>
      <c r="I4283">
        <v>10358.719999999999</v>
      </c>
      <c r="K4283" s="148">
        <v>2.3008696629497997E-2</v>
      </c>
      <c r="L4283" s="197">
        <v>0</v>
      </c>
      <c r="M4283" s="148">
        <v>1.117259121265706E-5</v>
      </c>
    </row>
    <row r="4284" spans="1:64" x14ac:dyDescent="0.25">
      <c r="A4284" s="152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48">
        <v>1.0840911859916625E-5</v>
      </c>
      <c r="L4284" s="197">
        <v>0</v>
      </c>
      <c r="M4284" s="148">
        <v>0</v>
      </c>
    </row>
    <row r="4285" spans="1:64" x14ac:dyDescent="0.25">
      <c r="A4285" s="152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48">
        <v>3.3751228573815968E-2</v>
      </c>
      <c r="L4285" s="197">
        <v>270</v>
      </c>
      <c r="M4285" s="148">
        <v>4.0116180091124436E-2</v>
      </c>
      <c r="N4285" s="87">
        <v>-2638.6950000000033</v>
      </c>
      <c r="O4285" s="87">
        <v>-742.9227190140856</v>
      </c>
      <c r="P4285" s="198">
        <v>3</v>
      </c>
      <c r="Q4285" s="198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52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48">
        <v>1.0690044299241841E-3</v>
      </c>
      <c r="L4286" s="197">
        <v>5</v>
      </c>
      <c r="M4286" s="148">
        <v>1.5888509389921546E-4</v>
      </c>
      <c r="N4286" s="87">
        <v>5623.0690000000113</v>
      </c>
      <c r="O4286" s="87">
        <v>1111.8087987827732</v>
      </c>
      <c r="P4286" s="198">
        <v>0</v>
      </c>
      <c r="Q4286" s="198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52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48">
        <v>8.0227058265116585E-2</v>
      </c>
      <c r="L4287" s="197">
        <v>936</v>
      </c>
      <c r="M4287" s="148">
        <v>6.8885783363967709E-2</v>
      </c>
      <c r="N4287" s="87">
        <v>-31997.544000000002</v>
      </c>
      <c r="O4287" s="87">
        <v>938.75856594911909</v>
      </c>
      <c r="P4287" s="198">
        <v>2</v>
      </c>
      <c r="Q4287" s="198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52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48">
        <v>0.18100658879587231</v>
      </c>
      <c r="L4288" s="197">
        <v>4652.0600000000013</v>
      </c>
      <c r="M4288" s="148">
        <v>0.23284328173066471</v>
      </c>
      <c r="N4288" s="87">
        <v>-24673.495400000509</v>
      </c>
      <c r="O4288" s="87">
        <v>-3429.9247082476368</v>
      </c>
      <c r="P4288" s="198">
        <v>7</v>
      </c>
      <c r="Q4288" s="198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52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48">
        <v>6.9506840453739784E-3</v>
      </c>
      <c r="L4289" s="197">
        <v>65</v>
      </c>
      <c r="M4289" s="148">
        <v>6.0885836986609267E-3</v>
      </c>
    </row>
    <row r="4290" spans="1:64" x14ac:dyDescent="0.25">
      <c r="A4290" s="152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48">
        <v>1.7890737445162605E-4</v>
      </c>
      <c r="L4290" s="197">
        <v>2.4599999999999795</v>
      </c>
      <c r="M4290" s="148">
        <v>0</v>
      </c>
    </row>
    <row r="4291" spans="1:64" x14ac:dyDescent="0.25">
      <c r="A4291" s="152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48">
        <v>2.1552508667826292E-3</v>
      </c>
      <c r="L4291" s="197">
        <v>0</v>
      </c>
      <c r="M4291" s="148">
        <v>2.1552508667826292E-3</v>
      </c>
    </row>
    <row r="4292" spans="1:64" x14ac:dyDescent="0.25">
      <c r="A4292" s="152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48">
        <v>0.40709024947050332</v>
      </c>
      <c r="L4292" s="197">
        <v>3144.3099999999977</v>
      </c>
      <c r="M4292" s="148">
        <v>0.48693735856031478</v>
      </c>
      <c r="P4292" s="198">
        <v>3</v>
      </c>
      <c r="Q4292" s="198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52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48">
        <v>4.5469327536513122E-2</v>
      </c>
      <c r="L4293" s="197">
        <v>584</v>
      </c>
      <c r="M4293" s="148">
        <v>7.5899680917264414E-2</v>
      </c>
      <c r="N4293" s="87">
        <v>-14113.127999999982</v>
      </c>
      <c r="O4293" s="87">
        <v>-4596.7302148648596</v>
      </c>
      <c r="P4293" s="198">
        <v>6</v>
      </c>
      <c r="Q4293" s="198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52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48">
        <v>1.2522007536007074E-3</v>
      </c>
      <c r="L4294" s="197">
        <v>54</v>
      </c>
      <c r="M4294" s="148">
        <v>3.2975338261774224E-4</v>
      </c>
      <c r="N4294" s="87">
        <v>-1498.9659999999872</v>
      </c>
      <c r="O4294" s="87">
        <v>376.42007904191922</v>
      </c>
      <c r="P4294" s="198">
        <v>0</v>
      </c>
      <c r="Q4294" s="198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52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48">
        <v>0.18639988856490916</v>
      </c>
      <c r="L4295" s="197">
        <v>2574.880000000001</v>
      </c>
      <c r="M4295" s="148">
        <v>0.21007922034058521</v>
      </c>
      <c r="N4295" s="87">
        <v>-10875.900999999998</v>
      </c>
      <c r="O4295" s="87">
        <v>-1491.1471947187927</v>
      </c>
      <c r="P4295" s="198">
        <v>0</v>
      </c>
      <c r="Q4295" s="198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52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48">
        <v>3.183305530237943E-3</v>
      </c>
      <c r="L4296" s="197">
        <v>43</v>
      </c>
      <c r="M4296" s="148">
        <v>2.0474883234434976E-4</v>
      </c>
    </row>
    <row r="4297" spans="1:64" x14ac:dyDescent="0.25">
      <c r="A4297" s="152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48">
        <v>3.1574425198365513E-3</v>
      </c>
      <c r="L4297" s="197">
        <v>40</v>
      </c>
      <c r="M4297" s="148">
        <v>2.6013877962066333E-3</v>
      </c>
    </row>
    <row r="4298" spans="1:64" x14ac:dyDescent="0.25">
      <c r="A4298" s="152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48">
        <v>1.3161039418008124E-2</v>
      </c>
      <c r="L4298" s="197">
        <v>403.5</v>
      </c>
      <c r="M4298" s="148">
        <v>3.2328763001739433E-4</v>
      </c>
    </row>
    <row r="4299" spans="1:64" x14ac:dyDescent="0.25">
      <c r="A4299" s="152">
        <v>44116</v>
      </c>
      <c r="B4299" t="s">
        <v>835</v>
      </c>
      <c r="C4299" t="s">
        <v>839</v>
      </c>
      <c r="I4299">
        <v>16210.17</v>
      </c>
      <c r="K4299" s="148">
        <v>3.4936982943193771E-2</v>
      </c>
      <c r="L4299" s="197">
        <v>0</v>
      </c>
      <c r="M4299" s="148">
        <v>1.0840911859916625E-5</v>
      </c>
    </row>
    <row r="4300" spans="1:64" x14ac:dyDescent="0.25">
      <c r="A4300" s="152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48">
        <v>1.0952933047398632E-5</v>
      </c>
      <c r="L4300" s="197">
        <v>0</v>
      </c>
      <c r="M4300" s="148">
        <v>0</v>
      </c>
    </row>
    <row r="4301" spans="1:64" x14ac:dyDescent="0.25">
      <c r="A4301" s="152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48">
        <v>3.390400945288205E-2</v>
      </c>
      <c r="L4301" s="197">
        <v>-90</v>
      </c>
      <c r="M4301" s="148">
        <v>4.0530708148276667E-2</v>
      </c>
      <c r="N4301" s="87">
        <v>-2638.6950000000033</v>
      </c>
      <c r="O4301" s="87">
        <v>-742.9227190140856</v>
      </c>
      <c r="P4301" s="198">
        <v>3</v>
      </c>
      <c r="Q4301" s="198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52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48">
        <v>1.0713405684533055E-3</v>
      </c>
      <c r="L4302" s="197">
        <v>-4</v>
      </c>
      <c r="M4302" s="148">
        <v>1.605268835495482E-4</v>
      </c>
      <c r="N4302" s="87">
        <v>5623.0690000000113</v>
      </c>
      <c r="O4302" s="87">
        <v>1111.8087987827732</v>
      </c>
      <c r="P4302" s="198">
        <v>0</v>
      </c>
      <c r="Q4302" s="198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52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48">
        <v>8.0899278047108142E-2</v>
      </c>
      <c r="L4303" s="197">
        <v>-72</v>
      </c>
      <c r="M4303" s="148">
        <v>6.9597593159377233E-2</v>
      </c>
      <c r="N4303" s="87">
        <v>-31997.544000000002</v>
      </c>
      <c r="O4303" s="87">
        <v>938.75856594911909</v>
      </c>
      <c r="P4303" s="198">
        <v>2</v>
      </c>
      <c r="Q4303" s="198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52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48">
        <v>0.18060363160064463</v>
      </c>
      <c r="L4304" s="197">
        <v>-1044</v>
      </c>
      <c r="M4304" s="148">
        <v>0.23524929528872324</v>
      </c>
      <c r="N4304" s="87">
        <v>-24673.495400000509</v>
      </c>
      <c r="O4304" s="87">
        <v>-3429.9247082476368</v>
      </c>
      <c r="P4304" s="198">
        <v>7</v>
      </c>
      <c r="Q4304" s="198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52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48">
        <v>6.8265298416689286E-3</v>
      </c>
      <c r="L4305" s="197">
        <v>-90</v>
      </c>
      <c r="M4305" s="148">
        <v>6.1514981826841222E-3</v>
      </c>
    </row>
    <row r="4306" spans="1:64" x14ac:dyDescent="0.25">
      <c r="A4306" s="152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48">
        <v>1.744630210253635E-4</v>
      </c>
      <c r="L4306" s="197">
        <v>-2.8899999999999864</v>
      </c>
      <c r="M4306" s="148">
        <v>0</v>
      </c>
    </row>
    <row r="4307" spans="1:64" x14ac:dyDescent="0.25">
      <c r="A4307" s="152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48">
        <v>2.1775214805961497E-3</v>
      </c>
      <c r="L4307" s="197">
        <v>0</v>
      </c>
      <c r="M4307" s="148">
        <v>2.1775214805961497E-3</v>
      </c>
    </row>
    <row r="4308" spans="1:64" x14ac:dyDescent="0.25">
      <c r="A4308" s="152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48">
        <v>0.40582903338166559</v>
      </c>
      <c r="L4308" s="197">
        <v>-2511</v>
      </c>
      <c r="M4308" s="148">
        <v>0.49196897415133928</v>
      </c>
      <c r="P4308" s="198">
        <v>3</v>
      </c>
      <c r="Q4308" s="198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52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48">
        <v>4.4985416267635851E-2</v>
      </c>
      <c r="L4309" s="197">
        <v>-438</v>
      </c>
      <c r="M4309" s="148">
        <v>7.6683966639325696E-2</v>
      </c>
      <c r="N4309" s="87">
        <v>-14113.127999999982</v>
      </c>
      <c r="O4309" s="87">
        <v>-4596.7302148648596</v>
      </c>
      <c r="P4309" s="198">
        <v>6</v>
      </c>
      <c r="Q4309" s="198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52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48">
        <v>1.2346546794980168E-3</v>
      </c>
      <c r="L4310" s="197">
        <v>-14</v>
      </c>
      <c r="M4310" s="148">
        <v>3.3316078653121086E-4</v>
      </c>
      <c r="N4310" s="87">
        <v>-1498.9659999999872</v>
      </c>
      <c r="O4310" s="87">
        <v>376.42007904191922</v>
      </c>
      <c r="P4310" s="198">
        <v>0</v>
      </c>
      <c r="Q4310" s="198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52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48">
        <v>0.1870325460199567</v>
      </c>
      <c r="L4311" s="197">
        <v>-594</v>
      </c>
      <c r="M4311" s="148">
        <v>0.21225000855765938</v>
      </c>
      <c r="N4311" s="87">
        <v>-10875.900999999998</v>
      </c>
      <c r="O4311" s="87">
        <v>-1491.1471947187927</v>
      </c>
      <c r="P4311" s="198">
        <v>0</v>
      </c>
      <c r="Q4311" s="198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52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48">
        <v>3.2880574357001856E-3</v>
      </c>
      <c r="L4312" s="197">
        <v>33</v>
      </c>
      <c r="M4312" s="148">
        <v>2.068645406566342E-4</v>
      </c>
    </row>
    <row r="4313" spans="1:64" x14ac:dyDescent="0.25">
      <c r="A4313" s="152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48">
        <v>3.1574061468644166E-3</v>
      </c>
      <c r="L4313" s="197">
        <v>-15</v>
      </c>
      <c r="M4313" s="148">
        <v>2.6282684270795523E-3</v>
      </c>
    </row>
    <row r="4314" spans="1:64" x14ac:dyDescent="0.25">
      <c r="A4314" s="152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48">
        <v>1.35158758300603E-2</v>
      </c>
      <c r="L4314" s="197">
        <v>100.5</v>
      </c>
      <c r="M4314" s="148">
        <v>3.266282220894224E-4</v>
      </c>
    </row>
    <row r="4315" spans="1:64" x14ac:dyDescent="0.25">
      <c r="A4315" s="152">
        <v>44118</v>
      </c>
      <c r="B4315" t="s">
        <v>835</v>
      </c>
      <c r="C4315" t="s">
        <v>839</v>
      </c>
      <c r="I4315">
        <v>16206.17</v>
      </c>
      <c r="K4315" s="148">
        <v>3.5289283293192898E-2</v>
      </c>
      <c r="L4315" s="197">
        <v>0</v>
      </c>
      <c r="M4315" s="148">
        <v>1.0952933047398632E-5</v>
      </c>
    </row>
    <row r="4316" spans="1:64" x14ac:dyDescent="0.25">
      <c r="A4316" s="152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48">
        <v>1.079248764759022E-5</v>
      </c>
      <c r="L4316" s="197">
        <v>0</v>
      </c>
      <c r="M4316" s="148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52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48">
        <v>3.6904729132912879E-2</v>
      </c>
      <c r="L4317" s="197">
        <v>-105.0300000000002</v>
      </c>
      <c r="M4317" s="148">
        <v>4.3659710675935229E-2</v>
      </c>
      <c r="N4317" s="87">
        <v>-3048.9950000000026</v>
      </c>
      <c r="O4317" s="87">
        <v>-880.77182153179274</v>
      </c>
      <c r="P4317" s="198">
        <v>4</v>
      </c>
      <c r="Q4317" s="198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52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48">
        <v>1.0706662696118329E-3</v>
      </c>
      <c r="L4318" s="197">
        <v>7</v>
      </c>
      <c r="M4318" s="148">
        <v>1.5817538556269411E-4</v>
      </c>
      <c r="N4318" s="87">
        <v>5623.0690000000113</v>
      </c>
      <c r="O4318" s="87">
        <v>1111.8087987827732</v>
      </c>
      <c r="P4318" s="198">
        <v>0</v>
      </c>
      <c r="Q4318" s="198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52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48">
        <v>7.2504919003453031E-2</v>
      </c>
      <c r="L4319" s="197">
        <v>821.72000000000025</v>
      </c>
      <c r="M4319" s="148">
        <v>5.9605686272082313E-2</v>
      </c>
      <c r="N4319" s="87">
        <v>-27816.220000000005</v>
      </c>
      <c r="O4319" s="87">
        <v>1122.1672884250465</v>
      </c>
      <c r="P4319" s="198">
        <v>2</v>
      </c>
      <c r="Q4319" s="198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52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48">
        <v>0.16959010410845546</v>
      </c>
      <c r="L4320" s="197">
        <v>5095.7999999999993</v>
      </c>
      <c r="M4320" s="148">
        <v>0.21250161431369663</v>
      </c>
      <c r="N4320" s="87">
        <v>-20042.235400000514</v>
      </c>
      <c r="O4320" s="87">
        <v>-2635.8176687237524</v>
      </c>
      <c r="P4320" s="198">
        <v>6</v>
      </c>
      <c r="Q4320" s="198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52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48">
        <v>6.7050743337414391E-3</v>
      </c>
      <c r="L4321" s="197">
        <v>-10</v>
      </c>
      <c r="M4321" s="148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52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48">
        <v>1.7100621580774168E-4</v>
      </c>
      <c r="L4322" s="197">
        <v>-0.42000000000001592</v>
      </c>
      <c r="M4322" s="148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52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48">
        <v>2.1456237867972603E-3</v>
      </c>
      <c r="L4323" s="197">
        <v>0</v>
      </c>
      <c r="M4323" s="148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52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48">
        <v>0.40168008350252832</v>
      </c>
      <c r="L4324" s="197">
        <v>837</v>
      </c>
      <c r="M4324" s="148">
        <v>0.48476230554399369</v>
      </c>
      <c r="N4324"/>
      <c r="O4324"/>
      <c r="P4324" s="198">
        <v>3</v>
      </c>
      <c r="Q4324" s="198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52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48">
        <v>4.3543289129263606E-2</v>
      </c>
      <c r="L4325" s="197">
        <v>-365</v>
      </c>
      <c r="M4325" s="148">
        <v>7.5560652031896075E-2</v>
      </c>
      <c r="N4325" s="87">
        <v>-14113.127999999982</v>
      </c>
      <c r="O4325" s="87">
        <v>-4596.7302148648596</v>
      </c>
      <c r="P4325" s="198">
        <v>6</v>
      </c>
      <c r="Q4325" s="198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52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48">
        <v>1.1758018351648988E-3</v>
      </c>
      <c r="L4326" s="197">
        <v>-19</v>
      </c>
      <c r="M4326" s="148">
        <v>3.2828043937998088E-4</v>
      </c>
      <c r="N4326" s="87">
        <v>-1498.9659999999872</v>
      </c>
      <c r="O4326" s="87">
        <v>376.42007904191922</v>
      </c>
      <c r="P4326" s="198">
        <v>0</v>
      </c>
      <c r="Q4326" s="198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52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48">
        <v>0.2243090892936313</v>
      </c>
      <c r="L4327" s="197">
        <v>620.19999999999891</v>
      </c>
      <c r="M4327" s="148">
        <v>0.24782643482743921</v>
      </c>
      <c r="N4327" s="87">
        <v>-11831.300999999992</v>
      </c>
      <c r="O4327" s="87">
        <v>-1640.1366642857133</v>
      </c>
      <c r="P4327" s="198">
        <v>1</v>
      </c>
      <c r="Q4327" s="198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52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48">
        <v>3.2549112845714442E-3</v>
      </c>
      <c r="L4328" s="197">
        <v>7</v>
      </c>
      <c r="M4328" s="148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52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48">
        <v>3.1111544908560278E-3</v>
      </c>
      <c r="L4329" s="197">
        <v>0</v>
      </c>
      <c r="M4329" s="148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52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48">
        <v>1.320524159584374E-2</v>
      </c>
      <c r="L4330" s="197">
        <v>-52.5</v>
      </c>
      <c r="M4330" s="148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52">
        <v>44120</v>
      </c>
      <c r="B4331" t="s">
        <v>835</v>
      </c>
      <c r="C4331" t="s">
        <v>839</v>
      </c>
      <c r="I4331">
        <v>9609.1</v>
      </c>
      <c r="K4331" s="148">
        <v>2.0617513529713558E-2</v>
      </c>
      <c r="L4331" s="197">
        <v>0</v>
      </c>
      <c r="M4331" s="148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52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48">
        <v>1.0811556715857459E-5</v>
      </c>
      <c r="L4332" s="197">
        <v>0</v>
      </c>
      <c r="M4332" s="148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52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48">
        <v>3.7077406232314342E-2</v>
      </c>
      <c r="L4333" s="197">
        <v>50</v>
      </c>
      <c r="M4333" s="148">
        <v>4.3736852298014654E-2</v>
      </c>
      <c r="N4333" s="87">
        <v>-3048.9950000000026</v>
      </c>
      <c r="O4333" s="87">
        <v>-880.77182153179274</v>
      </c>
      <c r="P4333" s="198">
        <v>4</v>
      </c>
      <c r="Q4333" s="198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52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48">
        <v>1.0790062567316986E-3</v>
      </c>
      <c r="L4334" s="197">
        <v>3</v>
      </c>
      <c r="M4334" s="148">
        <v>1.5845486304036027E-4</v>
      </c>
      <c r="N4334" s="87">
        <v>5623.0690000000113</v>
      </c>
      <c r="O4334" s="87">
        <v>1111.8087987827732</v>
      </c>
      <c r="P4334" s="198">
        <v>0</v>
      </c>
      <c r="Q4334" s="198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52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48">
        <v>7.22203390959862E-2</v>
      </c>
      <c r="L4335" s="197">
        <v>-192</v>
      </c>
      <c r="M4335" s="148">
        <v>5.9711002575213931E-2</v>
      </c>
      <c r="N4335" s="87">
        <v>6613.3879999999954</v>
      </c>
      <c r="O4335" s="87">
        <v>1122.1672884250465</v>
      </c>
      <c r="P4335" s="198">
        <v>2</v>
      </c>
      <c r="Q4335" s="198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52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48">
        <v>0.16136087192303203</v>
      </c>
      <c r="L4336" s="197">
        <v>2295.5999999999985</v>
      </c>
      <c r="M4336" s="148">
        <v>0.19941400502834108</v>
      </c>
      <c r="N4336" s="87">
        <v>-16786.995400000524</v>
      </c>
      <c r="O4336" s="87">
        <v>-2118.5103411995615</v>
      </c>
      <c r="P4336" s="198">
        <v>5</v>
      </c>
      <c r="Q4336" s="198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52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48">
        <v>6.6846801960868179E-3</v>
      </c>
      <c r="L4337" s="197">
        <v>-15</v>
      </c>
      <c r="M4337" s="148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52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48">
        <v>1.6281817519407603E-4</v>
      </c>
      <c r="L4338" s="197">
        <v>-3.9499999999999886</v>
      </c>
      <c r="M4338" s="148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52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48">
        <v>2.1494148540472085E-3</v>
      </c>
      <c r="L4339" s="197">
        <v>0</v>
      </c>
      <c r="M4339" s="148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52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48">
        <v>0.39602968685819812</v>
      </c>
      <c r="L4340" s="197">
        <v>-242.72000000000116</v>
      </c>
      <c r="M4340" s="148">
        <v>0.47978041147968081</v>
      </c>
      <c r="N4340"/>
      <c r="O4340"/>
      <c r="P4340" s="198">
        <v>3</v>
      </c>
      <c r="Q4340" s="198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52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48">
        <v>4.3306410479343152E-2</v>
      </c>
      <c r="L4341" s="197">
        <v>-146</v>
      </c>
      <c r="M4341" s="148">
        <v>7.5694158900651676E-2</v>
      </c>
      <c r="N4341" s="87">
        <v>-14113.127999999982</v>
      </c>
      <c r="O4341" s="87">
        <v>-4596.7302148648596</v>
      </c>
      <c r="P4341" s="198">
        <v>6</v>
      </c>
      <c r="Q4341" s="198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52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48">
        <v>1.1585346063314452E-3</v>
      </c>
      <c r="L4342" s="197">
        <v>-9</v>
      </c>
      <c r="M4342" s="148">
        <v>3.2886047266922287E-4</v>
      </c>
      <c r="N4342" s="87">
        <v>-1498.9659999999872</v>
      </c>
      <c r="O4342" s="87">
        <v>376.42007904191922</v>
      </c>
      <c r="P4342" s="198">
        <v>0</v>
      </c>
      <c r="Q4342" s="198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52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48">
        <v>0.2191418719124999</v>
      </c>
      <c r="L4343" s="197">
        <v>-2588.3999999999996</v>
      </c>
      <c r="M4343" s="148">
        <v>0.24826431526413403</v>
      </c>
      <c r="N4343" s="87">
        <v>-11831.300999999992</v>
      </c>
      <c r="O4343" s="87">
        <v>-1640.1366642857133</v>
      </c>
      <c r="P4343" s="198">
        <v>1</v>
      </c>
      <c r="Q4343" s="198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52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48">
        <v>3.2778576524219926E-3</v>
      </c>
      <c r="L4344" s="197">
        <v>8</v>
      </c>
      <c r="M4344" s="148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52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48">
        <v>3.1059044640982161E-3</v>
      </c>
      <c r="L4345" s="197">
        <v>-5</v>
      </c>
      <c r="M4345" s="148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52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48">
        <v>1.3299504409417101E-2</v>
      </c>
      <c r="L4346" s="197">
        <v>33</v>
      </c>
      <c r="M4346" s="148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52">
        <v>44123</v>
      </c>
      <c r="B4347" t="s">
        <v>835</v>
      </c>
      <c r="C4347" t="s">
        <v>839</v>
      </c>
      <c r="I4347">
        <v>18579.419999999998</v>
      </c>
      <c r="K4347" s="148">
        <v>3.993488132758178E-2</v>
      </c>
      <c r="L4347" s="197">
        <v>0</v>
      </c>
      <c r="M4347" s="148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52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48">
        <v>1.0928795291953206E-5</v>
      </c>
      <c r="L4348" s="197">
        <v>0</v>
      </c>
      <c r="M4348" s="148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52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48">
        <v>3.72621946832997E-2</v>
      </c>
      <c r="L4349" s="197">
        <v>-100</v>
      </c>
      <c r="M4349" s="148">
        <v>4.4211126856349856E-2</v>
      </c>
      <c r="N4349" s="87">
        <v>-3048.9950000000026</v>
      </c>
      <c r="O4349" s="87">
        <v>-880.77182153179274</v>
      </c>
      <c r="P4349" s="198">
        <v>4</v>
      </c>
      <c r="Q4349" s="198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52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48">
        <v>1.0907068064732624E-3</v>
      </c>
      <c r="L4350" s="197">
        <v>0</v>
      </c>
      <c r="M4350" s="148">
        <v>1.6017311907013729E-4</v>
      </c>
      <c r="N4350" s="87">
        <v>5623.0690000000113</v>
      </c>
      <c r="O4350" s="87">
        <v>1111.8087987827732</v>
      </c>
      <c r="P4350" s="198">
        <v>0</v>
      </c>
      <c r="Q4350" s="198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52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48">
        <v>7.2447266444311667E-2</v>
      </c>
      <c r="L4351" s="197">
        <v>-256</v>
      </c>
      <c r="M4351" s="148">
        <v>6.0358497945505983E-2</v>
      </c>
      <c r="N4351" s="87">
        <v>6613.3879999999954</v>
      </c>
      <c r="O4351" s="87">
        <v>1122.1672884250465</v>
      </c>
      <c r="P4351" s="198">
        <v>2</v>
      </c>
      <c r="Q4351" s="198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52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48">
        <v>0.17012418913716423</v>
      </c>
      <c r="L4352" s="197">
        <v>-5669.1699999999983</v>
      </c>
      <c r="M4352" s="148">
        <v>0.22090749804655929</v>
      </c>
      <c r="N4352" s="87">
        <v>-22876.715400000525</v>
      </c>
      <c r="O4352" s="87">
        <v>-3132.2297318219898</v>
      </c>
      <c r="P4352" s="198">
        <v>7</v>
      </c>
      <c r="Q4352" s="198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52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48">
        <v>6.6811223703292458E-3</v>
      </c>
      <c r="L4353" s="197">
        <v>-35</v>
      </c>
      <c r="M4353" s="148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52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48">
        <v>1.6328011256268061E-4</v>
      </c>
      <c r="L4354" s="197">
        <v>-0.59999999999999432</v>
      </c>
      <c r="M4354" s="148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52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48">
        <v>2.1727227220582914E-3</v>
      </c>
      <c r="L4355" s="197">
        <v>0</v>
      </c>
      <c r="M4355" s="148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52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48">
        <v>0.41220895482889908</v>
      </c>
      <c r="L4356" s="197">
        <v>2804.2799999999988</v>
      </c>
      <c r="M4356" s="148">
        <v>0.49077493436693514</v>
      </c>
      <c r="N4356"/>
      <c r="O4356"/>
      <c r="P4356" s="198">
        <v>4</v>
      </c>
      <c r="Q4356" s="198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52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48">
        <v>4.3776017404030455E-2</v>
      </c>
      <c r="L4357" s="197">
        <v>0</v>
      </c>
      <c r="M4357" s="148">
        <v>7.6514972742867532E-2</v>
      </c>
      <c r="N4357" s="87">
        <v>-14113.127999999982</v>
      </c>
      <c r="O4357" s="87">
        <v>-4596.7302148648596</v>
      </c>
      <c r="P4357" s="198">
        <v>6</v>
      </c>
      <c r="Q4357" s="198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52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48">
        <v>1.1450248745247197E-3</v>
      </c>
      <c r="L4358" s="197">
        <v>-12</v>
      </c>
      <c r="M4358" s="148">
        <v>3.3242657647491861E-4</v>
      </c>
      <c r="N4358" s="87">
        <v>-1498.9659999999872</v>
      </c>
      <c r="O4358" s="87">
        <v>376.42007904191922</v>
      </c>
      <c r="P4358" s="198">
        <v>0</v>
      </c>
      <c r="Q4358" s="198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52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48">
        <v>0.23424949301144823</v>
      </c>
      <c r="L4359" s="197">
        <v>-1156.3999999999996</v>
      </c>
      <c r="M4359" s="148">
        <v>0.26620027145563147</v>
      </c>
      <c r="N4359" s="87">
        <v>-15328.501000000004</v>
      </c>
      <c r="O4359" s="87">
        <v>-2198.1114418220955</v>
      </c>
      <c r="P4359" s="198">
        <v>0</v>
      </c>
      <c r="Q4359" s="198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52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48">
        <v>3.0961298789330652E-3</v>
      </c>
      <c r="L4360" s="197">
        <v>-100</v>
      </c>
      <c r="M4360" s="148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52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48">
        <v>3.0852662653227739E-3</v>
      </c>
      <c r="L4361" s="197">
        <v>-25</v>
      </c>
      <c r="M4361" s="148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52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48">
        <v>1.2485551122307972E-2</v>
      </c>
      <c r="L4362" s="197">
        <v>-441</v>
      </c>
      <c r="M4362" s="148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52">
        <v>44130</v>
      </c>
      <c r="B4363" t="s">
        <v>835</v>
      </c>
      <c r="C4363" t="s">
        <v>839</v>
      </c>
      <c r="I4363">
        <v>0.53</v>
      </c>
      <c r="K4363" s="148">
        <v>1.1515430426908945E-6</v>
      </c>
      <c r="L4363" s="197">
        <v>0</v>
      </c>
      <c r="M4363" s="148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52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48">
        <v>1.0910314804661658E-5</v>
      </c>
      <c r="L4364" s="197">
        <v>0</v>
      </c>
      <c r="M4364" s="148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52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48">
        <v>3.6982279805065854E-2</v>
      </c>
      <c r="L4365" s="197">
        <v>-100</v>
      </c>
      <c r="M4365" s="148">
        <v>4.4136366267814045E-2</v>
      </c>
      <c r="N4365" s="87">
        <v>-3048.9950000000026</v>
      </c>
      <c r="O4365" s="87">
        <v>-880.77182153179274</v>
      </c>
      <c r="P4365" s="198">
        <v>4</v>
      </c>
      <c r="Q4365" s="198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52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48">
        <v>1.0736790911148153E-3</v>
      </c>
      <c r="L4366" s="197">
        <v>-7</v>
      </c>
      <c r="M4366" s="148">
        <v>1.5990226787269537E-4</v>
      </c>
      <c r="N4366" s="87">
        <v>5623.0690000000113</v>
      </c>
      <c r="O4366" s="87">
        <v>1111.8087987827732</v>
      </c>
      <c r="P4366" s="198">
        <v>0</v>
      </c>
      <c r="Q4366" s="198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52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48">
        <v>7.0936567668321043E-2</v>
      </c>
      <c r="L4367" s="197">
        <v>-640</v>
      </c>
      <c r="M4367" s="148">
        <v>6.025643230840505E-2</v>
      </c>
      <c r="N4367" s="87">
        <v>6613.3879999999954</v>
      </c>
      <c r="O4367" s="87">
        <v>1122.1672884250465</v>
      </c>
      <c r="P4367" s="198">
        <v>2</v>
      </c>
      <c r="Q4367" s="198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52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48">
        <v>0.17175394979966774</v>
      </c>
      <c r="L4368" s="197">
        <v>-1921.0499999999993</v>
      </c>
      <c r="M4368" s="148">
        <v>0.22661823556957406</v>
      </c>
      <c r="N4368" s="87">
        <v>-26121.95540000053</v>
      </c>
      <c r="O4368" s="87">
        <v>-3729.8420603286477</v>
      </c>
      <c r="P4368" s="198">
        <v>8</v>
      </c>
      <c r="Q4368" s="198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52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48">
        <v>6.6264436835469908E-3</v>
      </c>
      <c r="L4369" s="197">
        <v>-20</v>
      </c>
      <c r="M4369" s="148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52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48">
        <v>1.4857983382093908E-4</v>
      </c>
      <c r="L4370" s="197">
        <v>-6.6500000000000057</v>
      </c>
      <c r="M4370" s="148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52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48">
        <v>0</v>
      </c>
      <c r="L4371"/>
      <c r="M4371" s="148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52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48">
        <v>0.40617822279040688</v>
      </c>
      <c r="L4372" s="197">
        <v>3037.5</v>
      </c>
      <c r="M4372" s="148">
        <v>0.47802286268397076</v>
      </c>
      <c r="N4372"/>
      <c r="O4372"/>
      <c r="P4372" s="198">
        <v>2</v>
      </c>
      <c r="Q4372" s="198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52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48">
        <v>3.9743478760599513E-2</v>
      </c>
      <c r="L4373" s="197">
        <v>-1824.9999999999982</v>
      </c>
      <c r="M4373" s="148">
        <v>7.6385586662918822E-2</v>
      </c>
      <c r="N4373" s="87">
        <v>-14113.127999999982</v>
      </c>
      <c r="O4373" s="87">
        <v>-4596.7302148648596</v>
      </c>
      <c r="P4373" s="198">
        <v>6</v>
      </c>
      <c r="Q4373" s="198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52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48">
        <v>1.1213981618310293E-3</v>
      </c>
      <c r="L4374" s="197">
        <v>-10</v>
      </c>
      <c r="M4374" s="148">
        <v>3.3186444634457926E-4</v>
      </c>
      <c r="N4374" s="87">
        <v>-1498.9659999999872</v>
      </c>
      <c r="O4374" s="87">
        <v>376.42007904191922</v>
      </c>
      <c r="P4374" s="198">
        <v>0</v>
      </c>
      <c r="Q4374" s="198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52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48">
        <v>0.23351977969580001</v>
      </c>
      <c r="L4375" s="197">
        <v>-153.79999999999927</v>
      </c>
      <c r="M4375" s="148">
        <v>0.26575012936748521</v>
      </c>
      <c r="N4375" s="87">
        <v>-15328.501000000004</v>
      </c>
      <c r="O4375" s="87">
        <v>-2198.1114418220955</v>
      </c>
      <c r="P4375" s="198">
        <v>0</v>
      </c>
      <c r="Q4375" s="198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52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48">
        <v>3.1104157912295858E-3</v>
      </c>
      <c r="L4376" s="197">
        <v>9</v>
      </c>
      <c r="M4376" s="148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52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48">
        <v>2.9390609463849993E-3</v>
      </c>
      <c r="L4377" s="197">
        <v>-65</v>
      </c>
      <c r="M4377" s="148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52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48">
        <v>0</v>
      </c>
      <c r="L4378"/>
      <c r="M4378" s="148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52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48">
        <v>1.2802809768293327E-2</v>
      </c>
      <c r="L4379" s="197">
        <v>156</v>
      </c>
      <c r="M4379" s="148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52">
        <v>44140</v>
      </c>
      <c r="B4380" t="s">
        <v>835</v>
      </c>
      <c r="C4380" t="s">
        <v>839</v>
      </c>
      <c r="I4380">
        <v>6017.58</v>
      </c>
      <c r="K4380" s="148">
        <v>1.3052423889112505E-2</v>
      </c>
      <c r="L4380" s="197">
        <v>0</v>
      </c>
      <c r="M4380" s="148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52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48">
        <v>1.0925853573621889E-5</v>
      </c>
      <c r="L4381" s="197">
        <v>0</v>
      </c>
      <c r="M4381" s="148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52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48">
        <v>3.7469378557649619E-2</v>
      </c>
      <c r="L4382" s="197">
        <v>200</v>
      </c>
      <c r="M4382" s="148">
        <v>4.4199226488665477E-2</v>
      </c>
      <c r="N4382" s="87">
        <v>-3048.9950000000026</v>
      </c>
      <c r="O4382" s="87">
        <v>-880.77182153179274</v>
      </c>
      <c r="P4382" s="198">
        <v>4</v>
      </c>
      <c r="Q4382" s="198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52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48">
        <v>1.0904132194747887E-3</v>
      </c>
      <c r="L4383" s="197">
        <v>7</v>
      </c>
      <c r="M4383" s="148">
        <v>1.601300050591264E-4</v>
      </c>
      <c r="N4383" s="87">
        <v>5623.0690000000113</v>
      </c>
      <c r="O4383" s="87">
        <v>1111.8087987827732</v>
      </c>
      <c r="P4383" s="198">
        <v>0</v>
      </c>
      <c r="Q4383" s="198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52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48">
        <v>7.1454647943909669E-2</v>
      </c>
      <c r="L4384" s="197">
        <v>192</v>
      </c>
      <c r="M4384" s="148">
        <v>6.0342251168517866E-2</v>
      </c>
      <c r="N4384" s="87">
        <v>6613.3879999999954</v>
      </c>
      <c r="O4384" s="87">
        <v>1122.1672884250465</v>
      </c>
      <c r="P4384" s="198">
        <v>2</v>
      </c>
      <c r="Q4384" s="198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52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48">
        <v>0.17078216925893586</v>
      </c>
      <c r="L4385" s="197">
        <v>-560</v>
      </c>
      <c r="M4385" s="148">
        <v>0.22694099146321572</v>
      </c>
      <c r="N4385" s="87">
        <v>-26121.95540000053</v>
      </c>
      <c r="O4385" s="87">
        <v>-3729.8420603286477</v>
      </c>
      <c r="P4385" s="198">
        <v>8</v>
      </c>
      <c r="Q4385" s="198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52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48">
        <v>6.657602624880932E-3</v>
      </c>
      <c r="L4386" s="197">
        <v>10</v>
      </c>
      <c r="M4386" s="148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52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48">
        <v>1.4926931562212647E-4</v>
      </c>
      <c r="L4387" s="197">
        <v>0.21999999999999886</v>
      </c>
      <c r="M4387" s="148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52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48">
        <v>2.1721378873999775E-3</v>
      </c>
      <c r="L4388" s="197">
        <v>0</v>
      </c>
      <c r="M4388" s="148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52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48">
        <v>0.40616806356492186</v>
      </c>
      <c r="L4389" s="197">
        <v>-271</v>
      </c>
      <c r="M4389" s="148">
        <v>0.47870367592849611</v>
      </c>
      <c r="N4389"/>
      <c r="O4389"/>
      <c r="P4389" s="198">
        <v>2</v>
      </c>
      <c r="Q4389" s="198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52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48">
        <v>4.1068611037071379E-2</v>
      </c>
      <c r="L4390" s="197">
        <v>583.99999999999818</v>
      </c>
      <c r="M4390" s="148">
        <v>7.6494377106118464E-2</v>
      </c>
      <c r="N4390" s="87">
        <v>-14113.127999999982</v>
      </c>
      <c r="O4390" s="87">
        <v>-4596.7302148648596</v>
      </c>
      <c r="P4390" s="198">
        <v>6</v>
      </c>
      <c r="Q4390" s="198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52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48">
        <v>1.1273395635605884E-3</v>
      </c>
      <c r="L4391" s="197">
        <v>2</v>
      </c>
      <c r="M4391" s="148">
        <v>3.3233709677219658E-4</v>
      </c>
      <c r="N4391" s="87">
        <v>-1498.9659999999872</v>
      </c>
      <c r="O4391" s="87">
        <v>376.42007904191922</v>
      </c>
      <c r="P4391" s="198">
        <v>0</v>
      </c>
      <c r="Q4391" s="198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52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48">
        <v>0.23285014053623526</v>
      </c>
      <c r="L4392" s="197">
        <v>-461.40000000000146</v>
      </c>
      <c r="M4392" s="148">
        <v>0.26612861797531423</v>
      </c>
      <c r="N4392" s="87">
        <v>-15328.501000000004</v>
      </c>
      <c r="O4392" s="87">
        <v>-2198.1114418220955</v>
      </c>
      <c r="P4392" s="198">
        <v>0</v>
      </c>
      <c r="Q4392" s="198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52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48">
        <v>3.1322228336307678E-3</v>
      </c>
      <c r="L4393" s="197">
        <v>8</v>
      </c>
      <c r="M4393" s="148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52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48">
        <v>2.9975502846119693E-3</v>
      </c>
      <c r="L4394" s="197">
        <v>25</v>
      </c>
      <c r="M4394" s="148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52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48">
        <v>2.1721378873999775E-3</v>
      </c>
      <c r="L4395" s="197">
        <v>0</v>
      </c>
      <c r="M4395" s="148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52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48">
        <v>1.1990201138447877E-2</v>
      </c>
      <c r="L4396" s="197">
        <v>-382.5</v>
      </c>
      <c r="M4396" s="148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52">
        <v>44145</v>
      </c>
      <c r="B4397" t="s">
        <v>835</v>
      </c>
      <c r="C4397" t="s">
        <v>839</v>
      </c>
      <c r="I4397">
        <v>4008.58</v>
      </c>
      <c r="K4397" s="148">
        <v>8.7071884926738022E-3</v>
      </c>
      <c r="L4397" s="197">
        <v>0</v>
      </c>
      <c r="M4397" s="148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52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48">
        <v>1.0862176045856954E-5</v>
      </c>
      <c r="L4398" s="197">
        <v>0</v>
      </c>
      <c r="M4398" s="148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52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48">
        <v>3.7143027433149026E-2</v>
      </c>
      <c r="L4399" s="197">
        <v>-50</v>
      </c>
      <c r="M4399" s="148">
        <v>4.3941626709119129E-2</v>
      </c>
      <c r="N4399" s="87">
        <v>-3048.9950000000026</v>
      </c>
      <c r="O4399" s="87">
        <v>-880.77182153179274</v>
      </c>
      <c r="P4399" s="198">
        <v>4</v>
      </c>
      <c r="Q4399" s="198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52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48">
        <v>1.0711012562117394E-3</v>
      </c>
      <c r="L4400" s="197">
        <v>-6</v>
      </c>
      <c r="M4400" s="148">
        <v>1.5919674316114808E-4</v>
      </c>
      <c r="N4400" s="87">
        <v>5623.0690000000113</v>
      </c>
      <c r="O4400" s="87">
        <v>1111.8087987827732</v>
      </c>
      <c r="P4400" s="198">
        <v>0</v>
      </c>
      <c r="Q4400" s="198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52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48">
        <v>6.9932546534598725E-2</v>
      </c>
      <c r="L4401" s="197">
        <v>-512</v>
      </c>
      <c r="M4401" s="148">
        <v>5.9990567398614643E-2</v>
      </c>
      <c r="N4401" s="87">
        <v>6613.3879999999954</v>
      </c>
      <c r="O4401" s="87">
        <v>1122.1672884250465</v>
      </c>
      <c r="P4401" s="198">
        <v>2</v>
      </c>
      <c r="Q4401" s="198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52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48">
        <v>0.1718426483151318</v>
      </c>
      <c r="L4402" s="197">
        <v>-1793.0500000000029</v>
      </c>
      <c r="M4402" s="148">
        <v>0.23154622104247519</v>
      </c>
      <c r="N4402" s="87">
        <v>-27807.195400000535</v>
      </c>
      <c r="O4402" s="87">
        <v>-4057.4148616497137</v>
      </c>
      <c r="P4402" s="198">
        <v>9</v>
      </c>
      <c r="Q4402" s="198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52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48">
        <v>6.5756115426708591E-3</v>
      </c>
      <c r="L4403" s="197">
        <v>-20</v>
      </c>
      <c r="M4403" s="148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52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48">
        <v>1.4984620195268667E-4</v>
      </c>
      <c r="L4404" s="197">
        <v>0.66999999999998749</v>
      </c>
      <c r="M4404" s="148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52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48">
        <v>2.1594783391365711E-3</v>
      </c>
      <c r="L4405" s="197">
        <v>0</v>
      </c>
      <c r="M4405" s="148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52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48">
        <v>0.40438607326505349</v>
      </c>
      <c r="L4406" s="197">
        <v>310.20000000000437</v>
      </c>
      <c r="M4406" s="148">
        <v>0.47582906692396126</v>
      </c>
      <c r="N4406"/>
      <c r="O4406"/>
      <c r="P4406" s="198">
        <v>2</v>
      </c>
      <c r="Q4406" s="198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52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48">
        <v>4.2563318064381822E-2</v>
      </c>
      <c r="L4407" s="197">
        <v>803</v>
      </c>
      <c r="M4407" s="148">
        <v>7.6048556302351147E-2</v>
      </c>
      <c r="N4407" s="87">
        <v>-14113.127999999982</v>
      </c>
      <c r="O4407" s="87">
        <v>-4596.7302148648596</v>
      </c>
      <c r="P4407" s="198">
        <v>6</v>
      </c>
      <c r="Q4407" s="198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52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48">
        <v>1.0862176045856953E-3</v>
      </c>
      <c r="L4408" s="197">
        <v>-16</v>
      </c>
      <c r="M4408" s="148">
        <v>3.3040018588789542E-4</v>
      </c>
      <c r="N4408" s="87">
        <v>-1498.9659999999872</v>
      </c>
      <c r="O4408" s="87">
        <v>376.42007904191922</v>
      </c>
      <c r="P4408" s="198">
        <v>0</v>
      </c>
      <c r="Q4408" s="198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52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48">
        <v>0.23453014502192732</v>
      </c>
      <c r="L4409" s="197">
        <v>4246.5500000000011</v>
      </c>
      <c r="M4409" s="148">
        <v>0.25844433771822606</v>
      </c>
      <c r="N4409" s="87">
        <v>-13029.348999999987</v>
      </c>
      <c r="O4409" s="87">
        <v>-1829.0497648174139</v>
      </c>
      <c r="P4409" s="198">
        <v>0</v>
      </c>
      <c r="Q4409" s="198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52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48">
        <v>3.0448644581825657E-3</v>
      </c>
      <c r="L4410" s="197">
        <v>-32</v>
      </c>
      <c r="M4410" s="148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52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48">
        <v>2.9152957578343713E-3</v>
      </c>
      <c r="L4411" s="197">
        <v>-30</v>
      </c>
      <c r="M4411" s="148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52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48">
        <v>2.1594783391365711E-3</v>
      </c>
      <c r="L4412"/>
      <c r="M4412" s="148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52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48">
        <v>1.1483026068358718E-2</v>
      </c>
      <c r="L4413" s="197">
        <v>-202.5</v>
      </c>
      <c r="M4413" s="148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52">
        <v>44148</v>
      </c>
      <c r="B4414" t="s">
        <v>835</v>
      </c>
      <c r="C4414" t="s">
        <v>839</v>
      </c>
      <c r="I4414">
        <v>4142.88</v>
      </c>
      <c r="K4414" s="148">
        <v>8.9464596216421183E-3</v>
      </c>
      <c r="L4414" s="197">
        <v>0</v>
      </c>
      <c r="M4414" s="148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52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48">
        <v>0.39054686460838955</v>
      </c>
      <c r="L4415" s="197">
        <v>2969.3799999999974</v>
      </c>
      <c r="M4415" s="148">
        <v>0.454248378041479</v>
      </c>
      <c r="N4415"/>
      <c r="O4415"/>
      <c r="P4415" s="198">
        <v>0</v>
      </c>
      <c r="Q4415" s="198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52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48">
        <v>0.16536886293168601</v>
      </c>
      <c r="L4416" s="197">
        <v>1408.1599999999999</v>
      </c>
      <c r="M4416" s="148">
        <v>0.22087341057541662</v>
      </c>
      <c r="N4416" s="87">
        <v>-25611.251400000547</v>
      </c>
      <c r="O4416" s="87">
        <v>-3636.1428656676912</v>
      </c>
      <c r="P4416" s="198">
        <v>8</v>
      </c>
      <c r="Q4416" s="198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52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48">
        <v>4.2311041705377396E-2</v>
      </c>
      <c r="L4417" s="197">
        <v>292</v>
      </c>
      <c r="M4417" s="148">
        <v>7.4494192459437072E-2</v>
      </c>
      <c r="N4417" s="87">
        <v>-14113.127999999982</v>
      </c>
      <c r="O4417" s="87">
        <v>-4596.7302148648596</v>
      </c>
      <c r="P4417" s="198">
        <v>6</v>
      </c>
      <c r="Q4417" s="198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52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48">
        <v>0.22676619936255482</v>
      </c>
      <c r="L4418" s="197">
        <v>4591.78</v>
      </c>
      <c r="M4418" s="148">
        <v>0.24047842911087669</v>
      </c>
      <c r="N4418" s="87">
        <v>-6064.7609999999841</v>
      </c>
      <c r="O4418" s="87">
        <v>-798.64672193675688</v>
      </c>
      <c r="P4418" s="198">
        <v>0</v>
      </c>
      <c r="Q4418" s="198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52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48">
        <v>3.7018459646240599E-2</v>
      </c>
      <c r="L4419" s="197">
        <v>300</v>
      </c>
      <c r="M4419" s="148">
        <v>4.3043499524640677E-2</v>
      </c>
      <c r="N4419" s="87">
        <v>-3048.9950000000026</v>
      </c>
      <c r="O4419" s="87">
        <v>-880.77182153179274</v>
      </c>
      <c r="P4419" s="198">
        <v>4</v>
      </c>
      <c r="Q4419" s="198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52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48">
        <v>2.1153405512137485E-3</v>
      </c>
      <c r="L4420" s="197">
        <v>0</v>
      </c>
      <c r="M4420" s="148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52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48">
        <v>2.1153405512137485E-3</v>
      </c>
      <c r="L4421" s="197">
        <v>0</v>
      </c>
      <c r="M4421" s="148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52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48">
        <v>2.8980165551628356E-3</v>
      </c>
      <c r="L4422" s="197">
        <v>20</v>
      </c>
      <c r="M4422" s="148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52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48">
        <v>1.4792576474637745E-4</v>
      </c>
      <c r="L4423" s="197">
        <v>0.54000000000002046</v>
      </c>
      <c r="M4423" s="148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52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48">
        <v>6.5152488977383459E-3</v>
      </c>
      <c r="L4424" s="197">
        <v>35</v>
      </c>
      <c r="M4424" s="148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52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48">
        <v>1.0640162972605156E-5</v>
      </c>
      <c r="L4425" s="197">
        <v>0</v>
      </c>
      <c r="M4425" s="148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52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48">
        <v>1.0534395945044467E-3</v>
      </c>
      <c r="L4426" s="197">
        <v>-5</v>
      </c>
      <c r="M4426" s="148">
        <v>3.2364710433570353E-4</v>
      </c>
      <c r="N4426" s="87">
        <v>-1498.9659999999872</v>
      </c>
      <c r="O4426" s="87">
        <v>376.42007904191922</v>
      </c>
      <c r="P4426" s="198">
        <v>0</v>
      </c>
      <c r="Q4426" s="198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52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48">
        <v>1.0576702756068743E-3</v>
      </c>
      <c r="L4427" s="197">
        <v>4</v>
      </c>
      <c r="M4427" s="148">
        <v>1.559429054354776E-4</v>
      </c>
      <c r="N4427" s="87">
        <v>5623.0690000000113</v>
      </c>
      <c r="O4427" s="87">
        <v>1111.8087987827732</v>
      </c>
      <c r="P4427" s="198">
        <v>0</v>
      </c>
      <c r="Q4427" s="198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52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48">
        <v>3.0376290315429428E-3</v>
      </c>
      <c r="L4428" s="197">
        <v>26</v>
      </c>
      <c r="M4428" s="148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52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48">
        <v>7.3216167158610262E-2</v>
      </c>
      <c r="L4429" s="197">
        <v>194.96000000000004</v>
      </c>
      <c r="M4429" s="148">
        <v>6.3064986307823687E-2</v>
      </c>
      <c r="N4429" s="87">
        <v>4631.5399999999936</v>
      </c>
      <c r="O4429" s="87">
        <v>913.06197830374617</v>
      </c>
      <c r="P4429" s="198">
        <v>3</v>
      </c>
      <c r="Q4429" s="198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52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48">
        <v>1.0896119179302019E-2</v>
      </c>
      <c r="L4430" s="197">
        <v>-166.5</v>
      </c>
      <c r="M4430" s="148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52">
        <v>44152</v>
      </c>
      <c r="B4431" t="s">
        <v>835</v>
      </c>
      <c r="C4431" t="s">
        <v>839</v>
      </c>
      <c r="I4431">
        <v>16510.36</v>
      </c>
      <c r="K4431" s="148">
        <v>3.492503402313743E-2</v>
      </c>
      <c r="L4431" s="197">
        <v>0</v>
      </c>
      <c r="M4431" s="148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52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48">
        <v>1.063115429966468E-5</v>
      </c>
      <c r="L4432" s="197">
        <v>0</v>
      </c>
      <c r="M4432" s="148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52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48">
        <v>3.6987117344757826E-2</v>
      </c>
      <c r="L4433" s="197">
        <v>0</v>
      </c>
      <c r="M4433" s="148">
        <v>4.3007056021808113E-2</v>
      </c>
      <c r="N4433" s="87">
        <v>-3048.9950000000026</v>
      </c>
      <c r="O4433" s="87">
        <v>-880.77182153179274</v>
      </c>
      <c r="P4433" s="198">
        <v>4</v>
      </c>
      <c r="Q4433" s="198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52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48">
        <v>1.0652289795290255E-3</v>
      </c>
      <c r="L4434" s="197">
        <v>4</v>
      </c>
      <c r="M4434" s="148">
        <v>1.5581087375174561E-4</v>
      </c>
      <c r="N4434" s="87">
        <v>5623.0690000000113</v>
      </c>
      <c r="O4434" s="87">
        <v>1111.8087987827732</v>
      </c>
      <c r="P4434" s="198">
        <v>0</v>
      </c>
      <c r="Q4434" s="198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52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48">
        <v>7.0068395097909228E-2</v>
      </c>
      <c r="L4435" s="197">
        <v>600.88999999999942</v>
      </c>
      <c r="M4435" s="148">
        <v>5.8655798118480131E-2</v>
      </c>
      <c r="N4435" s="87">
        <v>-27788.768000000007</v>
      </c>
      <c r="O4435" s="87">
        <v>1025.4506545454533</v>
      </c>
      <c r="P4435" s="198">
        <v>2</v>
      </c>
      <c r="Q4435" s="198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52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48">
        <v>0.16854289631659247</v>
      </c>
      <c r="L4436" s="197">
        <v>1568</v>
      </c>
      <c r="M4436" s="148">
        <v>0.22068640438742454</v>
      </c>
      <c r="N4436" s="87">
        <v>-25611.251400000547</v>
      </c>
      <c r="O4436" s="87">
        <v>-3636.1428656676912</v>
      </c>
      <c r="P4436" s="198">
        <v>8</v>
      </c>
      <c r="Q4436" s="198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52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48">
        <v>6.4991649048645895E-3</v>
      </c>
      <c r="L4437" s="197">
        <v>-5</v>
      </c>
      <c r="M4437" s="148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52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48">
        <v>1.4731440451026405E-4</v>
      </c>
      <c r="L4438" s="197">
        <v>-0.23000000000001819</v>
      </c>
      <c r="M4438" s="148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52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48">
        <v>2.1135495625575901E-3</v>
      </c>
      <c r="L4439" s="197">
        <v>0</v>
      </c>
      <c r="M4439" s="148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52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48">
        <v>0.38910447446685237</v>
      </c>
      <c r="L4440" s="197">
        <v>-526</v>
      </c>
      <c r="M4440" s="148">
        <v>0.4538637810120863</v>
      </c>
      <c r="N4440"/>
      <c r="O4440"/>
      <c r="P4440" s="198">
        <v>0</v>
      </c>
      <c r="Q4440" s="198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52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48">
        <v>4.1125447388245591E-2</v>
      </c>
      <c r="L4441" s="197">
        <v>557.88999999999942</v>
      </c>
      <c r="M4441" s="148">
        <v>7.2102221570967143E-2</v>
      </c>
      <c r="N4441" s="87">
        <v>-15506.235999999983</v>
      </c>
      <c r="O4441" s="87">
        <v>-5414.7050115523407</v>
      </c>
      <c r="P4441" s="198">
        <v>6</v>
      </c>
      <c r="Q4441" s="198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52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48">
        <v>1.0377528352157768E-3</v>
      </c>
      <c r="L4442" s="197">
        <v>-7</v>
      </c>
      <c r="M4442" s="148">
        <v>3.2337308307131129E-4</v>
      </c>
      <c r="N4442" s="87">
        <v>-1498.9659999999872</v>
      </c>
      <c r="O4442" s="87">
        <v>376.42007904191922</v>
      </c>
      <c r="P4442" s="198">
        <v>0</v>
      </c>
      <c r="Q4442" s="198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52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48">
        <v>0.22267808668220504</v>
      </c>
      <c r="L4443" s="197">
        <v>-1843.4000000000005</v>
      </c>
      <c r="M4443" s="148">
        <v>0.2402748240041995</v>
      </c>
      <c r="N4443" s="87">
        <v>-6064.7609999999841</v>
      </c>
      <c r="O4443" s="87">
        <v>-798.64672193675688</v>
      </c>
      <c r="P4443" s="198">
        <v>0</v>
      </c>
      <c r="Q4443" s="198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52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48">
        <v>3.0413978205203721E-3</v>
      </c>
      <c r="L4444" s="197">
        <v>3</v>
      </c>
      <c r="M4444" s="148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52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48">
        <v>2.9061306485166864E-3</v>
      </c>
      <c r="L4445" s="197">
        <v>5</v>
      </c>
      <c r="M4445" s="148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52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48">
        <v>2.1135495625575901E-3</v>
      </c>
      <c r="L4446" s="197">
        <v>0</v>
      </c>
      <c r="M4446" s="148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52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48">
        <v>1.1007366121799929E-2</v>
      </c>
      <c r="L4447" s="197">
        <v>57</v>
      </c>
      <c r="M4447" s="148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52">
        <v>44154</v>
      </c>
      <c r="B4448" t="s">
        <v>835</v>
      </c>
      <c r="C4448" t="s">
        <v>839</v>
      </c>
      <c r="I4448">
        <v>19659.580000000002</v>
      </c>
      <c r="K4448" s="148">
        <v>4.1551496709065952E-2</v>
      </c>
      <c r="L4448" s="197">
        <v>0</v>
      </c>
      <c r="M4448" s="148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52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48">
        <v>1.0598085353692558E-5</v>
      </c>
      <c r="L4449" s="197">
        <v>0</v>
      </c>
      <c r="M4449" s="148">
        <v>0</v>
      </c>
    </row>
    <row r="4450" spans="1:64" x14ac:dyDescent="0.25">
      <c r="A4450" s="152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48">
        <v>3.7188112622797941E-2</v>
      </c>
      <c r="L4450" s="197">
        <v>150</v>
      </c>
      <c r="M4450" s="148">
        <v>4.2873279578355489E-2</v>
      </c>
      <c r="N4450" s="87">
        <v>-3048.9950000000026</v>
      </c>
      <c r="O4450" s="87">
        <v>-880.77182153179274</v>
      </c>
      <c r="P4450" s="198">
        <v>3</v>
      </c>
      <c r="Q4450" s="198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52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48">
        <v>1.0682364362469435E-3</v>
      </c>
      <c r="L4451" s="197">
        <v>3</v>
      </c>
      <c r="M4451" s="148">
        <v>1.5532621317578839E-4</v>
      </c>
      <c r="N4451" s="87">
        <v>5623.0690000000113</v>
      </c>
      <c r="O4451" s="87">
        <v>1111.8087987827732</v>
      </c>
      <c r="P4451" s="198">
        <v>0</v>
      </c>
      <c r="Q4451" s="198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52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48">
        <v>7.0524674544492502E-2</v>
      </c>
      <c r="L4452" s="197">
        <v>320</v>
      </c>
      <c r="M4452" s="148">
        <v>5.8473345172708018E-2</v>
      </c>
      <c r="N4452" s="87">
        <v>5304.2319999999927</v>
      </c>
      <c r="O4452" s="87">
        <v>1025.4506545454533</v>
      </c>
      <c r="P4452" s="198">
        <v>1</v>
      </c>
      <c r="Q4452" s="198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52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48">
        <v>0.16495087597810792</v>
      </c>
      <c r="L4453" s="197">
        <v>-1456</v>
      </c>
      <c r="M4453" s="148">
        <v>0.21999994395445915</v>
      </c>
      <c r="N4453" s="87">
        <v>-25611.251400000547</v>
      </c>
      <c r="O4453" s="87">
        <v>-3636.1428656676912</v>
      </c>
      <c r="P4453" s="198">
        <v>7</v>
      </c>
      <c r="Q4453" s="198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52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48">
        <v>6.489483675819697E-3</v>
      </c>
      <c r="L4454" s="197">
        <v>5</v>
      </c>
      <c r="M4454" s="148">
        <v>5.9522049948670924E-3</v>
      </c>
    </row>
    <row r="4455" spans="1:64" x14ac:dyDescent="0.25">
      <c r="A4455" s="152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48">
        <v>1.4649798700641024E-4</v>
      </c>
      <c r="L4455" s="197">
        <v>-0.16999999999998749</v>
      </c>
      <c r="M4455" s="148">
        <v>0</v>
      </c>
    </row>
    <row r="4456" spans="1:64" x14ac:dyDescent="0.25">
      <c r="A4456" s="152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48">
        <v>2.1069752194219794E-3</v>
      </c>
      <c r="L4456" s="197">
        <v>0</v>
      </c>
      <c r="M4456" s="148">
        <v>2.1069752194219794E-3</v>
      </c>
    </row>
    <row r="4457" spans="1:64" x14ac:dyDescent="0.25">
      <c r="A4457" s="152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48">
        <v>0.38789413789558641</v>
      </c>
      <c r="L4457" s="197">
        <v>0</v>
      </c>
      <c r="M4457" s="148">
        <v>0.45245200610694125</v>
      </c>
      <c r="N4457" s="87">
        <v>-33595.00600000011</v>
      </c>
      <c r="O4457" s="87">
        <v>-4155.8575565603196</v>
      </c>
      <c r="P4457" s="198">
        <v>0</v>
      </c>
      <c r="Q4457" s="198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52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48">
        <v>3.8073042214955166E-2</v>
      </c>
      <c r="L4458" s="197">
        <v>-258.13999999999942</v>
      </c>
      <c r="M4458" s="148">
        <v>6.949735556700673E-2</v>
      </c>
      <c r="N4458" s="87">
        <v>-15029.371999999981</v>
      </c>
      <c r="O4458" s="87">
        <v>-5113.418068309853</v>
      </c>
      <c r="P4458" s="198">
        <v>6</v>
      </c>
      <c r="Q4458" s="198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52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48">
        <v>1.0345248327361918E-3</v>
      </c>
      <c r="L4459" s="197">
        <v>0</v>
      </c>
      <c r="M4459" s="148">
        <v>3.2236720857156285E-4</v>
      </c>
      <c r="N4459" s="87">
        <v>-1498.9659999999872</v>
      </c>
      <c r="O4459" s="87">
        <v>376.42007904191922</v>
      </c>
      <c r="P4459" s="198">
        <v>0</v>
      </c>
      <c r="Q4459" s="198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52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48">
        <v>0.22123998315009777</v>
      </c>
      <c r="L4460" s="197">
        <v>2765.13</v>
      </c>
      <c r="M4460" s="148">
        <v>0.23295592420645467</v>
      </c>
      <c r="N4460" s="87">
        <v>-5292.8409999999858</v>
      </c>
      <c r="O4460" s="87">
        <v>-692.4338454842914</v>
      </c>
      <c r="P4460" s="198">
        <v>0</v>
      </c>
      <c r="Q4460" s="198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52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48">
        <v>3.0993605477697317E-3</v>
      </c>
      <c r="L4461" s="197">
        <v>32</v>
      </c>
      <c r="M4461" s="148">
        <v>2.0016264584508806E-4</v>
      </c>
    </row>
    <row r="4462" spans="1:64" x14ac:dyDescent="0.25">
      <c r="A4462" s="152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48">
        <v>2.9181606788994414E-3</v>
      </c>
      <c r="L4462" s="197">
        <v>10</v>
      </c>
      <c r="M4462" s="148">
        <v>2.5431190898423293E-3</v>
      </c>
    </row>
    <row r="4463" spans="1:64" x14ac:dyDescent="0.25">
      <c r="A4463" s="152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48">
        <v>2.1069752194219794E-3</v>
      </c>
      <c r="L4463" s="197">
        <v>0</v>
      </c>
      <c r="M4463" s="148">
        <v>2.1069752194219794E-3</v>
      </c>
    </row>
    <row r="4464" spans="1:64" x14ac:dyDescent="0.25">
      <c r="A4464" s="152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48">
        <v>1.0774017784514292E-2</v>
      </c>
      <c r="L4464" s="197">
        <v>-94.5</v>
      </c>
      <c r="M4464" s="148">
        <v>3.160462829132969E-4</v>
      </c>
    </row>
    <row r="4465" spans="1:64" x14ac:dyDescent="0.25">
      <c r="A4465" s="152">
        <v>44158</v>
      </c>
      <c r="B4465" t="s">
        <v>835</v>
      </c>
      <c r="C4465" t="s">
        <v>839</v>
      </c>
      <c r="I4465">
        <v>23908.37</v>
      </c>
      <c r="K4465" s="148">
        <v>5.0374343126771866E-2</v>
      </c>
      <c r="L4465" s="197">
        <v>0</v>
      </c>
      <c r="M4465" s="148">
        <v>1.0598085353692558E-5</v>
      </c>
    </row>
    <row r="4466" spans="1:64" x14ac:dyDescent="0.25">
      <c r="A4466" s="152">
        <v>44161</v>
      </c>
      <c r="B4466" t="s">
        <v>1216</v>
      </c>
      <c r="C4466" t="s">
        <v>1217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48">
        <v>2.1212996923203283E-3</v>
      </c>
      <c r="M4466" s="148">
        <v>2.1212996923203283E-3</v>
      </c>
    </row>
    <row r="4467" spans="1:64" x14ac:dyDescent="0.25">
      <c r="A4467" s="152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48">
        <v>1.0670137452371253E-5</v>
      </c>
      <c r="L4467" s="197">
        <v>0</v>
      </c>
      <c r="M4467" s="148">
        <v>0</v>
      </c>
    </row>
    <row r="4468" spans="1:64" x14ac:dyDescent="0.25">
      <c r="A4468" s="152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48">
        <v>3.4152925046357287E-2</v>
      </c>
      <c r="L4468" s="197">
        <v>-144.4399999999996</v>
      </c>
      <c r="M4468" s="148">
        <v>4.0183143681716292E-2</v>
      </c>
      <c r="N4468" s="87">
        <v>-2705.6470000000045</v>
      </c>
      <c r="O4468" s="87">
        <v>-766.0890018413611</v>
      </c>
      <c r="P4468" s="198">
        <v>2</v>
      </c>
      <c r="Q4468" s="198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52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48">
        <v>1.0797415433910472E-3</v>
      </c>
      <c r="L4469" s="197">
        <v>2</v>
      </c>
      <c r="M4469" s="148">
        <v>1.5638221331785467E-4</v>
      </c>
      <c r="N4469" s="87">
        <v>5623.0690000000113</v>
      </c>
      <c r="O4469" s="87">
        <v>1111.8087987827732</v>
      </c>
      <c r="P4469" s="198">
        <v>0</v>
      </c>
      <c r="Q4469" s="198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52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48">
        <v>6.6948218289629574E-2</v>
      </c>
      <c r="L4470" s="197">
        <v>184.86000000000058</v>
      </c>
      <c r="M4470" s="148">
        <v>5.442281333935188E-2</v>
      </c>
      <c r="N4470" s="87">
        <v>-26697.112000000008</v>
      </c>
      <c r="O4470" s="87">
        <v>1115.9603718631163</v>
      </c>
      <c r="P4470" s="198">
        <v>2</v>
      </c>
      <c r="Q4470" s="198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52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48">
        <v>0.16954275660900994</v>
      </c>
      <c r="L4471" s="197">
        <v>-1125.0599999999977</v>
      </c>
      <c r="M4471" s="148">
        <v>0.22735267038008661</v>
      </c>
      <c r="N4471" s="87">
        <v>-27296.491400000552</v>
      </c>
      <c r="O4471" s="87">
        <v>-3959.7740427141589</v>
      </c>
      <c r="P4471" s="198">
        <v>8</v>
      </c>
      <c r="Q4471" s="198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52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48">
        <v>6.4487510646537988E-3</v>
      </c>
      <c r="L4472" s="197">
        <v>-40</v>
      </c>
      <c r="M4472" s="148">
        <v>5.992671630804928E-3</v>
      </c>
    </row>
    <row r="4473" spans="1:64" x14ac:dyDescent="0.25">
      <c r="A4473" s="152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48">
        <v>1.4477870400086241E-4</v>
      </c>
      <c r="L4473" s="197">
        <v>-1.2800000000000011</v>
      </c>
      <c r="M4473" s="148">
        <v>0</v>
      </c>
    </row>
    <row r="4474" spans="1:64" x14ac:dyDescent="0.25">
      <c r="A4474" s="152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48">
        <v>0.38885756789893172</v>
      </c>
      <c r="L4474" s="197">
        <v>-777.79999999999927</v>
      </c>
      <c r="M4474" s="148">
        <v>0.45550428586329184</v>
      </c>
      <c r="N4474" s="87">
        <v>-35161.802000000112</v>
      </c>
      <c r="O4474" s="87">
        <v>-4415.5662912375174</v>
      </c>
      <c r="P4474" s="198">
        <v>1</v>
      </c>
      <c r="Q4474" s="198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52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48">
        <v>3.8331885440228336E-2</v>
      </c>
      <c r="L4475" s="197">
        <v>0</v>
      </c>
      <c r="M4475" s="148">
        <v>6.9969839997364489E-2</v>
      </c>
      <c r="N4475" s="87">
        <v>-15029.371999999981</v>
      </c>
      <c r="O4475" s="87">
        <v>-5113.418068309853</v>
      </c>
      <c r="P4475" s="198">
        <v>6</v>
      </c>
      <c r="Q4475" s="198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52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48">
        <v>1.0691350449294455E-3</v>
      </c>
      <c r="L4476" s="197">
        <v>13</v>
      </c>
      <c r="M4476" s="148">
        <v>3.2455885292501026E-4</v>
      </c>
      <c r="N4476" s="87">
        <v>-1498.9659999999872</v>
      </c>
      <c r="O4476" s="87">
        <v>376.42007904191922</v>
      </c>
      <c r="P4476" s="198">
        <v>0</v>
      </c>
      <c r="Q4476" s="198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52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48">
        <v>0.22650262316737999</v>
      </c>
      <c r="L4477" s="197">
        <v>-1205.1999999999998</v>
      </c>
      <c r="M4477" s="148">
        <v>0.24085480656069624</v>
      </c>
      <c r="N4477" s="87">
        <v>-8191.6409999999887</v>
      </c>
      <c r="O4477" s="87">
        <v>-1101.9576284656782</v>
      </c>
      <c r="P4477" s="198">
        <v>0</v>
      </c>
      <c r="Q4477" s="198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52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48">
        <v>3.0504289575566325E-3</v>
      </c>
      <c r="L4478" s="197">
        <v>-33</v>
      </c>
      <c r="M4478" s="148">
        <v>2.0152347077043121E-4</v>
      </c>
    </row>
    <row r="4479" spans="1:64" x14ac:dyDescent="0.25">
      <c r="A4479" s="152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48">
        <v>2.9804260677100615E-3</v>
      </c>
      <c r="L4479" s="197">
        <v>20</v>
      </c>
      <c r="M4479" s="148">
        <v>2.5604087286306364E-3</v>
      </c>
    </row>
    <row r="4480" spans="1:64" x14ac:dyDescent="0.25">
      <c r="A4480" s="152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48">
        <v>2.1212996923203283E-3</v>
      </c>
      <c r="L4480" s="197">
        <v>0</v>
      </c>
      <c r="M4480" s="148">
        <v>2.1212996923203283E-3</v>
      </c>
    </row>
    <row r="4481" spans="1:64" x14ac:dyDescent="0.25">
      <c r="A4481" s="152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48">
        <v>1.0669076802525093E-2</v>
      </c>
      <c r="L4481" s="197">
        <v>-84</v>
      </c>
      <c r="M4481" s="148">
        <v>3.1819495384804926E-4</v>
      </c>
    </row>
    <row r="4482" spans="1:64" x14ac:dyDescent="0.25">
      <c r="A4482" s="152">
        <v>44161</v>
      </c>
      <c r="B4482" t="s">
        <v>835</v>
      </c>
      <c r="C4482" t="s">
        <v>839</v>
      </c>
      <c r="I4482">
        <v>21669.93</v>
      </c>
      <c r="K4482" s="148">
        <v>4.5968415841603057E-2</v>
      </c>
      <c r="L4482" s="197">
        <v>0</v>
      </c>
      <c r="M4482" s="148">
        <v>1.0670137452371253E-5</v>
      </c>
    </row>
    <row r="4483" spans="1:64" x14ac:dyDescent="0.25">
      <c r="A4483" s="152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48">
        <v>1.0772225279825684E-5</v>
      </c>
      <c r="L4483" s="197">
        <v>0</v>
      </c>
      <c r="M4483" s="148">
        <v>0</v>
      </c>
    </row>
    <row r="4484" spans="1:64" x14ac:dyDescent="0.25">
      <c r="A4484" s="152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48">
        <v>3.1751294631947431E-2</v>
      </c>
      <c r="L4484" s="197">
        <v>147.53999999999996</v>
      </c>
      <c r="M4484" s="148">
        <v>3.7523237114089579E-2</v>
      </c>
      <c r="N4484" s="87">
        <v>-2528.315000000006</v>
      </c>
      <c r="O4484" s="87">
        <v>-707.85737885154242</v>
      </c>
      <c r="P4484" s="198">
        <v>1</v>
      </c>
      <c r="Q4484" s="198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52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48">
        <v>1.1393287969915038E-3</v>
      </c>
      <c r="L4485" s="197">
        <v>23</v>
      </c>
      <c r="M4485" s="148">
        <v>1.5787841901167987E-4</v>
      </c>
      <c r="N4485" s="87">
        <v>5623.0690000000113</v>
      </c>
      <c r="O4485" s="87">
        <v>1111.8087987827732</v>
      </c>
      <c r="P4485" s="198">
        <v>0</v>
      </c>
      <c r="Q4485" s="198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52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48">
        <v>5.8354193722602435E-2</v>
      </c>
      <c r="L4486" s="197">
        <v>5.5900000000001455</v>
      </c>
      <c r="M4486" s="148">
        <v>4.5696978930491065E-2</v>
      </c>
      <c r="N4486" s="87">
        <v>-22369.924000000014</v>
      </c>
      <c r="O4486" s="87">
        <v>1285.4514582417557</v>
      </c>
      <c r="P4486" s="198">
        <v>2</v>
      </c>
      <c r="Q4486" s="198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52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48">
        <v>0.1691774767803399</v>
      </c>
      <c r="L4487" s="197">
        <v>-928</v>
      </c>
      <c r="M4487" s="148">
        <v>0.22952789448461849</v>
      </c>
      <c r="N4487" s="87">
        <v>-27296.491400000552</v>
      </c>
      <c r="O4487" s="87">
        <v>-3959.7740427141589</v>
      </c>
      <c r="P4487" s="198">
        <v>8</v>
      </c>
      <c r="Q4487" s="198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52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48">
        <v>6.6068220652608818E-3</v>
      </c>
      <c r="L4488" s="197">
        <v>45</v>
      </c>
      <c r="M4488" s="148">
        <v>6.0500072396635299E-3</v>
      </c>
    </row>
    <row r="4489" spans="1:64" x14ac:dyDescent="0.25">
      <c r="A4489" s="152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48">
        <v>1.4911929348593685E-4</v>
      </c>
      <c r="L4489" s="197">
        <v>1.3799999999999955</v>
      </c>
      <c r="M4489" s="148">
        <v>0</v>
      </c>
    </row>
    <row r="4490" spans="1:64" x14ac:dyDescent="0.25">
      <c r="A4490" s="152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48">
        <v>0.39201476998439994</v>
      </c>
      <c r="L4490" s="197">
        <v>-207.84000000000015</v>
      </c>
      <c r="M4490" s="148">
        <v>0.45974424766917843</v>
      </c>
      <c r="N4490" s="87">
        <v>-36421.646000000124</v>
      </c>
      <c r="O4490" s="87">
        <v>-4628.821679214735</v>
      </c>
      <c r="P4490" s="198">
        <v>0</v>
      </c>
      <c r="Q4490" s="198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52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48">
        <v>3.702818590222387E-2</v>
      </c>
      <c r="L4491" s="197">
        <v>-780</v>
      </c>
      <c r="M4491" s="148">
        <v>7.0639284883576112E-2</v>
      </c>
      <c r="N4491" s="87">
        <v>-15029.371999999981</v>
      </c>
      <c r="O4491" s="87">
        <v>-5113.418068309853</v>
      </c>
      <c r="P4491" s="198">
        <v>6</v>
      </c>
      <c r="Q4491" s="198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52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48">
        <v>1.0815057189487018E-3</v>
      </c>
      <c r="L4492" s="197">
        <v>1</v>
      </c>
      <c r="M4492" s="148">
        <v>3.2766410890921067E-4</v>
      </c>
      <c r="N4492" s="87">
        <v>-1498.9659999999872</v>
      </c>
      <c r="O4492" s="87">
        <v>376.42007904191922</v>
      </c>
      <c r="P4492" s="198">
        <v>0</v>
      </c>
      <c r="Q4492" s="198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52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48">
        <v>0.22472189722915878</v>
      </c>
      <c r="L4493" s="197">
        <v>-1808.3999999999996</v>
      </c>
      <c r="M4493" s="148">
        <v>0.24308425814029541</v>
      </c>
      <c r="N4493" s="87">
        <v>-7164.0409999999829</v>
      </c>
      <c r="O4493" s="87">
        <v>-954.72786393333115</v>
      </c>
      <c r="P4493" s="198">
        <v>0</v>
      </c>
      <c r="Q4493" s="198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52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48">
        <v>3.1502869555911691E-3</v>
      </c>
      <c r="L4494" s="197">
        <v>33</v>
      </c>
      <c r="M4494" s="148">
        <v>2.0345157089133995E-4</v>
      </c>
    </row>
    <row r="4495" spans="1:64" x14ac:dyDescent="0.25">
      <c r="A4495" s="152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48">
        <v>3.0089416537087644E-3</v>
      </c>
      <c r="L4495" s="197">
        <v>0</v>
      </c>
      <c r="M4495" s="148">
        <v>2.5849057480615508E-3</v>
      </c>
    </row>
    <row r="4496" spans="1:64" x14ac:dyDescent="0.25">
      <c r="A4496" s="152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48">
        <v>2.1415954830667364E-3</v>
      </c>
      <c r="L4496" s="197">
        <v>0</v>
      </c>
      <c r="M4496" s="148">
        <v>2.1415954830667364E-3</v>
      </c>
    </row>
    <row r="4497" spans="1:64" x14ac:dyDescent="0.25">
      <c r="A4497" s="152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48">
        <v>1.0697269437918348E-2</v>
      </c>
      <c r="L4497" s="197">
        <v>-34.5</v>
      </c>
      <c r="M4497" s="148">
        <v>3.2123932246001043E-4</v>
      </c>
    </row>
    <row r="4498" spans="1:64" x14ac:dyDescent="0.25">
      <c r="A4498" s="152">
        <v>44165</v>
      </c>
      <c r="B4498" t="s">
        <v>835</v>
      </c>
      <c r="C4498" t="s">
        <v>839</v>
      </c>
      <c r="I4498">
        <v>27533.93</v>
      </c>
      <c r="K4498" s="148">
        <v>5.8966540119075705E-2</v>
      </c>
      <c r="L4498" s="197">
        <v>0</v>
      </c>
      <c r="M4498" s="148">
        <v>1.0772225279825684E-5</v>
      </c>
    </row>
    <row r="4499" spans="1:64" x14ac:dyDescent="0.25">
      <c r="A4499" s="152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48">
        <v>4.0252470105453332E-2</v>
      </c>
      <c r="L4499" s="197">
        <v>308</v>
      </c>
      <c r="M4499" s="148">
        <v>7.3374102870839134E-2</v>
      </c>
      <c r="N4499" s="87">
        <v>-34830.371999999981</v>
      </c>
      <c r="O4499" s="87">
        <v>-5538.9707350364897</v>
      </c>
      <c r="P4499" s="198">
        <v>6</v>
      </c>
      <c r="Q4499" s="198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52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48">
        <v>0.17333166976261311</v>
      </c>
      <c r="L4500" s="197">
        <v>-1181.0499999999993</v>
      </c>
      <c r="M4500" s="148">
        <v>0.23653609875272663</v>
      </c>
      <c r="N4500" s="87">
        <v>-28925.731400000557</v>
      </c>
      <c r="O4500" s="87">
        <v>-4283.1508939704527</v>
      </c>
      <c r="P4500" s="198">
        <v>9</v>
      </c>
      <c r="Q4500" s="198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52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48">
        <v>0.39435753320705003</v>
      </c>
      <c r="L4501" s="197">
        <v>-5354</v>
      </c>
      <c r="M4501" s="148">
        <v>0.47396203993379121</v>
      </c>
      <c r="N4501" s="87">
        <v>-38810.646000000124</v>
      </c>
      <c r="O4501" s="87">
        <v>-5038.2230589416449</v>
      </c>
      <c r="P4501" s="198">
        <v>2</v>
      </c>
      <c r="Q4501" s="198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52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48">
        <v>3.1553596812970479E-2</v>
      </c>
      <c r="L4502" s="197">
        <v>-168</v>
      </c>
      <c r="M4502" s="148">
        <v>3.7716988561573593E-2</v>
      </c>
      <c r="N4502" s="87">
        <v>-2528.315000000006</v>
      </c>
      <c r="O4502" s="87">
        <v>-707.85737885154242</v>
      </c>
      <c r="P4502" s="198">
        <v>1</v>
      </c>
      <c r="Q4502" s="198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52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48">
        <v>0.23900784022281513</v>
      </c>
      <c r="L4503" s="197">
        <v>6240.2199999999993</v>
      </c>
      <c r="M4503" s="148">
        <v>0.24403198309426388</v>
      </c>
      <c r="N4503" s="87">
        <v>-2767.2209999999759</v>
      </c>
      <c r="O4503" s="87">
        <v>-354.59453711538157</v>
      </c>
      <c r="P4503" s="198">
        <v>0</v>
      </c>
      <c r="Q4503" s="198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52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48">
        <v>1.0827847726104618E-5</v>
      </c>
      <c r="L4504" s="197">
        <v>0</v>
      </c>
      <c r="M4504" s="148">
        <v>0</v>
      </c>
    </row>
    <row r="4505" spans="1:64" x14ac:dyDescent="0.25">
      <c r="A4505" s="152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48">
        <v>1.5432373826728429E-4</v>
      </c>
      <c r="L4505" s="197">
        <v>2.0600000000000023</v>
      </c>
      <c r="M4505" s="148">
        <v>0</v>
      </c>
    </row>
    <row r="4506" spans="1:64" x14ac:dyDescent="0.25">
      <c r="A4506" s="152">
        <v>44172</v>
      </c>
      <c r="B4506" t="s">
        <v>1252</v>
      </c>
      <c r="C4506" t="s">
        <v>1253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48">
        <v>2.1526536234800432E-3</v>
      </c>
      <c r="M4506" s="148">
        <v>2.1526536234800432E-3</v>
      </c>
    </row>
    <row r="4507" spans="1:64" x14ac:dyDescent="0.25">
      <c r="A4507" s="152">
        <v>44172</v>
      </c>
      <c r="B4507" t="s">
        <v>1254</v>
      </c>
      <c r="C4507" t="s">
        <v>1255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48">
        <v>0</v>
      </c>
      <c r="M4507" s="148">
        <v>0</v>
      </c>
    </row>
    <row r="4508" spans="1:64" x14ac:dyDescent="0.25">
      <c r="A4508" s="152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48">
        <v>6.5548302834967324E-3</v>
      </c>
      <c r="L4508" s="197">
        <v>-40</v>
      </c>
      <c r="M4508" s="148">
        <v>6.0812464863311223E-3</v>
      </c>
    </row>
    <row r="4509" spans="1:64" x14ac:dyDescent="0.25">
      <c r="A4509" s="152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48">
        <v>2.9921885366372605E-3</v>
      </c>
      <c r="L4509" s="197">
        <v>-15</v>
      </c>
      <c r="M4509" s="148">
        <v>2.5982529235404122E-3</v>
      </c>
    </row>
    <row r="4510" spans="1:64" x14ac:dyDescent="0.25">
      <c r="A4510" s="152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48">
        <v>5.7648064036795559E-2</v>
      </c>
      <c r="L4510" s="197">
        <v>-468</v>
      </c>
      <c r="M4510" s="148">
        <v>4.5932935540164942E-2</v>
      </c>
      <c r="N4510" s="87">
        <v>-22369.924000000014</v>
      </c>
      <c r="O4510" s="87">
        <v>1285.4514582417557</v>
      </c>
      <c r="P4510" s="198">
        <v>2</v>
      </c>
      <c r="Q4510" s="198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52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48">
        <v>1.2140966436427444E-3</v>
      </c>
      <c r="L4511" s="197">
        <v>59</v>
      </c>
      <c r="M4511" s="148">
        <v>3.2935600439244663E-4</v>
      </c>
      <c r="N4511" s="87">
        <v>-1498.9659999999872</v>
      </c>
      <c r="O4511" s="87">
        <v>376.42007904191922</v>
      </c>
      <c r="P4511" s="198">
        <v>0</v>
      </c>
      <c r="Q4511" s="198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52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48">
        <v>1.1172272305861426E-3</v>
      </c>
      <c r="L4512" s="197">
        <v>-13</v>
      </c>
      <c r="M4512" s="148">
        <v>1.5869362512294885E-4</v>
      </c>
      <c r="N4512" s="87">
        <v>5623.0690000000113</v>
      </c>
      <c r="O4512" s="87">
        <v>1111.8087987827732</v>
      </c>
      <c r="P4512" s="198">
        <v>0</v>
      </c>
      <c r="Q4512" s="198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13" x14ac:dyDescent="0.25">
      <c r="A4513" s="152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48">
        <v>3.4420931439445896E-3</v>
      </c>
      <c r="L4513" s="197">
        <v>128</v>
      </c>
      <c r="M4513" s="148">
        <v>2.0450209423060413E-4</v>
      </c>
    </row>
    <row r="4514" spans="1:13" x14ac:dyDescent="0.25">
      <c r="A4514" s="152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48">
        <v>1.0842916301468979E-2</v>
      </c>
      <c r="L4514" s="197">
        <v>42</v>
      </c>
      <c r="M4514" s="148">
        <v>3.2289804352200648E-4</v>
      </c>
    </row>
    <row r="4515" spans="1:13" x14ac:dyDescent="0.25">
      <c r="A4515" s="152">
        <v>44172</v>
      </c>
      <c r="B4515" t="s">
        <v>835</v>
      </c>
      <c r="C4515" t="s">
        <v>839</v>
      </c>
      <c r="I4515">
        <v>16429.8</v>
      </c>
      <c r="K4515" s="148">
        <v>3.5367668503052417E-2</v>
      </c>
      <c r="L4515" s="197">
        <v>0</v>
      </c>
      <c r="M4515" s="148">
        <v>1.0827847726104618E-5</v>
      </c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20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113">
        <v>42396</v>
      </c>
      <c r="B2" s="281" t="s">
        <v>67</v>
      </c>
      <c r="C2" s="90" t="s">
        <v>63</v>
      </c>
      <c r="D2" s="91">
        <v>500</v>
      </c>
      <c r="E2" s="155">
        <v>6.22</v>
      </c>
      <c r="F2" s="91">
        <v>23600</v>
      </c>
      <c r="G2" s="32">
        <v>9.2212453813559296</v>
      </c>
      <c r="H2" s="31">
        <v>217621.391</v>
      </c>
      <c r="I2" s="31">
        <v>-70829.391000000003</v>
      </c>
      <c r="J2" s="122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90"/>
      <c r="P2" s="32">
        <v>-3.0012453813559299</v>
      </c>
      <c r="Q2" s="31">
        <v>-3115</v>
      </c>
      <c r="R2" s="90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60">
        <v>1.1121609196053699</v>
      </c>
      <c r="AA2" s="31">
        <v>-37203.981</v>
      </c>
      <c r="AB2" s="90"/>
      <c r="AC2" s="161"/>
      <c r="AD2" s="161"/>
    </row>
    <row r="3" spans="1:30" s="1" customFormat="1" x14ac:dyDescent="0.25">
      <c r="A3" s="113">
        <v>42398</v>
      </c>
      <c r="B3" s="154"/>
      <c r="C3" s="90" t="s">
        <v>63</v>
      </c>
      <c r="D3" s="91">
        <v>500</v>
      </c>
      <c r="E3" s="155">
        <v>6.23</v>
      </c>
      <c r="F3" s="91">
        <v>24600</v>
      </c>
      <c r="G3" s="32">
        <v>9.1012041056910604</v>
      </c>
      <c r="H3" s="31">
        <v>223889.62100000001</v>
      </c>
      <c r="I3" s="31">
        <v>-70631.620999999999</v>
      </c>
      <c r="J3" s="122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90"/>
      <c r="P3" s="32">
        <v>-2.87120410569106</v>
      </c>
      <c r="Q3" s="31">
        <v>-3120</v>
      </c>
      <c r="R3" s="90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60">
        <v>1.1594129308713399</v>
      </c>
      <c r="AA3" s="31">
        <v>-37006.211000000003</v>
      </c>
      <c r="AB3" s="90"/>
      <c r="AC3" s="161">
        <f>I3/E3*(1-0.0005)</f>
        <v>-11331.670174879615</v>
      </c>
      <c r="AD3" s="161">
        <f>AC3-F3</f>
        <v>-35931.670174879619</v>
      </c>
    </row>
    <row r="4" spans="1:30" s="1" customFormat="1" x14ac:dyDescent="0.25">
      <c r="A4" s="113">
        <v>42401</v>
      </c>
      <c r="B4" s="154">
        <v>232699.9</v>
      </c>
      <c r="C4" s="90" t="s">
        <v>63</v>
      </c>
      <c r="D4" s="91">
        <v>500</v>
      </c>
      <c r="E4" s="31">
        <v>6.32</v>
      </c>
      <c r="F4" s="91">
        <v>24600</v>
      </c>
      <c r="G4" s="32">
        <v>9.1007238211382102</v>
      </c>
      <c r="H4" s="31">
        <v>223877.80600000001</v>
      </c>
      <c r="I4" s="31">
        <v>-68405.805999999997</v>
      </c>
      <c r="J4" s="122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90"/>
      <c r="P4" s="32">
        <v>-2.7807238211382099</v>
      </c>
      <c r="Q4" s="31">
        <v>-3165</v>
      </c>
      <c r="R4" s="90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60">
        <v>1.15668520143997</v>
      </c>
      <c r="AA4" s="31">
        <v>-34780.396000000001</v>
      </c>
      <c r="AB4" s="90"/>
      <c r="AC4" s="161">
        <f t="shared" ref="AC4:AC20" si="0">I4/E4*(1-0.0005)</f>
        <v>-10818.291629272151</v>
      </c>
      <c r="AD4" s="161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64" t="s">
        <v>63</v>
      </c>
      <c r="D5" s="16">
        <v>500</v>
      </c>
      <c r="E5" s="156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64"/>
      <c r="P5" s="17">
        <v>-2.8235380876493998</v>
      </c>
      <c r="Q5" s="15">
        <v>-3115</v>
      </c>
      <c r="R5" s="64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62">
        <v>1.1832203825304299</v>
      </c>
      <c r="AA5" s="15">
        <v>-37245.396000000001</v>
      </c>
      <c r="AB5" s="64"/>
      <c r="AC5" s="161">
        <f t="shared" si="0"/>
        <v>-11388.323247106109</v>
      </c>
      <c r="AD5" s="161">
        <f t="shared" si="1"/>
        <v>-36488.323247106106</v>
      </c>
    </row>
    <row r="6" spans="1:30" s="1" customFormat="1" x14ac:dyDescent="0.25">
      <c r="A6" s="9">
        <v>42401</v>
      </c>
      <c r="B6" s="18"/>
      <c r="C6" s="64" t="s">
        <v>63</v>
      </c>
      <c r="D6" s="16">
        <v>500</v>
      </c>
      <c r="E6" s="156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64"/>
      <c r="P6" s="17">
        <v>-2.8470236718750002</v>
      </c>
      <c r="Q6" s="15">
        <v>-3075</v>
      </c>
      <c r="R6" s="64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62">
        <v>1.20972484739696</v>
      </c>
      <c r="AA6" s="15">
        <v>-39258.396000000001</v>
      </c>
      <c r="AB6" s="64"/>
      <c r="AC6" s="161">
        <f t="shared" si="0"/>
        <v>-11864.39154674267</v>
      </c>
      <c r="AD6" s="161">
        <f t="shared" si="1"/>
        <v>-37464.39154674267</v>
      </c>
    </row>
    <row r="7" spans="1:30" s="1" customFormat="1" x14ac:dyDescent="0.25">
      <c r="A7" s="113">
        <v>42403</v>
      </c>
      <c r="B7" s="154"/>
      <c r="C7" s="90" t="s">
        <v>63</v>
      </c>
      <c r="D7" s="91">
        <v>500</v>
      </c>
      <c r="E7" s="155">
        <v>6.19</v>
      </c>
      <c r="F7" s="91">
        <v>25600</v>
      </c>
      <c r="G7" s="32">
        <v>8.986559609375</v>
      </c>
      <c r="H7" s="31">
        <v>230055.92600000001</v>
      </c>
      <c r="I7" s="31">
        <v>-71591.926000000007</v>
      </c>
      <c r="J7" s="122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90"/>
      <c r="P7" s="32">
        <v>-2.796559609375</v>
      </c>
      <c r="Q7" s="31">
        <v>-3100</v>
      </c>
      <c r="R7" s="90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60">
        <v>1.20756963207145</v>
      </c>
      <c r="AA7" s="31">
        <v>-37966.516000000003</v>
      </c>
      <c r="AB7" s="90"/>
      <c r="AC7" s="161">
        <f t="shared" si="0"/>
        <v>-11559.95638723748</v>
      </c>
      <c r="AD7" s="161">
        <f t="shared" si="1"/>
        <v>-37159.956387237478</v>
      </c>
    </row>
    <row r="8" spans="1:30" s="1" customFormat="1" x14ac:dyDescent="0.25">
      <c r="A8" s="113">
        <v>42405</v>
      </c>
      <c r="B8" s="154"/>
      <c r="C8" s="90" t="s">
        <v>63</v>
      </c>
      <c r="D8" s="91">
        <v>500</v>
      </c>
      <c r="E8" s="31">
        <v>6.44</v>
      </c>
      <c r="F8" s="91">
        <v>24100</v>
      </c>
      <c r="G8" s="32">
        <v>9.1393019087136906</v>
      </c>
      <c r="H8" s="31">
        <v>220257.17600000001</v>
      </c>
      <c r="I8" s="31">
        <v>-65053.175999999999</v>
      </c>
      <c r="J8" s="122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90"/>
      <c r="P8" s="32">
        <v>-2.6993019087136898</v>
      </c>
      <c r="Q8" s="31">
        <v>-3225</v>
      </c>
      <c r="R8" s="90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60">
        <v>1.1265907775866699</v>
      </c>
      <c r="AA8" s="31">
        <v>-31427.766</v>
      </c>
      <c r="AB8" s="90"/>
      <c r="AC8" s="161">
        <f t="shared" si="0"/>
        <v>-10096.374132298135</v>
      </c>
      <c r="AD8" s="161">
        <f t="shared" si="1"/>
        <v>-34196.374132298137</v>
      </c>
    </row>
    <row r="9" spans="1:30" s="1" customFormat="1" x14ac:dyDescent="0.25">
      <c r="A9" s="9">
        <v>42415</v>
      </c>
      <c r="B9" s="18"/>
      <c r="C9" s="64" t="s">
        <v>63</v>
      </c>
      <c r="D9" s="16">
        <v>500</v>
      </c>
      <c r="E9" s="156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64"/>
      <c r="P9" s="17">
        <v>-2.8405762601625999</v>
      </c>
      <c r="Q9" s="15">
        <v>-3125</v>
      </c>
      <c r="R9" s="64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62">
        <v>1.15469232655632</v>
      </c>
      <c r="AA9" s="15">
        <v>-36252.766000000003</v>
      </c>
      <c r="AB9" s="64"/>
      <c r="AC9" s="161">
        <f t="shared" si="0"/>
        <v>-11192.82642820513</v>
      </c>
      <c r="AD9" s="161">
        <f t="shared" si="1"/>
        <v>-35792.826428205131</v>
      </c>
    </row>
    <row r="10" spans="1:30" s="1" customFormat="1" x14ac:dyDescent="0.25">
      <c r="A10" s="113">
        <v>42425</v>
      </c>
      <c r="B10" s="154"/>
      <c r="C10" s="90" t="s">
        <v>63</v>
      </c>
      <c r="D10" s="91">
        <v>500</v>
      </c>
      <c r="E10" s="155">
        <v>6.24</v>
      </c>
      <c r="F10" s="91">
        <v>24100</v>
      </c>
      <c r="G10" s="32">
        <v>9.1112950622406608</v>
      </c>
      <c r="H10" s="31">
        <v>219582.21100000001</v>
      </c>
      <c r="I10" s="31">
        <v>-69198.210999999996</v>
      </c>
      <c r="J10" s="122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90"/>
      <c r="P10" s="32">
        <v>-2.8712950622406601</v>
      </c>
      <c r="Q10" s="31">
        <v>-3125</v>
      </c>
      <c r="R10" s="90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60">
        <v>1.1254663754571801</v>
      </c>
      <c r="AA10" s="31">
        <v>-35572.800999999999</v>
      </c>
      <c r="AB10" s="90"/>
      <c r="AC10" s="161">
        <f t="shared" si="0"/>
        <v>-11083.912162580127</v>
      </c>
      <c r="AD10" s="161">
        <f t="shared" si="1"/>
        <v>-35183.912162580127</v>
      </c>
    </row>
    <row r="11" spans="1:30" s="1" customFormat="1" x14ac:dyDescent="0.25">
      <c r="A11" s="9">
        <v>42429</v>
      </c>
      <c r="B11" s="18"/>
      <c r="C11" s="64" t="s">
        <v>63</v>
      </c>
      <c r="D11" s="16">
        <v>500</v>
      </c>
      <c r="E11" s="156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64"/>
      <c r="P11" s="17">
        <v>-3.1168378455284498</v>
      </c>
      <c r="Q11" s="15">
        <v>-2970</v>
      </c>
      <c r="R11" s="64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62">
        <v>1.1564469144823399</v>
      </c>
      <c r="AA11" s="15">
        <v>-43048.800999999999</v>
      </c>
      <c r="AB11" s="64"/>
      <c r="AC11" s="161">
        <f t="shared" si="0"/>
        <v>-12923.418869224284</v>
      </c>
      <c r="AD11" s="161">
        <f t="shared" si="1"/>
        <v>-37523.418869224282</v>
      </c>
    </row>
    <row r="12" spans="1:30" s="1" customFormat="1" x14ac:dyDescent="0.25">
      <c r="A12" s="9">
        <v>42429</v>
      </c>
      <c r="B12" s="18"/>
      <c r="C12" s="64" t="s">
        <v>63</v>
      </c>
      <c r="D12" s="16">
        <v>500</v>
      </c>
      <c r="E12" s="156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64"/>
      <c r="P12" s="17">
        <v>-3.1235542231075701</v>
      </c>
      <c r="Q12" s="15">
        <v>-2935</v>
      </c>
      <c r="R12" s="64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62">
        <v>1.18220868758696</v>
      </c>
      <c r="AA12" s="15">
        <v>-44775.800999999999</v>
      </c>
      <c r="AB12" s="64"/>
      <c r="AC12" s="161">
        <f t="shared" si="0"/>
        <v>-13372.356722610921</v>
      </c>
      <c r="AD12" s="161">
        <f t="shared" si="1"/>
        <v>-38472.356722610923</v>
      </c>
    </row>
    <row r="13" spans="1:30" s="1" customFormat="1" x14ac:dyDescent="0.25">
      <c r="A13" s="113">
        <v>42430</v>
      </c>
      <c r="B13" s="154"/>
      <c r="C13" s="90" t="s">
        <v>63</v>
      </c>
      <c r="D13" s="91">
        <v>500</v>
      </c>
      <c r="E13" s="155">
        <v>5.97</v>
      </c>
      <c r="F13" s="91">
        <v>25100</v>
      </c>
      <c r="G13" s="32">
        <v>8.9844695617529897</v>
      </c>
      <c r="H13" s="31">
        <v>225510.18599999999</v>
      </c>
      <c r="I13" s="31">
        <v>-75663.186000000002</v>
      </c>
      <c r="J13" s="122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90"/>
      <c r="P13" s="32">
        <v>-3.01446956175299</v>
      </c>
      <c r="Q13" s="31">
        <v>-2990</v>
      </c>
      <c r="R13" s="90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60">
        <v>1.1784658574540201</v>
      </c>
      <c r="AA13" s="31">
        <v>-42037.775999999998</v>
      </c>
      <c r="AB13" s="90"/>
      <c r="AC13" s="161">
        <f t="shared" si="0"/>
        <v>-12667.563552261308</v>
      </c>
      <c r="AD13" s="161">
        <f t="shared" si="1"/>
        <v>-37767.563552261308</v>
      </c>
    </row>
    <row r="14" spans="1:30" s="1" customFormat="1" x14ac:dyDescent="0.25">
      <c r="A14" s="113">
        <v>42499</v>
      </c>
      <c r="B14" s="154"/>
      <c r="C14" s="90" t="s">
        <v>63</v>
      </c>
      <c r="D14" s="91">
        <v>500</v>
      </c>
      <c r="E14" s="31">
        <v>6.53</v>
      </c>
      <c r="F14" s="91">
        <v>22100</v>
      </c>
      <c r="G14" s="32">
        <v>9.2138783257918604</v>
      </c>
      <c r="H14" s="31">
        <v>203626.71100000001</v>
      </c>
      <c r="I14" s="31">
        <v>-59313.711000000098</v>
      </c>
      <c r="J14" s="122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90"/>
      <c r="P14" s="32">
        <v>-2.6838783257918601</v>
      </c>
      <c r="Q14" s="31">
        <v>-3270</v>
      </c>
      <c r="R14" s="90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60">
        <v>1.0056390572696701</v>
      </c>
      <c r="AA14" s="31">
        <v>-25688.301000000101</v>
      </c>
      <c r="AB14" s="90"/>
      <c r="AC14" s="161">
        <f t="shared" si="0"/>
        <v>-9078.7219210566764</v>
      </c>
      <c r="AD14" s="161">
        <f t="shared" si="1"/>
        <v>-31178.721921056676</v>
      </c>
    </row>
    <row r="15" spans="1:30" s="1" customFormat="1" x14ac:dyDescent="0.25">
      <c r="A15" s="113">
        <v>42502</v>
      </c>
      <c r="B15" s="154"/>
      <c r="C15" s="90" t="s">
        <v>63</v>
      </c>
      <c r="D15" s="91">
        <v>500</v>
      </c>
      <c r="E15" s="155">
        <v>6.3</v>
      </c>
      <c r="F15" s="91">
        <v>23100</v>
      </c>
      <c r="G15" s="32">
        <v>9.0903338095238109</v>
      </c>
      <c r="H15" s="31">
        <v>209986.71100000001</v>
      </c>
      <c r="I15" s="31">
        <v>-64456.711000000098</v>
      </c>
      <c r="J15" s="122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90"/>
      <c r="P15" s="32">
        <v>-2.7903338095238102</v>
      </c>
      <c r="Q15" s="31">
        <v>-3155</v>
      </c>
      <c r="R15" s="90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60">
        <v>1.0518154516828599</v>
      </c>
      <c r="AA15" s="31">
        <v>-30831.301000000101</v>
      </c>
      <c r="AB15" s="90"/>
      <c r="AC15" s="161">
        <f t="shared" si="0"/>
        <v>-10226.108356269857</v>
      </c>
      <c r="AD15" s="161">
        <f t="shared" si="1"/>
        <v>-33326.108356269855</v>
      </c>
    </row>
    <row r="16" spans="1:30" s="1" customFormat="1" x14ac:dyDescent="0.25">
      <c r="A16" s="9">
        <v>42506</v>
      </c>
      <c r="B16" s="18"/>
      <c r="C16" s="64" t="s">
        <v>63</v>
      </c>
      <c r="D16" s="16">
        <v>500</v>
      </c>
      <c r="E16" s="156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64"/>
      <c r="P16" s="17">
        <v>-2.7607928389830501</v>
      </c>
      <c r="Q16" s="15">
        <v>-3140</v>
      </c>
      <c r="R16" s="64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62">
        <v>1.0748875364083501</v>
      </c>
      <c r="AA16" s="15">
        <v>-31529.301000000101</v>
      </c>
      <c r="AB16" s="64"/>
      <c r="AC16" s="161">
        <f t="shared" si="0"/>
        <v>-10386.305206459347</v>
      </c>
      <c r="AD16" s="161">
        <f t="shared" si="1"/>
        <v>-33986.30520645935</v>
      </c>
    </row>
    <row r="17" spans="1:30" s="1" customFormat="1" x14ac:dyDescent="0.25">
      <c r="A17" s="113">
        <v>42508</v>
      </c>
      <c r="B17" s="154"/>
      <c r="C17" s="90" t="s">
        <v>63</v>
      </c>
      <c r="D17" s="91">
        <v>500</v>
      </c>
      <c r="E17" s="155">
        <v>6.32</v>
      </c>
      <c r="F17" s="91">
        <v>23600</v>
      </c>
      <c r="G17" s="32">
        <v>9.0292339406779707</v>
      </c>
      <c r="H17" s="31">
        <v>213089.921</v>
      </c>
      <c r="I17" s="31">
        <v>-63937.921000000097</v>
      </c>
      <c r="J17" s="122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90"/>
      <c r="P17" s="32">
        <v>-2.70923394067797</v>
      </c>
      <c r="Q17" s="31">
        <v>-3165</v>
      </c>
      <c r="R17" s="90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60">
        <v>1.07396650525199</v>
      </c>
      <c r="AA17" s="31">
        <v>-30312.5110000001</v>
      </c>
      <c r="AB17" s="90"/>
      <c r="AC17" s="161">
        <f t="shared" si="0"/>
        <v>-10111.7012720728</v>
      </c>
      <c r="AD17" s="161">
        <f t="shared" si="1"/>
        <v>-33711.701272072802</v>
      </c>
    </row>
    <row r="18" spans="1:30" s="1" customFormat="1" x14ac:dyDescent="0.25">
      <c r="A18" s="113">
        <v>42516</v>
      </c>
      <c r="B18" s="154"/>
      <c r="C18" s="90" t="s">
        <v>63</v>
      </c>
      <c r="D18" s="91">
        <v>500</v>
      </c>
      <c r="E18" s="155">
        <v>6.27</v>
      </c>
      <c r="F18" s="91">
        <v>23600</v>
      </c>
      <c r="G18" s="32">
        <v>9.0274623305084791</v>
      </c>
      <c r="H18" s="31">
        <v>213048.111</v>
      </c>
      <c r="I18" s="31">
        <v>-65076.111000000099</v>
      </c>
      <c r="J18" s="122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90"/>
      <c r="P18" s="32">
        <v>-2.75746233050848</v>
      </c>
      <c r="Q18" s="31">
        <v>-3140</v>
      </c>
      <c r="R18" s="90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60">
        <v>1.07427416834103</v>
      </c>
      <c r="AA18" s="31">
        <v>-31450.701000000099</v>
      </c>
      <c r="AB18" s="90"/>
      <c r="AC18" s="161">
        <f t="shared" si="0"/>
        <v>-10373.775589234467</v>
      </c>
      <c r="AD18" s="161">
        <f t="shared" si="1"/>
        <v>-33973.775589234465</v>
      </c>
    </row>
    <row r="19" spans="1:30" s="1" customFormat="1" x14ac:dyDescent="0.25">
      <c r="A19" s="113">
        <v>42534</v>
      </c>
      <c r="B19" s="154"/>
      <c r="C19" s="90" t="s">
        <v>63</v>
      </c>
      <c r="D19" s="91">
        <v>500</v>
      </c>
      <c r="E19" s="31">
        <v>6.46</v>
      </c>
      <c r="F19" s="91">
        <v>22600</v>
      </c>
      <c r="G19" s="32">
        <v>9.1361159734513304</v>
      </c>
      <c r="H19" s="31">
        <v>206476.22099999999</v>
      </c>
      <c r="I19" s="31">
        <v>-60480.220999999998</v>
      </c>
      <c r="J19" s="122">
        <v>-0.292916156190209</v>
      </c>
      <c r="K19" s="31">
        <v>145996</v>
      </c>
      <c r="L19" s="31">
        <v>-1552</v>
      </c>
      <c r="M19" s="93">
        <v>5</v>
      </c>
      <c r="N19" s="31">
        <v>0</v>
      </c>
      <c r="O19" s="90"/>
      <c r="P19" s="32">
        <v>-2.67611597345133</v>
      </c>
      <c r="Q19" s="31">
        <v>-3235</v>
      </c>
      <c r="R19" s="90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60">
        <v>1.02570469529329</v>
      </c>
      <c r="AA19" s="31">
        <v>-26854.8110000001</v>
      </c>
      <c r="AB19" s="90"/>
      <c r="AC19" s="161">
        <f t="shared" si="0"/>
        <v>-9357.5821810371508</v>
      </c>
      <c r="AD19" s="161">
        <f t="shared" si="1"/>
        <v>-31957.582181037149</v>
      </c>
    </row>
    <row r="20" spans="1:30" s="1" customFormat="1" x14ac:dyDescent="0.25">
      <c r="A20" s="9">
        <v>42534</v>
      </c>
      <c r="B20" s="18"/>
      <c r="C20" s="64" t="s">
        <v>63</v>
      </c>
      <c r="D20" s="16">
        <v>500</v>
      </c>
      <c r="E20" s="156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64"/>
      <c r="P20" s="17">
        <v>-2.73581043290043</v>
      </c>
      <c r="Q20" s="15">
        <v>-3175</v>
      </c>
      <c r="R20" s="64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62">
        <v>1.0489451588488601</v>
      </c>
      <c r="AA20" s="15">
        <v>-29571.8110000001</v>
      </c>
      <c r="AB20" s="64"/>
      <c r="AC20" s="161">
        <f t="shared" si="0"/>
        <v>-9963.0319226340707</v>
      </c>
      <c r="AD20" s="161">
        <f t="shared" si="1"/>
        <v>-33063.031922634073</v>
      </c>
    </row>
    <row r="21" spans="1:30" s="1" customFormat="1" x14ac:dyDescent="0.25">
      <c r="A21" s="9">
        <v>42536</v>
      </c>
      <c r="B21" s="18"/>
      <c r="C21" s="64" t="s">
        <v>63</v>
      </c>
      <c r="D21" s="16">
        <v>500</v>
      </c>
      <c r="E21" s="156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64">
        <v>16</v>
      </c>
      <c r="P21" s="17">
        <v>-2.6976364830508501</v>
      </c>
      <c r="Q21" s="15">
        <v>-3165</v>
      </c>
      <c r="R21" s="64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62">
        <v>1.0717308959828999</v>
      </c>
      <c r="AA21" s="15">
        <v>-30038.8110000001</v>
      </c>
      <c r="AB21" s="64"/>
      <c r="AC21" s="161">
        <f t="shared" ref="AC21:AC84" si="2">I21/E21*(1-0.0005)</f>
        <v>-10068.41596352848</v>
      </c>
      <c r="AD21" s="161">
        <f t="shared" ref="AD21:AD84" si="3">AC21-F21</f>
        <v>-33668.415963528481</v>
      </c>
    </row>
    <row r="22" spans="1:30" s="1" customFormat="1" x14ac:dyDescent="0.25">
      <c r="A22" s="113">
        <v>42541</v>
      </c>
      <c r="B22" s="154"/>
      <c r="C22" s="90" t="s">
        <v>63</v>
      </c>
      <c r="D22" s="91">
        <v>500</v>
      </c>
      <c r="E22" s="155">
        <v>6.31</v>
      </c>
      <c r="F22" s="91">
        <v>23600</v>
      </c>
      <c r="G22" s="32">
        <v>8.9169691101694895</v>
      </c>
      <c r="H22" s="31">
        <v>210440.47099999999</v>
      </c>
      <c r="I22" s="31">
        <v>-61524.470999999998</v>
      </c>
      <c r="J22" s="122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90"/>
      <c r="P22" s="32">
        <v>-2.6069691101694898</v>
      </c>
      <c r="Q22" s="31">
        <v>-3160</v>
      </c>
      <c r="R22" s="90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60">
        <v>1.07138426839015</v>
      </c>
      <c r="AA22" s="31">
        <v>-27899.0610000001</v>
      </c>
      <c r="AB22" s="90"/>
      <c r="AC22" s="161">
        <f t="shared" si="2"/>
        <v>-9745.4372051505543</v>
      </c>
      <c r="AD22" s="161">
        <f t="shared" si="3"/>
        <v>-33345.437205150556</v>
      </c>
    </row>
    <row r="23" spans="1:30" s="1" customFormat="1" x14ac:dyDescent="0.25">
      <c r="A23" s="9">
        <v>42545</v>
      </c>
      <c r="B23" s="18"/>
      <c r="C23" s="64" t="s">
        <v>63</v>
      </c>
      <c r="D23" s="16">
        <v>500</v>
      </c>
      <c r="E23" s="156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64"/>
      <c r="P23" s="17">
        <v>-2.62163780082988</v>
      </c>
      <c r="Q23" s="15">
        <v>-3125</v>
      </c>
      <c r="R23" s="64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62">
        <v>1.0949997791564099</v>
      </c>
      <c r="AA23" s="15">
        <v>-29556.0610000001</v>
      </c>
      <c r="AB23" s="64"/>
      <c r="AC23" s="161">
        <f t="shared" si="2"/>
        <v>-10120.173119310897</v>
      </c>
      <c r="AD23" s="161">
        <f t="shared" si="3"/>
        <v>-34220.173119310901</v>
      </c>
    </row>
    <row r="24" spans="1:30" s="1" customFormat="1" x14ac:dyDescent="0.25">
      <c r="A24" s="113">
        <v>42557</v>
      </c>
      <c r="B24" s="154"/>
      <c r="C24" s="90" t="s">
        <v>63</v>
      </c>
      <c r="D24" s="91">
        <v>500</v>
      </c>
      <c r="E24" s="31">
        <v>6.69</v>
      </c>
      <c r="F24" s="91">
        <v>22100</v>
      </c>
      <c r="G24" s="32">
        <v>9.0697742533936694</v>
      </c>
      <c r="H24" s="31">
        <v>200442.011</v>
      </c>
      <c r="I24" s="31">
        <v>-52593.0110000001</v>
      </c>
      <c r="J24" s="122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90">
        <v>5</v>
      </c>
      <c r="P24" s="32">
        <v>-2.3797742533936699</v>
      </c>
      <c r="Q24" s="31">
        <v>-3355</v>
      </c>
      <c r="R24" s="90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60">
        <v>0.99928036457779301</v>
      </c>
      <c r="AA24" s="31">
        <v>-18967.601000000101</v>
      </c>
      <c r="AB24" s="90"/>
      <c r="AC24" s="161">
        <f t="shared" si="2"/>
        <v>-7857.5059035127206</v>
      </c>
      <c r="AD24" s="161">
        <f t="shared" si="3"/>
        <v>-29957.50590351272</v>
      </c>
    </row>
    <row r="25" spans="1:30" s="1" customFormat="1" x14ac:dyDescent="0.25">
      <c r="A25" s="113">
        <v>42569</v>
      </c>
      <c r="B25" s="154"/>
      <c r="C25" s="90" t="s">
        <v>63</v>
      </c>
      <c r="D25" s="91">
        <v>500</v>
      </c>
      <c r="E25" s="31">
        <v>6.76</v>
      </c>
      <c r="F25" s="91">
        <v>21600</v>
      </c>
      <c r="G25" s="32">
        <v>9.1221676388888895</v>
      </c>
      <c r="H25" s="31">
        <v>197038.821</v>
      </c>
      <c r="I25" s="31">
        <v>-51022.821000000098</v>
      </c>
      <c r="J25" s="122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90"/>
      <c r="P25" s="32">
        <v>-2.3621676388888901</v>
      </c>
      <c r="Q25" s="31">
        <v>-3385</v>
      </c>
      <c r="R25" s="90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60">
        <v>0.97652801595316896</v>
      </c>
      <c r="AA25" s="31">
        <v>-17397.411000000098</v>
      </c>
      <c r="AB25" s="90"/>
      <c r="AC25" s="161">
        <f t="shared" si="2"/>
        <v>-7543.9807085059329</v>
      </c>
      <c r="AD25" s="161">
        <f t="shared" si="3"/>
        <v>-29143.980708505933</v>
      </c>
    </row>
    <row r="26" spans="1:30" s="1" customFormat="1" x14ac:dyDescent="0.25">
      <c r="A26" s="113">
        <v>42578</v>
      </c>
      <c r="B26" s="154"/>
      <c r="C26" s="90" t="s">
        <v>63</v>
      </c>
      <c r="D26" s="91">
        <v>500</v>
      </c>
      <c r="E26" s="31">
        <v>6.51</v>
      </c>
      <c r="F26" s="91">
        <v>22100</v>
      </c>
      <c r="G26" s="32">
        <v>9.0604348868778306</v>
      </c>
      <c r="H26" s="31">
        <v>200235.611</v>
      </c>
      <c r="I26" s="31">
        <v>-56364.611000000099</v>
      </c>
      <c r="J26" s="122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90">
        <v>5</v>
      </c>
      <c r="P26" s="32">
        <v>-2.5504348868778299</v>
      </c>
      <c r="Q26" s="31">
        <v>-3260</v>
      </c>
      <c r="R26" s="90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60">
        <v>0.99772623744621003</v>
      </c>
      <c r="AA26" s="31">
        <v>-22739.201000000099</v>
      </c>
      <c r="AB26" s="90"/>
      <c r="AC26" s="161">
        <f t="shared" si="2"/>
        <v>-8653.8292925499391</v>
      </c>
      <c r="AD26" s="161">
        <f t="shared" si="3"/>
        <v>-30753.829292549941</v>
      </c>
    </row>
    <row r="27" spans="1:30" s="1" customFormat="1" x14ac:dyDescent="0.25">
      <c r="A27" s="113">
        <v>42593</v>
      </c>
      <c r="B27" s="154"/>
      <c r="C27" s="90" t="s">
        <v>63</v>
      </c>
      <c r="D27" s="91">
        <v>500</v>
      </c>
      <c r="E27" s="31">
        <v>6.67</v>
      </c>
      <c r="F27" s="91">
        <v>22100</v>
      </c>
      <c r="G27" s="32">
        <v>9.0599084162896002</v>
      </c>
      <c r="H27" s="31">
        <v>200223.976</v>
      </c>
      <c r="I27" s="31">
        <v>-52816.976000000097</v>
      </c>
      <c r="J27" s="122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90">
        <v>-48</v>
      </c>
      <c r="P27" s="32">
        <v>-2.3899084162895998</v>
      </c>
      <c r="Q27" s="31">
        <v>-3340</v>
      </c>
      <c r="R27" s="90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60">
        <v>0.99802632401658298</v>
      </c>
      <c r="AA27" s="31">
        <v>-19191.566000000101</v>
      </c>
      <c r="AB27" s="90"/>
      <c r="AC27" s="161">
        <f t="shared" si="2"/>
        <v>-7914.6278128935683</v>
      </c>
      <c r="AD27" s="161">
        <f t="shared" si="3"/>
        <v>-30014.627812893566</v>
      </c>
    </row>
    <row r="28" spans="1:30" s="1" customFormat="1" x14ac:dyDescent="0.25">
      <c r="A28" s="9">
        <v>42594</v>
      </c>
      <c r="B28" s="18"/>
      <c r="C28" s="64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64"/>
      <c r="P28" s="17">
        <v>-2.3840254867256698</v>
      </c>
      <c r="Q28" s="15">
        <v>-3267</v>
      </c>
      <c r="R28" s="64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62">
        <v>1.02029161100664</v>
      </c>
      <c r="AA28" s="15">
        <v>-20253.566000000101</v>
      </c>
      <c r="AB28" s="64"/>
      <c r="AC28" s="161">
        <f t="shared" si="2"/>
        <v>-8134.7487178247884</v>
      </c>
      <c r="AD28" s="161">
        <f t="shared" si="3"/>
        <v>-30734.74871782479</v>
      </c>
    </row>
    <row r="29" spans="1:30" s="1" customFormat="1" x14ac:dyDescent="0.25">
      <c r="A29" s="113">
        <v>42607</v>
      </c>
      <c r="B29" s="154"/>
      <c r="C29" s="90" t="s">
        <v>63</v>
      </c>
      <c r="D29" s="91">
        <v>500</v>
      </c>
      <c r="E29" s="31">
        <v>6.86</v>
      </c>
      <c r="F29" s="91">
        <v>21100</v>
      </c>
      <c r="G29" s="32">
        <v>9.1510377251184902</v>
      </c>
      <c r="H29" s="31">
        <v>193086.89600000001</v>
      </c>
      <c r="I29" s="31">
        <v>-48340.896000000103</v>
      </c>
      <c r="J29" s="122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90"/>
      <c r="P29" s="32">
        <v>-2.2910377251184899</v>
      </c>
      <c r="Q29" s="31">
        <v>-3435</v>
      </c>
      <c r="R29" s="90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60">
        <v>0.95118377484167305</v>
      </c>
      <c r="AA29" s="31">
        <v>-14715.486000000101</v>
      </c>
      <c r="AB29" s="90"/>
      <c r="AC29" s="161">
        <f t="shared" si="2"/>
        <v>-7043.2544536443302</v>
      </c>
      <c r="AD29" s="161">
        <f t="shared" si="3"/>
        <v>-28143.254453644331</v>
      </c>
    </row>
    <row r="30" spans="1:30" s="1" customFormat="1" x14ac:dyDescent="0.25">
      <c r="A30" s="113">
        <v>42613</v>
      </c>
      <c r="B30" s="154"/>
      <c r="C30" s="90" t="s">
        <v>63</v>
      </c>
      <c r="D30" s="91">
        <v>500</v>
      </c>
      <c r="E30" s="31">
        <v>6.9</v>
      </c>
      <c r="F30" s="91">
        <v>20600</v>
      </c>
      <c r="G30" s="32">
        <v>9.2040704368932094</v>
      </c>
      <c r="H30" s="31">
        <v>189603.851</v>
      </c>
      <c r="I30" s="31">
        <v>-47463.851000000097</v>
      </c>
      <c r="J30" s="122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90"/>
      <c r="P30" s="32">
        <v>-2.3040704368932099</v>
      </c>
      <c r="Q30" s="31">
        <v>-3455</v>
      </c>
      <c r="R30" s="90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60">
        <v>0.928706190748674</v>
      </c>
      <c r="AA30" s="31">
        <v>-13838.441000000101</v>
      </c>
      <c r="AB30" s="90"/>
      <c r="AC30" s="161">
        <f t="shared" si="2"/>
        <v>-6875.3795760145067</v>
      </c>
      <c r="AD30" s="161">
        <f t="shared" si="3"/>
        <v>-27475.379576014508</v>
      </c>
    </row>
    <row r="31" spans="1:30" s="1" customFormat="1" x14ac:dyDescent="0.25">
      <c r="A31" s="113">
        <v>42625</v>
      </c>
      <c r="B31" s="154"/>
      <c r="C31" s="90" t="s">
        <v>63</v>
      </c>
      <c r="D31" s="91">
        <v>500</v>
      </c>
      <c r="E31" s="31">
        <v>7.1</v>
      </c>
      <c r="F31" s="91">
        <v>20100</v>
      </c>
      <c r="G31" s="32">
        <v>9.2496709452736408</v>
      </c>
      <c r="H31" s="31">
        <v>185918.386</v>
      </c>
      <c r="I31" s="31">
        <v>-43208.3860000001</v>
      </c>
      <c r="J31" s="122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90"/>
      <c r="P31" s="32">
        <v>-2.1496709452736402</v>
      </c>
      <c r="Q31" s="31">
        <v>-3555</v>
      </c>
      <c r="R31" s="90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60">
        <v>0.90720635563942498</v>
      </c>
      <c r="AA31" s="31">
        <v>-9582.9760000001297</v>
      </c>
      <c r="AB31" s="90"/>
      <c r="AC31" s="161">
        <f t="shared" si="2"/>
        <v>-6082.6453249295919</v>
      </c>
      <c r="AD31" s="161">
        <f t="shared" si="3"/>
        <v>-26182.645324929592</v>
      </c>
    </row>
    <row r="32" spans="1:30" s="1" customFormat="1" x14ac:dyDescent="0.25">
      <c r="A32" s="9">
        <v>42625</v>
      </c>
      <c r="B32" s="18"/>
      <c r="C32" s="64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64"/>
      <c r="P32" s="17">
        <v>-2.2050672815533998</v>
      </c>
      <c r="Q32" s="15">
        <v>-3500</v>
      </c>
      <c r="R32" s="64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62">
        <v>0.92844786663095402</v>
      </c>
      <c r="AA32" s="15">
        <v>-11798.976000000101</v>
      </c>
      <c r="AB32" s="64"/>
      <c r="AC32" s="161">
        <f t="shared" si="2"/>
        <v>-6495.2323042918597</v>
      </c>
      <c r="AD32" s="161">
        <f t="shared" si="3"/>
        <v>-27095.232304291858</v>
      </c>
    </row>
    <row r="33" spans="1:30" s="1" customFormat="1" x14ac:dyDescent="0.25">
      <c r="A33" s="113">
        <v>42661</v>
      </c>
      <c r="B33" s="154"/>
      <c r="C33" s="90" t="s">
        <v>63</v>
      </c>
      <c r="D33" s="91">
        <v>500</v>
      </c>
      <c r="E33" s="31">
        <v>7.15</v>
      </c>
      <c r="F33" s="91">
        <v>20600</v>
      </c>
      <c r="G33" s="32">
        <v>9.1891621844660296</v>
      </c>
      <c r="H33" s="31">
        <v>189296.74100000001</v>
      </c>
      <c r="I33" s="31">
        <v>-42006.741000000198</v>
      </c>
      <c r="J33" s="122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90"/>
      <c r="P33" s="32">
        <v>-2.0391621844660301</v>
      </c>
      <c r="Q33" s="31">
        <v>-3580</v>
      </c>
      <c r="R33" s="90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60">
        <v>0.92922318531525405</v>
      </c>
      <c r="AA33" s="31">
        <v>-8381.3310000001693</v>
      </c>
      <c r="AB33" s="90"/>
      <c r="AC33" s="161">
        <f t="shared" si="2"/>
        <v>-5872.1311369930345</v>
      </c>
      <c r="AD33" s="161">
        <f t="shared" si="3"/>
        <v>-26472.131136993034</v>
      </c>
    </row>
    <row r="34" spans="1:30" s="1" customFormat="1" x14ac:dyDescent="0.25">
      <c r="A34" s="113">
        <v>42674</v>
      </c>
      <c r="B34" s="154"/>
      <c r="C34" s="90" t="s">
        <v>63</v>
      </c>
      <c r="D34" s="91">
        <v>500</v>
      </c>
      <c r="E34" s="31">
        <v>7.17</v>
      </c>
      <c r="F34" s="91">
        <v>20600</v>
      </c>
      <c r="G34" s="32">
        <v>9.1849092718446705</v>
      </c>
      <c r="H34" s="31">
        <v>189209.13099999999</v>
      </c>
      <c r="I34" s="31">
        <v>-41507.131000000198</v>
      </c>
      <c r="J34" s="122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90"/>
      <c r="P34" s="32">
        <v>-2.0149092718446702</v>
      </c>
      <c r="Q34" s="31">
        <v>-3590</v>
      </c>
      <c r="R34" s="90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60">
        <v>0.92889459128669605</v>
      </c>
      <c r="AA34" s="31">
        <v>-7881.7210000001796</v>
      </c>
      <c r="AB34" s="90"/>
      <c r="AC34" s="161">
        <f t="shared" si="2"/>
        <v>-5786.1056394003062</v>
      </c>
      <c r="AD34" s="161">
        <f t="shared" si="3"/>
        <v>-26386.105639400306</v>
      </c>
    </row>
    <row r="35" spans="1:30" s="1" customFormat="1" x14ac:dyDescent="0.25">
      <c r="A35" s="113">
        <v>42718</v>
      </c>
      <c r="B35" s="154"/>
      <c r="C35" s="90" t="s">
        <v>63</v>
      </c>
      <c r="D35" s="91">
        <v>500</v>
      </c>
      <c r="E35" s="31">
        <v>7.22</v>
      </c>
      <c r="F35" s="91">
        <v>22100</v>
      </c>
      <c r="G35" s="32">
        <v>9.0335876018099608</v>
      </c>
      <c r="H35" s="31">
        <v>199642.28599999999</v>
      </c>
      <c r="I35" s="31">
        <v>-40080.286000000197</v>
      </c>
      <c r="J35" s="122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90"/>
      <c r="P35" s="32">
        <v>-1.8135876018099599</v>
      </c>
      <c r="Q35" s="31">
        <v>-3615</v>
      </c>
      <c r="R35" s="90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60">
        <v>0.99455731033188199</v>
      </c>
      <c r="AA35" s="31">
        <v>-6454.8760000001803</v>
      </c>
      <c r="AB35" s="90"/>
      <c r="AC35" s="161">
        <f t="shared" si="2"/>
        <v>-5548.5105065097223</v>
      </c>
      <c r="AD35" s="161">
        <f t="shared" si="3"/>
        <v>-27648.510506509723</v>
      </c>
    </row>
    <row r="36" spans="1:30" s="1" customFormat="1" x14ac:dyDescent="0.25">
      <c r="A36" s="113">
        <v>42751</v>
      </c>
      <c r="B36" s="154"/>
      <c r="C36" s="90" t="s">
        <v>63</v>
      </c>
      <c r="D36" s="91">
        <v>500</v>
      </c>
      <c r="E36" s="31">
        <v>7.28</v>
      </c>
      <c r="F36" s="91">
        <v>21100</v>
      </c>
      <c r="G36" s="32">
        <v>9.0897088151658902</v>
      </c>
      <c r="H36" s="31">
        <v>191792.856</v>
      </c>
      <c r="I36" s="31">
        <v>-38184.856000000203</v>
      </c>
      <c r="J36" s="122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90"/>
      <c r="P36" s="32">
        <v>-1.80970881516589</v>
      </c>
      <c r="Q36" s="31">
        <v>-3645</v>
      </c>
      <c r="R36" s="90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60">
        <v>0.94626627732712298</v>
      </c>
      <c r="AA36" s="31">
        <v>-4559.44600000021</v>
      </c>
      <c r="AB36" s="90"/>
      <c r="AC36" s="161">
        <f t="shared" si="2"/>
        <v>-5242.5499412088193</v>
      </c>
      <c r="AD36" s="161">
        <f t="shared" si="3"/>
        <v>-26342.549941208817</v>
      </c>
    </row>
    <row r="37" spans="1:30" s="1" customFormat="1" x14ac:dyDescent="0.25">
      <c r="A37" s="113">
        <v>42753</v>
      </c>
      <c r="B37" s="154" t="s">
        <v>389</v>
      </c>
      <c r="C37" s="90" t="s">
        <v>69</v>
      </c>
      <c r="D37" s="91">
        <v>500</v>
      </c>
      <c r="E37" s="31">
        <v>7.74</v>
      </c>
      <c r="F37" s="91">
        <v>19600</v>
      </c>
      <c r="G37" s="32">
        <v>9.2065931632653193</v>
      </c>
      <c r="H37" s="31">
        <v>180449.226</v>
      </c>
      <c r="I37" s="31">
        <v>-28745.226000000199</v>
      </c>
      <c r="J37" s="122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90"/>
      <c r="P37" s="32">
        <v>-1.46659316326532</v>
      </c>
      <c r="Q37" s="31">
        <v>3861.13</v>
      </c>
      <c r="R37" s="90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60">
        <v>0.883179666160952</v>
      </c>
      <c r="AA37" s="31">
        <v>4880.1839999997901</v>
      </c>
      <c r="AB37" s="90"/>
      <c r="AC37" s="161">
        <f t="shared" si="2"/>
        <v>-3711.9965616279328</v>
      </c>
      <c r="AD37" s="161">
        <f t="shared" si="3"/>
        <v>-23311.996561627933</v>
      </c>
    </row>
    <row r="38" spans="1:30" s="1" customFormat="1" x14ac:dyDescent="0.25">
      <c r="A38" s="113">
        <v>42759</v>
      </c>
      <c r="B38" s="154" t="s">
        <v>179</v>
      </c>
      <c r="C38" s="90" t="s">
        <v>69</v>
      </c>
      <c r="D38" s="91">
        <v>500</v>
      </c>
      <c r="E38" s="31">
        <v>8.06</v>
      </c>
      <c r="F38" s="91">
        <v>18100</v>
      </c>
      <c r="G38" s="32">
        <v>9.3080207734806706</v>
      </c>
      <c r="H38" s="31">
        <v>168475.17600000001</v>
      </c>
      <c r="I38" s="31">
        <v>-22589.1760000002</v>
      </c>
      <c r="J38" s="122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90"/>
      <c r="P38" s="32">
        <v>-1.2480207734806701</v>
      </c>
      <c r="Q38" s="31">
        <v>4020.97</v>
      </c>
      <c r="R38" s="90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60">
        <v>0.81992371347398796</v>
      </c>
      <c r="AA38" s="31">
        <v>11036.2339999998</v>
      </c>
      <c r="AB38" s="90"/>
      <c r="AC38" s="161">
        <f t="shared" si="2"/>
        <v>-2801.2259816377418</v>
      </c>
      <c r="AD38" s="161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64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64"/>
      <c r="P39" s="17">
        <v>-1.1914347159091001</v>
      </c>
      <c r="Q39" s="15">
        <v>4065.9249999999902</v>
      </c>
      <c r="R39" s="64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62">
        <v>0.79890286086424001</v>
      </c>
      <c r="AA39" s="15">
        <v>12606.1589999998</v>
      </c>
      <c r="AB39" s="64">
        <v>50</v>
      </c>
      <c r="AC39" s="161">
        <f t="shared" si="2"/>
        <v>-2571.6277760122948</v>
      </c>
      <c r="AD39" s="161">
        <f t="shared" si="3"/>
        <v>-20171.627776012294</v>
      </c>
    </row>
    <row r="40" spans="1:30" s="1" customFormat="1" x14ac:dyDescent="0.25">
      <c r="A40" s="113">
        <v>42769</v>
      </c>
      <c r="B40" s="154" t="s">
        <v>194</v>
      </c>
      <c r="C40" s="90" t="s">
        <v>69</v>
      </c>
      <c r="D40" s="91">
        <v>500</v>
      </c>
      <c r="E40" s="31">
        <v>8.01</v>
      </c>
      <c r="F40" s="91">
        <v>18100</v>
      </c>
      <c r="G40" s="32">
        <v>9.3026660773480803</v>
      </c>
      <c r="H40" s="31">
        <v>168378.25599999999</v>
      </c>
      <c r="I40" s="31">
        <v>-23397.256000000201</v>
      </c>
      <c r="J40" s="122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90"/>
      <c r="P40" s="32">
        <v>-1.29266607734808</v>
      </c>
      <c r="Q40" s="31">
        <v>3995.9949999999999</v>
      </c>
      <c r="R40" s="90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60">
        <v>0.818554932592513</v>
      </c>
      <c r="AA40" s="31">
        <v>10178.1539999998</v>
      </c>
      <c r="AB40" s="90"/>
      <c r="AC40" s="161">
        <f t="shared" si="2"/>
        <v>-2919.5452399500878</v>
      </c>
      <c r="AD40" s="161">
        <f t="shared" si="3"/>
        <v>-21019.545239950086</v>
      </c>
    </row>
    <row r="41" spans="1:30" s="1" customFormat="1" x14ac:dyDescent="0.25">
      <c r="A41" s="113">
        <v>42773</v>
      </c>
      <c r="B41" s="154" t="s">
        <v>205</v>
      </c>
      <c r="C41" s="90" t="s">
        <v>69</v>
      </c>
      <c r="D41" s="91">
        <v>500</v>
      </c>
      <c r="E41" s="31">
        <v>8.19</v>
      </c>
      <c r="F41" s="91">
        <v>17100</v>
      </c>
      <c r="G41" s="32">
        <v>9.3702585380117096</v>
      </c>
      <c r="H41" s="31">
        <v>160231.421</v>
      </c>
      <c r="I41" s="31">
        <v>-20182.421000000199</v>
      </c>
      <c r="J41" s="122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90"/>
      <c r="P41" s="32">
        <v>-1.1802585380117101</v>
      </c>
      <c r="Q41" s="31">
        <v>4085.9050000000002</v>
      </c>
      <c r="R41" s="90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60">
        <v>0.77661298983973504</v>
      </c>
      <c r="AA41" s="31">
        <v>13392.988999999799</v>
      </c>
      <c r="AB41" s="90"/>
      <c r="AC41" s="161">
        <f t="shared" si="2"/>
        <v>-2463.0439303419048</v>
      </c>
      <c r="AD41" s="161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64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64"/>
      <c r="P42" s="17">
        <v>-1.1545509638554301</v>
      </c>
      <c r="Q42" s="15">
        <v>4115.875</v>
      </c>
      <c r="R42" s="64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62">
        <v>0.75516981563473395</v>
      </c>
      <c r="AA42" s="15">
        <v>14409.863999999799</v>
      </c>
      <c r="AB42" s="64"/>
      <c r="AC42" s="161">
        <f t="shared" si="2"/>
        <v>-2321.9349366060851</v>
      </c>
      <c r="AD42" s="161">
        <f t="shared" si="3"/>
        <v>-18921.934936606085</v>
      </c>
    </row>
    <row r="43" spans="1:30" s="1" customFormat="1" x14ac:dyDescent="0.25">
      <c r="A43" s="113">
        <v>42774</v>
      </c>
      <c r="B43" s="154" t="s">
        <v>181</v>
      </c>
      <c r="C43" s="90" t="s">
        <v>69</v>
      </c>
      <c r="D43" s="91">
        <v>500</v>
      </c>
      <c r="E43" s="31">
        <v>8.2100000000000009</v>
      </c>
      <c r="F43" s="91">
        <v>16600</v>
      </c>
      <c r="G43" s="32">
        <v>9.4029910240963996</v>
      </c>
      <c r="H43" s="31">
        <v>156089.65100000001</v>
      </c>
      <c r="I43" s="31">
        <v>-19803.651000000202</v>
      </c>
      <c r="J43" s="122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90"/>
      <c r="P43" s="32">
        <v>-1.1929910240963999</v>
      </c>
      <c r="Q43" s="31">
        <v>4095.89499999999</v>
      </c>
      <c r="R43" s="90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60">
        <v>0.75416201022009599</v>
      </c>
      <c r="AA43" s="31">
        <v>13771.7589999998</v>
      </c>
      <c r="AB43" s="90"/>
      <c r="AC43" s="161">
        <f t="shared" si="2"/>
        <v>-2410.9316899513033</v>
      </c>
      <c r="AD43" s="161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64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64"/>
      <c r="P44" s="17">
        <v>-1.17905472049691</v>
      </c>
      <c r="Q44" s="15">
        <v>4120.87</v>
      </c>
      <c r="R44" s="64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62">
        <v>0.73257323374635697</v>
      </c>
      <c r="AA44" s="15">
        <v>14592.628999999801</v>
      </c>
      <c r="AB44" s="64"/>
      <c r="AC44" s="161">
        <f t="shared" si="2"/>
        <v>-2297.0084273002662</v>
      </c>
      <c r="AD44" s="161">
        <f t="shared" si="3"/>
        <v>-18397.008427300265</v>
      </c>
    </row>
    <row r="45" spans="1:30" s="1" customFormat="1" x14ac:dyDescent="0.25">
      <c r="A45" s="113">
        <v>42776</v>
      </c>
      <c r="B45" s="154" t="s">
        <v>391</v>
      </c>
      <c r="C45" s="90" t="s">
        <v>69</v>
      </c>
      <c r="D45" s="90">
        <v>500</v>
      </c>
      <c r="E45" s="31">
        <v>9.07</v>
      </c>
      <c r="F45" s="91">
        <v>12100</v>
      </c>
      <c r="G45" s="32">
        <v>9.7081285950413392</v>
      </c>
      <c r="H45" s="31">
        <v>117468.356</v>
      </c>
      <c r="I45" s="31">
        <v>-7721.3560000001999</v>
      </c>
      <c r="J45" s="122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90"/>
      <c r="P45" s="32">
        <v>-0.63812859504133901</v>
      </c>
      <c r="Q45" s="31">
        <v>4525.4650000000001</v>
      </c>
      <c r="R45" s="90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60">
        <v>0.56924451262724995</v>
      </c>
      <c r="AA45" s="31">
        <v>25854.0539999998</v>
      </c>
      <c r="AB45" s="90"/>
      <c r="AC45" s="161">
        <f t="shared" si="2"/>
        <v>-850.8815128996913</v>
      </c>
      <c r="AD45" s="161">
        <f t="shared" si="3"/>
        <v>-12950.881512899692</v>
      </c>
    </row>
    <row r="46" spans="1:30" s="1" customFormat="1" x14ac:dyDescent="0.25">
      <c r="A46" s="113">
        <v>42779</v>
      </c>
      <c r="B46" s="154" t="s">
        <v>391</v>
      </c>
      <c r="C46" s="90" t="s">
        <v>69</v>
      </c>
      <c r="D46" s="90">
        <v>500</v>
      </c>
      <c r="E46" s="31">
        <v>9.01</v>
      </c>
      <c r="F46" s="91">
        <v>12100</v>
      </c>
      <c r="G46" s="32">
        <v>9.7031290082644794</v>
      </c>
      <c r="H46" s="31">
        <v>117407.861</v>
      </c>
      <c r="I46" s="31">
        <v>-8386.86100000021</v>
      </c>
      <c r="J46" s="122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90"/>
      <c r="P46" s="32">
        <v>-0.69312900826447998</v>
      </c>
      <c r="Q46" s="31">
        <v>4495.4949999999999</v>
      </c>
      <c r="R46" s="90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60">
        <v>0.56743757244626003</v>
      </c>
      <c r="AA46" s="31">
        <v>25188.548999999799</v>
      </c>
      <c r="AB46" s="90"/>
      <c r="AC46" s="161">
        <f t="shared" si="2"/>
        <v>-930.37375910102219</v>
      </c>
      <c r="AD46" s="161">
        <f t="shared" si="3"/>
        <v>-13030.373759101021</v>
      </c>
    </row>
    <row r="47" spans="1:30" s="1" customFormat="1" x14ac:dyDescent="0.25">
      <c r="A47" s="113">
        <v>42779</v>
      </c>
      <c r="B47" s="154" t="s">
        <v>391</v>
      </c>
      <c r="C47" s="90" t="s">
        <v>69</v>
      </c>
      <c r="D47" s="90">
        <v>500</v>
      </c>
      <c r="E47" s="31">
        <v>8.84</v>
      </c>
      <c r="F47" s="91">
        <v>12100</v>
      </c>
      <c r="G47" s="32">
        <v>9.6985356198347308</v>
      </c>
      <c r="H47" s="31">
        <v>117352.281</v>
      </c>
      <c r="I47" s="31">
        <v>-10388.281000000199</v>
      </c>
      <c r="J47" s="122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90"/>
      <c r="P47" s="32">
        <v>-0.85853561983472704</v>
      </c>
      <c r="Q47" s="31">
        <v>4410.58</v>
      </c>
      <c r="R47" s="90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60">
        <v>0.56259176882441397</v>
      </c>
      <c r="AA47" s="31">
        <v>23187.128999999801</v>
      </c>
      <c r="AB47" s="90"/>
      <c r="AC47" s="161">
        <f t="shared" si="2"/>
        <v>-1174.5573370475338</v>
      </c>
      <c r="AD47" s="161">
        <f t="shared" si="3"/>
        <v>-13274.557337047534</v>
      </c>
    </row>
    <row r="48" spans="1:30" s="1" customFormat="1" x14ac:dyDescent="0.25">
      <c r="A48" s="113">
        <v>42782</v>
      </c>
      <c r="B48" s="154"/>
      <c r="C48" s="90" t="s">
        <v>69</v>
      </c>
      <c r="D48" s="90">
        <v>500</v>
      </c>
      <c r="E48" s="31">
        <v>8.68</v>
      </c>
      <c r="F48" s="91">
        <v>12100</v>
      </c>
      <c r="G48" s="32">
        <v>9.6855661983471197</v>
      </c>
      <c r="H48" s="31">
        <v>117195.351</v>
      </c>
      <c r="I48" s="31">
        <v>-12167.351000000201</v>
      </c>
      <c r="J48" s="122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90"/>
      <c r="P48" s="32">
        <v>-1.00556619834712</v>
      </c>
      <c r="Q48" s="31">
        <v>4330.66</v>
      </c>
      <c r="R48" s="90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60">
        <v>0.55762697388868299</v>
      </c>
      <c r="AA48" s="31">
        <v>21408.058999999801</v>
      </c>
      <c r="AB48" s="90"/>
      <c r="AC48" s="161">
        <f t="shared" si="2"/>
        <v>-1401.0676641129264</v>
      </c>
      <c r="AD48" s="161">
        <f t="shared" si="3"/>
        <v>-13501.067664112927</v>
      </c>
    </row>
    <row r="49" spans="1:30" s="1" customFormat="1" x14ac:dyDescent="0.25">
      <c r="A49" s="113">
        <v>42783</v>
      </c>
      <c r="B49" s="154" t="s">
        <v>392</v>
      </c>
      <c r="C49" s="90" t="s">
        <v>69</v>
      </c>
      <c r="D49" s="90">
        <v>500</v>
      </c>
      <c r="E49" s="31">
        <v>8.39</v>
      </c>
      <c r="F49" s="91">
        <v>13600</v>
      </c>
      <c r="G49" s="32">
        <v>9.5444519117647193</v>
      </c>
      <c r="H49" s="31">
        <v>129804.546</v>
      </c>
      <c r="I49" s="31">
        <v>-15700.5460000002</v>
      </c>
      <c r="J49" s="122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90"/>
      <c r="P49" s="32">
        <v>-1.1544519117647201</v>
      </c>
      <c r="Q49" s="31">
        <v>4185.8049999999903</v>
      </c>
      <c r="R49" s="90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60">
        <v>0.61739597793011802</v>
      </c>
      <c r="AA49" s="31">
        <v>17874.863999999801</v>
      </c>
      <c r="AB49" s="90"/>
      <c r="AC49" s="161">
        <f t="shared" si="2"/>
        <v>-1870.4047350417402</v>
      </c>
      <c r="AD49" s="161">
        <f t="shared" si="3"/>
        <v>-15470.40473504174</v>
      </c>
    </row>
    <row r="50" spans="1:30" s="1" customFormat="1" x14ac:dyDescent="0.25">
      <c r="A50" s="113">
        <v>42786</v>
      </c>
      <c r="B50" s="114" t="s">
        <v>393</v>
      </c>
      <c r="C50" s="64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6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50">
        <f t="shared" ref="Z50:Z67" si="22">F50/U50</f>
        <v>0.59795314771234864</v>
      </c>
      <c r="AA50" s="15">
        <f>SUM(L$2:L50)-SUM(AB$2:AB50)</f>
        <v>19497.605000000192</v>
      </c>
      <c r="AB50" s="66"/>
      <c r="AC50" s="161">
        <f t="shared" si="2"/>
        <v>-1653.4385545828447</v>
      </c>
      <c r="AD50" s="161">
        <f t="shared" si="3"/>
        <v>-14753.438554582845</v>
      </c>
    </row>
    <row r="51" spans="1:30" s="1" customFormat="1" x14ac:dyDescent="0.25">
      <c r="A51" s="113">
        <v>42786</v>
      </c>
      <c r="B51" s="114" t="s">
        <v>183</v>
      </c>
      <c r="C51" s="64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6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50">
        <f t="shared" si="22"/>
        <v>0.57839248177220437</v>
      </c>
      <c r="AA51" s="15">
        <f>SUM(L$2:L51)-SUM(AB$2:AB51)</f>
        <v>21060.290000000205</v>
      </c>
      <c r="AB51" s="66"/>
      <c r="AC51" s="161">
        <f t="shared" si="2"/>
        <v>-1449.462160139049</v>
      </c>
      <c r="AD51" s="161">
        <f t="shared" si="3"/>
        <v>-14049.46216013905</v>
      </c>
    </row>
    <row r="52" spans="1:30" s="1" customFormat="1" x14ac:dyDescent="0.25">
      <c r="A52" s="113">
        <v>42786</v>
      </c>
      <c r="B52" s="114"/>
      <c r="C52" s="64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6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50">
        <f t="shared" si="22"/>
        <v>0.55735859233552132</v>
      </c>
      <c r="AA52" s="15">
        <f>SUM(L$2:L52)-SUM(AB$2:AB52)</f>
        <v>21932.94000000017</v>
      </c>
      <c r="AB52" s="66"/>
      <c r="AC52" s="161">
        <f t="shared" si="2"/>
        <v>-1337.545375517245</v>
      </c>
      <c r="AD52" s="161">
        <f t="shared" si="3"/>
        <v>-13437.545375517246</v>
      </c>
    </row>
    <row r="53" spans="1:30" s="1" customFormat="1" x14ac:dyDescent="0.25">
      <c r="A53" s="113">
        <v>42786</v>
      </c>
      <c r="B53" s="114"/>
      <c r="C53" s="64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6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50">
        <f t="shared" si="22"/>
        <v>0.53651754734718193</v>
      </c>
      <c r="AA53" s="15">
        <f>SUM(L$2:L53)-SUM(AB$2:AB53)</f>
        <v>22891.55000000017</v>
      </c>
      <c r="AB53" s="66"/>
      <c r="AC53" s="161">
        <f t="shared" si="2"/>
        <v>-1216.2316710706186</v>
      </c>
      <c r="AD53" s="161">
        <f t="shared" si="3"/>
        <v>-12816.231671070618</v>
      </c>
    </row>
    <row r="54" spans="1:30" s="1" customFormat="1" x14ac:dyDescent="0.25">
      <c r="A54" s="113">
        <v>42786</v>
      </c>
      <c r="B54" s="114" t="s">
        <v>391</v>
      </c>
      <c r="C54" s="64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6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50">
        <f t="shared" si="22"/>
        <v>0.516645787026077</v>
      </c>
      <c r="AA54" s="15">
        <f>SUM(L$2:L54)-SUM(AB$2:AB54)</f>
        <v>24274.100000000188</v>
      </c>
      <c r="AB54" s="66"/>
      <c r="AC54" s="161">
        <f t="shared" si="2"/>
        <v>-1044.5680165168553</v>
      </c>
      <c r="AD54" s="161">
        <f t="shared" si="3"/>
        <v>-12144.568016516856</v>
      </c>
    </row>
    <row r="55" spans="1:30" s="1" customFormat="1" x14ac:dyDescent="0.25">
      <c r="A55" s="113">
        <v>42786</v>
      </c>
      <c r="B55" s="114" t="s">
        <v>391</v>
      </c>
      <c r="C55" s="64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6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50">
        <f t="shared" si="22"/>
        <v>0.49974052271660013</v>
      </c>
      <c r="AA55" s="15">
        <f>SUM(L$2:L55)-SUM(AB$2:AB55)</f>
        <v>26928.530000000181</v>
      </c>
      <c r="AB55" s="66"/>
      <c r="AC55" s="161">
        <f t="shared" si="2"/>
        <v>-726.86570700219022</v>
      </c>
      <c r="AD55" s="161">
        <f t="shared" si="3"/>
        <v>-11326.865707002191</v>
      </c>
    </row>
    <row r="56" spans="1:30" s="1" customFormat="1" x14ac:dyDescent="0.25">
      <c r="A56" s="113">
        <v>42788</v>
      </c>
      <c r="B56" s="114" t="s">
        <v>391</v>
      </c>
      <c r="C56" s="64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6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50">
        <f t="shared" si="22"/>
        <v>0.47904118787160188</v>
      </c>
      <c r="AA56" s="15">
        <f>SUM(L$2:L56)-SUM(AB$2:AB56)</f>
        <v>27284.905000000181</v>
      </c>
      <c r="AB56" s="66">
        <v>800</v>
      </c>
      <c r="AC56" s="161">
        <f t="shared" si="2"/>
        <v>-593.27089183783994</v>
      </c>
      <c r="AD56" s="161">
        <f t="shared" si="3"/>
        <v>-10693.270891837839</v>
      </c>
    </row>
    <row r="57" spans="1:30" s="1" customFormat="1" x14ac:dyDescent="0.25">
      <c r="A57" s="113">
        <v>42788</v>
      </c>
      <c r="B57" s="114"/>
      <c r="C57" s="64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6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50">
        <f t="shared" si="22"/>
        <v>0.45866032941742035</v>
      </c>
      <c r="AA57" s="15">
        <f>SUM(L$2:L57)-SUM(AB$2:AB57)</f>
        <v>28588.215000000193</v>
      </c>
      <c r="AB57" s="66"/>
      <c r="AC57" s="161">
        <f t="shared" si="2"/>
        <v>-446.1724311833695</v>
      </c>
      <c r="AD57" s="161">
        <f t="shared" si="3"/>
        <v>-10046.17243118337</v>
      </c>
    </row>
    <row r="58" spans="1:30" s="1" customFormat="1" x14ac:dyDescent="0.25">
      <c r="A58" s="113">
        <v>42789</v>
      </c>
      <c r="B58" s="114"/>
      <c r="C58" s="64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6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50">
        <f t="shared" si="22"/>
        <v>0.43529459790854919</v>
      </c>
      <c r="AA58" s="15">
        <f>SUM(L$2:L58)-SUM(AB$2:AB58)</f>
        <v>28770.515000000181</v>
      </c>
      <c r="AB58" s="66"/>
      <c r="AC58" s="161">
        <f t="shared" si="2"/>
        <v>-425.83920792553386</v>
      </c>
      <c r="AD58" s="161">
        <f t="shared" si="3"/>
        <v>-9525.8392079255336</v>
      </c>
    </row>
    <row r="59" spans="1:30" s="1" customFormat="1" x14ac:dyDescent="0.25">
      <c r="A59" s="113">
        <v>42789</v>
      </c>
      <c r="B59" s="114" t="s">
        <v>193</v>
      </c>
      <c r="C59" s="157" t="s">
        <v>63</v>
      </c>
      <c r="D59" s="158">
        <v>500</v>
      </c>
      <c r="E59" s="159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6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50">
        <f t="shared" si="22"/>
        <v>0.45449650708909067</v>
      </c>
      <c r="AA59" s="15">
        <f>SUM(L$2:L59)-SUM(AB$2:AB59)</f>
        <v>27218.515000000181</v>
      </c>
      <c r="AB59" s="66"/>
      <c r="AC59" s="161">
        <f t="shared" si="2"/>
        <v>-601.74567221018617</v>
      </c>
      <c r="AD59" s="161">
        <f t="shared" si="3"/>
        <v>-10201.745672210187</v>
      </c>
    </row>
    <row r="60" spans="1:30" s="1" customFormat="1" x14ac:dyDescent="0.25">
      <c r="A60" s="113">
        <v>42789</v>
      </c>
      <c r="B60" s="114" t="s">
        <v>391</v>
      </c>
      <c r="C60" s="157" t="s">
        <v>69</v>
      </c>
      <c r="D60" s="158">
        <v>500</v>
      </c>
      <c r="E60" s="159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6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50">
        <f t="shared" si="22"/>
        <v>0.43287515343779281</v>
      </c>
      <c r="AA60" s="15">
        <f>SUM(L$2:L60)-SUM(AB$2:AB60)</f>
        <v>27976.860000000182</v>
      </c>
      <c r="AB60" s="66"/>
      <c r="AC60" s="161">
        <f t="shared" si="2"/>
        <v>-515.16076552094705</v>
      </c>
      <c r="AD60" s="161">
        <f t="shared" si="3"/>
        <v>-9615.1607655209464</v>
      </c>
    </row>
    <row r="61" spans="1:30" s="1" customFormat="1" x14ac:dyDescent="0.25">
      <c r="A61" s="113">
        <v>42789</v>
      </c>
      <c r="B61" s="114"/>
      <c r="C61" s="157" t="s">
        <v>69</v>
      </c>
      <c r="D61" s="158">
        <v>500</v>
      </c>
      <c r="E61" s="159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6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50">
        <f t="shared" si="22"/>
        <v>0.41109730797595639</v>
      </c>
      <c r="AA61" s="15">
        <f>SUM(L$2:L61)-SUM(AB$2:AB61)</f>
        <v>28695.165000000175</v>
      </c>
      <c r="AB61" s="66"/>
      <c r="AC61" s="161">
        <f t="shared" si="2"/>
        <v>-434.31319270500785</v>
      </c>
      <c r="AD61" s="161">
        <f t="shared" si="3"/>
        <v>-9034.3131927050072</v>
      </c>
    </row>
    <row r="62" spans="1:30" s="1" customFormat="1" x14ac:dyDescent="0.25">
      <c r="A62" s="113">
        <v>42790</v>
      </c>
      <c r="B62" s="114" t="s">
        <v>204</v>
      </c>
      <c r="C62" s="157" t="s">
        <v>63</v>
      </c>
      <c r="D62" s="158">
        <v>500</v>
      </c>
      <c r="E62" s="159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6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50">
        <f t="shared" si="22"/>
        <v>0.43144248550029529</v>
      </c>
      <c r="AA62" s="15">
        <f>SUM(L$2:L62)-SUM(AB$2:AB62)</f>
        <v>27572.165000000175</v>
      </c>
      <c r="AB62" s="66"/>
      <c r="AC62" s="161">
        <f t="shared" si="2"/>
        <v>-561.62412305615817</v>
      </c>
      <c r="AD62" s="161">
        <f t="shared" si="3"/>
        <v>-9661.6241230561573</v>
      </c>
    </row>
    <row r="63" spans="1:30" s="1" customFormat="1" x14ac:dyDescent="0.25">
      <c r="A63" s="113">
        <v>42793</v>
      </c>
      <c r="B63" s="114" t="s">
        <v>394</v>
      </c>
      <c r="C63" s="157" t="s">
        <v>63</v>
      </c>
      <c r="D63" s="158">
        <v>500</v>
      </c>
      <c r="E63" s="159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6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50">
        <f t="shared" si="22"/>
        <v>0.45122164735853276</v>
      </c>
      <c r="AA63" s="15">
        <f>SUM(L$2:L63)-SUM(AB$2:AB63)</f>
        <v>26293.165000000161</v>
      </c>
      <c r="AB63" s="66"/>
      <c r="AC63" s="161">
        <f t="shared" si="2"/>
        <v>-710.41665345395165</v>
      </c>
      <c r="AD63" s="161">
        <f t="shared" si="3"/>
        <v>-10310.416653453951</v>
      </c>
    </row>
    <row r="64" spans="1:30" s="1" customFormat="1" x14ac:dyDescent="0.25">
      <c r="A64" s="113">
        <v>42793</v>
      </c>
      <c r="B64" s="114" t="s">
        <v>391</v>
      </c>
      <c r="C64" s="157" t="s">
        <v>69</v>
      </c>
      <c r="D64" s="158">
        <v>500</v>
      </c>
      <c r="E64" s="159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6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50">
        <f t="shared" si="22"/>
        <v>0.42979256338121025</v>
      </c>
      <c r="AA64" s="15">
        <f>SUM(L$2:L64)-SUM(AB$2:AB64)</f>
        <v>27051.56500000017</v>
      </c>
      <c r="AB64" s="66"/>
      <c r="AC64" s="161">
        <f t="shared" si="2"/>
        <v>-621.84555211956842</v>
      </c>
      <c r="AD64" s="161">
        <f t="shared" si="3"/>
        <v>-9721.8455521195683</v>
      </c>
    </row>
    <row r="65" spans="1:30" s="1" customFormat="1" x14ac:dyDescent="0.25">
      <c r="A65" s="113">
        <v>42793</v>
      </c>
      <c r="B65" s="114"/>
      <c r="C65" s="157" t="s">
        <v>69</v>
      </c>
      <c r="D65" s="158">
        <v>500</v>
      </c>
      <c r="E65" s="159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6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50">
        <f t="shared" si="22"/>
        <v>0.40795417195059119</v>
      </c>
      <c r="AA65" s="15">
        <f>SUM(L$2:L65)-SUM(AB$2:AB65)</f>
        <v>27678.930000000175</v>
      </c>
      <c r="AB65" s="66"/>
      <c r="AC65" s="161">
        <f t="shared" si="2"/>
        <v>-549.50677044228962</v>
      </c>
      <c r="AD65" s="161">
        <f t="shared" si="3"/>
        <v>-9149.5067704422891</v>
      </c>
    </row>
    <row r="66" spans="1:30" s="1" customFormat="1" x14ac:dyDescent="0.25">
      <c r="A66" s="113">
        <v>42793</v>
      </c>
      <c r="B66" s="114"/>
      <c r="C66" s="157" t="s">
        <v>69</v>
      </c>
      <c r="D66" s="158">
        <v>500</v>
      </c>
      <c r="E66" s="159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6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50">
        <f t="shared" si="22"/>
        <v>0.38694138965494557</v>
      </c>
      <c r="AA66" s="15">
        <f>SUM(L$2:L66)-SUM(AB$2:AB66)</f>
        <v>28615.240000000173</v>
      </c>
      <c r="AB66" s="66"/>
      <c r="AC66" s="161">
        <f t="shared" si="2"/>
        <v>-443.29274168443777</v>
      </c>
      <c r="AD66" s="161">
        <f t="shared" si="3"/>
        <v>-8543.2927416844377</v>
      </c>
    </row>
    <row r="67" spans="1:30" s="1" customFormat="1" x14ac:dyDescent="0.25">
      <c r="A67" s="113">
        <v>42793</v>
      </c>
      <c r="B67" s="114" t="s">
        <v>395</v>
      </c>
      <c r="C67" s="157" t="s">
        <v>63</v>
      </c>
      <c r="D67" s="158">
        <v>500</v>
      </c>
      <c r="E67" s="159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6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50">
        <f t="shared" si="22"/>
        <v>0.40542222908801445</v>
      </c>
      <c r="AA67" s="15">
        <f>SUM(L$2:L67)-SUM(AB$2:AB67)</f>
        <v>26990.240000000173</v>
      </c>
      <c r="AB67" s="66"/>
      <c r="AC67" s="161">
        <f t="shared" si="2"/>
        <v>-629.877278540308</v>
      </c>
      <c r="AD67" s="161">
        <f t="shared" si="3"/>
        <v>-9229.8772785403089</v>
      </c>
    </row>
    <row r="68" spans="1:30" s="1" customFormat="1" x14ac:dyDescent="0.25">
      <c r="A68" s="113">
        <v>42794</v>
      </c>
      <c r="B68" s="114" t="s">
        <v>396</v>
      </c>
      <c r="C68" s="157" t="s">
        <v>63</v>
      </c>
      <c r="D68" s="158">
        <v>500</v>
      </c>
      <c r="E68" s="159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6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50">
        <f t="shared" ref="Z68:Z73" si="41">F68/U68</f>
        <v>0.42396281522055984</v>
      </c>
      <c r="AA68" s="15">
        <f>SUM(L$2:L68)-SUM(AB$2:AB68)</f>
        <v>25437.240000000173</v>
      </c>
      <c r="AB68" s="66"/>
      <c r="AC68" s="161">
        <f t="shared" si="2"/>
        <v>-814.94410188889185</v>
      </c>
      <c r="AD68" s="161">
        <f t="shared" si="3"/>
        <v>-9914.944101888892</v>
      </c>
    </row>
    <row r="69" spans="1:30" s="1" customFormat="1" x14ac:dyDescent="0.25">
      <c r="A69" s="113">
        <v>42794</v>
      </c>
      <c r="B69" s="114" t="s">
        <v>391</v>
      </c>
      <c r="C69" s="157" t="s">
        <v>69</v>
      </c>
      <c r="D69" s="158">
        <v>500</v>
      </c>
      <c r="E69" s="159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6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50">
        <f t="shared" si="41"/>
        <v>0.4060207204359576</v>
      </c>
      <c r="AA69" s="15">
        <f>SUM(L$2:L69)-SUM(AB$2:AB69)</f>
        <v>27338.635000000191</v>
      </c>
      <c r="AB69" s="66"/>
      <c r="AC69" s="161">
        <f t="shared" si="2"/>
        <v>-590.01657052117355</v>
      </c>
      <c r="AD69" s="161">
        <f t="shared" si="3"/>
        <v>-9190.016570521173</v>
      </c>
    </row>
    <row r="70" spans="1:30" s="1" customFormat="1" x14ac:dyDescent="0.25">
      <c r="A70" s="113">
        <v>42794</v>
      </c>
      <c r="B70" s="114" t="s">
        <v>391</v>
      </c>
      <c r="C70" s="157" t="s">
        <v>69</v>
      </c>
      <c r="D70" s="158">
        <v>500</v>
      </c>
      <c r="E70" s="159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6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50">
        <f t="shared" si="41"/>
        <v>0.38292654765275691</v>
      </c>
      <c r="AA70" s="15">
        <f>SUM(L$2:L70)-SUM(AB$2:AB70)</f>
        <v>27501.020000000171</v>
      </c>
      <c r="AB70" s="66"/>
      <c r="AC70" s="161">
        <f t="shared" si="2"/>
        <v>-571.15371690141149</v>
      </c>
      <c r="AD70" s="161">
        <f t="shared" si="3"/>
        <v>-8671.1537169014118</v>
      </c>
    </row>
    <row r="71" spans="1:30" s="1" customFormat="1" x14ac:dyDescent="0.25">
      <c r="A71" s="113">
        <v>42795</v>
      </c>
      <c r="B71" s="114" t="s">
        <v>397</v>
      </c>
      <c r="C71" s="157" t="s">
        <v>63</v>
      </c>
      <c r="D71" s="158">
        <v>500</v>
      </c>
      <c r="E71" s="159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6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50">
        <f t="shared" si="41"/>
        <v>0.40192077855473851</v>
      </c>
      <c r="AA71" s="15">
        <f>SUM(L$2:L71)-SUM(AB$2:AB71)</f>
        <v>26119.020000000171</v>
      </c>
      <c r="AB71" s="66"/>
      <c r="AC71" s="161">
        <f t="shared" si="2"/>
        <v>-734.33309128035626</v>
      </c>
      <c r="AD71" s="161">
        <f t="shared" si="3"/>
        <v>-9334.3330912803558</v>
      </c>
    </row>
    <row r="72" spans="1:30" s="1" customFormat="1" x14ac:dyDescent="0.25">
      <c r="A72" s="113">
        <v>42796</v>
      </c>
      <c r="B72" s="114" t="s">
        <v>398</v>
      </c>
      <c r="C72" s="157" t="s">
        <v>63</v>
      </c>
      <c r="D72" s="158">
        <v>500</v>
      </c>
      <c r="E72" s="159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6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50">
        <f t="shared" si="41"/>
        <v>0.42332787288380314</v>
      </c>
      <c r="AA72" s="15">
        <f>SUM(L$2:L72)-SUM(AB$2:AB72)</f>
        <v>25512.020000000171</v>
      </c>
      <c r="AB72" s="66"/>
      <c r="AC72" s="161">
        <f t="shared" si="2"/>
        <v>-807.53663036707769</v>
      </c>
      <c r="AD72" s="161">
        <f t="shared" si="3"/>
        <v>-9907.536630367078</v>
      </c>
    </row>
    <row r="73" spans="1:30" s="1" customFormat="1" x14ac:dyDescent="0.25">
      <c r="A73" s="113">
        <v>42796</v>
      </c>
      <c r="B73" s="114"/>
      <c r="C73" s="157" t="s">
        <v>69</v>
      </c>
      <c r="D73" s="158">
        <v>500</v>
      </c>
      <c r="E73" s="159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6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50">
        <f t="shared" si="41"/>
        <v>0.40892456012342415</v>
      </c>
      <c r="AA73" s="15">
        <f>SUM(L$2:L73)-SUM(AB$2:AB73)</f>
        <v>28687.350000000173</v>
      </c>
      <c r="AB73" s="66"/>
      <c r="AC73" s="161">
        <f t="shared" si="2"/>
        <v>-437.47451520342895</v>
      </c>
      <c r="AD73" s="161">
        <f t="shared" si="3"/>
        <v>-9037.4745152034284</v>
      </c>
    </row>
    <row r="74" spans="1:30" s="1" customFormat="1" x14ac:dyDescent="0.25">
      <c r="A74" s="113">
        <v>42796</v>
      </c>
      <c r="B74" s="114" t="s">
        <v>399</v>
      </c>
      <c r="C74" s="157" t="s">
        <v>63</v>
      </c>
      <c r="D74" s="158">
        <v>500</v>
      </c>
      <c r="E74" s="159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6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50">
        <f t="shared" ref="Z74:Z81" si="60">F74/U74</f>
        <v>0.42857561107897729</v>
      </c>
      <c r="AA74" s="15">
        <f>SUM(L$2:L74)-SUM(AB$2:AB74)</f>
        <v>27392.350000000173</v>
      </c>
      <c r="AB74" s="66"/>
      <c r="AC74" s="161">
        <f t="shared" si="2"/>
        <v>-585.45859325353933</v>
      </c>
      <c r="AD74" s="161">
        <f t="shared" si="3"/>
        <v>-9685.4585932535392</v>
      </c>
    </row>
    <row r="75" spans="1:30" s="1" customFormat="1" x14ac:dyDescent="0.25">
      <c r="A75" s="113">
        <v>42797</v>
      </c>
      <c r="B75" s="114" t="s">
        <v>189</v>
      </c>
      <c r="C75" s="157" t="s">
        <v>63</v>
      </c>
      <c r="D75" s="158">
        <v>500</v>
      </c>
      <c r="E75" s="159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6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50">
        <f t="shared" si="60"/>
        <v>0.44415958882088158</v>
      </c>
      <c r="AA75" s="15">
        <f>SUM(L$2:L75)-SUM(AB$2:AB75)</f>
        <v>24839.350000000173</v>
      </c>
      <c r="AB75" s="66"/>
      <c r="AC75" s="161">
        <f t="shared" si="2"/>
        <v>-890.24556363636657</v>
      </c>
      <c r="AD75" s="161">
        <f t="shared" si="3"/>
        <v>-10490.245563636367</v>
      </c>
    </row>
    <row r="76" spans="1:30" s="1" customFormat="1" x14ac:dyDescent="0.25">
      <c r="A76" s="113">
        <v>42797</v>
      </c>
      <c r="B76" s="114"/>
      <c r="C76" s="157" t="s">
        <v>69</v>
      </c>
      <c r="D76" s="158">
        <v>500</v>
      </c>
      <c r="E76" s="159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6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50">
        <f t="shared" si="60"/>
        <v>0.42392051861610602</v>
      </c>
      <c r="AA76" s="15">
        <f>SUM(L$2:L76)-SUM(AB$2:AB76)</f>
        <v>25885.840000000178</v>
      </c>
      <c r="AB76" s="66"/>
      <c r="AC76" s="161">
        <f t="shared" si="2"/>
        <v>-763.42807283813988</v>
      </c>
      <c r="AD76" s="161">
        <f t="shared" si="3"/>
        <v>-9863.42807283814</v>
      </c>
    </row>
    <row r="77" spans="1:30" s="1" customFormat="1" x14ac:dyDescent="0.25">
      <c r="A77" s="113">
        <v>42798</v>
      </c>
      <c r="B77" s="114" t="s">
        <v>230</v>
      </c>
      <c r="C77" s="157" t="s">
        <v>63</v>
      </c>
      <c r="D77" s="158">
        <v>500</v>
      </c>
      <c r="E77" s="159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6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50">
        <f t="shared" si="60"/>
        <v>0.44290964066495209</v>
      </c>
      <c r="AA77" s="15">
        <f>SUM(L$2:L77)-SUM(AB$2:AB77)</f>
        <v>24515.840000000164</v>
      </c>
      <c r="AB77" s="66"/>
      <c r="AC77" s="161">
        <f t="shared" si="2"/>
        <v>-930.71434239008306</v>
      </c>
      <c r="AD77" s="161">
        <f t="shared" si="3"/>
        <v>-10530.714342390083</v>
      </c>
    </row>
    <row r="78" spans="1:30" s="1" customFormat="1" x14ac:dyDescent="0.25">
      <c r="A78" s="113">
        <v>42800</v>
      </c>
      <c r="B78" s="114"/>
      <c r="C78" s="157" t="s">
        <v>69</v>
      </c>
      <c r="D78" s="158">
        <v>500</v>
      </c>
      <c r="E78" s="159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6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50">
        <f t="shared" si="60"/>
        <v>0.42430719680122864</v>
      </c>
      <c r="AA78" s="15">
        <f>SUM(L$2:L78)-SUM(AB$2:AB78)</f>
        <v>26138.32000000016</v>
      </c>
      <c r="AB78" s="66"/>
      <c r="AC78" s="161">
        <f t="shared" si="2"/>
        <v>-733.82383373894254</v>
      </c>
      <c r="AD78" s="161">
        <f t="shared" si="3"/>
        <v>-9833.823833738943</v>
      </c>
    </row>
    <row r="79" spans="1:30" s="1" customFormat="1" x14ac:dyDescent="0.25">
      <c r="A79" s="113">
        <v>42800</v>
      </c>
      <c r="B79" s="114"/>
      <c r="C79" s="157" t="s">
        <v>69</v>
      </c>
      <c r="D79" s="158">
        <v>500</v>
      </c>
      <c r="E79" s="159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6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50">
        <f t="shared" si="60"/>
        <v>0.40380803135533255</v>
      </c>
      <c r="AA79" s="15">
        <f>SUM(L$2:L79)-SUM(AB$2:AB79)</f>
        <v>27129.745000000177</v>
      </c>
      <c r="AB79" s="66"/>
      <c r="AC79" s="161">
        <f t="shared" si="2"/>
        <v>-616.70362508196956</v>
      </c>
      <c r="AD79" s="161">
        <f t="shared" si="3"/>
        <v>-9216.7036250819692</v>
      </c>
    </row>
    <row r="80" spans="1:30" s="1" customFormat="1" x14ac:dyDescent="0.25">
      <c r="A80" s="113">
        <v>42800</v>
      </c>
      <c r="B80" s="114"/>
      <c r="C80" s="157" t="s">
        <v>69</v>
      </c>
      <c r="D80" s="158">
        <v>500</v>
      </c>
      <c r="E80" s="159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6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50">
        <f t="shared" si="60"/>
        <v>0.38183255045999293</v>
      </c>
      <c r="AA80" s="15">
        <f>SUM(L$2:L80)-SUM(AB$2:AB80)</f>
        <v>27636.140000000181</v>
      </c>
      <c r="AB80" s="66"/>
      <c r="AC80" s="161">
        <f t="shared" si="2"/>
        <v>-557.73033300760233</v>
      </c>
      <c r="AD80" s="161">
        <f t="shared" si="3"/>
        <v>-8657.7303330076029</v>
      </c>
    </row>
    <row r="81" spans="1:30" x14ac:dyDescent="0.25">
      <c r="A81" s="113">
        <v>42801</v>
      </c>
      <c r="B81" s="114" t="s">
        <v>216</v>
      </c>
      <c r="C81" s="157" t="s">
        <v>63</v>
      </c>
      <c r="D81" s="158">
        <v>500</v>
      </c>
      <c r="E81" s="159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6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50">
        <f t="shared" si="60"/>
        <v>0.40213124518777066</v>
      </c>
      <c r="AA81" s="15">
        <f>SUM(L$2:L81)-SUM(AB$2:AB81)</f>
        <v>26659.140000000181</v>
      </c>
      <c r="AB81" s="66"/>
      <c r="AC81" s="161">
        <f t="shared" si="2"/>
        <v>-672.52011738174019</v>
      </c>
      <c r="AD81" s="161">
        <f t="shared" si="3"/>
        <v>-9272.5201173817404</v>
      </c>
    </row>
    <row r="82" spans="1:30" x14ac:dyDescent="0.25">
      <c r="A82" s="113">
        <v>42801</v>
      </c>
      <c r="B82" s="117" t="s">
        <v>219</v>
      </c>
      <c r="C82" s="118" t="s">
        <v>63</v>
      </c>
      <c r="D82" s="118">
        <v>500</v>
      </c>
      <c r="E82" s="159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6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50">
        <f t="shared" ref="Z82:Z88" si="79">F82/U82</f>
        <v>0.42383822393169462</v>
      </c>
      <c r="AA82" s="15">
        <f>SUM(L$2:L82)-SUM(AB$2:AB82)</f>
        <v>26138.140000000181</v>
      </c>
      <c r="AB82" s="118"/>
      <c r="AC82" s="161">
        <f t="shared" si="2"/>
        <v>-734.65640830564985</v>
      </c>
      <c r="AD82" s="161">
        <f t="shared" si="3"/>
        <v>-9834.6564083056492</v>
      </c>
    </row>
    <row r="83" spans="1:30" x14ac:dyDescent="0.25">
      <c r="A83" s="113">
        <v>42802</v>
      </c>
      <c r="B83" s="117" t="s">
        <v>209</v>
      </c>
      <c r="C83" s="118" t="s">
        <v>63</v>
      </c>
      <c r="D83" s="118">
        <v>500</v>
      </c>
      <c r="E83" s="159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6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50">
        <f t="shared" si="79"/>
        <v>0.4436946733903584</v>
      </c>
      <c r="AA83" s="15">
        <f>SUM(L$2:L83)-SUM(AB$2:AB83)</f>
        <v>25041.140000000181</v>
      </c>
      <c r="AB83" s="118"/>
      <c r="AC83" s="161">
        <f t="shared" si="2"/>
        <v>-867.60930044893576</v>
      </c>
      <c r="AD83" s="161">
        <f t="shared" si="3"/>
        <v>-10467.609300448936</v>
      </c>
    </row>
    <row r="84" spans="1:30" x14ac:dyDescent="0.25">
      <c r="A84" s="113">
        <v>42802</v>
      </c>
      <c r="B84" s="117" t="s">
        <v>400</v>
      </c>
      <c r="C84" s="118" t="s">
        <v>63</v>
      </c>
      <c r="D84" s="118">
        <v>500</v>
      </c>
      <c r="E84" s="159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6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50">
        <f t="shared" si="79"/>
        <v>0.46300226913298947</v>
      </c>
      <c r="AA84" s="15">
        <f>SUM(L$2:L84)-SUM(AB$2:AB84)</f>
        <v>23788.140000000181</v>
      </c>
      <c r="AB84" s="118"/>
      <c r="AC84" s="161">
        <f t="shared" si="2"/>
        <v>-1023.0948026195922</v>
      </c>
      <c r="AD84" s="161">
        <f t="shared" si="3"/>
        <v>-11123.094802619593</v>
      </c>
    </row>
    <row r="85" spans="1:30" x14ac:dyDescent="0.25">
      <c r="A85" s="113">
        <v>42803</v>
      </c>
      <c r="B85" s="117" t="s">
        <v>196</v>
      </c>
      <c r="C85" s="118" t="s">
        <v>63</v>
      </c>
      <c r="D85" s="118">
        <v>500</v>
      </c>
      <c r="E85" s="159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6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50">
        <f t="shared" si="79"/>
        <v>0.48444593654179219</v>
      </c>
      <c r="AA85" s="15">
        <f>SUM(L$2:L85)-SUM(AB$2:AB85)</f>
        <v>23278.140000000181</v>
      </c>
      <c r="AB85" s="118"/>
      <c r="AC85" s="161">
        <f t="shared" ref="AC85:AC148" si="80">I85/E85*(1-0.0005)</f>
        <v>-1087.3444864833928</v>
      </c>
      <c r="AD85" s="161">
        <f t="shared" ref="AD85:AD148" si="81">AC85-F85</f>
        <v>-11687.344486483393</v>
      </c>
    </row>
    <row r="86" spans="1:30" x14ac:dyDescent="0.25">
      <c r="A86" s="113">
        <v>42803</v>
      </c>
      <c r="B86" s="117"/>
      <c r="C86" s="118" t="s">
        <v>69</v>
      </c>
      <c r="D86" s="118">
        <v>500</v>
      </c>
      <c r="E86" s="159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6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50">
        <f t="shared" si="79"/>
        <v>0.46405863960867627</v>
      </c>
      <c r="AA86" s="15">
        <f>SUM(L$2:L86)-SUM(AB$2:AB86)</f>
        <v>24222.730000000178</v>
      </c>
      <c r="AB86" s="118"/>
      <c r="AC86" s="161">
        <f t="shared" si="80"/>
        <v>-969.20631088435618</v>
      </c>
      <c r="AD86" s="161">
        <f t="shared" si="81"/>
        <v>-11069.206310884356</v>
      </c>
    </row>
    <row r="87" spans="1:30" x14ac:dyDescent="0.25">
      <c r="A87" s="113">
        <v>42804</v>
      </c>
      <c r="B87" s="117"/>
      <c r="C87" s="118" t="s">
        <v>69</v>
      </c>
      <c r="D87" s="118">
        <v>500</v>
      </c>
      <c r="E87" s="159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6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50">
        <f t="shared" si="79"/>
        <v>0.44562327709139843</v>
      </c>
      <c r="AA87" s="15">
        <f>SUM(L$2:L87)-SUM(AB$2:AB87)</f>
        <v>25930.235000000182</v>
      </c>
      <c r="AB87" s="118"/>
      <c r="AC87" s="161">
        <f t="shared" si="80"/>
        <v>-761.0398681312588</v>
      </c>
      <c r="AD87" s="161">
        <f t="shared" si="81"/>
        <v>-10361.039868131258</v>
      </c>
    </row>
    <row r="88" spans="1:30" x14ac:dyDescent="0.25">
      <c r="A88" s="113">
        <v>42804</v>
      </c>
      <c r="B88" s="117"/>
      <c r="C88" s="118" t="s">
        <v>69</v>
      </c>
      <c r="D88" s="118">
        <v>500</v>
      </c>
      <c r="E88" s="159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6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50">
        <f t="shared" si="79"/>
        <v>0.42502658079621569</v>
      </c>
      <c r="AA88" s="15">
        <f>SUM(L$2:L88)-SUM(AB$2:AB88)</f>
        <v>26880.690000000184</v>
      </c>
      <c r="AB88" s="118"/>
      <c r="AC88" s="161">
        <f t="shared" si="80"/>
        <v>-648.15936655665735</v>
      </c>
      <c r="AD88" s="161">
        <f t="shared" si="81"/>
        <v>-9748.1593665566579</v>
      </c>
    </row>
    <row r="89" spans="1:30" x14ac:dyDescent="0.25">
      <c r="A89" s="113">
        <v>42807</v>
      </c>
      <c r="B89" s="117"/>
      <c r="C89" s="118" t="s">
        <v>69</v>
      </c>
      <c r="D89" s="118">
        <v>500</v>
      </c>
      <c r="E89" s="159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6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50">
        <f t="shared" ref="Z89:Z99" si="100">F89/U89</f>
        <v>0.40472518880686126</v>
      </c>
      <c r="AA89" s="15">
        <f>SUM(L$2:L89)-SUM(AB$2:AB89)</f>
        <v>27963.085000000203</v>
      </c>
      <c r="AB89" s="118"/>
      <c r="AC89" s="161">
        <f t="shared" si="80"/>
        <v>-522.24916824104184</v>
      </c>
      <c r="AD89" s="161">
        <f t="shared" si="81"/>
        <v>-9122.2491682410418</v>
      </c>
    </row>
    <row r="90" spans="1:30" x14ac:dyDescent="0.25">
      <c r="A90" s="113">
        <v>42807</v>
      </c>
      <c r="B90" s="117" t="s">
        <v>215</v>
      </c>
      <c r="C90" s="118" t="s">
        <v>63</v>
      </c>
      <c r="D90" s="118">
        <v>500</v>
      </c>
      <c r="E90" s="159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6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50">
        <f t="shared" si="100"/>
        <v>0.4249274671072274</v>
      </c>
      <c r="AA90" s="15">
        <f>SUM(L$2:L90)-SUM(AB$2:AB90)</f>
        <v>26926.085000000188</v>
      </c>
      <c r="AB90" s="118"/>
      <c r="AC90" s="161">
        <f t="shared" si="80"/>
        <v>-643.16791413641488</v>
      </c>
      <c r="AD90" s="161">
        <f t="shared" si="81"/>
        <v>-9743.1679141364148</v>
      </c>
    </row>
    <row r="91" spans="1:30" x14ac:dyDescent="0.25">
      <c r="A91" s="113">
        <v>42808</v>
      </c>
      <c r="B91" s="117" t="s">
        <v>401</v>
      </c>
      <c r="C91" s="118" t="s">
        <v>63</v>
      </c>
      <c r="D91" s="118">
        <v>500</v>
      </c>
      <c r="E91" s="159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6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50">
        <f t="shared" si="100"/>
        <v>0.55985745344547677</v>
      </c>
      <c r="AA91" s="15">
        <f>SUM(L$2:L91)-SUM(AB$2:AB91)</f>
        <v>25556.085000000188</v>
      </c>
      <c r="AB91" s="118"/>
      <c r="AC91" s="161">
        <f t="shared" si="80"/>
        <v>-807.1265480425069</v>
      </c>
      <c r="AD91" s="161">
        <f t="shared" si="81"/>
        <v>-10407.126548042506</v>
      </c>
    </row>
    <row r="92" spans="1:30" x14ac:dyDescent="0.25">
      <c r="A92" s="113">
        <v>42808</v>
      </c>
      <c r="B92" s="117"/>
      <c r="C92" s="118" t="s">
        <v>69</v>
      </c>
      <c r="D92" s="118">
        <v>500</v>
      </c>
      <c r="E92" s="159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6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50">
        <f t="shared" si="100"/>
        <v>0.53410035364953812</v>
      </c>
      <c r="AA92" s="15">
        <f>SUM(L$2:L92)-SUM(AB$2:AB92)</f>
        <v>26794.550000000185</v>
      </c>
      <c r="AB92" s="118"/>
      <c r="AC92" s="161">
        <f t="shared" si="80"/>
        <v>-659.08109944873365</v>
      </c>
      <c r="AD92" s="161">
        <f t="shared" si="81"/>
        <v>-9759.0810994487329</v>
      </c>
    </row>
    <row r="93" spans="1:30" x14ac:dyDescent="0.25">
      <c r="A93" s="113">
        <v>42809</v>
      </c>
      <c r="B93" s="117" t="s">
        <v>402</v>
      </c>
      <c r="C93" s="118" t="s">
        <v>63</v>
      </c>
      <c r="D93" s="118">
        <v>500</v>
      </c>
      <c r="E93" s="159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6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50">
        <f t="shared" si="100"/>
        <v>0.55908469572305874</v>
      </c>
      <c r="AA93" s="15">
        <f>SUM(L$2:L93)-SUM(AB$2:AB93)</f>
        <v>25424.550000000185</v>
      </c>
      <c r="AB93" s="118"/>
      <c r="AC93" s="161">
        <f t="shared" si="80"/>
        <v>-823.67495201793884</v>
      </c>
      <c r="AD93" s="161">
        <f t="shared" si="81"/>
        <v>-10423.674952017938</v>
      </c>
    </row>
    <row r="94" spans="1:30" x14ac:dyDescent="0.25">
      <c r="A94" s="113">
        <v>42811</v>
      </c>
      <c r="B94" s="117"/>
      <c r="C94" s="118" t="s">
        <v>69</v>
      </c>
      <c r="D94" s="118">
        <v>500</v>
      </c>
      <c r="E94" s="159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6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50">
        <f t="shared" si="100"/>
        <v>0.53337658289564027</v>
      </c>
      <c r="AA94" s="15">
        <f>SUM(L$2:L94)-SUM(AB$2:AB94)</f>
        <v>26663.025000000191</v>
      </c>
      <c r="AB94" s="118"/>
      <c r="AC94" s="161">
        <f t="shared" si="80"/>
        <v>-675.06351486187941</v>
      </c>
      <c r="AD94" s="161">
        <f t="shared" si="81"/>
        <v>-9775.0635148618785</v>
      </c>
    </row>
    <row r="95" spans="1:30" x14ac:dyDescent="0.25">
      <c r="A95" s="113">
        <v>42814</v>
      </c>
      <c r="B95" s="117" t="s">
        <v>403</v>
      </c>
      <c r="C95" s="118" t="s">
        <v>63</v>
      </c>
      <c r="D95" s="118">
        <v>500</v>
      </c>
      <c r="E95" s="159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6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50">
        <f t="shared" si="100"/>
        <v>0.55682956972646724</v>
      </c>
      <c r="AA95" s="15">
        <f>SUM(L$2:L95)-SUM(AB$2:AB95)</f>
        <v>24838.025000000191</v>
      </c>
      <c r="AB95" s="118"/>
      <c r="AC95" s="161">
        <f t="shared" si="80"/>
        <v>-896.43076943502922</v>
      </c>
      <c r="AD95" s="161">
        <f t="shared" si="81"/>
        <v>-10496.43076943503</v>
      </c>
    </row>
    <row r="96" spans="1:30" x14ac:dyDescent="0.25">
      <c r="A96" s="113">
        <v>42814</v>
      </c>
      <c r="B96" s="117" t="s">
        <v>206</v>
      </c>
      <c r="C96" s="118" t="s">
        <v>63</v>
      </c>
      <c r="D96" s="118">
        <v>500</v>
      </c>
      <c r="E96" s="159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6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50">
        <f t="shared" si="100"/>
        <v>0.5820052170590293</v>
      </c>
      <c r="AA96" s="15">
        <f>SUM(L$2:L96)-SUM(AB$2:AB96)</f>
        <v>23585.025000000191</v>
      </c>
      <c r="AB96" s="118"/>
      <c r="AC96" s="161">
        <f t="shared" si="80"/>
        <v>-1053.415803841744</v>
      </c>
      <c r="AD96" s="161">
        <f t="shared" si="81"/>
        <v>-11153.415803841744</v>
      </c>
    </row>
    <row r="97" spans="1:30" x14ac:dyDescent="0.25">
      <c r="A97" s="113">
        <v>42816</v>
      </c>
      <c r="B97" s="117"/>
      <c r="C97" s="118" t="s">
        <v>69</v>
      </c>
      <c r="D97" s="118">
        <v>500</v>
      </c>
      <c r="E97" s="159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6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50">
        <f t="shared" si="100"/>
        <v>0.56381031356937761</v>
      </c>
      <c r="AA97" s="15">
        <f>SUM(L$2:L97)-SUM(AB$2:AB97)</f>
        <v>27716.460000000203</v>
      </c>
      <c r="AB97" s="118"/>
      <c r="AC97" s="161">
        <f t="shared" si="80"/>
        <v>-553.82437316538847</v>
      </c>
      <c r="AD97" s="161">
        <f t="shared" si="81"/>
        <v>-10153.824373165389</v>
      </c>
    </row>
    <row r="98" spans="1:30" x14ac:dyDescent="0.25">
      <c r="A98" s="113">
        <v>42817</v>
      </c>
      <c r="B98" s="117" t="s">
        <v>404</v>
      </c>
      <c r="C98" s="118" t="s">
        <v>63</v>
      </c>
      <c r="D98" s="118">
        <v>500</v>
      </c>
      <c r="E98" s="159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6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50">
        <f t="shared" si="100"/>
        <v>0.58832577830050703</v>
      </c>
      <c r="AA98" s="15">
        <f>SUM(L$2:L98)-SUM(AB$2:AB98)</f>
        <v>26079.460000000203</v>
      </c>
      <c r="AB98" s="118"/>
      <c r="AC98" s="161">
        <f t="shared" si="80"/>
        <v>-746.94174408482093</v>
      </c>
      <c r="AD98" s="161">
        <f t="shared" si="81"/>
        <v>-10846.941744084821</v>
      </c>
    </row>
    <row r="99" spans="1:30" x14ac:dyDescent="0.25">
      <c r="A99" s="113">
        <v>42817</v>
      </c>
      <c r="B99" s="117"/>
      <c r="C99" s="118" t="s">
        <v>69</v>
      </c>
      <c r="D99" s="118">
        <v>500</v>
      </c>
      <c r="E99" s="159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6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50">
        <f t="shared" si="100"/>
        <v>0.56178785004462939</v>
      </c>
      <c r="AA99" s="15">
        <f>SUM(L$2:L99)-SUM(AB$2:AB99)</f>
        <v>27079.930000000189</v>
      </c>
      <c r="AB99" s="118"/>
      <c r="AC99" s="161">
        <f t="shared" si="80"/>
        <v>-628.32541523178907</v>
      </c>
      <c r="AD99" s="161">
        <f t="shared" si="81"/>
        <v>-10228.32541523179</v>
      </c>
    </row>
    <row r="100" spans="1:30" x14ac:dyDescent="0.25">
      <c r="A100" s="113">
        <v>42817</v>
      </c>
      <c r="B100" s="117"/>
      <c r="C100" s="118" t="s">
        <v>69</v>
      </c>
      <c r="D100" s="118">
        <v>500</v>
      </c>
      <c r="E100" s="159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6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50">
        <f t="shared" ref="Z100:Z105" si="119">F100/U100</f>
        <v>0.53435614891672389</v>
      </c>
      <c r="AA100" s="15">
        <f>SUM(L$2:L100)-SUM(AB$2:AB100)</f>
        <v>27742.365000000187</v>
      </c>
      <c r="AB100" s="118"/>
      <c r="AC100" s="161">
        <f t="shared" si="80"/>
        <v>-550.98844244249858</v>
      </c>
      <c r="AD100" s="161">
        <f t="shared" si="81"/>
        <v>-9650.9884424424981</v>
      </c>
    </row>
    <row r="101" spans="1:30" x14ac:dyDescent="0.25">
      <c r="A101" s="113">
        <v>42818</v>
      </c>
      <c r="B101" s="117"/>
      <c r="C101" s="118" t="s">
        <v>69</v>
      </c>
      <c r="D101" s="118">
        <v>500</v>
      </c>
      <c r="E101" s="159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6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50">
        <f t="shared" si="119"/>
        <v>0.50809626650544115</v>
      </c>
      <c r="AA101" s="15">
        <f>SUM(L$2:L101)-SUM(AB$2:AB101)</f>
        <v>28824.740000000187</v>
      </c>
      <c r="AB101" s="118"/>
      <c r="AC101" s="161">
        <f t="shared" si="80"/>
        <v>-426.88547751351484</v>
      </c>
      <c r="AD101" s="161">
        <f t="shared" si="81"/>
        <v>-9026.8854775135151</v>
      </c>
    </row>
    <row r="102" spans="1:30" x14ac:dyDescent="0.25">
      <c r="A102" s="113">
        <v>42818</v>
      </c>
      <c r="B102" s="117"/>
      <c r="C102" s="118" t="s">
        <v>69</v>
      </c>
      <c r="D102" s="118">
        <v>500</v>
      </c>
      <c r="E102" s="159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6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50">
        <f t="shared" si="119"/>
        <v>0.48187031285464088</v>
      </c>
      <c r="AA102" s="15">
        <f>SUM(L$2:L102)-SUM(AB$2:AB102)</f>
        <v>29933.050000000185</v>
      </c>
      <c r="AB102" s="118"/>
      <c r="AC102" s="161">
        <f t="shared" si="80"/>
        <v>-302.87151620469234</v>
      </c>
      <c r="AD102" s="161">
        <f t="shared" si="81"/>
        <v>-8402.8715162046919</v>
      </c>
    </row>
    <row r="103" spans="1:30" x14ac:dyDescent="0.25">
      <c r="A103" s="113">
        <v>42818</v>
      </c>
      <c r="B103" s="117"/>
      <c r="C103" s="118" t="s">
        <v>69</v>
      </c>
      <c r="D103" s="118">
        <v>500</v>
      </c>
      <c r="E103" s="159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6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50">
        <f t="shared" si="119"/>
        <v>0.45315000683693774</v>
      </c>
      <c r="AA103" s="15">
        <f>SUM(L$2:L103)-SUM(AB$2:AB103)</f>
        <v>30247.340000000178</v>
      </c>
      <c r="AB103" s="118"/>
      <c r="AC103" s="161">
        <f t="shared" si="80"/>
        <v>-268.23800074310202</v>
      </c>
      <c r="AD103" s="161">
        <f t="shared" si="81"/>
        <v>-7868.238000743102</v>
      </c>
    </row>
    <row r="104" spans="1:30" x14ac:dyDescent="0.25">
      <c r="A104" s="113">
        <v>42821</v>
      </c>
      <c r="B104" s="117"/>
      <c r="C104" s="118" t="s">
        <v>69</v>
      </c>
      <c r="D104" s="118">
        <v>150</v>
      </c>
      <c r="E104" s="159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6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50">
        <f t="shared" si="119"/>
        <v>0.44831880041545108</v>
      </c>
      <c r="AA104" s="15">
        <f>SUM(L$2:L104)-SUM(AB$2:AB104)</f>
        <v>31456.903000000173</v>
      </c>
      <c r="AB104" s="118"/>
      <c r="AC104" s="161">
        <f t="shared" si="80"/>
        <v>-137.56197792275844</v>
      </c>
      <c r="AD104" s="161">
        <f t="shared" si="81"/>
        <v>-7587.5619779227582</v>
      </c>
    </row>
    <row r="105" spans="1:30" x14ac:dyDescent="0.25">
      <c r="A105" s="113">
        <v>42821</v>
      </c>
      <c r="B105" s="117" t="s">
        <v>405</v>
      </c>
      <c r="C105" s="118" t="s">
        <v>63</v>
      </c>
      <c r="D105" s="118">
        <v>500</v>
      </c>
      <c r="E105" s="159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6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50">
        <f t="shared" si="119"/>
        <v>0.47088861834639334</v>
      </c>
      <c r="AA105" s="15">
        <f>SUM(L$2:L105)-SUM(AB$2:AB105)</f>
        <v>29440.403000000173</v>
      </c>
      <c r="AB105" s="118"/>
      <c r="AC105" s="161">
        <f t="shared" si="80"/>
        <v>-358.03818458646901</v>
      </c>
      <c r="AD105" s="161">
        <f t="shared" si="81"/>
        <v>-8308.0381845864686</v>
      </c>
    </row>
    <row r="106" spans="1:30" x14ac:dyDescent="0.25">
      <c r="A106" s="113">
        <v>42822</v>
      </c>
      <c r="B106" s="117" t="s">
        <v>201</v>
      </c>
      <c r="C106" s="118" t="s">
        <v>63</v>
      </c>
      <c r="D106" s="118">
        <v>500</v>
      </c>
      <c r="E106" s="159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6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50">
        <f t="shared" ref="Z106:Z117" si="137">F106/U106</f>
        <v>0.49737371451703455</v>
      </c>
      <c r="AA106" s="15">
        <f>SUM(L$2:L106)-SUM(AB$2:AB106)</f>
        <v>28560.903000000173</v>
      </c>
      <c r="AB106" s="118"/>
      <c r="AC106" s="161">
        <f t="shared" si="80"/>
        <v>-457.869103097829</v>
      </c>
      <c r="AD106" s="161">
        <f t="shared" si="81"/>
        <v>-8907.8691030978298</v>
      </c>
    </row>
    <row r="107" spans="1:30" x14ac:dyDescent="0.25">
      <c r="A107" s="113">
        <v>42822</v>
      </c>
      <c r="B107" s="117" t="s">
        <v>406</v>
      </c>
      <c r="C107" s="118" t="s">
        <v>63</v>
      </c>
      <c r="D107" s="118">
        <v>500</v>
      </c>
      <c r="E107" s="159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6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50">
        <f t="shared" si="137"/>
        <v>0.52421800448080502</v>
      </c>
      <c r="AA107" s="15">
        <f>SUM(L$2:L107)-SUM(AB$2:AB107)</f>
        <v>27795.403000000173</v>
      </c>
      <c r="AB107" s="118"/>
      <c r="AC107" s="161">
        <f t="shared" si="80"/>
        <v>-546.37903386388871</v>
      </c>
      <c r="AD107" s="161">
        <f t="shared" si="81"/>
        <v>-9496.3790338638883</v>
      </c>
    </row>
    <row r="108" spans="1:30" x14ac:dyDescent="0.25">
      <c r="A108" s="113">
        <v>42822</v>
      </c>
      <c r="B108" s="117"/>
      <c r="C108" s="118" t="s">
        <v>69</v>
      </c>
      <c r="D108" s="118">
        <v>500</v>
      </c>
      <c r="E108" s="159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6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50">
        <f t="shared" si="137"/>
        <v>0.49855255673920473</v>
      </c>
      <c r="AA108" s="15">
        <f>SUM(L$2:L108)-SUM(AB$2:AB108)</f>
        <v>29038.778000000173</v>
      </c>
      <c r="AB108" s="118"/>
      <c r="AC108" s="161">
        <f t="shared" si="80"/>
        <v>-403.7578038918947</v>
      </c>
      <c r="AD108" s="161">
        <f t="shared" si="81"/>
        <v>-8853.7578038918946</v>
      </c>
    </row>
    <row r="109" spans="1:30" x14ac:dyDescent="0.25">
      <c r="A109" s="113">
        <v>42822</v>
      </c>
      <c r="B109" s="117" t="s">
        <v>214</v>
      </c>
      <c r="C109" s="118" t="s">
        <v>63</v>
      </c>
      <c r="D109" s="118">
        <v>500</v>
      </c>
      <c r="E109" s="159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6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50">
        <f t="shared" si="137"/>
        <v>0.52461206355627421</v>
      </c>
      <c r="AA109" s="15">
        <f>SUM(L$2:L109)-SUM(AB$2:AB109)</f>
        <v>28019.778000000173</v>
      </c>
      <c r="AB109" s="118"/>
      <c r="AC109" s="161">
        <f t="shared" si="80"/>
        <v>-520.61885936473448</v>
      </c>
      <c r="AD109" s="161">
        <f t="shared" si="81"/>
        <v>-9470.6188593647348</v>
      </c>
    </row>
    <row r="110" spans="1:30" x14ac:dyDescent="0.25">
      <c r="A110" s="113">
        <v>42823</v>
      </c>
      <c r="B110" s="117"/>
      <c r="C110" s="118" t="s">
        <v>69</v>
      </c>
      <c r="D110" s="118">
        <v>500</v>
      </c>
      <c r="E110" s="159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6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50">
        <f t="shared" si="137"/>
        <v>0.50118917098582705</v>
      </c>
      <c r="AA110" s="15">
        <f>SUM(L$2:L110)-SUM(AB$2:AB110)</f>
        <v>30068.59800000018</v>
      </c>
      <c r="AB110" s="118"/>
      <c r="AC110" s="161">
        <f t="shared" si="80"/>
        <v>-289.04429444444656</v>
      </c>
      <c r="AD110" s="161">
        <f t="shared" si="81"/>
        <v>-8739.0442944444458</v>
      </c>
    </row>
    <row r="111" spans="1:30" x14ac:dyDescent="0.25">
      <c r="A111" s="113">
        <v>42823</v>
      </c>
      <c r="B111" s="117"/>
      <c r="C111" s="118" t="s">
        <v>69</v>
      </c>
      <c r="D111" s="118">
        <v>500</v>
      </c>
      <c r="E111" s="159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6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50">
        <f t="shared" si="137"/>
        <v>0.47406157891419681</v>
      </c>
      <c r="AA111" s="15">
        <f>SUM(L$2:L111)-SUM(AB$2:AB111)</f>
        <v>30903.868000000184</v>
      </c>
      <c r="AB111" s="118"/>
      <c r="AC111" s="161">
        <f t="shared" si="80"/>
        <v>-197.73807938689376</v>
      </c>
      <c r="AD111" s="161">
        <f t="shared" si="81"/>
        <v>-8147.7380793868933</v>
      </c>
    </row>
    <row r="112" spans="1:30" x14ac:dyDescent="0.25">
      <c r="A112" s="113">
        <v>42824</v>
      </c>
      <c r="B112" s="117" t="s">
        <v>407</v>
      </c>
      <c r="C112" s="118" t="s">
        <v>63</v>
      </c>
      <c r="D112" s="118">
        <v>500</v>
      </c>
      <c r="E112" s="159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6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50">
        <f t="shared" si="137"/>
        <v>0.49823320369031293</v>
      </c>
      <c r="AA112" s="15">
        <f>SUM(L$2:L112)-SUM(AB$2:AB112)</f>
        <v>29308.868000000184</v>
      </c>
      <c r="AB112" s="118"/>
      <c r="AC112" s="161">
        <f t="shared" si="80"/>
        <v>-374.16897742980728</v>
      </c>
      <c r="AD112" s="161">
        <f t="shared" si="81"/>
        <v>-8824.1689774298065</v>
      </c>
    </row>
    <row r="113" spans="1:30" x14ac:dyDescent="0.25">
      <c r="A113" s="113">
        <v>42824</v>
      </c>
      <c r="B113" s="117"/>
      <c r="C113" s="118" t="s">
        <v>69</v>
      </c>
      <c r="D113" s="118">
        <v>500</v>
      </c>
      <c r="E113" s="159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6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50">
        <f t="shared" si="137"/>
        <v>0.47180932184143576</v>
      </c>
      <c r="AA113" s="15">
        <f>SUM(L$2:L113)-SUM(AB$2:AB113)</f>
        <v>30313.178000000182</v>
      </c>
      <c r="AB113" s="118"/>
      <c r="AC113" s="161">
        <f t="shared" si="80"/>
        <v>-262.3664057569315</v>
      </c>
      <c r="AD113" s="161">
        <f t="shared" si="81"/>
        <v>-8212.3664057569313</v>
      </c>
    </row>
    <row r="114" spans="1:30" x14ac:dyDescent="0.25">
      <c r="A114" s="113">
        <v>42824</v>
      </c>
      <c r="B114" s="117" t="s">
        <v>208</v>
      </c>
      <c r="C114" s="118" t="s">
        <v>63</v>
      </c>
      <c r="D114" s="118">
        <v>500</v>
      </c>
      <c r="E114" s="159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6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50">
        <f t="shared" si="137"/>
        <v>0.49694387078012819</v>
      </c>
      <c r="AA114" s="15">
        <f>SUM(L$2:L114)-SUM(AB$2:AB114)</f>
        <v>29036.178000000182</v>
      </c>
      <c r="AB114" s="118"/>
      <c r="AC114" s="161">
        <f t="shared" si="80"/>
        <v>-405.35340412147696</v>
      </c>
      <c r="AD114" s="161">
        <f t="shared" si="81"/>
        <v>-8855.3534041214771</v>
      </c>
    </row>
    <row r="115" spans="1:30" x14ac:dyDescent="0.25">
      <c r="A115" s="113">
        <v>42824</v>
      </c>
      <c r="B115" s="117" t="s">
        <v>226</v>
      </c>
      <c r="C115" s="118" t="s">
        <v>63</v>
      </c>
      <c r="D115" s="118">
        <v>500</v>
      </c>
      <c r="E115" s="159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6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50">
        <f t="shared" si="137"/>
        <v>0.52463692960828634</v>
      </c>
      <c r="AA115" s="15">
        <f>SUM(L$2:L115)-SUM(AB$2:AB115)</f>
        <v>28524.178000000182</v>
      </c>
      <c r="AB115" s="118"/>
      <c r="AC115" s="161">
        <f t="shared" si="80"/>
        <v>-463.87580633187963</v>
      </c>
      <c r="AD115" s="161">
        <f t="shared" si="81"/>
        <v>-9413.8758063318801</v>
      </c>
    </row>
    <row r="116" spans="1:30" x14ac:dyDescent="0.25">
      <c r="A116" s="113">
        <v>42825</v>
      </c>
      <c r="B116" s="117" t="s">
        <v>211</v>
      </c>
      <c r="C116" s="118" t="s">
        <v>63</v>
      </c>
      <c r="D116" s="118">
        <v>500</v>
      </c>
      <c r="E116" s="159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6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50">
        <f t="shared" si="137"/>
        <v>0.55107269621223232</v>
      </c>
      <c r="AA116" s="15">
        <f>SUM(L$2:L116)-SUM(AB$2:AB116)</f>
        <v>27624.178000000182</v>
      </c>
      <c r="AB116" s="118"/>
      <c r="AC116" s="161">
        <f t="shared" si="80"/>
        <v>-568.28392781457148</v>
      </c>
      <c r="AD116" s="161">
        <f t="shared" si="81"/>
        <v>-10018.283927814571</v>
      </c>
    </row>
    <row r="117" spans="1:30" x14ac:dyDescent="0.25">
      <c r="A117" s="113">
        <v>42825</v>
      </c>
      <c r="B117" s="117" t="s">
        <v>198</v>
      </c>
      <c r="C117" s="118" t="s">
        <v>63</v>
      </c>
      <c r="D117" s="118">
        <v>500</v>
      </c>
      <c r="E117" s="159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6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50">
        <f t="shared" si="137"/>
        <v>0.57618902022528484</v>
      </c>
      <c r="AA117" s="15">
        <f>SUM(L$2:L117)-SUM(AB$2:AB117)</f>
        <v>26296.178000000182</v>
      </c>
      <c r="AB117" s="118"/>
      <c r="AC117" s="161">
        <f t="shared" si="80"/>
        <v>-726.00766659193016</v>
      </c>
      <c r="AD117" s="161">
        <f t="shared" si="81"/>
        <v>-10676.00766659193</v>
      </c>
    </row>
    <row r="118" spans="1:30" x14ac:dyDescent="0.25">
      <c r="A118" s="113">
        <v>42825</v>
      </c>
      <c r="B118" s="117" t="s">
        <v>408</v>
      </c>
      <c r="C118" s="118" t="s">
        <v>63</v>
      </c>
      <c r="D118" s="118">
        <v>500</v>
      </c>
      <c r="E118" s="159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6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50">
        <f t="shared" ref="Z118:Z128" si="156">F118/U118</f>
        <v>0.6034310838419884</v>
      </c>
      <c r="AA118" s="15">
        <f>SUM(L$2:L118)-SUM(AB$2:AB118)</f>
        <v>25694.178000000182</v>
      </c>
      <c r="AB118" s="118"/>
      <c r="AC118" s="161">
        <f t="shared" si="80"/>
        <v>-798.83604808126609</v>
      </c>
      <c r="AD118" s="161">
        <f t="shared" si="81"/>
        <v>-11248.836048081266</v>
      </c>
    </row>
    <row r="119" spans="1:30" x14ac:dyDescent="0.25">
      <c r="A119" s="113">
        <v>42830</v>
      </c>
      <c r="B119" s="117"/>
      <c r="C119" s="118" t="s">
        <v>69</v>
      </c>
      <c r="D119" s="118">
        <v>500</v>
      </c>
      <c r="E119" s="159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6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50">
        <f t="shared" si="156"/>
        <v>0.58989321667015104</v>
      </c>
      <c r="AA119" s="15">
        <f>SUM(L$2:L119)-SUM(AB$2:AB119)</f>
        <v>32163.438000000177</v>
      </c>
      <c r="AB119" s="118"/>
      <c r="AC119" s="161">
        <f t="shared" si="80"/>
        <v>-64.521309704643741</v>
      </c>
      <c r="AD119" s="161">
        <f t="shared" si="81"/>
        <v>-10014.521309704643</v>
      </c>
    </row>
    <row r="120" spans="1:30" x14ac:dyDescent="0.25">
      <c r="A120" s="113">
        <v>42831</v>
      </c>
      <c r="B120" s="117"/>
      <c r="C120" s="118" t="s">
        <v>69</v>
      </c>
      <c r="D120" s="118">
        <v>500</v>
      </c>
      <c r="E120" s="159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6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50">
        <f t="shared" si="156"/>
        <v>0.55462886701236835</v>
      </c>
      <c r="AA120" s="15">
        <f>SUM(L$2:L120)-SUM(AB$2:AB120)</f>
        <v>29865.313000000177</v>
      </c>
      <c r="AB120" s="118"/>
      <c r="AC120" s="161">
        <f t="shared" si="80"/>
        <v>-314.44734632432682</v>
      </c>
      <c r="AD120" s="161">
        <f t="shared" si="81"/>
        <v>-9764.4473463243266</v>
      </c>
    </row>
    <row r="121" spans="1:30" x14ac:dyDescent="0.25">
      <c r="A121" s="113">
        <v>42831</v>
      </c>
      <c r="B121" s="117"/>
      <c r="C121" s="118" t="s">
        <v>69</v>
      </c>
      <c r="D121" s="118">
        <v>500</v>
      </c>
      <c r="E121" s="159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6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50">
        <f t="shared" si="156"/>
        <v>0.52782970572789933</v>
      </c>
      <c r="AA121" s="15">
        <f>SUM(L$2:L121)-SUM(AB$2:AB121)</f>
        <v>30800.638000000174</v>
      </c>
      <c r="AB121" s="118"/>
      <c r="AC121" s="161">
        <f t="shared" si="80"/>
        <v>-211.0995311229974</v>
      </c>
      <c r="AD121" s="161">
        <f t="shared" si="81"/>
        <v>-9161.0995311229981</v>
      </c>
    </row>
    <row r="122" spans="1:30" x14ac:dyDescent="0.25">
      <c r="A122" s="113">
        <v>42832</v>
      </c>
      <c r="B122" s="117" t="s">
        <v>203</v>
      </c>
      <c r="C122" s="118" t="s">
        <v>63</v>
      </c>
      <c r="D122" s="118">
        <v>500</v>
      </c>
      <c r="E122" s="159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6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50">
        <f t="shared" si="156"/>
        <v>0.55478906746194478</v>
      </c>
      <c r="AA122" s="15">
        <f>SUM(L$2:L122)-SUM(AB$2:AB122)</f>
        <v>29990.138000000174</v>
      </c>
      <c r="AB122" s="118"/>
      <c r="AC122" s="161">
        <f t="shared" si="80"/>
        <v>-300.63448876890129</v>
      </c>
      <c r="AD122" s="161">
        <f t="shared" si="81"/>
        <v>-9750.6344887689011</v>
      </c>
    </row>
    <row r="123" spans="1:30" x14ac:dyDescent="0.25">
      <c r="A123" s="113">
        <v>42832</v>
      </c>
      <c r="B123" s="117" t="s">
        <v>409</v>
      </c>
      <c r="C123" s="118" t="s">
        <v>63</v>
      </c>
      <c r="D123" s="118">
        <v>500</v>
      </c>
      <c r="E123" s="159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6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50">
        <f t="shared" si="156"/>
        <v>0.58190390285249494</v>
      </c>
      <c r="AA123" s="15">
        <f>SUM(L$2:L123)-SUM(AB$2:AB123)</f>
        <v>29229.138000000174</v>
      </c>
      <c r="AB123" s="118"/>
      <c r="AC123" s="161">
        <f t="shared" si="80"/>
        <v>-386.11055185185467</v>
      </c>
      <c r="AD123" s="161">
        <f t="shared" si="81"/>
        <v>-10336.110551851854</v>
      </c>
    </row>
    <row r="124" spans="1:30" x14ac:dyDescent="0.25">
      <c r="A124" s="113">
        <v>42832</v>
      </c>
      <c r="B124" s="117" t="s">
        <v>410</v>
      </c>
      <c r="C124" s="118" t="s">
        <v>63</v>
      </c>
      <c r="D124" s="118">
        <v>500</v>
      </c>
      <c r="E124" s="159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6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50">
        <f t="shared" si="156"/>
        <v>0.61004859049510141</v>
      </c>
      <c r="AA124" s="15">
        <f>SUM(L$2:L124)-SUM(AB$2:AB124)</f>
        <v>28826.138000000174</v>
      </c>
      <c r="AB124" s="118"/>
      <c r="AC124" s="161">
        <f t="shared" si="80"/>
        <v>-431.87017133479492</v>
      </c>
      <c r="AD124" s="161">
        <f t="shared" si="81"/>
        <v>-10881.870171334795</v>
      </c>
    </row>
    <row r="125" spans="1:30" x14ac:dyDescent="0.25">
      <c r="A125" s="113">
        <v>42835</v>
      </c>
      <c r="B125" s="117" t="s">
        <v>411</v>
      </c>
      <c r="C125" s="118" t="s">
        <v>63</v>
      </c>
      <c r="D125" s="118">
        <v>500</v>
      </c>
      <c r="E125" s="159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6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50">
        <f t="shared" si="156"/>
        <v>0.63651239664606951</v>
      </c>
      <c r="AA125" s="15">
        <f>SUM(L$2:L125)-SUM(AB$2:AB125)</f>
        <v>27776.138000000159</v>
      </c>
      <c r="AB125" s="118"/>
      <c r="AC125" s="161">
        <f t="shared" si="80"/>
        <v>-552.7398634955797</v>
      </c>
      <c r="AD125" s="161">
        <f t="shared" si="81"/>
        <v>-11502.739863495579</v>
      </c>
    </row>
    <row r="126" spans="1:30" x14ac:dyDescent="0.25">
      <c r="A126" s="113">
        <v>42836</v>
      </c>
      <c r="B126" s="117"/>
      <c r="C126" s="118" t="s">
        <v>69</v>
      </c>
      <c r="D126" s="118">
        <v>500</v>
      </c>
      <c r="E126" s="159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6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50">
        <f t="shared" si="156"/>
        <v>0.61087129301447085</v>
      </c>
      <c r="AA126" s="15">
        <f>SUM(L$2:L126)-SUM(AB$2:AB126)</f>
        <v>29299.548000000177</v>
      </c>
      <c r="AB126" s="118"/>
      <c r="AC126" s="161">
        <f t="shared" si="80"/>
        <v>-378.44445217865166</v>
      </c>
      <c r="AD126" s="161">
        <f t="shared" si="81"/>
        <v>-10828.444452178652</v>
      </c>
    </row>
    <row r="127" spans="1:30" x14ac:dyDescent="0.25">
      <c r="A127" s="113">
        <v>42836</v>
      </c>
      <c r="B127" s="117"/>
      <c r="C127" s="118" t="s">
        <v>69</v>
      </c>
      <c r="D127" s="118">
        <v>500</v>
      </c>
      <c r="E127" s="159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6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50">
        <f t="shared" si="156"/>
        <v>0.58558194087045945</v>
      </c>
      <c r="AA127" s="15">
        <f>SUM(L$2:L127)-SUM(AB$2:AB127)</f>
        <v>30961.878000000179</v>
      </c>
      <c r="AB127" s="118"/>
      <c r="AC127" s="161">
        <f t="shared" si="80"/>
        <v>-194.07079614561246</v>
      </c>
      <c r="AD127" s="161">
        <f t="shared" si="81"/>
        <v>-10144.070796145612</v>
      </c>
    </row>
    <row r="128" spans="1:30" x14ac:dyDescent="0.25">
      <c r="A128" s="113">
        <v>42836</v>
      </c>
      <c r="B128" s="117" t="s">
        <v>412</v>
      </c>
      <c r="C128" s="118" t="s">
        <v>63</v>
      </c>
      <c r="D128" s="118">
        <v>500</v>
      </c>
      <c r="E128" s="159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6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50">
        <f t="shared" si="156"/>
        <v>0.6108955295077938</v>
      </c>
      <c r="AA128" s="15">
        <f>SUM(L$2:L128)-SUM(AB$2:AB128)</f>
        <v>29464.378000000179</v>
      </c>
      <c r="AB128" s="118"/>
      <c r="AC128" s="161">
        <f t="shared" si="80"/>
        <v>-360.10582002176506</v>
      </c>
      <c r="AD128" s="161">
        <f t="shared" si="81"/>
        <v>-10810.105820021765</v>
      </c>
    </row>
    <row r="129" spans="1:30" x14ac:dyDescent="0.25">
      <c r="A129" s="113">
        <v>42837</v>
      </c>
      <c r="B129" s="117" t="s">
        <v>413</v>
      </c>
      <c r="C129" s="118" t="s">
        <v>63</v>
      </c>
      <c r="D129" s="118">
        <v>500</v>
      </c>
      <c r="E129" s="159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6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50">
        <f t="shared" ref="Z129:Z134" si="176">F129/U129</f>
        <v>0.63659131662031698</v>
      </c>
      <c r="AA129" s="15">
        <f>SUM(L$2:L129)-SUM(AB$2:AB129)</f>
        <v>28100.878000000179</v>
      </c>
      <c r="AB129" s="118"/>
      <c r="AC129" s="161">
        <f t="shared" si="80"/>
        <v>-515.69434172185663</v>
      </c>
      <c r="AD129" s="161">
        <f t="shared" si="81"/>
        <v>-11465.694341721857</v>
      </c>
    </row>
    <row r="130" spans="1:30" x14ac:dyDescent="0.25">
      <c r="A130" s="113">
        <v>42837</v>
      </c>
      <c r="B130" s="117" t="s">
        <v>222</v>
      </c>
      <c r="C130" s="118" t="s">
        <v>63</v>
      </c>
      <c r="D130" s="118">
        <v>500</v>
      </c>
      <c r="E130" s="159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6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50">
        <f t="shared" si="176"/>
        <v>0.66487808362784939</v>
      </c>
      <c r="AA130" s="15">
        <f>SUM(L$2:L130)-SUM(AB$2:AB130)</f>
        <v>27767.378000000164</v>
      </c>
      <c r="AB130" s="118"/>
      <c r="AC130" s="161">
        <f t="shared" si="80"/>
        <v>-554.32159313400166</v>
      </c>
      <c r="AD130" s="161">
        <f t="shared" si="81"/>
        <v>-12004.321593134002</v>
      </c>
    </row>
    <row r="131" spans="1:30" x14ac:dyDescent="0.25">
      <c r="A131" s="113">
        <v>42837</v>
      </c>
      <c r="B131" s="117" t="s">
        <v>414</v>
      </c>
      <c r="C131" s="118" t="s">
        <v>63</v>
      </c>
      <c r="D131" s="118">
        <v>700</v>
      </c>
      <c r="E131" s="159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6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50">
        <f t="shared" si="176"/>
        <v>0.7042343657269603</v>
      </c>
      <c r="AA131" s="15">
        <f>SUM(L$2:L131)-SUM(AB$2:AB131)</f>
        <v>27189.878000000179</v>
      </c>
      <c r="AB131" s="118"/>
      <c r="AC131" s="161">
        <f t="shared" si="80"/>
        <v>-621.685438307352</v>
      </c>
      <c r="AD131" s="161">
        <f t="shared" si="81"/>
        <v>-12771.685438307351</v>
      </c>
    </row>
    <row r="132" spans="1:30" x14ac:dyDescent="0.25">
      <c r="A132" s="113">
        <v>42838</v>
      </c>
      <c r="B132" s="117"/>
      <c r="C132" s="118" t="s">
        <v>63</v>
      </c>
      <c r="D132" s="118">
        <v>500</v>
      </c>
      <c r="E132" s="159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6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50">
        <f t="shared" si="176"/>
        <v>0.73031356189593455</v>
      </c>
      <c r="AA132" s="15">
        <f>SUM(L$2:L132)-SUM(AB$2:AB132)</f>
        <v>25726.878000000179</v>
      </c>
      <c r="AB132" s="118"/>
      <c r="AC132" s="161">
        <f t="shared" si="80"/>
        <v>-795.14714853273381</v>
      </c>
      <c r="AD132" s="161">
        <f t="shared" si="81"/>
        <v>-13445.147148532735</v>
      </c>
    </row>
    <row r="133" spans="1:30" x14ac:dyDescent="0.25">
      <c r="A133" s="113">
        <v>42838</v>
      </c>
      <c r="B133" s="117" t="s">
        <v>415</v>
      </c>
      <c r="C133" s="118" t="s">
        <v>69</v>
      </c>
      <c r="D133" s="118">
        <v>500</v>
      </c>
      <c r="E133" s="159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6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50">
        <f t="shared" si="176"/>
        <v>0.70402756069772154</v>
      </c>
      <c r="AA133" s="15">
        <f>SUM(L$2:L133)-SUM(AB$2:AB133)</f>
        <v>27235.388000000174</v>
      </c>
      <c r="AB133" s="118"/>
      <c r="AC133" s="161">
        <f t="shared" si="80"/>
        <v>-616.62004354120552</v>
      </c>
      <c r="AD133" s="161">
        <f t="shared" si="81"/>
        <v>-12766.620043541205</v>
      </c>
    </row>
    <row r="134" spans="1:30" x14ac:dyDescent="0.25">
      <c r="A134" s="113">
        <v>42842</v>
      </c>
      <c r="B134" s="117" t="s">
        <v>416</v>
      </c>
      <c r="C134" s="118" t="s">
        <v>63</v>
      </c>
      <c r="D134" s="118">
        <v>500</v>
      </c>
      <c r="E134" s="159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6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50">
        <f t="shared" si="176"/>
        <v>0.72886121482240829</v>
      </c>
      <c r="AA134" s="15">
        <f>SUM(L$2:L134)-SUM(AB$2:AB134)</f>
        <v>25164.888000000174</v>
      </c>
      <c r="AB134" s="118"/>
      <c r="AC134" s="161">
        <f t="shared" si="80"/>
        <v>-863.41801827469078</v>
      </c>
      <c r="AD134" s="161">
        <f t="shared" si="81"/>
        <v>-13513.418018274691</v>
      </c>
    </row>
    <row r="135" spans="1:30" x14ac:dyDescent="0.25">
      <c r="A135" s="113">
        <v>42843</v>
      </c>
      <c r="B135" s="117"/>
      <c r="C135" s="118" t="s">
        <v>69</v>
      </c>
      <c r="D135" s="118">
        <v>500</v>
      </c>
      <c r="E135" s="159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6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50">
        <f t="shared" ref="Z135:Z142" si="195">F135/U135</f>
        <v>0.70391673595301252</v>
      </c>
      <c r="AA135" s="15">
        <f>SUM(L$2:L135)-SUM(AB$2:AB135)</f>
        <v>27432.393000000178</v>
      </c>
      <c r="AB135" s="118"/>
      <c r="AC135" s="161">
        <f t="shared" si="80"/>
        <v>-594.0313118464984</v>
      </c>
      <c r="AD135" s="161">
        <f t="shared" si="81"/>
        <v>-12744.031311846498</v>
      </c>
    </row>
    <row r="136" spans="1:30" x14ac:dyDescent="0.25">
      <c r="A136" s="113">
        <v>42844</v>
      </c>
      <c r="B136" s="117" t="s">
        <v>417</v>
      </c>
      <c r="C136" s="118" t="s">
        <v>63</v>
      </c>
      <c r="D136" s="118">
        <v>500</v>
      </c>
      <c r="E136" s="159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6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50">
        <f t="shared" si="195"/>
        <v>0.72874959442064036</v>
      </c>
      <c r="AA136" s="15">
        <f>SUM(L$2:L136)-SUM(AB$2:AB136)</f>
        <v>25361.893000000178</v>
      </c>
      <c r="AB136" s="118"/>
      <c r="AC136" s="161">
        <f t="shared" si="80"/>
        <v>-840.11408656462834</v>
      </c>
      <c r="AD136" s="161">
        <f t="shared" si="81"/>
        <v>-13490.114086564628</v>
      </c>
    </row>
    <row r="137" spans="1:30" x14ac:dyDescent="0.25">
      <c r="A137" s="113">
        <v>42844</v>
      </c>
      <c r="B137" s="117" t="s">
        <v>418</v>
      </c>
      <c r="C137" s="118" t="s">
        <v>63</v>
      </c>
      <c r="D137" s="118">
        <v>500</v>
      </c>
      <c r="E137" s="159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6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50">
        <f t="shared" si="195"/>
        <v>0.75380128220420684</v>
      </c>
      <c r="AA137" s="15">
        <f>SUM(L$2:L137)-SUM(AB$2:AB137)</f>
        <v>23332.893000000178</v>
      </c>
      <c r="AB137" s="118"/>
      <c r="AC137" s="161">
        <f t="shared" si="80"/>
        <v>-1089.8142890877623</v>
      </c>
      <c r="AD137" s="161">
        <f t="shared" si="81"/>
        <v>-14239.814289087763</v>
      </c>
    </row>
    <row r="138" spans="1:30" x14ac:dyDescent="0.25">
      <c r="A138" s="113">
        <v>42844</v>
      </c>
      <c r="B138" s="117"/>
      <c r="C138" s="118" t="s">
        <v>69</v>
      </c>
      <c r="D138" s="118">
        <v>500</v>
      </c>
      <c r="E138" s="159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6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50">
        <f t="shared" si="195"/>
        <v>0.72763265779045871</v>
      </c>
      <c r="AA138" s="15">
        <f>SUM(L$2:L138)-SUM(AB$2:AB138)</f>
        <v>24901.503000000164</v>
      </c>
      <c r="AB138" s="118"/>
      <c r="AC138" s="161">
        <f t="shared" si="80"/>
        <v>-896.35148616173535</v>
      </c>
      <c r="AD138" s="161">
        <f t="shared" si="81"/>
        <v>-13546.351486161735</v>
      </c>
    </row>
    <row r="139" spans="1:30" x14ac:dyDescent="0.25">
      <c r="A139" s="113">
        <v>42845</v>
      </c>
      <c r="B139" s="117" t="s">
        <v>419</v>
      </c>
      <c r="C139" s="118" t="s">
        <v>63</v>
      </c>
      <c r="D139" s="118">
        <v>500</v>
      </c>
      <c r="E139" s="159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6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50">
        <f t="shared" si="195"/>
        <v>0.75042775643204973</v>
      </c>
      <c r="AA139" s="15">
        <f>SUM(L$2:L139)-SUM(AB$2:AB139)</f>
        <v>21734.003000000164</v>
      </c>
      <c r="AB139" s="118"/>
      <c r="AC139" s="161">
        <f t="shared" si="80"/>
        <v>-1293.7728368698752</v>
      </c>
      <c r="AD139" s="161">
        <f t="shared" si="81"/>
        <v>-14443.772836869875</v>
      </c>
    </row>
    <row r="140" spans="1:30" x14ac:dyDescent="0.25">
      <c r="A140" s="113">
        <v>42846</v>
      </c>
      <c r="B140" s="117" t="s">
        <v>420</v>
      </c>
      <c r="C140" s="118" t="s">
        <v>63</v>
      </c>
      <c r="D140" s="118">
        <v>500</v>
      </c>
      <c r="E140" s="159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6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50">
        <f t="shared" si="195"/>
        <v>0.77784268162675829</v>
      </c>
      <c r="AA140" s="15">
        <f>SUM(L$2:L140)-SUM(AB$2:AB140)</f>
        <v>21071.503000000179</v>
      </c>
      <c r="AB140" s="118"/>
      <c r="AC140" s="161">
        <f t="shared" si="80"/>
        <v>-1379.4871519457572</v>
      </c>
      <c r="AD140" s="161">
        <f t="shared" si="81"/>
        <v>-15029.487151945757</v>
      </c>
    </row>
    <row r="141" spans="1:30" x14ac:dyDescent="0.25">
      <c r="A141" s="113">
        <v>42849</v>
      </c>
      <c r="B141" s="117" t="s">
        <v>421</v>
      </c>
      <c r="C141" s="118" t="s">
        <v>63</v>
      </c>
      <c r="D141" s="118">
        <v>500</v>
      </c>
      <c r="E141" s="159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6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50">
        <f t="shared" si="195"/>
        <v>0.80161953771478855</v>
      </c>
      <c r="AA141" s="15">
        <f>SUM(L$2:L141)-SUM(AB$2:AB141)</f>
        <v>18063.503000000179</v>
      </c>
      <c r="AB141" s="118"/>
      <c r="AC141" s="161">
        <f t="shared" si="80"/>
        <v>-1780.211507082327</v>
      </c>
      <c r="AD141" s="161">
        <f t="shared" si="81"/>
        <v>-15930.211507082327</v>
      </c>
    </row>
    <row r="142" spans="1:30" x14ac:dyDescent="0.25">
      <c r="A142" s="113">
        <v>42849</v>
      </c>
      <c r="B142" s="117" t="s">
        <v>238</v>
      </c>
      <c r="C142" s="118" t="s">
        <v>63</v>
      </c>
      <c r="D142" s="118">
        <v>500</v>
      </c>
      <c r="E142" s="159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6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50">
        <f t="shared" si="195"/>
        <v>0.82775774132267632</v>
      </c>
      <c r="AA142" s="15">
        <f>SUM(L$2:L142)-SUM(AB$2:AB142)</f>
        <v>16502.003000000179</v>
      </c>
      <c r="AB142" s="118"/>
      <c r="AC142" s="161">
        <f t="shared" si="80"/>
        <v>-1995.7381961349718</v>
      </c>
      <c r="AD142" s="161">
        <f t="shared" si="81"/>
        <v>-16645.738196134971</v>
      </c>
    </row>
    <row r="143" spans="1:30" x14ac:dyDescent="0.25">
      <c r="A143" s="113">
        <v>42852</v>
      </c>
      <c r="B143" s="117"/>
      <c r="C143" s="118" t="s">
        <v>69</v>
      </c>
      <c r="D143" s="118">
        <v>500</v>
      </c>
      <c r="E143" s="159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6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50">
        <f t="shared" ref="Z143:Z153" si="214">F143/U143</f>
        <v>0.80238041340121058</v>
      </c>
      <c r="AA143" s="15">
        <f>SUM(L$2:L143)-SUM(AB$2:AB143)</f>
        <v>18983.343000000175</v>
      </c>
      <c r="AB143" s="118"/>
      <c r="AC143" s="161">
        <f t="shared" si="80"/>
        <v>-1656.8710298677915</v>
      </c>
      <c r="AD143" s="161">
        <f t="shared" si="81"/>
        <v>-15806.871029867791</v>
      </c>
    </row>
    <row r="144" spans="1:30" x14ac:dyDescent="0.25">
      <c r="A144" s="113">
        <v>42857</v>
      </c>
      <c r="B144" s="117"/>
      <c r="C144" s="118" t="s">
        <v>69</v>
      </c>
      <c r="D144" s="118">
        <v>500</v>
      </c>
      <c r="E144" s="159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6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50">
        <f t="shared" si="214"/>
        <v>0.77732874829631016</v>
      </c>
      <c r="AA144" s="15">
        <f>SUM(L$2:L144)-SUM(AB$2:AB144)</f>
        <v>21521.093000000175</v>
      </c>
      <c r="AB144" s="118"/>
      <c r="AC144" s="161">
        <f t="shared" si="80"/>
        <v>-1323.3748051176499</v>
      </c>
      <c r="AD144" s="161">
        <f t="shared" si="81"/>
        <v>-14973.37480511765</v>
      </c>
    </row>
    <row r="145" spans="1:30" x14ac:dyDescent="0.25">
      <c r="A145" s="113">
        <v>42860</v>
      </c>
      <c r="B145" s="117" t="s">
        <v>234</v>
      </c>
      <c r="C145" s="118" t="s">
        <v>63</v>
      </c>
      <c r="D145" s="118">
        <v>500</v>
      </c>
      <c r="E145" s="159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6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50">
        <f t="shared" si="214"/>
        <v>0.80109031754880689</v>
      </c>
      <c r="AA145" s="15">
        <f>SUM(L$2:L145)-SUM(AB$2:AB145)</f>
        <v>18513.093000000161</v>
      </c>
      <c r="AB145" s="118"/>
      <c r="AC145" s="161">
        <f t="shared" si="80"/>
        <v>-1721.6403192632897</v>
      </c>
      <c r="AD145" s="161">
        <f t="shared" si="81"/>
        <v>-15871.64031926329</v>
      </c>
    </row>
    <row r="146" spans="1:30" x14ac:dyDescent="0.25">
      <c r="A146" s="113">
        <v>42865</v>
      </c>
      <c r="B146" s="117" t="s">
        <v>246</v>
      </c>
      <c r="C146" s="118" t="s">
        <v>63</v>
      </c>
      <c r="D146" s="118">
        <v>500</v>
      </c>
      <c r="E146" s="159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6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50">
        <f t="shared" si="214"/>
        <v>0.82494748390703221</v>
      </c>
      <c r="AA146" s="15">
        <f>SUM(L$2:L146)-SUM(AB$2:AB146)</f>
        <v>15395.09300000019</v>
      </c>
      <c r="AB146" s="118"/>
      <c r="AC146" s="161">
        <f t="shared" si="80"/>
        <v>-2155.2881939826311</v>
      </c>
      <c r="AD146" s="161">
        <f t="shared" si="81"/>
        <v>-16805.288193982633</v>
      </c>
    </row>
    <row r="147" spans="1:30" x14ac:dyDescent="0.25">
      <c r="A147" s="113">
        <v>42866</v>
      </c>
      <c r="B147" s="117"/>
      <c r="C147" s="118" t="s">
        <v>63</v>
      </c>
      <c r="D147" s="118">
        <v>500</v>
      </c>
      <c r="E147" s="159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6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50">
        <f t="shared" si="214"/>
        <v>0.8481840793013159</v>
      </c>
      <c r="AA147" s="15">
        <f>SUM(L$2:L147)-SUM(AB$2:AB147)</f>
        <v>11581.093000000175</v>
      </c>
      <c r="AB147" s="118"/>
      <c r="AC147" s="161">
        <f t="shared" si="80"/>
        <v>-2715.8610055769263</v>
      </c>
      <c r="AD147" s="161">
        <f t="shared" si="81"/>
        <v>-17865.861005576928</v>
      </c>
    </row>
    <row r="148" spans="1:30" x14ac:dyDescent="0.25">
      <c r="A148" s="113">
        <v>42866</v>
      </c>
      <c r="B148" s="117" t="s">
        <v>422</v>
      </c>
      <c r="C148" s="118" t="s">
        <v>69</v>
      </c>
      <c r="D148" s="118">
        <v>500</v>
      </c>
      <c r="E148" s="159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6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50">
        <f t="shared" si="214"/>
        <v>0.82306162534785832</v>
      </c>
      <c r="AA148" s="15">
        <f>SUM(L$2:L148)-SUM(AB$2:AB148)</f>
        <v>14299.103000000185</v>
      </c>
      <c r="AB148" s="118"/>
      <c r="AC148" s="161">
        <f t="shared" si="80"/>
        <v>-2314.1685273809544</v>
      </c>
      <c r="AD148" s="161">
        <f t="shared" si="81"/>
        <v>-16964.168527380956</v>
      </c>
    </row>
    <row r="149" spans="1:30" x14ac:dyDescent="0.25">
      <c r="A149" s="113">
        <v>42867</v>
      </c>
      <c r="B149" s="117"/>
      <c r="C149" s="118" t="s">
        <v>69</v>
      </c>
      <c r="D149" s="118">
        <v>500</v>
      </c>
      <c r="E149" s="159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6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50">
        <f t="shared" si="214"/>
        <v>0.79762463245856907</v>
      </c>
      <c r="AA149" s="15">
        <f>SUM(L$2:L149)-SUM(AB$2:AB149)</f>
        <v>16487.538000000197</v>
      </c>
      <c r="AB149" s="118"/>
      <c r="AC149" s="161">
        <f t="shared" ref="AC149:AC206" si="215">I149/E149*(1-0.0005)</f>
        <v>-2002.4260843788441</v>
      </c>
      <c r="AD149" s="161">
        <f t="shared" ref="AD149:AD206" si="216">AC149-F149</f>
        <v>-16152.426084378843</v>
      </c>
    </row>
    <row r="150" spans="1:30" x14ac:dyDescent="0.25">
      <c r="A150" s="113">
        <v>42870</v>
      </c>
      <c r="B150" s="117" t="s">
        <v>233</v>
      </c>
      <c r="C150" s="118" t="s">
        <v>63</v>
      </c>
      <c r="D150" s="118">
        <v>500</v>
      </c>
      <c r="E150" s="159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6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50">
        <f t="shared" si="214"/>
        <v>0.82292020063298543</v>
      </c>
      <c r="AA150" s="15">
        <f>SUM(L$2:L150)-SUM(AB$2:AB150)</f>
        <v>14501.538000000182</v>
      </c>
      <c r="AB150" s="118"/>
      <c r="AC150" s="161">
        <f t="shared" si="215"/>
        <v>-2285.9488192740951</v>
      </c>
      <c r="AD150" s="161">
        <f t="shared" si="216"/>
        <v>-16935.948819274094</v>
      </c>
    </row>
    <row r="151" spans="1:30" x14ac:dyDescent="0.25">
      <c r="A151" s="113">
        <v>42871</v>
      </c>
      <c r="B151" s="117"/>
      <c r="C151" s="118" t="s">
        <v>63</v>
      </c>
      <c r="D151" s="118">
        <v>500</v>
      </c>
      <c r="E151" s="159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6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50">
        <f t="shared" si="214"/>
        <v>0.8467911456472661</v>
      </c>
      <c r="AA151" s="15">
        <f>SUM(L$2:L151)-SUM(AB$2:AB151)</f>
        <v>11273.538000000182</v>
      </c>
      <c r="AB151" s="118"/>
      <c r="AC151" s="161">
        <f t="shared" si="215"/>
        <v>-2765.9095323037345</v>
      </c>
      <c r="AD151" s="161">
        <f t="shared" si="216"/>
        <v>-17915.909532303733</v>
      </c>
    </row>
    <row r="152" spans="1:30" x14ac:dyDescent="0.25">
      <c r="A152" s="113">
        <v>42871</v>
      </c>
      <c r="B152" s="117"/>
      <c r="C152" s="118" t="s">
        <v>63</v>
      </c>
      <c r="D152" s="118">
        <v>500</v>
      </c>
      <c r="E152" s="159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6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50">
        <f t="shared" si="214"/>
        <v>0.8719612985406715</v>
      </c>
      <c r="AA152" s="15">
        <f>SUM(L$2:L152)-SUM(AB$2:AB152)</f>
        <v>8844.5380000001824</v>
      </c>
      <c r="AB152" s="118"/>
      <c r="AC152" s="161">
        <f t="shared" si="215"/>
        <v>-3143.0883792378472</v>
      </c>
      <c r="AD152" s="161">
        <f t="shared" si="216"/>
        <v>-18793.088379237848</v>
      </c>
    </row>
    <row r="153" spans="1:30" x14ac:dyDescent="0.25">
      <c r="A153" s="113">
        <v>42871</v>
      </c>
      <c r="B153" s="117" t="s">
        <v>423</v>
      </c>
      <c r="C153" s="118" t="s">
        <v>69</v>
      </c>
      <c r="D153" s="118">
        <v>500</v>
      </c>
      <c r="E153" s="159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6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50">
        <f t="shared" si="214"/>
        <v>0.84638860247444447</v>
      </c>
      <c r="AA153" s="15">
        <f>SUM(L$2:L153)-SUM(AB$2:AB153)</f>
        <v>11339.653000000173</v>
      </c>
      <c r="AB153" s="118"/>
      <c r="AC153" s="161">
        <f t="shared" si="215"/>
        <v>-2757.4047777992314</v>
      </c>
      <c r="AD153" s="161">
        <f t="shared" si="216"/>
        <v>-17907.404777799231</v>
      </c>
    </row>
    <row r="154" spans="1:30" x14ac:dyDescent="0.25">
      <c r="A154" s="113">
        <v>42871</v>
      </c>
      <c r="B154" s="117" t="s">
        <v>424</v>
      </c>
      <c r="C154" s="118" t="s">
        <v>69</v>
      </c>
      <c r="D154" s="118">
        <v>500</v>
      </c>
      <c r="E154" s="159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6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50">
        <f t="shared" ref="Z154:Z160" si="235">F154/U154</f>
        <v>0.82151894678529391</v>
      </c>
      <c r="AA154" s="15">
        <f>SUM(L$2:L154)-SUM(AB$2:AB154)</f>
        <v>14209.173000000163</v>
      </c>
      <c r="AB154" s="118"/>
      <c r="AC154" s="161">
        <f t="shared" si="215"/>
        <v>-2331.275110992467</v>
      </c>
      <c r="AD154" s="161">
        <f t="shared" si="216"/>
        <v>-16981.275110992468</v>
      </c>
    </row>
    <row r="155" spans="1:30" x14ac:dyDescent="0.25">
      <c r="A155" s="113">
        <v>42872</v>
      </c>
      <c r="B155" s="117"/>
      <c r="C155" s="118" t="s">
        <v>69</v>
      </c>
      <c r="D155" s="118">
        <v>500</v>
      </c>
      <c r="E155" s="159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6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50">
        <f t="shared" si="235"/>
        <v>0.79546592953674167</v>
      </c>
      <c r="AA155" s="15">
        <f>SUM(L$2:L155)-SUM(AB$2:AB155)</f>
        <v>15811.638000000159</v>
      </c>
      <c r="AB155" s="118"/>
      <c r="AC155" s="161">
        <f t="shared" si="215"/>
        <v>-2101.0267801734867</v>
      </c>
      <c r="AD155" s="161">
        <f t="shared" si="216"/>
        <v>-16251.026780173486</v>
      </c>
    </row>
    <row r="156" spans="1:30" x14ac:dyDescent="0.25">
      <c r="A156" s="113">
        <v>42877</v>
      </c>
      <c r="B156" s="117" t="s">
        <v>425</v>
      </c>
      <c r="C156" s="118" t="s">
        <v>63</v>
      </c>
      <c r="D156" s="118">
        <v>500</v>
      </c>
      <c r="E156" s="159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6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50">
        <f t="shared" si="235"/>
        <v>0.81934472646913936</v>
      </c>
      <c r="AA156" s="15">
        <f>SUM(L$2:L156)-SUM(AB$2:AB156)</f>
        <v>12976.638000000159</v>
      </c>
      <c r="AB156" s="118"/>
      <c r="AC156" s="161">
        <f t="shared" si="215"/>
        <v>-2514.4686932655704</v>
      </c>
      <c r="AD156" s="161">
        <f t="shared" si="216"/>
        <v>-17164.468693265571</v>
      </c>
    </row>
    <row r="157" spans="1:30" x14ac:dyDescent="0.25">
      <c r="A157" s="113">
        <v>42878</v>
      </c>
      <c r="B157" s="117"/>
      <c r="C157" s="118" t="s">
        <v>63</v>
      </c>
      <c r="D157" s="118">
        <v>500</v>
      </c>
      <c r="E157" s="159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6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50">
        <f t="shared" si="235"/>
        <v>0.84377141978860837</v>
      </c>
      <c r="AA157" s="15">
        <f>SUM(L$2:L157)-SUM(AB$2:AB157)</f>
        <v>10334.638000000159</v>
      </c>
      <c r="AB157" s="118"/>
      <c r="AC157" s="161">
        <f t="shared" si="215"/>
        <v>-2916.7162049414874</v>
      </c>
      <c r="AD157" s="161">
        <f t="shared" si="216"/>
        <v>-18066.716204941487</v>
      </c>
    </row>
    <row r="158" spans="1:30" x14ac:dyDescent="0.25">
      <c r="A158" s="113">
        <v>42879</v>
      </c>
      <c r="B158" s="117"/>
      <c r="C158" s="118" t="s">
        <v>63</v>
      </c>
      <c r="D158" s="118">
        <v>500</v>
      </c>
      <c r="E158" s="159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6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50">
        <f t="shared" si="235"/>
        <v>0.86876683323514214</v>
      </c>
      <c r="AA158" s="15">
        <f>SUM(L$2:L158)-SUM(AB$2:AB158)</f>
        <v>7905.6380000001591</v>
      </c>
      <c r="AB158" s="118"/>
      <c r="AC158" s="161">
        <f t="shared" si="215"/>
        <v>-3301.1066555112939</v>
      </c>
      <c r="AD158" s="161">
        <f t="shared" si="216"/>
        <v>-18951.106655511292</v>
      </c>
    </row>
    <row r="159" spans="1:30" x14ac:dyDescent="0.25">
      <c r="A159" s="113">
        <v>42880</v>
      </c>
      <c r="B159" s="117" t="s">
        <v>426</v>
      </c>
      <c r="C159" s="118" t="s">
        <v>69</v>
      </c>
      <c r="D159" s="118">
        <v>500</v>
      </c>
      <c r="E159" s="159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6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50">
        <f t="shared" si="235"/>
        <v>0.84406978763620122</v>
      </c>
      <c r="AA159" s="15">
        <f>SUM(L$2:L159)-SUM(AB$2:AB159)</f>
        <v>11183.268000000164</v>
      </c>
      <c r="AB159" s="118"/>
      <c r="AC159" s="161">
        <f t="shared" si="215"/>
        <v>-2788.2870711886353</v>
      </c>
      <c r="AD159" s="161">
        <f t="shared" si="216"/>
        <v>-17938.287071188635</v>
      </c>
    </row>
    <row r="160" spans="1:30" x14ac:dyDescent="0.25">
      <c r="A160" s="113">
        <v>42880</v>
      </c>
      <c r="B160" s="117" t="s">
        <v>239</v>
      </c>
      <c r="C160" s="118" t="s">
        <v>69</v>
      </c>
      <c r="D160" s="118">
        <v>500</v>
      </c>
      <c r="E160" s="159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6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50">
        <f t="shared" si="235"/>
        <v>0.8180519686732477</v>
      </c>
      <c r="AA160" s="15">
        <f>SUM(L$2:L160)-SUM(AB$2:AB160)</f>
        <v>12840.843000000175</v>
      </c>
      <c r="AB160" s="118"/>
      <c r="AC160" s="161">
        <f t="shared" si="215"/>
        <v>-2538.1650596815321</v>
      </c>
      <c r="AD160" s="161">
        <f t="shared" si="216"/>
        <v>-17188.165059681531</v>
      </c>
    </row>
    <row r="161" spans="1:30" x14ac:dyDescent="0.25">
      <c r="A161" s="113">
        <v>42893</v>
      </c>
      <c r="B161" s="114"/>
      <c r="C161" s="118" t="s">
        <v>69</v>
      </c>
      <c r="D161" s="118">
        <v>500</v>
      </c>
      <c r="E161" s="159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6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50">
        <f t="shared" ref="Z161:Z171" si="254">F161/U161</f>
        <v>0.79306421831236806</v>
      </c>
      <c r="AA161" s="15">
        <f>SUM(L$2:L161)-SUM(AB$2:AB161)</f>
        <v>15175.838000000171</v>
      </c>
      <c r="AB161" s="66"/>
      <c r="AC161" s="161">
        <f t="shared" si="215"/>
        <v>-2196.1009008739111</v>
      </c>
      <c r="AD161" s="161">
        <f t="shared" si="216"/>
        <v>-16346.100900873911</v>
      </c>
    </row>
    <row r="162" spans="1:30" x14ac:dyDescent="0.25">
      <c r="A162" s="113">
        <v>42898</v>
      </c>
      <c r="B162" s="114"/>
      <c r="C162" s="118" t="s">
        <v>69</v>
      </c>
      <c r="D162" s="118">
        <v>500</v>
      </c>
      <c r="E162" s="159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6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50">
        <f t="shared" si="254"/>
        <v>0.76781804783868801</v>
      </c>
      <c r="AA162" s="15">
        <f>SUM(L$2:L162)-SUM(AB$2:AB162)</f>
        <v>17147.763000000174</v>
      </c>
      <c r="AB162" s="66"/>
      <c r="AC162" s="161">
        <f t="shared" si="215"/>
        <v>-1916.5434574846656</v>
      </c>
      <c r="AD162" s="161">
        <f t="shared" si="216"/>
        <v>-15566.543457484666</v>
      </c>
    </row>
    <row r="163" spans="1:30" x14ac:dyDescent="0.25">
      <c r="A163" s="113">
        <v>42899</v>
      </c>
      <c r="B163" s="114"/>
      <c r="C163" s="118" t="s">
        <v>69</v>
      </c>
      <c r="D163" s="118">
        <v>500</v>
      </c>
      <c r="E163" s="159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6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50">
        <f t="shared" si="254"/>
        <v>0.74244543259273843</v>
      </c>
      <c r="AA163" s="15">
        <f>SUM(L$2:L163)-SUM(AB$2:AB163)</f>
        <v>18913.12300000016</v>
      </c>
      <c r="AB163" s="66"/>
      <c r="AC163" s="161">
        <f t="shared" si="215"/>
        <v>-1673.3516737318889</v>
      </c>
      <c r="AD163" s="161">
        <f t="shared" si="216"/>
        <v>-14823.35167373189</v>
      </c>
    </row>
    <row r="164" spans="1:30" x14ac:dyDescent="0.25">
      <c r="A164" s="113">
        <v>42900</v>
      </c>
      <c r="B164" s="114"/>
      <c r="C164" s="118" t="s">
        <v>69</v>
      </c>
      <c r="D164" s="118">
        <v>500</v>
      </c>
      <c r="E164" s="159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6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50">
        <f t="shared" si="254"/>
        <v>0.71492477411382627</v>
      </c>
      <c r="AA164" s="15">
        <f>SUM(L$2:L164)-SUM(AB$2:AB164)</f>
        <v>19298.468000000175</v>
      </c>
      <c r="AB164" s="66"/>
      <c r="AC164" s="161">
        <f t="shared" si="215"/>
        <v>-1620.9626391095094</v>
      </c>
      <c r="AD164" s="161">
        <f t="shared" si="216"/>
        <v>-14270.96263910951</v>
      </c>
    </row>
    <row r="165" spans="1:30" x14ac:dyDescent="0.25">
      <c r="A165" s="113">
        <v>42900</v>
      </c>
      <c r="B165" s="114"/>
      <c r="C165" s="118" t="s">
        <v>69</v>
      </c>
      <c r="D165" s="118">
        <v>500</v>
      </c>
      <c r="E165" s="159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6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50">
        <f t="shared" si="254"/>
        <v>0.68811575298466487</v>
      </c>
      <c r="AA165" s="15">
        <f>SUM(L$2:L165)-SUM(AB$2:AB165)</f>
        <v>20048.283000000163</v>
      </c>
      <c r="AB165" s="66"/>
      <c r="AC165" s="161">
        <f t="shared" si="215"/>
        <v>-1519.8039950418206</v>
      </c>
      <c r="AD165" s="161">
        <f t="shared" si="216"/>
        <v>-13669.803995041821</v>
      </c>
    </row>
    <row r="166" spans="1:30" x14ac:dyDescent="0.25">
      <c r="A166" s="113">
        <v>42907</v>
      </c>
      <c r="B166" s="119" t="s">
        <v>427</v>
      </c>
      <c r="C166" s="118"/>
      <c r="D166" s="118"/>
      <c r="E166" s="159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6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50">
        <f t="shared" si="254"/>
        <v>0.67936733924581261</v>
      </c>
      <c r="AA166" s="15">
        <f>SUM(L$2:L166)-SUM(AB$2:AB166)</f>
        <v>19805.283000000178</v>
      </c>
      <c r="AB166" s="66"/>
      <c r="AC166" s="161">
        <f t="shared" si="215"/>
        <v>-1571.3500531515178</v>
      </c>
      <c r="AD166" s="161">
        <f t="shared" si="216"/>
        <v>-13721.350053151518</v>
      </c>
    </row>
    <row r="167" spans="1:30" x14ac:dyDescent="0.25">
      <c r="A167" s="113">
        <v>42907</v>
      </c>
      <c r="B167" s="114" t="s">
        <v>428</v>
      </c>
      <c r="C167" s="118" t="s">
        <v>63</v>
      </c>
      <c r="D167" s="118">
        <v>500</v>
      </c>
      <c r="E167" s="159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6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50">
        <f t="shared" si="254"/>
        <v>0.70373659481402784</v>
      </c>
      <c r="AA167" s="15">
        <f>SUM(L$2:L167)-SUM(AB$2:AB167)</f>
        <v>18220.783000000163</v>
      </c>
      <c r="AB167" s="66"/>
      <c r="AC167" s="161">
        <f t="shared" si="215"/>
        <v>-1791.5450355295613</v>
      </c>
      <c r="AD167" s="161">
        <f t="shared" si="216"/>
        <v>-14441.545035529562</v>
      </c>
    </row>
    <row r="168" spans="1:30" x14ac:dyDescent="0.25">
      <c r="A168" s="113">
        <v>42909</v>
      </c>
      <c r="B168" s="114" t="s">
        <v>429</v>
      </c>
      <c r="C168" s="118" t="s">
        <v>63</v>
      </c>
      <c r="D168" s="118">
        <v>500</v>
      </c>
      <c r="E168" s="159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6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50">
        <f t="shared" si="254"/>
        <v>0.72888500726466232</v>
      </c>
      <c r="AA168" s="15">
        <f>SUM(L$2:L168)-SUM(AB$2:AB168)</f>
        <v>16950.783000000178</v>
      </c>
      <c r="AB168" s="66"/>
      <c r="AC168" s="161">
        <f t="shared" si="215"/>
        <v>-1972.1584399625963</v>
      </c>
      <c r="AD168" s="161">
        <f t="shared" si="216"/>
        <v>-15122.158439962597</v>
      </c>
    </row>
    <row r="169" spans="1:30" x14ac:dyDescent="0.25">
      <c r="A169" s="113">
        <v>42911</v>
      </c>
      <c r="B169" s="114"/>
      <c r="C169" s="118" t="s">
        <v>69</v>
      </c>
      <c r="D169" s="118">
        <v>500</v>
      </c>
      <c r="E169" s="159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6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50">
        <f t="shared" si="254"/>
        <v>0.71233365611446842</v>
      </c>
      <c r="AA169" s="15">
        <f>SUM(L$2:L169)-SUM(AB$2:AB169)</f>
        <v>23385.028000000173</v>
      </c>
      <c r="AB169" s="66"/>
      <c r="AC169" s="161">
        <f t="shared" si="215"/>
        <v>-1102.9004478260902</v>
      </c>
      <c r="AD169" s="161">
        <f t="shared" si="216"/>
        <v>-13752.90044782609</v>
      </c>
    </row>
    <row r="170" spans="1:30" x14ac:dyDescent="0.25">
      <c r="A170" s="113">
        <v>42912</v>
      </c>
      <c r="B170" s="114"/>
      <c r="C170" s="118" t="s">
        <v>69</v>
      </c>
      <c r="D170" s="118">
        <v>500</v>
      </c>
      <c r="E170" s="159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6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50">
        <f t="shared" si="254"/>
        <v>0.68719430986667518</v>
      </c>
      <c r="AA170" s="15">
        <f>SUM(L$2:L170)-SUM(AB$2:AB170)</f>
        <v>25020.208000000166</v>
      </c>
      <c r="AB170" s="66"/>
      <c r="AC170" s="161">
        <f t="shared" si="215"/>
        <v>-897.14356493055936</v>
      </c>
      <c r="AD170" s="161">
        <f t="shared" si="216"/>
        <v>-13047.143564930559</v>
      </c>
    </row>
    <row r="171" spans="1:30" x14ac:dyDescent="0.25">
      <c r="A171" s="113">
        <v>42919</v>
      </c>
      <c r="B171" s="114"/>
      <c r="C171" s="118" t="s">
        <v>69</v>
      </c>
      <c r="D171" s="118">
        <v>500</v>
      </c>
      <c r="E171" s="159">
        <v>8.73</v>
      </c>
      <c r="F171" s="163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6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50">
        <f t="shared" si="254"/>
        <v>0.66108669185289171</v>
      </c>
      <c r="AA171" s="15">
        <f>SUM(L$2:L171)-SUM(AB$2:AB171)</f>
        <v>26104.343000000161</v>
      </c>
      <c r="AB171" s="66"/>
      <c r="AC171" s="161">
        <f t="shared" si="215"/>
        <v>-763.77176042383019</v>
      </c>
      <c r="AD171" s="161">
        <f t="shared" si="216"/>
        <v>-12413.77176042383</v>
      </c>
    </row>
    <row r="172" spans="1:30" x14ac:dyDescent="0.25">
      <c r="A172" s="113">
        <v>42920</v>
      </c>
      <c r="B172" s="114" t="s">
        <v>247</v>
      </c>
      <c r="C172" s="118" t="s">
        <v>63</v>
      </c>
      <c r="D172" s="118">
        <v>500</v>
      </c>
      <c r="E172" s="159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6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50">
        <f t="shared" ref="Z172:Z183" si="273">F172/U172</f>
        <v>0.68514697067266728</v>
      </c>
      <c r="AA172" s="15">
        <f>SUM(L$2:L172)-SUM(AB$2:AB172)</f>
        <v>24235.343000000161</v>
      </c>
      <c r="AB172" s="66"/>
      <c r="AC172" s="161">
        <f t="shared" si="215"/>
        <v>-996.00851441073962</v>
      </c>
      <c r="AD172" s="161">
        <f t="shared" si="216"/>
        <v>-13146.00851441074</v>
      </c>
    </row>
    <row r="173" spans="1:30" x14ac:dyDescent="0.25">
      <c r="A173" s="113">
        <v>42921</v>
      </c>
      <c r="B173" s="114"/>
      <c r="C173" s="118" t="s">
        <v>69</v>
      </c>
      <c r="D173" s="118">
        <v>500</v>
      </c>
      <c r="E173" s="159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6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50">
        <f t="shared" si="273"/>
        <v>0.66033342069319401</v>
      </c>
      <c r="AA173" s="15">
        <f>SUM(L$2:L173)-SUM(AB$2:AB173)</f>
        <v>25926.988000000179</v>
      </c>
      <c r="AB173" s="66"/>
      <c r="AC173" s="161">
        <f t="shared" si="215"/>
        <v>-785.87758794489321</v>
      </c>
      <c r="AD173" s="161">
        <f t="shared" si="216"/>
        <v>-12435.877587944893</v>
      </c>
    </row>
    <row r="174" spans="1:30" x14ac:dyDescent="0.25">
      <c r="A174" s="113">
        <v>42923</v>
      </c>
      <c r="B174" s="114"/>
      <c r="C174" s="118" t="s">
        <v>69</v>
      </c>
      <c r="D174" s="118">
        <v>500</v>
      </c>
      <c r="E174" s="159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6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50">
        <f t="shared" si="273"/>
        <v>0.63276912961411935</v>
      </c>
      <c r="AA174" s="15">
        <f>SUM(L$2:L174)-SUM(AB$2:AB174)</f>
        <v>26267.11800000017</v>
      </c>
      <c r="AB174" s="66"/>
      <c r="AC174" s="161">
        <f t="shared" si="215"/>
        <v>-744.28304988558693</v>
      </c>
      <c r="AD174" s="161">
        <f t="shared" si="216"/>
        <v>-11894.283049885587</v>
      </c>
    </row>
    <row r="175" spans="1:30" x14ac:dyDescent="0.25">
      <c r="A175" s="113">
        <v>42923</v>
      </c>
      <c r="B175" s="114"/>
      <c r="C175" s="118" t="s">
        <v>69</v>
      </c>
      <c r="D175" s="118">
        <v>500</v>
      </c>
      <c r="E175" s="159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6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50">
        <f t="shared" si="273"/>
        <v>0.60544350606431374</v>
      </c>
      <c r="AA175" s="15">
        <f>SUM(L$2:L175)-SUM(AB$2:AB175)</f>
        <v>26703.72800000017</v>
      </c>
      <c r="AB175" s="66"/>
      <c r="AC175" s="161">
        <f t="shared" si="215"/>
        <v>-691.18931218679154</v>
      </c>
      <c r="AD175" s="161">
        <f t="shared" si="216"/>
        <v>-11341.189312186791</v>
      </c>
    </row>
    <row r="176" spans="1:30" x14ac:dyDescent="0.25">
      <c r="A176" s="113">
        <v>42926</v>
      </c>
      <c r="B176" s="114"/>
      <c r="C176" s="118" t="s">
        <v>69</v>
      </c>
      <c r="D176" s="118">
        <v>500</v>
      </c>
      <c r="E176" s="159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6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50">
        <f t="shared" si="273"/>
        <v>0.58039511162616053</v>
      </c>
      <c r="AA176" s="15">
        <f>SUM(L$2:L176)-SUM(AB$2:AB176)</f>
        <v>28078.773000000168</v>
      </c>
      <c r="AB176" s="66"/>
      <c r="AC176" s="161">
        <f t="shared" si="215"/>
        <v>-526.85574450056458</v>
      </c>
      <c r="AD176" s="161">
        <f t="shared" si="216"/>
        <v>-10676.855744500564</v>
      </c>
    </row>
    <row r="177" spans="1:30" x14ac:dyDescent="0.25">
      <c r="A177" s="113">
        <v>42927</v>
      </c>
      <c r="B177" s="114" t="s">
        <v>430</v>
      </c>
      <c r="C177" s="118" t="s">
        <v>63</v>
      </c>
      <c r="D177" s="118">
        <v>500</v>
      </c>
      <c r="E177" s="159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6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50">
        <f t="shared" si="273"/>
        <v>0.60348823843870603</v>
      </c>
      <c r="AA177" s="15">
        <f>SUM(L$2:L177)-SUM(AB$2:AB177)</f>
        <v>26145.273000000168</v>
      </c>
      <c r="AB177" s="66"/>
      <c r="AC177" s="161">
        <f t="shared" si="215"/>
        <v>-759.95618503440721</v>
      </c>
      <c r="AD177" s="161">
        <f t="shared" si="216"/>
        <v>-11409.956185034407</v>
      </c>
    </row>
    <row r="178" spans="1:30" x14ac:dyDescent="0.25">
      <c r="A178" s="113">
        <v>42927</v>
      </c>
      <c r="B178" s="114" t="s">
        <v>431</v>
      </c>
      <c r="C178" s="118" t="s">
        <v>63</v>
      </c>
      <c r="D178" s="118">
        <v>500</v>
      </c>
      <c r="E178" s="159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6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50">
        <f t="shared" si="273"/>
        <v>0.62923969819565229</v>
      </c>
      <c r="AA178" s="15">
        <f>SUM(L$2:L178)-SUM(AB$2:AB178)</f>
        <v>25181.773000000183</v>
      </c>
      <c r="AB178" s="66"/>
      <c r="AC178" s="161">
        <f t="shared" si="215"/>
        <v>-879.47116842410389</v>
      </c>
      <c r="AD178" s="161">
        <f t="shared" si="216"/>
        <v>-12029.471168424105</v>
      </c>
    </row>
    <row r="179" spans="1:30" x14ac:dyDescent="0.25">
      <c r="A179" s="113">
        <v>42928</v>
      </c>
      <c r="B179" s="114"/>
      <c r="C179" s="118" t="s">
        <v>69</v>
      </c>
      <c r="D179" s="118">
        <v>500</v>
      </c>
      <c r="E179" s="159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6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50">
        <f t="shared" si="273"/>
        <v>0.60387709061164174</v>
      </c>
      <c r="AA179" s="15">
        <f>SUM(L$2:L179)-SUM(AB$2:AB179)</f>
        <v>26398.903000000173</v>
      </c>
      <c r="AB179" s="66"/>
      <c r="AC179" s="161">
        <f t="shared" si="215"/>
        <v>-729.21221378718826</v>
      </c>
      <c r="AD179" s="161">
        <f t="shared" si="216"/>
        <v>-11379.212213787188</v>
      </c>
    </row>
    <row r="180" spans="1:30" s="1" customFormat="1" x14ac:dyDescent="0.25">
      <c r="A180" s="113">
        <v>42929</v>
      </c>
      <c r="B180" s="114"/>
      <c r="C180" s="118" t="s">
        <v>69</v>
      </c>
      <c r="D180" s="118">
        <v>500</v>
      </c>
      <c r="E180" s="159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6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50">
        <f t="shared" si="273"/>
        <v>0.58146687451319023</v>
      </c>
      <c r="AA180" s="15">
        <f>SUM(L$2:L180)-SUM(AB$2:AB180)</f>
        <v>28838.918000000172</v>
      </c>
      <c r="AB180" s="66"/>
      <c r="AC180" s="161">
        <f t="shared" si="215"/>
        <v>-438.63096499442884</v>
      </c>
      <c r="AD180" s="161">
        <f t="shared" si="216"/>
        <v>-10588.630964994429</v>
      </c>
    </row>
    <row r="181" spans="1:30" x14ac:dyDescent="0.25">
      <c r="A181" s="113">
        <v>42930</v>
      </c>
      <c r="B181" s="114"/>
      <c r="C181" s="118" t="s">
        <v>69</v>
      </c>
      <c r="D181" s="118">
        <v>500</v>
      </c>
      <c r="E181" s="159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6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50">
        <f t="shared" si="273"/>
        <v>0.55490966560536548</v>
      </c>
      <c r="AA181" s="15">
        <f>SUM(L$2:L181)-SUM(AB$2:AB181)</f>
        <v>29641.393000000178</v>
      </c>
      <c r="AB181" s="66"/>
      <c r="AC181" s="161">
        <f t="shared" si="215"/>
        <v>-346.12662911602439</v>
      </c>
      <c r="AD181" s="161">
        <f t="shared" si="216"/>
        <v>-9996.1266291160246</v>
      </c>
    </row>
    <row r="182" spans="1:30" x14ac:dyDescent="0.25">
      <c r="A182" s="113">
        <v>42930</v>
      </c>
      <c r="B182" s="114" t="s">
        <v>259</v>
      </c>
      <c r="C182" s="118" t="s">
        <v>63</v>
      </c>
      <c r="D182" s="118">
        <v>500</v>
      </c>
      <c r="E182" s="159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6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50">
        <f t="shared" si="273"/>
        <v>0.57874875561826011</v>
      </c>
      <c r="AA182" s="15">
        <f>SUM(L$2:L182)-SUM(AB$2:AB182)</f>
        <v>27995.893000000193</v>
      </c>
      <c r="AB182" s="66"/>
      <c r="AC182" s="161">
        <f t="shared" si="215"/>
        <v>-537.96432922297367</v>
      </c>
      <c r="AD182" s="161">
        <f t="shared" si="216"/>
        <v>-10687.964329222974</v>
      </c>
    </row>
    <row r="183" spans="1:30" x14ac:dyDescent="0.25">
      <c r="A183" s="113">
        <v>42933</v>
      </c>
      <c r="B183" s="114" t="s">
        <v>432</v>
      </c>
      <c r="C183" s="118" t="s">
        <v>63</v>
      </c>
      <c r="D183" s="118">
        <v>500</v>
      </c>
      <c r="E183" s="159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6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50">
        <f t="shared" si="273"/>
        <v>0.60203124582125911</v>
      </c>
      <c r="AA183" s="15">
        <f>SUM(L$2:L183)-SUM(AB$2:AB183)</f>
        <v>26163.893000000164</v>
      </c>
      <c r="AB183" s="66"/>
      <c r="AC183" s="161">
        <f t="shared" si="215"/>
        <v>-759.56405097701565</v>
      </c>
      <c r="AD183" s="161">
        <f t="shared" si="216"/>
        <v>-11409.564050977016</v>
      </c>
    </row>
    <row r="184" spans="1:30" x14ac:dyDescent="0.25">
      <c r="A184" s="113">
        <v>42933</v>
      </c>
      <c r="B184" s="114"/>
      <c r="C184" s="118" t="s">
        <v>69</v>
      </c>
      <c r="D184" s="118">
        <v>500</v>
      </c>
      <c r="E184" s="159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6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50">
        <f t="shared" ref="Z184:Z189" si="292">F184/U184</f>
        <v>0.57948951465637899</v>
      </c>
      <c r="AA184" s="15">
        <f>SUM(L$2:L184)-SUM(AB$2:AB184)</f>
        <v>28497.433000000172</v>
      </c>
      <c r="AB184" s="66"/>
      <c r="AC184" s="161">
        <f t="shared" si="215"/>
        <v>-479.35358895740217</v>
      </c>
      <c r="AD184" s="161">
        <f t="shared" si="216"/>
        <v>-10629.353588957401</v>
      </c>
    </row>
    <row r="185" spans="1:30" x14ac:dyDescent="0.25">
      <c r="A185" s="113">
        <v>42933</v>
      </c>
      <c r="B185" s="114"/>
      <c r="C185" s="118" t="s">
        <v>69</v>
      </c>
      <c r="D185" s="118">
        <v>500</v>
      </c>
      <c r="E185" s="159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6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50">
        <f t="shared" si="292"/>
        <v>0.55330066294960623</v>
      </c>
      <c r="AA185" s="15">
        <f>SUM(L$2:L185)-SUM(AB$2:AB185)</f>
        <v>29401.428000000167</v>
      </c>
      <c r="AB185" s="66"/>
      <c r="AC185" s="161">
        <f t="shared" si="215"/>
        <v>-374.28313107658516</v>
      </c>
      <c r="AD185" s="161">
        <f t="shared" si="216"/>
        <v>-10024.283131076585</v>
      </c>
    </row>
    <row r="186" spans="1:30" x14ac:dyDescent="0.25">
      <c r="A186" s="113">
        <v>42933</v>
      </c>
      <c r="B186" s="114" t="s">
        <v>433</v>
      </c>
      <c r="C186" s="118" t="s">
        <v>63</v>
      </c>
      <c r="D186" s="118">
        <v>500</v>
      </c>
      <c r="E186" s="159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6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50">
        <f t="shared" si="292"/>
        <v>0.57525640164220437</v>
      </c>
      <c r="AA186" s="15">
        <f>SUM(L$2:L186)-SUM(AB$2:AB186)</f>
        <v>27176.928000000167</v>
      </c>
      <c r="AB186" s="66"/>
      <c r="AC186" s="161">
        <f t="shared" si="215"/>
        <v>-637.32104339408124</v>
      </c>
      <c r="AD186" s="161">
        <f t="shared" si="216"/>
        <v>-10787.32104339408</v>
      </c>
    </row>
    <row r="187" spans="1:30" x14ac:dyDescent="0.25">
      <c r="A187" s="113">
        <v>42934</v>
      </c>
      <c r="B187" s="114"/>
      <c r="C187" s="118" t="s">
        <v>69</v>
      </c>
      <c r="D187" s="118">
        <v>500</v>
      </c>
      <c r="E187" s="159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6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50">
        <f t="shared" si="292"/>
        <v>0.54958048503652568</v>
      </c>
      <c r="AA187" s="15">
        <f>SUM(L$2:L187)-SUM(AB$2:AB187)</f>
        <v>28182.488000000179</v>
      </c>
      <c r="AB187" s="66"/>
      <c r="AC187" s="161">
        <f t="shared" si="215"/>
        <v>-516.96188524774993</v>
      </c>
      <c r="AD187" s="161">
        <f t="shared" si="216"/>
        <v>-10166.961885247751</v>
      </c>
    </row>
    <row r="188" spans="1:30" x14ac:dyDescent="0.25">
      <c r="A188" s="113">
        <v>42934</v>
      </c>
      <c r="B188" s="114"/>
      <c r="C188" s="118" t="s">
        <v>69</v>
      </c>
      <c r="D188" s="118">
        <v>500</v>
      </c>
      <c r="E188" s="159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6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50">
        <f t="shared" si="292"/>
        <v>0.52324060681027151</v>
      </c>
      <c r="AA188" s="15">
        <f>SUM(L$2:L188)-SUM(AB$2:AB188)</f>
        <v>28945.008000000184</v>
      </c>
      <c r="AB188" s="66"/>
      <c r="AC188" s="161">
        <f t="shared" si="215"/>
        <v>-427.28602689732315</v>
      </c>
      <c r="AD188" s="161">
        <f t="shared" si="216"/>
        <v>-9577.2860268973236</v>
      </c>
    </row>
    <row r="189" spans="1:30" x14ac:dyDescent="0.25">
      <c r="A189" s="113">
        <v>42934</v>
      </c>
      <c r="B189" s="114"/>
      <c r="C189" s="118" t="s">
        <v>69</v>
      </c>
      <c r="D189" s="118">
        <v>500</v>
      </c>
      <c r="E189" s="159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6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50">
        <f t="shared" si="292"/>
        <v>0.49572856137782262</v>
      </c>
      <c r="AA189" s="15">
        <f>SUM(L$2:L189)-SUM(AB$2:AB189)</f>
        <v>29301.508000000169</v>
      </c>
      <c r="AB189" s="66"/>
      <c r="AC189" s="161">
        <f t="shared" si="215"/>
        <v>-385.79567233333671</v>
      </c>
      <c r="AD189" s="161">
        <f t="shared" si="216"/>
        <v>-9035.7956723333373</v>
      </c>
    </row>
    <row r="190" spans="1:30" x14ac:dyDescent="0.25">
      <c r="A190" s="113">
        <v>42934</v>
      </c>
      <c r="B190" s="114"/>
      <c r="C190" s="118" t="s">
        <v>69</v>
      </c>
      <c r="D190" s="118">
        <v>500</v>
      </c>
      <c r="E190" s="159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6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50">
        <f t="shared" ref="Z190:Z197" si="311">F190/U190</f>
        <v>0.46944582447476901</v>
      </c>
      <c r="AA190" s="15">
        <f>SUM(L$2:L190)-SUM(AB$2:AB190)</f>
        <v>30070.463000000171</v>
      </c>
      <c r="AB190" s="66"/>
      <c r="AC190" s="161">
        <f t="shared" si="215"/>
        <v>-297.42470060506366</v>
      </c>
      <c r="AD190" s="161">
        <f t="shared" si="216"/>
        <v>-8447.4247006050646</v>
      </c>
    </row>
    <row r="191" spans="1:30" x14ac:dyDescent="0.25">
      <c r="A191" s="113">
        <v>42934</v>
      </c>
      <c r="B191" s="114"/>
      <c r="C191" s="118" t="s">
        <v>69</v>
      </c>
      <c r="D191" s="118">
        <v>500</v>
      </c>
      <c r="E191" s="159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6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50">
        <f t="shared" si="311"/>
        <v>0.44246608015780109</v>
      </c>
      <c r="AA191" s="15">
        <f>SUM(L$2:L191)-SUM(AB$2:AB191)</f>
        <v>30631.383000000169</v>
      </c>
      <c r="AB191" s="66"/>
      <c r="AC191" s="161">
        <f t="shared" si="215"/>
        <v>-233.94661446506882</v>
      </c>
      <c r="AD191" s="161">
        <f t="shared" si="216"/>
        <v>-7883.9466144650687</v>
      </c>
    </row>
    <row r="192" spans="1:30" x14ac:dyDescent="0.25">
      <c r="A192" s="113">
        <v>42935</v>
      </c>
      <c r="B192" s="114"/>
      <c r="C192" s="118" t="s">
        <v>69</v>
      </c>
      <c r="D192" s="118">
        <v>500</v>
      </c>
      <c r="E192" s="159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6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50">
        <f t="shared" si="311"/>
        <v>0.41557780304510816</v>
      </c>
      <c r="AA192" s="15">
        <f>SUM(L$2:L192)-SUM(AB$2:AB192)</f>
        <v>31233.763000000174</v>
      </c>
      <c r="AB192" s="66"/>
      <c r="AC192" s="161">
        <f t="shared" si="215"/>
        <v>-166.76105827922356</v>
      </c>
      <c r="AD192" s="161">
        <f t="shared" si="216"/>
        <v>-7316.761058279224</v>
      </c>
    </row>
    <row r="193" spans="1:30" x14ac:dyDescent="0.25">
      <c r="A193" s="113">
        <v>42935</v>
      </c>
      <c r="B193" s="114" t="s">
        <v>322</v>
      </c>
      <c r="C193" s="118" t="s">
        <v>63</v>
      </c>
      <c r="D193" s="118">
        <v>500</v>
      </c>
      <c r="E193" s="159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6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50">
        <f t="shared" si="311"/>
        <v>0.44126006235549703</v>
      </c>
      <c r="AA193" s="15">
        <f>SUM(L$2:L193)-SUM(AB$2:AB193)</f>
        <v>30370.763000000174</v>
      </c>
      <c r="AB193" s="66"/>
      <c r="AC193" s="161">
        <f t="shared" si="215"/>
        <v>-263.53516211623088</v>
      </c>
      <c r="AD193" s="161">
        <f t="shared" si="216"/>
        <v>-7913.5351621162308</v>
      </c>
    </row>
    <row r="194" spans="1:30" x14ac:dyDescent="0.25">
      <c r="A194" s="113">
        <v>42935</v>
      </c>
      <c r="B194" s="114"/>
      <c r="C194" s="118" t="s">
        <v>69</v>
      </c>
      <c r="D194" s="118">
        <v>500</v>
      </c>
      <c r="E194" s="159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6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50">
        <f t="shared" si="311"/>
        <v>0.41595828296964382</v>
      </c>
      <c r="AA194" s="15">
        <f>SUM(L$2:L194)-SUM(AB$2:AB194)</f>
        <v>31432.133000000169</v>
      </c>
      <c r="AB194" s="66"/>
      <c r="AC194" s="161">
        <f t="shared" si="215"/>
        <v>-144.98934811015445</v>
      </c>
      <c r="AD194" s="161">
        <f t="shared" si="216"/>
        <v>-7294.9893481101544</v>
      </c>
    </row>
    <row r="195" spans="1:30" x14ac:dyDescent="0.25">
      <c r="A195" s="113">
        <v>42935</v>
      </c>
      <c r="B195" s="114"/>
      <c r="C195" s="118" t="s">
        <v>69</v>
      </c>
      <c r="D195" s="118">
        <v>500</v>
      </c>
      <c r="E195" s="159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6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50">
        <f t="shared" si="311"/>
        <v>0.38883887744205092</v>
      </c>
      <c r="AA195" s="15">
        <f>SUM(L$2:L195)-SUM(AB$2:AB195)</f>
        <v>31994.463000000171</v>
      </c>
      <c r="AB195" s="66"/>
      <c r="AC195" s="161">
        <f t="shared" si="215"/>
        <v>-83.570934528910968</v>
      </c>
      <c r="AD195" s="161">
        <f t="shared" si="216"/>
        <v>-6733.5709345289106</v>
      </c>
    </row>
    <row r="196" spans="1:30" x14ac:dyDescent="0.25">
      <c r="A196" s="113">
        <v>42936</v>
      </c>
      <c r="B196" s="114" t="s">
        <v>253</v>
      </c>
      <c r="C196" s="118" t="s">
        <v>63</v>
      </c>
      <c r="D196" s="118">
        <v>500</v>
      </c>
      <c r="E196" s="159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6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50">
        <f t="shared" si="311"/>
        <v>0.41506485972953139</v>
      </c>
      <c r="AA196" s="15">
        <f>SUM(L$2:L196)-SUM(AB$2:AB196)</f>
        <v>31257.963000000171</v>
      </c>
      <c r="AB196" s="66"/>
      <c r="AC196" s="161">
        <f t="shared" si="215"/>
        <v>-164.32115693391424</v>
      </c>
      <c r="AD196" s="161">
        <f t="shared" si="216"/>
        <v>-7314.3211569339146</v>
      </c>
    </row>
    <row r="197" spans="1:30" x14ac:dyDescent="0.25">
      <c r="A197" s="113">
        <v>42937</v>
      </c>
      <c r="B197" s="114"/>
      <c r="C197" s="118" t="s">
        <v>69</v>
      </c>
      <c r="D197" s="118">
        <v>500</v>
      </c>
      <c r="E197" s="159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6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50">
        <f t="shared" si="311"/>
        <v>0.38874072764082779</v>
      </c>
      <c r="AA197" s="15">
        <f>SUM(L$2:L197)-SUM(AB$2:AB197)</f>
        <v>32034.793000000172</v>
      </c>
      <c r="AB197" s="66"/>
      <c r="AC197" s="161">
        <f t="shared" si="215"/>
        <v>-79.255106370452538</v>
      </c>
      <c r="AD197" s="161">
        <f t="shared" si="216"/>
        <v>-6729.2551063704523</v>
      </c>
    </row>
    <row r="198" spans="1:30" x14ac:dyDescent="0.25">
      <c r="A198" s="113">
        <v>42937</v>
      </c>
      <c r="B198" s="114"/>
      <c r="C198" s="118" t="s">
        <v>69</v>
      </c>
      <c r="D198" s="118">
        <v>500</v>
      </c>
      <c r="E198" s="159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6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50">
        <f t="shared" ref="Z198:Z206" si="329">F198/U198</f>
        <v>0.36234343246721046</v>
      </c>
      <c r="AA198" s="15">
        <f>SUM(L$2:L198)-SUM(AB$2:AB198)</f>
        <v>32823.063000000177</v>
      </c>
      <c r="AB198" s="66"/>
      <c r="AC198" s="161">
        <f t="shared" si="215"/>
        <v>5.0352189746276341</v>
      </c>
      <c r="AD198" s="161">
        <f t="shared" si="216"/>
        <v>-6144.9647810253728</v>
      </c>
    </row>
    <row r="199" spans="1:30" x14ac:dyDescent="0.25">
      <c r="A199" s="113">
        <v>42937</v>
      </c>
      <c r="B199" s="114" t="s">
        <v>434</v>
      </c>
      <c r="C199" s="118" t="s">
        <v>69</v>
      </c>
      <c r="D199" s="118">
        <v>500</v>
      </c>
      <c r="E199" s="159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6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50">
        <f t="shared" si="329"/>
        <v>0.33335324498989033</v>
      </c>
      <c r="AA199" s="15">
        <f>SUM(L$2:L199)-SUM(AB$2:AB199)</f>
        <v>32936.323000000171</v>
      </c>
      <c r="AB199" s="66"/>
      <c r="AC199" s="161">
        <f t="shared" si="215"/>
        <v>16.965879905060358</v>
      </c>
      <c r="AD199" s="161">
        <f t="shared" si="216"/>
        <v>-5633.0341200949397</v>
      </c>
    </row>
    <row r="200" spans="1:30" x14ac:dyDescent="0.25">
      <c r="A200" s="113">
        <v>42937</v>
      </c>
      <c r="B200" s="114" t="s">
        <v>434</v>
      </c>
      <c r="C200" s="118" t="s">
        <v>69</v>
      </c>
      <c r="D200" s="118">
        <v>400</v>
      </c>
      <c r="E200" s="159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6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50">
        <f t="shared" si="329"/>
        <v>0.4490824512325492</v>
      </c>
      <c r="AA200" s="15">
        <f>SUM(L$2:L200)-SUM(AB$2:AB200)</f>
        <v>33153.515000000174</v>
      </c>
      <c r="AB200" s="66"/>
      <c r="AC200" s="161">
        <f t="shared" si="215"/>
        <v>39.697473266804096</v>
      </c>
      <c r="AD200" s="161">
        <f t="shared" si="216"/>
        <v>-5210.3025267331959</v>
      </c>
    </row>
    <row r="201" spans="1:30" x14ac:dyDescent="0.25">
      <c r="A201" s="113">
        <v>42940</v>
      </c>
      <c r="B201" s="114" t="s">
        <v>434</v>
      </c>
      <c r="C201" s="118" t="s">
        <v>69</v>
      </c>
      <c r="D201" s="118">
        <v>400</v>
      </c>
      <c r="E201" s="159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6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50">
        <f t="shared" si="329"/>
        <v>0.4170512427605379</v>
      </c>
      <c r="AA201" s="15">
        <f>SUM(L$2:L201)-SUM(AB$2:AB201)</f>
        <v>33617.171000000177</v>
      </c>
      <c r="AB201" s="66"/>
      <c r="AC201" s="161">
        <f t="shared" si="215"/>
        <v>87.548815556709442</v>
      </c>
      <c r="AD201" s="161">
        <f t="shared" si="216"/>
        <v>-4762.4511844432909</v>
      </c>
    </row>
    <row r="202" spans="1:30" x14ac:dyDescent="0.25">
      <c r="A202" s="113">
        <v>42940</v>
      </c>
      <c r="B202" s="114" t="s">
        <v>435</v>
      </c>
      <c r="C202" s="118" t="s">
        <v>63</v>
      </c>
      <c r="D202" s="118">
        <v>500</v>
      </c>
      <c r="E202" s="159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6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50">
        <f t="shared" si="329"/>
        <v>0.4535834611916939</v>
      </c>
      <c r="AA202" s="15">
        <f>SUM(L$2:L202)-SUM(AB$2:AB202)</f>
        <v>32496.671000000184</v>
      </c>
      <c r="AB202" s="66"/>
      <c r="AC202" s="161">
        <f t="shared" si="215"/>
        <v>-29.701026918978158</v>
      </c>
      <c r="AD202" s="161">
        <f t="shared" si="216"/>
        <v>-5379.7010269189777</v>
      </c>
    </row>
    <row r="203" spans="1:30" x14ac:dyDescent="0.25">
      <c r="A203" s="113">
        <v>42941</v>
      </c>
      <c r="B203" s="114" t="s">
        <v>249</v>
      </c>
      <c r="C203" s="118" t="s">
        <v>63</v>
      </c>
      <c r="D203" s="118">
        <v>500</v>
      </c>
      <c r="E203" s="159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6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50">
        <f t="shared" si="329"/>
        <v>0.49163132772007595</v>
      </c>
      <c r="AA203" s="15">
        <f>SUM(L$2:L203)-SUM(AB$2:AB203)</f>
        <v>31689.171000000177</v>
      </c>
      <c r="AB203" s="66"/>
      <c r="AC203" s="161">
        <f t="shared" si="215"/>
        <v>-117.6264228060696</v>
      </c>
      <c r="AD203" s="161">
        <f t="shared" si="216"/>
        <v>-5967.62642280607</v>
      </c>
    </row>
    <row r="204" spans="1:30" x14ac:dyDescent="0.25">
      <c r="A204" s="113">
        <v>42941</v>
      </c>
      <c r="B204" s="114"/>
      <c r="C204" s="118" t="s">
        <v>69</v>
      </c>
      <c r="D204" s="118">
        <v>500</v>
      </c>
      <c r="E204" s="159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6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50">
        <f t="shared" si="329"/>
        <v>0.453336339736576</v>
      </c>
      <c r="AA204" s="15">
        <f>SUM(L$2:L204)-SUM(AB$2:AB204)</f>
        <v>32556.981000000182</v>
      </c>
      <c r="AB204" s="66"/>
      <c r="AC204" s="161">
        <f t="shared" si="215"/>
        <v>-23.274604211089279</v>
      </c>
      <c r="AD204" s="161">
        <f t="shared" si="216"/>
        <v>-5373.2746042110894</v>
      </c>
    </row>
    <row r="205" spans="1:30" x14ac:dyDescent="0.25">
      <c r="A205" s="113">
        <v>42941</v>
      </c>
      <c r="B205" s="114" t="s">
        <v>434</v>
      </c>
      <c r="C205" s="118" t="s">
        <v>69</v>
      </c>
      <c r="D205" s="118">
        <v>400</v>
      </c>
      <c r="E205" s="159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6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50">
        <f t="shared" si="329"/>
        <v>0.42142341055418497</v>
      </c>
      <c r="AA205" s="15">
        <f>SUM(L$2:L205)-SUM(AB$2:AB205)</f>
        <v>32976.197000000182</v>
      </c>
      <c r="AB205" s="66"/>
      <c r="AC205" s="161">
        <f t="shared" si="215"/>
        <v>21.214651638475992</v>
      </c>
      <c r="AD205" s="161">
        <f t="shared" si="216"/>
        <v>-4928.7853483615236</v>
      </c>
    </row>
    <row r="206" spans="1:30" x14ac:dyDescent="0.25">
      <c r="A206" s="113">
        <v>42942</v>
      </c>
      <c r="B206" s="114" t="s">
        <v>434</v>
      </c>
      <c r="C206" s="118" t="s">
        <v>69</v>
      </c>
      <c r="D206" s="118">
        <v>400</v>
      </c>
      <c r="E206" s="159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6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50">
        <f t="shared" si="329"/>
        <v>0.38999319564043905</v>
      </c>
      <c r="AA206" s="15">
        <f>SUM(L$2:L206)-SUM(AB$2:AB206)</f>
        <v>33511.869000000173</v>
      </c>
      <c r="AB206" s="66"/>
      <c r="AC206" s="161">
        <f t="shared" si="215"/>
        <v>76.916903709506187</v>
      </c>
      <c r="AD206" s="161">
        <f t="shared" si="216"/>
        <v>-4473.0830962904938</v>
      </c>
    </row>
    <row r="207" spans="1:30" x14ac:dyDescent="0.25">
      <c r="A207" s="113">
        <v>42942</v>
      </c>
      <c r="B207" s="114" t="s">
        <v>248</v>
      </c>
      <c r="C207" s="118" t="s">
        <v>63</v>
      </c>
      <c r="D207" s="118">
        <v>500</v>
      </c>
      <c r="E207" s="159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6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50">
        <f t="shared" ref="Z207:Z213" si="348">F207/U207</f>
        <v>0.42561850134127138</v>
      </c>
      <c r="AA207" s="15">
        <f>SUM(L$2:L207)-SUM(AB$2:AB207)</f>
        <v>32323.869000000173</v>
      </c>
      <c r="AB207" s="66"/>
      <c r="AC207" s="161">
        <f t="shared" ref="AC207:AC213" si="349">I207/E207*(1-0.0005)</f>
        <v>-48.475964715362593</v>
      </c>
      <c r="AD207" s="161">
        <f t="shared" ref="AD207:AD213" si="350">AC207-F207</f>
        <v>-5098.4759647153624</v>
      </c>
    </row>
    <row r="208" spans="1:30" x14ac:dyDescent="0.25">
      <c r="A208" s="113">
        <v>42942</v>
      </c>
      <c r="B208" s="114" t="s">
        <v>434</v>
      </c>
      <c r="C208" s="118" t="s">
        <v>69</v>
      </c>
      <c r="D208" s="118">
        <v>400</v>
      </c>
      <c r="E208" s="159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6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50">
        <f t="shared" si="348"/>
        <v>0.39482293974629012</v>
      </c>
      <c r="AA208" s="15">
        <f>SUM(L$2:L208)-SUM(AB$2:AB208)</f>
        <v>32921.097000000176</v>
      </c>
      <c r="AB208" s="66"/>
      <c r="AC208" s="161">
        <f t="shared" si="349"/>
        <v>15.442010021206478</v>
      </c>
      <c r="AD208" s="161">
        <f t="shared" si="350"/>
        <v>-4634.5579899787936</v>
      </c>
    </row>
    <row r="209" spans="1:30" x14ac:dyDescent="0.25">
      <c r="A209" s="113">
        <v>42943</v>
      </c>
      <c r="B209" s="114" t="s">
        <v>436</v>
      </c>
      <c r="C209" s="118" t="s">
        <v>63</v>
      </c>
      <c r="D209" s="118">
        <v>500</v>
      </c>
      <c r="E209" s="159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6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50">
        <f t="shared" si="348"/>
        <v>0.43306065034705682</v>
      </c>
      <c r="AA209" s="15">
        <f>SUM(L$2:L209)-SUM(AB$2:AB209)</f>
        <v>32218.597000000176</v>
      </c>
      <c r="AB209" s="66"/>
      <c r="AC209" s="161">
        <f t="shared" si="349"/>
        <v>-59.970969342674891</v>
      </c>
      <c r="AD209" s="161">
        <f t="shared" si="350"/>
        <v>-5209.9709693426748</v>
      </c>
    </row>
    <row r="210" spans="1:30" x14ac:dyDescent="0.25">
      <c r="A210" s="113">
        <v>42947</v>
      </c>
      <c r="B210" s="114"/>
      <c r="C210" s="118" t="s">
        <v>69</v>
      </c>
      <c r="D210" s="118">
        <v>500</v>
      </c>
      <c r="E210" s="159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6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50">
        <f t="shared" si="348"/>
        <v>0.39224182742732144</v>
      </c>
      <c r="AA210" s="15">
        <f>SUM(L$2:L210)-SUM(AB$2:AB210)</f>
        <v>32466.432000000175</v>
      </c>
      <c r="AB210" s="66"/>
      <c r="AC210" s="161">
        <f t="shared" si="349"/>
        <v>-33.099626259380898</v>
      </c>
      <c r="AD210" s="161">
        <f t="shared" si="350"/>
        <v>-4683.0996262593808</v>
      </c>
    </row>
    <row r="211" spans="1:30" x14ac:dyDescent="0.25">
      <c r="A211" s="113">
        <v>42948</v>
      </c>
      <c r="B211" s="114" t="s">
        <v>335</v>
      </c>
      <c r="C211" s="118" t="s">
        <v>69</v>
      </c>
      <c r="D211" s="118">
        <v>400</v>
      </c>
      <c r="E211" s="159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6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50">
        <f t="shared" si="348"/>
        <v>0.36062290452398138</v>
      </c>
      <c r="AA211" s="15">
        <f>SUM(L$2:L211)-SUM(AB$2:AB211)</f>
        <v>32876.164000000179</v>
      </c>
      <c r="AB211" s="66"/>
      <c r="AC211" s="161">
        <f t="shared" si="349"/>
        <v>10.690830254774928</v>
      </c>
      <c r="AD211" s="161">
        <f t="shared" si="350"/>
        <v>-4239.3091697452255</v>
      </c>
    </row>
    <row r="212" spans="1:30" x14ac:dyDescent="0.25">
      <c r="A212" s="113">
        <v>42948</v>
      </c>
      <c r="B212" s="114" t="s">
        <v>265</v>
      </c>
      <c r="C212" s="118" t="s">
        <v>63</v>
      </c>
      <c r="D212" s="118">
        <v>500</v>
      </c>
      <c r="E212" s="159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6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50">
        <f t="shared" si="348"/>
        <v>0.40032104174115152</v>
      </c>
      <c r="AA212" s="15">
        <f>SUM(L$2:L212)-SUM(AB$2:AB212)</f>
        <v>32446.164000000179</v>
      </c>
      <c r="AB212" s="66"/>
      <c r="AC212" s="161">
        <f t="shared" si="349"/>
        <v>-35.308731652362681</v>
      </c>
      <c r="AD212" s="161">
        <f t="shared" si="350"/>
        <v>-4785.3087316523624</v>
      </c>
    </row>
    <row r="213" spans="1:30" x14ac:dyDescent="0.25">
      <c r="A213" s="113">
        <v>42948</v>
      </c>
      <c r="B213" s="114" t="s">
        <v>335</v>
      </c>
      <c r="C213" s="118" t="s">
        <v>63</v>
      </c>
      <c r="D213" s="118">
        <v>500</v>
      </c>
      <c r="E213" s="159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6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50">
        <f t="shared" si="348"/>
        <v>0.44048121256130918</v>
      </c>
      <c r="AA213" s="15">
        <f>SUM(L$2:L213)-SUM(AB$2:AB213)</f>
        <v>32108.664000000179</v>
      </c>
      <c r="AB213" s="66"/>
      <c r="AC213" s="161">
        <f t="shared" si="349"/>
        <v>-72.044176108110292</v>
      </c>
      <c r="AD213" s="161">
        <f t="shared" si="350"/>
        <v>-5322.0441761081102</v>
      </c>
    </row>
    <row r="214" spans="1:30" x14ac:dyDescent="0.25">
      <c r="A214" s="113">
        <v>42949</v>
      </c>
      <c r="B214" s="114" t="s">
        <v>437</v>
      </c>
      <c r="C214" s="118" t="s">
        <v>63</v>
      </c>
      <c r="D214" s="118">
        <v>500</v>
      </c>
      <c r="E214" s="159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6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50">
        <f t="shared" ref="Z214:Z221" si="369">F214/U214</f>
        <v>0.47863640977494337</v>
      </c>
      <c r="AA214" s="15">
        <f>SUM(L$2:L214)-SUM(AB$2:AB214)</f>
        <v>31421.164000000172</v>
      </c>
      <c r="AB214" s="66"/>
      <c r="AC214" s="161">
        <f t="shared" ref="AC214:AC221" si="370">I214/E214*(1-0.0005)</f>
        <v>-148.41720164473986</v>
      </c>
      <c r="AD214" s="161">
        <f t="shared" ref="AD214:AD221" si="371">AC214-F214</f>
        <v>-5898.4172016447401</v>
      </c>
    </row>
    <row r="215" spans="1:30" x14ac:dyDescent="0.25">
      <c r="A215" s="113">
        <v>42951</v>
      </c>
      <c r="B215" s="114"/>
      <c r="C215" s="118" t="s">
        <v>69</v>
      </c>
      <c r="D215" s="118">
        <v>500</v>
      </c>
      <c r="E215" s="159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6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50">
        <f t="shared" si="369"/>
        <v>0.44052638694157953</v>
      </c>
      <c r="AA215" s="15">
        <f>SUM(L$2:L215)-SUM(AB$2:AB215)</f>
        <v>32216.534000000182</v>
      </c>
      <c r="AB215" s="66"/>
      <c r="AC215" s="161">
        <f t="shared" si="370"/>
        <v>-60.323171058317236</v>
      </c>
      <c r="AD215" s="161">
        <f t="shared" si="371"/>
        <v>-5310.3231710583168</v>
      </c>
    </row>
    <row r="216" spans="1:30" x14ac:dyDescent="0.25">
      <c r="A216" s="113">
        <v>42951</v>
      </c>
      <c r="B216" s="114"/>
      <c r="C216" s="118" t="s">
        <v>69</v>
      </c>
      <c r="D216" s="118">
        <v>500</v>
      </c>
      <c r="E216" s="159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6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50">
        <f t="shared" si="369"/>
        <v>0.40004715984002309</v>
      </c>
      <c r="AA216" s="15">
        <f>SUM(L$2:L216)-SUM(AB$2:AB216)</f>
        <v>32521.874000000178</v>
      </c>
      <c r="AB216" s="66"/>
      <c r="AC216" s="161">
        <f t="shared" si="370"/>
        <v>-27.189402789701834</v>
      </c>
      <c r="AD216" s="161">
        <f t="shared" si="371"/>
        <v>-4777.1894027897015</v>
      </c>
    </row>
    <row r="217" spans="1:30" x14ac:dyDescent="0.25">
      <c r="A217" s="113">
        <v>42951</v>
      </c>
      <c r="B217" s="114" t="s">
        <v>438</v>
      </c>
      <c r="C217" s="118" t="s">
        <v>63</v>
      </c>
      <c r="D217" s="118">
        <v>500</v>
      </c>
      <c r="E217" s="159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6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50">
        <f t="shared" si="369"/>
        <v>0.4384563780047156</v>
      </c>
      <c r="AA217" s="15">
        <f>SUM(L$2:L217)-SUM(AB$2:AB217)</f>
        <v>31899.374000000178</v>
      </c>
      <c r="AB217" s="66"/>
      <c r="AC217" s="161">
        <f t="shared" si="370"/>
        <v>-95.276820892276518</v>
      </c>
      <c r="AD217" s="161">
        <f t="shared" si="371"/>
        <v>-5345.2768208922762</v>
      </c>
    </row>
    <row r="218" spans="1:30" x14ac:dyDescent="0.25">
      <c r="A218" s="113">
        <v>42954</v>
      </c>
      <c r="B218" s="114" t="s">
        <v>439</v>
      </c>
      <c r="C218" s="118" t="s">
        <v>63</v>
      </c>
      <c r="D218" s="118">
        <v>500</v>
      </c>
      <c r="E218" s="159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6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50">
        <f t="shared" si="369"/>
        <v>0.4763975271662515</v>
      </c>
      <c r="AA218" s="15">
        <f>SUM(L$2:L218)-SUM(AB$2:AB218)</f>
        <v>31211.874000000178</v>
      </c>
      <c r="AB218" s="66"/>
      <c r="AC218" s="161">
        <f t="shared" si="370"/>
        <v>-172.48898830022307</v>
      </c>
      <c r="AD218" s="161">
        <f t="shared" si="371"/>
        <v>-5922.4889883002234</v>
      </c>
    </row>
    <row r="219" spans="1:30" x14ac:dyDescent="0.25">
      <c r="A219" s="113">
        <v>42955</v>
      </c>
      <c r="B219" s="114"/>
      <c r="C219" s="118" t="s">
        <v>69</v>
      </c>
      <c r="D219" s="118">
        <v>500</v>
      </c>
      <c r="E219" s="159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6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50">
        <f t="shared" si="369"/>
        <v>0.4392455688703979</v>
      </c>
      <c r="AA219" s="15">
        <f>SUM(L$2:L219)-SUM(AB$2:AB219)</f>
        <v>32179.75900000018</v>
      </c>
      <c r="AB219" s="66"/>
      <c r="AC219" s="161">
        <f t="shared" si="370"/>
        <v>-64.501535915495026</v>
      </c>
      <c r="AD219" s="161">
        <f t="shared" si="371"/>
        <v>-5314.501535915495</v>
      </c>
    </row>
    <row r="220" spans="1:30" x14ac:dyDescent="0.25">
      <c r="A220" s="113">
        <v>42955</v>
      </c>
      <c r="B220" s="114"/>
      <c r="C220" s="118" t="s">
        <v>69</v>
      </c>
      <c r="D220" s="118">
        <v>400</v>
      </c>
      <c r="E220" s="159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6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50">
        <f t="shared" si="369"/>
        <v>0.4080206449311421</v>
      </c>
      <c r="AA220" s="15">
        <f>SUM(L$2:L220)-SUM(AB$2:AB220)</f>
        <v>32643.531000000177</v>
      </c>
      <c r="AB220" s="66"/>
      <c r="AC220" s="161">
        <f t="shared" si="370"/>
        <v>-14.142603272534529</v>
      </c>
      <c r="AD220" s="161">
        <f t="shared" si="371"/>
        <v>-4864.1426032725349</v>
      </c>
    </row>
    <row r="221" spans="1:30" x14ac:dyDescent="0.25">
      <c r="A221" s="113">
        <v>42956</v>
      </c>
      <c r="B221" s="114" t="s">
        <v>440</v>
      </c>
      <c r="C221" s="118" t="s">
        <v>63</v>
      </c>
      <c r="D221" s="118">
        <v>500</v>
      </c>
      <c r="E221" s="159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6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50">
        <f t="shared" si="369"/>
        <v>0.44607787439029195</v>
      </c>
      <c r="AA221" s="15">
        <f>SUM(L$2:L221)-SUM(AB$2:AB221)</f>
        <v>31959.531000000177</v>
      </c>
      <c r="AB221" s="66"/>
      <c r="AC221" s="161">
        <f t="shared" si="370"/>
        <v>-88.830834694991495</v>
      </c>
      <c r="AD221" s="161">
        <f t="shared" si="371"/>
        <v>-5438.8308346949916</v>
      </c>
    </row>
    <row r="222" spans="1:30" x14ac:dyDescent="0.25">
      <c r="A222" s="113">
        <v>42956</v>
      </c>
      <c r="B222" s="114" t="s">
        <v>187</v>
      </c>
      <c r="C222" s="118" t="s">
        <v>69</v>
      </c>
      <c r="D222" s="118">
        <v>400</v>
      </c>
      <c r="E222" s="159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6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50">
        <f t="shared" ref="Z222:Z233" si="390">F222/U222</f>
        <v>0.41671295759085669</v>
      </c>
      <c r="AA222" s="15">
        <f>SUM(L$2:L222)-SUM(AB$2:AB222)</f>
        <v>32806.79500000018</v>
      </c>
      <c r="AB222" s="66"/>
      <c r="AC222" s="161">
        <f t="shared" ref="AC222:AC233" si="391">I222/E222*(1-0.0005)</f>
        <v>3.3590262847945436</v>
      </c>
      <c r="AD222" s="161">
        <f t="shared" ref="AD222:AD233" si="392">AC222-F222</f>
        <v>-4946.6409737152053</v>
      </c>
    </row>
    <row r="223" spans="1:30" x14ac:dyDescent="0.25">
      <c r="A223" s="113">
        <v>42956</v>
      </c>
      <c r="B223" s="114" t="s">
        <v>188</v>
      </c>
      <c r="C223" s="118" t="s">
        <v>69</v>
      </c>
      <c r="D223" s="118">
        <v>400</v>
      </c>
      <c r="E223" s="159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6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50">
        <f t="shared" si="390"/>
        <v>0.38639775972072116</v>
      </c>
      <c r="AA223" s="15">
        <f>SUM(L$2:L223)-SUM(AB$2:AB223)</f>
        <v>33491.003000000179</v>
      </c>
      <c r="AB223" s="66"/>
      <c r="AC223" s="161">
        <f t="shared" si="391"/>
        <v>75.447173154006308</v>
      </c>
      <c r="AD223" s="161">
        <f t="shared" si="392"/>
        <v>-4474.5528268459939</v>
      </c>
    </row>
    <row r="224" spans="1:30" x14ac:dyDescent="0.25">
      <c r="A224" s="113">
        <v>42957</v>
      </c>
      <c r="B224" s="114" t="s">
        <v>441</v>
      </c>
      <c r="C224" s="118" t="s">
        <v>63</v>
      </c>
      <c r="D224" s="118">
        <v>500</v>
      </c>
      <c r="E224" s="159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6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50">
        <f t="shared" si="390"/>
        <v>0.42328087440811107</v>
      </c>
      <c r="AA224" s="15">
        <f>SUM(L$2:L224)-SUM(AB$2:AB224)</f>
        <v>32576.003000000179</v>
      </c>
      <c r="AB224" s="66"/>
      <c r="AC224" s="161">
        <f t="shared" si="391"/>
        <v>-21.476648545260808</v>
      </c>
      <c r="AD224" s="161">
        <f t="shared" si="392"/>
        <v>-5071.476648545261</v>
      </c>
    </row>
    <row r="225" spans="1:30" x14ac:dyDescent="0.25">
      <c r="A225" s="113">
        <v>42957</v>
      </c>
      <c r="B225" s="114" t="s">
        <v>442</v>
      </c>
      <c r="C225" s="118" t="s">
        <v>63</v>
      </c>
      <c r="D225" s="118">
        <v>500</v>
      </c>
      <c r="E225" s="159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6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50">
        <f t="shared" si="390"/>
        <v>0.46172255700241099</v>
      </c>
      <c r="AA225" s="15">
        <f>SUM(L$2:L225)-SUM(AB$2:AB225)</f>
        <v>31965.003000000179</v>
      </c>
      <c r="AB225" s="66"/>
      <c r="AC225" s="161">
        <f t="shared" si="391"/>
        <v>-88.427707259827542</v>
      </c>
      <c r="AD225" s="161">
        <f t="shared" si="392"/>
        <v>-5638.4277072598279</v>
      </c>
    </row>
    <row r="226" spans="1:30" x14ac:dyDescent="0.25">
      <c r="A226" s="113">
        <v>42958</v>
      </c>
      <c r="B226" s="114" t="s">
        <v>289</v>
      </c>
      <c r="C226" s="118" t="s">
        <v>63</v>
      </c>
      <c r="D226" s="118">
        <v>500</v>
      </c>
      <c r="E226" s="159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6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50">
        <f t="shared" si="390"/>
        <v>0.49645948981903709</v>
      </c>
      <c r="AA226" s="15">
        <f>SUM(L$2:L226)-SUM(AB$2:AB226)</f>
        <v>30683.503000000179</v>
      </c>
      <c r="AB226" s="66"/>
      <c r="AC226" s="161">
        <f t="shared" si="391"/>
        <v>-234.13852726763946</v>
      </c>
      <c r="AD226" s="161">
        <f t="shared" si="392"/>
        <v>-6284.1385272676398</v>
      </c>
    </row>
    <row r="227" spans="1:30" x14ac:dyDescent="0.25">
      <c r="A227" s="113">
        <v>42958</v>
      </c>
      <c r="B227" s="114" t="s">
        <v>254</v>
      </c>
      <c r="C227" s="118" t="s">
        <v>63</v>
      </c>
      <c r="D227" s="118">
        <v>500</v>
      </c>
      <c r="E227" s="159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6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50">
        <f t="shared" si="390"/>
        <v>0.53446618188833417</v>
      </c>
      <c r="AA227" s="15">
        <f>SUM(L$2:L227)-SUM(AB$2:AB227)</f>
        <v>30073.503000000179</v>
      </c>
      <c r="AB227" s="66"/>
      <c r="AC227" s="161">
        <f t="shared" si="391"/>
        <v>-305.83828408833756</v>
      </c>
      <c r="AD227" s="161">
        <f t="shared" si="392"/>
        <v>-6855.8382840883378</v>
      </c>
    </row>
    <row r="228" spans="1:30" x14ac:dyDescent="0.25">
      <c r="A228" s="113">
        <v>42958</v>
      </c>
      <c r="B228" s="114" t="s">
        <v>443</v>
      </c>
      <c r="C228" s="118" t="s">
        <v>63</v>
      </c>
      <c r="D228" s="118">
        <v>500</v>
      </c>
      <c r="E228" s="159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6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50">
        <f t="shared" si="390"/>
        <v>0.57162561964857794</v>
      </c>
      <c r="AA228" s="15">
        <f>SUM(L$2:L228)-SUM(AB$2:AB228)</f>
        <v>29282.503000000186</v>
      </c>
      <c r="AB228" s="66"/>
      <c r="AC228" s="161">
        <f t="shared" si="391"/>
        <v>-400.82164735935851</v>
      </c>
      <c r="AD228" s="161">
        <f t="shared" si="392"/>
        <v>-7450.8216473593584</v>
      </c>
    </row>
    <row r="229" spans="1:30" x14ac:dyDescent="0.25">
      <c r="A229" s="164">
        <v>42962</v>
      </c>
      <c r="B229" s="114"/>
      <c r="C229" s="118" t="s">
        <v>63</v>
      </c>
      <c r="D229" s="118">
        <v>500</v>
      </c>
      <c r="E229" s="159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6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50">
        <f t="shared" si="390"/>
        <v>0.61279628993249624</v>
      </c>
      <c r="AA229" s="15">
        <f>SUM(L$2:L229)-SUM(AB$2:AB229)</f>
        <v>29418.503000000179</v>
      </c>
      <c r="AB229" s="66"/>
      <c r="AC229" s="161">
        <f t="shared" si="391"/>
        <v>-384.33270887743646</v>
      </c>
      <c r="AD229" s="161">
        <f t="shared" si="392"/>
        <v>-7934.3327088774367</v>
      </c>
    </row>
    <row r="230" spans="1:30" x14ac:dyDescent="0.25">
      <c r="A230" s="164">
        <v>42963</v>
      </c>
      <c r="B230" s="114" t="s">
        <v>444</v>
      </c>
      <c r="C230" s="118" t="s">
        <v>69</v>
      </c>
      <c r="D230" s="118">
        <v>500</v>
      </c>
      <c r="E230" s="159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6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50">
        <f t="shared" si="390"/>
        <v>0.57528384749837358</v>
      </c>
      <c r="AA230" s="15">
        <f>SUM(L$2:L230)-SUM(AB$2:AB230)</f>
        <v>30315.078000000176</v>
      </c>
      <c r="AB230" s="66"/>
      <c r="AC230" s="161">
        <f t="shared" si="391"/>
        <v>-277.86416225988967</v>
      </c>
      <c r="AD230" s="161">
        <f t="shared" si="392"/>
        <v>-7327.8641622598898</v>
      </c>
    </row>
    <row r="231" spans="1:30" x14ac:dyDescent="0.25">
      <c r="A231" s="113">
        <v>42970</v>
      </c>
      <c r="B231" s="114" t="s">
        <v>445</v>
      </c>
      <c r="C231" s="118" t="s">
        <v>63</v>
      </c>
      <c r="D231" s="118">
        <v>500</v>
      </c>
      <c r="E231" s="159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6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50">
        <f t="shared" si="390"/>
        <v>0.61283687209702631</v>
      </c>
      <c r="AA231" s="15">
        <f>SUM(L$2:L231)-SUM(AB$2:AB231)</f>
        <v>29534.578000000176</v>
      </c>
      <c r="AB231" s="66"/>
      <c r="AC231" s="161">
        <f t="shared" si="391"/>
        <v>-370.61871693364111</v>
      </c>
      <c r="AD231" s="161">
        <f t="shared" si="392"/>
        <v>-7920.6187169336408</v>
      </c>
    </row>
    <row r="232" spans="1:30" x14ac:dyDescent="0.25">
      <c r="A232" s="113">
        <v>42971</v>
      </c>
      <c r="B232" s="114" t="s">
        <v>261</v>
      </c>
      <c r="C232" s="118" t="s">
        <v>63</v>
      </c>
      <c r="D232" s="118">
        <v>500</v>
      </c>
      <c r="E232" s="159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6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50">
        <f t="shared" si="390"/>
        <v>0.65141633667443222</v>
      </c>
      <c r="AA232" s="15">
        <f>SUM(L$2:L232)-SUM(AB$2:AB232)</f>
        <v>29001.078000000176</v>
      </c>
      <c r="AB232" s="66"/>
      <c r="AC232" s="161">
        <f t="shared" si="391"/>
        <v>-435.11428327566591</v>
      </c>
      <c r="AD232" s="161">
        <f t="shared" si="392"/>
        <v>-8485.1142832756668</v>
      </c>
    </row>
    <row r="233" spans="1:30" x14ac:dyDescent="0.25">
      <c r="A233" s="113">
        <v>42972</v>
      </c>
      <c r="B233" s="114"/>
      <c r="C233" s="118" t="s">
        <v>69</v>
      </c>
      <c r="D233" s="118">
        <v>500</v>
      </c>
      <c r="E233" s="159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6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50">
        <f t="shared" si="390"/>
        <v>0.61417147810026351</v>
      </c>
      <c r="AA233" s="15">
        <f>SUM(L$2:L233)-SUM(AB$2:AB233)</f>
        <v>30038.178000000182</v>
      </c>
      <c r="AB233" s="66"/>
      <c r="AC233" s="161">
        <f t="shared" si="391"/>
        <v>-310.89311204545652</v>
      </c>
      <c r="AD233" s="161">
        <f t="shared" si="392"/>
        <v>-7860.8931120454563</v>
      </c>
    </row>
    <row r="234" spans="1:30" x14ac:dyDescent="0.25">
      <c r="A234" s="113">
        <v>42972</v>
      </c>
      <c r="B234" s="114"/>
      <c r="C234" s="118" t="s">
        <v>69</v>
      </c>
      <c r="D234" s="118">
        <v>500</v>
      </c>
      <c r="E234" s="159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6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50">
        <f t="shared" ref="Z234:Z242" si="411">F234/U234</f>
        <v>0.57505016924453101</v>
      </c>
      <c r="AA234" s="15">
        <f>SUM(L$2:L234)-SUM(AB$2:AB234)</f>
        <v>30481.748000000174</v>
      </c>
      <c r="AB234" s="66"/>
      <c r="AC234" s="161">
        <f t="shared" ref="AC234:AC242" si="412">I234/E234*(1-0.0005)</f>
        <v>-258.74843916478841</v>
      </c>
      <c r="AD234" s="161">
        <f t="shared" ref="AD234:AD242" si="413">AC234-F234</f>
        <v>-7308.7484391647886</v>
      </c>
    </row>
    <row r="235" spans="1:30" x14ac:dyDescent="0.25">
      <c r="A235" s="113">
        <v>42975</v>
      </c>
      <c r="B235" s="114"/>
      <c r="C235" s="118" t="s">
        <v>69</v>
      </c>
      <c r="D235" s="118">
        <v>500</v>
      </c>
      <c r="E235" s="159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6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50">
        <f t="shared" si="411"/>
        <v>0.5371117934660431</v>
      </c>
      <c r="AA235" s="15">
        <f>SUM(L$2:L235)-SUM(AB$2:AB235)</f>
        <v>31247.763000000188</v>
      </c>
      <c r="AB235" s="66"/>
      <c r="AC235" s="161">
        <f t="shared" si="412"/>
        <v>-170.22064420289976</v>
      </c>
      <c r="AD235" s="161">
        <f t="shared" si="413"/>
        <v>-6720.2206442029001</v>
      </c>
    </row>
    <row r="236" spans="1:30" x14ac:dyDescent="0.25">
      <c r="A236" s="113">
        <v>42975</v>
      </c>
      <c r="B236" s="114"/>
      <c r="C236" s="118" t="s">
        <v>69</v>
      </c>
      <c r="D236" s="118">
        <v>500</v>
      </c>
      <c r="E236" s="159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6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50">
        <f t="shared" si="411"/>
        <v>0.49869899847688981</v>
      </c>
      <c r="AA236" s="15">
        <f>SUM(L$2:L236)-SUM(AB$2:AB236)</f>
        <v>31893.228000000177</v>
      </c>
      <c r="AB236" s="66"/>
      <c r="AC236" s="161">
        <f t="shared" si="412"/>
        <v>-97.2146539140046</v>
      </c>
      <c r="AD236" s="161">
        <f t="shared" si="413"/>
        <v>-6147.2146539140049</v>
      </c>
    </row>
    <row r="237" spans="1:30" x14ac:dyDescent="0.25">
      <c r="A237" s="113">
        <v>42976</v>
      </c>
      <c r="B237" s="114" t="s">
        <v>255</v>
      </c>
      <c r="C237" s="118" t="s">
        <v>63</v>
      </c>
      <c r="D237" s="118">
        <v>500</v>
      </c>
      <c r="E237" s="159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6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50">
        <f t="shared" si="411"/>
        <v>0.53754048578718161</v>
      </c>
      <c r="AA237" s="15">
        <f>SUM(L$2:L237)-SUM(AB$2:AB237)</f>
        <v>31404.228000000177</v>
      </c>
      <c r="AB237" s="66"/>
      <c r="AC237" s="161">
        <f t="shared" si="412"/>
        <v>-152.44631935484114</v>
      </c>
      <c r="AD237" s="161">
        <f t="shared" si="413"/>
        <v>-6702.4463193548409</v>
      </c>
    </row>
    <row r="238" spans="1:30" x14ac:dyDescent="0.25">
      <c r="A238" s="113">
        <v>42977</v>
      </c>
      <c r="B238" s="114"/>
      <c r="C238" s="118" t="s">
        <v>69</v>
      </c>
      <c r="D238" s="118">
        <v>500</v>
      </c>
      <c r="E238" s="159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6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50">
        <f t="shared" si="411"/>
        <v>0.49934126950518237</v>
      </c>
      <c r="AA238" s="15">
        <f>SUM(L$2:L238)-SUM(AB$2:AB238)</f>
        <v>32115.178000000175</v>
      </c>
      <c r="AB238" s="66"/>
      <c r="AC238" s="161">
        <f t="shared" si="412"/>
        <v>-72.516251208793932</v>
      </c>
      <c r="AD238" s="161">
        <f t="shared" si="413"/>
        <v>-6122.5162512087936</v>
      </c>
    </row>
    <row r="239" spans="1:30" x14ac:dyDescent="0.25">
      <c r="A239" s="113">
        <v>42977</v>
      </c>
      <c r="B239" s="114"/>
      <c r="C239" s="118" t="s">
        <v>69</v>
      </c>
      <c r="D239" s="118">
        <v>500</v>
      </c>
      <c r="E239" s="159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6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50">
        <f t="shared" si="411"/>
        <v>0.45936983387026792</v>
      </c>
      <c r="AA239" s="15">
        <f>SUM(L$2:L239)-SUM(AB$2:AB239)</f>
        <v>32408.103000000177</v>
      </c>
      <c r="AB239" s="66"/>
      <c r="AC239" s="161">
        <f t="shared" si="412"/>
        <v>-40.12233316940128</v>
      </c>
      <c r="AD239" s="161">
        <f t="shared" si="413"/>
        <v>-5590.1223331694009</v>
      </c>
    </row>
    <row r="240" spans="1:30" x14ac:dyDescent="0.25">
      <c r="A240" s="113">
        <v>42984</v>
      </c>
      <c r="B240" s="114"/>
      <c r="C240" s="118" t="s">
        <v>69</v>
      </c>
      <c r="D240" s="118">
        <v>400</v>
      </c>
      <c r="E240" s="159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6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50">
        <f t="shared" si="411"/>
        <v>0.42805245355829774</v>
      </c>
      <c r="AA240" s="15">
        <f>SUM(L$2:L240)-SUM(AB$2:AB240)</f>
        <v>32787.915000000175</v>
      </c>
      <c r="AB240" s="66"/>
      <c r="AC240" s="161">
        <f t="shared" si="412"/>
        <v>1.3560461496720586</v>
      </c>
      <c r="AD240" s="161">
        <f t="shared" si="413"/>
        <v>-5148.6439538503282</v>
      </c>
    </row>
    <row r="241" spans="1:30" x14ac:dyDescent="0.25">
      <c r="A241" s="113">
        <v>42984</v>
      </c>
      <c r="B241" s="114"/>
      <c r="C241" s="118" t="s">
        <v>69</v>
      </c>
      <c r="D241" s="118">
        <v>400</v>
      </c>
      <c r="E241" s="159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6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50">
        <f t="shared" si="411"/>
        <v>0.39532599118061962</v>
      </c>
      <c r="AA241" s="15">
        <f>SUM(L$2:L241)-SUM(AB$2:AB241)</f>
        <v>32882.219000000172</v>
      </c>
      <c r="AB241" s="66"/>
      <c r="AC241" s="161">
        <f t="shared" si="412"/>
        <v>11.55406856060312</v>
      </c>
      <c r="AD241" s="161">
        <f t="shared" si="413"/>
        <v>-4738.4459314393971</v>
      </c>
    </row>
    <row r="242" spans="1:30" x14ac:dyDescent="0.25">
      <c r="A242" s="113">
        <v>42985</v>
      </c>
      <c r="B242" s="114" t="s">
        <v>446</v>
      </c>
      <c r="C242" s="118" t="s">
        <v>63</v>
      </c>
      <c r="D242" s="118">
        <v>500</v>
      </c>
      <c r="E242" s="159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6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50">
        <f t="shared" si="411"/>
        <v>0.43466354357280251</v>
      </c>
      <c r="AA242" s="15">
        <f>SUM(L$2:L242)-SUM(AB$2:AB242)</f>
        <v>32497.219000000172</v>
      </c>
      <c r="AB242" s="66"/>
      <c r="AC242" s="161">
        <f t="shared" si="412"/>
        <v>-30.354574945417816</v>
      </c>
      <c r="AD242" s="161">
        <f t="shared" si="413"/>
        <v>-5280.3545749454179</v>
      </c>
    </row>
    <row r="243" spans="1:30" x14ac:dyDescent="0.25">
      <c r="A243" s="113">
        <v>42989</v>
      </c>
      <c r="B243" s="114"/>
      <c r="C243" s="118" t="s">
        <v>69</v>
      </c>
      <c r="D243" s="118">
        <v>400</v>
      </c>
      <c r="E243" s="159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6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50">
        <f t="shared" ref="Z243:Z296" si="432">F243/U243</f>
        <v>0.40281406136834491</v>
      </c>
      <c r="AA243" s="15">
        <f>SUM(L$2:L243)-SUM(AB$2:AB243)</f>
        <v>32751.035000000178</v>
      </c>
      <c r="AB243" s="66"/>
      <c r="AC243" s="161">
        <f t="shared" ref="AC243:AC296" si="433">I243/E243*(1-0.0005)</f>
        <v>-2.6448224212834961</v>
      </c>
      <c r="AD243" s="161">
        <f t="shared" ref="AD243:AD296" si="434">AC243-F243</f>
        <v>-4852.6448224212836</v>
      </c>
    </row>
    <row r="244" spans="1:30" x14ac:dyDescent="0.25">
      <c r="A244" s="113">
        <v>42989</v>
      </c>
      <c r="B244" s="114"/>
      <c r="C244" s="118" t="s">
        <v>69</v>
      </c>
      <c r="D244" s="118">
        <v>400</v>
      </c>
      <c r="E244" s="159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6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50">
        <f t="shared" si="432"/>
        <v>0.37033928709714364</v>
      </c>
      <c r="AA244" s="15">
        <f>SUM(L$2:L244)-SUM(AB$2:AB244)</f>
        <v>32887.839000000167</v>
      </c>
      <c r="AB244" s="66"/>
      <c r="AC244" s="161">
        <f t="shared" si="433"/>
        <v>12.161989556273612</v>
      </c>
      <c r="AD244" s="161">
        <f t="shared" si="434"/>
        <v>-4437.8380104437265</v>
      </c>
    </row>
    <row r="245" spans="1:30" x14ac:dyDescent="0.25">
      <c r="A245" s="113">
        <v>42990</v>
      </c>
      <c r="B245" s="114" t="s">
        <v>176</v>
      </c>
      <c r="C245" s="118" t="s">
        <v>69</v>
      </c>
      <c r="D245" s="118">
        <v>400</v>
      </c>
      <c r="E245" s="159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6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50">
        <f t="shared" si="432"/>
        <v>0.33799410391660478</v>
      </c>
      <c r="AA245" s="15">
        <f>SUM(L$2:L245)-SUM(AB$2:AB245)</f>
        <v>33057.127000000168</v>
      </c>
      <c r="AB245" s="66"/>
      <c r="AC245" s="161">
        <f t="shared" si="433"/>
        <v>30.342687446117313</v>
      </c>
      <c r="AD245" s="161">
        <f t="shared" si="434"/>
        <v>-4019.6573125538825</v>
      </c>
    </row>
    <row r="246" spans="1:30" x14ac:dyDescent="0.25">
      <c r="A246" s="113">
        <v>42990</v>
      </c>
      <c r="B246" s="114" t="s">
        <v>447</v>
      </c>
      <c r="C246" s="118" t="s">
        <v>63</v>
      </c>
      <c r="D246" s="118">
        <v>500</v>
      </c>
      <c r="E246" s="159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6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50">
        <f t="shared" si="432"/>
        <v>0.37729284047438572</v>
      </c>
      <c r="AA246" s="15">
        <f>SUM(L$2:L246)-SUM(AB$2:AB246)</f>
        <v>32687.627000000168</v>
      </c>
      <c r="AB246" s="66"/>
      <c r="AC246" s="161">
        <f t="shared" si="433"/>
        <v>-9.5468020130610842</v>
      </c>
      <c r="AD246" s="161">
        <f t="shared" si="434"/>
        <v>-4559.5468020130611</v>
      </c>
    </row>
    <row r="247" spans="1:30" x14ac:dyDescent="0.25">
      <c r="A247" s="113">
        <v>42990</v>
      </c>
      <c r="B247" s="114" t="s">
        <v>177</v>
      </c>
      <c r="C247" s="118" t="s">
        <v>69</v>
      </c>
      <c r="D247" s="118">
        <v>400</v>
      </c>
      <c r="E247" s="159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6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50">
        <f t="shared" si="432"/>
        <v>0.34484990642826896</v>
      </c>
      <c r="AA247" s="15">
        <f>SUM(L$2:L247)-SUM(AB$2:AB247)</f>
        <v>32815.439000000166</v>
      </c>
      <c r="AB247" s="66"/>
      <c r="AC247" s="161">
        <f t="shared" si="433"/>
        <v>4.3398029826428113</v>
      </c>
      <c r="AD247" s="161">
        <f t="shared" si="434"/>
        <v>-4145.6601970173569</v>
      </c>
    </row>
    <row r="248" spans="1:30" x14ac:dyDescent="0.25">
      <c r="A248" s="113">
        <v>42990</v>
      </c>
      <c r="B248" s="114" t="s">
        <v>221</v>
      </c>
      <c r="C248" s="118" t="s">
        <v>69</v>
      </c>
      <c r="D248" s="118">
        <v>400</v>
      </c>
      <c r="E248" s="159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6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50">
        <f t="shared" si="432"/>
        <v>0.31229934626327288</v>
      </c>
      <c r="AA248" s="15">
        <f>SUM(L$2:L248)-SUM(AB$2:AB248)</f>
        <v>32931.239000000169</v>
      </c>
      <c r="AB248" s="66"/>
      <c r="AC248" s="161">
        <f t="shared" si="433"/>
        <v>16.838387405402123</v>
      </c>
      <c r="AD248" s="161">
        <f t="shared" si="434"/>
        <v>-3733.161612594598</v>
      </c>
    </row>
    <row r="249" spans="1:30" x14ac:dyDescent="0.25">
      <c r="A249" s="113">
        <v>42990</v>
      </c>
      <c r="B249" s="114" t="s">
        <v>448</v>
      </c>
      <c r="C249" s="118" t="s">
        <v>63</v>
      </c>
      <c r="D249" s="118">
        <v>500</v>
      </c>
      <c r="E249" s="159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6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50">
        <f t="shared" si="432"/>
        <v>0.35131481585574864</v>
      </c>
      <c r="AA249" s="15">
        <f>SUM(L$2:L249)-SUM(AB$2:AB249)</f>
        <v>32551.239000000169</v>
      </c>
      <c r="AB249" s="66"/>
      <c r="AC249" s="161">
        <f t="shared" si="433"/>
        <v>-24.486876120221901</v>
      </c>
      <c r="AD249" s="161">
        <f t="shared" si="434"/>
        <v>-4274.4868761202215</v>
      </c>
    </row>
    <row r="250" spans="1:30" x14ac:dyDescent="0.25">
      <c r="A250" s="113">
        <v>42990</v>
      </c>
      <c r="B250" s="114" t="s">
        <v>220</v>
      </c>
      <c r="C250" s="118" t="s">
        <v>69</v>
      </c>
      <c r="D250" s="118">
        <v>400</v>
      </c>
      <c r="E250" s="159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6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50">
        <f t="shared" si="432"/>
        <v>0.31962552942133321</v>
      </c>
      <c r="AA250" s="15">
        <f>SUM(L$2:L250)-SUM(AB$2:AB250)</f>
        <v>32797.555000000168</v>
      </c>
      <c r="AB250" s="66"/>
      <c r="AC250" s="161">
        <f t="shared" si="433"/>
        <v>2.4036835504851819</v>
      </c>
      <c r="AD250" s="161">
        <f t="shared" si="434"/>
        <v>-3847.5963164495147</v>
      </c>
    </row>
    <row r="251" spans="1:30" x14ac:dyDescent="0.25">
      <c r="A251" s="164">
        <v>42991</v>
      </c>
      <c r="B251" s="114" t="s">
        <v>449</v>
      </c>
      <c r="C251" s="118" t="s">
        <v>63</v>
      </c>
      <c r="D251" s="118">
        <v>500</v>
      </c>
      <c r="E251" s="159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6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50">
        <f t="shared" si="432"/>
        <v>0.35901135727147454</v>
      </c>
      <c r="AA251" s="15">
        <f>SUM(L$2:L251)-SUM(AB$2:AB251)</f>
        <v>32484.555000000168</v>
      </c>
      <c r="AB251" s="66"/>
      <c r="AC251" s="161">
        <f t="shared" si="433"/>
        <v>-31.840698192774529</v>
      </c>
      <c r="AD251" s="161">
        <f t="shared" si="434"/>
        <v>-4381.8406981927747</v>
      </c>
    </row>
    <row r="252" spans="1:30" x14ac:dyDescent="0.25">
      <c r="A252" s="164">
        <v>42992</v>
      </c>
      <c r="B252" s="114" t="s">
        <v>450</v>
      </c>
      <c r="C252" s="118" t="s">
        <v>63</v>
      </c>
      <c r="D252" s="118">
        <v>500</v>
      </c>
      <c r="E252" s="159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6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50">
        <f t="shared" si="432"/>
        <v>0.39973262557011102</v>
      </c>
      <c r="AA252" s="15">
        <f>SUM(L$2:L252)-SUM(AB$2:AB252)</f>
        <v>32392.555000000168</v>
      </c>
      <c r="AB252" s="66"/>
      <c r="AC252" s="161">
        <f t="shared" si="433"/>
        <v>-42.004344072451318</v>
      </c>
      <c r="AD252" s="161">
        <f t="shared" si="434"/>
        <v>-4892.0043440724512</v>
      </c>
    </row>
    <row r="253" spans="1:30" x14ac:dyDescent="0.25">
      <c r="A253" s="164">
        <v>42993</v>
      </c>
      <c r="B253" s="114" t="s">
        <v>451</v>
      </c>
      <c r="C253" s="118" t="s">
        <v>63</v>
      </c>
      <c r="D253" s="118">
        <v>500</v>
      </c>
      <c r="E253" s="159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6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50">
        <f t="shared" si="432"/>
        <v>0.43921424523902042</v>
      </c>
      <c r="AA253" s="15">
        <f>SUM(L$2:L253)-SUM(AB$2:AB253)</f>
        <v>32096.555000000175</v>
      </c>
      <c r="AB253" s="66"/>
      <c r="AC253" s="161">
        <f t="shared" si="433"/>
        <v>-74.97365464088665</v>
      </c>
      <c r="AD253" s="161">
        <f t="shared" si="434"/>
        <v>-5424.9736546408867</v>
      </c>
    </row>
    <row r="254" spans="1:30" x14ac:dyDescent="0.25">
      <c r="A254" s="164">
        <v>42993</v>
      </c>
      <c r="B254" s="114">
        <v>184</v>
      </c>
      <c r="C254" s="118" t="s">
        <v>63</v>
      </c>
      <c r="D254" s="118">
        <v>500</v>
      </c>
      <c r="E254" s="159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6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50">
        <f t="shared" si="432"/>
        <v>0.4763907406116793</v>
      </c>
      <c r="AA254" s="15">
        <f>SUM(L$2:L254)-SUM(AB$2:AB254)</f>
        <v>31396.055000000168</v>
      </c>
      <c r="AB254" s="66"/>
      <c r="AC254" s="161">
        <f t="shared" si="433"/>
        <v>-154.55844445067618</v>
      </c>
      <c r="AD254" s="161">
        <f t="shared" si="434"/>
        <v>-6004.5584444506758</v>
      </c>
    </row>
    <row r="255" spans="1:30" x14ac:dyDescent="0.25">
      <c r="A255" s="164">
        <v>42994</v>
      </c>
      <c r="B255" s="114"/>
      <c r="C255" s="118" t="s">
        <v>69</v>
      </c>
      <c r="D255" s="118">
        <v>400</v>
      </c>
      <c r="E255" s="159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6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50">
        <f t="shared" si="432"/>
        <v>0.44670094827658158</v>
      </c>
      <c r="AA255" s="15">
        <f>SUM(L$2:L455)-SUM(AB$2:AB455)</f>
        <v>5212.8747999999832</v>
      </c>
      <c r="AB255" s="66"/>
      <c r="AC255" s="161">
        <f t="shared" si="433"/>
        <v>-82.402078460690205</v>
      </c>
      <c r="AD255" s="161">
        <f t="shared" si="434"/>
        <v>-5532.4020784606901</v>
      </c>
    </row>
    <row r="256" spans="1:30" x14ac:dyDescent="0.25">
      <c r="A256" s="164">
        <v>42997</v>
      </c>
      <c r="B256" s="114" t="s">
        <v>452</v>
      </c>
      <c r="C256" s="118" t="s">
        <v>63</v>
      </c>
      <c r="D256" s="118">
        <v>500</v>
      </c>
      <c r="E256" s="159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6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50">
        <f t="shared" si="432"/>
        <v>0.48560579423026634</v>
      </c>
      <c r="AA256" s="15">
        <f>SUM(L$2:L256)-SUM(AB$2:AB256)</f>
        <v>31644.443000000174</v>
      </c>
      <c r="AB256" s="66"/>
      <c r="AC256" s="161">
        <f t="shared" si="433"/>
        <v>-126.1604373325921</v>
      </c>
      <c r="AD256" s="161">
        <f t="shared" si="434"/>
        <v>-6076.1604373325918</v>
      </c>
    </row>
    <row r="257" spans="1:30" x14ac:dyDescent="0.25">
      <c r="A257" s="164">
        <v>42999</v>
      </c>
      <c r="B257" s="114" t="s">
        <v>200</v>
      </c>
      <c r="C257" s="118" t="s">
        <v>69</v>
      </c>
      <c r="D257" s="118">
        <v>400</v>
      </c>
      <c r="E257" s="159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6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50">
        <f t="shared" si="432"/>
        <v>0.45788626625405082</v>
      </c>
      <c r="AA257" s="15">
        <f>SUM(L$2:L257)-SUM(AB$2:AB257)</f>
        <v>32766.283000000163</v>
      </c>
      <c r="AB257" s="66"/>
      <c r="AC257" s="161">
        <f t="shared" si="433"/>
        <v>-0.99655065574163437</v>
      </c>
      <c r="AD257" s="161">
        <f t="shared" si="434"/>
        <v>-5550.9965506557419</v>
      </c>
    </row>
    <row r="258" spans="1:30" x14ac:dyDescent="0.25">
      <c r="A258" s="164">
        <v>43000</v>
      </c>
      <c r="B258" s="114" t="s">
        <v>453</v>
      </c>
      <c r="C258" s="118" t="s">
        <v>63</v>
      </c>
      <c r="D258" s="118">
        <v>500</v>
      </c>
      <c r="E258" s="159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6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50">
        <f t="shared" si="432"/>
        <v>0.49318542928723436</v>
      </c>
      <c r="AA258" s="15">
        <f>SUM(L$2:L258)-SUM(AB$2:AB258)</f>
        <v>31651.283000000156</v>
      </c>
      <c r="AB258" s="66"/>
      <c r="AC258" s="161">
        <f t="shared" si="433"/>
        <v>-125.53753502793781</v>
      </c>
      <c r="AD258" s="161">
        <f t="shared" si="434"/>
        <v>-6175.5375350279382</v>
      </c>
    </row>
    <row r="259" spans="1:30" x14ac:dyDescent="0.25">
      <c r="A259" s="164">
        <v>43000</v>
      </c>
      <c r="B259" s="114" t="s">
        <v>454</v>
      </c>
      <c r="C259" s="118" t="s">
        <v>63</v>
      </c>
      <c r="D259" s="118">
        <v>500</v>
      </c>
      <c r="E259" s="159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6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50">
        <f t="shared" si="432"/>
        <v>0.53092852972469939</v>
      </c>
      <c r="AA259" s="15">
        <f>SUM(L$2:L259)-SUM(AB$2:AB259)</f>
        <v>31041.283000000163</v>
      </c>
      <c r="AB259" s="66"/>
      <c r="AC259" s="161">
        <f t="shared" si="433"/>
        <v>-195.84812864407186</v>
      </c>
      <c r="AD259" s="161">
        <f t="shared" si="434"/>
        <v>-6745.8481286440719</v>
      </c>
    </row>
    <row r="260" spans="1:30" x14ac:dyDescent="0.25">
      <c r="A260" s="164">
        <v>43003</v>
      </c>
      <c r="B260" s="114" t="s">
        <v>455</v>
      </c>
      <c r="C260" s="118" t="s">
        <v>63</v>
      </c>
      <c r="D260" s="118">
        <v>500</v>
      </c>
      <c r="E260" s="159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6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50">
        <f t="shared" si="432"/>
        <v>0.57057330463494416</v>
      </c>
      <c r="AA260" s="15">
        <f>SUM(L$2:L260)-SUM(AB$2:AB260)</f>
        <v>30839.783000000163</v>
      </c>
      <c r="AB260" s="66"/>
      <c r="AC260" s="161">
        <f t="shared" si="433"/>
        <v>-219.34866082766848</v>
      </c>
      <c r="AD260" s="161">
        <f t="shared" si="434"/>
        <v>-7269.3486608276689</v>
      </c>
    </row>
    <row r="261" spans="1:30" x14ac:dyDescent="0.25">
      <c r="A261" s="164">
        <v>43003</v>
      </c>
      <c r="B261" s="114" t="s">
        <v>274</v>
      </c>
      <c r="C261" s="118" t="s">
        <v>63</v>
      </c>
      <c r="D261" s="118">
        <v>500</v>
      </c>
      <c r="E261" s="159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6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50">
        <f t="shared" si="432"/>
        <v>0.60927559215889071</v>
      </c>
      <c r="AA261" s="15">
        <f>SUM(L$2:L261)-SUM(AB$2:AB261)</f>
        <v>30411.783000000163</v>
      </c>
      <c r="AB261" s="66"/>
      <c r="AC261" s="161">
        <f t="shared" si="433"/>
        <v>-269.6850671803694</v>
      </c>
      <c r="AD261" s="161">
        <f t="shared" si="434"/>
        <v>-7819.6850671803695</v>
      </c>
    </row>
    <row r="262" spans="1:30" x14ac:dyDescent="0.25">
      <c r="A262" s="164">
        <v>43005</v>
      </c>
      <c r="B262" s="114"/>
      <c r="C262" s="118" t="s">
        <v>69</v>
      </c>
      <c r="D262" s="118">
        <v>400</v>
      </c>
      <c r="E262" s="159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6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50">
        <f t="shared" si="432"/>
        <v>0.57908885463671533</v>
      </c>
      <c r="AA262" s="15">
        <f>SUM(L$2:L262)-SUM(AB$2:AB262)</f>
        <v>31007.247000000163</v>
      </c>
      <c r="AB262" s="66"/>
      <c r="AC262" s="161">
        <f t="shared" si="433"/>
        <v>-199.91797743213078</v>
      </c>
      <c r="AD262" s="161">
        <f t="shared" si="434"/>
        <v>-7349.917977432131</v>
      </c>
    </row>
    <row r="263" spans="1:30" x14ac:dyDescent="0.25">
      <c r="A263" s="164">
        <v>43007</v>
      </c>
      <c r="B263" s="114"/>
      <c r="C263" s="118" t="s">
        <v>69</v>
      </c>
      <c r="D263" s="118">
        <v>400</v>
      </c>
      <c r="E263" s="159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6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50">
        <f t="shared" si="432"/>
        <v>0.54932125667080245</v>
      </c>
      <c r="AA263" s="15">
        <f>SUM(L$2:L263)-SUM(AB$2:AB263)</f>
        <v>31713.671000000162</v>
      </c>
      <c r="AB263" s="66"/>
      <c r="AC263" s="161">
        <f t="shared" si="433"/>
        <v>-118.70292309843816</v>
      </c>
      <c r="AD263" s="161">
        <f t="shared" si="434"/>
        <v>-6868.7029230984381</v>
      </c>
    </row>
    <row r="264" spans="1:30" x14ac:dyDescent="0.25">
      <c r="A264" s="164">
        <v>43003</v>
      </c>
      <c r="B264" s="114" t="s">
        <v>456</v>
      </c>
      <c r="C264" s="118" t="s">
        <v>63</v>
      </c>
      <c r="D264" s="118">
        <v>500</v>
      </c>
      <c r="E264" s="159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6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50">
        <f t="shared" si="432"/>
        <v>0.58340542847585264</v>
      </c>
      <c r="AA264" s="15">
        <f>SUM(L$2:L264)-SUM(AB$2:AB264)</f>
        <v>30223.671000000162</v>
      </c>
      <c r="AB264" s="66"/>
      <c r="AC264" s="161">
        <f t="shared" si="433"/>
        <v>-292.48384547018776</v>
      </c>
      <c r="AD264" s="161">
        <f t="shared" si="434"/>
        <v>-7542.4838454701876</v>
      </c>
    </row>
    <row r="265" spans="1:30" x14ac:dyDescent="0.25">
      <c r="A265" s="164">
        <v>43017</v>
      </c>
      <c r="B265" s="114"/>
      <c r="C265" s="118" t="s">
        <v>69</v>
      </c>
      <c r="D265" s="118">
        <v>400</v>
      </c>
      <c r="E265" s="159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6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50">
        <f t="shared" si="432"/>
        <v>0.5602672105633878</v>
      </c>
      <c r="AA265" s="15">
        <f>SUM(L$2:L265)-SUM(AB$2:AB265)</f>
        <v>32752.543000000158</v>
      </c>
      <c r="AB265" s="66"/>
      <c r="AC265" s="161">
        <f t="shared" si="433"/>
        <v>-2.5194673098171103</v>
      </c>
      <c r="AD265" s="161">
        <f t="shared" si="434"/>
        <v>-6852.5194673098167</v>
      </c>
    </row>
    <row r="266" spans="1:30" x14ac:dyDescent="0.25">
      <c r="A266" s="164">
        <v>43017</v>
      </c>
      <c r="B266" s="114"/>
      <c r="C266" s="118" t="s">
        <v>69</v>
      </c>
      <c r="D266" s="118">
        <v>400</v>
      </c>
      <c r="E266" s="159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6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50">
        <f t="shared" si="432"/>
        <v>0.5281028579587661</v>
      </c>
      <c r="AA266" s="15">
        <f>SUM(L$2:L266)-SUM(AB$2:AB266)</f>
        <v>32880.907000000159</v>
      </c>
      <c r="AB266" s="66"/>
      <c r="AC266" s="161">
        <f t="shared" si="433"/>
        <v>11.6004674917448</v>
      </c>
      <c r="AD266" s="161">
        <f t="shared" si="434"/>
        <v>-6438.3995325082551</v>
      </c>
    </row>
    <row r="267" spans="1:30" x14ac:dyDescent="0.25">
      <c r="A267" s="164">
        <v>43018</v>
      </c>
      <c r="B267" s="114" t="s">
        <v>174</v>
      </c>
      <c r="C267" s="118" t="s">
        <v>69</v>
      </c>
      <c r="D267" s="118">
        <v>400</v>
      </c>
      <c r="E267" s="159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6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50">
        <f t="shared" si="432"/>
        <v>0.49564785085813612</v>
      </c>
      <c r="AA267" s="15">
        <f>SUM(L$2:L267)-SUM(AB$2:AB267)</f>
        <v>32936.76700000016</v>
      </c>
      <c r="AB267" s="66"/>
      <c r="AC267" s="161">
        <f t="shared" si="433"/>
        <v>17.723112032962725</v>
      </c>
      <c r="AD267" s="161">
        <f t="shared" si="434"/>
        <v>-6032.2768879670375</v>
      </c>
    </row>
    <row r="268" spans="1:30" x14ac:dyDescent="0.25">
      <c r="A268" s="164">
        <v>43019</v>
      </c>
      <c r="B268" s="114" t="s">
        <v>178</v>
      </c>
      <c r="C268" s="118" t="s">
        <v>69</v>
      </c>
      <c r="D268" s="118">
        <v>400</v>
      </c>
      <c r="E268" s="159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6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50">
        <f t="shared" si="432"/>
        <v>0.46393775807947268</v>
      </c>
      <c r="AA268" s="15">
        <f>SUM(L$2:L268)-SUM(AB$2:AB268)</f>
        <v>33170.111000000157</v>
      </c>
      <c r="AB268" s="66"/>
      <c r="AC268" s="161">
        <f t="shared" si="433"/>
        <v>43.162762308529331</v>
      </c>
      <c r="AD268" s="161">
        <f t="shared" si="434"/>
        <v>-5606.8372376914704</v>
      </c>
    </row>
    <row r="269" spans="1:30" x14ac:dyDescent="0.25">
      <c r="A269" s="164">
        <v>43024</v>
      </c>
      <c r="B269" s="114" t="s">
        <v>223</v>
      </c>
      <c r="C269" s="118" t="s">
        <v>69</v>
      </c>
      <c r="D269" s="118">
        <v>400</v>
      </c>
      <c r="E269" s="159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6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50">
        <f t="shared" si="432"/>
        <v>0.43238720557229754</v>
      </c>
      <c r="AA269" s="15">
        <f>SUM(L$2:L269)-SUM(AB$2:AB269)</f>
        <v>33443.935000000158</v>
      </c>
      <c r="AB269" s="66"/>
      <c r="AC269" s="161">
        <f t="shared" si="433"/>
        <v>72.708893960822479</v>
      </c>
      <c r="AD269" s="161">
        <f t="shared" si="434"/>
        <v>-5177.291106039178</v>
      </c>
    </row>
    <row r="270" spans="1:30" x14ac:dyDescent="0.25">
      <c r="A270" s="164">
        <v>43024</v>
      </c>
      <c r="B270" s="114" t="s">
        <v>284</v>
      </c>
      <c r="C270" s="118" t="s">
        <v>63</v>
      </c>
      <c r="D270" s="118">
        <v>500</v>
      </c>
      <c r="E270" s="159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6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50">
        <f t="shared" si="432"/>
        <v>0.46976228666664982</v>
      </c>
      <c r="AA270" s="15">
        <f>SUM(L$2:L270)-SUM(AB$2:AB270)</f>
        <v>32756.435000000158</v>
      </c>
      <c r="AB270" s="66"/>
      <c r="AC270" s="161">
        <f t="shared" si="433"/>
        <v>-2.0928823951480537</v>
      </c>
      <c r="AD270" s="161">
        <f t="shared" si="434"/>
        <v>-5752.0928823951481</v>
      </c>
    </row>
    <row r="271" spans="1:30" x14ac:dyDescent="0.25">
      <c r="A271" s="164">
        <v>43025</v>
      </c>
      <c r="B271" s="114" t="s">
        <v>457</v>
      </c>
      <c r="C271" s="118" t="s">
        <v>69</v>
      </c>
      <c r="D271" s="118">
        <v>400</v>
      </c>
      <c r="E271" s="159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6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50">
        <f t="shared" si="432"/>
        <v>0.44117663105264332</v>
      </c>
      <c r="AA271" s="15">
        <f>SUM(L$2:L271)-SUM(AB$2:AB271)</f>
        <v>33667.747000000156</v>
      </c>
      <c r="AB271" s="66"/>
      <c r="AC271" s="161">
        <f t="shared" si="433"/>
        <v>96.734797125808754</v>
      </c>
      <c r="AD271" s="161">
        <f t="shared" si="434"/>
        <v>-5253.2652028741913</v>
      </c>
    </row>
    <row r="272" spans="1:30" x14ac:dyDescent="0.25">
      <c r="A272" s="164">
        <v>43025</v>
      </c>
      <c r="B272" s="114"/>
      <c r="C272" s="118" t="s">
        <v>69</v>
      </c>
      <c r="D272" s="118">
        <v>400</v>
      </c>
      <c r="E272" s="159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6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50">
        <f t="shared" si="432"/>
        <v>0.40871755640196056</v>
      </c>
      <c r="AA272" s="15">
        <f>SUM(L$2:L272)-SUM(AB$2:AB272)</f>
        <v>33766.051000000152</v>
      </c>
      <c r="AB272" s="66"/>
      <c r="AC272" s="161">
        <f t="shared" si="433"/>
        <v>107.15905600648844</v>
      </c>
      <c r="AD272" s="161">
        <f t="shared" si="434"/>
        <v>-4842.8409439935112</v>
      </c>
    </row>
    <row r="273" spans="1:30" x14ac:dyDescent="0.25">
      <c r="A273" s="164">
        <v>43026</v>
      </c>
      <c r="B273" s="114"/>
      <c r="C273" s="118" t="s">
        <v>63</v>
      </c>
      <c r="D273" s="118">
        <v>500</v>
      </c>
      <c r="E273" s="159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6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50">
        <f t="shared" si="432"/>
        <v>0.44303688279791331</v>
      </c>
      <c r="AA273" s="15">
        <f>SUM(L$2:L273)-SUM(AB$2:AB273)</f>
        <v>32573.051000000152</v>
      </c>
      <c r="AB273" s="66"/>
      <c r="AC273" s="161">
        <f t="shared" si="433"/>
        <v>-22.47264694444965</v>
      </c>
      <c r="AD273" s="161">
        <f t="shared" si="434"/>
        <v>-5472.4726469444495</v>
      </c>
    </row>
    <row r="274" spans="1:30" x14ac:dyDescent="0.25">
      <c r="A274" s="164">
        <v>43027</v>
      </c>
      <c r="B274" s="114" t="s">
        <v>458</v>
      </c>
      <c r="C274" s="118" t="s">
        <v>63</v>
      </c>
      <c r="D274" s="118">
        <v>500</v>
      </c>
      <c r="E274" s="159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6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50">
        <f t="shared" si="432"/>
        <v>0.48009102429868061</v>
      </c>
      <c r="AA274" s="15">
        <f>SUM(L$2:L274)-SUM(AB$2:AB274)</f>
        <v>31914.05100000016</v>
      </c>
      <c r="AB274" s="66"/>
      <c r="AC274" s="161">
        <f t="shared" si="433"/>
        <v>-96.950937218472916</v>
      </c>
      <c r="AD274" s="161">
        <f t="shared" si="434"/>
        <v>-6046.950937218473</v>
      </c>
    </row>
    <row r="275" spans="1:30" x14ac:dyDescent="0.25">
      <c r="A275" s="164">
        <v>43027</v>
      </c>
      <c r="B275" s="114" t="s">
        <v>260</v>
      </c>
      <c r="C275" s="118" t="s">
        <v>63</v>
      </c>
      <c r="D275" s="118">
        <v>500</v>
      </c>
      <c r="E275" s="159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6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50">
        <f t="shared" si="432"/>
        <v>0.51677809318926282</v>
      </c>
      <c r="AA275" s="15">
        <f>SUM(L$2:L275)-SUM(AB$2:AB275)</f>
        <v>31195.051000000152</v>
      </c>
      <c r="AB275" s="66"/>
      <c r="AC275" s="161">
        <f t="shared" si="433"/>
        <v>-180.31561900685466</v>
      </c>
      <c r="AD275" s="161">
        <f t="shared" si="434"/>
        <v>-6630.3156190068548</v>
      </c>
    </row>
    <row r="276" spans="1:30" x14ac:dyDescent="0.25">
      <c r="A276" s="164">
        <v>43031</v>
      </c>
      <c r="B276" s="114"/>
      <c r="C276" s="118" t="s">
        <v>69</v>
      </c>
      <c r="D276" s="118">
        <v>400</v>
      </c>
      <c r="E276" s="159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6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50">
        <f t="shared" si="432"/>
        <v>0.48716147429615464</v>
      </c>
      <c r="AA276" s="15">
        <f>SUM(L$2:L276)-SUM(AB$2:AB276)</f>
        <v>31767.011000000151</v>
      </c>
      <c r="AB276" s="66"/>
      <c r="AC276" s="161">
        <f t="shared" si="433"/>
        <v>-113.88596638418619</v>
      </c>
      <c r="AD276" s="161">
        <f t="shared" si="434"/>
        <v>-6163.8859663841858</v>
      </c>
    </row>
    <row r="277" spans="1:30" x14ac:dyDescent="0.25">
      <c r="A277" s="164">
        <v>43033</v>
      </c>
      <c r="B277" s="114" t="s">
        <v>459</v>
      </c>
      <c r="C277" s="118" t="s">
        <v>69</v>
      </c>
      <c r="D277" s="118">
        <v>400</v>
      </c>
      <c r="E277" s="159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6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50">
        <f t="shared" si="432"/>
        <v>0.45942834719870185</v>
      </c>
      <c r="AA277" s="15">
        <f>SUM(L$2:L277)-SUM(AB$2:AB277)</f>
        <v>32786.903000000151</v>
      </c>
      <c r="AB277" s="66"/>
      <c r="AC277" s="161">
        <f t="shared" si="433"/>
        <v>1.2739746674004568</v>
      </c>
      <c r="AD277" s="161">
        <f t="shared" si="434"/>
        <v>-5648.7260253325994</v>
      </c>
    </row>
    <row r="278" spans="1:30" x14ac:dyDescent="0.25">
      <c r="A278" s="164">
        <v>43034</v>
      </c>
      <c r="B278" s="114"/>
      <c r="C278" s="118" t="s">
        <v>69</v>
      </c>
      <c r="D278" s="118">
        <v>400</v>
      </c>
      <c r="E278" s="159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6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50">
        <f t="shared" si="432"/>
        <v>0.42897416980186825</v>
      </c>
      <c r="AA278" s="15">
        <f>SUM(L$2:L278)-SUM(AB$2:AB278)</f>
        <v>33230.263000000152</v>
      </c>
      <c r="AB278" s="66"/>
      <c r="AC278" s="161">
        <f t="shared" si="433"/>
        <v>49.95929357142338</v>
      </c>
      <c r="AD278" s="161">
        <f t="shared" si="434"/>
        <v>-5200.0407064285764</v>
      </c>
    </row>
    <row r="279" spans="1:30" x14ac:dyDescent="0.25">
      <c r="A279" s="164">
        <v>43034</v>
      </c>
      <c r="B279" s="114"/>
      <c r="C279" s="118" t="s">
        <v>69</v>
      </c>
      <c r="D279" s="118">
        <v>400</v>
      </c>
      <c r="E279" s="159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6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50">
        <f t="shared" si="432"/>
        <v>0.39805628563941703</v>
      </c>
      <c r="AA279" s="15">
        <f>SUM(L$2:L279)-SUM(AB$2:AB279)</f>
        <v>33589.095000000154</v>
      </c>
      <c r="AB279" s="66"/>
      <c r="AC279" s="161">
        <f t="shared" si="433"/>
        <v>88.689438985818427</v>
      </c>
      <c r="AD279" s="161">
        <f t="shared" si="434"/>
        <v>-4761.310561014182</v>
      </c>
    </row>
    <row r="280" spans="1:30" x14ac:dyDescent="0.25">
      <c r="A280" s="164">
        <v>43038</v>
      </c>
      <c r="B280" s="114" t="s">
        <v>460</v>
      </c>
      <c r="C280" s="118" t="s">
        <v>63</v>
      </c>
      <c r="D280" s="118">
        <v>500</v>
      </c>
      <c r="E280" s="159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6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50">
        <f t="shared" si="432"/>
        <v>0.43359061894120121</v>
      </c>
      <c r="AA280" s="15">
        <f>SUM(L$2:L280)-SUM(AB$2:AB280)</f>
        <v>32662.595000000154</v>
      </c>
      <c r="AB280" s="66"/>
      <c r="AC280" s="161">
        <f t="shared" si="433"/>
        <v>-12.556190924281196</v>
      </c>
      <c r="AD280" s="161">
        <f t="shared" si="434"/>
        <v>-5362.5561909242815</v>
      </c>
    </row>
    <row r="281" spans="1:30" x14ac:dyDescent="0.25">
      <c r="A281" s="164">
        <v>43039</v>
      </c>
      <c r="B281" s="114" t="s">
        <v>299</v>
      </c>
      <c r="C281" s="118" t="s">
        <v>63</v>
      </c>
      <c r="D281" s="118">
        <v>500</v>
      </c>
      <c r="E281" s="159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6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50">
        <f t="shared" si="432"/>
        <v>0.47112951387339069</v>
      </c>
      <c r="AA281" s="15">
        <f>SUM(L$2:L281)-SUM(AB$2:AB281)</f>
        <v>32122.595000000161</v>
      </c>
      <c r="AB281" s="66"/>
      <c r="AC281" s="161">
        <f t="shared" si="433"/>
        <v>-73.477994876130396</v>
      </c>
      <c r="AD281" s="161">
        <f t="shared" si="434"/>
        <v>-5923.4779948761307</v>
      </c>
    </row>
    <row r="282" spans="1:30" x14ac:dyDescent="0.25">
      <c r="A282" s="164">
        <v>43040</v>
      </c>
      <c r="B282" s="114" t="s">
        <v>461</v>
      </c>
      <c r="C282" s="118" t="s">
        <v>63</v>
      </c>
      <c r="D282" s="118">
        <v>500</v>
      </c>
      <c r="E282" s="159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6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50">
        <f t="shared" si="432"/>
        <v>0.50650523335381936</v>
      </c>
      <c r="AA282" s="15">
        <f>SUM(L$2:L282)-SUM(AB$2:AB282)</f>
        <v>31181.595000000161</v>
      </c>
      <c r="AB282" s="66"/>
      <c r="AC282" s="161">
        <f t="shared" si="433"/>
        <v>-182.68510258027956</v>
      </c>
      <c r="AD282" s="161">
        <f t="shared" si="434"/>
        <v>-6532.6851025802798</v>
      </c>
    </row>
    <row r="283" spans="1:30" x14ac:dyDescent="0.25">
      <c r="A283" s="164">
        <v>43041</v>
      </c>
      <c r="B283" s="114" t="s">
        <v>462</v>
      </c>
      <c r="C283" s="118" t="s">
        <v>63</v>
      </c>
      <c r="D283" s="118">
        <v>500</v>
      </c>
      <c r="E283" s="159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6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50">
        <f t="shared" si="432"/>
        <v>0.54298924229751988</v>
      </c>
      <c r="AA283" s="15">
        <f>SUM(L$2:L283)-SUM(AB$2:AB283)</f>
        <v>30478.095000000147</v>
      </c>
      <c r="AB283" s="66"/>
      <c r="AC283" s="161">
        <f t="shared" si="433"/>
        <v>-266.68552200929764</v>
      </c>
      <c r="AD283" s="161">
        <f t="shared" si="434"/>
        <v>-7116.6855220092975</v>
      </c>
    </row>
    <row r="284" spans="1:30" x14ac:dyDescent="0.25">
      <c r="A284" s="164">
        <v>43041</v>
      </c>
      <c r="B284" s="114" t="s">
        <v>256</v>
      </c>
      <c r="C284" s="118" t="s">
        <v>63</v>
      </c>
      <c r="D284" s="118">
        <v>500</v>
      </c>
      <c r="E284" s="159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6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50">
        <f t="shared" si="432"/>
        <v>0.57891103403327049</v>
      </c>
      <c r="AA284" s="15">
        <f>SUM(L$2:L284)-SUM(AB$2:AB284)</f>
        <v>29651.095000000154</v>
      </c>
      <c r="AB284" s="66"/>
      <c r="AC284" s="161">
        <f t="shared" si="433"/>
        <v>-367.81494045936927</v>
      </c>
      <c r="AD284" s="161">
        <f t="shared" si="434"/>
        <v>-7717.8149404593696</v>
      </c>
    </row>
    <row r="285" spans="1:30" x14ac:dyDescent="0.25">
      <c r="A285" s="164">
        <v>43041</v>
      </c>
      <c r="B285" s="114" t="s">
        <v>297</v>
      </c>
      <c r="C285" s="118" t="s">
        <v>63</v>
      </c>
      <c r="D285" s="118">
        <v>500</v>
      </c>
      <c r="E285" s="159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6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50">
        <f t="shared" si="432"/>
        <v>0.61585470662961295</v>
      </c>
      <c r="AA285" s="15">
        <f>SUM(L$2:L285)-SUM(AB$2:AB285)</f>
        <v>29058.095000000154</v>
      </c>
      <c r="AB285" s="66"/>
      <c r="AC285" s="161">
        <f t="shared" si="433"/>
        <v>-441.78981504162249</v>
      </c>
      <c r="AD285" s="161">
        <f t="shared" si="434"/>
        <v>-8291.7898150416222</v>
      </c>
    </row>
    <row r="286" spans="1:30" x14ac:dyDescent="0.25">
      <c r="A286" s="164">
        <v>43041</v>
      </c>
      <c r="B286" s="114" t="s">
        <v>463</v>
      </c>
      <c r="C286" s="118" t="s">
        <v>63</v>
      </c>
      <c r="D286" s="118">
        <v>500</v>
      </c>
      <c r="E286" s="159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6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50">
        <f t="shared" si="432"/>
        <v>0.65240088163520082</v>
      </c>
      <c r="AA286" s="15">
        <f>SUM(L$2:L286)-SUM(AB$2:AB286)</f>
        <v>28346.595000000154</v>
      </c>
      <c r="AB286" s="66"/>
      <c r="AC286" s="161">
        <f t="shared" si="433"/>
        <v>-532.04285991587085</v>
      </c>
      <c r="AD286" s="161">
        <f t="shared" si="434"/>
        <v>-8882.0428599158713</v>
      </c>
    </row>
    <row r="287" spans="1:30" x14ac:dyDescent="0.25">
      <c r="A287" s="164">
        <v>43041</v>
      </c>
      <c r="B287" s="114"/>
      <c r="C287" s="118" t="s">
        <v>63</v>
      </c>
      <c r="D287" s="118">
        <v>500</v>
      </c>
      <c r="E287" s="159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6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50">
        <f t="shared" si="432"/>
        <v>0.69034013877685363</v>
      </c>
      <c r="AA287" s="15">
        <f>SUM(L$2:L287)-SUM(AB$2:AB287)</f>
        <v>28007.595000000154</v>
      </c>
      <c r="AB287" s="66"/>
      <c r="AC287" s="161">
        <f t="shared" si="433"/>
        <v>-575.53467324879784</v>
      </c>
      <c r="AD287" s="161">
        <f t="shared" si="434"/>
        <v>-9425.5346732487978</v>
      </c>
    </row>
    <row r="288" spans="1:30" x14ac:dyDescent="0.25">
      <c r="A288" s="164">
        <v>43042</v>
      </c>
      <c r="B288" s="114" t="s">
        <v>240</v>
      </c>
      <c r="C288" s="118" t="s">
        <v>63</v>
      </c>
      <c r="D288" s="118">
        <v>500</v>
      </c>
      <c r="E288" s="159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6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50">
        <f t="shared" si="432"/>
        <v>0.72634876831874928</v>
      </c>
      <c r="AA288" s="15">
        <f>SUM(L$2:L288)-SUM(AB$2:AB288)</f>
        <v>27029.095000000154</v>
      </c>
      <c r="AB288" s="66"/>
      <c r="AC288" s="161">
        <f t="shared" si="433"/>
        <v>-702.99116823745976</v>
      </c>
      <c r="AD288" s="161">
        <f t="shared" si="434"/>
        <v>-10052.99116823746</v>
      </c>
    </row>
    <row r="289" spans="1:30" x14ac:dyDescent="0.25">
      <c r="A289" s="164">
        <v>43045</v>
      </c>
      <c r="B289" s="114"/>
      <c r="C289" s="118" t="s">
        <v>63</v>
      </c>
      <c r="D289" s="118">
        <v>500</v>
      </c>
      <c r="E289" s="159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6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50">
        <f t="shared" si="432"/>
        <v>0.7618567601930184</v>
      </c>
      <c r="AA289" s="15">
        <f>SUM(L$2:L289)-SUM(AB$2:AB289)</f>
        <v>25808.595000000139</v>
      </c>
      <c r="AB289" s="66"/>
      <c r="AC289" s="161">
        <f t="shared" si="433"/>
        <v>-866.08552170398775</v>
      </c>
      <c r="AD289" s="161">
        <f t="shared" si="434"/>
        <v>-10716.085521703988</v>
      </c>
    </row>
    <row r="290" spans="1:30" x14ac:dyDescent="0.25">
      <c r="A290" s="164">
        <v>43048</v>
      </c>
      <c r="B290" s="114"/>
      <c r="C290" s="118" t="s">
        <v>69</v>
      </c>
      <c r="D290" s="118">
        <v>400</v>
      </c>
      <c r="E290" s="159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6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50">
        <f t="shared" si="432"/>
        <v>0.73501669689610316</v>
      </c>
      <c r="AA290" s="15">
        <f>SUM(L$2:L290)-SUM(AB$2:AB290)</f>
        <v>27671.803000000153</v>
      </c>
      <c r="AB290" s="66"/>
      <c r="AC290" s="161">
        <f t="shared" si="433"/>
        <v>-619.81181026732031</v>
      </c>
      <c r="AD290" s="161">
        <f t="shared" si="434"/>
        <v>-10069.81181026732</v>
      </c>
    </row>
    <row r="291" spans="1:30" x14ac:dyDescent="0.25">
      <c r="A291" s="164">
        <v>43052</v>
      </c>
      <c r="B291" s="114" t="s">
        <v>464</v>
      </c>
      <c r="C291" s="118" t="s">
        <v>63</v>
      </c>
      <c r="D291" s="118">
        <v>400</v>
      </c>
      <c r="E291" s="159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6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50">
        <f t="shared" si="432"/>
        <v>0.76216108092437607</v>
      </c>
      <c r="AA291" s="15">
        <f>SUM(L$2:L291)-SUM(AB$2:AB291)</f>
        <v>26154.803000000153</v>
      </c>
      <c r="AB291" s="66"/>
      <c r="AC291" s="161">
        <f t="shared" si="433"/>
        <v>-819.98670365552005</v>
      </c>
      <c r="AD291" s="161">
        <f t="shared" si="434"/>
        <v>-10669.986703655521</v>
      </c>
    </row>
    <row r="292" spans="1:30" x14ac:dyDescent="0.25">
      <c r="A292" s="164">
        <v>43053</v>
      </c>
      <c r="B292" s="114"/>
      <c r="C292" s="118" t="s">
        <v>63</v>
      </c>
      <c r="D292" s="118">
        <v>400</v>
      </c>
      <c r="E292" s="159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6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50">
        <f t="shared" si="432"/>
        <v>0.79126580519569933</v>
      </c>
      <c r="AA292" s="15">
        <f>SUM(L$2:L292)-SUM(AB$2:AB292)</f>
        <v>25361.803000000153</v>
      </c>
      <c r="AB292" s="66"/>
      <c r="AC292" s="161">
        <f t="shared" si="433"/>
        <v>-927.39627015019357</v>
      </c>
      <c r="AD292" s="161">
        <f t="shared" si="434"/>
        <v>-11177.396270150193</v>
      </c>
    </row>
    <row r="293" spans="1:30" x14ac:dyDescent="0.25">
      <c r="A293" s="164">
        <v>43056</v>
      </c>
      <c r="B293" s="114"/>
      <c r="C293" s="118" t="s">
        <v>63</v>
      </c>
      <c r="D293" s="118">
        <v>500</v>
      </c>
      <c r="E293" s="159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6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50">
        <f t="shared" si="432"/>
        <v>0.82682680689741017</v>
      </c>
      <c r="AA293" s="15">
        <f>SUM(L$2:L293)-SUM(AB$2:AB293)</f>
        <v>23921.803000000153</v>
      </c>
      <c r="AB293" s="66"/>
      <c r="AC293" s="161">
        <f t="shared" si="433"/>
        <v>-1127.2835921656113</v>
      </c>
      <c r="AD293" s="161">
        <f t="shared" si="434"/>
        <v>-11877.283592165611</v>
      </c>
    </row>
    <row r="294" spans="1:30" x14ac:dyDescent="0.25">
      <c r="A294" s="164">
        <v>43059</v>
      </c>
      <c r="B294" s="114"/>
      <c r="C294" s="118" t="s">
        <v>63</v>
      </c>
      <c r="D294" s="118">
        <v>500</v>
      </c>
      <c r="E294" s="159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6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50">
        <f t="shared" si="432"/>
        <v>0.86339745579311233</v>
      </c>
      <c r="AA294" s="15">
        <f>SUM(L$2:L294)-SUM(AB$2:AB294)</f>
        <v>22841.803000000153</v>
      </c>
      <c r="AB294" s="66"/>
      <c r="AC294" s="161">
        <f t="shared" si="433"/>
        <v>-1281.1143481935546</v>
      </c>
      <c r="AD294" s="161">
        <f t="shared" si="434"/>
        <v>-12531.114348193554</v>
      </c>
    </row>
    <row r="295" spans="1:30" x14ac:dyDescent="0.25">
      <c r="A295" s="164">
        <v>43059</v>
      </c>
      <c r="B295" s="114" t="s">
        <v>298</v>
      </c>
      <c r="C295" s="118" t="s">
        <v>69</v>
      </c>
      <c r="D295" s="118">
        <v>400</v>
      </c>
      <c r="E295" s="159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6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50">
        <f t="shared" si="432"/>
        <v>0.83450336165410333</v>
      </c>
      <c r="AA295" s="15">
        <f>SUM(L$2:L295)-SUM(AB$2:AB295)</f>
        <v>24183.655000000152</v>
      </c>
      <c r="AB295" s="66"/>
      <c r="AC295" s="161">
        <f t="shared" si="433"/>
        <v>-1091.1632940914926</v>
      </c>
      <c r="AD295" s="161">
        <f t="shared" si="434"/>
        <v>-11941.163294091493</v>
      </c>
    </row>
    <row r="296" spans="1:30" x14ac:dyDescent="0.25">
      <c r="A296" s="164">
        <v>43063</v>
      </c>
      <c r="B296" s="114"/>
      <c r="C296" s="118" t="s">
        <v>63</v>
      </c>
      <c r="D296" s="118">
        <v>500</v>
      </c>
      <c r="E296" s="159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6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50">
        <f t="shared" si="432"/>
        <v>0.8696344511364833</v>
      </c>
      <c r="AA296" s="15">
        <f>SUM(L$2:L296)-SUM(AB$2:AB296)</f>
        <v>22225.655000000152</v>
      </c>
      <c r="AB296" s="66"/>
      <c r="AC296" s="161">
        <f t="shared" si="433"/>
        <v>-1371.1932541612546</v>
      </c>
      <c r="AD296" s="161">
        <f t="shared" si="434"/>
        <v>-12721.193254161255</v>
      </c>
    </row>
    <row r="297" spans="1:30" x14ac:dyDescent="0.25">
      <c r="A297" s="164">
        <v>43067</v>
      </c>
      <c r="B297" s="114"/>
      <c r="C297" s="118" t="s">
        <v>69</v>
      </c>
      <c r="D297" s="118">
        <v>400</v>
      </c>
      <c r="E297" s="159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6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50">
        <f t="shared" ref="Z297:Z305" si="478">F297/U297</f>
        <v>0.84115145568447591</v>
      </c>
      <c r="AA297" s="15">
        <f>SUM(L$2:L297)-SUM(AB$2:AB297)</f>
        <v>23920.019000000153</v>
      </c>
      <c r="AB297" s="66"/>
      <c r="AC297" s="161">
        <f t="shared" ref="AC297:AC305" si="479">I297/E297*(1-0.0005)</f>
        <v>-1128.94889113521</v>
      </c>
      <c r="AD297" s="161">
        <f t="shared" ref="AD297:AD305" si="480">AC297-F297</f>
        <v>-12078.948891135209</v>
      </c>
    </row>
    <row r="298" spans="1:30" x14ac:dyDescent="0.25">
      <c r="A298" s="164">
        <v>43068</v>
      </c>
      <c r="B298" s="114" t="s">
        <v>465</v>
      </c>
      <c r="C298" s="118" t="s">
        <v>69</v>
      </c>
      <c r="D298" s="118">
        <v>400</v>
      </c>
      <c r="E298" s="159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6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50">
        <f t="shared" si="478"/>
        <v>0.81386083852194324</v>
      </c>
      <c r="AA298" s="15">
        <f>SUM(L$2:L298)-SUM(AB$2:AB298)</f>
        <v>26211.299000000166</v>
      </c>
      <c r="AB298" s="66"/>
      <c r="AC298" s="161">
        <f t="shared" si="479"/>
        <v>-815.00931012422757</v>
      </c>
      <c r="AD298" s="161">
        <f t="shared" si="480"/>
        <v>-11365.009310124227</v>
      </c>
    </row>
    <row r="299" spans="1:30" x14ac:dyDescent="0.25">
      <c r="A299" s="164">
        <v>43074</v>
      </c>
      <c r="B299" s="114" t="s">
        <v>321</v>
      </c>
      <c r="C299" s="118" t="s">
        <v>63</v>
      </c>
      <c r="D299" s="118">
        <v>500</v>
      </c>
      <c r="E299" s="159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6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50">
        <f t="shared" si="478"/>
        <v>0.84783264752338372</v>
      </c>
      <c r="AA299" s="15">
        <f>SUM(L$2:L299)-SUM(AB$2:AB299)</f>
        <v>23779.799000000152</v>
      </c>
      <c r="AB299" s="66"/>
      <c r="AC299" s="161">
        <f t="shared" si="479"/>
        <v>-1149.7582092711059</v>
      </c>
      <c r="AD299" s="161">
        <f t="shared" si="480"/>
        <v>-12199.758209271105</v>
      </c>
    </row>
    <row r="300" spans="1:30" x14ac:dyDescent="0.25">
      <c r="A300" s="164">
        <v>43080</v>
      </c>
      <c r="B300" s="114" t="s">
        <v>466</v>
      </c>
      <c r="C300" s="118" t="s">
        <v>69</v>
      </c>
      <c r="D300" s="118">
        <v>400</v>
      </c>
      <c r="E300" s="159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6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50">
        <f t="shared" si="478"/>
        <v>0.81970734363528319</v>
      </c>
      <c r="AA300" s="15">
        <f>SUM(L$2:L300)-SUM(AB$2:AB300)</f>
        <v>25539.607000000156</v>
      </c>
      <c r="AB300" s="66"/>
      <c r="AC300" s="161">
        <f t="shared" si="479"/>
        <v>-906.28835845865206</v>
      </c>
      <c r="AD300" s="161">
        <f t="shared" si="480"/>
        <v>-11556.288358458653</v>
      </c>
    </row>
    <row r="301" spans="1:30" x14ac:dyDescent="0.25">
      <c r="A301" s="164">
        <v>43080</v>
      </c>
      <c r="B301" s="114"/>
      <c r="C301" s="118" t="s">
        <v>69</v>
      </c>
      <c r="D301" s="118">
        <v>400</v>
      </c>
      <c r="E301" s="159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6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50">
        <f t="shared" si="478"/>
        <v>0.79022119834434046</v>
      </c>
      <c r="AA301" s="15">
        <f>SUM(L$2:L301)-SUM(AB$2:AB301)</f>
        <v>26276.88700000017</v>
      </c>
      <c r="AB301" s="66"/>
      <c r="AC301" s="161">
        <f t="shared" si="479"/>
        <v>-806.86580627329556</v>
      </c>
      <c r="AD301" s="161">
        <f t="shared" si="480"/>
        <v>-11056.865806273296</v>
      </c>
    </row>
    <row r="302" spans="1:30" x14ac:dyDescent="0.25">
      <c r="A302" s="164">
        <v>43083</v>
      </c>
      <c r="B302" s="114" t="s">
        <v>300</v>
      </c>
      <c r="C302" s="118" t="s">
        <v>69</v>
      </c>
      <c r="D302" s="118">
        <v>400</v>
      </c>
      <c r="E302" s="159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6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50">
        <f t="shared" si="478"/>
        <v>0.76275178029583657</v>
      </c>
      <c r="AA302" s="15">
        <f>SUM(L$2:L302)-SUM(AB$2:AB302)</f>
        <v>28011.099000000155</v>
      </c>
      <c r="AB302" s="66"/>
      <c r="AC302" s="161">
        <f t="shared" si="479"/>
        <v>-579.30959203163559</v>
      </c>
      <c r="AD302" s="161">
        <f t="shared" si="480"/>
        <v>-10429.309592031635</v>
      </c>
    </row>
    <row r="303" spans="1:30" x14ac:dyDescent="0.25">
      <c r="A303" s="164">
        <v>43084</v>
      </c>
      <c r="B303" s="114" t="s">
        <v>467</v>
      </c>
      <c r="C303" s="118" t="s">
        <v>63</v>
      </c>
      <c r="D303" s="118">
        <v>500</v>
      </c>
      <c r="E303" s="159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6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50">
        <f t="shared" si="478"/>
        <v>0.79534544990597256</v>
      </c>
      <c r="AA303" s="15">
        <f>SUM(L$2:L303)-SUM(AB$2:AB303)</f>
        <v>25445.099000000155</v>
      </c>
      <c r="AB303" s="66"/>
      <c r="AC303" s="161">
        <f t="shared" si="479"/>
        <v>-920.43239277638759</v>
      </c>
      <c r="AD303" s="161">
        <f t="shared" si="480"/>
        <v>-11270.432392776387</v>
      </c>
    </row>
    <row r="304" spans="1:30" x14ac:dyDescent="0.25">
      <c r="A304" s="164">
        <v>43089</v>
      </c>
      <c r="B304" s="114"/>
      <c r="C304" s="118" t="s">
        <v>63</v>
      </c>
      <c r="D304" s="118">
        <v>500</v>
      </c>
      <c r="E304" s="159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6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50">
        <f t="shared" si="478"/>
        <v>0.83380818287452896</v>
      </c>
      <c r="AA304" s="15">
        <f>SUM(L$2:L304)-SUM(AB$2:AB304)</f>
        <v>25440.099000000155</v>
      </c>
      <c r="AB304" s="66"/>
      <c r="AC304" s="161">
        <f t="shared" si="479"/>
        <v>-921.06021940955338</v>
      </c>
      <c r="AD304" s="161">
        <f t="shared" si="480"/>
        <v>-11771.060219409554</v>
      </c>
    </row>
    <row r="305" spans="1:31" x14ac:dyDescent="0.25">
      <c r="A305" s="164">
        <v>43095</v>
      </c>
      <c r="B305" s="114" t="s">
        <v>468</v>
      </c>
      <c r="C305" s="118" t="s">
        <v>69</v>
      </c>
      <c r="D305" s="118">
        <v>400</v>
      </c>
      <c r="E305" s="159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6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50">
        <f t="shared" si="478"/>
        <v>0.80544528016297912</v>
      </c>
      <c r="AA305" s="15">
        <f>SUM(L$2:L305)-SUM(AB$2:AB305)</f>
        <v>26950.85900000015</v>
      </c>
      <c r="AB305" s="66"/>
      <c r="AC305" s="161">
        <f t="shared" si="479"/>
        <v>-718.72033660494446</v>
      </c>
      <c r="AD305" s="161">
        <f t="shared" si="480"/>
        <v>-11168.720336604945</v>
      </c>
    </row>
    <row r="306" spans="1:31" x14ac:dyDescent="0.25">
      <c r="A306" s="164">
        <v>43095</v>
      </c>
      <c r="B306" s="114" t="s">
        <v>469</v>
      </c>
      <c r="C306" s="118" t="s">
        <v>69</v>
      </c>
      <c r="D306" s="118">
        <v>400</v>
      </c>
      <c r="E306" s="159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6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50">
        <f t="shared" ref="Z306:Z314" si="499">F306/U306</f>
        <v>0.77974356594206551</v>
      </c>
      <c r="AA306" s="15">
        <f>SUM(L$2:L306)-SUM(AB$2:AB306)</f>
        <v>29868.507000000165</v>
      </c>
      <c r="AB306" s="66"/>
      <c r="AC306" s="161">
        <f t="shared" ref="AC306:AC314" si="500">I306/E306*(1-0.0005)</f>
        <v>-346.7118795346102</v>
      </c>
      <c r="AD306" s="161">
        <f t="shared" ref="AD306:AD314" si="501">AC306-F306</f>
        <v>-10396.71187953461</v>
      </c>
    </row>
    <row r="307" spans="1:31" x14ac:dyDescent="0.25">
      <c r="A307" s="164">
        <v>43095</v>
      </c>
      <c r="B307" s="114" t="s">
        <v>470</v>
      </c>
      <c r="C307" s="118" t="s">
        <v>69</v>
      </c>
      <c r="D307" s="118">
        <v>400</v>
      </c>
      <c r="E307" s="159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6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50">
        <f t="shared" si="499"/>
        <v>0.74994100082309023</v>
      </c>
      <c r="AA307" s="15">
        <f>SUM(L$2:L307)-SUM(AB$2:AB307)</f>
        <v>30463.131000000147</v>
      </c>
      <c r="AB307" s="66"/>
      <c r="AC307" s="161">
        <f t="shared" si="500"/>
        <v>-273.82924911138065</v>
      </c>
      <c r="AD307" s="161">
        <f t="shared" si="501"/>
        <v>-9923.8292491113807</v>
      </c>
    </row>
    <row r="308" spans="1:31" x14ac:dyDescent="0.25">
      <c r="A308" s="164">
        <v>43095</v>
      </c>
      <c r="B308" s="114"/>
      <c r="C308" s="118" t="s">
        <v>69</v>
      </c>
      <c r="D308" s="118">
        <v>400</v>
      </c>
      <c r="E308" s="159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6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50">
        <f t="shared" si="499"/>
        <v>0.72164786657413238</v>
      </c>
      <c r="AA308" s="15">
        <f>SUM(L$2:L308)-SUM(AB$2:AB308)</f>
        <v>31709.203000000147</v>
      </c>
      <c r="AB308" s="66"/>
      <c r="AC308" s="161">
        <f t="shared" si="500"/>
        <v>-124.34887963827914</v>
      </c>
      <c r="AD308" s="161">
        <f t="shared" si="501"/>
        <v>-9374.348879638279</v>
      </c>
    </row>
    <row r="309" spans="1:31" x14ac:dyDescent="0.25">
      <c r="A309" s="164">
        <v>43102</v>
      </c>
      <c r="B309" s="114"/>
      <c r="C309" s="118" t="s">
        <v>69</v>
      </c>
      <c r="D309" s="118">
        <v>400</v>
      </c>
      <c r="E309" s="159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6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50">
        <f t="shared" si="499"/>
        <v>0.69271824247145619</v>
      </c>
      <c r="AA309" s="15">
        <f>SUM(L$2:L309)-SUM(AB$2:AB309)</f>
        <v>32625.735000000153</v>
      </c>
      <c r="AB309" s="66"/>
      <c r="AC309" s="161">
        <f t="shared" si="500"/>
        <v>-17.254459573246336</v>
      </c>
      <c r="AD309" s="161">
        <f t="shared" si="501"/>
        <v>-8867.254459573247</v>
      </c>
    </row>
    <row r="310" spans="1:31" x14ac:dyDescent="0.25">
      <c r="A310" s="164">
        <v>43102</v>
      </c>
      <c r="B310" s="114"/>
      <c r="C310" s="118" t="s">
        <v>69</v>
      </c>
      <c r="D310" s="118">
        <v>400</v>
      </c>
      <c r="E310" s="159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6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50">
        <f t="shared" si="499"/>
        <v>0.66216108300748477</v>
      </c>
      <c r="AA310" s="15">
        <f>SUM(L$2:L310)-SUM(AB$2:AB310)</f>
        <v>32882.755000000157</v>
      </c>
      <c r="AB310" s="66"/>
      <c r="AC310" s="161">
        <f t="shared" si="500"/>
        <v>12.332796034477973</v>
      </c>
      <c r="AD310" s="161">
        <f t="shared" si="501"/>
        <v>-8437.6672039655223</v>
      </c>
    </row>
    <row r="311" spans="1:31" x14ac:dyDescent="0.25">
      <c r="A311" s="164">
        <v>43102</v>
      </c>
      <c r="B311" s="114"/>
      <c r="C311" s="118" t="s">
        <v>69</v>
      </c>
      <c r="D311" s="118">
        <v>400</v>
      </c>
      <c r="E311" s="159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6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50">
        <f t="shared" si="499"/>
        <v>0.63232746596548128</v>
      </c>
      <c r="AA311" s="15">
        <f>SUM(L$2:L311)-SUM(AB$2:AB311)</f>
        <v>33381.251000000157</v>
      </c>
      <c r="AB311" s="66"/>
      <c r="AC311" s="161">
        <f t="shared" si="500"/>
        <v>69.125807933785111</v>
      </c>
      <c r="AD311" s="161">
        <f t="shared" si="501"/>
        <v>-7980.8741920662151</v>
      </c>
    </row>
    <row r="312" spans="1:31" x14ac:dyDescent="0.25">
      <c r="A312" s="164">
        <v>43102</v>
      </c>
      <c r="B312" s="114" t="s">
        <v>471</v>
      </c>
      <c r="C312" s="118" t="s">
        <v>69</v>
      </c>
      <c r="D312" s="118">
        <v>400</v>
      </c>
      <c r="E312" s="159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6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50">
        <f t="shared" si="499"/>
        <v>0.60320861275250126</v>
      </c>
      <c r="AA312" s="15">
        <f>SUM(L$2:L312)-SUM(AB$2:AB312)</f>
        <v>34097.211000000163</v>
      </c>
      <c r="AB312" s="66"/>
      <c r="AC312" s="161">
        <f t="shared" si="500"/>
        <v>149.28181892654962</v>
      </c>
      <c r="AD312" s="161">
        <f t="shared" si="501"/>
        <v>-7500.7181810734501</v>
      </c>
    </row>
    <row r="313" spans="1:31" x14ac:dyDescent="0.25">
      <c r="A313" s="164">
        <v>43108</v>
      </c>
      <c r="B313" s="114" t="s">
        <v>472</v>
      </c>
      <c r="C313" s="118" t="s">
        <v>69</v>
      </c>
      <c r="D313" s="118">
        <v>400</v>
      </c>
      <c r="E313" s="159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6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50">
        <f t="shared" si="499"/>
        <v>0.57196793816737801</v>
      </c>
      <c r="AA313" s="15">
        <f>SUM(L$2:L313)-SUM(AB$2:AB313)</f>
        <v>1389.7609999999549</v>
      </c>
      <c r="AB313" s="66">
        <v>32775.406000000199</v>
      </c>
      <c r="AC313" s="161">
        <f t="shared" si="500"/>
        <v>156.77947172685725</v>
      </c>
      <c r="AD313" s="161">
        <f t="shared" si="501"/>
        <v>-7093.2205282731429</v>
      </c>
      <c r="AE313" s="87"/>
    </row>
    <row r="314" spans="1:31" x14ac:dyDescent="0.25">
      <c r="A314" s="164">
        <v>43108</v>
      </c>
      <c r="B314" s="114"/>
      <c r="C314" s="118" t="s">
        <v>69</v>
      </c>
      <c r="D314" s="118">
        <v>400</v>
      </c>
      <c r="E314" s="159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6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50">
        <f t="shared" si="499"/>
        <v>0.54175344536054038</v>
      </c>
      <c r="AA314" s="15">
        <f>SUM(L$2:L314)-SUM(AB$2:AB314)</f>
        <v>1743.6969999999637</v>
      </c>
      <c r="AB314" s="66"/>
      <c r="AC314" s="161">
        <f t="shared" si="500"/>
        <v>195.60327177328438</v>
      </c>
      <c r="AD314" s="161">
        <f t="shared" si="501"/>
        <v>-6654.3967282267158</v>
      </c>
    </row>
    <row r="315" spans="1:31" x14ac:dyDescent="0.25">
      <c r="A315" s="164">
        <v>43110</v>
      </c>
      <c r="B315" s="114" t="s">
        <v>327</v>
      </c>
      <c r="C315" s="118" t="s">
        <v>63</v>
      </c>
      <c r="D315" s="118">
        <v>500</v>
      </c>
      <c r="E315" s="159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6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50">
        <f t="shared" ref="Z315:Z326" si="519">F315/U315</f>
        <v>0.57311657642770164</v>
      </c>
      <c r="AA315" s="15">
        <f>SUM(L$2:L315)-SUM(AB$2:AB315)</f>
        <v>-110.80300000002899</v>
      </c>
      <c r="AB315" s="66"/>
      <c r="AC315" s="161">
        <f t="shared" ref="AC315:AC326" si="520">I315/E315*(1-0.0005)</f>
        <v>-12.818009085651502</v>
      </c>
      <c r="AD315" s="161">
        <f t="shared" ref="AD315:AD326" si="521">AC315-F315</f>
        <v>-7362.8180090856513</v>
      </c>
    </row>
    <row r="316" spans="1:31" x14ac:dyDescent="0.25">
      <c r="A316" s="164">
        <v>43110</v>
      </c>
      <c r="B316" s="114"/>
      <c r="C316" s="118" t="s">
        <v>63</v>
      </c>
      <c r="D316" s="118">
        <v>500</v>
      </c>
      <c r="E316" s="159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6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50">
        <f t="shared" si="519"/>
        <v>0.60969943276975114</v>
      </c>
      <c r="AA316" s="15">
        <f>SUM(L$2:L316)-SUM(AB$2:AB316)</f>
        <v>-703.80300000004354</v>
      </c>
      <c r="AB316" s="66"/>
      <c r="AC316" s="161">
        <f t="shared" si="520"/>
        <v>-82.178866647201346</v>
      </c>
      <c r="AD316" s="161">
        <f t="shared" si="521"/>
        <v>-7932.1788666472012</v>
      </c>
    </row>
    <row r="317" spans="1:31" x14ac:dyDescent="0.25">
      <c r="A317" s="164">
        <v>43112</v>
      </c>
      <c r="B317" s="114" t="s">
        <v>473</v>
      </c>
      <c r="C317" s="118" t="s">
        <v>69</v>
      </c>
      <c r="D317" s="118">
        <v>400</v>
      </c>
      <c r="E317" s="159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6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50">
        <f t="shared" si="519"/>
        <v>0.58259196759567966</v>
      </c>
      <c r="AA317" s="15">
        <f>SUM(L$2:L317)-SUM(AB$2:AB317)</f>
        <v>465.212999999967</v>
      </c>
      <c r="AB317" s="66"/>
      <c r="AC317" s="161">
        <f t="shared" si="520"/>
        <v>53.384660562567966</v>
      </c>
      <c r="AD317" s="161">
        <f t="shared" si="521"/>
        <v>-7396.6153394374323</v>
      </c>
    </row>
    <row r="318" spans="1:31" x14ac:dyDescent="0.25">
      <c r="A318" s="164">
        <v>43115</v>
      </c>
      <c r="B318" s="114" t="s">
        <v>326</v>
      </c>
      <c r="C318" s="118" t="s">
        <v>63</v>
      </c>
      <c r="D318" s="118">
        <v>500</v>
      </c>
      <c r="E318" s="159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6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50">
        <f t="shared" si="519"/>
        <v>0.61197780403421365</v>
      </c>
      <c r="AA318" s="15">
        <f>SUM(L$2:L318)-SUM(AB$2:AB318)</f>
        <v>-1923.7870000000403</v>
      </c>
      <c r="AB318" s="66"/>
      <c r="AC318" s="161">
        <f t="shared" si="520"/>
        <v>-229.1805848033421</v>
      </c>
      <c r="AD318" s="161">
        <f t="shared" si="521"/>
        <v>-8179.1805848033418</v>
      </c>
    </row>
    <row r="319" spans="1:31" x14ac:dyDescent="0.25">
      <c r="A319" s="164">
        <v>43116</v>
      </c>
      <c r="B319" s="114"/>
      <c r="C319" s="118" t="s">
        <v>69</v>
      </c>
      <c r="D319" s="118">
        <v>400</v>
      </c>
      <c r="E319" s="159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6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50">
        <f t="shared" si="519"/>
        <v>0.58416426660945986</v>
      </c>
      <c r="AA319" s="15">
        <f>SUM(L$2:L319)-SUM(AB$2:AB319)</f>
        <v>-1057.6870000000417</v>
      </c>
      <c r="AB319" s="66"/>
      <c r="AC319" s="161">
        <f t="shared" si="520"/>
        <v>-124.37154782353431</v>
      </c>
      <c r="AD319" s="161">
        <f t="shared" si="521"/>
        <v>-7674.3715478235345</v>
      </c>
    </row>
    <row r="320" spans="1:31" x14ac:dyDescent="0.25">
      <c r="A320" s="164">
        <v>43117</v>
      </c>
      <c r="B320" s="114" t="s">
        <v>329</v>
      </c>
      <c r="C320" s="118" t="s">
        <v>63</v>
      </c>
      <c r="D320" s="118">
        <v>500</v>
      </c>
      <c r="E320" s="159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6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50">
        <f t="shared" si="519"/>
        <v>0.61794951287037414</v>
      </c>
      <c r="AA320" s="15">
        <f>SUM(L$2:L320)-SUM(AB$2:AB320)</f>
        <v>-2270.6870000000345</v>
      </c>
      <c r="AB320" s="66"/>
      <c r="AC320" s="161">
        <f t="shared" si="520"/>
        <v>-272.12849598321759</v>
      </c>
      <c r="AD320" s="161">
        <f t="shared" si="521"/>
        <v>-8322.1284959832174</v>
      </c>
    </row>
    <row r="321" spans="1:30" x14ac:dyDescent="0.25">
      <c r="A321" s="164">
        <v>43118</v>
      </c>
      <c r="B321" s="114"/>
      <c r="C321" s="118" t="s">
        <v>69</v>
      </c>
      <c r="D321" s="118">
        <v>400</v>
      </c>
      <c r="E321" s="159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6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50">
        <f t="shared" si="519"/>
        <v>0.58889599486390476</v>
      </c>
      <c r="AA321" s="15">
        <f>SUM(L$2:L321)-SUM(AB$2:AB321)</f>
        <v>-1796.047000000035</v>
      </c>
      <c r="AB321" s="66"/>
      <c r="AC321" s="161">
        <f t="shared" si="520"/>
        <v>-213.70821148809941</v>
      </c>
      <c r="AD321" s="161">
        <f t="shared" si="521"/>
        <v>-7863.7082114880996</v>
      </c>
    </row>
    <row r="322" spans="1:30" x14ac:dyDescent="0.25">
      <c r="A322" s="164">
        <v>43119</v>
      </c>
      <c r="B322" s="114"/>
      <c r="C322" s="118" t="s">
        <v>69</v>
      </c>
      <c r="D322" s="118">
        <v>400</v>
      </c>
      <c r="E322" s="159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6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50">
        <f t="shared" si="519"/>
        <v>0.56193377899708696</v>
      </c>
      <c r="AA322" s="15">
        <f>SUM(L$2:L322)-SUM(AB$2:AB322)</f>
        <v>-733.46300000003976</v>
      </c>
      <c r="AB322" s="66"/>
      <c r="AC322" s="161">
        <f t="shared" si="520"/>
        <v>-85.84265439110537</v>
      </c>
      <c r="AD322" s="161">
        <f t="shared" si="521"/>
        <v>-7335.8426543911055</v>
      </c>
    </row>
    <row r="323" spans="1:30" x14ac:dyDescent="0.25">
      <c r="A323" s="164">
        <v>43119</v>
      </c>
      <c r="B323" s="114" t="s">
        <v>330</v>
      </c>
      <c r="C323" s="118" t="s">
        <v>63</v>
      </c>
      <c r="D323" s="118">
        <v>400</v>
      </c>
      <c r="E323" s="159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6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50">
        <f t="shared" si="519"/>
        <v>0.59051787009322376</v>
      </c>
      <c r="AA323" s="15">
        <f>SUM(L$2:L323)-SUM(AB$2:AB323)</f>
        <v>-1318.4630000000252</v>
      </c>
      <c r="AB323" s="66"/>
      <c r="AC323" s="161">
        <f t="shared" si="520"/>
        <v>-155.76876696217789</v>
      </c>
      <c r="AD323" s="161">
        <f t="shared" si="521"/>
        <v>-7805.7687669621782</v>
      </c>
    </row>
    <row r="324" spans="1:30" x14ac:dyDescent="0.25">
      <c r="A324" s="164">
        <v>43122</v>
      </c>
      <c r="B324" s="114" t="s">
        <v>474</v>
      </c>
      <c r="C324" s="118" t="s">
        <v>63</v>
      </c>
      <c r="D324" s="118">
        <v>400</v>
      </c>
      <c r="E324" s="159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6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50">
        <f t="shared" si="519"/>
        <v>0.61747725698566303</v>
      </c>
      <c r="AA324" s="15">
        <f>SUM(L$2:L324)-SUM(AB$2:AB324)</f>
        <v>-2317.9630000000325</v>
      </c>
      <c r="AB324" s="66"/>
      <c r="AC324" s="161">
        <f t="shared" si="520"/>
        <v>-278.12773331332926</v>
      </c>
      <c r="AD324" s="161">
        <f t="shared" si="521"/>
        <v>-8328.1277333133294</v>
      </c>
    </row>
    <row r="325" spans="1:30" x14ac:dyDescent="0.25">
      <c r="A325" s="164">
        <v>43123</v>
      </c>
      <c r="B325" s="114" t="s">
        <v>228</v>
      </c>
      <c r="C325" s="118" t="s">
        <v>69</v>
      </c>
      <c r="D325" s="118">
        <v>400</v>
      </c>
      <c r="E325" s="159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6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50">
        <f t="shared" si="519"/>
        <v>0.59188903340174781</v>
      </c>
      <c r="AA325" s="15">
        <f>SUM(L$2:L325)-SUM(AB$2:AB325)</f>
        <v>-796.87100000002829</v>
      </c>
      <c r="AB325" s="66"/>
      <c r="AC325" s="161">
        <f t="shared" si="520"/>
        <v>-93.482695363853097</v>
      </c>
      <c r="AD325" s="161">
        <f t="shared" si="521"/>
        <v>-7743.4826953638531</v>
      </c>
    </row>
    <row r="326" spans="1:30" x14ac:dyDescent="0.25">
      <c r="A326" s="164">
        <v>43125</v>
      </c>
      <c r="B326" s="114" t="s">
        <v>475</v>
      </c>
      <c r="C326" s="118" t="s">
        <v>69</v>
      </c>
      <c r="D326" s="118">
        <v>400</v>
      </c>
      <c r="E326" s="159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6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50">
        <f t="shared" si="519"/>
        <v>0.56365191823027505</v>
      </c>
      <c r="AA326" s="15">
        <f>SUM(L$2:L326)-SUM(AB$2:AB326)</f>
        <v>-40.319000000032247</v>
      </c>
      <c r="AB326" s="66"/>
      <c r="AC326" s="161">
        <f t="shared" si="520"/>
        <v>-4.6750395011638322</v>
      </c>
      <c r="AD326" s="161">
        <f t="shared" si="521"/>
        <v>-7254.6750395011641</v>
      </c>
    </row>
    <row r="327" spans="1:30" x14ac:dyDescent="0.25">
      <c r="A327" s="164">
        <v>43126</v>
      </c>
      <c r="B327" s="114"/>
      <c r="C327" s="118" t="s">
        <v>69</v>
      </c>
      <c r="D327" s="118">
        <v>400</v>
      </c>
      <c r="E327" s="159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6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50">
        <f t="shared" ref="Z327:Z390" si="541">F327/U327</f>
        <v>0.5331329460648806</v>
      </c>
      <c r="AA327" s="15">
        <f>SUM(L$2:L327)-SUM(AB$2:AB327)</f>
        <v>96.224999999983993</v>
      </c>
      <c r="AB327" s="66"/>
      <c r="AC327" s="161">
        <f t="shared" ref="AC327:AC390" si="542">I327/E327*(1-0.0005)</f>
        <v>11.131584201387037</v>
      </c>
      <c r="AD327" s="161">
        <f t="shared" ref="AD327:AD390" si="543">AC327-F327</f>
        <v>-6838.8684157986127</v>
      </c>
    </row>
    <row r="328" spans="1:30" x14ac:dyDescent="0.25">
      <c r="A328" s="164">
        <v>43126</v>
      </c>
      <c r="B328" s="114"/>
      <c r="C328" s="118" t="s">
        <v>69</v>
      </c>
      <c r="D328" s="118">
        <v>400</v>
      </c>
      <c r="E328" s="159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6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50">
        <f t="shared" si="541"/>
        <v>0.50258121616898488</v>
      </c>
      <c r="AA328" s="15">
        <f>SUM(L$2:L328)-SUM(AB$2:AB328)</f>
        <v>224.76099999997678</v>
      </c>
      <c r="AB328" s="66"/>
      <c r="AC328" s="161">
        <f t="shared" si="542"/>
        <v>25.940949133946514</v>
      </c>
      <c r="AD328" s="161">
        <f t="shared" si="543"/>
        <v>-6424.0590508660534</v>
      </c>
    </row>
    <row r="329" spans="1:30" x14ac:dyDescent="0.25">
      <c r="A329" s="164">
        <v>43126</v>
      </c>
      <c r="B329" s="114"/>
      <c r="C329" s="118" t="s">
        <v>69</v>
      </c>
      <c r="D329" s="118">
        <v>400</v>
      </c>
      <c r="E329" s="159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6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50">
        <f t="shared" si="541"/>
        <v>0.47279932641786404</v>
      </c>
      <c r="AA329" s="15">
        <f>SUM(L$2:L329)-SUM(AB$2:AB329)</f>
        <v>538.77699999998731</v>
      </c>
      <c r="AB329" s="66"/>
      <c r="AC329" s="161">
        <f t="shared" si="542"/>
        <v>61.826361825486487</v>
      </c>
      <c r="AD329" s="161">
        <f t="shared" si="543"/>
        <v>-5988.1736381745131</v>
      </c>
    </row>
    <row r="330" spans="1:30" x14ac:dyDescent="0.25">
      <c r="A330" s="164">
        <v>43126</v>
      </c>
      <c r="B330" s="114"/>
      <c r="C330" s="118" t="s">
        <v>69</v>
      </c>
      <c r="D330" s="118">
        <v>400</v>
      </c>
      <c r="E330" s="159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6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50">
        <f t="shared" si="541"/>
        <v>0.44317191836338798</v>
      </c>
      <c r="AA330" s="15">
        <f>SUM(L$2:L330)-SUM(AB$2:AB330)</f>
        <v>893.2689999999784</v>
      </c>
      <c r="AB330" s="66"/>
      <c r="AC330" s="161">
        <f t="shared" si="542"/>
        <v>101.80414657924499</v>
      </c>
      <c r="AD330" s="161">
        <f t="shared" si="543"/>
        <v>-5548.1958534207552</v>
      </c>
    </row>
    <row r="331" spans="1:30" x14ac:dyDescent="0.25">
      <c r="A331" s="164">
        <v>43129</v>
      </c>
      <c r="B331" s="114"/>
      <c r="C331" s="118" t="s">
        <v>69</v>
      </c>
      <c r="D331" s="118">
        <v>400</v>
      </c>
      <c r="E331" s="159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6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50">
        <f t="shared" si="541"/>
        <v>0.41208959939133682</v>
      </c>
      <c r="AA331" s="15">
        <f>SUM(L$2:L331)-SUM(AB$2:AB331)</f>
        <v>941.25699999997596</v>
      </c>
      <c r="AB331" s="66"/>
      <c r="AC331" s="161">
        <f t="shared" si="542"/>
        <v>107.15106736901778</v>
      </c>
      <c r="AD331" s="161">
        <f t="shared" si="543"/>
        <v>-5142.8489326309818</v>
      </c>
    </row>
    <row r="332" spans="1:30" x14ac:dyDescent="0.25">
      <c r="A332" s="164">
        <v>43129</v>
      </c>
      <c r="B332" s="114"/>
      <c r="C332" s="118" t="s">
        <v>69</v>
      </c>
      <c r="D332" s="118">
        <v>400</v>
      </c>
      <c r="E332" s="159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6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50">
        <f t="shared" si="541"/>
        <v>0.38173908429416975</v>
      </c>
      <c r="AA332" s="15">
        <f>SUM(L$2:L332)-SUM(AB$2:AB332)</f>
        <v>1142.7289999999775</v>
      </c>
      <c r="AB332" s="66"/>
      <c r="AC332" s="161">
        <f t="shared" si="542"/>
        <v>129.49633055555302</v>
      </c>
      <c r="AD332" s="161">
        <f t="shared" si="543"/>
        <v>-4720.503669444447</v>
      </c>
    </row>
    <row r="333" spans="1:30" x14ac:dyDescent="0.25">
      <c r="A333" s="164">
        <v>43130</v>
      </c>
      <c r="B333" s="114" t="s">
        <v>476</v>
      </c>
      <c r="C333" s="118" t="s">
        <v>63</v>
      </c>
      <c r="D333" s="118">
        <v>500</v>
      </c>
      <c r="E333" s="159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6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50">
        <f t="shared" si="541"/>
        <v>0.41395369616381372</v>
      </c>
      <c r="AA333" s="15">
        <f>SUM(L$2:L333)-SUM(AB$2:AB333)</f>
        <v>-26.271000000022468</v>
      </c>
      <c r="AB333" s="66"/>
      <c r="AC333" s="161">
        <f t="shared" si="542"/>
        <v>-3.0603571678347854</v>
      </c>
      <c r="AD333" s="161">
        <f t="shared" si="543"/>
        <v>-5353.0603571678348</v>
      </c>
    </row>
    <row r="334" spans="1:30" x14ac:dyDescent="0.25">
      <c r="A334" s="164">
        <v>43131</v>
      </c>
      <c r="B334" s="114"/>
      <c r="C334" s="118" t="s">
        <v>63</v>
      </c>
      <c r="D334" s="118">
        <v>500</v>
      </c>
      <c r="E334" s="159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6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50">
        <f t="shared" si="541"/>
        <v>0.45142227700038712</v>
      </c>
      <c r="AA334" s="15">
        <f>SUM(L$2:L334)-SUM(AB$2:AB334)</f>
        <v>-245.27100000002974</v>
      </c>
      <c r="AB334" s="66"/>
      <c r="AC334" s="161">
        <f t="shared" si="542"/>
        <v>-28.705897482439084</v>
      </c>
      <c r="AD334" s="161">
        <f t="shared" si="543"/>
        <v>-5878.7058974824395</v>
      </c>
    </row>
    <row r="335" spans="1:30" x14ac:dyDescent="0.25">
      <c r="A335" s="164">
        <v>43131</v>
      </c>
      <c r="B335" s="114" t="s">
        <v>477</v>
      </c>
      <c r="C335" s="118" t="s">
        <v>69</v>
      </c>
      <c r="D335" s="118">
        <v>400</v>
      </c>
      <c r="E335" s="159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6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50">
        <f t="shared" si="541"/>
        <v>0.42274002448632991</v>
      </c>
      <c r="AA335" s="15">
        <f>SUM(L$2:L335)-SUM(AB$2:AB335)</f>
        <v>214.28099999997357</v>
      </c>
      <c r="AB335" s="66"/>
      <c r="AC335" s="161">
        <f t="shared" si="542"/>
        <v>24.846155394428493</v>
      </c>
      <c r="AD335" s="161">
        <f t="shared" si="543"/>
        <v>-5425.1538446055711</v>
      </c>
    </row>
    <row r="336" spans="1:30" x14ac:dyDescent="0.25">
      <c r="A336" s="164">
        <v>43131</v>
      </c>
      <c r="B336" s="114"/>
      <c r="C336" s="118" t="s">
        <v>69</v>
      </c>
      <c r="D336" s="118">
        <v>400</v>
      </c>
      <c r="E336" s="159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6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50">
        <f t="shared" si="541"/>
        <v>0.39383353230733947</v>
      </c>
      <c r="AA336" s="15">
        <f>SUM(L$2:L336)-SUM(AB$2:AB336)</f>
        <v>641.80099999997765</v>
      </c>
      <c r="AB336" s="66"/>
      <c r="AC336" s="161">
        <f t="shared" si="542"/>
        <v>73.733344770112382</v>
      </c>
      <c r="AD336" s="161">
        <f t="shared" si="543"/>
        <v>-4976.2666552298879</v>
      </c>
    </row>
    <row r="337" spans="1:30" x14ac:dyDescent="0.25">
      <c r="A337" s="164">
        <v>43131</v>
      </c>
      <c r="B337" s="114" t="s">
        <v>478</v>
      </c>
      <c r="C337" s="118" t="s">
        <v>63</v>
      </c>
      <c r="D337" s="118">
        <v>500</v>
      </c>
      <c r="E337" s="159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6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50">
        <f t="shared" si="541"/>
        <v>0.42859738753346821</v>
      </c>
      <c r="AA337" s="15">
        <f>SUM(L$2:L337)-SUM(AB$2:AB337)</f>
        <v>-70.199000000022352</v>
      </c>
      <c r="AB337" s="66"/>
      <c r="AC337" s="161">
        <f t="shared" si="542"/>
        <v>-8.1967173481334505</v>
      </c>
      <c r="AD337" s="161">
        <f t="shared" si="543"/>
        <v>-5558.1967173481335</v>
      </c>
    </row>
    <row r="338" spans="1:30" x14ac:dyDescent="0.25">
      <c r="A338" s="164">
        <v>43131</v>
      </c>
      <c r="B338" s="114"/>
      <c r="C338" s="118" t="s">
        <v>69</v>
      </c>
      <c r="D338" s="118">
        <v>400</v>
      </c>
      <c r="E338" s="159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6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50">
        <f t="shared" si="541"/>
        <v>0.40064221195524974</v>
      </c>
      <c r="AA338" s="15">
        <f>SUM(L$2:L338)-SUM(AB$2:AB338)</f>
        <v>531.83299999997689</v>
      </c>
      <c r="AB338" s="66"/>
      <c r="AC338" s="161">
        <f t="shared" si="542"/>
        <v>61.311082295268392</v>
      </c>
      <c r="AD338" s="161">
        <f t="shared" si="543"/>
        <v>-5088.6889177047315</v>
      </c>
    </row>
    <row r="339" spans="1:30" x14ac:dyDescent="0.25">
      <c r="A339" s="164">
        <v>43132</v>
      </c>
      <c r="B339" s="114"/>
      <c r="C339" s="118" t="s">
        <v>63</v>
      </c>
      <c r="D339" s="118">
        <v>500</v>
      </c>
      <c r="E339" s="159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6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50">
        <f t="shared" si="541"/>
        <v>0.43000271526040368</v>
      </c>
      <c r="AA339" s="15">
        <f>SUM(L$2:L339)-SUM(AB$2:AB339)</f>
        <v>-1069.6670000000231</v>
      </c>
      <c r="AB339" s="66"/>
      <c r="AC339" s="161">
        <f t="shared" si="542"/>
        <v>-127.88662278708412</v>
      </c>
      <c r="AD339" s="161">
        <f t="shared" si="543"/>
        <v>-5777.886622787084</v>
      </c>
    </row>
    <row r="340" spans="1:30" x14ac:dyDescent="0.25">
      <c r="A340" s="164">
        <v>43133</v>
      </c>
      <c r="B340" s="114"/>
      <c r="C340" s="118" t="s">
        <v>63</v>
      </c>
      <c r="D340" s="118">
        <v>500</v>
      </c>
      <c r="E340" s="159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6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50">
        <f t="shared" si="541"/>
        <v>0.46130242150155631</v>
      </c>
      <c r="AA340" s="15">
        <f>SUM(L$2:L340)-SUM(AB$2:AB340)</f>
        <v>-2261.1670000000231</v>
      </c>
      <c r="AB340" s="66"/>
      <c r="AC340" s="161">
        <f t="shared" si="542"/>
        <v>-277.30508177914396</v>
      </c>
      <c r="AD340" s="161">
        <f t="shared" si="543"/>
        <v>-6427.3050817791436</v>
      </c>
    </row>
    <row r="341" spans="1:30" x14ac:dyDescent="0.25">
      <c r="A341" s="164">
        <v>43133</v>
      </c>
      <c r="B341" s="114" t="s">
        <v>479</v>
      </c>
      <c r="C341" s="118" t="s">
        <v>69</v>
      </c>
      <c r="D341" s="118">
        <v>400</v>
      </c>
      <c r="E341" s="159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6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50">
        <f t="shared" si="541"/>
        <v>0.43724854002012203</v>
      </c>
      <c r="AA341" s="15">
        <f>SUM(L$2:L341)-SUM(AB$2:AB341)</f>
        <v>-978.01100000002043</v>
      </c>
      <c r="AB341" s="66"/>
      <c r="AC341" s="161">
        <f t="shared" si="542"/>
        <v>-116.92846824162925</v>
      </c>
      <c r="AD341" s="161">
        <f t="shared" si="543"/>
        <v>-5866.9284682416292</v>
      </c>
    </row>
    <row r="342" spans="1:30" x14ac:dyDescent="0.25">
      <c r="A342" s="164">
        <v>43136</v>
      </c>
      <c r="B342" s="114" t="s">
        <v>480</v>
      </c>
      <c r="C342" s="118" t="s">
        <v>69</v>
      </c>
      <c r="D342" s="118">
        <v>400</v>
      </c>
      <c r="E342" s="159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6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50">
        <f t="shared" si="541"/>
        <v>0.40958664968871394</v>
      </c>
      <c r="AA342" s="15">
        <f>SUM(L$2:L342)-SUM(AB$2:AB342)</f>
        <v>-411.39500000001135</v>
      </c>
      <c r="AB342" s="66"/>
      <c r="AC342" s="161">
        <f t="shared" si="542"/>
        <v>-48.603936465722384</v>
      </c>
      <c r="AD342" s="161">
        <f t="shared" si="543"/>
        <v>-5398.6039364657227</v>
      </c>
    </row>
    <row r="343" spans="1:30" x14ac:dyDescent="0.25">
      <c r="A343" s="164">
        <v>43136</v>
      </c>
      <c r="B343" s="114"/>
      <c r="C343" s="118" t="s">
        <v>69</v>
      </c>
      <c r="D343" s="118">
        <v>400</v>
      </c>
      <c r="E343" s="159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6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50">
        <f t="shared" si="541"/>
        <v>0.38109989036244968</v>
      </c>
      <c r="AA343" s="15">
        <f>SUM(L$2:L343)-SUM(AB$2:AB343)</f>
        <v>8.1889999999766587</v>
      </c>
      <c r="AB343" s="66"/>
      <c r="AC343" s="161">
        <f t="shared" si="542"/>
        <v>0.95841984777244404</v>
      </c>
      <c r="AD343" s="161">
        <f t="shared" si="543"/>
        <v>-4949.0415801522277</v>
      </c>
    </row>
    <row r="344" spans="1:30" x14ac:dyDescent="0.25">
      <c r="A344" s="164">
        <v>43136</v>
      </c>
      <c r="B344" s="114"/>
      <c r="C344" s="118" t="s">
        <v>69</v>
      </c>
      <c r="D344" s="118">
        <v>400</v>
      </c>
      <c r="E344" s="159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6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50">
        <f t="shared" si="541"/>
        <v>0.35184977940466605</v>
      </c>
      <c r="AA344" s="15">
        <f>SUM(L$2:L344)-SUM(AB$2:AB344)</f>
        <v>296.74899999998161</v>
      </c>
      <c r="AB344" s="66"/>
      <c r="AC344" s="161">
        <f t="shared" si="542"/>
        <v>34.488444825579258</v>
      </c>
      <c r="AD344" s="161">
        <f t="shared" si="543"/>
        <v>-4515.5115551744211</v>
      </c>
    </row>
    <row r="345" spans="1:30" x14ac:dyDescent="0.25">
      <c r="A345" s="164">
        <v>43137</v>
      </c>
      <c r="B345" s="114"/>
      <c r="C345" s="118" t="s">
        <v>69</v>
      </c>
      <c r="D345" s="118">
        <v>400</v>
      </c>
      <c r="E345" s="159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6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50">
        <f t="shared" si="541"/>
        <v>0.32430937642775659</v>
      </c>
      <c r="AA345" s="15">
        <f>SUM(L$2:L345)-SUM(AB$2:AB345)</f>
        <v>925.25299999998242</v>
      </c>
      <c r="AB345" s="66"/>
      <c r="AC345" s="161">
        <f t="shared" si="542"/>
        <v>105.81125554919709</v>
      </c>
      <c r="AD345" s="161">
        <f t="shared" si="543"/>
        <v>-4044.1887444508029</v>
      </c>
    </row>
    <row r="346" spans="1:30" x14ac:dyDescent="0.25">
      <c r="A346" s="164">
        <v>43137</v>
      </c>
      <c r="B346" s="114"/>
      <c r="C346" s="118" t="s">
        <v>69</v>
      </c>
      <c r="D346" s="118">
        <v>400</v>
      </c>
      <c r="E346" s="159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6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50">
        <f t="shared" si="541"/>
        <v>0.29465483684242683</v>
      </c>
      <c r="AA346" s="15">
        <f>SUM(L$2:L346)-SUM(AB$2:AB346)</f>
        <v>1207.2289999999848</v>
      </c>
      <c r="AB346" s="66"/>
      <c r="AC346" s="161">
        <f t="shared" si="542"/>
        <v>136.96088371168912</v>
      </c>
      <c r="AD346" s="161">
        <f t="shared" si="543"/>
        <v>-3613.0391162883107</v>
      </c>
    </row>
    <row r="347" spans="1:30" x14ac:dyDescent="0.25">
      <c r="A347" s="164">
        <v>43137</v>
      </c>
      <c r="B347" s="114" t="s">
        <v>481</v>
      </c>
      <c r="C347" s="118" t="s">
        <v>63</v>
      </c>
      <c r="D347" s="118">
        <v>500</v>
      </c>
      <c r="E347" s="159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6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50">
        <f t="shared" si="541"/>
        <v>0.32639998334709669</v>
      </c>
      <c r="AA347" s="15">
        <f>SUM(L$2:L347)-SUM(AB$2:AB347)</f>
        <v>152.22899999998481</v>
      </c>
      <c r="AB347" s="66"/>
      <c r="AC347" s="161">
        <f t="shared" si="542"/>
        <v>17.837383997652704</v>
      </c>
      <c r="AD347" s="161">
        <f t="shared" si="543"/>
        <v>-4232.162616002347</v>
      </c>
    </row>
    <row r="348" spans="1:30" x14ac:dyDescent="0.25">
      <c r="A348" s="164">
        <v>43137</v>
      </c>
      <c r="B348" s="114"/>
      <c r="C348" s="118" t="s">
        <v>69</v>
      </c>
      <c r="D348" s="118">
        <v>400</v>
      </c>
      <c r="E348" s="159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6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50">
        <f t="shared" si="541"/>
        <v>0.29849173321531836</v>
      </c>
      <c r="AA348" s="15">
        <f>SUM(L$2:L348)-SUM(AB$2:AB348)</f>
        <v>653.76899999998568</v>
      </c>
      <c r="AB348" s="66"/>
      <c r="AC348" s="161">
        <f t="shared" si="542"/>
        <v>75.54244109826341</v>
      </c>
      <c r="AD348" s="161">
        <f t="shared" si="543"/>
        <v>-3774.4575589017368</v>
      </c>
    </row>
    <row r="349" spans="1:30" x14ac:dyDescent="0.25">
      <c r="A349" s="164">
        <v>43137</v>
      </c>
      <c r="B349" s="114"/>
      <c r="C349" s="118" t="s">
        <v>69</v>
      </c>
      <c r="D349" s="118">
        <v>400</v>
      </c>
      <c r="E349" s="159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6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50">
        <f t="shared" si="541"/>
        <v>0.26879885701782952</v>
      </c>
      <c r="AA349" s="15">
        <f>SUM(L$2:L349)-SUM(AB$2:AB349)</f>
        <v>876.28499999998894</v>
      </c>
      <c r="AB349" s="66"/>
      <c r="AC349" s="161">
        <f t="shared" si="542"/>
        <v>100.55647043627802</v>
      </c>
      <c r="AD349" s="161">
        <f t="shared" si="543"/>
        <v>-3349.4435295637218</v>
      </c>
    </row>
    <row r="350" spans="1:30" x14ac:dyDescent="0.25">
      <c r="A350" s="164">
        <v>43137</v>
      </c>
      <c r="B350" s="114"/>
      <c r="C350" s="118" t="s">
        <v>69</v>
      </c>
      <c r="D350" s="118">
        <v>400</v>
      </c>
      <c r="E350" s="159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6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50">
        <f t="shared" si="541"/>
        <v>0.23964077704381531</v>
      </c>
      <c r="AA350" s="15">
        <f>SUM(L$2:L350)-SUM(AB$2:AB350)</f>
        <v>1212.7609999999841</v>
      </c>
      <c r="AB350" s="66"/>
      <c r="AC350" s="161">
        <f t="shared" si="542"/>
        <v>137.58849256526412</v>
      </c>
      <c r="AD350" s="161">
        <f t="shared" si="543"/>
        <v>-2912.411507434736</v>
      </c>
    </row>
    <row r="351" spans="1:30" x14ac:dyDescent="0.25">
      <c r="A351" s="164">
        <v>43138</v>
      </c>
      <c r="B351" s="114"/>
      <c r="C351" s="118" t="s">
        <v>69</v>
      </c>
      <c r="D351" s="118">
        <v>400</v>
      </c>
      <c r="E351" s="159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6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50">
        <f t="shared" si="541"/>
        <v>0.21019930269462617</v>
      </c>
      <c r="AA351" s="15">
        <f>SUM(L$2:L351)-SUM(AB$2:AB351)</f>
        <v>1539.6929999999847</v>
      </c>
      <c r="AB351" s="66"/>
      <c r="AC351" s="161">
        <f t="shared" si="542"/>
        <v>172.52501720851765</v>
      </c>
      <c r="AD351" s="161">
        <f t="shared" si="543"/>
        <v>-2477.4749827914825</v>
      </c>
    </row>
    <row r="352" spans="1:30" x14ac:dyDescent="0.25">
      <c r="A352" s="164">
        <v>43138</v>
      </c>
      <c r="B352" s="114" t="s">
        <v>316</v>
      </c>
      <c r="C352" s="118" t="s">
        <v>63</v>
      </c>
      <c r="D352" s="118">
        <v>400</v>
      </c>
      <c r="E352" s="159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6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50">
        <f t="shared" si="541"/>
        <v>0.23828193506056394</v>
      </c>
      <c r="AA352" s="15">
        <f>SUM(L$2:L352)-SUM(AB$2:AB352)</f>
        <v>1084.1929999999847</v>
      </c>
      <c r="AB352" s="66"/>
      <c r="AC352" s="161">
        <f t="shared" si="542"/>
        <v>123.84581754285458</v>
      </c>
      <c r="AD352" s="161">
        <f t="shared" si="543"/>
        <v>-2926.1541824571455</v>
      </c>
    </row>
    <row r="353" spans="1:30" x14ac:dyDescent="0.25">
      <c r="A353" s="164">
        <v>43138</v>
      </c>
      <c r="B353" s="114" t="s">
        <v>482</v>
      </c>
      <c r="C353" s="118" t="s">
        <v>63</v>
      </c>
      <c r="D353" s="118">
        <v>400</v>
      </c>
      <c r="E353" s="159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6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50">
        <f t="shared" si="541"/>
        <v>0.26624646611360037</v>
      </c>
      <c r="AA353" s="15">
        <f>SUM(L$2:L353)-SUM(AB$2:AB353)</f>
        <v>652.19299999997747</v>
      </c>
      <c r="AB353" s="66"/>
      <c r="AC353" s="161">
        <f t="shared" si="542"/>
        <v>75.710441753771661</v>
      </c>
      <c r="AD353" s="161">
        <f t="shared" si="543"/>
        <v>-3374.2895582462284</v>
      </c>
    </row>
    <row r="354" spans="1:30" x14ac:dyDescent="0.25">
      <c r="A354" s="164">
        <v>43138</v>
      </c>
      <c r="B354" s="114"/>
      <c r="C354" s="118" t="s">
        <v>69</v>
      </c>
      <c r="D354" s="118">
        <v>400</v>
      </c>
      <c r="E354" s="159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6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50">
        <f t="shared" si="541"/>
        <v>0.23759434740570995</v>
      </c>
      <c r="AA354" s="15">
        <f>SUM(L$2:L354)-SUM(AB$2:AB354)</f>
        <v>1023.2049999999799</v>
      </c>
      <c r="AB354" s="66"/>
      <c r="AC354" s="161">
        <f t="shared" si="542"/>
        <v>117.28135292430963</v>
      </c>
      <c r="AD354" s="161">
        <f t="shared" si="543"/>
        <v>-2932.7186470756906</v>
      </c>
    </row>
    <row r="355" spans="1:30" x14ac:dyDescent="0.25">
      <c r="A355" s="164">
        <v>43138</v>
      </c>
      <c r="B355" s="114" t="s">
        <v>483</v>
      </c>
      <c r="C355" s="118" t="s">
        <v>63</v>
      </c>
      <c r="D355" s="118">
        <v>400</v>
      </c>
      <c r="E355" s="159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6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50">
        <f t="shared" si="541"/>
        <v>0.26546389279423577</v>
      </c>
      <c r="AA355" s="15">
        <f>SUM(L$2:L355)-SUM(AB$2:AB355)</f>
        <v>591.20499999997992</v>
      </c>
      <c r="AB355" s="66"/>
      <c r="AC355" s="161">
        <f t="shared" si="542"/>
        <v>68.870559149181389</v>
      </c>
      <c r="AD355" s="161">
        <f t="shared" si="543"/>
        <v>-3381.1294408508188</v>
      </c>
    </row>
    <row r="356" spans="1:30" x14ac:dyDescent="0.25">
      <c r="A356" s="164">
        <v>43138</v>
      </c>
      <c r="B356" s="114"/>
      <c r="C356" s="118" t="s">
        <v>69</v>
      </c>
      <c r="D356" s="118">
        <v>400</v>
      </c>
      <c r="E356" s="159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6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50">
        <f t="shared" si="541"/>
        <v>0.23810120722107606</v>
      </c>
      <c r="AA356" s="15">
        <f>SUM(L$2:L356)-SUM(AB$2:AB356)</f>
        <v>1169.2049999999799</v>
      </c>
      <c r="AB356" s="66"/>
      <c r="AC356" s="161">
        <f t="shared" si="542"/>
        <v>133.55661685714014</v>
      </c>
      <c r="AD356" s="161">
        <f t="shared" si="543"/>
        <v>-2916.4433831428601</v>
      </c>
    </row>
    <row r="357" spans="1:30" x14ac:dyDescent="0.25">
      <c r="A357" s="164">
        <v>43139</v>
      </c>
      <c r="B357" s="114"/>
      <c r="C357" s="118" t="s">
        <v>69</v>
      </c>
      <c r="D357" s="118">
        <v>400</v>
      </c>
      <c r="E357" s="159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6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50">
        <f t="shared" si="541"/>
        <v>0.20904528837595482</v>
      </c>
      <c r="AA357" s="15">
        <f>SUM(L$2:L357)-SUM(AB$2:AB357)</f>
        <v>1526.6569999999774</v>
      </c>
      <c r="AB357" s="66"/>
      <c r="AC357" s="161">
        <f t="shared" si="542"/>
        <v>172.02859881623158</v>
      </c>
      <c r="AD357" s="161">
        <f t="shared" si="543"/>
        <v>-2477.9714011837686</v>
      </c>
    </row>
    <row r="358" spans="1:30" x14ac:dyDescent="0.25">
      <c r="A358" s="164">
        <v>43139</v>
      </c>
      <c r="B358" s="114"/>
      <c r="C358" s="118" t="s">
        <v>69</v>
      </c>
      <c r="D358" s="118">
        <v>400</v>
      </c>
      <c r="E358" s="159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6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50">
        <f t="shared" si="541"/>
        <v>0.17971351471693497</v>
      </c>
      <c r="AA358" s="15">
        <f>SUM(L$2:L358)-SUM(AB$2:AB358)</f>
        <v>1889.0529999999781</v>
      </c>
      <c r="AB358" s="66"/>
      <c r="AC358" s="161">
        <f t="shared" si="542"/>
        <v>209.55698928967573</v>
      </c>
      <c r="AD358" s="161">
        <f t="shared" si="543"/>
        <v>-2040.4430107103242</v>
      </c>
    </row>
    <row r="359" spans="1:30" x14ac:dyDescent="0.25">
      <c r="A359" s="164">
        <v>43140</v>
      </c>
      <c r="B359" s="114" t="s">
        <v>484</v>
      </c>
      <c r="C359" s="118" t="s">
        <v>63</v>
      </c>
      <c r="D359" s="118">
        <v>500</v>
      </c>
      <c r="E359" s="159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6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50">
        <f t="shared" si="541"/>
        <v>0.21402869645411274</v>
      </c>
      <c r="AA359" s="15">
        <f>SUM(L$2:L359)-SUM(AB$2:AB359)</f>
        <v>1254.0529999999781</v>
      </c>
      <c r="AB359" s="66"/>
      <c r="AC359" s="161">
        <f t="shared" si="542"/>
        <v>143.57685836196771</v>
      </c>
      <c r="AD359" s="161">
        <f t="shared" si="543"/>
        <v>-2606.4231416380321</v>
      </c>
    </row>
    <row r="360" spans="1:30" x14ac:dyDescent="0.25">
      <c r="A360" s="164">
        <v>43140</v>
      </c>
      <c r="B360" s="114"/>
      <c r="C360" s="118" t="s">
        <v>69</v>
      </c>
      <c r="D360" s="118">
        <v>400</v>
      </c>
      <c r="E360" s="159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6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50">
        <f t="shared" si="541"/>
        <v>0.18635166408425949</v>
      </c>
      <c r="AA360" s="15">
        <f>SUM(L$2:L360)-SUM(AB$2:AB360)</f>
        <v>1822.9769999999771</v>
      </c>
      <c r="AB360" s="66"/>
      <c r="AC360" s="161">
        <f t="shared" si="542"/>
        <v>203.81045989932633</v>
      </c>
      <c r="AD360" s="161">
        <f t="shared" si="543"/>
        <v>-2146.1895401006736</v>
      </c>
    </row>
    <row r="361" spans="1:30" x14ac:dyDescent="0.25">
      <c r="A361" s="164">
        <v>43140</v>
      </c>
      <c r="B361" s="114" t="s">
        <v>485</v>
      </c>
      <c r="C361" s="118" t="s">
        <v>63</v>
      </c>
      <c r="D361" s="118">
        <v>500</v>
      </c>
      <c r="E361" s="159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6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50">
        <f t="shared" si="541"/>
        <v>0.21708608119430331</v>
      </c>
      <c r="AA361" s="15">
        <f>SUM(L$2:L361)-SUM(AB$2:AB361)</f>
        <v>807.47699999997712</v>
      </c>
      <c r="AB361" s="66"/>
      <c r="AC361" s="161">
        <f t="shared" si="542"/>
        <v>94.838221092829286</v>
      </c>
      <c r="AD361" s="161">
        <f t="shared" si="543"/>
        <v>-2755.1617789071706</v>
      </c>
    </row>
    <row r="362" spans="1:30" x14ac:dyDescent="0.25">
      <c r="A362" s="164">
        <v>43140</v>
      </c>
      <c r="B362" s="114" t="s">
        <v>486</v>
      </c>
      <c r="C362" s="118" t="s">
        <v>63</v>
      </c>
      <c r="D362" s="118">
        <v>500</v>
      </c>
      <c r="E362" s="159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6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50">
        <f t="shared" si="541"/>
        <v>0.25046343179913705</v>
      </c>
      <c r="AA362" s="15">
        <f>SUM(L$2:L362)-SUM(AB$2:AB362)</f>
        <v>232.47699999997712</v>
      </c>
      <c r="AB362" s="66"/>
      <c r="AC362" s="161">
        <f t="shared" si="542"/>
        <v>27.961583814678352</v>
      </c>
      <c r="AD362" s="161">
        <f t="shared" si="543"/>
        <v>-3322.0384161853217</v>
      </c>
    </row>
    <row r="363" spans="1:30" x14ac:dyDescent="0.25">
      <c r="A363" s="164">
        <v>43140</v>
      </c>
      <c r="B363" s="114"/>
      <c r="C363" s="118" t="s">
        <v>69</v>
      </c>
      <c r="D363" s="118">
        <v>400</v>
      </c>
      <c r="E363" s="159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6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50">
        <f t="shared" si="541"/>
        <v>0.22295271207806941</v>
      </c>
      <c r="AA363" s="15">
        <f>SUM(L$2:L363)-SUM(AB$2:AB363)</f>
        <v>626.1049999999741</v>
      </c>
      <c r="AB363" s="66"/>
      <c r="AC363" s="161">
        <f t="shared" si="542"/>
        <v>74.233920225382889</v>
      </c>
      <c r="AD363" s="161">
        <f t="shared" si="543"/>
        <v>-2875.7660797746171</v>
      </c>
    </row>
    <row r="364" spans="1:30" x14ac:dyDescent="0.25">
      <c r="A364" s="164">
        <v>43143</v>
      </c>
      <c r="B364" s="114"/>
      <c r="C364" s="118" t="s">
        <v>69</v>
      </c>
      <c r="D364" s="118">
        <v>400</v>
      </c>
      <c r="E364" s="159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6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50">
        <f t="shared" si="541"/>
        <v>0.19627081789309234</v>
      </c>
      <c r="AA364" s="15">
        <f>SUM(L$2:L364)-SUM(AB$2:AB364)</f>
        <v>1207.6529999999766</v>
      </c>
      <c r="AB364" s="66"/>
      <c r="AC364" s="161">
        <f t="shared" si="542"/>
        <v>139.86664814600002</v>
      </c>
      <c r="AD364" s="161">
        <f t="shared" si="543"/>
        <v>-2410.133351854</v>
      </c>
    </row>
    <row r="365" spans="1:30" x14ac:dyDescent="0.25">
      <c r="A365" s="164">
        <v>43144</v>
      </c>
      <c r="B365" s="114"/>
      <c r="C365" s="118" t="s">
        <v>69</v>
      </c>
      <c r="D365" s="118">
        <v>400</v>
      </c>
      <c r="E365" s="159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6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50">
        <f t="shared" si="541"/>
        <v>0.16825878931096636</v>
      </c>
      <c r="AA365" s="15">
        <f>SUM(L$2:L365)-SUM(AB$2:AB365)</f>
        <v>1658.1289999999717</v>
      </c>
      <c r="AB365" s="66"/>
      <c r="AC365" s="161">
        <f t="shared" si="542"/>
        <v>188.11577020431048</v>
      </c>
      <c r="AD365" s="161">
        <f t="shared" si="543"/>
        <v>-1961.8842297956894</v>
      </c>
    </row>
    <row r="366" spans="1:30" x14ac:dyDescent="0.25">
      <c r="A366" s="164">
        <v>43144</v>
      </c>
      <c r="B366" s="114"/>
      <c r="C366" s="118" t="s">
        <v>69</v>
      </c>
      <c r="D366" s="118">
        <v>400</v>
      </c>
      <c r="E366" s="159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6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50">
        <f t="shared" si="541"/>
        <v>0.13915635668451123</v>
      </c>
      <c r="AA366" s="15">
        <f>SUM(L$2:L366)-SUM(AB$2:AB366)</f>
        <v>2015.0369999999748</v>
      </c>
      <c r="AB366" s="66"/>
      <c r="AC366" s="161">
        <f t="shared" si="542"/>
        <v>224.27945228284798</v>
      </c>
      <c r="AD366" s="161">
        <f t="shared" si="543"/>
        <v>-1525.7205477171519</v>
      </c>
    </row>
    <row r="367" spans="1:30" x14ac:dyDescent="0.25">
      <c r="A367" s="164">
        <v>43144</v>
      </c>
      <c r="B367" s="114"/>
      <c r="C367" s="118" t="s">
        <v>69</v>
      </c>
      <c r="D367" s="118">
        <v>400</v>
      </c>
      <c r="E367" s="159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6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50">
        <f t="shared" si="541"/>
        <v>0.10838494321108241</v>
      </c>
      <c r="AA367" s="15">
        <f>SUM(L$2:L367)-SUM(AB$2:AB367)</f>
        <v>2181.404999999977</v>
      </c>
      <c r="AB367" s="66"/>
      <c r="AC367" s="161">
        <f t="shared" si="542"/>
        <v>240.12271998898407</v>
      </c>
      <c r="AD367" s="161">
        <f t="shared" si="543"/>
        <v>-1109.877280011016</v>
      </c>
    </row>
    <row r="368" spans="1:30" x14ac:dyDescent="0.25">
      <c r="A368" s="164">
        <v>43144</v>
      </c>
      <c r="B368" s="114"/>
      <c r="C368" s="118" t="s">
        <v>69</v>
      </c>
      <c r="D368" s="118">
        <v>400</v>
      </c>
      <c r="E368" s="159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6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50">
        <f t="shared" si="541"/>
        <v>7.7398234407559427E-2</v>
      </c>
      <c r="AA368" s="15">
        <f>SUM(L$2:L368)-SUM(AB$2:AB368)</f>
        <v>2375.2129999999743</v>
      </c>
      <c r="AB368" s="66"/>
      <c r="AC368" s="161">
        <f t="shared" si="542"/>
        <v>257.20751825568527</v>
      </c>
      <c r="AD368" s="161">
        <f t="shared" si="543"/>
        <v>-692.79248174431473</v>
      </c>
    </row>
    <row r="369" spans="1:30" x14ac:dyDescent="0.25">
      <c r="A369" s="164">
        <v>43153</v>
      </c>
      <c r="B369" s="165"/>
      <c r="C369" s="118" t="s">
        <v>69</v>
      </c>
      <c r="D369" s="118">
        <v>400</v>
      </c>
      <c r="E369" s="159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6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50">
        <f t="shared" si="541"/>
        <v>4.5126322737214113E-2</v>
      </c>
      <c r="AA369" s="15">
        <f>SUM(L$2:L369)-SUM(AB$2:AB369)</f>
        <v>2432.9929999999731</v>
      </c>
      <c r="AB369" s="66"/>
      <c r="AC369" s="161">
        <f t="shared" si="542"/>
        <v>261.48134446236298</v>
      </c>
      <c r="AD369" s="161">
        <f t="shared" si="543"/>
        <v>-288.51865553763702</v>
      </c>
    </row>
    <row r="370" spans="1:30" x14ac:dyDescent="0.25">
      <c r="A370" s="164">
        <v>43154</v>
      </c>
      <c r="B370" s="114" t="s">
        <v>342</v>
      </c>
      <c r="C370" s="118" t="s">
        <v>63</v>
      </c>
      <c r="D370" s="118">
        <v>400</v>
      </c>
      <c r="E370" s="159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6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50">
        <f t="shared" si="541"/>
        <v>7.7068065777720143E-2</v>
      </c>
      <c r="AA370" s="15">
        <f>SUM(L$2:L370)-SUM(AB$2:AB370)</f>
        <v>2367.4929999999731</v>
      </c>
      <c r="AB370" s="66"/>
      <c r="AC370" s="161">
        <f t="shared" si="542"/>
        <v>257.487405168659</v>
      </c>
      <c r="AD370" s="161">
        <f t="shared" si="543"/>
        <v>-692.51259483134095</v>
      </c>
    </row>
    <row r="371" spans="1:30" x14ac:dyDescent="0.25">
      <c r="A371" s="164">
        <v>43154</v>
      </c>
      <c r="B371" s="114"/>
      <c r="C371" s="118" t="s">
        <v>69</v>
      </c>
      <c r="D371" s="118">
        <v>400</v>
      </c>
      <c r="E371" s="159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6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50">
        <f t="shared" si="541"/>
        <v>4.5024793011658237E-2</v>
      </c>
      <c r="AA371" s="15">
        <f>SUM(L$2:L371)-SUM(AB$2:AB371)</f>
        <v>2444.2809999999736</v>
      </c>
      <c r="AB371" s="66"/>
      <c r="AC371" s="161">
        <f t="shared" si="542"/>
        <v>263.26065296335946</v>
      </c>
      <c r="AD371" s="161">
        <f t="shared" si="543"/>
        <v>-286.73934703664054</v>
      </c>
    </row>
    <row r="372" spans="1:30" x14ac:dyDescent="0.25">
      <c r="A372" s="164">
        <v>43157</v>
      </c>
      <c r="B372" s="165"/>
      <c r="C372" s="118" t="s">
        <v>69</v>
      </c>
      <c r="D372" s="118">
        <v>400</v>
      </c>
      <c r="E372" s="159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6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50">
        <f t="shared" si="541"/>
        <v>1.2507714633220514E-2</v>
      </c>
      <c r="AA372" s="15">
        <f>SUM(L$2:L372)-SUM(AB$2:AB372)</f>
        <v>2534.4969999999739</v>
      </c>
      <c r="AB372" s="66"/>
      <c r="AC372" s="161">
        <f t="shared" si="542"/>
        <v>267.78327182875006</v>
      </c>
      <c r="AD372" s="161">
        <f t="shared" si="543"/>
        <v>117.78327182875006</v>
      </c>
    </row>
    <row r="373" spans="1:30" x14ac:dyDescent="0.25">
      <c r="A373" s="164">
        <v>43158</v>
      </c>
      <c r="B373" s="114" t="s">
        <v>294</v>
      </c>
      <c r="C373" s="118" t="s">
        <v>69</v>
      </c>
      <c r="D373" s="118">
        <v>50</v>
      </c>
      <c r="E373" s="159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6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50">
        <f t="shared" si="541"/>
        <v>8.6434009134066132E-3</v>
      </c>
      <c r="AA373" s="15">
        <f>SUM(L$2:L373)-SUM(AB$2:AB373)</f>
        <v>2581.506499999974</v>
      </c>
      <c r="AB373" s="66"/>
      <c r="AC373" s="161">
        <f t="shared" si="542"/>
        <v>263.01893442915144</v>
      </c>
      <c r="AD373" s="161">
        <f t="shared" si="543"/>
        <v>163.01893442915144</v>
      </c>
    </row>
    <row r="374" spans="1:30" x14ac:dyDescent="0.25">
      <c r="A374" s="164">
        <v>43178</v>
      </c>
      <c r="B374" s="114" t="s">
        <v>487</v>
      </c>
      <c r="C374" s="118" t="s">
        <v>63</v>
      </c>
      <c r="D374" s="118">
        <v>500</v>
      </c>
      <c r="E374" s="159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6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50">
        <f t="shared" si="541"/>
        <v>4.9083652158526239E-2</v>
      </c>
      <c r="AA374" s="15">
        <f>SUM(L$2:L374)-SUM(AB$2:AB374)</f>
        <v>2523.506499999974</v>
      </c>
      <c r="AB374" s="66"/>
      <c r="AC374" s="161">
        <f t="shared" si="542"/>
        <v>271.79361495150607</v>
      </c>
      <c r="AD374" s="161">
        <f t="shared" si="543"/>
        <v>-328.20638504849393</v>
      </c>
    </row>
    <row r="375" spans="1:30" x14ac:dyDescent="0.25">
      <c r="A375" s="164">
        <v>43179</v>
      </c>
      <c r="B375" s="114" t="s">
        <v>336</v>
      </c>
      <c r="C375" s="118" t="s">
        <v>63</v>
      </c>
      <c r="D375" s="118">
        <v>500</v>
      </c>
      <c r="E375" s="159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6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50">
        <f t="shared" si="541"/>
        <v>8.8421635121447822E-2</v>
      </c>
      <c r="AA375" s="15">
        <f>SUM(L$2:L375)-SUM(AB$2:AB375)</f>
        <v>2416.506499999974</v>
      </c>
      <c r="AB375" s="66"/>
      <c r="AC375" s="161">
        <f t="shared" si="542"/>
        <v>265.12604245334535</v>
      </c>
      <c r="AD375" s="161">
        <f t="shared" si="543"/>
        <v>-834.87395754665465</v>
      </c>
    </row>
    <row r="376" spans="1:30" x14ac:dyDescent="0.25">
      <c r="A376" s="164">
        <v>43180</v>
      </c>
      <c r="B376" s="165"/>
      <c r="C376" s="118" t="s">
        <v>69</v>
      </c>
      <c r="D376" s="118">
        <v>400</v>
      </c>
      <c r="E376" s="159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6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50">
        <f t="shared" si="541"/>
        <v>5.7116026180234827E-2</v>
      </c>
      <c r="AA376" s="15">
        <f>SUM(L$2:L376)-SUM(AB$2:AB376)</f>
        <v>2572.8024999999761</v>
      </c>
      <c r="AB376" s="66"/>
      <c r="AC376" s="161">
        <f t="shared" si="542"/>
        <v>277.70152254319396</v>
      </c>
      <c r="AD376" s="161">
        <f t="shared" si="543"/>
        <v>-422.29847745680604</v>
      </c>
    </row>
    <row r="377" spans="1:30" x14ac:dyDescent="0.25">
      <c r="A377" s="164">
        <v>43181</v>
      </c>
      <c r="B377" s="114" t="s">
        <v>488</v>
      </c>
      <c r="C377" s="118" t="s">
        <v>63</v>
      </c>
      <c r="D377" s="118">
        <v>500</v>
      </c>
      <c r="E377" s="159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6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50">
        <f t="shared" si="541"/>
        <v>9.5421087358680878E-2</v>
      </c>
      <c r="AA377" s="15">
        <f>SUM(L$2:L377)-SUM(AB$2:AB377)</f>
        <v>2392.8024999999761</v>
      </c>
      <c r="AB377" s="66"/>
      <c r="AC377" s="161">
        <f t="shared" si="542"/>
        <v>265.43907866259445</v>
      </c>
      <c r="AD377" s="161">
        <f t="shared" si="543"/>
        <v>-934.56092133740549</v>
      </c>
    </row>
    <row r="378" spans="1:30" x14ac:dyDescent="0.25">
      <c r="A378" s="164">
        <v>43181</v>
      </c>
      <c r="B378" s="165"/>
      <c r="C378" s="118" t="s">
        <v>69</v>
      </c>
      <c r="D378" s="118">
        <v>400</v>
      </c>
      <c r="E378" s="159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6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50">
        <f t="shared" si="541"/>
        <v>6.4448101018238307E-2</v>
      </c>
      <c r="AA378" s="15">
        <f>SUM(L$2:L378)-SUM(AB$2:AB378)</f>
        <v>2540.1464999999735</v>
      </c>
      <c r="AB378" s="66"/>
      <c r="AC378" s="161">
        <f t="shared" si="542"/>
        <v>277.77641430524903</v>
      </c>
      <c r="AD378" s="161">
        <f t="shared" si="543"/>
        <v>-522.22358569475091</v>
      </c>
    </row>
    <row r="379" spans="1:30" x14ac:dyDescent="0.25">
      <c r="A379" s="164">
        <v>43182</v>
      </c>
      <c r="B379" s="114" t="s">
        <v>319</v>
      </c>
      <c r="C379" s="118" t="s">
        <v>63</v>
      </c>
      <c r="D379" s="118">
        <v>500</v>
      </c>
      <c r="E379" s="159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6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50">
        <f t="shared" si="541"/>
        <v>0.10075592884591764</v>
      </c>
      <c r="AA379" s="15">
        <f>SUM(L$2:L379)-SUM(AB$2:AB379)</f>
        <v>2239.1464999999735</v>
      </c>
      <c r="AB379" s="66"/>
      <c r="AC379" s="161">
        <f t="shared" si="542"/>
        <v>255.19121171607495</v>
      </c>
      <c r="AD379" s="161">
        <f t="shared" si="543"/>
        <v>-1044.808788283925</v>
      </c>
    </row>
    <row r="380" spans="1:30" x14ac:dyDescent="0.25">
      <c r="A380" s="164">
        <v>43182</v>
      </c>
      <c r="B380" s="114" t="s">
        <v>489</v>
      </c>
      <c r="C380" s="118" t="s">
        <v>63</v>
      </c>
      <c r="D380" s="118">
        <v>500</v>
      </c>
      <c r="E380" s="159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6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50">
        <f t="shared" si="541"/>
        <v>0.13535198919252001</v>
      </c>
      <c r="AA380" s="15">
        <f>SUM(L$2:L380)-SUM(AB$2:AB380)</f>
        <v>1857.1464999999735</v>
      </c>
      <c r="AB380" s="66"/>
      <c r="AC380" s="161">
        <f t="shared" si="542"/>
        <v>218.8936234374973</v>
      </c>
      <c r="AD380" s="161">
        <f t="shared" si="543"/>
        <v>-1581.1063765625026</v>
      </c>
    </row>
    <row r="381" spans="1:30" x14ac:dyDescent="0.25">
      <c r="A381" s="164">
        <v>43182</v>
      </c>
      <c r="B381" s="114" t="s">
        <v>490</v>
      </c>
      <c r="C381" s="118" t="s">
        <v>63</v>
      </c>
      <c r="D381" s="118">
        <v>500</v>
      </c>
      <c r="E381" s="159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6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50">
        <f t="shared" si="541"/>
        <v>0.17030580772716136</v>
      </c>
      <c r="AA381" s="15">
        <f>SUM(L$2:L381)-SUM(AB$2:AB381)</f>
        <v>1582.1464999999735</v>
      </c>
      <c r="AB381" s="66"/>
      <c r="AC381" s="161">
        <f t="shared" si="542"/>
        <v>189.83858664465512</v>
      </c>
      <c r="AD381" s="161">
        <f t="shared" si="543"/>
        <v>-2110.1614133553448</v>
      </c>
    </row>
    <row r="382" spans="1:30" x14ac:dyDescent="0.25">
      <c r="A382" s="164">
        <v>43182</v>
      </c>
      <c r="B382" s="114" t="s">
        <v>351</v>
      </c>
      <c r="C382" s="118" t="s">
        <v>63</v>
      </c>
      <c r="D382" s="118">
        <v>500</v>
      </c>
      <c r="E382" s="159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6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50">
        <f t="shared" si="541"/>
        <v>0.20506125770735503</v>
      </c>
      <c r="AA382" s="15">
        <f>SUM(L$2:L382)-SUM(AB$2:AB382)</f>
        <v>1324.1464999999735</v>
      </c>
      <c r="AB382" s="66"/>
      <c r="AC382" s="161">
        <f t="shared" si="542"/>
        <v>161.00783780413346</v>
      </c>
      <c r="AD382" s="161">
        <f t="shared" si="543"/>
        <v>-2638.9921621958665</v>
      </c>
    </row>
    <row r="383" spans="1:30" x14ac:dyDescent="0.25">
      <c r="A383" s="164">
        <v>43185</v>
      </c>
      <c r="B383" s="114" t="s">
        <v>491</v>
      </c>
      <c r="C383" s="118" t="s">
        <v>63</v>
      </c>
      <c r="D383" s="118">
        <v>500</v>
      </c>
      <c r="E383" s="159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6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50">
        <f t="shared" si="541"/>
        <v>0.24075424951117091</v>
      </c>
      <c r="AA383" s="15">
        <f>SUM(L$2:L383)-SUM(AB$2:AB383)</f>
        <v>1207.1464999999735</v>
      </c>
      <c r="AB383" s="66"/>
      <c r="AC383" s="161">
        <f t="shared" si="542"/>
        <v>147.4991352995082</v>
      </c>
      <c r="AD383" s="161">
        <f t="shared" si="543"/>
        <v>-3152.500864700492</v>
      </c>
    </row>
    <row r="384" spans="1:30" x14ac:dyDescent="0.25">
      <c r="A384" s="164">
        <v>43185</v>
      </c>
      <c r="B384" s="166"/>
      <c r="C384" s="118" t="s">
        <v>69</v>
      </c>
      <c r="D384" s="118">
        <v>400</v>
      </c>
      <c r="E384" s="159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6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50">
        <f t="shared" si="541"/>
        <v>0.21393594666209834</v>
      </c>
      <c r="AA384" s="15">
        <f>SUM(L$2:L384)-SUM(AB$2:AB384)</f>
        <v>1594.8264999999737</v>
      </c>
      <c r="AB384" s="66"/>
      <c r="AC384" s="161">
        <f t="shared" si="542"/>
        <v>192.05169719879288</v>
      </c>
      <c r="AD384" s="161">
        <f t="shared" si="543"/>
        <v>-2707.9483028012073</v>
      </c>
    </row>
    <row r="385" spans="1:30" x14ac:dyDescent="0.25">
      <c r="A385" s="164">
        <v>43186</v>
      </c>
      <c r="B385" s="114"/>
      <c r="C385" s="118" t="s">
        <v>69</v>
      </c>
      <c r="D385" s="118">
        <v>400</v>
      </c>
      <c r="E385" s="159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6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50">
        <f t="shared" si="541"/>
        <v>0.18878024219184769</v>
      </c>
      <c r="AA385" s="15">
        <f>SUM(L$2:L385)-SUM(AB$2:AB385)</f>
        <v>2311.4064999999755</v>
      </c>
      <c r="AB385" s="66"/>
      <c r="AC385" s="161">
        <f t="shared" si="542"/>
        <v>270.20477154970513</v>
      </c>
      <c r="AD385" s="161">
        <f t="shared" si="543"/>
        <v>-2229.7952284502949</v>
      </c>
    </row>
    <row r="386" spans="1:30" x14ac:dyDescent="0.25">
      <c r="A386" s="164">
        <v>43187</v>
      </c>
      <c r="B386" s="114" t="s">
        <v>344</v>
      </c>
      <c r="C386" s="118" t="s">
        <v>63</v>
      </c>
      <c r="D386" s="118">
        <v>500</v>
      </c>
      <c r="E386" s="159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6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50">
        <f t="shared" si="541"/>
        <v>0.22049042785598805</v>
      </c>
      <c r="AA386" s="15">
        <f>SUM(L$2:L386)-SUM(AB$2:AB386)</f>
        <v>1606.4064999999755</v>
      </c>
      <c r="AB386" s="66"/>
      <c r="AC386" s="161">
        <f t="shared" si="542"/>
        <v>194.14791980048119</v>
      </c>
      <c r="AD386" s="161">
        <f t="shared" si="543"/>
        <v>-2805.8520801995187</v>
      </c>
    </row>
    <row r="387" spans="1:30" x14ac:dyDescent="0.25">
      <c r="A387" s="164">
        <v>43189</v>
      </c>
      <c r="B387" s="114"/>
      <c r="C387" s="118" t="s">
        <v>69</v>
      </c>
      <c r="D387" s="118">
        <v>400</v>
      </c>
      <c r="E387" s="159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6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50">
        <f t="shared" si="541"/>
        <v>0.19611221170231263</v>
      </c>
      <c r="AA387" s="15">
        <f>SUM(L$2:L387)-SUM(AB$2:AB387)</f>
        <v>2437.9864999999772</v>
      </c>
      <c r="AB387" s="66"/>
      <c r="AC387" s="161">
        <f t="shared" si="542"/>
        <v>285.00204757309763</v>
      </c>
      <c r="AD387" s="161">
        <f t="shared" si="543"/>
        <v>-2314.9979524269024</v>
      </c>
    </row>
    <row r="388" spans="1:30" x14ac:dyDescent="0.25">
      <c r="A388" s="164">
        <v>43189</v>
      </c>
      <c r="B388" s="114"/>
      <c r="C388" s="118" t="s">
        <v>69</v>
      </c>
      <c r="D388" s="118">
        <v>400</v>
      </c>
      <c r="E388" s="159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6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50">
        <f t="shared" si="541"/>
        <v>0.16813093736282322</v>
      </c>
      <c r="AA388" s="15">
        <f>SUM(L$2:L388)-SUM(AB$2:AB388)</f>
        <v>2793.5104999999749</v>
      </c>
      <c r="AB388" s="66"/>
      <c r="AC388" s="161">
        <f t="shared" si="542"/>
        <v>321.30192689873195</v>
      </c>
      <c r="AD388" s="161">
        <f t="shared" si="543"/>
        <v>-1878.6980731012682</v>
      </c>
    </row>
    <row r="389" spans="1:30" x14ac:dyDescent="0.25">
      <c r="A389" s="164">
        <v>43189</v>
      </c>
      <c r="B389" s="165"/>
      <c r="C389" s="118" t="s">
        <v>69</v>
      </c>
      <c r="D389" s="118">
        <v>400</v>
      </c>
      <c r="E389" s="159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6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50">
        <f t="shared" si="541"/>
        <v>0.13901751678196639</v>
      </c>
      <c r="AA389" s="15">
        <f>SUM(L$2:L389)-SUM(AB$2:AB389)</f>
        <v>3026.9904999999781</v>
      </c>
      <c r="AB389" s="66"/>
      <c r="AC389" s="161">
        <f t="shared" si="542"/>
        <v>343.80420508522519</v>
      </c>
      <c r="AD389" s="161">
        <f t="shared" si="543"/>
        <v>-1456.1957949147748</v>
      </c>
    </row>
    <row r="390" spans="1:30" x14ac:dyDescent="0.25">
      <c r="A390" s="164">
        <v>43189</v>
      </c>
      <c r="B390" s="114"/>
      <c r="C390" s="118" t="s">
        <v>69</v>
      </c>
      <c r="D390" s="118">
        <v>400</v>
      </c>
      <c r="E390" s="159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6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50">
        <f t="shared" si="541"/>
        <v>0.10961073175239149</v>
      </c>
      <c r="AA390" s="15">
        <f>SUM(L$2:L390)-SUM(AB$2:AB390)</f>
        <v>3270.4144999999771</v>
      </c>
      <c r="AB390" s="66"/>
      <c r="AC390" s="161">
        <f t="shared" si="542"/>
        <v>365.63526764541177</v>
      </c>
      <c r="AD390" s="161">
        <f t="shared" si="543"/>
        <v>-1034.3647323545883</v>
      </c>
    </row>
    <row r="391" spans="1:30" x14ac:dyDescent="0.25">
      <c r="A391" s="164">
        <v>43192</v>
      </c>
      <c r="B391" s="165"/>
      <c r="C391" s="118" t="s">
        <v>69</v>
      </c>
      <c r="D391" s="118">
        <v>400</v>
      </c>
      <c r="E391" s="159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6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50">
        <f t="shared" ref="Z391:Z431" si="565">F391/U391</f>
        <v>7.9777533401435716E-2</v>
      </c>
      <c r="AA391" s="15">
        <f>SUM(L$2:L391)-SUM(AB$2:AB391)</f>
        <v>3527.7624999999753</v>
      </c>
      <c r="AB391" s="66"/>
      <c r="AC391" s="161">
        <f t="shared" ref="AC391:AC431" si="566">I391/E391*(1-0.0005)</f>
        <v>386.19919153888065</v>
      </c>
      <c r="AD391" s="161">
        <f t="shared" ref="AD391:AD431" si="567">AC391-F391</f>
        <v>-613.80080846111935</v>
      </c>
    </row>
    <row r="392" spans="1:30" x14ac:dyDescent="0.25">
      <c r="A392" s="164">
        <v>43192</v>
      </c>
      <c r="B392" s="165"/>
      <c r="C392" s="118" t="s">
        <v>69</v>
      </c>
      <c r="D392" s="118">
        <v>400</v>
      </c>
      <c r="E392" s="159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6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50">
        <f t="shared" si="565"/>
        <v>4.844853496540602E-2</v>
      </c>
      <c r="AA392" s="15">
        <f>SUM(L$2:L392)-SUM(AB$2:AB392)</f>
        <v>3639.0624999999782</v>
      </c>
      <c r="AB392" s="66"/>
      <c r="AC392" s="161">
        <f t="shared" si="566"/>
        <v>393.21545608107903</v>
      </c>
      <c r="AD392" s="161">
        <f t="shared" si="567"/>
        <v>-206.78454391892097</v>
      </c>
    </row>
    <row r="393" spans="1:30" x14ac:dyDescent="0.25">
      <c r="A393" s="164">
        <v>43192</v>
      </c>
      <c r="B393" s="114" t="s">
        <v>334</v>
      </c>
      <c r="C393" s="118" t="s">
        <v>63</v>
      </c>
      <c r="D393" s="118">
        <v>500</v>
      </c>
      <c r="E393" s="159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6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50">
        <f t="shared" si="565"/>
        <v>8.6630414491045776E-2</v>
      </c>
      <c r="AA393" s="15">
        <f>SUM(L$2:L393)-SUM(AB$2:AB393)</f>
        <v>3490.0624999999782</v>
      </c>
      <c r="AB393" s="66"/>
      <c r="AC393" s="161">
        <f t="shared" si="566"/>
        <v>387.16065135959838</v>
      </c>
      <c r="AD393" s="161">
        <f t="shared" si="567"/>
        <v>-712.83934864040157</v>
      </c>
    </row>
    <row r="394" spans="1:30" x14ac:dyDescent="0.25">
      <c r="A394" s="164">
        <v>43192</v>
      </c>
      <c r="B394" s="114" t="s">
        <v>492</v>
      </c>
      <c r="C394" s="118" t="s">
        <v>63</v>
      </c>
      <c r="D394" s="118">
        <v>500</v>
      </c>
      <c r="E394" s="159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6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50">
        <f t="shared" si="565"/>
        <v>0.12524648335184985</v>
      </c>
      <c r="AA394" s="15">
        <f>SUM(L$2:L394)-SUM(AB$2:AB394)</f>
        <v>3419.0624999999782</v>
      </c>
      <c r="AB394" s="66"/>
      <c r="AC394" s="161">
        <f t="shared" si="566"/>
        <v>381.82714734636653</v>
      </c>
      <c r="AD394" s="161">
        <f t="shared" si="567"/>
        <v>-1218.1728526536335</v>
      </c>
    </row>
    <row r="395" spans="1:30" x14ac:dyDescent="0.25">
      <c r="A395" s="164">
        <v>43193</v>
      </c>
      <c r="B395" s="114" t="s">
        <v>493</v>
      </c>
      <c r="C395" s="118" t="s">
        <v>63</v>
      </c>
      <c r="D395" s="118">
        <v>500</v>
      </c>
      <c r="E395" s="159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6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50">
        <f t="shared" si="565"/>
        <v>0.16133226635022341</v>
      </c>
      <c r="AA395" s="15">
        <f>SUM(L$2:L395)-SUM(AB$2:AB395)</f>
        <v>3110.0624999999782</v>
      </c>
      <c r="AB395" s="66"/>
      <c r="AC395" s="161">
        <f t="shared" si="566"/>
        <v>354.85245077054589</v>
      </c>
      <c r="AD395" s="161">
        <f t="shared" si="567"/>
        <v>-1745.1475492294542</v>
      </c>
    </row>
    <row r="396" spans="1:30" x14ac:dyDescent="0.25">
      <c r="A396" s="164">
        <v>43193</v>
      </c>
      <c r="B396" s="165"/>
      <c r="C396" s="118" t="s">
        <v>69</v>
      </c>
      <c r="D396" s="118">
        <v>400</v>
      </c>
      <c r="E396" s="159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6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50">
        <f t="shared" si="565"/>
        <v>0.13248261366864189</v>
      </c>
      <c r="AA396" s="15">
        <f>SUM(L$2:L396)-SUM(AB$2:AB396)</f>
        <v>3416.4984999999797</v>
      </c>
      <c r="AB396" s="66"/>
      <c r="AC396" s="161">
        <f t="shared" si="566"/>
        <v>383.25367572951535</v>
      </c>
      <c r="AD396" s="161">
        <f t="shared" si="567"/>
        <v>-1316.7463242704846</v>
      </c>
    </row>
    <row r="397" spans="1:30" x14ac:dyDescent="0.25">
      <c r="A397" s="164">
        <v>43194</v>
      </c>
      <c r="B397" s="165"/>
      <c r="C397" s="118" t="s">
        <v>69</v>
      </c>
      <c r="D397" s="118">
        <v>400</v>
      </c>
      <c r="E397" s="159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6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50">
        <f t="shared" si="565"/>
        <v>0.10357904072619031</v>
      </c>
      <c r="AA397" s="15">
        <f>SUM(L$2:L397)-SUM(AB$2:AB397)</f>
        <v>3798.842499999977</v>
      </c>
      <c r="AB397" s="66"/>
      <c r="AC397" s="161">
        <f t="shared" si="566"/>
        <v>415.42046813457131</v>
      </c>
      <c r="AD397" s="161">
        <f t="shared" si="567"/>
        <v>-884.57953186542863</v>
      </c>
    </row>
    <row r="398" spans="1:30" x14ac:dyDescent="0.25">
      <c r="A398" s="164">
        <v>43194</v>
      </c>
      <c r="B398" s="114"/>
      <c r="C398" s="118" t="s">
        <v>69</v>
      </c>
      <c r="D398" s="118">
        <v>400</v>
      </c>
      <c r="E398" s="159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6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50">
        <f t="shared" si="565"/>
        <v>7.2346362403430647E-2</v>
      </c>
      <c r="AA398" s="15">
        <f>SUM(L$2:L398)-SUM(AB$2:AB398)</f>
        <v>3907.1504999999743</v>
      </c>
      <c r="AB398" s="66"/>
      <c r="AC398" s="161">
        <f t="shared" si="566"/>
        <v>423.09825836944543</v>
      </c>
      <c r="AD398" s="161">
        <f t="shared" si="567"/>
        <v>-476.90174163055457</v>
      </c>
    </row>
    <row r="399" spans="1:30" x14ac:dyDescent="0.25">
      <c r="A399" s="164">
        <v>43199</v>
      </c>
      <c r="B399" s="165"/>
      <c r="C399" s="118" t="s">
        <v>69</v>
      </c>
      <c r="D399" s="118">
        <v>400</v>
      </c>
      <c r="E399" s="159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6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50">
        <f t="shared" si="565"/>
        <v>3.9791156659060849E-2</v>
      </c>
      <c r="AA399" s="15">
        <f>SUM(L$2:L399)-SUM(AB$2:AB399)</f>
        <v>3808.4984999999724</v>
      </c>
      <c r="AB399" s="66"/>
      <c r="AC399" s="161">
        <f t="shared" si="566"/>
        <v>416.932557584883</v>
      </c>
      <c r="AD399" s="161">
        <f t="shared" si="567"/>
        <v>-83.067442415117</v>
      </c>
    </row>
    <row r="400" spans="1:30" x14ac:dyDescent="0.25">
      <c r="A400" s="164">
        <v>43199</v>
      </c>
      <c r="B400" s="114" t="s">
        <v>494</v>
      </c>
      <c r="C400" s="118" t="s">
        <v>63</v>
      </c>
      <c r="D400" s="118">
        <v>500</v>
      </c>
      <c r="E400" s="159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6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50">
        <f t="shared" si="565"/>
        <v>7.8161813159009899E-2</v>
      </c>
      <c r="AA400" s="15">
        <f>SUM(L$2:L400)-SUM(AB$2:AB400)</f>
        <v>3718.4984999999724</v>
      </c>
      <c r="AB400" s="66"/>
      <c r="AC400" s="161">
        <f t="shared" si="566"/>
        <v>414.80348780691753</v>
      </c>
      <c r="AD400" s="161">
        <f t="shared" si="567"/>
        <v>-585.19651219308253</v>
      </c>
    </row>
    <row r="401" spans="1:30" x14ac:dyDescent="0.25">
      <c r="A401" s="164">
        <v>43200</v>
      </c>
      <c r="B401" s="165"/>
      <c r="C401" s="118" t="s">
        <v>69</v>
      </c>
      <c r="D401" s="118">
        <v>400</v>
      </c>
      <c r="E401" s="159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6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50">
        <f t="shared" si="565"/>
        <v>4.7671594774404032E-2</v>
      </c>
      <c r="AA401" s="15">
        <f>SUM(L$2:L401)-SUM(AB$2:AB401)</f>
        <v>3869.8504999999714</v>
      </c>
      <c r="AB401" s="66"/>
      <c r="AC401" s="161">
        <f t="shared" si="566"/>
        <v>424.11354986293651</v>
      </c>
      <c r="AD401" s="161">
        <f t="shared" si="567"/>
        <v>-175.88645013706349</v>
      </c>
    </row>
    <row r="402" spans="1:30" x14ac:dyDescent="0.25">
      <c r="A402" s="164">
        <v>43201</v>
      </c>
      <c r="B402" s="165"/>
      <c r="C402" s="118" t="s">
        <v>69</v>
      </c>
      <c r="D402" s="118">
        <v>400</v>
      </c>
      <c r="E402" s="159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6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50">
        <f t="shared" si="565"/>
        <v>1.6057591719577193E-2</v>
      </c>
      <c r="AA402" s="15">
        <f>SUM(L$2:L402)-SUM(AB$2:AB402)</f>
        <v>3921.1624999999694</v>
      </c>
      <c r="AB402" s="66"/>
      <c r="AC402" s="161">
        <f t="shared" si="566"/>
        <v>425.07613001626697</v>
      </c>
      <c r="AD402" s="161">
        <f t="shared" si="567"/>
        <v>225.07613001626697</v>
      </c>
    </row>
    <row r="403" spans="1:30" x14ac:dyDescent="0.25">
      <c r="A403" s="164">
        <v>43206</v>
      </c>
      <c r="B403" s="114" t="s">
        <v>495</v>
      </c>
      <c r="C403" s="118" t="s">
        <v>63</v>
      </c>
      <c r="D403" s="118">
        <v>500</v>
      </c>
      <c r="E403" s="159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6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50">
        <f t="shared" si="565"/>
        <v>5.4223542807093184E-2</v>
      </c>
      <c r="AA403" s="15">
        <f>SUM(L$2:L403)-SUM(AB$2:AB403)</f>
        <v>3850.1624999999694</v>
      </c>
      <c r="AB403" s="66"/>
      <c r="AC403" s="161">
        <f t="shared" si="566"/>
        <v>432.87260053430612</v>
      </c>
      <c r="AD403" s="161">
        <f t="shared" si="567"/>
        <v>-267.12739946569388</v>
      </c>
    </row>
    <row r="404" spans="1:30" x14ac:dyDescent="0.25">
      <c r="A404" s="164">
        <v>43206</v>
      </c>
      <c r="B404" s="114" t="s">
        <v>345</v>
      </c>
      <c r="C404" s="118" t="s">
        <v>63</v>
      </c>
      <c r="D404" s="118">
        <v>500</v>
      </c>
      <c r="E404" s="159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6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50">
        <f t="shared" si="565"/>
        <v>9.1969138111283461E-2</v>
      </c>
      <c r="AA404" s="15">
        <f>SUM(L$2:L404)-SUM(AB$2:AB404)</f>
        <v>3775.1624999999694</v>
      </c>
      <c r="AB404" s="66"/>
      <c r="AC404" s="161">
        <f t="shared" si="566"/>
        <v>429.26904650170422</v>
      </c>
      <c r="AD404" s="161">
        <f t="shared" si="567"/>
        <v>-770.73095349829578</v>
      </c>
    </row>
    <row r="405" spans="1:30" x14ac:dyDescent="0.25">
      <c r="A405" s="164">
        <v>43207</v>
      </c>
      <c r="B405" s="165"/>
      <c r="C405" s="118" t="s">
        <v>69</v>
      </c>
      <c r="D405" s="118">
        <v>400</v>
      </c>
      <c r="E405" s="159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6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50">
        <f t="shared" si="565"/>
        <v>6.2076488048118598E-2</v>
      </c>
      <c r="AA405" s="15">
        <f>SUM(L$2:L405)-SUM(AB$2:AB405)</f>
        <v>3910.598499999971</v>
      </c>
      <c r="AB405" s="66"/>
      <c r="AC405" s="161">
        <f t="shared" si="566"/>
        <v>438.68049391133349</v>
      </c>
      <c r="AD405" s="161">
        <f t="shared" si="567"/>
        <v>-361.31950608866651</v>
      </c>
    </row>
    <row r="406" spans="1:30" x14ac:dyDescent="0.25">
      <c r="A406" s="164">
        <v>43207</v>
      </c>
      <c r="B406" s="114" t="s">
        <v>496</v>
      </c>
      <c r="C406" s="118" t="s">
        <v>63</v>
      </c>
      <c r="D406" s="118">
        <v>500</v>
      </c>
      <c r="E406" s="159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6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50">
        <f t="shared" si="565"/>
        <v>9.8538896349619987E-2</v>
      </c>
      <c r="AA406" s="15">
        <f>SUM(L$2:L406)-SUM(AB$2:AB406)</f>
        <v>3729.598499999971</v>
      </c>
      <c r="AB406" s="66"/>
      <c r="AC406" s="161">
        <f t="shared" si="566"/>
        <v>428.96820491944555</v>
      </c>
      <c r="AD406" s="161">
        <f t="shared" si="567"/>
        <v>-871.0317950805545</v>
      </c>
    </row>
    <row r="407" spans="1:30" x14ac:dyDescent="0.25">
      <c r="A407" s="164">
        <v>43208</v>
      </c>
      <c r="B407" s="114"/>
      <c r="C407" s="118" t="s">
        <v>69</v>
      </c>
      <c r="D407" s="118">
        <v>400</v>
      </c>
      <c r="E407" s="159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6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50">
        <f t="shared" si="565"/>
        <v>6.8862102085033863E-2</v>
      </c>
      <c r="AA407" s="15">
        <f>SUM(L$2:L407)-SUM(AB$2:AB407)</f>
        <v>3838.0864999999685</v>
      </c>
      <c r="AB407" s="66"/>
      <c r="AC407" s="161">
        <f t="shared" si="566"/>
        <v>436.92112263667207</v>
      </c>
      <c r="AD407" s="161">
        <f t="shared" si="567"/>
        <v>-463.07887736332793</v>
      </c>
    </row>
    <row r="408" spans="1:30" x14ac:dyDescent="0.25">
      <c r="A408" s="164">
        <v>43208</v>
      </c>
      <c r="B408" s="165"/>
      <c r="C408" s="118" t="s">
        <v>69</v>
      </c>
      <c r="D408" s="118">
        <v>400</v>
      </c>
      <c r="E408" s="159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6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50">
        <f t="shared" si="565"/>
        <v>3.8866643623201018E-2</v>
      </c>
      <c r="AA408" s="15">
        <f>SUM(L$2:L408)-SUM(AB$2:AB408)</f>
        <v>3967.0144999999684</v>
      </c>
      <c r="AB408" s="66"/>
      <c r="AC408" s="161">
        <f t="shared" si="566"/>
        <v>444.01242919932599</v>
      </c>
      <c r="AD408" s="161">
        <f t="shared" si="567"/>
        <v>-55.987570800674007</v>
      </c>
    </row>
    <row r="409" spans="1:30" x14ac:dyDescent="0.25">
      <c r="A409" s="164">
        <v>43209</v>
      </c>
      <c r="B409" s="165"/>
      <c r="C409" s="118" t="s">
        <v>69</v>
      </c>
      <c r="D409" s="118">
        <v>400</v>
      </c>
      <c r="E409" s="159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6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50">
        <f t="shared" si="565"/>
        <v>7.9076921954040359E-3</v>
      </c>
      <c r="AA409" s="15">
        <f>SUM(L$2:L409)-SUM(AB$2:AB409)</f>
        <v>4038.3784999999698</v>
      </c>
      <c r="AB409" s="66"/>
      <c r="AC409" s="161">
        <f t="shared" si="566"/>
        <v>444.04392857535549</v>
      </c>
      <c r="AD409" s="161">
        <f t="shared" si="567"/>
        <v>344.04392857535549</v>
      </c>
    </row>
    <row r="410" spans="1:30" x14ac:dyDescent="0.25">
      <c r="A410" s="164">
        <v>43210</v>
      </c>
      <c r="B410" s="114" t="s">
        <v>497</v>
      </c>
      <c r="C410" s="118" t="s">
        <v>63</v>
      </c>
      <c r="D410" s="118">
        <v>500</v>
      </c>
      <c r="E410" s="159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6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50">
        <f t="shared" si="565"/>
        <v>4.7033904393462271E-2</v>
      </c>
      <c r="AA410" s="15">
        <f>SUM(L$2:L410)-SUM(AB$2:AB410)</f>
        <v>4025.3784999999698</v>
      </c>
      <c r="AB410" s="66"/>
      <c r="AC410" s="161">
        <f t="shared" si="566"/>
        <v>446.54448509988697</v>
      </c>
      <c r="AD410" s="161">
        <f t="shared" si="567"/>
        <v>-153.45551490011303</v>
      </c>
    </row>
    <row r="411" spans="1:30" x14ac:dyDescent="0.25">
      <c r="A411" s="164">
        <v>43214</v>
      </c>
      <c r="B411" s="114"/>
      <c r="C411" s="118" t="s">
        <v>69</v>
      </c>
      <c r="D411" s="118">
        <v>400</v>
      </c>
      <c r="E411" s="159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6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50">
        <f t="shared" si="565"/>
        <v>1.5878024563138828E-2</v>
      </c>
      <c r="AA411" s="15">
        <f>SUM(L$2:L411)-SUM(AB$2:AB411)</f>
        <v>4088.7264999999679</v>
      </c>
      <c r="AB411" s="66"/>
      <c r="AC411" s="161">
        <f t="shared" si="566"/>
        <v>447.61031070646021</v>
      </c>
      <c r="AD411" s="161">
        <f t="shared" si="567"/>
        <v>247.61031070646021</v>
      </c>
    </row>
    <row r="412" spans="1:30" x14ac:dyDescent="0.25">
      <c r="A412" s="164">
        <v>43223</v>
      </c>
      <c r="B412" s="114"/>
      <c r="C412" s="118" t="s">
        <v>69</v>
      </c>
      <c r="D412" s="118">
        <v>100</v>
      </c>
      <c r="E412" s="159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6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50">
        <f t="shared" si="565"/>
        <v>8.6572407318452962E-3</v>
      </c>
      <c r="AA412" s="15">
        <f>SUM(L$2:L412)-SUM(AB$2:AB412)</f>
        <v>4250.7294999999649</v>
      </c>
      <c r="AB412" s="66"/>
      <c r="AC412" s="161">
        <f t="shared" si="566"/>
        <v>426.13883001504337</v>
      </c>
      <c r="AD412" s="161">
        <f t="shared" si="567"/>
        <v>326.13883001504337</v>
      </c>
    </row>
    <row r="413" spans="1:30" x14ac:dyDescent="0.25">
      <c r="A413" s="164">
        <v>43234</v>
      </c>
      <c r="B413" s="114"/>
      <c r="C413" s="118" t="s">
        <v>63</v>
      </c>
      <c r="D413" s="118">
        <v>100</v>
      </c>
      <c r="E413" s="159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6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50">
        <f t="shared" si="565"/>
        <v>1.6904141992117303E-2</v>
      </c>
      <c r="AA413" s="15">
        <f>SUM(L$2:L413)-SUM(AB$2:AB413)</f>
        <v>4221.7294999999649</v>
      </c>
      <c r="AB413" s="66"/>
      <c r="AC413" s="161">
        <f t="shared" si="566"/>
        <v>433.67097998458183</v>
      </c>
      <c r="AD413" s="161">
        <f t="shared" si="567"/>
        <v>233.67097998458183</v>
      </c>
    </row>
    <row r="414" spans="1:30" x14ac:dyDescent="0.25">
      <c r="A414" s="164">
        <v>43235</v>
      </c>
      <c r="B414" s="114" t="s">
        <v>498</v>
      </c>
      <c r="C414" s="118" t="s">
        <v>69</v>
      </c>
      <c r="D414" s="118">
        <v>100</v>
      </c>
      <c r="E414" s="159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6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50">
        <f t="shared" si="565"/>
        <v>9.0399070034749441E-3</v>
      </c>
      <c r="AA414" s="15">
        <f>SUM(L$2:L414)-SUM(AB$2:AB414)</f>
        <v>4368.6874999999636</v>
      </c>
      <c r="AB414" s="66"/>
      <c r="AC414" s="161">
        <f t="shared" si="566"/>
        <v>419.05020693377946</v>
      </c>
      <c r="AD414" s="161">
        <f t="shared" si="567"/>
        <v>319.05020693377946</v>
      </c>
    </row>
    <row r="415" spans="1:30" x14ac:dyDescent="0.25">
      <c r="A415" s="164">
        <v>43399</v>
      </c>
      <c r="B415" s="165"/>
      <c r="C415" s="118" t="s">
        <v>63</v>
      </c>
      <c r="D415" s="118">
        <v>30</v>
      </c>
      <c r="E415" s="159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6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50" t="e">
        <f t="shared" si="565"/>
        <v>#DIV/0!</v>
      </c>
      <c r="AA415" s="15">
        <f>SUM(L$2:L415)-SUM(AB$2:AB415)</f>
        <v>3321.6874999999636</v>
      </c>
      <c r="AB415" s="66"/>
      <c r="AC415" s="161" t="e">
        <f t="shared" si="566"/>
        <v>#DIV/0!</v>
      </c>
      <c r="AD415" s="161" t="e">
        <f t="shared" si="567"/>
        <v>#DIV/0!</v>
      </c>
    </row>
    <row r="416" spans="1:30" x14ac:dyDescent="0.25">
      <c r="A416" s="164">
        <v>43426</v>
      </c>
      <c r="B416" s="114" t="s">
        <v>499</v>
      </c>
      <c r="C416" s="118" t="s">
        <v>63</v>
      </c>
      <c r="D416" s="118">
        <v>500</v>
      </c>
      <c r="E416" s="159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6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50">
        <f t="shared" si="565"/>
        <v>3.8523450983583882E-2</v>
      </c>
      <c r="AA416" s="15">
        <f>SUM(L$2:L416)-SUM(AB$2:AB416)</f>
        <v>4231.8874999999607</v>
      </c>
      <c r="AB416" s="66"/>
      <c r="AC416" s="161">
        <f t="shared" si="566"/>
        <v>600.81982333096335</v>
      </c>
      <c r="AD416" s="161">
        <f t="shared" si="567"/>
        <v>-29.180176669036655</v>
      </c>
    </row>
    <row r="417" spans="1:30" x14ac:dyDescent="0.25">
      <c r="A417" s="164">
        <v>43521</v>
      </c>
      <c r="B417" s="114"/>
      <c r="C417" s="118" t="s">
        <v>69</v>
      </c>
      <c r="D417" s="118">
        <v>400</v>
      </c>
      <c r="E417" s="159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6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50">
        <f t="shared" si="565"/>
        <v>1.4487174770442021E-2</v>
      </c>
      <c r="AA417" s="15">
        <f>SUM(L$2:L417)-SUM(AB$2:AB417)</f>
        <v>4362.583499999957</v>
      </c>
      <c r="AB417" s="66"/>
      <c r="AC417" s="161">
        <f t="shared" si="566"/>
        <v>600.60636477272476</v>
      </c>
      <c r="AD417" s="161">
        <f t="shared" si="567"/>
        <v>370.60636477272476</v>
      </c>
    </row>
    <row r="418" spans="1:30" x14ac:dyDescent="0.25">
      <c r="A418" s="164">
        <v>43591</v>
      </c>
      <c r="B418" s="114" t="s">
        <v>715</v>
      </c>
      <c r="C418" s="334" t="s">
        <v>714</v>
      </c>
      <c r="D418" s="118">
        <v>500</v>
      </c>
      <c r="E418" s="159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6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50">
        <f t="shared" si="565"/>
        <v>4.4983990607398425E-2</v>
      </c>
      <c r="AA418" s="15">
        <f>SUM(L$2:L418)-SUM(AB$2:AB418)</f>
        <v>4320.7834999999541</v>
      </c>
      <c r="AB418" s="66"/>
      <c r="AC418" s="161">
        <f t="shared" si="566"/>
        <v>608.25677580985655</v>
      </c>
      <c r="AD418" s="161">
        <f t="shared" si="567"/>
        <v>-121.74322419014345</v>
      </c>
    </row>
    <row r="419" spans="1:30" x14ac:dyDescent="0.25">
      <c r="A419" s="164">
        <v>43591</v>
      </c>
      <c r="B419" s="114" t="s">
        <v>718</v>
      </c>
      <c r="C419" s="334" t="s">
        <v>714</v>
      </c>
      <c r="D419" s="118">
        <v>500</v>
      </c>
      <c r="E419" s="159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6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50">
        <f t="shared" si="565"/>
        <v>7.4880109691114971E-2</v>
      </c>
      <c r="AA419" s="15">
        <f>SUM(L$2:L419)-SUM(AB$2:AB419)</f>
        <v>4250.083499999957</v>
      </c>
      <c r="AB419" s="66"/>
      <c r="AC419" s="161">
        <f t="shared" si="566"/>
        <v>605.98551472895588</v>
      </c>
      <c r="AD419" s="161">
        <f t="shared" si="567"/>
        <v>-624.01448527104412</v>
      </c>
    </row>
    <row r="420" spans="1:30" x14ac:dyDescent="0.25">
      <c r="A420" s="164">
        <v>43591</v>
      </c>
      <c r="B420" s="114" t="s">
        <v>719</v>
      </c>
      <c r="C420" s="334" t="s">
        <v>714</v>
      </c>
      <c r="D420" s="118">
        <v>500</v>
      </c>
      <c r="E420" s="159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6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50">
        <f t="shared" si="565"/>
        <v>0.10337488230768677</v>
      </c>
      <c r="AA420" s="15">
        <f>SUM(L$2:L420)-SUM(AB$2:AB420)</f>
        <v>4072.8834999999599</v>
      </c>
      <c r="AB420" s="66"/>
      <c r="AC420" s="161">
        <f t="shared" si="566"/>
        <v>592.55415695050692</v>
      </c>
      <c r="AD420" s="161">
        <f t="shared" si="567"/>
        <v>-1137.4458430494931</v>
      </c>
    </row>
    <row r="421" spans="1:30" x14ac:dyDescent="0.25">
      <c r="A421" s="164">
        <v>43605</v>
      </c>
      <c r="B421" s="114" t="s">
        <v>723</v>
      </c>
      <c r="C421" s="334" t="s">
        <v>623</v>
      </c>
      <c r="D421" s="118">
        <v>500</v>
      </c>
      <c r="E421" s="159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6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50">
        <f t="shared" si="565"/>
        <v>0.12867603608618713</v>
      </c>
      <c r="AA421" s="15">
        <f>SUM(L$2:L421)-SUM(AB$2:AB421)</f>
        <v>3583.4834999999584</v>
      </c>
      <c r="AB421" s="66"/>
      <c r="AC421" s="161">
        <f t="shared" si="566"/>
        <v>543.50406043247051</v>
      </c>
      <c r="AD421" s="161">
        <f t="shared" si="567"/>
        <v>-1686.4959395675296</v>
      </c>
    </row>
    <row r="422" spans="1:30" x14ac:dyDescent="0.25">
      <c r="A422" s="164">
        <v>43612</v>
      </c>
      <c r="B422" s="114"/>
      <c r="C422" s="334" t="s">
        <v>720</v>
      </c>
      <c r="D422" s="118">
        <v>400</v>
      </c>
      <c r="E422" s="159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6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50">
        <f t="shared" si="565"/>
        <v>0.10853956551587428</v>
      </c>
      <c r="AA422" s="15">
        <f>SUM(L$2:L422)-SUM(AB$2:AB422)</f>
        <v>4363.1554999999571</v>
      </c>
      <c r="AB422" s="66"/>
      <c r="AC422" s="161">
        <f t="shared" si="566"/>
        <v>639.4389915322555</v>
      </c>
      <c r="AD422" s="161">
        <f t="shared" si="567"/>
        <v>-1190.5610084677446</v>
      </c>
    </row>
    <row r="423" spans="1:30" x14ac:dyDescent="0.25">
      <c r="A423" s="164">
        <v>43630</v>
      </c>
      <c r="B423" s="114" t="s">
        <v>734</v>
      </c>
      <c r="C423" s="334" t="s">
        <v>63</v>
      </c>
      <c r="D423" s="118">
        <v>500</v>
      </c>
      <c r="E423" s="159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6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50">
        <f t="shared" si="565"/>
        <v>0.13475851857330196</v>
      </c>
      <c r="AA423" s="15">
        <f>SUM(L$2:L423)-SUM(AB$2:AB423)</f>
        <v>4010.45549999996</v>
      </c>
      <c r="AB423" s="66"/>
      <c r="AC423" s="161">
        <f t="shared" si="566"/>
        <v>604.59280124434122</v>
      </c>
      <c r="AD423" s="161">
        <f t="shared" si="567"/>
        <v>-1725.4071987556588</v>
      </c>
    </row>
    <row r="424" spans="1:30" x14ac:dyDescent="0.25">
      <c r="A424" s="164">
        <v>43637</v>
      </c>
      <c r="B424" s="114"/>
      <c r="C424" s="334" t="s">
        <v>720</v>
      </c>
      <c r="D424" s="118">
        <v>400</v>
      </c>
      <c r="E424" s="159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6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50">
        <f t="shared" si="565"/>
        <v>0.11453338303087679</v>
      </c>
      <c r="AA424" s="15">
        <f>SUM(L$2:L424)-SUM(AB$2:AB424)</f>
        <v>4468.7234999999564</v>
      </c>
      <c r="AB424" s="66"/>
      <c r="AC424" s="161">
        <f t="shared" si="566"/>
        <v>653.95155757686416</v>
      </c>
      <c r="AD424" s="161">
        <f t="shared" si="567"/>
        <v>-1276.0484424231358</v>
      </c>
    </row>
    <row r="425" spans="1:30" x14ac:dyDescent="0.25">
      <c r="A425" s="164">
        <v>43640</v>
      </c>
      <c r="B425" s="165"/>
      <c r="C425" s="334" t="s">
        <v>720</v>
      </c>
      <c r="D425" s="118">
        <v>400</v>
      </c>
      <c r="E425" s="159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6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50">
        <f t="shared" si="565"/>
        <v>9.1977236152367303E-2</v>
      </c>
      <c r="AA425" s="15">
        <f>SUM(L$2:L425)-SUM(AB$2:AB425)</f>
        <v>4653.9514999999592</v>
      </c>
      <c r="AB425" s="66"/>
      <c r="AC425" s="161">
        <f t="shared" si="566"/>
        <v>671.23009007936253</v>
      </c>
      <c r="AD425" s="161">
        <f t="shared" si="567"/>
        <v>-858.76990992063747</v>
      </c>
    </row>
    <row r="426" spans="1:30" x14ac:dyDescent="0.25">
      <c r="A426" s="164">
        <v>43641</v>
      </c>
      <c r="B426" s="114" t="s">
        <v>735</v>
      </c>
      <c r="C426" s="334" t="s">
        <v>63</v>
      </c>
      <c r="D426" s="118">
        <v>400</v>
      </c>
      <c r="E426" s="159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6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50">
        <f t="shared" si="565"/>
        <v>0.11435383992477138</v>
      </c>
      <c r="AA426" s="15">
        <f>SUM(L$2:L426)-SUM(AB$2:AB426)</f>
        <v>4480.6514999999636</v>
      </c>
      <c r="AB426" s="66"/>
      <c r="AC426" s="161">
        <f t="shared" si="566"/>
        <v>656.65852994867794</v>
      </c>
      <c r="AD426" s="161">
        <f t="shared" si="567"/>
        <v>-1273.3414700513222</v>
      </c>
    </row>
    <row r="427" spans="1:30" x14ac:dyDescent="0.25">
      <c r="A427" s="164">
        <v>43641</v>
      </c>
      <c r="B427" s="114" t="s">
        <v>738</v>
      </c>
      <c r="C427" s="334" t="s">
        <v>63</v>
      </c>
      <c r="D427" s="118">
        <v>400</v>
      </c>
      <c r="E427" s="159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6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50">
        <f t="shared" si="565"/>
        <v>0.13626426296214425</v>
      </c>
      <c r="AA427" s="15">
        <f>SUM(L$2:L427)-SUM(AB$2:AB427)</f>
        <v>4282.6514999999636</v>
      </c>
      <c r="AB427" s="66"/>
      <c r="AC427" s="161">
        <f t="shared" si="566"/>
        <v>636.98068069196165</v>
      </c>
      <c r="AD427" s="161">
        <f t="shared" si="567"/>
        <v>-1693.0193193080383</v>
      </c>
    </row>
    <row r="428" spans="1:30" x14ac:dyDescent="0.25">
      <c r="A428" s="164">
        <v>43647</v>
      </c>
      <c r="B428" s="165"/>
      <c r="C428" s="334" t="s">
        <v>69</v>
      </c>
      <c r="D428" s="118">
        <v>400</v>
      </c>
      <c r="E428" s="159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6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50">
        <f t="shared" si="565"/>
        <v>0.11519270889421662</v>
      </c>
      <c r="AA428" s="15">
        <f>SUM(L$2:L428)-SUM(AB$2:AB428)</f>
        <v>4647.6994999999661</v>
      </c>
      <c r="AB428" s="66"/>
      <c r="AC428" s="161">
        <f t="shared" si="566"/>
        <v>675.19994916424173</v>
      </c>
      <c r="AD428" s="161">
        <f t="shared" si="567"/>
        <v>-1254.8000508357582</v>
      </c>
    </row>
    <row r="429" spans="1:30" x14ac:dyDescent="0.25">
      <c r="A429" s="164">
        <v>43654</v>
      </c>
      <c r="B429" s="114"/>
      <c r="C429" s="334" t="s">
        <v>63</v>
      </c>
      <c r="D429" s="118">
        <v>500</v>
      </c>
      <c r="E429" s="159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6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50">
        <f t="shared" si="565"/>
        <v>0.13960588252532524</v>
      </c>
      <c r="AA429" s="15">
        <f>SUM(L$2:L429)-SUM(AB$2:AB429)</f>
        <v>4082.999499999969</v>
      </c>
      <c r="AB429" s="66"/>
      <c r="AC429" s="161">
        <f t="shared" si="566"/>
        <v>619.26525041729622</v>
      </c>
      <c r="AD429" s="161">
        <f t="shared" si="567"/>
        <v>-1810.7347495827039</v>
      </c>
    </row>
    <row r="430" spans="1:30" x14ac:dyDescent="0.25">
      <c r="A430" s="164">
        <v>43655</v>
      </c>
      <c r="B430" s="114" t="s">
        <v>743</v>
      </c>
      <c r="C430" s="334" t="s">
        <v>739</v>
      </c>
      <c r="D430" s="118">
        <v>500</v>
      </c>
      <c r="E430" s="159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6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50">
        <f t="shared" si="565"/>
        <v>0.16613622033410771</v>
      </c>
      <c r="AA430" s="15">
        <f>SUM(L$2:L430)-SUM(AB$2:AB430)</f>
        <v>3834.999499999969</v>
      </c>
      <c r="AB430" s="66"/>
      <c r="AC430" s="161">
        <f t="shared" si="566"/>
        <v>590.61355936055213</v>
      </c>
      <c r="AD430" s="161">
        <f t="shared" si="567"/>
        <v>-2339.3864406394478</v>
      </c>
    </row>
    <row r="431" spans="1:30" x14ac:dyDescent="0.25">
      <c r="A431" s="164">
        <v>43661</v>
      </c>
      <c r="B431" s="114" t="s">
        <v>741</v>
      </c>
      <c r="C431" s="334" t="s">
        <v>69</v>
      </c>
      <c r="D431" s="118">
        <v>400</v>
      </c>
      <c r="E431" s="159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6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50">
        <f t="shared" si="565"/>
        <v>0.14585340699781235</v>
      </c>
      <c r="AA431" s="15">
        <f>SUM(L$2:L455)-SUM(AB$2:AB455)</f>
        <v>5212.8747999999832</v>
      </c>
      <c r="AB431" s="66"/>
      <c r="AC431" s="161">
        <f t="shared" si="566"/>
        <v>635.3696939954657</v>
      </c>
      <c r="AD431" s="161">
        <f t="shared" si="567"/>
        <v>-1894.6303060045343</v>
      </c>
    </row>
    <row r="432" spans="1:30" x14ac:dyDescent="0.25">
      <c r="A432" s="164">
        <v>43663</v>
      </c>
      <c r="B432" s="348"/>
      <c r="C432" s="334" t="s">
        <v>69</v>
      </c>
      <c r="D432" s="118">
        <v>400</v>
      </c>
      <c r="E432" s="159">
        <v>6.74</v>
      </c>
      <c r="F432" s="16">
        <f t="shared" si="568"/>
        <v>2130</v>
      </c>
      <c r="G432" s="309">
        <f t="shared" ref="G432:G437" si="569">H432/F432</f>
        <v>4.6253730046948434</v>
      </c>
      <c r="H432" s="159">
        <f t="shared" ref="H432:H437" si="570">IF(C432="买",H431+D432*E432+M432+N432,H431+-1*D432*E432+M432+N432)+O431</f>
        <v>9852.0445000000163</v>
      </c>
      <c r="I432" s="159">
        <f t="shared" ref="I432:I437" si="571">-H432+K432</f>
        <v>4504.1554999999844</v>
      </c>
      <c r="J432" s="310">
        <f t="shared" ref="J432:J437" si="572">(E432-G432)/G432</f>
        <v>0.45717977623832057</v>
      </c>
      <c r="K432" s="159">
        <f t="shared" ref="K432:K437" si="573">F432*E432</f>
        <v>14356.2</v>
      </c>
      <c r="L432" s="159">
        <f t="shared" ref="L432:L437" si="574">I432-I431</f>
        <v>295.90400000000227</v>
      </c>
      <c r="M432" s="159">
        <f t="shared" ref="M432:M437" si="575">IF(D432*E432*2.5/10000&gt;5,D432*E432*2.5/10000,5)</f>
        <v>5</v>
      </c>
      <c r="N432" s="159">
        <f t="shared" ref="N432:N437" si="576">IF(C432="卖",D432*E432/1000,0)</f>
        <v>2.6960000000000002</v>
      </c>
      <c r="O432" s="66"/>
      <c r="P432" s="309">
        <f t="shared" ref="P432:P437" si="577">E432-G432</f>
        <v>2.1146269953051569</v>
      </c>
      <c r="Q432" s="159">
        <f t="shared" ref="Q432:Q437" si="578">(H432-H431)*-1</f>
        <v>2688.3040000000001</v>
      </c>
      <c r="R432" s="341"/>
      <c r="S432" s="341">
        <f t="shared" ref="S432:S437" si="579">S431+Q432+O432+R432</f>
        <v>100771.44049999969</v>
      </c>
      <c r="T432" s="341">
        <f t="shared" ref="T432:T437" si="580">S432/E432</f>
        <v>14951.252299703217</v>
      </c>
      <c r="U432" s="341">
        <f t="shared" ref="U432:U437" si="581">F432+T432</f>
        <v>17081.252299703217</v>
      </c>
      <c r="V432" s="159">
        <f t="shared" ref="V432:V437" si="582">H432+S432</f>
        <v>110623.48499999971</v>
      </c>
      <c r="W432" s="309">
        <f t="shared" ref="W432:W437" si="583">V432/U432</f>
        <v>6.4763099952526177</v>
      </c>
      <c r="X432" s="309">
        <f t="shared" ref="X432:X437" si="584">W432-G432</f>
        <v>1.8509369905577744</v>
      </c>
      <c r="Y432" s="309">
        <f t="shared" ref="Y432:Y437" si="585">(X432-P432)*-1</f>
        <v>0.26369000474738247</v>
      </c>
      <c r="Z432" s="342">
        <f t="shared" ref="Z432:Z437" si="586">F432/U432</f>
        <v>0.12469811713026499</v>
      </c>
      <c r="AA432" s="159">
        <f>SUM(L$2:L432)-SUM(AB$2:AB432)</f>
        <v>4504.1554999999717</v>
      </c>
      <c r="AB432" s="66"/>
      <c r="AC432" s="161">
        <f t="shared" ref="AC432:AC437" si="587">I432/E432*(1-0.0005)</f>
        <v>667.93819321216381</v>
      </c>
      <c r="AD432" s="161">
        <f t="shared" ref="AD432:AD437" si="588">AC432-F432</f>
        <v>-1462.0618067878363</v>
      </c>
    </row>
    <row r="433" spans="1:30" x14ac:dyDescent="0.25">
      <c r="A433" s="164">
        <v>43672</v>
      </c>
      <c r="B433" s="348"/>
      <c r="C433" s="334" t="s">
        <v>69</v>
      </c>
      <c r="D433" s="118">
        <v>400</v>
      </c>
      <c r="E433" s="159">
        <v>6.93</v>
      </c>
      <c r="F433" s="16">
        <f t="shared" si="568"/>
        <v>1730</v>
      </c>
      <c r="G433" s="309">
        <f t="shared" si="569"/>
        <v>4.0970037572254432</v>
      </c>
      <c r="H433" s="159">
        <f t="shared" si="570"/>
        <v>7087.8165000000163</v>
      </c>
      <c r="I433" s="159">
        <f t="shared" si="571"/>
        <v>4901.0834999999834</v>
      </c>
      <c r="J433" s="310">
        <f t="shared" si="572"/>
        <v>0.69148002068055392</v>
      </c>
      <c r="K433" s="159">
        <f t="shared" si="573"/>
        <v>11988.9</v>
      </c>
      <c r="L433" s="159">
        <f t="shared" si="574"/>
        <v>396.92799999999897</v>
      </c>
      <c r="M433" s="159">
        <f t="shared" si="575"/>
        <v>5</v>
      </c>
      <c r="N433" s="159">
        <f t="shared" si="576"/>
        <v>2.7719999999999998</v>
      </c>
      <c r="O433" s="66"/>
      <c r="P433" s="309">
        <f t="shared" si="577"/>
        <v>2.8329962427745565</v>
      </c>
      <c r="Q433" s="159">
        <f t="shared" si="578"/>
        <v>2764.2280000000001</v>
      </c>
      <c r="R433" s="341"/>
      <c r="S433" s="341">
        <f t="shared" si="579"/>
        <v>103535.66849999969</v>
      </c>
      <c r="T433" s="341">
        <f t="shared" si="580"/>
        <v>14940.211904761862</v>
      </c>
      <c r="U433" s="341">
        <f t="shared" si="581"/>
        <v>16670.211904761862</v>
      </c>
      <c r="V433" s="159">
        <f t="shared" si="582"/>
        <v>110623.48499999971</v>
      </c>
      <c r="W433" s="309">
        <f t="shared" si="583"/>
        <v>6.635997528525718</v>
      </c>
      <c r="X433" s="309">
        <f t="shared" si="584"/>
        <v>2.5389937713002748</v>
      </c>
      <c r="Y433" s="309">
        <f t="shared" si="585"/>
        <v>0.29400247147428171</v>
      </c>
      <c r="Z433" s="342">
        <f t="shared" si="586"/>
        <v>0.10377792495282102</v>
      </c>
      <c r="AA433" s="159">
        <f>SUM(L$2:L433)-SUM(AB$2:AB433)</f>
        <v>4901.0834999999715</v>
      </c>
      <c r="AB433" s="66"/>
      <c r="AC433" s="161">
        <f t="shared" si="587"/>
        <v>706.87344274891541</v>
      </c>
      <c r="AD433" s="161">
        <f t="shared" si="588"/>
        <v>-1023.1265572510846</v>
      </c>
    </row>
    <row r="434" spans="1:30" x14ac:dyDescent="0.25">
      <c r="A434" s="164">
        <v>43679</v>
      </c>
      <c r="B434" s="353" t="s">
        <v>755</v>
      </c>
      <c r="C434" s="334" t="s">
        <v>754</v>
      </c>
      <c r="D434" s="118">
        <v>500</v>
      </c>
      <c r="E434" s="159">
        <v>6.58</v>
      </c>
      <c r="F434" s="16">
        <f t="shared" si="568"/>
        <v>2230</v>
      </c>
      <c r="G434" s="309">
        <f t="shared" si="569"/>
        <v>4.6559715246636841</v>
      </c>
      <c r="H434" s="159">
        <f t="shared" si="570"/>
        <v>10382.816500000015</v>
      </c>
      <c r="I434" s="159">
        <f t="shared" si="571"/>
        <v>4290.5834999999843</v>
      </c>
      <c r="J434" s="310">
        <f t="shared" si="572"/>
        <v>0.4132388836882534</v>
      </c>
      <c r="K434" s="159">
        <f t="shared" si="573"/>
        <v>14673.4</v>
      </c>
      <c r="L434" s="159">
        <f t="shared" si="574"/>
        <v>-610.49999999999909</v>
      </c>
      <c r="M434" s="159">
        <f t="shared" si="575"/>
        <v>5</v>
      </c>
      <c r="N434" s="159">
        <f t="shared" si="576"/>
        <v>0</v>
      </c>
      <c r="O434" s="66"/>
      <c r="P434" s="309">
        <f t="shared" si="577"/>
        <v>1.9240284753363159</v>
      </c>
      <c r="Q434" s="159">
        <f t="shared" si="578"/>
        <v>-3294.9999999999991</v>
      </c>
      <c r="R434" s="341"/>
      <c r="S434" s="341">
        <f t="shared" si="579"/>
        <v>100240.66849999969</v>
      </c>
      <c r="T434" s="341">
        <f t="shared" si="580"/>
        <v>15234.144148936124</v>
      </c>
      <c r="U434" s="341">
        <f t="shared" si="581"/>
        <v>17464.144148936124</v>
      </c>
      <c r="V434" s="159">
        <f t="shared" si="582"/>
        <v>110623.48499999971</v>
      </c>
      <c r="W434" s="309">
        <f t="shared" si="583"/>
        <v>6.3343204257014012</v>
      </c>
      <c r="X434" s="309">
        <f t="shared" si="584"/>
        <v>1.6783489010377171</v>
      </c>
      <c r="Y434" s="309">
        <f t="shared" si="585"/>
        <v>0.24567957429859888</v>
      </c>
      <c r="Z434" s="342">
        <f t="shared" si="586"/>
        <v>0.12769019660982622</v>
      </c>
      <c r="AA434" s="159">
        <f>SUM(L$2:L434)-SUM(AB$2:AB434)</f>
        <v>4290.5834999999715</v>
      </c>
      <c r="AB434" s="66"/>
      <c r="AC434" s="161">
        <f t="shared" si="587"/>
        <v>651.73832952127418</v>
      </c>
      <c r="AD434" s="161">
        <f t="shared" si="588"/>
        <v>-1578.2616704787258</v>
      </c>
    </row>
    <row r="435" spans="1:30" x14ac:dyDescent="0.25">
      <c r="A435" s="164">
        <v>43690</v>
      </c>
      <c r="B435" s="353"/>
      <c r="C435" s="334" t="s">
        <v>758</v>
      </c>
      <c r="D435" s="118">
        <v>500</v>
      </c>
      <c r="E435" s="159">
        <v>6.15</v>
      </c>
      <c r="F435" s="16">
        <f t="shared" si="568"/>
        <v>2730</v>
      </c>
      <c r="G435" s="309">
        <f t="shared" si="569"/>
        <v>4.9314346153846209</v>
      </c>
      <c r="H435" s="159">
        <f t="shared" si="570"/>
        <v>13462.816500000015</v>
      </c>
      <c r="I435" s="159">
        <f t="shared" si="571"/>
        <v>3326.6834999999846</v>
      </c>
      <c r="J435" s="310">
        <f t="shared" si="572"/>
        <v>0.24710160017407815</v>
      </c>
      <c r="K435" s="159">
        <f t="shared" si="573"/>
        <v>16789.5</v>
      </c>
      <c r="L435" s="159">
        <f t="shared" si="574"/>
        <v>-963.89999999999964</v>
      </c>
      <c r="M435" s="159">
        <f t="shared" si="575"/>
        <v>5</v>
      </c>
      <c r="N435" s="159">
        <f t="shared" si="576"/>
        <v>0</v>
      </c>
      <c r="O435" s="66"/>
      <c r="P435" s="309">
        <f t="shared" si="577"/>
        <v>1.2185653846153794</v>
      </c>
      <c r="Q435" s="159">
        <f t="shared" si="578"/>
        <v>-3080</v>
      </c>
      <c r="R435" s="341"/>
      <c r="S435" s="341">
        <f t="shared" si="579"/>
        <v>97160.668499999694</v>
      </c>
      <c r="T435" s="341">
        <f t="shared" si="580"/>
        <v>15798.482682926779</v>
      </c>
      <c r="U435" s="341">
        <f t="shared" si="581"/>
        <v>18528.482682926777</v>
      </c>
      <c r="V435" s="159">
        <f t="shared" si="582"/>
        <v>110623.48499999971</v>
      </c>
      <c r="W435" s="309">
        <f t="shared" si="583"/>
        <v>5.9704556974832395</v>
      </c>
      <c r="X435" s="309">
        <f t="shared" si="584"/>
        <v>1.0390210820986185</v>
      </c>
      <c r="Y435" s="309">
        <f t="shared" si="585"/>
        <v>0.1795443025167609</v>
      </c>
      <c r="Z435" s="342">
        <f t="shared" si="586"/>
        <v>0.14734072113285246</v>
      </c>
      <c r="AA435" s="159">
        <f>SUM(L$2:L435)-SUM(AB$2:AB435)</f>
        <v>3326.6834999999701</v>
      </c>
      <c r="AB435" s="66"/>
      <c r="AC435" s="161">
        <f t="shared" si="587"/>
        <v>540.65368426829014</v>
      </c>
      <c r="AD435" s="161">
        <f t="shared" si="588"/>
        <v>-2189.3463157317101</v>
      </c>
    </row>
    <row r="436" spans="1:30" x14ac:dyDescent="0.25">
      <c r="A436" s="164">
        <v>43712</v>
      </c>
      <c r="B436" s="353" t="s">
        <v>767</v>
      </c>
      <c r="C436" s="334" t="s">
        <v>69</v>
      </c>
      <c r="D436" s="118">
        <v>400</v>
      </c>
      <c r="E436" s="159">
        <v>6.4</v>
      </c>
      <c r="F436" s="16">
        <f t="shared" si="568"/>
        <v>2330</v>
      </c>
      <c r="G436" s="309">
        <f t="shared" si="569"/>
        <v>4.6825650214592338</v>
      </c>
      <c r="H436" s="159">
        <f t="shared" si="570"/>
        <v>10910.376500000015</v>
      </c>
      <c r="I436" s="159">
        <f t="shared" si="571"/>
        <v>4001.6234999999851</v>
      </c>
      <c r="J436" s="310">
        <f t="shared" si="572"/>
        <v>0.36677226491679554</v>
      </c>
      <c r="K436" s="159">
        <f t="shared" si="573"/>
        <v>14912</v>
      </c>
      <c r="L436" s="159">
        <f t="shared" si="574"/>
        <v>674.94000000000051</v>
      </c>
      <c r="M436" s="159">
        <f t="shared" si="575"/>
        <v>5</v>
      </c>
      <c r="N436" s="159">
        <f t="shared" si="576"/>
        <v>2.56</v>
      </c>
      <c r="O436" s="66"/>
      <c r="P436" s="309">
        <f t="shared" si="577"/>
        <v>1.7174349785407665</v>
      </c>
      <c r="Q436" s="159">
        <f t="shared" si="578"/>
        <v>2552.4400000000005</v>
      </c>
      <c r="R436" s="341"/>
      <c r="S436" s="341">
        <f t="shared" si="579"/>
        <v>99713.108499999697</v>
      </c>
      <c r="T436" s="341">
        <f t="shared" si="580"/>
        <v>15580.173203124952</v>
      </c>
      <c r="U436" s="341">
        <f t="shared" si="581"/>
        <v>17910.173203124952</v>
      </c>
      <c r="V436" s="159">
        <f t="shared" si="582"/>
        <v>110623.48499999971</v>
      </c>
      <c r="W436" s="309">
        <f t="shared" si="583"/>
        <v>6.1765725962213596</v>
      </c>
      <c r="X436" s="309">
        <f t="shared" si="584"/>
        <v>1.4940075747621258</v>
      </c>
      <c r="Y436" s="309">
        <f t="shared" si="585"/>
        <v>0.22342740377864079</v>
      </c>
      <c r="Z436" s="342">
        <f t="shared" si="586"/>
        <v>0.13009366093642599</v>
      </c>
      <c r="AA436" s="159">
        <f>SUM(L$2:L436)-SUM(AB$2:AB436)</f>
        <v>4001.6234999999724</v>
      </c>
      <c r="AB436" s="66"/>
      <c r="AC436" s="161">
        <f t="shared" si="587"/>
        <v>624.94104503906021</v>
      </c>
      <c r="AD436" s="161">
        <f t="shared" si="588"/>
        <v>-1705.0589549609399</v>
      </c>
    </row>
    <row r="437" spans="1:30" x14ac:dyDescent="0.25">
      <c r="A437" s="164">
        <v>43713</v>
      </c>
      <c r="B437" s="348"/>
      <c r="C437" s="334" t="s">
        <v>69</v>
      </c>
      <c r="D437" s="118">
        <v>400</v>
      </c>
      <c r="E437" s="159">
        <v>6.58</v>
      </c>
      <c r="F437" s="16">
        <f t="shared" si="568"/>
        <v>1930</v>
      </c>
      <c r="G437" s="309">
        <f t="shared" si="569"/>
        <v>4.2932686528497488</v>
      </c>
      <c r="H437" s="159">
        <f t="shared" si="570"/>
        <v>8286.0085000000145</v>
      </c>
      <c r="I437" s="159">
        <f t="shared" si="571"/>
        <v>4413.3914999999852</v>
      </c>
      <c r="J437" s="310">
        <f t="shared" si="572"/>
        <v>0.53263178525582933</v>
      </c>
      <c r="K437" s="159">
        <f t="shared" si="573"/>
        <v>12699.4</v>
      </c>
      <c r="L437" s="159">
        <f t="shared" si="574"/>
        <v>411.76800000000003</v>
      </c>
      <c r="M437" s="159">
        <f t="shared" si="575"/>
        <v>5</v>
      </c>
      <c r="N437" s="159">
        <f t="shared" si="576"/>
        <v>2.6320000000000001</v>
      </c>
      <c r="O437" s="66"/>
      <c r="P437" s="309">
        <f t="shared" si="577"/>
        <v>2.2867313471502513</v>
      </c>
      <c r="Q437" s="159">
        <f t="shared" si="578"/>
        <v>2624.3680000000004</v>
      </c>
      <c r="R437" s="341"/>
      <c r="S437" s="341">
        <f t="shared" si="579"/>
        <v>102337.4764999997</v>
      </c>
      <c r="T437" s="341">
        <f t="shared" si="580"/>
        <v>15552.807978723358</v>
      </c>
      <c r="U437" s="341">
        <f t="shared" si="581"/>
        <v>17482.807978723358</v>
      </c>
      <c r="V437" s="159">
        <f t="shared" si="582"/>
        <v>110623.48499999971</v>
      </c>
      <c r="W437" s="309">
        <f t="shared" si="583"/>
        <v>6.3275582008696141</v>
      </c>
      <c r="X437" s="309">
        <f t="shared" si="584"/>
        <v>2.0342895480198653</v>
      </c>
      <c r="Y437" s="309">
        <f t="shared" si="585"/>
        <v>0.252441799130386</v>
      </c>
      <c r="Z437" s="342">
        <f t="shared" si="586"/>
        <v>0.11039416564826526</v>
      </c>
      <c r="AA437" s="159">
        <f>SUM(L$2:L455)-SUM(AB$2:AB455)</f>
        <v>5212.8747999999832</v>
      </c>
      <c r="AB437" s="66"/>
      <c r="AC437" s="161">
        <f t="shared" si="587"/>
        <v>670.39282739361477</v>
      </c>
      <c r="AD437" s="161">
        <f t="shared" si="588"/>
        <v>-1259.6071726063851</v>
      </c>
    </row>
    <row r="438" spans="1:30" x14ac:dyDescent="0.25">
      <c r="A438" s="164">
        <v>43733</v>
      </c>
      <c r="B438" s="353" t="s">
        <v>772</v>
      </c>
      <c r="C438" s="334" t="s">
        <v>771</v>
      </c>
      <c r="D438" s="118">
        <v>400</v>
      </c>
      <c r="E438" s="159">
        <v>6.28</v>
      </c>
      <c r="F438" s="16">
        <f t="shared" si="568"/>
        <v>2330</v>
      </c>
      <c r="G438" s="309">
        <f t="shared" ref="G438:G443" si="589">H438/F438</f>
        <v>4.6364843347639546</v>
      </c>
      <c r="H438" s="159">
        <f t="shared" ref="H438:H443" si="590">IF(C438="买",H437+D438*E438+M438+N438,H437+-1*D438*E438+M438+N438)+O437</f>
        <v>10803.008500000014</v>
      </c>
      <c r="I438" s="159">
        <f t="shared" ref="I438:I443" si="591">-H438+K438</f>
        <v>3829.391499999987</v>
      </c>
      <c r="J438" s="310">
        <f t="shared" ref="J438:J443" si="592">(E438-G438)/G438</f>
        <v>0.35447454290163533</v>
      </c>
      <c r="K438" s="159">
        <f t="shared" ref="K438:K443" si="593">F438*E438</f>
        <v>14632.400000000001</v>
      </c>
      <c r="L438" s="159">
        <f t="shared" ref="L438:L443" si="594">I438-I437</f>
        <v>-583.99999999999818</v>
      </c>
      <c r="M438" s="159">
        <f t="shared" ref="M438:M443" si="595">IF(D438*E438*2.5/10000&gt;5,D438*E438*2.5/10000,5)</f>
        <v>5</v>
      </c>
      <c r="N438" s="159">
        <f t="shared" ref="N438:N443" si="596">IF(C438="卖",D438*E438/1000,0)</f>
        <v>0</v>
      </c>
      <c r="O438" s="66"/>
      <c r="P438" s="309">
        <f t="shared" ref="P438:P443" si="597">E438-G438</f>
        <v>1.6435156652360456</v>
      </c>
      <c r="Q438" s="159">
        <f t="shared" ref="Q438:Q443" si="598">(H438-H437)*-1</f>
        <v>-2517</v>
      </c>
      <c r="R438" s="341"/>
      <c r="S438" s="341">
        <f t="shared" ref="S438:S443" si="599">S437+Q438+O438+R438</f>
        <v>99820.476499999699</v>
      </c>
      <c r="T438" s="341">
        <f t="shared" ref="T438:T443" si="600">S438/E438</f>
        <v>15894.980334394855</v>
      </c>
      <c r="U438" s="341">
        <f t="shared" ref="U438:U443" si="601">F438+T438</f>
        <v>18224.980334394855</v>
      </c>
      <c r="V438" s="159">
        <f t="shared" ref="V438:V443" si="602">H438+S438</f>
        <v>110623.48499999971</v>
      </c>
      <c r="W438" s="309">
        <f t="shared" ref="W438:W443" si="603">V438/U438</f>
        <v>6.0698822698440438</v>
      </c>
      <c r="X438" s="309">
        <f t="shared" ref="X438:X443" si="604">W438-G438</f>
        <v>1.4333979350800892</v>
      </c>
      <c r="Y438" s="309">
        <f t="shared" ref="Y438:Y443" si="605">(X438-P438)*-1</f>
        <v>0.21011773015595647</v>
      </c>
      <c r="Z438" s="342">
        <f t="shared" ref="Z438:Z443" si="606">F438/U438</f>
        <v>0.12784650283560187</v>
      </c>
      <c r="AA438" s="159">
        <f>SUM(L$2:L438)-SUM(AB$2:AB438)</f>
        <v>3829.3914999999761</v>
      </c>
      <c r="AB438" s="66"/>
      <c r="AC438" s="161">
        <f t="shared" ref="AC438:AC443" si="607">I438/E438*(1-0.0005)</f>
        <v>609.47082870222721</v>
      </c>
      <c r="AD438" s="161">
        <f t="shared" ref="AD438:AD443" si="608">AC438-F438</f>
        <v>-1720.5291712977728</v>
      </c>
    </row>
    <row r="439" spans="1:30" x14ac:dyDescent="0.25">
      <c r="A439" s="164">
        <v>43753</v>
      </c>
      <c r="B439" s="353"/>
      <c r="C439" s="334" t="s">
        <v>69</v>
      </c>
      <c r="D439" s="118">
        <v>400</v>
      </c>
      <c r="E439" s="159">
        <v>6.54</v>
      </c>
      <c r="F439" s="16">
        <f t="shared" si="568"/>
        <v>1930</v>
      </c>
      <c r="G439" s="309">
        <f t="shared" si="589"/>
        <v>4.2459194300518206</v>
      </c>
      <c r="H439" s="159">
        <f t="shared" si="590"/>
        <v>8194.6245000000145</v>
      </c>
      <c r="I439" s="159">
        <f t="shared" si="591"/>
        <v>4427.5754999999863</v>
      </c>
      <c r="J439" s="310">
        <f t="shared" si="592"/>
        <v>0.54030242630397263</v>
      </c>
      <c r="K439" s="159">
        <f t="shared" si="593"/>
        <v>12622.2</v>
      </c>
      <c r="L439" s="159">
        <f t="shared" si="594"/>
        <v>598.18399999999929</v>
      </c>
      <c r="M439" s="159">
        <f t="shared" si="595"/>
        <v>5</v>
      </c>
      <c r="N439" s="159">
        <f t="shared" si="596"/>
        <v>2.6160000000000001</v>
      </c>
      <c r="O439" s="66"/>
      <c r="P439" s="309">
        <f t="shared" si="597"/>
        <v>2.2940805699481794</v>
      </c>
      <c r="Q439" s="159">
        <f t="shared" si="598"/>
        <v>2608.384</v>
      </c>
      <c r="R439" s="341"/>
      <c r="S439" s="341">
        <f t="shared" si="599"/>
        <v>102428.8604999997</v>
      </c>
      <c r="T439" s="341">
        <f t="shared" si="600"/>
        <v>15661.905275229312</v>
      </c>
      <c r="U439" s="341">
        <f t="shared" si="601"/>
        <v>17591.905275229314</v>
      </c>
      <c r="V439" s="159">
        <f t="shared" si="602"/>
        <v>110623.48499999972</v>
      </c>
      <c r="W439" s="309">
        <f t="shared" si="603"/>
        <v>6.2883174544923035</v>
      </c>
      <c r="X439" s="309">
        <f t="shared" si="604"/>
        <v>2.0423980244404829</v>
      </c>
      <c r="Y439" s="309">
        <f t="shared" si="605"/>
        <v>0.25168254550769653</v>
      </c>
      <c r="Z439" s="342">
        <f t="shared" si="606"/>
        <v>0.10970954935265487</v>
      </c>
      <c r="AA439" s="159">
        <f>SUM(L$2:L439)-SUM(AB$2:AB439)</f>
        <v>4427.5754999999772</v>
      </c>
      <c r="AB439" s="66"/>
      <c r="AC439" s="161">
        <f t="shared" si="607"/>
        <v>676.66081227064012</v>
      </c>
      <c r="AD439" s="161">
        <f t="shared" si="608"/>
        <v>-1253.3391877293598</v>
      </c>
    </row>
    <row r="440" spans="1:30" x14ac:dyDescent="0.25">
      <c r="A440" s="164">
        <v>43810</v>
      </c>
      <c r="B440" s="348"/>
      <c r="C440" s="334" t="s">
        <v>69</v>
      </c>
      <c r="D440" s="118">
        <v>400</v>
      </c>
      <c r="E440" s="159">
        <v>6.65</v>
      </c>
      <c r="F440" s="16">
        <f t="shared" si="568"/>
        <v>1530</v>
      </c>
      <c r="G440" s="309">
        <f t="shared" si="589"/>
        <v>3.62240816993465</v>
      </c>
      <c r="H440" s="159">
        <f t="shared" si="590"/>
        <v>5542.2845000000143</v>
      </c>
      <c r="I440" s="159">
        <f t="shared" si="591"/>
        <v>4632.2154999999857</v>
      </c>
      <c r="J440" s="310">
        <f t="shared" si="592"/>
        <v>0.83579532952521185</v>
      </c>
      <c r="K440" s="159">
        <f t="shared" si="593"/>
        <v>10174.5</v>
      </c>
      <c r="L440" s="159">
        <f t="shared" si="594"/>
        <v>204.63999999999942</v>
      </c>
      <c r="M440" s="159">
        <f t="shared" si="595"/>
        <v>5</v>
      </c>
      <c r="N440" s="159">
        <f t="shared" si="596"/>
        <v>2.66</v>
      </c>
      <c r="O440" s="66"/>
      <c r="P440" s="309">
        <f t="shared" si="597"/>
        <v>3.0275918300653504</v>
      </c>
      <c r="Q440" s="159">
        <f t="shared" si="598"/>
        <v>2652.34</v>
      </c>
      <c r="R440" s="341"/>
      <c r="S440" s="341">
        <f t="shared" si="599"/>
        <v>105081.2004999997</v>
      </c>
      <c r="T440" s="341">
        <f t="shared" si="600"/>
        <v>15801.68428571424</v>
      </c>
      <c r="U440" s="341">
        <f t="shared" si="601"/>
        <v>17331.68428571424</v>
      </c>
      <c r="V440" s="159">
        <f t="shared" si="602"/>
        <v>110623.48499999971</v>
      </c>
      <c r="W440" s="309">
        <f t="shared" si="603"/>
        <v>6.3827313708444295</v>
      </c>
      <c r="X440" s="309">
        <f t="shared" si="604"/>
        <v>2.7603232009097796</v>
      </c>
      <c r="Y440" s="309">
        <f t="shared" si="605"/>
        <v>0.26726862915557081</v>
      </c>
      <c r="Z440" s="342">
        <f t="shared" si="606"/>
        <v>8.8277629270059638E-2</v>
      </c>
      <c r="AA440" s="159">
        <f>SUM(L$2:L440)-SUM(AB$2:AB440)</f>
        <v>4632.2154999999766</v>
      </c>
      <c r="AB440" s="66"/>
      <c r="AC440" s="161">
        <f t="shared" si="607"/>
        <v>696.22547251879485</v>
      </c>
      <c r="AD440" s="161">
        <f t="shared" si="608"/>
        <v>-833.77452748120515</v>
      </c>
    </row>
    <row r="441" spans="1:30" x14ac:dyDescent="0.25">
      <c r="A441" s="164">
        <v>43816</v>
      </c>
      <c r="B441" s="348"/>
      <c r="C441" s="334" t="s">
        <v>69</v>
      </c>
      <c r="D441" s="118">
        <v>400</v>
      </c>
      <c r="E441" s="159">
        <v>6.73</v>
      </c>
      <c r="F441" s="16">
        <f t="shared" si="568"/>
        <v>1130</v>
      </c>
      <c r="G441" s="309">
        <f t="shared" si="589"/>
        <v>2.5291827433628447</v>
      </c>
      <c r="H441" s="159">
        <f t="shared" si="590"/>
        <v>2857.9765000000143</v>
      </c>
      <c r="I441" s="159">
        <f t="shared" si="591"/>
        <v>4746.9234999999862</v>
      </c>
      <c r="J441" s="310">
        <f t="shared" si="592"/>
        <v>1.6609386046386183</v>
      </c>
      <c r="K441" s="159">
        <f t="shared" si="593"/>
        <v>7604.9000000000005</v>
      </c>
      <c r="L441" s="159">
        <f t="shared" si="594"/>
        <v>114.70800000000054</v>
      </c>
      <c r="M441" s="159">
        <f t="shared" si="595"/>
        <v>5</v>
      </c>
      <c r="N441" s="159">
        <f t="shared" si="596"/>
        <v>2.6920000000000002</v>
      </c>
      <c r="O441" s="66"/>
      <c r="P441" s="309">
        <f t="shared" si="597"/>
        <v>4.2008172566371558</v>
      </c>
      <c r="Q441" s="159">
        <f t="shared" si="598"/>
        <v>2684.308</v>
      </c>
      <c r="R441" s="341"/>
      <c r="S441" s="341">
        <f t="shared" si="599"/>
        <v>107765.50849999971</v>
      </c>
      <c r="T441" s="341">
        <f t="shared" si="600"/>
        <v>16012.705572065333</v>
      </c>
      <c r="U441" s="341">
        <f t="shared" si="601"/>
        <v>17142.705572065333</v>
      </c>
      <c r="V441" s="159">
        <f t="shared" si="602"/>
        <v>110623.48499999972</v>
      </c>
      <c r="W441" s="309">
        <f t="shared" si="603"/>
        <v>6.4530936808635824</v>
      </c>
      <c r="X441" s="309">
        <f t="shared" si="604"/>
        <v>3.9239109375007377</v>
      </c>
      <c r="Y441" s="309">
        <f t="shared" si="605"/>
        <v>0.27690631913641806</v>
      </c>
      <c r="Z441" s="342">
        <f t="shared" si="606"/>
        <v>6.5917249482565721E-2</v>
      </c>
      <c r="AA441" s="159">
        <f>SUM(L$2:L455)-SUM(AB$2:AB455)</f>
        <v>5212.8747999999832</v>
      </c>
      <c r="AB441" s="66"/>
      <c r="AC441" s="161">
        <f t="shared" si="607"/>
        <v>704.98514684249426</v>
      </c>
      <c r="AD441" s="161">
        <f t="shared" si="608"/>
        <v>-425.01485315750574</v>
      </c>
    </row>
    <row r="442" spans="1:30" x14ac:dyDescent="0.25">
      <c r="A442" s="164">
        <v>43822</v>
      </c>
      <c r="B442" s="353" t="s">
        <v>790</v>
      </c>
      <c r="C442" s="334" t="s">
        <v>63</v>
      </c>
      <c r="D442" s="118">
        <v>400</v>
      </c>
      <c r="E442" s="159">
        <v>6.53</v>
      </c>
      <c r="F442" s="16">
        <f t="shared" si="568"/>
        <v>1530</v>
      </c>
      <c r="G442" s="309">
        <f t="shared" si="589"/>
        <v>3.5784160130719047</v>
      </c>
      <c r="H442" s="159">
        <f t="shared" si="590"/>
        <v>5474.9765000000143</v>
      </c>
      <c r="I442" s="159">
        <f t="shared" si="591"/>
        <v>4515.9234999999853</v>
      </c>
      <c r="J442" s="310">
        <f t="shared" si="592"/>
        <v>0.8248297504107962</v>
      </c>
      <c r="K442" s="159">
        <f t="shared" si="593"/>
        <v>9990.9</v>
      </c>
      <c r="L442" s="159">
        <f t="shared" si="594"/>
        <v>-231.00000000000091</v>
      </c>
      <c r="M442" s="159">
        <f t="shared" si="595"/>
        <v>5</v>
      </c>
      <c r="N442" s="159">
        <f t="shared" si="596"/>
        <v>0</v>
      </c>
      <c r="O442" s="66"/>
      <c r="P442" s="309">
        <f t="shared" si="597"/>
        <v>2.9515839869280955</v>
      </c>
      <c r="Q442" s="159">
        <f t="shared" si="598"/>
        <v>-2617</v>
      </c>
      <c r="R442" s="341"/>
      <c r="S442" s="341">
        <f t="shared" si="599"/>
        <v>105148.50849999971</v>
      </c>
      <c r="T442" s="341">
        <f t="shared" si="600"/>
        <v>16102.374961715115</v>
      </c>
      <c r="U442" s="341">
        <f t="shared" si="601"/>
        <v>17632.374961715115</v>
      </c>
      <c r="V442" s="159">
        <f t="shared" si="602"/>
        <v>110623.48499999972</v>
      </c>
      <c r="W442" s="309">
        <f t="shared" si="603"/>
        <v>6.2738845583873228</v>
      </c>
      <c r="X442" s="309">
        <f t="shared" si="604"/>
        <v>2.6954685453154181</v>
      </c>
      <c r="Y442" s="309">
        <f t="shared" si="605"/>
        <v>0.25611544161267741</v>
      </c>
      <c r="Z442" s="342">
        <f t="shared" si="606"/>
        <v>8.6772201891240616E-2</v>
      </c>
      <c r="AA442" s="159">
        <f>SUM(L$2:L455)-SUM(AB$2:AB455)</f>
        <v>5212.8747999999832</v>
      </c>
      <c r="AB442" s="66"/>
      <c r="AC442" s="161">
        <f t="shared" si="607"/>
        <v>691.21983740428573</v>
      </c>
      <c r="AD442" s="161">
        <f t="shared" si="608"/>
        <v>-838.78016259571427</v>
      </c>
    </row>
    <row r="443" spans="1:30" x14ac:dyDescent="0.25">
      <c r="A443" s="164">
        <v>43822</v>
      </c>
      <c r="B443" s="348"/>
      <c r="C443" s="334" t="s">
        <v>69</v>
      </c>
      <c r="D443" s="118">
        <v>400</v>
      </c>
      <c r="E443" s="159">
        <v>6.69</v>
      </c>
      <c r="F443" s="16">
        <f t="shared" si="568"/>
        <v>1130</v>
      </c>
      <c r="G443" s="309">
        <f t="shared" si="589"/>
        <v>2.4837632743362956</v>
      </c>
      <c r="H443" s="159">
        <f t="shared" si="590"/>
        <v>2806.6525000000142</v>
      </c>
      <c r="I443" s="159">
        <f t="shared" si="591"/>
        <v>4753.047499999986</v>
      </c>
      <c r="J443" s="310">
        <f t="shared" si="592"/>
        <v>1.693493405400192</v>
      </c>
      <c r="K443" s="159">
        <f t="shared" si="593"/>
        <v>7559.7000000000007</v>
      </c>
      <c r="L443" s="159">
        <f t="shared" si="594"/>
        <v>237.12400000000071</v>
      </c>
      <c r="M443" s="159">
        <f t="shared" si="595"/>
        <v>5</v>
      </c>
      <c r="N443" s="159">
        <f t="shared" si="596"/>
        <v>2.6760000000000002</v>
      </c>
      <c r="O443" s="66"/>
      <c r="P443" s="309">
        <f t="shared" si="597"/>
        <v>4.2062367256637048</v>
      </c>
      <c r="Q443" s="159">
        <f t="shared" si="598"/>
        <v>2668.3240000000001</v>
      </c>
      <c r="R443" s="341"/>
      <c r="S443" s="341">
        <f t="shared" si="599"/>
        <v>107816.8324999997</v>
      </c>
      <c r="T443" s="341">
        <f t="shared" si="600"/>
        <v>16116.118460388594</v>
      </c>
      <c r="U443" s="341">
        <f t="shared" si="601"/>
        <v>17246.118460388592</v>
      </c>
      <c r="V443" s="159">
        <f t="shared" si="602"/>
        <v>110623.48499999971</v>
      </c>
      <c r="W443" s="309">
        <f t="shared" si="603"/>
        <v>6.414398999640591</v>
      </c>
      <c r="X443" s="309">
        <f t="shared" si="604"/>
        <v>3.9306357253042954</v>
      </c>
      <c r="Y443" s="309">
        <f t="shared" si="605"/>
        <v>0.27560100035940938</v>
      </c>
      <c r="Z443" s="342">
        <f t="shared" si="606"/>
        <v>6.5521989924597721E-2</v>
      </c>
      <c r="AA443" s="159">
        <f>SUM(L$2:L455)-SUM(AB$2:AB455)</f>
        <v>5212.8747999999832</v>
      </c>
      <c r="AB443" s="66"/>
      <c r="AC443" s="161">
        <f t="shared" si="607"/>
        <v>710.11524308669448</v>
      </c>
      <c r="AD443" s="161">
        <f t="shared" si="608"/>
        <v>-419.88475691330552</v>
      </c>
    </row>
    <row r="444" spans="1:30" x14ac:dyDescent="0.25">
      <c r="A444" s="164">
        <v>43825</v>
      </c>
      <c r="B444" s="348"/>
      <c r="C444" s="334" t="s">
        <v>69</v>
      </c>
      <c r="D444" s="118">
        <v>400</v>
      </c>
      <c r="E444" s="159">
        <v>6.82</v>
      </c>
      <c r="F444" s="16">
        <f>IF(C444="买",F443+D444,F443-D444)</f>
        <v>730</v>
      </c>
      <c r="G444" s="309">
        <f>H444/F444</f>
        <v>0.11832945205481403</v>
      </c>
      <c r="H444" s="159">
        <f>IF(C444="买",H443+D444*E444+M444+N444,H443+-1*D444*E444+M444+N444)+O443</f>
        <v>86.380500000014237</v>
      </c>
      <c r="I444" s="159">
        <f>-H444+K444</f>
        <v>4892.2194999999865</v>
      </c>
      <c r="J444" s="310">
        <f>(E444-G444)/G444</f>
        <v>56.635693240941869</v>
      </c>
      <c r="K444" s="159">
        <f>F444*E444</f>
        <v>4978.6000000000004</v>
      </c>
      <c r="L444" s="159">
        <f>I444-I443</f>
        <v>139.17200000000048</v>
      </c>
      <c r="M444" s="159">
        <f>IF(D444*E444*2.5/10000&gt;5,D444*E444*2.5/10000,5)</f>
        <v>5</v>
      </c>
      <c r="N444" s="159">
        <f>IF(C444="卖",D444*E444/1000,0)</f>
        <v>2.7280000000000002</v>
      </c>
      <c r="O444" s="66"/>
      <c r="P444" s="309">
        <f>E444-G444</f>
        <v>6.7016705479451861</v>
      </c>
      <c r="Q444" s="159">
        <f>(H444-H443)*-1</f>
        <v>2720.2719999999999</v>
      </c>
      <c r="R444" s="341"/>
      <c r="S444" s="341">
        <f>S443+Q444+O444+R444</f>
        <v>110537.1044999997</v>
      </c>
      <c r="T444" s="341">
        <f>S444/E444</f>
        <v>16207.786583577667</v>
      </c>
      <c r="U444" s="341">
        <f>F444+T444</f>
        <v>16937.786583577668</v>
      </c>
      <c r="V444" s="159">
        <f>H444+S444</f>
        <v>110623.48499999971</v>
      </c>
      <c r="W444" s="309">
        <f>V444/U444</f>
        <v>6.5311653594252199</v>
      </c>
      <c r="X444" s="309">
        <f>W444-G444</f>
        <v>6.4128359073704058</v>
      </c>
      <c r="Y444" s="309">
        <f>(X444-P444)*-1</f>
        <v>0.28883464057478037</v>
      </c>
      <c r="Z444" s="342">
        <f>F444/U444</f>
        <v>4.3098901760149966E-2</v>
      </c>
      <c r="AA444" s="159">
        <f>SUM(L$2:L444)-SUM(AB$2:AB444)</f>
        <v>4892.2194999999774</v>
      </c>
      <c r="AB444" s="66"/>
      <c r="AC444" s="161">
        <f>I444/E444*(1-0.0005)</f>
        <v>716.97557041788662</v>
      </c>
      <c r="AD444" s="161">
        <f>AC444-F444</f>
        <v>-13.024429582113385</v>
      </c>
    </row>
    <row r="445" spans="1:30" x14ac:dyDescent="0.25">
      <c r="A445" s="164">
        <v>43832</v>
      </c>
      <c r="B445" s="348"/>
      <c r="C445" s="334" t="s">
        <v>69</v>
      </c>
      <c r="D445" s="118">
        <v>400</v>
      </c>
      <c r="E445" s="159">
        <v>6.98</v>
      </c>
      <c r="F445" s="16">
        <f>IF(C445="买",F444+D445,F444-D445)</f>
        <v>330</v>
      </c>
      <c r="G445" s="309">
        <f>H445/F445</f>
        <v>-8.1752348484848056</v>
      </c>
      <c r="H445" s="159">
        <f>IF(C445="买",H444+D445*E445+M445+N445,H444+-1*D445*E445+M445+N445)+O444</f>
        <v>-2697.8274999999858</v>
      </c>
      <c r="I445" s="159">
        <f>-H445+K445</f>
        <v>5001.2274999999863</v>
      </c>
      <c r="J445" s="310">
        <f>(E445-G445)/G445</f>
        <v>-1.8537981023619976</v>
      </c>
      <c r="K445" s="159">
        <f>F445*E445</f>
        <v>2303.4</v>
      </c>
      <c r="L445" s="159">
        <f>I445-I444</f>
        <v>109.00799999999981</v>
      </c>
      <c r="M445" s="159">
        <f>IF(D445*E445*2.5/10000&gt;5,D445*E445*2.5/10000,5)</f>
        <v>5</v>
      </c>
      <c r="N445" s="159">
        <f>IF(C445="卖",D445*E445/1000,0)</f>
        <v>2.7919999999999998</v>
      </c>
      <c r="O445" s="66"/>
      <c r="P445" s="309">
        <f>E445-G445</f>
        <v>15.155234848484806</v>
      </c>
      <c r="Q445" s="159">
        <f>(H445-H444)*-1</f>
        <v>2784.2080000000001</v>
      </c>
      <c r="R445" s="341"/>
      <c r="S445" s="341">
        <f>S444+Q445+O445+R445</f>
        <v>113321.31249999969</v>
      </c>
      <c r="T445" s="341">
        <f>S445/E445</f>
        <v>16235.145057306545</v>
      </c>
      <c r="U445" s="341">
        <f>F445+T445</f>
        <v>16565.145057306545</v>
      </c>
      <c r="V445" s="159">
        <f>H445+S445</f>
        <v>110623.48499999971</v>
      </c>
      <c r="W445" s="309">
        <f>V445/U445</f>
        <v>6.6780873102711507</v>
      </c>
      <c r="X445" s="309">
        <f>W445-G445</f>
        <v>14.853322158755956</v>
      </c>
      <c r="Y445" s="309">
        <f>(X445-P445)*-1</f>
        <v>0.30191268972884977</v>
      </c>
      <c r="Z445" s="342">
        <f>F445/U445</f>
        <v>1.9921346831457042E-2</v>
      </c>
      <c r="AA445" s="159">
        <f>SUM(L$2:L445)-SUM(AB$2:AB445)</f>
        <v>5001.227499999979</v>
      </c>
      <c r="AB445" s="66"/>
      <c r="AC445" s="161">
        <f>I445/E445*(1-0.0005)</f>
        <v>716.14998370343642</v>
      </c>
      <c r="AD445" s="161">
        <f>AC445-F445</f>
        <v>386.14998370343642</v>
      </c>
    </row>
    <row r="446" spans="1:30" x14ac:dyDescent="0.25">
      <c r="A446" s="164">
        <v>43832</v>
      </c>
      <c r="B446" s="353"/>
      <c r="C446" s="334" t="s">
        <v>69</v>
      </c>
      <c r="D446" s="118">
        <v>230</v>
      </c>
      <c r="E446" s="159">
        <v>7.09</v>
      </c>
      <c r="F446" s="16">
        <f>IF(C446="买",F445+D446,F445-D446)</f>
        <v>100</v>
      </c>
      <c r="G446" s="309">
        <f>H446/F446</f>
        <v>-43.218967999999862</v>
      </c>
      <c r="H446" s="159">
        <f>IF(C446="买",H445+D446*E446+M446+N446,H445+-1*D446*E446+M446+N446)+O445</f>
        <v>-4321.8967999999859</v>
      </c>
      <c r="I446" s="159">
        <f>-H446+K446</f>
        <v>5030.8967999999859</v>
      </c>
      <c r="J446" s="310">
        <f>(E446-G446)/G446</f>
        <v>-1.1640483409969444</v>
      </c>
      <c r="K446" s="159">
        <f>F446*E446</f>
        <v>709</v>
      </c>
      <c r="L446" s="159">
        <f>I446-I445</f>
        <v>29.669299999999566</v>
      </c>
      <c r="M446" s="159">
        <f>IF(D446*E446*2.5/10000&gt;5,D446*E446*2.5/10000,5)</f>
        <v>5</v>
      </c>
      <c r="N446" s="159">
        <f>IF(C446="卖",D446*E446/1000,0)</f>
        <v>1.6307</v>
      </c>
      <c r="O446" s="66"/>
      <c r="P446" s="309">
        <f>E446-G446</f>
        <v>50.308967999999865</v>
      </c>
      <c r="Q446" s="159">
        <f>(H446-H445)*-1</f>
        <v>1624.0693000000001</v>
      </c>
      <c r="R446" s="341"/>
      <c r="S446" s="341">
        <f>S445+Q446+O446+R446</f>
        <v>114945.3817999997</v>
      </c>
      <c r="T446" s="341">
        <f>S446/E446</f>
        <v>16212.324654442835</v>
      </c>
      <c r="U446" s="341">
        <f>F446+T446</f>
        <v>16312.324654442835</v>
      </c>
      <c r="V446" s="159">
        <f>H446+S446</f>
        <v>110623.48499999971</v>
      </c>
      <c r="W446" s="309">
        <f>V446/U446</f>
        <v>6.7815892181786754</v>
      </c>
      <c r="X446" s="309">
        <f>W446-G446</f>
        <v>50.000557218178535</v>
      </c>
      <c r="Y446" s="309">
        <f>(X446-P446)*-1</f>
        <v>0.30841078182132975</v>
      </c>
      <c r="Z446" s="342">
        <f>F446/U446</f>
        <v>6.1303340951324153E-3</v>
      </c>
      <c r="AA446" s="159">
        <f>SUM(L$2:L446)-SUM(AB$2:AB446)</f>
        <v>5030.8967999999804</v>
      </c>
      <c r="AB446" s="66"/>
      <c r="AC446" s="161">
        <f>I446/E446*(1-0.0005)</f>
        <v>709.22162928067507</v>
      </c>
      <c r="AD446" s="161">
        <f>AC446-F446</f>
        <v>609.22162928067507</v>
      </c>
    </row>
    <row r="447" spans="1:30" x14ac:dyDescent="0.25">
      <c r="A447" s="164">
        <v>43850</v>
      </c>
      <c r="B447" s="353" t="s">
        <v>794</v>
      </c>
      <c r="C447" s="334" t="s">
        <v>63</v>
      </c>
      <c r="D447" s="118">
        <v>300</v>
      </c>
      <c r="E447" s="159">
        <v>6.81</v>
      </c>
      <c r="F447" s="16">
        <f t="shared" ref="F447:F455" si="609">IF(C447="买",F446+D447,F446-D447)</f>
        <v>400</v>
      </c>
      <c r="G447" s="309">
        <f>H447/F447</f>
        <v>-5.6847419999999644</v>
      </c>
      <c r="H447" s="159">
        <f>IF(C447="买",H446+D447*E447+M447+N447,H446+-1*D447*E447+M447+N447)+O446</f>
        <v>-2273.8967999999859</v>
      </c>
      <c r="I447" s="159">
        <f>-H447+K447</f>
        <v>4997.8967999999859</v>
      </c>
      <c r="J447" s="310">
        <f>(E447-G447)/G447</f>
        <v>-2.1979435478338405</v>
      </c>
      <c r="K447" s="159">
        <f>F447*E447</f>
        <v>2724</v>
      </c>
      <c r="L447" s="159">
        <f>I447-I446</f>
        <v>-33</v>
      </c>
      <c r="M447" s="159">
        <f>IF(D447*E447*2.5/10000&gt;5,D447*E447*2.5/10000,5)</f>
        <v>5</v>
      </c>
      <c r="N447" s="159">
        <f>IF(C447="卖",D447*E447/1000,0)</f>
        <v>0</v>
      </c>
      <c r="O447" s="66"/>
      <c r="P447" s="309">
        <f>E447-G447</f>
        <v>12.494741999999963</v>
      </c>
      <c r="Q447" s="159">
        <f>(H447-H446)*-1</f>
        <v>-2048</v>
      </c>
      <c r="R447" s="341"/>
      <c r="S447" s="341">
        <f>S446+Q447+O447+R447</f>
        <v>112897.3817999997</v>
      </c>
      <c r="T447" s="341">
        <f>S447/E447</f>
        <v>16578.176475770881</v>
      </c>
      <c r="U447" s="341">
        <f>F447+T447</f>
        <v>16978.176475770881</v>
      </c>
      <c r="V447" s="159">
        <f>H447+S447</f>
        <v>110623.48499999971</v>
      </c>
      <c r="W447" s="309">
        <f>V447/U447</f>
        <v>6.5156281746669107</v>
      </c>
      <c r="X447" s="309">
        <f>W447-G447</f>
        <v>12.200370174666876</v>
      </c>
      <c r="Y447" s="309">
        <f>(X447-P447)*-1</f>
        <v>0.29437182533308714</v>
      </c>
      <c r="Z447" s="342">
        <f>F447/U447</f>
        <v>2.3559656160414503E-2</v>
      </c>
      <c r="AA447" s="159">
        <f>SUM(L$2:L455)-SUM(AB$2:AB455)</f>
        <v>5212.8747999999832</v>
      </c>
      <c r="AB447" s="66"/>
      <c r="AC447" s="161">
        <f>I447/E447*(1-0.0005)</f>
        <v>733.5385978854606</v>
      </c>
      <c r="AD447" s="161">
        <f>AC447-F447</f>
        <v>333.5385978854606</v>
      </c>
    </row>
    <row r="448" spans="1:30" x14ac:dyDescent="0.25">
      <c r="A448" s="164">
        <v>43864</v>
      </c>
      <c r="B448" s="353" t="s">
        <v>799</v>
      </c>
      <c r="C448" s="334" t="s">
        <v>798</v>
      </c>
      <c r="D448" s="118">
        <v>500</v>
      </c>
      <c r="E448" s="159">
        <v>5.95</v>
      </c>
      <c r="F448" s="16">
        <f t="shared" si="609"/>
        <v>900</v>
      </c>
      <c r="G448" s="309">
        <f>H448/F448</f>
        <v>0.78455911111112675</v>
      </c>
      <c r="H448" s="159">
        <f>IF(C448="买",H447+D448*E448+M448+N448,H447+-1*D448*E448+M448+N448)+O447</f>
        <v>706.10320000001411</v>
      </c>
      <c r="I448" s="159">
        <f>-H448+K448</f>
        <v>4648.8967999999859</v>
      </c>
      <c r="J448" s="310">
        <f>(E448-G448)/G448</f>
        <v>6.5838772576018547</v>
      </c>
      <c r="K448" s="159">
        <f>F448*E448</f>
        <v>5355</v>
      </c>
      <c r="L448" s="159">
        <f>I448-I447</f>
        <v>-349</v>
      </c>
      <c r="M448" s="159">
        <f>IF(D448*E448*2.5/10000&gt;5,D448*E448*2.5/10000,5)</f>
        <v>5</v>
      </c>
      <c r="N448" s="159">
        <f>IF(C448="卖",D448*E448/1000,0)</f>
        <v>0</v>
      </c>
      <c r="O448" s="66"/>
      <c r="P448" s="309">
        <f>E448-G448</f>
        <v>5.1654408888888739</v>
      </c>
      <c r="Q448" s="159">
        <f>(H448-H447)*-1</f>
        <v>-2980</v>
      </c>
      <c r="R448" s="341"/>
      <c r="S448" s="341">
        <f>S447+Q448+O448+R448</f>
        <v>109917.3817999997</v>
      </c>
      <c r="T448" s="341">
        <f>S448/E448</f>
        <v>18473.509546218436</v>
      </c>
      <c r="U448" s="341">
        <f>F448+T448</f>
        <v>19373.509546218436</v>
      </c>
      <c r="V448" s="159">
        <f>H448+S448</f>
        <v>110623.48499999971</v>
      </c>
      <c r="W448" s="309">
        <f>V448/U448</f>
        <v>5.7100384799197412</v>
      </c>
      <c r="X448" s="309">
        <f>W448-G448</f>
        <v>4.9254793688086149</v>
      </c>
      <c r="Y448" s="309">
        <f>(X448-P448)*-1</f>
        <v>0.23996152008025895</v>
      </c>
      <c r="Z448" s="342">
        <f>F448/U448</f>
        <v>4.6455186544952731E-2</v>
      </c>
      <c r="AA448" s="159">
        <f>SUM(L$2:L455)-SUM(AB$2:AB455)</f>
        <v>5212.8747999999832</v>
      </c>
      <c r="AB448" s="66"/>
      <c r="AC448" s="161">
        <f>I448/E448*(1-0.0005)</f>
        <v>780.93652968066988</v>
      </c>
      <c r="AD448" s="161">
        <f>AC448-F448</f>
        <v>-119.06347031933012</v>
      </c>
    </row>
    <row r="449" spans="1:30" x14ac:dyDescent="0.25">
      <c r="A449" s="164">
        <v>43867</v>
      </c>
      <c r="B449" s="353"/>
      <c r="C449" s="334" t="s">
        <v>69</v>
      </c>
      <c r="D449" s="118">
        <v>400</v>
      </c>
      <c r="E449" s="159">
        <v>6.23</v>
      </c>
      <c r="F449" s="16">
        <f t="shared" si="609"/>
        <v>500</v>
      </c>
      <c r="G449" s="309">
        <f t="shared" ref="G449:G455" si="610">H449/F449</f>
        <v>-3.5568095999999718</v>
      </c>
      <c r="H449" s="159">
        <f t="shared" ref="H449:H455" si="611">IF(C449="买",H448+D449*E449+M449+N449,H448+-1*D449*E449+M449+N449)+O448</f>
        <v>-1778.4047999999859</v>
      </c>
      <c r="I449" s="159">
        <f t="shared" ref="I449:I455" si="612">-H449+K449</f>
        <v>4893.4047999999857</v>
      </c>
      <c r="J449" s="310">
        <f t="shared" ref="J449:J455" si="613">(E449-G449)/G449</f>
        <v>-2.7515697213592909</v>
      </c>
      <c r="K449" s="159">
        <f t="shared" ref="K449:K455" si="614">F449*E449</f>
        <v>3115</v>
      </c>
      <c r="L449" s="159">
        <f t="shared" ref="L449:L455" si="615">I449-I448</f>
        <v>244.50799999999981</v>
      </c>
      <c r="M449" s="159">
        <f t="shared" ref="M449:M455" si="616">IF(D449*E449*2.5/10000&gt;5,D449*E449*2.5/10000,5)</f>
        <v>5</v>
      </c>
      <c r="N449" s="159">
        <f t="shared" ref="N449:N455" si="617">IF(C449="卖",D449*E449/1000,0)</f>
        <v>2.492</v>
      </c>
      <c r="O449" s="66"/>
      <c r="P449" s="309">
        <f t="shared" ref="P449:P455" si="618">E449-G449</f>
        <v>9.7868095999999731</v>
      </c>
      <c r="Q449" s="159">
        <f t="shared" ref="Q449:Q455" si="619">(H449-H448)*-1</f>
        <v>2484.5079999999998</v>
      </c>
      <c r="R449" s="341"/>
      <c r="S449" s="341">
        <f t="shared" ref="S449:S455" si="620">S448+Q449+O449+R449</f>
        <v>112401.8897999997</v>
      </c>
      <c r="T449" s="341">
        <f t="shared" ref="T449:T455" si="621">S449/E449</f>
        <v>18042.036886035265</v>
      </c>
      <c r="U449" s="341">
        <f t="shared" ref="U449:U455" si="622">F449+T449</f>
        <v>18542.036886035265</v>
      </c>
      <c r="V449" s="159">
        <f t="shared" ref="V449:V455" si="623">H449+S449</f>
        <v>110623.48499999971</v>
      </c>
      <c r="W449" s="309">
        <f t="shared" ref="W449:W455" si="624">V449/U449</f>
        <v>5.9660913026936431</v>
      </c>
      <c r="X449" s="309">
        <f t="shared" ref="X449:X455" si="625">W449-G449</f>
        <v>9.522900902693614</v>
      </c>
      <c r="Y449" s="309">
        <f t="shared" ref="Y449:Y455" si="626">(X449-P449)*-1</f>
        <v>0.26390869730635913</v>
      </c>
      <c r="Z449" s="342">
        <f t="shared" ref="Z449:Z455" si="627">F449/U449</f>
        <v>2.6965753712666251E-2</v>
      </c>
      <c r="AA449" s="159">
        <f>SUM(L$2:L449)-SUM(AB$2:AB449)</f>
        <v>4893.4047999999821</v>
      </c>
      <c r="AB449" s="66"/>
      <c r="AC449" s="161">
        <f t="shared" ref="AC449:AC455" si="628">I449/E449*(1-0.0005)</f>
        <v>785.06550523274245</v>
      </c>
      <c r="AD449" s="161">
        <f t="shared" ref="AD449:AD455" si="629">AC449-F449</f>
        <v>285.06550523274245</v>
      </c>
    </row>
    <row r="450" spans="1:30" x14ac:dyDescent="0.25">
      <c r="A450" s="164">
        <v>43881</v>
      </c>
      <c r="B450" s="353"/>
      <c r="C450" s="334" t="s">
        <v>801</v>
      </c>
      <c r="D450" s="118">
        <v>400</v>
      </c>
      <c r="E450" s="159">
        <v>6.44</v>
      </c>
      <c r="F450" s="16">
        <f t="shared" si="609"/>
        <v>100</v>
      </c>
      <c r="G450" s="309">
        <f t="shared" si="610"/>
        <v>-43.468287999999859</v>
      </c>
      <c r="H450" s="159">
        <f t="shared" si="611"/>
        <v>-4346.8287999999857</v>
      </c>
      <c r="I450" s="159">
        <f t="shared" si="612"/>
        <v>4990.8287999999857</v>
      </c>
      <c r="J450" s="310">
        <f t="shared" si="613"/>
        <v>-1.1481539829679976</v>
      </c>
      <c r="K450" s="159">
        <f t="shared" si="614"/>
        <v>644</v>
      </c>
      <c r="L450" s="159">
        <f t="shared" si="615"/>
        <v>97.423999999999978</v>
      </c>
      <c r="M450" s="159">
        <f t="shared" si="616"/>
        <v>5</v>
      </c>
      <c r="N450" s="159">
        <f t="shared" si="617"/>
        <v>2.5760000000000001</v>
      </c>
      <c r="O450" s="66"/>
      <c r="P450" s="309">
        <f t="shared" si="618"/>
        <v>49.908287999999857</v>
      </c>
      <c r="Q450" s="159">
        <f t="shared" si="619"/>
        <v>2568.424</v>
      </c>
      <c r="R450" s="341"/>
      <c r="S450" s="341">
        <f t="shared" si="620"/>
        <v>114970.3137999997</v>
      </c>
      <c r="T450" s="341">
        <f t="shared" si="621"/>
        <v>17852.533198757716</v>
      </c>
      <c r="U450" s="341">
        <f t="shared" si="622"/>
        <v>17952.533198757716</v>
      </c>
      <c r="V450" s="159">
        <f t="shared" si="623"/>
        <v>110623.48499999971</v>
      </c>
      <c r="W450" s="309">
        <f t="shared" si="624"/>
        <v>6.1619986313494</v>
      </c>
      <c r="X450" s="309">
        <f t="shared" si="625"/>
        <v>49.630286631349257</v>
      </c>
      <c r="Y450" s="309">
        <f t="shared" si="626"/>
        <v>0.27800136865059955</v>
      </c>
      <c r="Z450" s="342">
        <f t="shared" si="627"/>
        <v>5.5702445383540543E-3</v>
      </c>
      <c r="AA450" s="159">
        <f>SUM(L$2:L450)-SUM(AB$2:AB450)</f>
        <v>4990.8287999999811</v>
      </c>
      <c r="AB450" s="66"/>
      <c r="AC450" s="161">
        <f t="shared" si="628"/>
        <v>774.58592944099155</v>
      </c>
      <c r="AD450" s="161">
        <f t="shared" si="629"/>
        <v>674.58592944099155</v>
      </c>
    </row>
    <row r="451" spans="1:30" x14ac:dyDescent="0.25">
      <c r="A451" s="164">
        <v>43978</v>
      </c>
      <c r="B451" s="353" t="s">
        <v>824</v>
      </c>
      <c r="C451" s="334" t="s">
        <v>821</v>
      </c>
      <c r="D451" s="118">
        <v>400</v>
      </c>
      <c r="E451" s="159">
        <v>6.4</v>
      </c>
      <c r="F451" s="16">
        <f t="shared" si="609"/>
        <v>500</v>
      </c>
      <c r="G451" s="309">
        <f t="shared" si="610"/>
        <v>-3.5636575999999716</v>
      </c>
      <c r="H451" s="159">
        <f t="shared" si="611"/>
        <v>-1781.8287999999857</v>
      </c>
      <c r="I451" s="159">
        <f t="shared" si="612"/>
        <v>4981.8287999999857</v>
      </c>
      <c r="J451" s="310">
        <f t="shared" si="613"/>
        <v>-2.7959076652033161</v>
      </c>
      <c r="K451" s="159">
        <f t="shared" si="614"/>
        <v>3200</v>
      </c>
      <c r="L451" s="159">
        <f t="shared" si="615"/>
        <v>-9</v>
      </c>
      <c r="M451" s="159">
        <f t="shared" si="616"/>
        <v>5</v>
      </c>
      <c r="N451" s="159">
        <f t="shared" si="617"/>
        <v>0</v>
      </c>
      <c r="O451" s="66">
        <v>-15</v>
      </c>
      <c r="P451" s="309">
        <f t="shared" si="618"/>
        <v>9.9636575999999728</v>
      </c>
      <c r="Q451" s="159">
        <f t="shared" si="619"/>
        <v>-2565</v>
      </c>
      <c r="R451" s="341"/>
      <c r="S451" s="341">
        <f t="shared" si="620"/>
        <v>112390.3137999997</v>
      </c>
      <c r="T451" s="341">
        <f t="shared" si="621"/>
        <v>17560.986531249953</v>
      </c>
      <c r="U451" s="341">
        <f t="shared" si="622"/>
        <v>18060.986531249953</v>
      </c>
      <c r="V451" s="159">
        <f t="shared" si="623"/>
        <v>110608.48499999971</v>
      </c>
      <c r="W451" s="309">
        <f t="shared" si="624"/>
        <v>6.1241662967091965</v>
      </c>
      <c r="X451" s="309">
        <f t="shared" si="625"/>
        <v>9.687823896709169</v>
      </c>
      <c r="Y451" s="309">
        <f t="shared" si="626"/>
        <v>0.27583370329080381</v>
      </c>
      <c r="Z451" s="342">
        <f t="shared" si="627"/>
        <v>2.7683980558585595E-2</v>
      </c>
      <c r="AA451" s="159">
        <f>SUM(L$2:L451)-SUM(AB$2:AB451)</f>
        <v>4981.8287999999811</v>
      </c>
      <c r="AB451" s="66"/>
      <c r="AC451" s="161">
        <f t="shared" si="628"/>
        <v>778.02154462499777</v>
      </c>
      <c r="AD451" s="161">
        <f t="shared" si="629"/>
        <v>278.02154462499777</v>
      </c>
    </row>
    <row r="452" spans="1:30" x14ac:dyDescent="0.25">
      <c r="A452" s="164">
        <v>43991</v>
      </c>
      <c r="B452" s="348"/>
      <c r="C452" s="334" t="s">
        <v>69</v>
      </c>
      <c r="D452" s="118">
        <v>400</v>
      </c>
      <c r="E452" s="159">
        <v>6.52</v>
      </c>
      <c r="F452" s="16">
        <f t="shared" si="609"/>
        <v>100</v>
      </c>
      <c r="G452" s="309">
        <f t="shared" si="610"/>
        <v>-43.972207999999853</v>
      </c>
      <c r="H452" s="159">
        <f t="shared" si="611"/>
        <v>-4397.2207999999855</v>
      </c>
      <c r="I452" s="159">
        <f t="shared" si="612"/>
        <v>5049.2207999999855</v>
      </c>
      <c r="J452" s="310">
        <f t="shared" si="613"/>
        <v>-1.1482754743632619</v>
      </c>
      <c r="K452" s="159">
        <f t="shared" si="614"/>
        <v>652</v>
      </c>
      <c r="L452" s="159">
        <f t="shared" si="615"/>
        <v>67.391999999999825</v>
      </c>
      <c r="M452" s="159">
        <f t="shared" si="616"/>
        <v>5</v>
      </c>
      <c r="N452" s="159">
        <f t="shared" si="617"/>
        <v>2.6080000000000001</v>
      </c>
      <c r="O452" s="66"/>
      <c r="P452" s="309">
        <f t="shared" si="618"/>
        <v>50.492207999999849</v>
      </c>
      <c r="Q452" s="159">
        <f t="shared" si="619"/>
        <v>2615.3919999999998</v>
      </c>
      <c r="R452" s="341"/>
      <c r="S452" s="341">
        <f t="shared" si="620"/>
        <v>115005.70579999971</v>
      </c>
      <c r="T452" s="341">
        <f t="shared" si="621"/>
        <v>17638.911932515293</v>
      </c>
      <c r="U452" s="341">
        <f t="shared" si="622"/>
        <v>17738.911932515293</v>
      </c>
      <c r="V452" s="159">
        <f t="shared" si="623"/>
        <v>110608.48499999972</v>
      </c>
      <c r="W452" s="309">
        <f t="shared" si="624"/>
        <v>6.235359046867762</v>
      </c>
      <c r="X452" s="309">
        <f t="shared" si="625"/>
        <v>50.207567046867617</v>
      </c>
      <c r="Y452" s="309">
        <f t="shared" si="626"/>
        <v>0.28464095313223226</v>
      </c>
      <c r="Z452" s="342">
        <f t="shared" si="627"/>
        <v>5.6373243398711928E-3</v>
      </c>
      <c r="AA452" s="159">
        <f>SUM(L$2:L452)-SUM(AB$2:AB452)</f>
        <v>5049.220799999981</v>
      </c>
      <c r="AB452" s="66"/>
      <c r="AC452" s="161">
        <f t="shared" si="628"/>
        <v>774.0331579141083</v>
      </c>
      <c r="AD452" s="161">
        <f t="shared" si="629"/>
        <v>674.0331579141083</v>
      </c>
    </row>
    <row r="453" spans="1:30" x14ac:dyDescent="0.25">
      <c r="A453" s="164">
        <v>44011</v>
      </c>
      <c r="B453" s="353" t="s">
        <v>833</v>
      </c>
      <c r="C453" s="334" t="s">
        <v>63</v>
      </c>
      <c r="D453" s="118">
        <v>400</v>
      </c>
      <c r="E453" s="159">
        <v>6.28</v>
      </c>
      <c r="F453" s="16">
        <f t="shared" si="609"/>
        <v>500</v>
      </c>
      <c r="G453" s="309">
        <f t="shared" si="610"/>
        <v>-3.7604415999999712</v>
      </c>
      <c r="H453" s="159">
        <f t="shared" si="611"/>
        <v>-1880.2207999999855</v>
      </c>
      <c r="I453" s="159">
        <f t="shared" si="612"/>
        <v>5020.2207999999855</v>
      </c>
      <c r="J453" s="310">
        <f t="shared" si="613"/>
        <v>-2.6700166278343609</v>
      </c>
      <c r="K453" s="159">
        <f t="shared" si="614"/>
        <v>3140</v>
      </c>
      <c r="L453" s="159">
        <f t="shared" si="615"/>
        <v>-29</v>
      </c>
      <c r="M453" s="159">
        <f t="shared" si="616"/>
        <v>5</v>
      </c>
      <c r="N453" s="159">
        <f t="shared" si="617"/>
        <v>0</v>
      </c>
      <c r="O453" s="66"/>
      <c r="P453" s="309">
        <f t="shared" si="618"/>
        <v>10.040441599999971</v>
      </c>
      <c r="Q453" s="159">
        <f t="shared" si="619"/>
        <v>-2517</v>
      </c>
      <c r="R453" s="341"/>
      <c r="S453" s="341">
        <f t="shared" si="620"/>
        <v>112488.70579999971</v>
      </c>
      <c r="T453" s="341">
        <f t="shared" si="621"/>
        <v>17912.214299363011</v>
      </c>
      <c r="U453" s="341">
        <f t="shared" si="622"/>
        <v>18412.214299363011</v>
      </c>
      <c r="V453" s="159">
        <f t="shared" si="623"/>
        <v>110608.48499999972</v>
      </c>
      <c r="W453" s="309">
        <f t="shared" si="624"/>
        <v>6.0073429084423777</v>
      </c>
      <c r="X453" s="309">
        <f t="shared" si="625"/>
        <v>9.7677845084423485</v>
      </c>
      <c r="Y453" s="309">
        <f t="shared" si="626"/>
        <v>0.27265709155762252</v>
      </c>
      <c r="Z453" s="342">
        <f t="shared" si="627"/>
        <v>2.715588640619385E-2</v>
      </c>
      <c r="AA453" s="159">
        <f>SUM(L$2:L453)-SUM(AB$2:AB453)</f>
        <v>5020.220799999981</v>
      </c>
      <c r="AB453" s="66"/>
      <c r="AC453" s="161">
        <f t="shared" si="628"/>
        <v>798.99851745222702</v>
      </c>
      <c r="AD453" s="161">
        <f t="shared" si="629"/>
        <v>298.99851745222702</v>
      </c>
    </row>
    <row r="454" spans="1:30" x14ac:dyDescent="0.25">
      <c r="A454" s="164">
        <v>44013</v>
      </c>
      <c r="B454" s="348"/>
      <c r="C454" s="334" t="s">
        <v>836</v>
      </c>
      <c r="D454" s="118">
        <v>400</v>
      </c>
      <c r="E454" s="159">
        <v>6.44</v>
      </c>
      <c r="F454" s="16">
        <f t="shared" si="609"/>
        <v>100</v>
      </c>
      <c r="G454" s="309">
        <f t="shared" si="610"/>
        <v>-44.486447999999854</v>
      </c>
      <c r="H454" s="159">
        <f t="shared" si="611"/>
        <v>-4448.6447999999855</v>
      </c>
      <c r="I454" s="159">
        <f t="shared" si="612"/>
        <v>5092.6447999999855</v>
      </c>
      <c r="J454" s="310">
        <f t="shared" si="613"/>
        <v>-1.1447631872070347</v>
      </c>
      <c r="K454" s="159">
        <f t="shared" si="614"/>
        <v>644</v>
      </c>
      <c r="L454" s="159">
        <f t="shared" si="615"/>
        <v>72.423999999999978</v>
      </c>
      <c r="M454" s="159">
        <f t="shared" si="616"/>
        <v>5</v>
      </c>
      <c r="N454" s="159">
        <f t="shared" si="617"/>
        <v>2.5760000000000001</v>
      </c>
      <c r="O454" s="66"/>
      <c r="P454" s="309">
        <f t="shared" si="618"/>
        <v>50.926447999999851</v>
      </c>
      <c r="Q454" s="159">
        <f t="shared" si="619"/>
        <v>2568.424</v>
      </c>
      <c r="R454" s="341"/>
      <c r="S454" s="341">
        <f t="shared" si="620"/>
        <v>115057.1297999997</v>
      </c>
      <c r="T454" s="341">
        <f t="shared" si="621"/>
        <v>17866.013944099333</v>
      </c>
      <c r="U454" s="341">
        <f t="shared" si="622"/>
        <v>17966.013944099333</v>
      </c>
      <c r="V454" s="159">
        <f t="shared" si="623"/>
        <v>110608.48499999972</v>
      </c>
      <c r="W454" s="309">
        <f t="shared" si="624"/>
        <v>6.1565400841919873</v>
      </c>
      <c r="X454" s="309">
        <f t="shared" si="625"/>
        <v>50.642988084191842</v>
      </c>
      <c r="Y454" s="309">
        <f t="shared" si="626"/>
        <v>0.28345991580800955</v>
      </c>
      <c r="Z454" s="342">
        <f t="shared" si="627"/>
        <v>5.5660649218656254E-3</v>
      </c>
      <c r="AA454" s="159">
        <f>SUM(L$2:L454)-SUM(AB$2:AB454)</f>
        <v>5092.64479999998</v>
      </c>
      <c r="AB454" s="66"/>
      <c r="AC454" s="161">
        <f t="shared" si="628"/>
        <v>790.38796236024621</v>
      </c>
      <c r="AD454" s="161">
        <f t="shared" si="629"/>
        <v>690.38796236024621</v>
      </c>
    </row>
    <row r="455" spans="1:30" x14ac:dyDescent="0.25">
      <c r="A455" s="164">
        <v>44032</v>
      </c>
      <c r="B455" s="348"/>
      <c r="C455" s="334" t="s">
        <v>868</v>
      </c>
      <c r="D455" s="118">
        <v>100</v>
      </c>
      <c r="E455" s="159">
        <v>7.7</v>
      </c>
      <c r="F455" s="16">
        <f t="shared" si="609"/>
        <v>0</v>
      </c>
      <c r="G455" s="309" t="e">
        <f t="shared" si="610"/>
        <v>#DIV/0!</v>
      </c>
      <c r="H455" s="159">
        <f t="shared" si="611"/>
        <v>-5212.874799999985</v>
      </c>
      <c r="I455" s="159">
        <f t="shared" si="612"/>
        <v>5212.874799999985</v>
      </c>
      <c r="J455" s="310" t="e">
        <f t="shared" si="613"/>
        <v>#DIV/0!</v>
      </c>
      <c r="K455" s="159">
        <f t="shared" si="614"/>
        <v>0</v>
      </c>
      <c r="L455" s="159">
        <f t="shared" si="615"/>
        <v>120.22999999999956</v>
      </c>
      <c r="M455" s="159">
        <f t="shared" si="616"/>
        <v>5</v>
      </c>
      <c r="N455" s="159">
        <f t="shared" si="617"/>
        <v>0.77</v>
      </c>
      <c r="O455" s="66"/>
      <c r="P455" s="309" t="e">
        <f t="shared" si="618"/>
        <v>#DIV/0!</v>
      </c>
      <c r="Q455" s="159">
        <f t="shared" si="619"/>
        <v>764.22999999999956</v>
      </c>
      <c r="R455" s="341"/>
      <c r="S455" s="341">
        <f t="shared" si="620"/>
        <v>115821.3597999997</v>
      </c>
      <c r="T455" s="341">
        <f t="shared" si="621"/>
        <v>15041.735038961</v>
      </c>
      <c r="U455" s="341">
        <f t="shared" si="622"/>
        <v>15041.735038961</v>
      </c>
      <c r="V455" s="159">
        <f t="shared" si="623"/>
        <v>110608.48499999971</v>
      </c>
      <c r="W455" s="309">
        <f t="shared" si="624"/>
        <v>7.353439261727611</v>
      </c>
      <c r="X455" s="309" t="e">
        <f t="shared" si="625"/>
        <v>#DIV/0!</v>
      </c>
      <c r="Y455" s="309" t="e">
        <f t="shared" si="626"/>
        <v>#DIV/0!</v>
      </c>
      <c r="Z455" s="342">
        <f t="shared" si="627"/>
        <v>0</v>
      </c>
      <c r="AA455" s="159">
        <f>SUM(L$2:L455)-SUM(AB$2:AB455)</f>
        <v>5212.8747999999832</v>
      </c>
      <c r="AB455" s="66"/>
      <c r="AC455" s="161">
        <f t="shared" si="628"/>
        <v>676.65822890908908</v>
      </c>
      <c r="AD455" s="161">
        <f t="shared" si="629"/>
        <v>676.65822890908908</v>
      </c>
    </row>
    <row r="457" spans="1:30" x14ac:dyDescent="0.25">
      <c r="D457" s="142"/>
      <c r="E457" s="142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</row>
    <row r="458" spans="1:30" x14ac:dyDescent="0.25">
      <c r="E458" s="142"/>
      <c r="F458" s="142"/>
      <c r="G458" s="142"/>
      <c r="H458" s="142"/>
      <c r="I458" s="142"/>
      <c r="J458" s="142"/>
      <c r="K458" s="142"/>
      <c r="L458" s="142"/>
      <c r="M458" s="142"/>
      <c r="N458" s="142"/>
      <c r="AC458" s="46"/>
      <c r="AD458" s="46"/>
    </row>
  </sheetData>
  <phoneticPr fontId="16" type="noConversion"/>
  <conditionalFormatting sqref="G459:G1048576 G1:G456">
    <cfRule type="top10" dxfId="289" priority="1" percent="1" bottom="1" rank="10"/>
  </conditionalFormatting>
  <conditionalFormatting sqref="I459:I1048576 I1:I456">
    <cfRule type="top10" dxfId="288" priority="2" rank="10"/>
    <cfRule type="top10" dxfId="287" priority="3" rank="10"/>
  </conditionalFormatting>
  <conditionalFormatting sqref="Y1 Y35:Y49">
    <cfRule type="top10" dxfId="286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04"/>
  <sheetViews>
    <sheetView workbookViewId="0">
      <pane ySplit="1" topLeftCell="A676" activePane="bottomLeft" state="frozen"/>
      <selection pane="bottomLeft" activeCell="F688" sqref="F688"/>
    </sheetView>
  </sheetViews>
  <sheetFormatPr defaultColWidth="9" defaultRowHeight="14.4" x14ac:dyDescent="0.25"/>
  <cols>
    <col min="1" max="1" width="11.6640625" customWidth="1"/>
    <col min="2" max="2" width="10.77734375" style="167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80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83" t="s">
        <v>904</v>
      </c>
      <c r="W1" s="384" t="s">
        <v>905</v>
      </c>
      <c r="X1" s="26" t="s">
        <v>169</v>
      </c>
      <c r="Y1" s="26" t="s">
        <v>170</v>
      </c>
      <c r="Z1" s="140" t="s">
        <v>171</v>
      </c>
      <c r="AA1" s="4" t="s">
        <v>106</v>
      </c>
      <c r="AB1" s="186" t="s">
        <v>172</v>
      </c>
      <c r="AC1" s="37" t="s">
        <v>50</v>
      </c>
      <c r="AD1" s="37" t="s">
        <v>173</v>
      </c>
    </row>
    <row r="2" spans="1:35" ht="15" customHeight="1" x14ac:dyDescent="0.25">
      <c r="A2" s="89">
        <v>42090</v>
      </c>
      <c r="B2" s="280" t="s">
        <v>65</v>
      </c>
      <c r="C2" s="127" t="s">
        <v>69</v>
      </c>
      <c r="D2" s="169">
        <v>1000</v>
      </c>
      <c r="E2" s="127">
        <v>10.98</v>
      </c>
      <c r="F2" s="169">
        <v>7000</v>
      </c>
      <c r="G2" s="170">
        <v>8.8828771428571596</v>
      </c>
      <c r="H2" s="127">
        <v>62180.140000000101</v>
      </c>
      <c r="I2" s="127">
        <v>14679.859999999901</v>
      </c>
      <c r="J2" s="128">
        <v>0.23608599144356801</v>
      </c>
      <c r="K2" s="127">
        <v>76860</v>
      </c>
      <c r="L2" s="127">
        <f>623.529999999999-3277.77</f>
        <v>-2654.2400000000011</v>
      </c>
      <c r="M2" s="127">
        <v>5.49</v>
      </c>
      <c r="N2" s="127">
        <v>10.98</v>
      </c>
      <c r="O2" s="84"/>
      <c r="P2" s="84"/>
      <c r="Q2" s="84"/>
      <c r="R2" s="84"/>
      <c r="S2" s="183"/>
      <c r="T2" s="84"/>
      <c r="U2" s="184">
        <f t="shared" ref="U2:U65" si="0">F2+T2</f>
        <v>7000</v>
      </c>
      <c r="V2" s="84"/>
      <c r="W2" s="84"/>
      <c r="X2" s="84"/>
      <c r="Y2" s="84"/>
      <c r="Z2" s="84"/>
      <c r="AA2" s="84"/>
      <c r="AC2" s="66"/>
      <c r="AD2" s="66"/>
      <c r="AI2" t="e">
        <f>AVERAGE(AG3:AG45)</f>
        <v>#DIV/0!</v>
      </c>
    </row>
    <row r="3" spans="1:35" ht="14.4" customHeight="1" x14ac:dyDescent="0.25">
      <c r="A3" s="97">
        <v>42090</v>
      </c>
      <c r="B3" s="171"/>
      <c r="C3" s="131" t="s">
        <v>69</v>
      </c>
      <c r="D3" s="172">
        <v>1000</v>
      </c>
      <c r="E3" s="131">
        <v>10.88</v>
      </c>
      <c r="F3" s="172">
        <v>7000</v>
      </c>
      <c r="G3" s="173">
        <v>8.8760000000000208</v>
      </c>
      <c r="H3" s="131">
        <v>62132.000000000102</v>
      </c>
      <c r="I3" s="131">
        <v>14027.9999999999</v>
      </c>
      <c r="J3" s="132">
        <v>0.225777377196933</v>
      </c>
      <c r="K3" s="131">
        <v>76160</v>
      </c>
      <c r="L3" s="131">
        <v>473.55000000000302</v>
      </c>
      <c r="M3" s="131">
        <v>5.44</v>
      </c>
      <c r="N3" s="131">
        <v>10.88</v>
      </c>
      <c r="O3" s="84"/>
      <c r="P3" s="84"/>
      <c r="Q3" s="84"/>
      <c r="R3" s="84"/>
      <c r="S3" s="84"/>
      <c r="T3" s="84"/>
      <c r="U3" s="184">
        <f t="shared" si="0"/>
        <v>7000</v>
      </c>
      <c r="V3" s="84"/>
      <c r="W3" s="84"/>
      <c r="X3" s="84"/>
      <c r="Y3" s="84"/>
      <c r="Z3" s="84"/>
      <c r="AA3" s="84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customHeight="1" x14ac:dyDescent="0.25">
      <c r="A4" s="55">
        <v>42090</v>
      </c>
      <c r="B4" s="174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84"/>
      <c r="P4" s="84"/>
      <c r="Q4" s="84"/>
      <c r="R4" s="84"/>
      <c r="S4" s="84"/>
      <c r="T4" s="84"/>
      <c r="U4" s="184">
        <f t="shared" si="0"/>
        <v>6000</v>
      </c>
      <c r="V4" s="84"/>
      <c r="W4" s="84"/>
      <c r="X4" s="84"/>
      <c r="Y4" s="84"/>
      <c r="Z4" s="84"/>
      <c r="AA4" s="84"/>
      <c r="AC4" s="40">
        <f t="shared" si="1"/>
        <v>1334.0222632178579</v>
      </c>
      <c r="AD4" s="40">
        <f t="shared" si="2"/>
        <v>-4665.9777367821425</v>
      </c>
    </row>
    <row r="5" spans="1:35" s="1" customFormat="1" ht="14.4" customHeight="1" x14ac:dyDescent="0.25">
      <c r="A5" s="9">
        <v>42090</v>
      </c>
      <c r="B5" s="174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81"/>
      <c r="P5" s="181"/>
      <c r="Q5" s="181"/>
      <c r="R5" s="181"/>
      <c r="S5" s="181"/>
      <c r="T5" s="181"/>
      <c r="U5" s="185">
        <f t="shared" si="0"/>
        <v>5000</v>
      </c>
      <c r="V5" s="181"/>
      <c r="W5" s="181"/>
      <c r="X5" s="181"/>
      <c r="Y5" s="181"/>
      <c r="Z5" s="181"/>
      <c r="AA5" s="181"/>
      <c r="AC5" s="40">
        <f t="shared" si="1"/>
        <v>1357.8882592928289</v>
      </c>
      <c r="AD5" s="40">
        <f t="shared" si="2"/>
        <v>-3642.1117407071711</v>
      </c>
    </row>
    <row r="6" spans="1:35" s="1" customFormat="1" ht="14.4" customHeight="1" x14ac:dyDescent="0.25">
      <c r="A6" s="9">
        <v>42090</v>
      </c>
      <c r="B6" s="174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23"/>
      <c r="L6" s="15">
        <v>383.33499999999901</v>
      </c>
      <c r="M6" s="15">
        <v>5.5549999999999997</v>
      </c>
      <c r="N6" s="15">
        <v>11.11</v>
      </c>
      <c r="O6" s="181"/>
      <c r="P6" s="181"/>
      <c r="Q6" s="181"/>
      <c r="R6" s="181"/>
      <c r="S6" s="181"/>
      <c r="T6" s="181"/>
      <c r="U6" s="185">
        <f t="shared" si="0"/>
        <v>4000</v>
      </c>
      <c r="V6" s="181"/>
      <c r="W6" s="181"/>
      <c r="X6" s="181"/>
      <c r="Y6" s="181"/>
      <c r="Z6" s="181"/>
      <c r="AA6" s="181"/>
      <c r="AC6" s="40">
        <f t="shared" si="1"/>
        <v>1382.5968346084521</v>
      </c>
      <c r="AD6" s="40">
        <f t="shared" si="2"/>
        <v>-2617.4031653915481</v>
      </c>
    </row>
    <row r="7" spans="1:35" ht="14.4" customHeight="1" x14ac:dyDescent="0.25">
      <c r="A7" s="97">
        <v>42090</v>
      </c>
      <c r="B7" s="168"/>
      <c r="C7" s="31" t="s">
        <v>69</v>
      </c>
      <c r="D7" s="91">
        <v>1000</v>
      </c>
      <c r="E7" s="31">
        <v>11.38</v>
      </c>
      <c r="F7" s="91">
        <v>2000</v>
      </c>
      <c r="G7" s="32">
        <v>3.2477900000000699</v>
      </c>
      <c r="H7" s="31">
        <v>6495.58000000013</v>
      </c>
      <c r="I7" s="31">
        <v>16264.4199999999</v>
      </c>
      <c r="J7" s="122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84"/>
      <c r="P7" s="84"/>
      <c r="Q7" s="84"/>
      <c r="R7" s="84"/>
      <c r="S7" s="84"/>
      <c r="T7" s="84"/>
      <c r="U7" s="184">
        <f t="shared" si="0"/>
        <v>2000</v>
      </c>
      <c r="V7" s="84"/>
      <c r="W7" s="84"/>
      <c r="X7" s="84"/>
      <c r="Y7" s="84"/>
      <c r="Z7" s="84"/>
      <c r="AA7" s="84"/>
      <c r="AC7" s="40">
        <f t="shared" si="1"/>
        <v>1428.4962908611512</v>
      </c>
      <c r="AD7" s="40">
        <f t="shared" si="2"/>
        <v>-571.50370913884876</v>
      </c>
    </row>
    <row r="8" spans="1:35" ht="14.4" customHeight="1" x14ac:dyDescent="0.25">
      <c r="A8" s="89">
        <v>42093</v>
      </c>
      <c r="B8" s="168"/>
      <c r="C8" s="31" t="s">
        <v>69</v>
      </c>
      <c r="D8" s="91">
        <v>1000</v>
      </c>
      <c r="E8" s="31">
        <v>11.34</v>
      </c>
      <c r="F8" s="91">
        <v>2000</v>
      </c>
      <c r="G8" s="32">
        <v>3.1454775000000699</v>
      </c>
      <c r="H8" s="31">
        <v>6290.95500000013</v>
      </c>
      <c r="I8" s="31">
        <v>16389.0449999999</v>
      </c>
      <c r="J8" s="122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84"/>
      <c r="P8" s="84"/>
      <c r="Q8" s="84"/>
      <c r="R8" s="84"/>
      <c r="S8" s="84"/>
      <c r="T8" s="84"/>
      <c r="U8" s="184">
        <f t="shared" si="0"/>
        <v>2000</v>
      </c>
      <c r="V8" s="84"/>
      <c r="W8" s="84"/>
      <c r="X8" s="84"/>
      <c r="Y8" s="84"/>
      <c r="Z8" s="84"/>
      <c r="AA8" s="84"/>
      <c r="AC8" s="40">
        <f t="shared" si="1"/>
        <v>1444.5194424603087</v>
      </c>
      <c r="AD8" s="40">
        <f t="shared" si="2"/>
        <v>-555.48055753969129</v>
      </c>
    </row>
    <row r="9" spans="1:35" ht="14.4" customHeight="1" x14ac:dyDescent="0.25">
      <c r="A9" s="52">
        <v>42093</v>
      </c>
      <c r="B9" s="174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84"/>
      <c r="P9" s="84"/>
      <c r="Q9" s="84"/>
      <c r="R9" s="84"/>
      <c r="S9" s="84"/>
      <c r="T9" s="84"/>
      <c r="U9" s="184">
        <f t="shared" si="0"/>
        <v>1000</v>
      </c>
      <c r="V9" s="84"/>
      <c r="W9" s="84"/>
      <c r="X9" s="84"/>
      <c r="Y9" s="84"/>
      <c r="Z9" s="84"/>
      <c r="AA9" s="84"/>
      <c r="AC9" s="40">
        <f t="shared" si="1"/>
        <v>1446.9044695709194</v>
      </c>
      <c r="AD9" s="40">
        <f t="shared" si="2"/>
        <v>446.90446957091945</v>
      </c>
    </row>
    <row r="10" spans="1:35" ht="14.4" customHeight="1" x14ac:dyDescent="0.25">
      <c r="A10" s="89">
        <v>42289</v>
      </c>
      <c r="B10" s="168"/>
      <c r="C10" s="31" t="s">
        <v>69</v>
      </c>
      <c r="D10" s="91">
        <v>500</v>
      </c>
      <c r="E10" s="31">
        <v>8.85</v>
      </c>
      <c r="F10" s="91">
        <v>100</v>
      </c>
      <c r="G10" s="32">
        <v>-223.993234999999</v>
      </c>
      <c r="H10" s="31">
        <v>-22399.3234999999</v>
      </c>
      <c r="I10" s="31">
        <v>23284.3234999999</v>
      </c>
      <c r="J10" s="122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84"/>
      <c r="P10" s="84"/>
      <c r="Q10" s="84"/>
      <c r="R10" s="84"/>
      <c r="S10" s="84"/>
      <c r="T10" s="84"/>
      <c r="U10" s="184">
        <f t="shared" si="0"/>
        <v>100</v>
      </c>
      <c r="V10" s="84"/>
      <c r="W10" s="84"/>
      <c r="X10" s="84"/>
      <c r="Y10" s="84"/>
      <c r="Z10" s="84"/>
      <c r="AA10" s="84"/>
      <c r="AC10" s="40">
        <f t="shared" si="1"/>
        <v>2629.6815071468818</v>
      </c>
      <c r="AD10" s="40">
        <f t="shared" si="2"/>
        <v>2529.6815071468818</v>
      </c>
    </row>
    <row r="11" spans="1:35" ht="14.4" customHeight="1" x14ac:dyDescent="0.25">
      <c r="A11" s="113">
        <v>42753</v>
      </c>
      <c r="B11" s="168"/>
      <c r="C11" s="31" t="s">
        <v>69</v>
      </c>
      <c r="D11" s="91">
        <v>400</v>
      </c>
      <c r="E11" s="31">
        <v>10.02</v>
      </c>
      <c r="F11" s="91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22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84"/>
      <c r="P11" s="84"/>
      <c r="Q11" s="84"/>
      <c r="R11" s="84"/>
      <c r="S11" s="84">
        <v>1</v>
      </c>
      <c r="T11" s="84"/>
      <c r="U11" s="184">
        <f t="shared" si="0"/>
        <v>200</v>
      </c>
      <c r="V11" s="84"/>
      <c r="W11" s="84"/>
      <c r="X11" s="84"/>
      <c r="Y11" s="84"/>
      <c r="Z11" s="84"/>
      <c r="AA11" s="84"/>
      <c r="AC11" s="40">
        <f t="shared" si="1"/>
        <v>327.83555112274155</v>
      </c>
      <c r="AD11" s="40">
        <f t="shared" si="2"/>
        <v>127.83555112274155</v>
      </c>
    </row>
    <row r="12" spans="1:35" ht="14.4" customHeight="1" x14ac:dyDescent="0.25">
      <c r="A12" s="113">
        <v>42797</v>
      </c>
      <c r="B12" s="175" t="s">
        <v>174</v>
      </c>
      <c r="C12" s="31" t="s">
        <v>63</v>
      </c>
      <c r="D12" s="91">
        <v>500</v>
      </c>
      <c r="E12" s="31">
        <v>10.75</v>
      </c>
      <c r="F12" s="116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22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82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87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customHeight="1" x14ac:dyDescent="0.25">
      <c r="A13" s="113">
        <v>42802</v>
      </c>
      <c r="B13" s="175"/>
      <c r="C13" s="31" t="s">
        <v>69</v>
      </c>
      <c r="D13" s="91">
        <v>400</v>
      </c>
      <c r="E13" s="31">
        <v>11.05</v>
      </c>
      <c r="F13" s="116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22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82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customHeight="1" x14ac:dyDescent="0.25">
      <c r="A14" s="113">
        <v>42816</v>
      </c>
      <c r="B14" s="175" t="s">
        <v>174</v>
      </c>
      <c r="C14" s="31" t="s">
        <v>63</v>
      </c>
      <c r="D14" s="91">
        <v>500</v>
      </c>
      <c r="E14" s="31">
        <v>10.92</v>
      </c>
      <c r="F14" s="116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22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82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customHeight="1" x14ac:dyDescent="0.25">
      <c r="A15" s="113">
        <v>42816</v>
      </c>
      <c r="B15" s="175" t="s">
        <v>175</v>
      </c>
      <c r="C15" s="31" t="s">
        <v>63</v>
      </c>
      <c r="D15" s="91">
        <v>500</v>
      </c>
      <c r="E15" s="31">
        <v>10.81</v>
      </c>
      <c r="F15" s="116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22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82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customHeight="1" x14ac:dyDescent="0.25">
      <c r="A16" s="113">
        <v>42817</v>
      </c>
      <c r="B16" s="176"/>
      <c r="C16" s="118" t="s">
        <v>69</v>
      </c>
      <c r="D16" s="91">
        <v>400</v>
      </c>
      <c r="E16" s="31">
        <v>11</v>
      </c>
      <c r="F16" s="116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22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82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customHeight="1" x14ac:dyDescent="0.25">
      <c r="A17" s="113">
        <v>42821</v>
      </c>
      <c r="B17" s="175"/>
      <c r="C17" s="66" t="s">
        <v>69</v>
      </c>
      <c r="D17" s="91">
        <v>400</v>
      </c>
      <c r="E17" s="31">
        <v>11.18</v>
      </c>
      <c r="F17" s="116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22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82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customHeight="1" x14ac:dyDescent="0.25">
      <c r="A18" s="113">
        <v>42823</v>
      </c>
      <c r="B18" s="175" t="s">
        <v>176</v>
      </c>
      <c r="C18" s="66" t="s">
        <v>63</v>
      </c>
      <c r="D18" s="91">
        <v>500</v>
      </c>
      <c r="E18" s="31">
        <v>10.98</v>
      </c>
      <c r="F18" s="116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22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82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customHeight="1" x14ac:dyDescent="0.25">
      <c r="A19" s="113">
        <v>42824</v>
      </c>
      <c r="B19" s="175" t="s">
        <v>176</v>
      </c>
      <c r="C19" s="66" t="s">
        <v>63</v>
      </c>
      <c r="D19" s="91">
        <v>500</v>
      </c>
      <c r="E19" s="31">
        <v>10.87</v>
      </c>
      <c r="F19" s="116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22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82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customHeight="1" x14ac:dyDescent="0.25">
      <c r="A20" s="113">
        <v>42824</v>
      </c>
      <c r="B20" s="175" t="s">
        <v>177</v>
      </c>
      <c r="C20" s="66" t="s">
        <v>63</v>
      </c>
      <c r="D20" s="91">
        <v>500</v>
      </c>
      <c r="E20" s="31">
        <v>10.82</v>
      </c>
      <c r="F20" s="116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22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82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customHeight="1" x14ac:dyDescent="0.25">
      <c r="A21" s="113">
        <v>42824</v>
      </c>
      <c r="B21" s="176"/>
      <c r="C21" s="66" t="s">
        <v>69</v>
      </c>
      <c r="D21" s="91">
        <v>400</v>
      </c>
      <c r="E21" s="31">
        <v>10.95</v>
      </c>
      <c r="F21" s="116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22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82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81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customHeight="1" x14ac:dyDescent="0.25">
      <c r="A22" s="113">
        <v>42825</v>
      </c>
      <c r="B22" s="176"/>
      <c r="C22" s="118" t="s">
        <v>69</v>
      </c>
      <c r="D22" s="91">
        <v>400</v>
      </c>
      <c r="E22" s="31">
        <v>11.03</v>
      </c>
      <c r="F22" s="116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22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82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customHeight="1" x14ac:dyDescent="0.25">
      <c r="A23" s="113">
        <v>42830</v>
      </c>
      <c r="B23" s="175"/>
      <c r="C23" s="66" t="s">
        <v>69</v>
      </c>
      <c r="D23" s="91">
        <v>400</v>
      </c>
      <c r="E23" s="31">
        <v>12</v>
      </c>
      <c r="F23" s="116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22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82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customHeight="1" x14ac:dyDescent="0.25">
      <c r="A24" s="113">
        <v>42831</v>
      </c>
      <c r="B24" s="175" t="s">
        <v>178</v>
      </c>
      <c r="C24" s="66" t="s">
        <v>63</v>
      </c>
      <c r="D24" s="91">
        <v>500</v>
      </c>
      <c r="E24" s="31">
        <v>11.72</v>
      </c>
      <c r="F24" s="116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22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82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customHeight="1" x14ac:dyDescent="0.25">
      <c r="A25" s="113">
        <v>42831</v>
      </c>
      <c r="B25" s="175"/>
      <c r="C25" s="66" t="s">
        <v>63</v>
      </c>
      <c r="D25" s="91">
        <v>500</v>
      </c>
      <c r="E25" s="31">
        <v>11.56</v>
      </c>
      <c r="F25" s="116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22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82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customHeight="1" x14ac:dyDescent="0.25">
      <c r="A26" s="113">
        <v>42831</v>
      </c>
      <c r="B26" s="175" t="s">
        <v>179</v>
      </c>
      <c r="C26" s="66" t="s">
        <v>69</v>
      </c>
      <c r="D26" s="91">
        <v>400</v>
      </c>
      <c r="E26" s="31">
        <v>11.73</v>
      </c>
      <c r="F26" s="116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22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82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customHeight="1" x14ac:dyDescent="0.25">
      <c r="A27" s="113">
        <v>42831</v>
      </c>
      <c r="B27" s="175"/>
      <c r="C27" s="66" t="s">
        <v>69</v>
      </c>
      <c r="D27" s="91">
        <v>400</v>
      </c>
      <c r="E27" s="31">
        <v>11.77</v>
      </c>
      <c r="F27" s="116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22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82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customHeight="1" x14ac:dyDescent="0.25">
      <c r="A28" s="113">
        <v>42832</v>
      </c>
      <c r="B28" s="175" t="s">
        <v>180</v>
      </c>
      <c r="C28" s="66" t="s">
        <v>63</v>
      </c>
      <c r="D28" s="91">
        <v>500</v>
      </c>
      <c r="E28" s="31">
        <v>11.51</v>
      </c>
      <c r="F28" s="116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22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82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customHeight="1" x14ac:dyDescent="0.25">
      <c r="A29" s="113">
        <v>42835</v>
      </c>
      <c r="B29" s="352">
        <v>43513</v>
      </c>
      <c r="C29" s="118" t="s">
        <v>69</v>
      </c>
      <c r="D29" s="91">
        <v>400</v>
      </c>
      <c r="E29" s="31">
        <v>11.69</v>
      </c>
      <c r="F29" s="116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22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82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customHeight="1" x14ac:dyDescent="0.25">
      <c r="A30" s="113">
        <v>42835</v>
      </c>
      <c r="B30" s="176"/>
      <c r="C30" s="118" t="s">
        <v>69</v>
      </c>
      <c r="D30" s="91">
        <v>400</v>
      </c>
      <c r="E30" s="31">
        <v>11.92</v>
      </c>
      <c r="F30" s="116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22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82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customHeight="1" x14ac:dyDescent="0.25">
      <c r="A31" s="113">
        <v>42835</v>
      </c>
      <c r="B31" s="175"/>
      <c r="C31" s="66" t="s">
        <v>69</v>
      </c>
      <c r="D31" s="91">
        <v>400</v>
      </c>
      <c r="E31" s="31">
        <v>12.05</v>
      </c>
      <c r="F31" s="116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22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82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customHeight="1" x14ac:dyDescent="0.25">
      <c r="A32" s="113">
        <v>42835</v>
      </c>
      <c r="B32" s="175"/>
      <c r="C32" s="66" t="s">
        <v>69</v>
      </c>
      <c r="D32" s="91">
        <v>200</v>
      </c>
      <c r="E32" s="31">
        <v>12.57</v>
      </c>
      <c r="F32" s="116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22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82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customHeight="1" x14ac:dyDescent="0.25">
      <c r="A33" s="113">
        <v>42837</v>
      </c>
      <c r="B33" s="175" t="s">
        <v>181</v>
      </c>
      <c r="C33" s="66" t="s">
        <v>63</v>
      </c>
      <c r="D33" s="91">
        <v>200</v>
      </c>
      <c r="E33" s="31">
        <v>12.23</v>
      </c>
      <c r="F33" s="116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22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82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customHeight="1" x14ac:dyDescent="0.25">
      <c r="A34" s="113">
        <v>42838</v>
      </c>
      <c r="B34" s="175"/>
      <c r="C34" s="66" t="s">
        <v>69</v>
      </c>
      <c r="D34" s="91">
        <v>200</v>
      </c>
      <c r="E34" s="31">
        <v>12.77</v>
      </c>
      <c r="F34" s="116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22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82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customHeight="1" x14ac:dyDescent="0.25">
      <c r="A35" s="113">
        <v>42842</v>
      </c>
      <c r="B35" s="175" t="s">
        <v>182</v>
      </c>
      <c r="C35" s="66" t="s">
        <v>63</v>
      </c>
      <c r="D35" s="91">
        <v>400</v>
      </c>
      <c r="E35" s="31">
        <v>12.55</v>
      </c>
      <c r="F35" s="116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22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82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customHeight="1" x14ac:dyDescent="0.25">
      <c r="A36" s="113">
        <v>42843</v>
      </c>
      <c r="B36" s="175"/>
      <c r="C36" s="66" t="s">
        <v>69</v>
      </c>
      <c r="D36" s="91">
        <v>500</v>
      </c>
      <c r="E36" s="31">
        <v>12.65</v>
      </c>
      <c r="F36" s="116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22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82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customHeight="1" x14ac:dyDescent="0.25">
      <c r="A37" s="113">
        <v>42843</v>
      </c>
      <c r="B37" s="177"/>
      <c r="C37" s="66" t="s">
        <v>63</v>
      </c>
      <c r="D37" s="91">
        <v>100</v>
      </c>
      <c r="E37" s="31">
        <v>12.83</v>
      </c>
      <c r="F37" s="116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22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82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customHeight="1" x14ac:dyDescent="0.25">
      <c r="A38" s="113">
        <v>42849</v>
      </c>
      <c r="B38" s="175" t="s">
        <v>183</v>
      </c>
      <c r="C38" s="66" t="s">
        <v>63</v>
      </c>
      <c r="D38" s="91">
        <v>500</v>
      </c>
      <c r="E38" s="31">
        <v>11.88</v>
      </c>
      <c r="F38" s="116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22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82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customHeight="1" x14ac:dyDescent="0.25">
      <c r="A39" s="113">
        <v>42850</v>
      </c>
      <c r="B39" s="176"/>
      <c r="C39" s="118" t="s">
        <v>69</v>
      </c>
      <c r="D39" s="91">
        <v>500</v>
      </c>
      <c r="E39" s="31">
        <v>12.6</v>
      </c>
      <c r="F39" s="116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22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82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customHeight="1" x14ac:dyDescent="0.25">
      <c r="A40" s="113">
        <v>42852</v>
      </c>
      <c r="B40" s="175" t="s">
        <v>184</v>
      </c>
      <c r="C40" s="66" t="s">
        <v>63</v>
      </c>
      <c r="D40" s="91">
        <v>500</v>
      </c>
      <c r="E40" s="31">
        <v>11.69</v>
      </c>
      <c r="F40" s="116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22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82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customHeight="1" x14ac:dyDescent="0.25">
      <c r="A41" s="113">
        <v>42853</v>
      </c>
      <c r="B41" s="175"/>
      <c r="C41" s="118" t="s">
        <v>69</v>
      </c>
      <c r="D41" s="91">
        <v>400</v>
      </c>
      <c r="E41" s="31">
        <v>11.79</v>
      </c>
      <c r="F41" s="116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22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82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customHeight="1" x14ac:dyDescent="0.25">
      <c r="A42" s="113">
        <v>42857</v>
      </c>
      <c r="B42" s="175" t="s">
        <v>185</v>
      </c>
      <c r="C42" s="66" t="s">
        <v>63</v>
      </c>
      <c r="D42" s="91">
        <v>500</v>
      </c>
      <c r="E42" s="31">
        <v>11.32</v>
      </c>
      <c r="F42" s="116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22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82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customHeight="1" x14ac:dyDescent="0.25">
      <c r="A43" s="152">
        <v>42860</v>
      </c>
      <c r="B43" s="175" t="s">
        <v>186</v>
      </c>
      <c r="C43" s="46" t="s">
        <v>63</v>
      </c>
      <c r="D43" s="46">
        <v>500</v>
      </c>
      <c r="E43" s="46">
        <v>11.09</v>
      </c>
      <c r="F43" s="116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22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82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customHeight="1" x14ac:dyDescent="0.25">
      <c r="A44" s="152">
        <v>42863</v>
      </c>
      <c r="B44" s="175" t="s">
        <v>187</v>
      </c>
      <c r="C44" s="46" t="s">
        <v>63</v>
      </c>
      <c r="D44" s="46">
        <v>500</v>
      </c>
      <c r="E44" s="46">
        <v>10.86</v>
      </c>
      <c r="F44" s="116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22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82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customHeight="1" x14ac:dyDescent="0.25">
      <c r="A45" s="152">
        <v>42863</v>
      </c>
      <c r="B45" s="175" t="s">
        <v>177</v>
      </c>
      <c r="C45" s="46" t="s">
        <v>63</v>
      </c>
      <c r="D45" s="46">
        <v>500</v>
      </c>
      <c r="E45" s="46">
        <v>10.68</v>
      </c>
      <c r="F45" s="116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22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82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customHeight="1" x14ac:dyDescent="0.25">
      <c r="A46" s="152">
        <v>42866</v>
      </c>
      <c r="B46" s="175" t="s">
        <v>185</v>
      </c>
      <c r="C46" s="46" t="s">
        <v>63</v>
      </c>
      <c r="D46" s="46">
        <v>500</v>
      </c>
      <c r="E46" s="46">
        <v>10.25</v>
      </c>
      <c r="F46" s="116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22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82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customHeight="1" x14ac:dyDescent="0.25">
      <c r="A47" s="178">
        <v>42867</v>
      </c>
      <c r="B47" s="176"/>
      <c r="C47" s="179" t="s">
        <v>69</v>
      </c>
      <c r="D47" s="179">
        <v>400</v>
      </c>
      <c r="E47" s="179">
        <v>10.5</v>
      </c>
      <c r="F47" s="116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22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82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customHeight="1" x14ac:dyDescent="0.25">
      <c r="A48" s="178">
        <v>42867</v>
      </c>
      <c r="B48" s="176"/>
      <c r="C48" s="179" t="s">
        <v>69</v>
      </c>
      <c r="D48" s="179">
        <v>400</v>
      </c>
      <c r="E48" s="179">
        <v>10.71</v>
      </c>
      <c r="F48" s="116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22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82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customHeight="1" x14ac:dyDescent="0.25">
      <c r="A49" s="178">
        <v>42867</v>
      </c>
      <c r="B49" s="176"/>
      <c r="C49" s="179" t="s">
        <v>69</v>
      </c>
      <c r="D49" s="179">
        <v>400</v>
      </c>
      <c r="E49" s="179">
        <v>10.86</v>
      </c>
      <c r="F49" s="116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22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82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customHeight="1" x14ac:dyDescent="0.25">
      <c r="A50" s="152">
        <v>42870</v>
      </c>
      <c r="B50" s="175"/>
      <c r="C50" s="46" t="s">
        <v>69</v>
      </c>
      <c r="D50" s="46">
        <v>400</v>
      </c>
      <c r="E50" s="46">
        <v>11.25</v>
      </c>
      <c r="F50" s="116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22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82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customHeight="1" x14ac:dyDescent="0.25">
      <c r="A51" s="152">
        <v>42870</v>
      </c>
      <c r="B51" s="175"/>
      <c r="C51" s="46" t="s">
        <v>69</v>
      </c>
      <c r="D51" s="46">
        <v>400</v>
      </c>
      <c r="E51" s="46">
        <v>11.65</v>
      </c>
      <c r="F51" s="116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22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82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customHeight="1" x14ac:dyDescent="0.25">
      <c r="A52" s="178">
        <v>42870</v>
      </c>
      <c r="B52" s="175"/>
      <c r="C52" s="46" t="s">
        <v>69</v>
      </c>
      <c r="D52" s="179">
        <v>500</v>
      </c>
      <c r="E52" s="179">
        <v>11.97</v>
      </c>
      <c r="F52" s="116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22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82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customHeight="1" x14ac:dyDescent="0.25">
      <c r="A53" s="152">
        <v>42870</v>
      </c>
      <c r="B53" s="175" t="s">
        <v>188</v>
      </c>
      <c r="C53" s="46" t="s">
        <v>63</v>
      </c>
      <c r="D53" s="46">
        <v>500</v>
      </c>
      <c r="E53" s="46">
        <v>11.65</v>
      </c>
      <c r="F53" s="116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22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82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customHeight="1" x14ac:dyDescent="0.25">
      <c r="A54" s="152">
        <v>42871</v>
      </c>
      <c r="B54" s="175"/>
      <c r="C54" s="46" t="s">
        <v>63</v>
      </c>
      <c r="D54" s="46">
        <v>500</v>
      </c>
      <c r="E54" s="46">
        <v>11.42</v>
      </c>
      <c r="F54" s="116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22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82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customHeight="1" x14ac:dyDescent="0.25">
      <c r="A55" s="152">
        <v>42871</v>
      </c>
      <c r="B55" s="175" t="s">
        <v>189</v>
      </c>
      <c r="C55" s="46" t="s">
        <v>69</v>
      </c>
      <c r="D55" s="46">
        <v>400</v>
      </c>
      <c r="E55" s="46">
        <v>11.64</v>
      </c>
      <c r="F55" s="116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22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82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customHeight="1" x14ac:dyDescent="0.25">
      <c r="A56" s="178">
        <v>42871</v>
      </c>
      <c r="B56" s="175"/>
      <c r="C56" s="46" t="s">
        <v>69</v>
      </c>
      <c r="D56" s="179">
        <v>300</v>
      </c>
      <c r="E56" s="179">
        <v>11.76</v>
      </c>
      <c r="F56" s="116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22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82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customHeight="1" x14ac:dyDescent="0.25">
      <c r="A57" s="152">
        <v>42872</v>
      </c>
      <c r="B57" s="175" t="s">
        <v>190</v>
      </c>
      <c r="C57" s="46" t="s">
        <v>63</v>
      </c>
      <c r="D57" s="46">
        <v>400</v>
      </c>
      <c r="E57" s="46">
        <v>11.54</v>
      </c>
      <c r="F57" s="116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22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82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customHeight="1" x14ac:dyDescent="0.25">
      <c r="A58" s="152">
        <v>42877</v>
      </c>
      <c r="B58" s="175" t="s">
        <v>191</v>
      </c>
      <c r="C58" s="46" t="s">
        <v>63</v>
      </c>
      <c r="D58" s="46">
        <v>500</v>
      </c>
      <c r="E58" s="46">
        <v>11.19</v>
      </c>
      <c r="F58" s="116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22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82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customHeight="1" x14ac:dyDescent="0.25">
      <c r="A59" s="178">
        <v>42878</v>
      </c>
      <c r="B59" s="175"/>
      <c r="C59" s="46" t="s">
        <v>69</v>
      </c>
      <c r="D59" s="179">
        <v>400</v>
      </c>
      <c r="E59" s="179">
        <v>11.38</v>
      </c>
      <c r="F59" s="116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22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82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customHeight="1" x14ac:dyDescent="0.25">
      <c r="A60" s="178">
        <v>42878</v>
      </c>
      <c r="B60" s="175"/>
      <c r="C60" s="46" t="s">
        <v>69</v>
      </c>
      <c r="D60" s="179">
        <v>400</v>
      </c>
      <c r="E60" s="179">
        <v>11.54</v>
      </c>
      <c r="F60" s="116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22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82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customHeight="1" x14ac:dyDescent="0.25">
      <c r="A61" s="178">
        <v>42879</v>
      </c>
      <c r="B61" s="175"/>
      <c r="C61" s="46" t="s">
        <v>69</v>
      </c>
      <c r="D61" s="179">
        <v>400</v>
      </c>
      <c r="E61" s="179">
        <v>11.58</v>
      </c>
      <c r="F61" s="116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22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82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customHeight="1" x14ac:dyDescent="0.25">
      <c r="A62" s="178">
        <v>42881</v>
      </c>
      <c r="B62" s="175" t="s">
        <v>192</v>
      </c>
      <c r="C62" s="46" t="s">
        <v>63</v>
      </c>
      <c r="D62" s="179">
        <v>500</v>
      </c>
      <c r="E62" s="179">
        <v>11.73</v>
      </c>
      <c r="F62" s="116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22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82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customHeight="1" x14ac:dyDescent="0.25">
      <c r="A63" s="178">
        <v>42886</v>
      </c>
      <c r="B63" s="175"/>
      <c r="C63" s="46" t="s">
        <v>69</v>
      </c>
      <c r="D63" s="179">
        <v>400</v>
      </c>
      <c r="E63" s="179">
        <v>12.1</v>
      </c>
      <c r="F63" s="116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22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82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customHeight="1" x14ac:dyDescent="0.25">
      <c r="A64" s="178">
        <v>42886</v>
      </c>
      <c r="B64" s="175" t="s">
        <v>193</v>
      </c>
      <c r="C64" s="46" t="s">
        <v>63</v>
      </c>
      <c r="D64" s="179">
        <v>400</v>
      </c>
      <c r="E64" s="179">
        <v>11.75</v>
      </c>
      <c r="F64" s="116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22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82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customHeight="1" x14ac:dyDescent="0.25">
      <c r="A65" s="178">
        <v>42888</v>
      </c>
      <c r="B65" s="175" t="s">
        <v>194</v>
      </c>
      <c r="C65" s="46" t="s">
        <v>63</v>
      </c>
      <c r="D65" s="179">
        <v>500</v>
      </c>
      <c r="E65" s="179">
        <v>11.45</v>
      </c>
      <c r="F65" s="116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22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82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customHeight="1" x14ac:dyDescent="0.25">
      <c r="A66" s="178">
        <v>42888</v>
      </c>
      <c r="B66" s="175"/>
      <c r="C66" s="46" t="s">
        <v>69</v>
      </c>
      <c r="D66" s="179">
        <v>400</v>
      </c>
      <c r="E66" s="179">
        <v>11.78</v>
      </c>
      <c r="F66" s="116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22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82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customHeight="1" x14ac:dyDescent="0.25">
      <c r="A67" s="178">
        <v>42893</v>
      </c>
      <c r="B67" s="175"/>
      <c r="C67" s="46" t="s">
        <v>69</v>
      </c>
      <c r="D67" s="179">
        <v>400</v>
      </c>
      <c r="E67" s="179">
        <v>12</v>
      </c>
      <c r="F67" s="116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22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82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customHeight="1" x14ac:dyDescent="0.25">
      <c r="A68" s="178">
        <v>42898</v>
      </c>
      <c r="B68" s="175"/>
      <c r="C68" s="46" t="s">
        <v>69</v>
      </c>
      <c r="D68" s="179">
        <v>300</v>
      </c>
      <c r="E68" s="179">
        <v>12.26</v>
      </c>
      <c r="F68" s="116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22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82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customHeight="1" x14ac:dyDescent="0.25">
      <c r="A69" s="178">
        <v>42898</v>
      </c>
      <c r="B69" s="175" t="s">
        <v>195</v>
      </c>
      <c r="C69" s="46" t="s">
        <v>63</v>
      </c>
      <c r="D69" s="179">
        <v>500</v>
      </c>
      <c r="E69" s="179">
        <v>12.1</v>
      </c>
      <c r="F69" s="116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22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82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customHeight="1" x14ac:dyDescent="0.25">
      <c r="A70" s="178">
        <v>42899</v>
      </c>
      <c r="B70" s="175" t="s">
        <v>196</v>
      </c>
      <c r="C70" s="46" t="s">
        <v>63</v>
      </c>
      <c r="D70" s="179">
        <v>500</v>
      </c>
      <c r="E70" s="179">
        <v>11.95</v>
      </c>
      <c r="F70" s="116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22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82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customHeight="1" x14ac:dyDescent="0.25">
      <c r="A71" s="178">
        <v>42900</v>
      </c>
      <c r="B71" s="175" t="s">
        <v>197</v>
      </c>
      <c r="C71" s="46" t="s">
        <v>63</v>
      </c>
      <c r="D71" s="179">
        <v>500</v>
      </c>
      <c r="E71" s="179">
        <v>11.71</v>
      </c>
      <c r="F71" s="116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22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82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customHeight="1" x14ac:dyDescent="0.25">
      <c r="A72" s="178">
        <v>42900</v>
      </c>
      <c r="B72" s="175" t="s">
        <v>198</v>
      </c>
      <c r="C72" s="46" t="s">
        <v>63</v>
      </c>
      <c r="D72" s="179">
        <v>500</v>
      </c>
      <c r="E72" s="179">
        <v>11.56</v>
      </c>
      <c r="F72" s="116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22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82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customHeight="1" x14ac:dyDescent="0.25">
      <c r="A73" s="178">
        <v>42904</v>
      </c>
      <c r="B73" s="177" t="s">
        <v>199</v>
      </c>
      <c r="D73" s="179"/>
      <c r="E73" s="179">
        <v>11.56</v>
      </c>
      <c r="F73" s="116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22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82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customHeight="1" x14ac:dyDescent="0.25">
      <c r="A74" s="178">
        <v>42905</v>
      </c>
      <c r="B74" s="175" t="s">
        <v>200</v>
      </c>
      <c r="C74" s="46" t="s">
        <v>63</v>
      </c>
      <c r="D74" s="179">
        <v>500</v>
      </c>
      <c r="E74" s="179">
        <v>11.17</v>
      </c>
      <c r="F74" s="116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22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82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customHeight="1" x14ac:dyDescent="0.25">
      <c r="A75" s="178">
        <v>42906</v>
      </c>
      <c r="B75" s="175"/>
      <c r="C75" s="46" t="s">
        <v>69</v>
      </c>
      <c r="D75" s="179">
        <v>400</v>
      </c>
      <c r="E75" s="179">
        <v>11.42</v>
      </c>
      <c r="F75" s="116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22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82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customHeight="1" x14ac:dyDescent="0.25">
      <c r="A76" s="188">
        <v>42907</v>
      </c>
      <c r="B76" s="189"/>
      <c r="C76" s="46" t="s">
        <v>69</v>
      </c>
      <c r="D76" s="46">
        <v>400</v>
      </c>
      <c r="E76" s="46">
        <v>11.46</v>
      </c>
      <c r="F76" s="116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22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39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customHeight="1" x14ac:dyDescent="0.25">
      <c r="A77" s="188">
        <v>42908</v>
      </c>
      <c r="B77" s="175"/>
      <c r="C77" s="46" t="s">
        <v>69</v>
      </c>
      <c r="D77" s="46">
        <v>400</v>
      </c>
      <c r="E77" s="46">
        <v>11.69</v>
      </c>
      <c r="F77" s="116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22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39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customHeight="1" x14ac:dyDescent="0.25">
      <c r="A78" s="188">
        <v>42908</v>
      </c>
      <c r="B78" s="175"/>
      <c r="C78" s="46" t="s">
        <v>69</v>
      </c>
      <c r="D78" s="46">
        <v>400</v>
      </c>
      <c r="E78" s="46">
        <v>11.8</v>
      </c>
      <c r="F78" s="116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22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39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customHeight="1" x14ac:dyDescent="0.25">
      <c r="A79" s="188">
        <v>42909</v>
      </c>
      <c r="B79" s="175"/>
      <c r="C79" s="46" t="s">
        <v>69</v>
      </c>
      <c r="D79" s="46">
        <v>400</v>
      </c>
      <c r="E79" s="46">
        <v>12</v>
      </c>
      <c r="F79" s="116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22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39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customHeight="1" x14ac:dyDescent="0.25">
      <c r="A80" s="188">
        <v>42909</v>
      </c>
      <c r="B80" s="175"/>
      <c r="C80" s="46" t="s">
        <v>69</v>
      </c>
      <c r="D80" s="46">
        <v>400</v>
      </c>
      <c r="E80" s="46">
        <v>11.98</v>
      </c>
      <c r="F80" s="116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22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39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customHeight="1" x14ac:dyDescent="0.25">
      <c r="A81" s="188">
        <v>42913</v>
      </c>
      <c r="B81" s="175" t="s">
        <v>201</v>
      </c>
      <c r="C81" s="46" t="s">
        <v>63</v>
      </c>
      <c r="D81" s="46">
        <v>500</v>
      </c>
      <c r="E81" s="46">
        <v>11.85</v>
      </c>
      <c r="F81" s="116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22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39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customHeight="1" x14ac:dyDescent="0.25">
      <c r="A82" s="188">
        <v>42914</v>
      </c>
      <c r="B82" s="175" t="s">
        <v>202</v>
      </c>
      <c r="C82" s="46" t="s">
        <v>63</v>
      </c>
      <c r="D82" s="46">
        <v>500</v>
      </c>
      <c r="E82" s="46">
        <v>11.7</v>
      </c>
      <c r="F82" s="116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22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39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customHeight="1" x14ac:dyDescent="0.25">
      <c r="A83" s="188">
        <v>42919</v>
      </c>
      <c r="B83" s="175"/>
      <c r="C83" s="46" t="s">
        <v>69</v>
      </c>
      <c r="D83" s="46">
        <v>400</v>
      </c>
      <c r="E83" s="46">
        <v>11.85</v>
      </c>
      <c r="F83" s="116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22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39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customHeight="1" x14ac:dyDescent="0.25">
      <c r="A84" s="188">
        <v>42920</v>
      </c>
      <c r="B84" s="175" t="s">
        <v>203</v>
      </c>
      <c r="C84" s="46" t="s">
        <v>63</v>
      </c>
      <c r="D84" s="46">
        <v>500</v>
      </c>
      <c r="E84" s="46">
        <v>11.67</v>
      </c>
      <c r="F84" s="116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22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39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customHeight="1" x14ac:dyDescent="0.25">
      <c r="A85" s="188">
        <v>42920</v>
      </c>
      <c r="B85" s="175" t="s">
        <v>204</v>
      </c>
      <c r="C85" s="46" t="s">
        <v>63</v>
      </c>
      <c r="D85" s="46">
        <v>500</v>
      </c>
      <c r="E85" s="46">
        <v>11.54</v>
      </c>
      <c r="F85" s="116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22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39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customHeight="1" x14ac:dyDescent="0.25">
      <c r="A86" s="188">
        <v>42922</v>
      </c>
      <c r="B86" s="175" t="s">
        <v>200</v>
      </c>
      <c r="C86" s="46" t="s">
        <v>63</v>
      </c>
      <c r="D86" s="46">
        <v>500</v>
      </c>
      <c r="E86" s="46">
        <v>11.37</v>
      </c>
      <c r="F86" s="116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22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39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x14ac:dyDescent="0.25">
      <c r="A87" s="188">
        <v>42923</v>
      </c>
      <c r="B87" s="176"/>
      <c r="C87" s="179" t="s">
        <v>69</v>
      </c>
      <c r="D87" s="179">
        <v>400</v>
      </c>
      <c r="E87" s="179">
        <v>11.51</v>
      </c>
      <c r="F87" s="116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22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39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customHeight="1" x14ac:dyDescent="0.25">
      <c r="A88" s="188">
        <v>42923</v>
      </c>
      <c r="B88" s="175"/>
      <c r="C88" s="46" t="s">
        <v>69</v>
      </c>
      <c r="D88" s="46">
        <v>400</v>
      </c>
      <c r="E88" s="46">
        <v>11.62</v>
      </c>
      <c r="F88" s="116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22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39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customHeight="1" x14ac:dyDescent="0.25">
      <c r="A89" s="188">
        <v>42926</v>
      </c>
      <c r="B89" s="175"/>
      <c r="C89" s="46" t="s">
        <v>69</v>
      </c>
      <c r="D89" s="46">
        <v>400</v>
      </c>
      <c r="E89" s="46">
        <v>11.77</v>
      </c>
      <c r="F89" s="116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22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39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customHeight="1" x14ac:dyDescent="0.25">
      <c r="A90" s="188">
        <v>42930</v>
      </c>
      <c r="B90" s="175"/>
      <c r="C90" s="46" t="s">
        <v>69</v>
      </c>
      <c r="D90" s="46">
        <v>400</v>
      </c>
      <c r="E90" s="46">
        <v>11.88</v>
      </c>
      <c r="F90" s="116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22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39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customHeight="1" x14ac:dyDescent="0.25">
      <c r="A91" s="188">
        <v>42933</v>
      </c>
      <c r="B91" s="176"/>
      <c r="C91" s="179" t="s">
        <v>69</v>
      </c>
      <c r="D91" s="179">
        <v>400</v>
      </c>
      <c r="E91" s="179">
        <v>12.07</v>
      </c>
      <c r="F91" s="116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22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39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customHeight="1" x14ac:dyDescent="0.25">
      <c r="A92" s="188">
        <v>42933</v>
      </c>
      <c r="B92" s="175"/>
      <c r="C92" s="179" t="s">
        <v>69</v>
      </c>
      <c r="D92" s="179">
        <v>200</v>
      </c>
      <c r="E92" s="179">
        <v>12.18</v>
      </c>
      <c r="F92" s="116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22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39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84"/>
      <c r="AC92" s="40">
        <f t="shared" si="21"/>
        <v>704.96388524218992</v>
      </c>
      <c r="AD92" s="40">
        <f t="shared" si="22"/>
        <v>604.96388524218992</v>
      </c>
    </row>
    <row r="93" spans="1:30" ht="14.4" customHeight="1" x14ac:dyDescent="0.25">
      <c r="A93" s="188">
        <v>42933</v>
      </c>
      <c r="B93" s="175" t="s">
        <v>205</v>
      </c>
      <c r="C93" s="46" t="s">
        <v>63</v>
      </c>
      <c r="D93" s="46">
        <v>500</v>
      </c>
      <c r="E93" s="46">
        <v>11.91</v>
      </c>
      <c r="F93" s="116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22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39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x14ac:dyDescent="0.25">
      <c r="A94" s="188">
        <v>42934</v>
      </c>
      <c r="B94" s="284" t="s">
        <v>627</v>
      </c>
      <c r="C94" s="179" t="s">
        <v>69</v>
      </c>
      <c r="D94" s="179">
        <v>400</v>
      </c>
      <c r="E94" s="179">
        <v>12.04</v>
      </c>
      <c r="F94" s="116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22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39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customHeight="1" x14ac:dyDescent="0.25">
      <c r="A95" s="188">
        <v>42941</v>
      </c>
      <c r="B95" s="175" t="s">
        <v>206</v>
      </c>
      <c r="C95" s="46" t="s">
        <v>63</v>
      </c>
      <c r="D95" s="46">
        <v>400</v>
      </c>
      <c r="E95" s="46">
        <v>12.02</v>
      </c>
      <c r="F95" s="116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22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39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customHeight="1" x14ac:dyDescent="0.25">
      <c r="A96" s="188">
        <v>42942</v>
      </c>
      <c r="B96" s="175" t="s">
        <v>207</v>
      </c>
      <c r="C96" s="46" t="s">
        <v>63</v>
      </c>
      <c r="D96" s="46">
        <v>500</v>
      </c>
      <c r="E96" s="46">
        <v>11.88</v>
      </c>
      <c r="F96" s="116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22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39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customHeight="1" x14ac:dyDescent="0.25">
      <c r="A97" s="188">
        <v>42942</v>
      </c>
      <c r="B97" s="175" t="s">
        <v>208</v>
      </c>
      <c r="C97" s="46" t="s">
        <v>63</v>
      </c>
      <c r="D97" s="46">
        <v>500</v>
      </c>
      <c r="E97" s="46">
        <v>11.76</v>
      </c>
      <c r="F97" s="116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22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39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customHeight="1" x14ac:dyDescent="0.25">
      <c r="A98" s="188">
        <v>42943</v>
      </c>
      <c r="B98" s="175" t="s">
        <v>209</v>
      </c>
      <c r="C98" s="46" t="s">
        <v>63</v>
      </c>
      <c r="D98" s="46">
        <v>500</v>
      </c>
      <c r="E98" s="46">
        <v>11.68</v>
      </c>
      <c r="F98" s="116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22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39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customHeight="1" x14ac:dyDescent="0.25">
      <c r="A99" s="188">
        <v>42943</v>
      </c>
      <c r="B99" s="175"/>
      <c r="C99" s="46" t="s">
        <v>69</v>
      </c>
      <c r="D99" s="46">
        <v>400</v>
      </c>
      <c r="E99" s="46">
        <v>11.82</v>
      </c>
      <c r="F99" s="116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22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39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customHeight="1" x14ac:dyDescent="0.25">
      <c r="A100" s="188">
        <v>42943</v>
      </c>
      <c r="B100" s="175"/>
      <c r="C100" s="46" t="s">
        <v>69</v>
      </c>
      <c r="D100" s="46">
        <v>400</v>
      </c>
      <c r="E100" s="46">
        <v>11.88</v>
      </c>
      <c r="F100" s="116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22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39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customHeight="1" x14ac:dyDescent="0.25">
      <c r="A101" s="188">
        <v>42944</v>
      </c>
      <c r="B101" s="175"/>
      <c r="C101" s="179" t="s">
        <v>69</v>
      </c>
      <c r="D101" s="179">
        <v>400</v>
      </c>
      <c r="E101" s="179">
        <v>11.93</v>
      </c>
      <c r="F101" s="116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22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39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customHeight="1" x14ac:dyDescent="0.25">
      <c r="A102" s="188">
        <v>42944</v>
      </c>
      <c r="B102" s="175" t="s">
        <v>210</v>
      </c>
      <c r="C102" s="46" t="s">
        <v>63</v>
      </c>
      <c r="D102" s="46">
        <v>500</v>
      </c>
      <c r="E102" s="46">
        <v>11.84</v>
      </c>
      <c r="F102" s="116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22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39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customHeight="1" x14ac:dyDescent="0.25">
      <c r="A103" s="188">
        <v>42947</v>
      </c>
      <c r="B103" s="175" t="s">
        <v>211</v>
      </c>
      <c r="C103" s="46" t="s">
        <v>63</v>
      </c>
      <c r="D103" s="46">
        <v>500</v>
      </c>
      <c r="E103" s="46">
        <v>11.75</v>
      </c>
      <c r="F103" s="116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22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39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customHeight="1" x14ac:dyDescent="0.25">
      <c r="A104" s="188">
        <v>42948</v>
      </c>
      <c r="B104" s="175" t="s">
        <v>212</v>
      </c>
      <c r="C104" s="46" t="s">
        <v>63</v>
      </c>
      <c r="D104" s="46">
        <v>500</v>
      </c>
      <c r="E104" s="46">
        <v>11.72</v>
      </c>
      <c r="F104" s="116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22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39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customHeight="1" x14ac:dyDescent="0.25">
      <c r="A105" s="188">
        <v>42948</v>
      </c>
      <c r="B105" s="175"/>
      <c r="C105" s="46" t="s">
        <v>69</v>
      </c>
      <c r="D105" s="46">
        <v>400</v>
      </c>
      <c r="E105" s="46">
        <v>11.84</v>
      </c>
      <c r="F105" s="116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22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39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customHeight="1" x14ac:dyDescent="0.25">
      <c r="A106" s="188">
        <v>42948</v>
      </c>
      <c r="B106" s="175"/>
      <c r="C106" s="179" t="s">
        <v>69</v>
      </c>
      <c r="D106" s="179">
        <v>400</v>
      </c>
      <c r="E106" s="179">
        <v>11.91</v>
      </c>
      <c r="F106" s="116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22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39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customHeight="1" x14ac:dyDescent="0.25">
      <c r="A107" s="188">
        <v>42948</v>
      </c>
      <c r="B107" s="175"/>
      <c r="C107" s="46" t="s">
        <v>69</v>
      </c>
      <c r="D107" s="179">
        <v>400</v>
      </c>
      <c r="E107" s="179">
        <v>12</v>
      </c>
      <c r="F107" s="116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22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39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customHeight="1" x14ac:dyDescent="0.25">
      <c r="A108" s="188">
        <v>42949</v>
      </c>
      <c r="B108" s="176" t="s">
        <v>213</v>
      </c>
      <c r="C108" s="46" t="s">
        <v>63</v>
      </c>
      <c r="D108" s="46">
        <v>500</v>
      </c>
      <c r="E108" s="46">
        <v>11.81</v>
      </c>
      <c r="F108" s="116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22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39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customHeight="1" x14ac:dyDescent="0.25">
      <c r="A109" s="188">
        <v>42949</v>
      </c>
      <c r="B109" s="175" t="s">
        <v>214</v>
      </c>
      <c r="C109" s="46" t="s">
        <v>63</v>
      </c>
      <c r="D109" s="46">
        <v>500</v>
      </c>
      <c r="E109" s="46">
        <v>11.73</v>
      </c>
      <c r="F109" s="116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22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39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customHeight="1" x14ac:dyDescent="0.25">
      <c r="A110" s="188">
        <v>42950</v>
      </c>
      <c r="B110" s="175" t="s">
        <v>215</v>
      </c>
      <c r="C110" s="46" t="s">
        <v>63</v>
      </c>
      <c r="D110" s="46">
        <v>500</v>
      </c>
      <c r="E110" s="46">
        <v>11.6</v>
      </c>
      <c r="F110" s="116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22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39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customHeight="1" x14ac:dyDescent="0.25">
      <c r="A111" s="188">
        <v>42950</v>
      </c>
      <c r="B111" s="175" t="s">
        <v>216</v>
      </c>
      <c r="C111" s="46" t="s">
        <v>63</v>
      </c>
      <c r="D111" s="46">
        <v>500</v>
      </c>
      <c r="E111" s="46">
        <v>11.55</v>
      </c>
      <c r="F111" s="116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22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39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customHeight="1" x14ac:dyDescent="0.25">
      <c r="A112" s="188">
        <v>42954</v>
      </c>
      <c r="B112" s="175" t="s">
        <v>217</v>
      </c>
      <c r="C112" s="46" t="s">
        <v>63</v>
      </c>
      <c r="D112" s="46">
        <v>500</v>
      </c>
      <c r="E112" s="46">
        <v>11.42</v>
      </c>
      <c r="F112" s="116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22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39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customHeight="1" x14ac:dyDescent="0.25">
      <c r="A113" s="188">
        <v>42954</v>
      </c>
      <c r="B113" s="175" t="s">
        <v>218</v>
      </c>
      <c r="C113" s="46" t="s">
        <v>63</v>
      </c>
      <c r="D113" s="46">
        <v>500</v>
      </c>
      <c r="E113" s="46">
        <v>11.38</v>
      </c>
      <c r="F113" s="116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22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39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x14ac:dyDescent="0.25">
      <c r="A114" s="188">
        <v>42954</v>
      </c>
      <c r="B114" s="176"/>
      <c r="C114" s="179" t="s">
        <v>69</v>
      </c>
      <c r="D114" s="179">
        <v>400</v>
      </c>
      <c r="E114" s="179">
        <v>11.52</v>
      </c>
      <c r="F114" s="116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22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39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customHeight="1" x14ac:dyDescent="0.25">
      <c r="A115" s="188">
        <v>42955</v>
      </c>
      <c r="B115" s="175" t="s">
        <v>219</v>
      </c>
      <c r="C115" s="46" t="s">
        <v>63</v>
      </c>
      <c r="D115" s="46">
        <v>500</v>
      </c>
      <c r="E115" s="46">
        <v>11.43</v>
      </c>
      <c r="F115" s="116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22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39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customHeight="1" x14ac:dyDescent="0.25">
      <c r="A116" s="188">
        <v>42956</v>
      </c>
      <c r="B116" s="175" t="s">
        <v>197</v>
      </c>
      <c r="C116" s="46" t="s">
        <v>63</v>
      </c>
      <c r="D116" s="46">
        <v>1000</v>
      </c>
      <c r="E116" s="46">
        <v>11.38</v>
      </c>
      <c r="F116" s="116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22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39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x14ac:dyDescent="0.25">
      <c r="A117" s="188">
        <v>42956</v>
      </c>
      <c r="B117" s="176"/>
      <c r="C117" s="179" t="s">
        <v>69</v>
      </c>
      <c r="D117" s="179">
        <v>400</v>
      </c>
      <c r="E117" s="179">
        <v>11.46</v>
      </c>
      <c r="F117" s="116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22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39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x14ac:dyDescent="0.25">
      <c r="A118" s="188">
        <v>42957</v>
      </c>
      <c r="B118" s="176"/>
      <c r="C118" s="179" t="s">
        <v>69</v>
      </c>
      <c r="D118" s="179">
        <v>400</v>
      </c>
      <c r="E118" s="179">
        <v>11.5</v>
      </c>
      <c r="F118" s="116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22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39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customHeight="1" x14ac:dyDescent="0.25">
      <c r="A119" s="188">
        <v>42957</v>
      </c>
      <c r="B119" s="175" t="s">
        <v>220</v>
      </c>
      <c r="C119" s="46" t="s">
        <v>63</v>
      </c>
      <c r="D119" s="179">
        <v>1000</v>
      </c>
      <c r="E119" s="179">
        <v>11.37</v>
      </c>
      <c r="F119" s="116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22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39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customHeight="1" x14ac:dyDescent="0.25">
      <c r="A120" s="188">
        <v>42957</v>
      </c>
      <c r="B120" s="175" t="s">
        <v>221</v>
      </c>
      <c r="C120" s="46" t="s">
        <v>63</v>
      </c>
      <c r="D120" s="179">
        <v>1000</v>
      </c>
      <c r="E120" s="179">
        <v>11.26</v>
      </c>
      <c r="F120" s="116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22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39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customHeight="1" x14ac:dyDescent="0.25">
      <c r="A121" s="188">
        <v>42957</v>
      </c>
      <c r="B121" s="175"/>
      <c r="C121" s="46" t="s">
        <v>69</v>
      </c>
      <c r="D121" s="179">
        <v>400</v>
      </c>
      <c r="E121" s="179">
        <v>11.34</v>
      </c>
      <c r="F121" s="116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22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39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customHeight="1" x14ac:dyDescent="0.25">
      <c r="A122" s="188">
        <v>42958</v>
      </c>
      <c r="B122" s="175" t="s">
        <v>222</v>
      </c>
      <c r="C122" s="46" t="s">
        <v>63</v>
      </c>
      <c r="D122" s="179">
        <v>500</v>
      </c>
      <c r="E122" s="179">
        <v>11.2</v>
      </c>
      <c r="F122" s="116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22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39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customHeight="1" x14ac:dyDescent="0.25">
      <c r="A123" s="188">
        <v>42958</v>
      </c>
      <c r="B123" s="175" t="s">
        <v>223</v>
      </c>
      <c r="C123" s="46" t="s">
        <v>63</v>
      </c>
      <c r="D123" s="179">
        <v>500</v>
      </c>
      <c r="E123" s="179">
        <v>11.12</v>
      </c>
      <c r="F123" s="116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22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39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customHeight="1" x14ac:dyDescent="0.25">
      <c r="A124" s="190">
        <v>42958</v>
      </c>
      <c r="B124" s="176"/>
      <c r="C124" s="66" t="s">
        <v>63</v>
      </c>
      <c r="D124" s="118">
        <v>500</v>
      </c>
      <c r="E124" s="118">
        <v>11.07</v>
      </c>
      <c r="F124" s="116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22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39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customHeight="1" x14ac:dyDescent="0.25">
      <c r="A125" s="190">
        <v>42961</v>
      </c>
      <c r="B125" s="175" t="s">
        <v>224</v>
      </c>
      <c r="C125" s="66" t="s">
        <v>69</v>
      </c>
      <c r="D125" s="118">
        <v>400</v>
      </c>
      <c r="E125" s="118">
        <v>11.21</v>
      </c>
      <c r="F125" s="116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22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39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x14ac:dyDescent="0.25">
      <c r="A126" s="190">
        <v>42963</v>
      </c>
      <c r="B126" s="176"/>
      <c r="C126" s="118" t="s">
        <v>69</v>
      </c>
      <c r="D126" s="118">
        <v>400</v>
      </c>
      <c r="E126" s="118">
        <v>11.32</v>
      </c>
      <c r="F126" s="116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22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39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x14ac:dyDescent="0.25">
      <c r="A127" s="190">
        <v>42965</v>
      </c>
      <c r="B127" s="176"/>
      <c r="C127" s="118" t="s">
        <v>69</v>
      </c>
      <c r="D127" s="118">
        <v>400</v>
      </c>
      <c r="E127" s="118">
        <v>11.52</v>
      </c>
      <c r="F127" s="116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22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39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customHeight="1" x14ac:dyDescent="0.25">
      <c r="A128" s="190">
        <v>42965</v>
      </c>
      <c r="B128" s="175"/>
      <c r="C128" s="66" t="s">
        <v>69</v>
      </c>
      <c r="D128" s="118">
        <v>400</v>
      </c>
      <c r="E128" s="118">
        <v>11.71</v>
      </c>
      <c r="F128" s="116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22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39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customHeight="1" x14ac:dyDescent="0.25">
      <c r="A129" s="190">
        <v>42968</v>
      </c>
      <c r="B129" s="175"/>
      <c r="C129" s="66" t="s">
        <v>69</v>
      </c>
      <c r="D129" s="118">
        <v>400</v>
      </c>
      <c r="E129" s="118">
        <v>11.88</v>
      </c>
      <c r="F129" s="116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22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39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customHeight="1" x14ac:dyDescent="0.25">
      <c r="A130" s="190">
        <v>42968</v>
      </c>
      <c r="B130" s="176"/>
      <c r="C130" s="118" t="s">
        <v>69</v>
      </c>
      <c r="D130" s="118">
        <v>400</v>
      </c>
      <c r="E130" s="118">
        <v>12.04</v>
      </c>
      <c r="F130" s="116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22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39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customHeight="1" x14ac:dyDescent="0.25">
      <c r="A131" s="190">
        <v>42968</v>
      </c>
      <c r="B131" s="176"/>
      <c r="C131" s="118" t="s">
        <v>69</v>
      </c>
      <c r="D131" s="118">
        <v>400</v>
      </c>
      <c r="E131" s="118">
        <v>12.12</v>
      </c>
      <c r="F131" s="116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22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39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x14ac:dyDescent="0.25">
      <c r="A132" s="190">
        <v>42968</v>
      </c>
      <c r="B132" s="175"/>
      <c r="C132" s="118" t="s">
        <v>69</v>
      </c>
      <c r="D132" s="118">
        <v>400</v>
      </c>
      <c r="E132" s="118">
        <v>12.15</v>
      </c>
      <c r="F132" s="116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22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39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81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customHeight="1" x14ac:dyDescent="0.25">
      <c r="A133" s="190">
        <v>42969</v>
      </c>
      <c r="B133" s="175" t="s">
        <v>225</v>
      </c>
      <c r="C133" s="66" t="s">
        <v>63</v>
      </c>
      <c r="D133" s="118">
        <v>500</v>
      </c>
      <c r="E133" s="118">
        <v>12</v>
      </c>
      <c r="F133" s="116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22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39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customHeight="1" x14ac:dyDescent="0.25">
      <c r="A134" s="190">
        <v>42969</v>
      </c>
      <c r="B134" s="175" t="s">
        <v>226</v>
      </c>
      <c r="C134" s="66" t="s">
        <v>63</v>
      </c>
      <c r="D134" s="118">
        <v>500</v>
      </c>
      <c r="E134" s="118">
        <v>11.93</v>
      </c>
      <c r="F134" s="116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22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39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customHeight="1" x14ac:dyDescent="0.25">
      <c r="A135" s="190">
        <v>42969</v>
      </c>
      <c r="B135" s="176"/>
      <c r="C135" s="118" t="s">
        <v>69</v>
      </c>
      <c r="D135" s="118">
        <v>400</v>
      </c>
      <c r="E135" s="118">
        <v>12.02</v>
      </c>
      <c r="F135" s="116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22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39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customHeight="1" x14ac:dyDescent="0.25">
      <c r="A136" s="190">
        <v>42970</v>
      </c>
      <c r="B136" s="175" t="s">
        <v>227</v>
      </c>
      <c r="C136" s="66" t="s">
        <v>63</v>
      </c>
      <c r="D136" s="118">
        <v>500</v>
      </c>
      <c r="E136" s="118">
        <v>11.86</v>
      </c>
      <c r="F136" s="116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91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39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customHeight="1" x14ac:dyDescent="0.25">
      <c r="A137" s="190">
        <v>42972</v>
      </c>
      <c r="B137" s="175"/>
      <c r="C137" s="118" t="s">
        <v>69</v>
      </c>
      <c r="D137" s="118">
        <v>400</v>
      </c>
      <c r="E137" s="118">
        <v>12.03</v>
      </c>
      <c r="F137" s="116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91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39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x14ac:dyDescent="0.25">
      <c r="A138" s="190">
        <v>42972</v>
      </c>
      <c r="B138" s="175"/>
      <c r="C138" s="118" t="s">
        <v>69</v>
      </c>
      <c r="D138" s="118">
        <v>400</v>
      </c>
      <c r="E138" s="118">
        <v>12.06</v>
      </c>
      <c r="F138" s="116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91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39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customHeight="1" x14ac:dyDescent="0.25">
      <c r="A139" s="190">
        <v>42975</v>
      </c>
      <c r="B139" s="175"/>
      <c r="C139" s="66" t="s">
        <v>69</v>
      </c>
      <c r="D139" s="118">
        <v>400</v>
      </c>
      <c r="E139" s="118">
        <v>12.18</v>
      </c>
      <c r="F139" s="116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91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39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customHeight="1" x14ac:dyDescent="0.25">
      <c r="A140" s="190">
        <v>42975</v>
      </c>
      <c r="B140" s="175" t="s">
        <v>228</v>
      </c>
      <c r="C140" s="66" t="s">
        <v>63</v>
      </c>
      <c r="D140" s="118">
        <v>500</v>
      </c>
      <c r="E140" s="118">
        <v>12</v>
      </c>
      <c r="F140" s="116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91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39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92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customHeight="1" x14ac:dyDescent="0.25">
      <c r="A141" s="190">
        <v>42975</v>
      </c>
      <c r="B141" s="175" t="s">
        <v>229</v>
      </c>
      <c r="C141" s="66" t="s">
        <v>63</v>
      </c>
      <c r="D141" s="118">
        <v>500</v>
      </c>
      <c r="E141" s="118">
        <v>11.85</v>
      </c>
      <c r="F141" s="116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91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39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92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customHeight="1" x14ac:dyDescent="0.25">
      <c r="A142" s="190">
        <v>42977</v>
      </c>
      <c r="B142" s="175"/>
      <c r="C142" s="66" t="s">
        <v>69</v>
      </c>
      <c r="D142" s="118">
        <v>400</v>
      </c>
      <c r="E142" s="118">
        <v>11.94</v>
      </c>
      <c r="F142" s="116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91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39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92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customHeight="1" x14ac:dyDescent="0.25">
      <c r="A143" s="190">
        <v>42977</v>
      </c>
      <c r="B143" s="175"/>
      <c r="C143" s="66" t="s">
        <v>69</v>
      </c>
      <c r="D143" s="118">
        <v>400</v>
      </c>
      <c r="E143" s="118">
        <v>12.01</v>
      </c>
      <c r="F143" s="116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91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39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92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customHeight="1" x14ac:dyDescent="0.25">
      <c r="A144" s="190">
        <v>42977</v>
      </c>
      <c r="B144" s="175"/>
      <c r="C144" s="66" t="s">
        <v>69</v>
      </c>
      <c r="D144" s="118">
        <v>400</v>
      </c>
      <c r="E144" s="118">
        <v>12.05</v>
      </c>
      <c r="F144" s="116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91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39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92"/>
      <c r="AC144" s="40">
        <f t="shared" si="41"/>
        <v>1022.0412963277915</v>
      </c>
      <c r="AD144" s="40">
        <f t="shared" si="42"/>
        <v>-3077.9587036722087</v>
      </c>
    </row>
    <row r="145" spans="1:30" x14ac:dyDescent="0.25">
      <c r="A145" s="190">
        <v>42977</v>
      </c>
      <c r="B145" s="175"/>
      <c r="C145" s="66" t="s">
        <v>69</v>
      </c>
      <c r="D145" s="118">
        <v>400</v>
      </c>
      <c r="E145" s="118">
        <v>12.12</v>
      </c>
      <c r="F145" s="116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91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39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92"/>
      <c r="AC145" s="40">
        <f t="shared" si="41"/>
        <v>1038.994310622928</v>
      </c>
      <c r="AD145" s="40">
        <f t="shared" si="42"/>
        <v>-2661.005689377072</v>
      </c>
    </row>
    <row r="146" spans="1:30" x14ac:dyDescent="0.25">
      <c r="A146" s="190">
        <v>42977</v>
      </c>
      <c r="B146" s="175"/>
      <c r="C146" s="66" t="s">
        <v>69</v>
      </c>
      <c r="D146" s="118">
        <v>400</v>
      </c>
      <c r="E146" s="118">
        <v>12.16</v>
      </c>
      <c r="F146" s="116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91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39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92"/>
      <c r="AC146" s="40">
        <f t="shared" si="41"/>
        <v>1046.9307546669313</v>
      </c>
      <c r="AD146" s="40">
        <f t="shared" si="42"/>
        <v>-2253.0692453330685</v>
      </c>
    </row>
    <row r="147" spans="1:30" ht="14.4" customHeight="1" x14ac:dyDescent="0.25">
      <c r="A147" s="190">
        <v>42978</v>
      </c>
      <c r="B147" s="175" t="s">
        <v>230</v>
      </c>
      <c r="C147" s="66" t="s">
        <v>63</v>
      </c>
      <c r="D147" s="118">
        <v>500</v>
      </c>
      <c r="E147" s="118">
        <v>11.91</v>
      </c>
      <c r="F147" s="116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91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39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92"/>
      <c r="AC147" s="40">
        <f t="shared" si="41"/>
        <v>999.2521391057835</v>
      </c>
      <c r="AD147" s="40">
        <f t="shared" si="42"/>
        <v>-2800.7478608942165</v>
      </c>
    </row>
    <row r="148" spans="1:30" ht="14.4" customHeight="1" x14ac:dyDescent="0.25">
      <c r="A148" s="190">
        <v>42978</v>
      </c>
      <c r="B148" s="175" t="s">
        <v>231</v>
      </c>
      <c r="C148" s="66" t="s">
        <v>63</v>
      </c>
      <c r="D148" s="118">
        <v>1000</v>
      </c>
      <c r="E148" s="118">
        <v>11.84</v>
      </c>
      <c r="F148" s="116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91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39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92"/>
      <c r="AC148" s="40">
        <f t="shared" si="41"/>
        <v>982.20514668495639</v>
      </c>
      <c r="AD148" s="40">
        <f t="shared" si="42"/>
        <v>-3817.7948533150438</v>
      </c>
    </row>
    <row r="149" spans="1:30" ht="14.4" customHeight="1" x14ac:dyDescent="0.25">
      <c r="A149" s="190">
        <v>42978</v>
      </c>
      <c r="B149" s="175"/>
      <c r="C149" s="66" t="s">
        <v>69</v>
      </c>
      <c r="D149" s="118">
        <v>400</v>
      </c>
      <c r="E149" s="118">
        <v>11.99</v>
      </c>
      <c r="F149" s="116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91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39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92"/>
      <c r="AC149" s="40">
        <f t="shared" si="41"/>
        <v>1029.1207535237597</v>
      </c>
      <c r="AD149" s="40">
        <f t="shared" si="42"/>
        <v>-3370.87924647624</v>
      </c>
    </row>
    <row r="150" spans="1:30" ht="14.4" customHeight="1" x14ac:dyDescent="0.25">
      <c r="A150" s="190">
        <v>42978</v>
      </c>
      <c r="B150" s="175" t="s">
        <v>232</v>
      </c>
      <c r="C150" s="66" t="s">
        <v>63</v>
      </c>
      <c r="D150" s="118">
        <v>500</v>
      </c>
      <c r="E150" s="118">
        <v>11.88</v>
      </c>
      <c r="F150" s="116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91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39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92"/>
      <c r="AC150" s="40">
        <f t="shared" si="41"/>
        <v>997.5086140361858</v>
      </c>
      <c r="AD150" s="40">
        <f t="shared" si="42"/>
        <v>-3902.4913859638141</v>
      </c>
    </row>
    <row r="151" spans="1:30" ht="14.4" customHeight="1" x14ac:dyDescent="0.25">
      <c r="A151" s="190">
        <v>42978</v>
      </c>
      <c r="B151" s="175" t="s">
        <v>233</v>
      </c>
      <c r="C151" s="66" t="s">
        <v>63</v>
      </c>
      <c r="D151" s="118">
        <v>500</v>
      </c>
      <c r="E151" s="118">
        <v>11.83</v>
      </c>
      <c r="F151" s="116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91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39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92"/>
      <c r="AC151" s="40">
        <f t="shared" si="41"/>
        <v>980.60247969145223</v>
      </c>
      <c r="AD151" s="40">
        <f t="shared" si="42"/>
        <v>-4419.3975203085474</v>
      </c>
    </row>
    <row r="152" spans="1:30" ht="14.4" customHeight="1" x14ac:dyDescent="0.25">
      <c r="A152" s="190">
        <v>42978</v>
      </c>
      <c r="B152" s="175" t="s">
        <v>234</v>
      </c>
      <c r="C152" s="66" t="s">
        <v>63</v>
      </c>
      <c r="D152" s="118">
        <v>500</v>
      </c>
      <c r="E152" s="118">
        <v>11.78</v>
      </c>
      <c r="F152" s="116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91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39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92"/>
      <c r="AC152" s="40">
        <f t="shared" si="41"/>
        <v>961.43164980898814</v>
      </c>
      <c r="AD152" s="40">
        <f t="shared" si="42"/>
        <v>-4938.5683501910116</v>
      </c>
    </row>
    <row r="153" spans="1:30" ht="14.4" customHeight="1" x14ac:dyDescent="0.25">
      <c r="A153" s="190">
        <v>42979</v>
      </c>
      <c r="B153" s="175" t="s">
        <v>235</v>
      </c>
      <c r="C153" s="66" t="s">
        <v>63</v>
      </c>
      <c r="D153" s="118">
        <v>1000</v>
      </c>
      <c r="E153" s="118">
        <v>11.75</v>
      </c>
      <c r="F153" s="116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91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39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92"/>
      <c r="AC153" s="40">
        <f t="shared" si="41"/>
        <v>948.33032104254301</v>
      </c>
      <c r="AD153" s="40">
        <f t="shared" si="42"/>
        <v>-5951.6696789574571</v>
      </c>
    </row>
    <row r="154" spans="1:30" ht="14.4" customHeight="1" x14ac:dyDescent="0.25">
      <c r="A154" s="190">
        <v>42979</v>
      </c>
      <c r="B154" s="175"/>
      <c r="C154" s="66" t="s">
        <v>69</v>
      </c>
      <c r="D154" s="118">
        <v>400</v>
      </c>
      <c r="E154" s="118">
        <v>11.84</v>
      </c>
      <c r="F154" s="116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91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39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92"/>
      <c r="AC154" s="40">
        <f t="shared" si="41"/>
        <v>992.72294258867259</v>
      </c>
      <c r="AD154" s="40">
        <f t="shared" si="42"/>
        <v>-5507.2770574113274</v>
      </c>
    </row>
    <row r="155" spans="1:30" ht="14.4" customHeight="1" x14ac:dyDescent="0.25">
      <c r="A155" s="190">
        <v>42982</v>
      </c>
      <c r="B155" s="175" t="s">
        <v>236</v>
      </c>
      <c r="C155" s="66" t="s">
        <v>63</v>
      </c>
      <c r="D155" s="118">
        <v>500</v>
      </c>
      <c r="E155" s="118">
        <v>11.73</v>
      </c>
      <c r="F155" s="116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91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39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92"/>
      <c r="AC155" s="40">
        <f t="shared" si="41"/>
        <v>940.68198126597531</v>
      </c>
      <c r="AD155" s="40">
        <f t="shared" si="42"/>
        <v>-6059.3180187340249</v>
      </c>
    </row>
    <row r="156" spans="1:30" ht="14.4" customHeight="1" x14ac:dyDescent="0.25">
      <c r="A156" s="190">
        <v>42983</v>
      </c>
      <c r="B156" s="175"/>
      <c r="C156" s="66" t="s">
        <v>69</v>
      </c>
      <c r="D156" s="118">
        <v>400</v>
      </c>
      <c r="E156" s="118">
        <v>11.84</v>
      </c>
      <c r="F156" s="116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91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39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92"/>
      <c r="AC156" s="40">
        <f t="shared" si="41"/>
        <v>996.12191792651072</v>
      </c>
      <c r="AD156" s="40">
        <f t="shared" si="42"/>
        <v>-5603.8780820734892</v>
      </c>
    </row>
    <row r="157" spans="1:30" ht="14.4" customHeight="1" x14ac:dyDescent="0.25">
      <c r="A157" s="190">
        <v>42983</v>
      </c>
      <c r="B157" s="175"/>
      <c r="C157" s="66" t="s">
        <v>69</v>
      </c>
      <c r="D157" s="118">
        <v>400</v>
      </c>
      <c r="E157" s="118">
        <v>11.94</v>
      </c>
      <c r="F157" s="116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91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39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92"/>
      <c r="AC157" s="40">
        <f t="shared" si="41"/>
        <v>1042.2095809254513</v>
      </c>
      <c r="AD157" s="40">
        <f t="shared" si="42"/>
        <v>-5157.7904190745485</v>
      </c>
    </row>
    <row r="158" spans="1:30" ht="14.4" customHeight="1" x14ac:dyDescent="0.25">
      <c r="A158" s="190">
        <v>42984</v>
      </c>
      <c r="B158" s="175" t="s">
        <v>237</v>
      </c>
      <c r="C158" s="66" t="s">
        <v>63</v>
      </c>
      <c r="D158" s="118">
        <v>500</v>
      </c>
      <c r="E158" s="118">
        <v>11.73</v>
      </c>
      <c r="F158" s="116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91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39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92"/>
      <c r="AC158" s="40">
        <f t="shared" si="41"/>
        <v>949.50007640664001</v>
      </c>
      <c r="AD158" s="40">
        <f t="shared" si="42"/>
        <v>-5750.4999235933601</v>
      </c>
    </row>
    <row r="159" spans="1:30" ht="14.4" customHeight="1" x14ac:dyDescent="0.25">
      <c r="A159" s="190">
        <v>42985</v>
      </c>
      <c r="B159" s="175"/>
      <c r="C159" s="66" t="s">
        <v>69</v>
      </c>
      <c r="D159" s="118">
        <v>400</v>
      </c>
      <c r="E159" s="118">
        <v>11.89</v>
      </c>
      <c r="F159" s="116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91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39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92"/>
      <c r="AC159" s="40">
        <f t="shared" si="41"/>
        <v>1026.0175588099148</v>
      </c>
      <c r="AD159" s="40">
        <f t="shared" si="42"/>
        <v>-5273.9824411900854</v>
      </c>
    </row>
    <row r="160" spans="1:30" ht="14.4" customHeight="1" x14ac:dyDescent="0.25">
      <c r="A160" s="190">
        <v>42985</v>
      </c>
      <c r="B160" s="175"/>
      <c r="C160" s="66" t="s">
        <v>69</v>
      </c>
      <c r="D160" s="118">
        <v>400</v>
      </c>
      <c r="E160" s="118">
        <v>12</v>
      </c>
      <c r="F160" s="116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91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39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92"/>
      <c r="AC160" s="40">
        <f t="shared" si="41"/>
        <v>1073.5172645208238</v>
      </c>
      <c r="AD160" s="40">
        <f t="shared" si="42"/>
        <v>-4826.482735479176</v>
      </c>
    </row>
    <row r="161" spans="1:30" x14ac:dyDescent="0.25">
      <c r="A161" s="190">
        <v>42985</v>
      </c>
      <c r="B161" s="175"/>
      <c r="C161" s="66" t="s">
        <v>69</v>
      </c>
      <c r="D161" s="118">
        <v>400</v>
      </c>
      <c r="E161" s="118">
        <v>12.07</v>
      </c>
      <c r="F161" s="116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91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39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92"/>
      <c r="AC161" s="40">
        <f t="shared" si="41"/>
        <v>1100.6775135252597</v>
      </c>
      <c r="AD161" s="40">
        <f t="shared" si="42"/>
        <v>-4399.3224864747408</v>
      </c>
    </row>
    <row r="162" spans="1:30" x14ac:dyDescent="0.25">
      <c r="A162" s="190">
        <v>42985</v>
      </c>
      <c r="B162" s="175"/>
      <c r="C162" s="66" t="s">
        <v>69</v>
      </c>
      <c r="D162" s="118">
        <v>400</v>
      </c>
      <c r="E162" s="118">
        <v>12.12</v>
      </c>
      <c r="F162" s="116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91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39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92"/>
      <c r="AC162" s="40">
        <f t="shared" si="41"/>
        <v>1118.0030538159965</v>
      </c>
      <c r="AD162" s="40">
        <f t="shared" si="42"/>
        <v>-3981.9969461840037</v>
      </c>
    </row>
    <row r="163" spans="1:30" ht="14.4" customHeight="1" x14ac:dyDescent="0.25">
      <c r="A163" s="190">
        <v>42985</v>
      </c>
      <c r="B163" s="175"/>
      <c r="C163" s="66" t="s">
        <v>69</v>
      </c>
      <c r="D163" s="118">
        <v>400</v>
      </c>
      <c r="E163" s="118">
        <v>12.17</v>
      </c>
      <c r="F163" s="116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91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39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92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customHeight="1" x14ac:dyDescent="0.25">
      <c r="A164" s="190">
        <v>42985</v>
      </c>
      <c r="B164" s="175" t="s">
        <v>238</v>
      </c>
      <c r="C164" s="66" t="s">
        <v>63</v>
      </c>
      <c r="D164" s="118">
        <v>500</v>
      </c>
      <c r="E164" s="118">
        <v>12.02</v>
      </c>
      <c r="F164" s="116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91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39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92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customHeight="1" x14ac:dyDescent="0.25">
      <c r="A165" s="190">
        <v>42986</v>
      </c>
      <c r="B165" s="175" t="s">
        <v>239</v>
      </c>
      <c r="C165" s="66" t="s">
        <v>63</v>
      </c>
      <c r="D165" s="118">
        <v>500</v>
      </c>
      <c r="E165" s="118">
        <v>11.92</v>
      </c>
      <c r="F165" s="116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91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39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92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customHeight="1" x14ac:dyDescent="0.25">
      <c r="A166" s="190">
        <v>42986</v>
      </c>
      <c r="B166" s="175"/>
      <c r="C166" s="66" t="s">
        <v>69</v>
      </c>
      <c r="D166" s="118">
        <v>400</v>
      </c>
      <c r="E166" s="118">
        <v>12.04</v>
      </c>
      <c r="F166" s="116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91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39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92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customHeight="1" x14ac:dyDescent="0.25">
      <c r="A167" s="190">
        <v>42986</v>
      </c>
      <c r="B167" s="175"/>
      <c r="C167" s="66" t="s">
        <v>69</v>
      </c>
      <c r="D167" s="118">
        <v>400</v>
      </c>
      <c r="E167" s="118">
        <v>12.1</v>
      </c>
      <c r="F167" s="116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91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39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92"/>
      <c r="AC167" s="40">
        <f t="shared" si="41"/>
        <v>1119.2294854751974</v>
      </c>
      <c r="AD167" s="40">
        <f t="shared" si="42"/>
        <v>-3780.7705145248028</v>
      </c>
    </row>
    <row r="168" spans="1:30" s="1" customFormat="1" x14ac:dyDescent="0.25">
      <c r="A168" s="190">
        <v>42986</v>
      </c>
      <c r="B168" s="175"/>
      <c r="C168" s="66" t="s">
        <v>69</v>
      </c>
      <c r="D168" s="118">
        <v>400</v>
      </c>
      <c r="E168" s="118">
        <v>12.18</v>
      </c>
      <c r="F168" s="116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91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39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92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customHeight="1" x14ac:dyDescent="0.25">
      <c r="A169" s="190">
        <v>42986</v>
      </c>
      <c r="B169" s="175"/>
      <c r="C169" s="66" t="s">
        <v>69</v>
      </c>
      <c r="D169" s="118">
        <v>400</v>
      </c>
      <c r="E169" s="118">
        <v>12.2</v>
      </c>
      <c r="F169" s="116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91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39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92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customHeight="1" x14ac:dyDescent="0.25">
      <c r="A170" s="190">
        <v>42989</v>
      </c>
      <c r="B170" s="175"/>
      <c r="C170" s="66" t="s">
        <v>69</v>
      </c>
      <c r="D170" s="118">
        <v>400</v>
      </c>
      <c r="E170" s="118">
        <v>12.29</v>
      </c>
      <c r="F170" s="116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91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39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92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customHeight="1" x14ac:dyDescent="0.25">
      <c r="A171" s="190">
        <v>42989</v>
      </c>
      <c r="B171" s="175" t="s">
        <v>240</v>
      </c>
      <c r="C171" s="66" t="s">
        <v>63</v>
      </c>
      <c r="D171" s="118">
        <v>500</v>
      </c>
      <c r="E171" s="118">
        <v>12.16</v>
      </c>
      <c r="F171" s="116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91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39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92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customHeight="1" x14ac:dyDescent="0.25">
      <c r="A172" s="190">
        <v>42989</v>
      </c>
      <c r="B172" s="175" t="s">
        <v>241</v>
      </c>
      <c r="C172" s="66" t="s">
        <v>63</v>
      </c>
      <c r="D172" s="118">
        <v>500</v>
      </c>
      <c r="E172" s="118">
        <v>12.04</v>
      </c>
      <c r="F172" s="116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91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39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92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customHeight="1" x14ac:dyDescent="0.25">
      <c r="A173" s="190">
        <v>42989</v>
      </c>
      <c r="B173" s="175" t="s">
        <v>242</v>
      </c>
      <c r="C173" s="66" t="s">
        <v>63</v>
      </c>
      <c r="D173" s="118">
        <v>500</v>
      </c>
      <c r="E173" s="118">
        <v>12</v>
      </c>
      <c r="F173" s="116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91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39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92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customHeight="1" x14ac:dyDescent="0.25">
      <c r="A174" s="190">
        <v>42990</v>
      </c>
      <c r="B174" s="175" t="s">
        <v>243</v>
      </c>
      <c r="C174" s="66" t="s">
        <v>63</v>
      </c>
      <c r="D174" s="118">
        <v>1000</v>
      </c>
      <c r="E174" s="118">
        <v>11.89</v>
      </c>
      <c r="F174" s="116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91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39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92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customHeight="1" x14ac:dyDescent="0.25">
      <c r="A175" s="190">
        <v>42990</v>
      </c>
      <c r="B175" s="175" t="s">
        <v>244</v>
      </c>
      <c r="C175" s="66" t="s">
        <v>63</v>
      </c>
      <c r="D175" s="118">
        <v>1000</v>
      </c>
      <c r="E175" s="118">
        <v>11.82</v>
      </c>
      <c r="F175" s="116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91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39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92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customHeight="1" x14ac:dyDescent="0.25">
      <c r="A176" s="190">
        <v>42990</v>
      </c>
      <c r="B176" s="175"/>
      <c r="C176" s="66" t="s">
        <v>69</v>
      </c>
      <c r="D176" s="66">
        <v>400</v>
      </c>
      <c r="E176" s="118">
        <v>11.92</v>
      </c>
      <c r="F176" s="116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91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39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92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customHeight="1" x14ac:dyDescent="0.25">
      <c r="A177" s="190">
        <v>42991</v>
      </c>
      <c r="B177" s="175" t="s">
        <v>245</v>
      </c>
      <c r="C177" s="66" t="s">
        <v>63</v>
      </c>
      <c r="D177" s="66">
        <v>500</v>
      </c>
      <c r="E177" s="118">
        <v>11.82</v>
      </c>
      <c r="F177" s="116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91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39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92"/>
      <c r="AC177" s="40">
        <f t="shared" si="41"/>
        <v>1030.8007969331554</v>
      </c>
      <c r="AD177" s="40">
        <f t="shared" si="42"/>
        <v>-6269.1992030668443</v>
      </c>
    </row>
    <row r="178" spans="1:30" s="1" customFormat="1" x14ac:dyDescent="0.25">
      <c r="A178" s="190">
        <v>42991</v>
      </c>
      <c r="B178" s="175"/>
      <c r="C178" s="66" t="s">
        <v>69</v>
      </c>
      <c r="D178" s="66">
        <v>400</v>
      </c>
      <c r="E178" s="118">
        <v>11.9</v>
      </c>
      <c r="F178" s="116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91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39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92"/>
      <c r="AC178" s="40">
        <f t="shared" si="41"/>
        <v>1072.1023781302438</v>
      </c>
      <c r="AD178" s="40">
        <f t="shared" si="42"/>
        <v>-5827.8976218697562</v>
      </c>
    </row>
    <row r="179" spans="1:30" s="1" customFormat="1" x14ac:dyDescent="0.25">
      <c r="A179" s="190">
        <v>42992</v>
      </c>
      <c r="B179" s="175"/>
      <c r="C179" s="66" t="s">
        <v>69</v>
      </c>
      <c r="D179" s="66">
        <v>400</v>
      </c>
      <c r="E179" s="118">
        <v>12.02</v>
      </c>
      <c r="F179" s="116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91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39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92"/>
      <c r="AC179" s="40">
        <f t="shared" si="41"/>
        <v>1129.4343763519055</v>
      </c>
      <c r="AD179" s="40">
        <f t="shared" si="42"/>
        <v>-5370.5656236480945</v>
      </c>
    </row>
    <row r="180" spans="1:30" s="1" customFormat="1" x14ac:dyDescent="0.25">
      <c r="A180" s="190">
        <v>42992</v>
      </c>
      <c r="B180" s="175"/>
      <c r="C180" s="66" t="s">
        <v>69</v>
      </c>
      <c r="D180" s="66">
        <v>400</v>
      </c>
      <c r="E180" s="118">
        <v>12.06</v>
      </c>
      <c r="F180" s="116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91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39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92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customHeight="1" x14ac:dyDescent="0.25">
      <c r="A181" s="190">
        <v>42992</v>
      </c>
      <c r="B181" s="175" t="s">
        <v>246</v>
      </c>
      <c r="C181" s="66" t="s">
        <v>63</v>
      </c>
      <c r="D181" s="66">
        <v>500</v>
      </c>
      <c r="E181" s="118">
        <v>11.96</v>
      </c>
      <c r="F181" s="116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91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39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92"/>
      <c r="AC181" s="40">
        <f t="shared" si="41"/>
        <v>1104.6120080058449</v>
      </c>
      <c r="AD181" s="40">
        <f t="shared" si="42"/>
        <v>-5495.3879919941555</v>
      </c>
    </row>
    <row r="182" spans="1:30" s="1" customFormat="1" x14ac:dyDescent="0.25">
      <c r="A182" s="190">
        <v>42992</v>
      </c>
      <c r="B182" s="175"/>
      <c r="C182" s="66" t="s">
        <v>69</v>
      </c>
      <c r="D182" s="66">
        <v>400</v>
      </c>
      <c r="E182" s="118">
        <v>12.02</v>
      </c>
      <c r="F182" s="116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91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39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92"/>
      <c r="AC182" s="40">
        <f t="shared" si="41"/>
        <v>1131.2111913269473</v>
      </c>
      <c r="AD182" s="40">
        <f t="shared" si="42"/>
        <v>-5068.7888086730527</v>
      </c>
    </row>
    <row r="183" spans="1:30" s="1" customFormat="1" x14ac:dyDescent="0.25">
      <c r="A183" s="190">
        <v>42992</v>
      </c>
      <c r="B183" s="175"/>
      <c r="C183" s="66" t="s">
        <v>69</v>
      </c>
      <c r="D183" s="66">
        <v>400</v>
      </c>
      <c r="E183" s="118">
        <v>12.06</v>
      </c>
      <c r="F183" s="116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91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39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92"/>
      <c r="AC183" s="40">
        <f t="shared" si="41"/>
        <v>1147.1986261815841</v>
      </c>
      <c r="AD183" s="40">
        <f t="shared" si="42"/>
        <v>-4652.8013738184163</v>
      </c>
    </row>
    <row r="184" spans="1:30" s="1" customFormat="1" x14ac:dyDescent="0.25">
      <c r="A184" s="190">
        <v>42992</v>
      </c>
      <c r="B184" s="175"/>
      <c r="C184" s="66" t="s">
        <v>69</v>
      </c>
      <c r="D184" s="66">
        <v>400</v>
      </c>
      <c r="E184" s="118">
        <v>12.14</v>
      </c>
      <c r="F184" s="116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91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39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92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customHeight="1" x14ac:dyDescent="0.25">
      <c r="A185" s="190">
        <v>42993</v>
      </c>
      <c r="B185" s="175"/>
      <c r="C185" s="66" t="s">
        <v>69</v>
      </c>
      <c r="D185" s="66">
        <v>400</v>
      </c>
      <c r="E185" s="118">
        <v>12.18</v>
      </c>
      <c r="F185" s="116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91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39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92"/>
      <c r="AC185" s="40">
        <f t="shared" si="41"/>
        <v>1190.0785957101727</v>
      </c>
      <c r="AD185" s="40">
        <f t="shared" si="42"/>
        <v>-3809.9214042898275</v>
      </c>
    </row>
    <row r="186" spans="1:30" s="1" customFormat="1" x14ac:dyDescent="0.25">
      <c r="A186" s="190">
        <v>42993</v>
      </c>
      <c r="B186" s="175"/>
      <c r="C186" s="66" t="s">
        <v>69</v>
      </c>
      <c r="D186" s="66">
        <v>400</v>
      </c>
      <c r="E186" s="118">
        <v>12.26</v>
      </c>
      <c r="F186" s="116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91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39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92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customHeight="1" x14ac:dyDescent="0.25">
      <c r="A187" s="190">
        <v>42993</v>
      </c>
      <c r="B187" s="175"/>
      <c r="C187" s="66" t="s">
        <v>69</v>
      </c>
      <c r="D187" s="66">
        <v>400</v>
      </c>
      <c r="E187" s="118">
        <v>12.32</v>
      </c>
      <c r="F187" s="116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91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39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92"/>
      <c r="AC187" s="40">
        <f t="shared" si="41"/>
        <v>1229.7887347199596</v>
      </c>
      <c r="AD187" s="40">
        <f t="shared" si="42"/>
        <v>-2970.2112652800406</v>
      </c>
    </row>
    <row r="188" spans="1:30" s="1" customFormat="1" x14ac:dyDescent="0.25">
      <c r="A188" s="190">
        <v>42993</v>
      </c>
      <c r="B188" s="175"/>
      <c r="C188" s="66" t="s">
        <v>69</v>
      </c>
      <c r="D188" s="66">
        <v>400</v>
      </c>
      <c r="E188" s="118">
        <v>12.44</v>
      </c>
      <c r="F188" s="116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91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39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92"/>
      <c r="AC188" s="40">
        <f t="shared" si="41"/>
        <v>1257.618504803047</v>
      </c>
      <c r="AD188" s="40">
        <f t="shared" si="42"/>
        <v>-2542.381495196953</v>
      </c>
    </row>
    <row r="189" spans="1:30" s="1" customFormat="1" x14ac:dyDescent="0.25">
      <c r="A189" s="190">
        <v>42993</v>
      </c>
      <c r="B189" s="175"/>
      <c r="C189" s="66" t="s">
        <v>69</v>
      </c>
      <c r="D189" s="66">
        <v>400</v>
      </c>
      <c r="E189" s="118">
        <v>12.55</v>
      </c>
      <c r="F189" s="116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91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39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92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customHeight="1" x14ac:dyDescent="0.25">
      <c r="A190" s="190">
        <v>42993</v>
      </c>
      <c r="B190" s="175" t="s">
        <v>247</v>
      </c>
      <c r="C190" s="66" t="s">
        <v>63</v>
      </c>
      <c r="D190" s="66">
        <v>500</v>
      </c>
      <c r="E190" s="118">
        <v>12.31</v>
      </c>
      <c r="F190" s="116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91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39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92"/>
      <c r="AC190" s="40">
        <f t="shared" si="41"/>
        <v>1237.3648017668481</v>
      </c>
      <c r="AD190" s="40">
        <f t="shared" si="42"/>
        <v>-2662.6351982331516</v>
      </c>
    </row>
    <row r="191" spans="1:30" s="1" customFormat="1" x14ac:dyDescent="0.25">
      <c r="A191" s="190">
        <v>42996</v>
      </c>
      <c r="B191" s="175"/>
      <c r="C191" s="66" t="s">
        <v>69</v>
      </c>
      <c r="D191" s="66">
        <v>400</v>
      </c>
      <c r="E191" s="118">
        <v>12.45</v>
      </c>
      <c r="F191" s="116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91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39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92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customHeight="1" x14ac:dyDescent="0.25">
      <c r="A192" s="190">
        <v>42996</v>
      </c>
      <c r="B192" s="175"/>
      <c r="C192" s="66" t="s">
        <v>69</v>
      </c>
      <c r="D192" s="66">
        <v>400</v>
      </c>
      <c r="E192" s="118">
        <v>12.54</v>
      </c>
      <c r="F192" s="116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91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39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92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customHeight="1" x14ac:dyDescent="0.25">
      <c r="A193" s="190">
        <v>42997</v>
      </c>
      <c r="B193" s="175"/>
      <c r="C193" s="66" t="s">
        <v>69</v>
      </c>
      <c r="D193" s="66">
        <v>400</v>
      </c>
      <c r="E193" s="118">
        <v>12.76</v>
      </c>
      <c r="F193" s="116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91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39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92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customHeight="1" x14ac:dyDescent="0.25">
      <c r="A194" s="190">
        <v>42997</v>
      </c>
      <c r="B194" s="175"/>
      <c r="C194" s="66" t="s">
        <v>69</v>
      </c>
      <c r="D194" s="66">
        <v>400</v>
      </c>
      <c r="E194" s="118">
        <v>12.95</v>
      </c>
      <c r="F194" s="116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91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39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92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customHeight="1" x14ac:dyDescent="0.25">
      <c r="A195" s="190">
        <v>42997</v>
      </c>
      <c r="B195" s="175"/>
      <c r="C195" s="66" t="s">
        <v>69</v>
      </c>
      <c r="D195" s="66">
        <v>400</v>
      </c>
      <c r="E195" s="118">
        <v>13.02</v>
      </c>
      <c r="F195" s="116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91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39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92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x14ac:dyDescent="0.25">
      <c r="A196" s="190">
        <v>42997</v>
      </c>
      <c r="B196" s="175"/>
      <c r="C196" s="66" t="s">
        <v>69</v>
      </c>
      <c r="D196" s="66">
        <v>400</v>
      </c>
      <c r="E196" s="118">
        <v>13.29</v>
      </c>
      <c r="F196" s="116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91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39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92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customHeight="1" x14ac:dyDescent="0.25">
      <c r="A197" s="190">
        <v>42997</v>
      </c>
      <c r="B197" s="175" t="s">
        <v>248</v>
      </c>
      <c r="C197" s="66" t="s">
        <v>63</v>
      </c>
      <c r="D197" s="66">
        <v>500</v>
      </c>
      <c r="E197" s="118">
        <v>13.03</v>
      </c>
      <c r="F197" s="116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91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39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92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customHeight="1" x14ac:dyDescent="0.25">
      <c r="A198" s="190">
        <v>42998</v>
      </c>
      <c r="B198" s="175" t="s">
        <v>249</v>
      </c>
      <c r="C198" s="66" t="s">
        <v>63</v>
      </c>
      <c r="D198" s="66">
        <v>500</v>
      </c>
      <c r="E198" s="118">
        <v>12.87</v>
      </c>
      <c r="F198" s="116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91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39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92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customHeight="1" x14ac:dyDescent="0.25">
      <c r="A199" s="190">
        <v>42998</v>
      </c>
      <c r="B199" s="175"/>
      <c r="C199" s="66" t="s">
        <v>69</v>
      </c>
      <c r="D199" s="66">
        <v>400</v>
      </c>
      <c r="E199" s="118">
        <v>13.07</v>
      </c>
      <c r="F199" s="116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91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39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92"/>
      <c r="AC199" s="40">
        <f t="shared" si="61"/>
        <v>1351.9287854437569</v>
      </c>
      <c r="AD199" s="40">
        <f t="shared" si="62"/>
        <v>-748.07121455624315</v>
      </c>
    </row>
    <row r="200" spans="1:30" s="1" customFormat="1" x14ac:dyDescent="0.25">
      <c r="A200" s="190">
        <v>42998</v>
      </c>
      <c r="B200" s="284" t="s">
        <v>627</v>
      </c>
      <c r="C200" s="66" t="s">
        <v>69</v>
      </c>
      <c r="D200" s="66">
        <v>400</v>
      </c>
      <c r="E200" s="118">
        <v>13.19</v>
      </c>
      <c r="F200" s="116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91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39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92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customHeight="1" x14ac:dyDescent="0.25">
      <c r="A201" s="190">
        <v>42999</v>
      </c>
      <c r="B201" s="175" t="s">
        <v>250</v>
      </c>
      <c r="C201" s="66" t="s">
        <v>63</v>
      </c>
      <c r="D201" s="66">
        <v>400</v>
      </c>
      <c r="E201" s="118">
        <v>12.92</v>
      </c>
      <c r="F201" s="116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91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39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92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customHeight="1" x14ac:dyDescent="0.25">
      <c r="A202" s="190">
        <v>42999</v>
      </c>
      <c r="B202" s="175" t="s">
        <v>251</v>
      </c>
      <c r="C202" s="66" t="s">
        <v>63</v>
      </c>
      <c r="D202" s="66">
        <v>500</v>
      </c>
      <c r="E202" s="118">
        <v>12.73</v>
      </c>
      <c r="F202" s="116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91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39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92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customHeight="1" x14ac:dyDescent="0.25">
      <c r="A203" s="190">
        <v>43000</v>
      </c>
      <c r="B203" s="175"/>
      <c r="C203" s="66" t="s">
        <v>69</v>
      </c>
      <c r="D203" s="66">
        <v>400</v>
      </c>
      <c r="E203" s="118">
        <v>12.87</v>
      </c>
      <c r="F203" s="116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91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39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92"/>
      <c r="AC203" s="40">
        <f t="shared" si="61"/>
        <v>1351.7809974941651</v>
      </c>
      <c r="AD203" s="40">
        <f t="shared" si="62"/>
        <v>-848.21900250583485</v>
      </c>
    </row>
    <row r="204" spans="1:30" s="1" customFormat="1" x14ac:dyDescent="0.25">
      <c r="A204" s="190">
        <v>43000</v>
      </c>
      <c r="B204" s="175"/>
      <c r="C204" s="66" t="s">
        <v>69</v>
      </c>
      <c r="D204" s="66">
        <v>400</v>
      </c>
      <c r="E204" s="118">
        <v>13.03</v>
      </c>
      <c r="F204" s="116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91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39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92"/>
      <c r="AC204" s="40">
        <f t="shared" si="61"/>
        <v>1361.3997347467312</v>
      </c>
      <c r="AD204" s="40">
        <f t="shared" si="62"/>
        <v>-438.60026525326884</v>
      </c>
    </row>
    <row r="205" spans="1:30" s="1" customFormat="1" x14ac:dyDescent="0.25">
      <c r="A205" s="190">
        <v>43000</v>
      </c>
      <c r="B205" s="284" t="s">
        <v>627</v>
      </c>
      <c r="C205" s="66" t="s">
        <v>69</v>
      </c>
      <c r="D205" s="66">
        <v>400</v>
      </c>
      <c r="E205" s="118">
        <v>12.98</v>
      </c>
      <c r="F205" s="116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91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39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92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customHeight="1" x14ac:dyDescent="0.25">
      <c r="A206" s="190">
        <v>43003</v>
      </c>
      <c r="B206" s="175" t="s">
        <v>252</v>
      </c>
      <c r="C206" s="66" t="s">
        <v>63</v>
      </c>
      <c r="D206" s="66">
        <v>500</v>
      </c>
      <c r="E206" s="118">
        <v>12.7</v>
      </c>
      <c r="F206" s="116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91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39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92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customHeight="1" x14ac:dyDescent="0.25">
      <c r="A207" s="190">
        <v>43003</v>
      </c>
      <c r="B207" s="175" t="s">
        <v>253</v>
      </c>
      <c r="C207" s="66" t="s">
        <v>63</v>
      </c>
      <c r="D207" s="66">
        <v>500</v>
      </c>
      <c r="E207" s="118">
        <v>12.53</v>
      </c>
      <c r="F207" s="116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91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39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92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customHeight="1" x14ac:dyDescent="0.25">
      <c r="A208" s="190">
        <v>43003</v>
      </c>
      <c r="B208" s="175" t="s">
        <v>254</v>
      </c>
      <c r="C208" s="66" t="s">
        <v>63</v>
      </c>
      <c r="D208" s="66">
        <v>500</v>
      </c>
      <c r="E208" s="118">
        <v>12.33</v>
      </c>
      <c r="F208" s="116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91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39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92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customHeight="1" x14ac:dyDescent="0.25">
      <c r="A209" s="190">
        <v>43003</v>
      </c>
      <c r="B209" s="175" t="s">
        <v>255</v>
      </c>
      <c r="C209" s="66" t="s">
        <v>63</v>
      </c>
      <c r="D209" s="66">
        <v>500</v>
      </c>
      <c r="E209" s="118">
        <v>12.19</v>
      </c>
      <c r="F209" s="116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91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39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92"/>
      <c r="AC209" s="40">
        <f t="shared" si="61"/>
        <v>1314.348280537318</v>
      </c>
      <c r="AD209" s="40">
        <f t="shared" si="62"/>
        <v>-2085.6517194626822</v>
      </c>
    </row>
    <row r="210" spans="1:30" s="1" customFormat="1" x14ac:dyDescent="0.25">
      <c r="A210" s="190">
        <v>43003</v>
      </c>
      <c r="B210" s="175"/>
      <c r="C210" s="66" t="s">
        <v>69</v>
      </c>
      <c r="D210" s="66">
        <v>400</v>
      </c>
      <c r="E210" s="118">
        <v>12.32</v>
      </c>
      <c r="F210" s="116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91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39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92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customHeight="1" x14ac:dyDescent="0.25">
      <c r="A211" s="190">
        <v>43003</v>
      </c>
      <c r="B211" s="175" t="s">
        <v>256</v>
      </c>
      <c r="C211" s="66" t="s">
        <v>63</v>
      </c>
      <c r="D211" s="66">
        <v>500</v>
      </c>
      <c r="E211" s="118">
        <v>12.21</v>
      </c>
      <c r="F211" s="116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91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39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92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customHeight="1" x14ac:dyDescent="0.25">
      <c r="A212" s="190">
        <v>43003</v>
      </c>
      <c r="B212" s="175" t="s">
        <v>257</v>
      </c>
      <c r="C212" s="66" t="s">
        <v>63</v>
      </c>
      <c r="D212" s="66">
        <v>500</v>
      </c>
      <c r="E212" s="118">
        <v>12.09</v>
      </c>
      <c r="F212" s="116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91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39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92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customHeight="1" x14ac:dyDescent="0.25">
      <c r="A213" s="190">
        <v>43003</v>
      </c>
      <c r="B213" s="175" t="s">
        <v>258</v>
      </c>
      <c r="C213" s="66" t="s">
        <v>63</v>
      </c>
      <c r="D213" s="66">
        <v>500</v>
      </c>
      <c r="E213" s="118">
        <v>12.03</v>
      </c>
      <c r="F213" s="116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91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39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92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customHeight="1" x14ac:dyDescent="0.25">
      <c r="A214" s="190">
        <v>43004</v>
      </c>
      <c r="B214" s="175" t="s">
        <v>259</v>
      </c>
      <c r="C214" s="66" t="s">
        <v>63</v>
      </c>
      <c r="D214" s="66">
        <v>500</v>
      </c>
      <c r="E214" s="118">
        <v>11.94</v>
      </c>
      <c r="F214" s="116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91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39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92"/>
      <c r="AC214" s="40">
        <f t="shared" si="61"/>
        <v>1259.5870187395233</v>
      </c>
      <c r="AD214" s="40">
        <f t="shared" si="62"/>
        <v>-3740.412981260477</v>
      </c>
    </row>
    <row r="215" spans="1:30" s="1" customFormat="1" x14ac:dyDescent="0.25">
      <c r="A215" s="190">
        <v>43004</v>
      </c>
      <c r="B215" s="175"/>
      <c r="C215" s="66" t="s">
        <v>69</v>
      </c>
      <c r="D215" s="66">
        <v>400</v>
      </c>
      <c r="E215" s="118">
        <v>12.08</v>
      </c>
      <c r="F215" s="116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91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39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92"/>
      <c r="AC215" s="40">
        <f t="shared" si="61"/>
        <v>1302.0937019660516</v>
      </c>
      <c r="AD215" s="40">
        <f t="shared" si="62"/>
        <v>-3297.9062980339486</v>
      </c>
    </row>
    <row r="216" spans="1:30" s="1" customFormat="1" x14ac:dyDescent="0.25">
      <c r="A216" s="190">
        <v>43004</v>
      </c>
      <c r="B216" s="175"/>
      <c r="C216" s="66" t="s">
        <v>69</v>
      </c>
      <c r="D216" s="66">
        <v>400</v>
      </c>
      <c r="E216" s="118">
        <v>12.15</v>
      </c>
      <c r="F216" s="116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91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39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92"/>
      <c r="AC216" s="40">
        <f t="shared" si="61"/>
        <v>1320.2696172633664</v>
      </c>
      <c r="AD216" s="40">
        <f t="shared" si="62"/>
        <v>-2879.7303827366336</v>
      </c>
    </row>
    <row r="217" spans="1:30" s="1" customFormat="1" x14ac:dyDescent="0.25">
      <c r="A217" s="190">
        <v>43004</v>
      </c>
      <c r="B217" s="175"/>
      <c r="C217" s="66" t="s">
        <v>69</v>
      </c>
      <c r="D217" s="66">
        <v>400</v>
      </c>
      <c r="E217" s="118">
        <v>12.2</v>
      </c>
      <c r="F217" s="116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91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39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92"/>
      <c r="AC217" s="40">
        <f t="shared" si="61"/>
        <v>1331.2537532581889</v>
      </c>
      <c r="AD217" s="40">
        <f t="shared" si="62"/>
        <v>-2468.7462467418109</v>
      </c>
    </row>
    <row r="218" spans="1:30" s="1" customFormat="1" x14ac:dyDescent="0.25">
      <c r="A218" s="190">
        <v>43004</v>
      </c>
      <c r="B218" s="175" t="s">
        <v>260</v>
      </c>
      <c r="C218" s="66" t="s">
        <v>63</v>
      </c>
      <c r="D218" s="66">
        <v>500</v>
      </c>
      <c r="E218" s="118">
        <v>12.07</v>
      </c>
      <c r="F218" s="116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91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39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92"/>
      <c r="AC218" s="40">
        <f t="shared" si="61"/>
        <v>1304.2705293910444</v>
      </c>
      <c r="AD218" s="40">
        <f t="shared" si="62"/>
        <v>-2995.7294706089556</v>
      </c>
    </row>
    <row r="219" spans="1:30" s="1" customFormat="1" x14ac:dyDescent="0.25">
      <c r="A219" s="190">
        <v>43004</v>
      </c>
      <c r="B219" s="175"/>
      <c r="C219" s="66" t="s">
        <v>69</v>
      </c>
      <c r="D219" s="66">
        <v>400</v>
      </c>
      <c r="E219" s="118">
        <v>12.14</v>
      </c>
      <c r="F219" s="116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91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39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92"/>
      <c r="AC219" s="40">
        <f t="shared" si="61"/>
        <v>1320.7202403418373</v>
      </c>
      <c r="AD219" s="40">
        <f t="shared" si="62"/>
        <v>-2579.2797596581627</v>
      </c>
    </row>
    <row r="220" spans="1:30" s="1" customFormat="1" x14ac:dyDescent="0.25">
      <c r="A220" s="190">
        <v>43005</v>
      </c>
      <c r="B220" s="175"/>
      <c r="C220" s="66" t="s">
        <v>69</v>
      </c>
      <c r="D220" s="66">
        <v>400</v>
      </c>
      <c r="E220" s="118">
        <v>12.25</v>
      </c>
      <c r="F220" s="116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91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39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92"/>
      <c r="AC220" s="40">
        <f t="shared" si="61"/>
        <v>1343.0558504285636</v>
      </c>
      <c r="AD220" s="40">
        <f t="shared" si="62"/>
        <v>-2156.9441495714364</v>
      </c>
    </row>
    <row r="221" spans="1:30" s="1" customFormat="1" x14ac:dyDescent="0.25">
      <c r="A221" s="190">
        <v>43005</v>
      </c>
      <c r="B221" s="175"/>
      <c r="C221" s="66" t="s">
        <v>69</v>
      </c>
      <c r="D221" s="66">
        <v>400</v>
      </c>
      <c r="E221" s="118">
        <v>12.3</v>
      </c>
      <c r="F221" s="116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91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39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92"/>
      <c r="AC221" s="40">
        <f t="shared" si="61"/>
        <v>1351.0107014430816</v>
      </c>
      <c r="AD221" s="40">
        <f t="shared" si="62"/>
        <v>-1748.9892985569184</v>
      </c>
    </row>
    <row r="222" spans="1:30" s="1" customFormat="1" x14ac:dyDescent="0.25">
      <c r="A222" s="190">
        <v>43005</v>
      </c>
      <c r="B222" s="175"/>
      <c r="C222" s="66" t="s">
        <v>69</v>
      </c>
      <c r="D222" s="66">
        <v>400</v>
      </c>
      <c r="E222" s="118">
        <v>12.34</v>
      </c>
      <c r="F222" s="116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91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39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92"/>
      <c r="AC222" s="40">
        <f t="shared" si="61"/>
        <v>1355.87022655996</v>
      </c>
      <c r="AD222" s="40">
        <f t="shared" si="62"/>
        <v>-1344.12977344004</v>
      </c>
    </row>
    <row r="223" spans="1:30" s="1" customFormat="1" x14ac:dyDescent="0.25">
      <c r="A223" s="190">
        <v>43005</v>
      </c>
      <c r="B223" s="284" t="s">
        <v>627</v>
      </c>
      <c r="C223" s="66" t="s">
        <v>69</v>
      </c>
      <c r="D223" s="66">
        <v>400</v>
      </c>
      <c r="E223" s="118">
        <v>12.57</v>
      </c>
      <c r="F223" s="116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91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39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92"/>
      <c r="AC223" s="40">
        <f t="shared" si="61"/>
        <v>1379.642411276842</v>
      </c>
      <c r="AD223" s="40">
        <f t="shared" si="62"/>
        <v>-920.35758872315796</v>
      </c>
    </row>
    <row r="224" spans="1:30" s="1" customFormat="1" x14ac:dyDescent="0.25">
      <c r="A224" s="190">
        <v>43005</v>
      </c>
      <c r="B224" s="284" t="s">
        <v>627</v>
      </c>
      <c r="C224" s="66" t="s">
        <v>69</v>
      </c>
      <c r="D224" s="66">
        <v>400</v>
      </c>
      <c r="E224" s="118">
        <v>12.77</v>
      </c>
      <c r="F224" s="116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91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39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92"/>
      <c r="AC224" s="40">
        <f t="shared" si="61"/>
        <v>1393.2476244126788</v>
      </c>
      <c r="AD224" s="40">
        <f t="shared" si="62"/>
        <v>-506.75237558732124</v>
      </c>
    </row>
    <row r="225" spans="1:30" s="1" customFormat="1" x14ac:dyDescent="0.25">
      <c r="A225" s="190">
        <v>43006</v>
      </c>
      <c r="B225" s="175" t="s">
        <v>261</v>
      </c>
      <c r="C225" s="66" t="s">
        <v>63</v>
      </c>
      <c r="D225" s="66">
        <v>400</v>
      </c>
      <c r="E225" s="118">
        <v>12.49</v>
      </c>
      <c r="F225" s="116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91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39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92"/>
      <c r="AC225" s="40">
        <f t="shared" si="61"/>
        <v>1381.5084598678868</v>
      </c>
      <c r="AD225" s="40">
        <f t="shared" si="62"/>
        <v>-918.49154013211319</v>
      </c>
    </row>
    <row r="226" spans="1:30" s="1" customFormat="1" x14ac:dyDescent="0.25">
      <c r="A226" s="190">
        <v>43006</v>
      </c>
      <c r="B226" s="175" t="s">
        <v>262</v>
      </c>
      <c r="C226" s="66" t="s">
        <v>63</v>
      </c>
      <c r="D226" s="66">
        <v>400</v>
      </c>
      <c r="E226" s="118">
        <v>12.3</v>
      </c>
      <c r="F226" s="116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91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39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92"/>
      <c r="AC226" s="40">
        <f t="shared" si="61"/>
        <v>1366.9318425812933</v>
      </c>
      <c r="AD226" s="40">
        <f t="shared" si="62"/>
        <v>-1333.0681574187067</v>
      </c>
    </row>
    <row r="227" spans="1:30" s="1" customFormat="1" x14ac:dyDescent="0.25">
      <c r="A227" s="190">
        <v>43006</v>
      </c>
      <c r="B227" s="175" t="s">
        <v>263</v>
      </c>
      <c r="C227" s="66" t="s">
        <v>63</v>
      </c>
      <c r="D227" s="66">
        <v>400</v>
      </c>
      <c r="E227" s="118">
        <v>12.18</v>
      </c>
      <c r="F227" s="116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91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39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92"/>
      <c r="AC227" s="40">
        <f t="shared" si="61"/>
        <v>1353.4011628694504</v>
      </c>
      <c r="AD227" s="40">
        <f t="shared" si="62"/>
        <v>-1746.5988371305496</v>
      </c>
    </row>
    <row r="228" spans="1:30" s="1" customFormat="1" x14ac:dyDescent="0.25">
      <c r="A228" s="190">
        <v>43006</v>
      </c>
      <c r="B228" s="175"/>
      <c r="C228" s="66" t="s">
        <v>69</v>
      </c>
      <c r="D228" s="66">
        <v>400</v>
      </c>
      <c r="E228" s="118">
        <v>12.32</v>
      </c>
      <c r="F228" s="116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91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39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92"/>
      <c r="AC228" s="40">
        <f t="shared" si="61"/>
        <v>1372.4258220576221</v>
      </c>
      <c r="AD228" s="40">
        <f t="shared" si="62"/>
        <v>-1327.5741779423779</v>
      </c>
    </row>
    <row r="229" spans="1:30" s="1" customFormat="1" x14ac:dyDescent="0.25">
      <c r="A229" s="190">
        <v>43007</v>
      </c>
      <c r="B229" s="175" t="s">
        <v>264</v>
      </c>
      <c r="C229" s="66" t="s">
        <v>63</v>
      </c>
      <c r="D229" s="66">
        <v>1600</v>
      </c>
      <c r="E229" s="118">
        <v>12.22</v>
      </c>
      <c r="F229" s="116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91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39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92"/>
      <c r="AC229" s="40">
        <f t="shared" si="61"/>
        <v>1360.7733237111217</v>
      </c>
      <c r="AD229" s="40">
        <f t="shared" si="62"/>
        <v>-2939.2266762888785</v>
      </c>
    </row>
    <row r="230" spans="1:30" s="1" customFormat="1" x14ac:dyDescent="0.25">
      <c r="A230" s="190">
        <v>43007</v>
      </c>
      <c r="B230" s="175"/>
      <c r="C230" s="66" t="s">
        <v>69</v>
      </c>
      <c r="D230" s="66">
        <v>500</v>
      </c>
      <c r="E230" s="118">
        <v>12.33</v>
      </c>
      <c r="F230" s="116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91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39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92"/>
      <c r="AC230" s="40">
        <f t="shared" si="61"/>
        <v>1386.0708919910712</v>
      </c>
      <c r="AD230" s="40">
        <f t="shared" si="62"/>
        <v>-2413.9291080089288</v>
      </c>
    </row>
    <row r="231" spans="1:30" s="1" customFormat="1" x14ac:dyDescent="0.25">
      <c r="A231" s="190">
        <v>43007</v>
      </c>
      <c r="B231" s="175"/>
      <c r="C231" s="66" t="s">
        <v>69</v>
      </c>
      <c r="D231" s="66">
        <v>500</v>
      </c>
      <c r="E231" s="118">
        <v>12.37</v>
      </c>
      <c r="F231" s="116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91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39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92"/>
      <c r="AC231" s="40">
        <f t="shared" si="61"/>
        <v>1392.9667494543176</v>
      </c>
      <c r="AD231" s="40">
        <f t="shared" si="62"/>
        <v>-1907.0332505456824</v>
      </c>
    </row>
    <row r="232" spans="1:30" s="1" customFormat="1" x14ac:dyDescent="0.25">
      <c r="A232" s="190">
        <v>43007</v>
      </c>
      <c r="B232" s="175"/>
      <c r="C232" s="66" t="s">
        <v>69</v>
      </c>
      <c r="D232" s="66">
        <v>500</v>
      </c>
      <c r="E232" s="118">
        <v>12.44</v>
      </c>
      <c r="F232" s="116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91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39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92"/>
      <c r="AC232" s="40">
        <f t="shared" si="61"/>
        <v>1402.7868810892207</v>
      </c>
      <c r="AD232" s="40">
        <f t="shared" si="62"/>
        <v>-1397.2131189107793</v>
      </c>
    </row>
    <row r="233" spans="1:30" s="1" customFormat="1" x14ac:dyDescent="0.25">
      <c r="A233" s="190">
        <v>43007</v>
      </c>
      <c r="B233" s="175" t="s">
        <v>265</v>
      </c>
      <c r="C233" s="66" t="s">
        <v>63</v>
      </c>
      <c r="D233" s="66">
        <v>400</v>
      </c>
      <c r="E233" s="118">
        <v>12.31</v>
      </c>
      <c r="F233" s="116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91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39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92"/>
      <c r="AC233" s="40">
        <f t="shared" si="61"/>
        <v>1387.640398111284</v>
      </c>
      <c r="AD233" s="40">
        <f t="shared" si="62"/>
        <v>-1812.359601888716</v>
      </c>
    </row>
    <row r="234" spans="1:30" s="1" customFormat="1" x14ac:dyDescent="0.25">
      <c r="A234" s="190">
        <v>43007</v>
      </c>
      <c r="B234" s="175" t="s">
        <v>266</v>
      </c>
      <c r="C234" s="66" t="s">
        <v>63</v>
      </c>
      <c r="D234" s="66">
        <v>400</v>
      </c>
      <c r="E234" s="118">
        <v>12.21</v>
      </c>
      <c r="F234" s="116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91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39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92"/>
      <c r="AC234" s="40">
        <f t="shared" si="61"/>
        <v>1372.4009664823836</v>
      </c>
      <c r="AD234" s="40">
        <f t="shared" si="62"/>
        <v>-2227.5990335176166</v>
      </c>
    </row>
    <row r="235" spans="1:30" s="1" customFormat="1" x14ac:dyDescent="0.25">
      <c r="A235" s="190">
        <v>43018</v>
      </c>
      <c r="B235" s="175" t="s">
        <v>267</v>
      </c>
      <c r="C235" s="66" t="s">
        <v>63</v>
      </c>
      <c r="D235" s="66">
        <v>1600</v>
      </c>
      <c r="E235" s="118">
        <v>12.06</v>
      </c>
      <c r="F235" s="116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91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39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92"/>
      <c r="AC235" s="40">
        <f t="shared" si="61"/>
        <v>1344.3025124999924</v>
      </c>
      <c r="AD235" s="40">
        <f t="shared" si="62"/>
        <v>-3855.6974875000078</v>
      </c>
    </row>
    <row r="236" spans="1:30" s="1" customFormat="1" x14ac:dyDescent="0.25">
      <c r="A236" s="190">
        <v>43018</v>
      </c>
      <c r="B236" s="175"/>
      <c r="C236" s="66" t="s">
        <v>69</v>
      </c>
      <c r="D236" s="66">
        <v>500</v>
      </c>
      <c r="E236" s="118">
        <v>12.13</v>
      </c>
      <c r="F236" s="116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91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39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92"/>
      <c r="AC236" s="40">
        <f t="shared" si="61"/>
        <v>1365.6262846867198</v>
      </c>
      <c r="AD236" s="40">
        <f t="shared" si="62"/>
        <v>-3334.3737153132802</v>
      </c>
    </row>
    <row r="237" spans="1:30" s="1" customFormat="1" x14ac:dyDescent="0.25">
      <c r="A237" s="190">
        <v>43020</v>
      </c>
      <c r="B237" s="175" t="s">
        <v>268</v>
      </c>
      <c r="C237" s="66" t="s">
        <v>63</v>
      </c>
      <c r="D237" s="66">
        <v>1600</v>
      </c>
      <c r="E237" s="118">
        <v>11.99</v>
      </c>
      <c r="F237" s="116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91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39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92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x14ac:dyDescent="0.25">
      <c r="A238" s="190">
        <v>43021</v>
      </c>
      <c r="B238" s="175"/>
      <c r="C238" s="66" t="s">
        <v>69</v>
      </c>
      <c r="D238" s="66">
        <v>500</v>
      </c>
      <c r="E238" s="118">
        <v>12.08</v>
      </c>
      <c r="F238" s="116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91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39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92"/>
      <c r="AC238" s="40">
        <f t="shared" si="61"/>
        <v>1362.4222146730056</v>
      </c>
      <c r="AD238" s="40">
        <f t="shared" si="62"/>
        <v>-4437.5777853269947</v>
      </c>
    </row>
    <row r="239" spans="1:30" s="1" customFormat="1" x14ac:dyDescent="0.25">
      <c r="A239" s="190">
        <v>43024</v>
      </c>
      <c r="B239" s="175" t="s">
        <v>269</v>
      </c>
      <c r="C239" s="66" t="s">
        <v>63</v>
      </c>
      <c r="D239" s="66">
        <v>1600</v>
      </c>
      <c r="E239" s="118">
        <v>11.93</v>
      </c>
      <c r="F239" s="116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91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39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92"/>
      <c r="AC239" s="40">
        <f t="shared" si="61"/>
        <v>1306.2445811609316</v>
      </c>
      <c r="AD239" s="40">
        <f t="shared" si="62"/>
        <v>-6093.7554188390686</v>
      </c>
    </row>
    <row r="240" spans="1:30" s="1" customFormat="1" x14ac:dyDescent="0.25">
      <c r="A240" s="190">
        <v>43024</v>
      </c>
      <c r="B240" s="175" t="s">
        <v>270</v>
      </c>
      <c r="C240" s="66" t="s">
        <v>63</v>
      </c>
      <c r="D240" s="66">
        <v>1600</v>
      </c>
      <c r="E240" s="118">
        <v>11.86</v>
      </c>
      <c r="F240" s="116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91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39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92"/>
      <c r="AC240" s="40">
        <f t="shared" si="61"/>
        <v>1269.878528941814</v>
      </c>
      <c r="AD240" s="40">
        <f t="shared" si="62"/>
        <v>-7730.1214710581862</v>
      </c>
    </row>
    <row r="241" spans="1:30" s="1" customFormat="1" x14ac:dyDescent="0.25">
      <c r="A241" s="190">
        <v>43024</v>
      </c>
      <c r="B241" s="175"/>
      <c r="C241" s="66" t="s">
        <v>63</v>
      </c>
      <c r="D241" s="66">
        <v>500</v>
      </c>
      <c r="E241" s="118">
        <v>11.75</v>
      </c>
      <c r="F241" s="116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91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39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92"/>
      <c r="AC241" s="40">
        <f t="shared" si="61"/>
        <v>1197.1282428297798</v>
      </c>
      <c r="AD241" s="40">
        <f t="shared" si="62"/>
        <v>-8302.87175717022</v>
      </c>
    </row>
    <row r="242" spans="1:30" s="1" customFormat="1" x14ac:dyDescent="0.25">
      <c r="A242" s="190">
        <v>43025</v>
      </c>
      <c r="B242" s="175"/>
      <c r="C242" s="66" t="s">
        <v>63</v>
      </c>
      <c r="D242" s="66">
        <v>500</v>
      </c>
      <c r="E242" s="118">
        <v>11.64</v>
      </c>
      <c r="F242" s="116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91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39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92"/>
      <c r="AC242" s="40">
        <f t="shared" si="61"/>
        <v>1118.2802279424325</v>
      </c>
      <c r="AD242" s="40">
        <f t="shared" si="62"/>
        <v>-8881.7197720575678</v>
      </c>
    </row>
    <row r="243" spans="1:30" s="1" customFormat="1" x14ac:dyDescent="0.25">
      <c r="A243" s="190">
        <v>43025</v>
      </c>
      <c r="B243" s="175" t="s">
        <v>271</v>
      </c>
      <c r="C243" s="66" t="s">
        <v>63</v>
      </c>
      <c r="D243" s="66">
        <v>1600</v>
      </c>
      <c r="E243" s="118">
        <v>11.59</v>
      </c>
      <c r="F243" s="116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91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39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92"/>
      <c r="AC243" s="40">
        <f t="shared" si="61"/>
        <v>1079.5543014020634</v>
      </c>
      <c r="AD243" s="40">
        <f t="shared" si="62"/>
        <v>-10520.445698597936</v>
      </c>
    </row>
    <row r="244" spans="1:30" s="1" customFormat="1" x14ac:dyDescent="0.25">
      <c r="A244" s="190">
        <v>43026</v>
      </c>
      <c r="B244" s="175"/>
      <c r="C244" s="66" t="s">
        <v>69</v>
      </c>
      <c r="D244" s="66">
        <v>500</v>
      </c>
      <c r="E244" s="118">
        <v>11.68</v>
      </c>
      <c r="F244" s="116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91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39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92"/>
      <c r="AC244" s="40">
        <f t="shared" si="61"/>
        <v>1159.6470696275615</v>
      </c>
      <c r="AD244" s="40">
        <f t="shared" si="62"/>
        <v>-9940.352930372439</v>
      </c>
    </row>
    <row r="245" spans="1:30" s="1" customFormat="1" x14ac:dyDescent="0.25">
      <c r="A245" s="190">
        <v>43027</v>
      </c>
      <c r="B245" s="175" t="s">
        <v>272</v>
      </c>
      <c r="C245" s="66" t="s">
        <v>69</v>
      </c>
      <c r="D245" s="66">
        <v>500</v>
      </c>
      <c r="E245" s="118">
        <v>11.75</v>
      </c>
      <c r="F245" s="116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91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39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92"/>
      <c r="AC245" s="40">
        <f t="shared" si="61"/>
        <v>1217.9080604893547</v>
      </c>
      <c r="AD245" s="40">
        <f t="shared" si="62"/>
        <v>-9382.0919395106448</v>
      </c>
    </row>
    <row r="246" spans="1:30" s="1" customFormat="1" x14ac:dyDescent="0.25">
      <c r="A246" s="190">
        <v>43028</v>
      </c>
      <c r="B246" s="175" t="s">
        <v>273</v>
      </c>
      <c r="C246" s="66" t="s">
        <v>63</v>
      </c>
      <c r="D246" s="66">
        <v>800</v>
      </c>
      <c r="E246" s="118">
        <v>11.71</v>
      </c>
      <c r="F246" s="116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91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39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92"/>
      <c r="AC246" s="40">
        <f t="shared" si="61"/>
        <v>1185.45125625533</v>
      </c>
      <c r="AD246" s="40">
        <f t="shared" si="62"/>
        <v>-10214.54874374467</v>
      </c>
    </row>
    <row r="247" spans="1:30" s="1" customFormat="1" x14ac:dyDescent="0.25">
      <c r="A247" s="190">
        <v>43031</v>
      </c>
      <c r="B247" s="175"/>
      <c r="C247" s="66" t="s">
        <v>69</v>
      </c>
      <c r="D247" s="66">
        <v>400</v>
      </c>
      <c r="E247" s="118">
        <v>11.81</v>
      </c>
      <c r="F247" s="116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91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39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92"/>
      <c r="AC247" s="40">
        <f t="shared" si="61"/>
        <v>1271.0707089542689</v>
      </c>
      <c r="AD247" s="40">
        <f t="shared" si="62"/>
        <v>-9728.9292910457316</v>
      </c>
    </row>
    <row r="248" spans="1:30" s="1" customFormat="1" x14ac:dyDescent="0.25">
      <c r="A248" s="190">
        <v>43031</v>
      </c>
      <c r="B248" s="193"/>
      <c r="C248" s="66" t="s">
        <v>69</v>
      </c>
      <c r="D248" s="66">
        <v>400</v>
      </c>
      <c r="E248" s="118">
        <v>11.84</v>
      </c>
      <c r="F248" s="116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91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39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92"/>
      <c r="AC248" s="40">
        <f t="shared" si="61"/>
        <v>1294.8858902660397</v>
      </c>
      <c r="AD248" s="40">
        <f t="shared" si="62"/>
        <v>-9305.1141097339605</v>
      </c>
    </row>
    <row r="249" spans="1:30" s="1" customFormat="1" x14ac:dyDescent="0.25">
      <c r="A249" s="190">
        <v>43031</v>
      </c>
      <c r="B249" s="175" t="s">
        <v>274</v>
      </c>
      <c r="C249" s="66" t="s">
        <v>69</v>
      </c>
      <c r="D249" s="66">
        <v>500</v>
      </c>
      <c r="E249" s="118">
        <v>11.88</v>
      </c>
      <c r="F249" s="116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91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39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92"/>
      <c r="AC249" s="40">
        <f t="shared" si="61"/>
        <v>1325.2779807028553</v>
      </c>
      <c r="AD249" s="40">
        <f t="shared" si="62"/>
        <v>-8774.7220192971454</v>
      </c>
    </row>
    <row r="250" spans="1:30" s="1" customFormat="1" x14ac:dyDescent="0.25">
      <c r="A250" s="190">
        <v>43032</v>
      </c>
      <c r="B250" s="175"/>
      <c r="C250" s="66" t="s">
        <v>69</v>
      </c>
      <c r="D250" s="66">
        <v>500</v>
      </c>
      <c r="E250" s="118">
        <v>11.93</v>
      </c>
      <c r="F250" s="116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91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39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92"/>
      <c r="AC250" s="40">
        <f t="shared" si="61"/>
        <v>1361.1140312866648</v>
      </c>
      <c r="AD250" s="40">
        <f t="shared" si="62"/>
        <v>-8238.8859687133354</v>
      </c>
    </row>
    <row r="251" spans="1:30" s="1" customFormat="1" x14ac:dyDescent="0.25">
      <c r="A251" s="190">
        <v>43032</v>
      </c>
      <c r="B251" s="175"/>
      <c r="C251" s="66" t="s">
        <v>69</v>
      </c>
      <c r="D251" s="66">
        <v>500</v>
      </c>
      <c r="E251" s="118">
        <v>11.97</v>
      </c>
      <c r="F251" s="116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91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39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92"/>
      <c r="AC251" s="40">
        <f t="shared" si="61"/>
        <v>1387.7125217836183</v>
      </c>
      <c r="AD251" s="40">
        <f t="shared" si="62"/>
        <v>-7712.2874782163817</v>
      </c>
    </row>
    <row r="252" spans="1:30" s="1" customFormat="1" x14ac:dyDescent="0.25">
      <c r="A252" s="190">
        <v>43032</v>
      </c>
      <c r="B252" s="175"/>
      <c r="C252" s="66" t="s">
        <v>69</v>
      </c>
      <c r="D252" s="66">
        <v>500</v>
      </c>
      <c r="E252" s="118">
        <v>12.06</v>
      </c>
      <c r="F252" s="116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91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39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92"/>
      <c r="AC252" s="40">
        <f t="shared" si="61"/>
        <v>1444.3188143242051</v>
      </c>
      <c r="AD252" s="40">
        <f t="shared" si="62"/>
        <v>-7155.6811856757949</v>
      </c>
    </row>
    <row r="253" spans="1:30" s="1" customFormat="1" x14ac:dyDescent="0.25">
      <c r="A253" s="190">
        <v>43034</v>
      </c>
      <c r="B253" s="175" t="s">
        <v>275</v>
      </c>
      <c r="C253" s="66" t="s">
        <v>63</v>
      </c>
      <c r="D253" s="66">
        <v>400</v>
      </c>
      <c r="E253" s="118">
        <v>11.87</v>
      </c>
      <c r="F253" s="116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91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39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92"/>
      <c r="AC253" s="40">
        <f t="shared" si="61"/>
        <v>1329.4274979570273</v>
      </c>
      <c r="AD253" s="40">
        <f t="shared" si="62"/>
        <v>-7670.5725020429727</v>
      </c>
    </row>
    <row r="254" spans="1:30" s="1" customFormat="1" x14ac:dyDescent="0.25">
      <c r="A254" s="190">
        <v>43035</v>
      </c>
      <c r="B254" s="175"/>
      <c r="C254" s="66" t="s">
        <v>69</v>
      </c>
      <c r="D254" s="66">
        <v>400</v>
      </c>
      <c r="E254" s="118">
        <v>12</v>
      </c>
      <c r="F254" s="116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91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39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92"/>
      <c r="AC254" s="40">
        <f t="shared" si="61"/>
        <v>1411.6603583958258</v>
      </c>
      <c r="AD254" s="40">
        <f t="shared" si="62"/>
        <v>-7188.3396416041742</v>
      </c>
    </row>
    <row r="255" spans="1:30" s="1" customFormat="1" x14ac:dyDescent="0.25">
      <c r="A255" s="190">
        <v>43035</v>
      </c>
      <c r="B255" s="175" t="s">
        <v>276</v>
      </c>
      <c r="C255" s="66" t="s">
        <v>63</v>
      </c>
      <c r="D255" s="66">
        <v>500</v>
      </c>
      <c r="E255" s="118">
        <v>11.84</v>
      </c>
      <c r="F255" s="116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91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39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92"/>
      <c r="AC255" s="40">
        <f t="shared" si="61"/>
        <v>1314.1566554687424</v>
      </c>
      <c r="AD255" s="40">
        <f t="shared" si="62"/>
        <v>-7785.8433445312576</v>
      </c>
    </row>
    <row r="256" spans="1:30" s="1" customFormat="1" x14ac:dyDescent="0.25">
      <c r="A256" s="190">
        <v>43038</v>
      </c>
      <c r="B256" s="175" t="s">
        <v>277</v>
      </c>
      <c r="C256" s="66" t="s">
        <v>63</v>
      </c>
      <c r="D256" s="66">
        <v>500</v>
      </c>
      <c r="E256" s="118">
        <v>11.71</v>
      </c>
      <c r="F256" s="116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91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39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92"/>
      <c r="AC256" s="40">
        <f t="shared" si="61"/>
        <v>1227.3449018573801</v>
      </c>
      <c r="AD256" s="40">
        <f t="shared" si="62"/>
        <v>-8372.655098142619</v>
      </c>
    </row>
    <row r="257" spans="1:30" s="1" customFormat="1" x14ac:dyDescent="0.25">
      <c r="A257" s="190">
        <v>43038</v>
      </c>
      <c r="B257" s="175" t="s">
        <v>278</v>
      </c>
      <c r="C257" s="66" t="s">
        <v>63</v>
      </c>
      <c r="D257" s="66">
        <v>500</v>
      </c>
      <c r="E257" s="118">
        <v>11.47</v>
      </c>
      <c r="F257" s="116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91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39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92"/>
      <c r="AC257" s="40">
        <f t="shared" si="61"/>
        <v>1051.8189451394865</v>
      </c>
      <c r="AD257" s="40">
        <f t="shared" si="62"/>
        <v>-9048.1810548605135</v>
      </c>
    </row>
    <row r="258" spans="1:30" s="1" customFormat="1" x14ac:dyDescent="0.25">
      <c r="A258" s="190">
        <v>43041</v>
      </c>
      <c r="B258" s="175" t="s">
        <v>279</v>
      </c>
      <c r="C258" s="66" t="s">
        <v>63</v>
      </c>
      <c r="D258" s="66">
        <v>400</v>
      </c>
      <c r="E258" s="118">
        <v>11.34</v>
      </c>
      <c r="F258" s="116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91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39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92"/>
      <c r="AC258" s="40">
        <f t="shared" si="61"/>
        <v>947.7091975969937</v>
      </c>
      <c r="AD258" s="40">
        <f t="shared" si="62"/>
        <v>-9552.2908024030057</v>
      </c>
    </row>
    <row r="259" spans="1:30" s="1" customFormat="1" x14ac:dyDescent="0.25">
      <c r="A259" s="190">
        <v>43041</v>
      </c>
      <c r="B259" s="175"/>
      <c r="C259" s="66" t="s">
        <v>63</v>
      </c>
      <c r="D259" s="66">
        <v>400</v>
      </c>
      <c r="E259" s="118">
        <v>11.28</v>
      </c>
      <c r="F259" s="116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91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39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92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x14ac:dyDescent="0.25">
      <c r="A260" s="190">
        <v>43042</v>
      </c>
      <c r="B260" s="175" t="s">
        <v>280</v>
      </c>
      <c r="C260" s="66" t="s">
        <v>63</v>
      </c>
      <c r="D260" s="66">
        <v>400</v>
      </c>
      <c r="E260" s="118">
        <v>11.28</v>
      </c>
      <c r="F260" s="116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91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39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92"/>
      <c r="AC260" s="40">
        <f t="shared" si="82"/>
        <v>896.04098410903453</v>
      </c>
      <c r="AD260" s="40">
        <f t="shared" si="83"/>
        <v>-10403.959015890965</v>
      </c>
    </row>
    <row r="261" spans="1:30" s="1" customFormat="1" x14ac:dyDescent="0.25">
      <c r="A261" s="190">
        <v>43042</v>
      </c>
      <c r="B261" s="175"/>
      <c r="C261" s="66" t="s">
        <v>63</v>
      </c>
      <c r="D261" s="66">
        <v>400</v>
      </c>
      <c r="E261" s="118">
        <v>11.16</v>
      </c>
      <c r="F261" s="116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91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39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92"/>
      <c r="AC261" s="40">
        <f t="shared" si="82"/>
        <v>783.78340508511724</v>
      </c>
      <c r="AD261" s="40">
        <f t="shared" si="83"/>
        <v>-10916.216594914882</v>
      </c>
    </row>
    <row r="262" spans="1:30" s="1" customFormat="1" x14ac:dyDescent="0.25">
      <c r="A262" s="190">
        <v>43045</v>
      </c>
      <c r="B262" s="175"/>
      <c r="C262" s="66" t="s">
        <v>63</v>
      </c>
      <c r="D262" s="66">
        <v>500</v>
      </c>
      <c r="E262" s="118">
        <v>11.02</v>
      </c>
      <c r="F262" s="116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91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39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92"/>
      <c r="AC262" s="40">
        <f t="shared" si="82"/>
        <v>644.72271331668867</v>
      </c>
      <c r="AD262" s="40">
        <f t="shared" si="83"/>
        <v>-11555.277286683311</v>
      </c>
    </row>
    <row r="263" spans="1:30" s="1" customFormat="1" x14ac:dyDescent="0.25">
      <c r="A263" s="190">
        <v>43045</v>
      </c>
      <c r="B263" s="175" t="s">
        <v>281</v>
      </c>
      <c r="C263" s="66" t="s">
        <v>69</v>
      </c>
      <c r="D263" s="66">
        <v>400</v>
      </c>
      <c r="E263" s="118">
        <v>11.2</v>
      </c>
      <c r="F263" s="116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91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39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92"/>
      <c r="AC263" s="40">
        <f t="shared" si="82"/>
        <v>829.48848578124228</v>
      </c>
      <c r="AD263" s="40">
        <f t="shared" si="83"/>
        <v>-10970.511514218757</v>
      </c>
    </row>
    <row r="264" spans="1:30" s="1" customFormat="1" x14ac:dyDescent="0.25">
      <c r="A264" s="190">
        <v>43047</v>
      </c>
      <c r="B264" s="175" t="s">
        <v>282</v>
      </c>
      <c r="C264" s="66" t="s">
        <v>69</v>
      </c>
      <c r="D264" s="66">
        <v>400</v>
      </c>
      <c r="E264" s="118">
        <v>11.34</v>
      </c>
      <c r="F264" s="116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91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39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92"/>
      <c r="AC264" s="40">
        <f t="shared" si="82"/>
        <v>964.01356338182723</v>
      </c>
      <c r="AD264" s="40">
        <f t="shared" si="83"/>
        <v>-10435.986436618172</v>
      </c>
    </row>
    <row r="265" spans="1:30" s="1" customFormat="1" x14ac:dyDescent="0.25">
      <c r="A265" s="190">
        <v>43048</v>
      </c>
      <c r="B265" s="176"/>
      <c r="C265" s="66" t="s">
        <v>63</v>
      </c>
      <c r="D265" s="66">
        <v>400</v>
      </c>
      <c r="E265" s="118">
        <v>11.16</v>
      </c>
      <c r="F265" s="116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91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39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92"/>
      <c r="AC265" s="40">
        <f t="shared" si="82"/>
        <v>795.33533232526167</v>
      </c>
      <c r="AD265" s="40">
        <f t="shared" si="83"/>
        <v>-11004.664667674739</v>
      </c>
    </row>
    <row r="266" spans="1:30" x14ac:dyDescent="0.25">
      <c r="A266" s="190">
        <v>43053</v>
      </c>
      <c r="B266" s="175" t="s">
        <v>283</v>
      </c>
      <c r="C266" s="66" t="s">
        <v>69</v>
      </c>
      <c r="D266" s="66">
        <v>500</v>
      </c>
      <c r="E266" s="118">
        <v>11.25</v>
      </c>
      <c r="F266" s="116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91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39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92"/>
      <c r="AC266" s="40">
        <f t="shared" si="82"/>
        <v>882.38147744443734</v>
      </c>
      <c r="AD266" s="40">
        <f t="shared" si="83"/>
        <v>-10417.618522555562</v>
      </c>
    </row>
    <row r="267" spans="1:30" x14ac:dyDescent="0.25">
      <c r="A267" s="190">
        <v>43053</v>
      </c>
      <c r="B267" s="175"/>
      <c r="C267" s="66" t="s">
        <v>63</v>
      </c>
      <c r="D267" s="66">
        <v>400</v>
      </c>
      <c r="E267" s="118">
        <v>11.1</v>
      </c>
      <c r="F267" s="116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91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39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92"/>
      <c r="AC267" s="40">
        <f t="shared" si="82"/>
        <v>741.22897488738022</v>
      </c>
      <c r="AD267" s="40">
        <f t="shared" si="83"/>
        <v>-10958.771025112619</v>
      </c>
    </row>
    <row r="268" spans="1:30" x14ac:dyDescent="0.25">
      <c r="A268" s="190">
        <v>43055</v>
      </c>
      <c r="B268" s="175" t="s">
        <v>284</v>
      </c>
      <c r="C268" s="66" t="s">
        <v>69</v>
      </c>
      <c r="D268" s="66">
        <v>400</v>
      </c>
      <c r="E268" s="118">
        <v>11.28</v>
      </c>
      <c r="F268" s="116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91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39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92"/>
      <c r="AC268" s="40">
        <f t="shared" si="82"/>
        <v>915.1667887632907</v>
      </c>
      <c r="AD268" s="40">
        <f t="shared" si="83"/>
        <v>-10384.83321123671</v>
      </c>
    </row>
    <row r="269" spans="1:30" x14ac:dyDescent="0.25">
      <c r="A269" s="190">
        <v>43055</v>
      </c>
      <c r="B269" s="175"/>
      <c r="C269" s="66" t="s">
        <v>69</v>
      </c>
      <c r="D269" s="66">
        <v>400</v>
      </c>
      <c r="E269" s="118">
        <v>11.36</v>
      </c>
      <c r="F269" s="116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91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39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92"/>
      <c r="AC269" s="40">
        <f t="shared" si="82"/>
        <v>987.4199075043947</v>
      </c>
      <c r="AD269" s="40">
        <f t="shared" si="83"/>
        <v>-9912.5800924956056</v>
      </c>
    </row>
    <row r="270" spans="1:30" x14ac:dyDescent="0.25">
      <c r="A270" s="190">
        <v>43056</v>
      </c>
      <c r="B270" s="175"/>
      <c r="C270" s="66" t="s">
        <v>63</v>
      </c>
      <c r="D270" s="66">
        <v>500</v>
      </c>
      <c r="E270" s="118">
        <v>11.15</v>
      </c>
      <c r="F270" s="116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91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39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92"/>
      <c r="AC270" s="40">
        <f t="shared" si="82"/>
        <v>800.38001338564334</v>
      </c>
      <c r="AD270" s="40">
        <f t="shared" si="83"/>
        <v>-10599.619986614356</v>
      </c>
    </row>
    <row r="271" spans="1:30" x14ac:dyDescent="0.25">
      <c r="A271" s="190">
        <v>43056</v>
      </c>
      <c r="B271" s="175"/>
      <c r="C271" s="66" t="s">
        <v>63</v>
      </c>
      <c r="D271" s="66">
        <v>500</v>
      </c>
      <c r="E271" s="118">
        <v>11.06</v>
      </c>
      <c r="F271" s="116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91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39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92"/>
      <c r="AC271" s="40">
        <f t="shared" si="82"/>
        <v>713.72085436256077</v>
      </c>
      <c r="AD271" s="40">
        <f t="shared" si="83"/>
        <v>-11186.27914563744</v>
      </c>
    </row>
    <row r="272" spans="1:30" x14ac:dyDescent="0.25">
      <c r="A272" s="190">
        <v>43056</v>
      </c>
      <c r="B272" s="175"/>
      <c r="C272" s="66" t="s">
        <v>63</v>
      </c>
      <c r="D272" s="66">
        <v>400</v>
      </c>
      <c r="E272" s="118">
        <v>10.98</v>
      </c>
      <c r="F272" s="116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91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39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92"/>
      <c r="AC272" s="40">
        <f t="shared" si="82"/>
        <v>631.80611559653221</v>
      </c>
      <c r="AD272" s="40">
        <f t="shared" si="83"/>
        <v>-11668.193884403468</v>
      </c>
    </row>
    <row r="273" spans="1:30" x14ac:dyDescent="0.25">
      <c r="A273" s="190">
        <v>43056</v>
      </c>
      <c r="B273" s="175" t="s">
        <v>285</v>
      </c>
      <c r="C273" s="66" t="s">
        <v>69</v>
      </c>
      <c r="D273" s="66">
        <v>400</v>
      </c>
      <c r="E273" s="118">
        <v>11.14</v>
      </c>
      <c r="F273" s="116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91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39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92"/>
      <c r="AC273" s="40">
        <f t="shared" si="82"/>
        <v>798.45564427737133</v>
      </c>
      <c r="AD273" s="40">
        <f t="shared" si="83"/>
        <v>-11101.544355722628</v>
      </c>
    </row>
    <row r="274" spans="1:30" x14ac:dyDescent="0.25">
      <c r="A274" s="190">
        <v>43059</v>
      </c>
      <c r="B274" s="175"/>
      <c r="C274" s="66" t="s">
        <v>63</v>
      </c>
      <c r="D274" s="66">
        <v>500</v>
      </c>
      <c r="E274" s="118">
        <v>10.91</v>
      </c>
      <c r="F274" s="116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91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39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92"/>
      <c r="AC274" s="40">
        <f t="shared" si="82"/>
        <v>564.08495666818669</v>
      </c>
      <c r="AD274" s="40">
        <f t="shared" si="83"/>
        <v>-11835.915043331814</v>
      </c>
    </row>
    <row r="275" spans="1:30" x14ac:dyDescent="0.25">
      <c r="A275" s="190">
        <v>43059</v>
      </c>
      <c r="B275" s="175"/>
      <c r="C275" s="66" t="s">
        <v>63</v>
      </c>
      <c r="D275" s="66">
        <v>500</v>
      </c>
      <c r="E275" s="118">
        <v>10.81</v>
      </c>
      <c r="F275" s="116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91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39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92"/>
      <c r="AC275" s="40">
        <f t="shared" si="82"/>
        <v>454.18958161423706</v>
      </c>
      <c r="AD275" s="40">
        <f t="shared" si="83"/>
        <v>-12445.810418385763</v>
      </c>
    </row>
    <row r="276" spans="1:30" x14ac:dyDescent="0.25">
      <c r="A276" s="190">
        <v>43059</v>
      </c>
      <c r="B276" s="175"/>
      <c r="C276" s="66" t="s">
        <v>63</v>
      </c>
      <c r="D276" s="66">
        <v>500</v>
      </c>
      <c r="E276" s="118">
        <v>10.75</v>
      </c>
      <c r="F276" s="116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91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39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92"/>
      <c r="AC276" s="40">
        <f t="shared" si="82"/>
        <v>384.29570951161884</v>
      </c>
      <c r="AD276" s="40">
        <f t="shared" si="83"/>
        <v>-13015.704290488382</v>
      </c>
    </row>
    <row r="277" spans="1:30" x14ac:dyDescent="0.25">
      <c r="A277" s="190">
        <v>43059</v>
      </c>
      <c r="B277" s="175" t="s">
        <v>286</v>
      </c>
      <c r="C277" s="66" t="s">
        <v>69</v>
      </c>
      <c r="D277" s="66">
        <v>400</v>
      </c>
      <c r="E277" s="118">
        <v>10.88</v>
      </c>
      <c r="F277" s="116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91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39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92"/>
      <c r="AC277" s="40">
        <f t="shared" si="82"/>
        <v>538.87505085017358</v>
      </c>
      <c r="AD277" s="40">
        <f t="shared" si="83"/>
        <v>-12461.124949149826</v>
      </c>
    </row>
    <row r="278" spans="1:30" x14ac:dyDescent="0.25">
      <c r="A278" s="190">
        <v>43060</v>
      </c>
      <c r="B278" s="175" t="s">
        <v>287</v>
      </c>
      <c r="C278" s="66" t="s">
        <v>69</v>
      </c>
      <c r="D278" s="66">
        <v>400</v>
      </c>
      <c r="E278" s="118">
        <f>E277+0.22</f>
        <v>11.100000000000001</v>
      </c>
      <c r="F278" s="116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91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39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92"/>
      <c r="AC278" s="40">
        <f t="shared" si="82"/>
        <v>784.87344804053282</v>
      </c>
      <c r="AD278" s="40">
        <f t="shared" si="83"/>
        <v>-11815.126551959467</v>
      </c>
    </row>
    <row r="279" spans="1:30" x14ac:dyDescent="0.25">
      <c r="A279" s="190">
        <v>43068</v>
      </c>
      <c r="B279" s="175" t="s">
        <v>288</v>
      </c>
      <c r="C279" s="66" t="s">
        <v>69</v>
      </c>
      <c r="D279" s="66">
        <v>400</v>
      </c>
      <c r="E279" s="118">
        <v>11.41</v>
      </c>
      <c r="F279" s="116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91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39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92"/>
      <c r="AC279" s="40">
        <f t="shared" si="82"/>
        <v>1104.8714334136625</v>
      </c>
      <c r="AD279" s="40">
        <f t="shared" si="83"/>
        <v>-11095.128566586338</v>
      </c>
    </row>
    <row r="280" spans="1:30" x14ac:dyDescent="0.25">
      <c r="A280" s="190">
        <v>43073</v>
      </c>
      <c r="B280" s="175" t="s">
        <v>289</v>
      </c>
      <c r="C280" s="66" t="s">
        <v>63</v>
      </c>
      <c r="D280" s="66">
        <v>400</v>
      </c>
      <c r="E280" s="118">
        <v>11.08</v>
      </c>
      <c r="F280" s="116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91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39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92"/>
      <c r="AC280" s="40">
        <f t="shared" si="82"/>
        <v>774.15149415612723</v>
      </c>
      <c r="AD280" s="40">
        <f t="shared" si="83"/>
        <v>-11825.848505843873</v>
      </c>
    </row>
    <row r="281" spans="1:30" x14ac:dyDescent="0.25">
      <c r="A281" s="190">
        <v>43074</v>
      </c>
      <c r="B281" s="175" t="s">
        <v>290</v>
      </c>
      <c r="C281" s="66" t="s">
        <v>69</v>
      </c>
      <c r="D281" s="66">
        <v>400</v>
      </c>
      <c r="E281" s="118">
        <v>11.21</v>
      </c>
      <c r="F281" s="116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91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39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92"/>
      <c r="AC281" s="40">
        <f t="shared" si="82"/>
        <v>910.37469199374596</v>
      </c>
      <c r="AD281" s="40">
        <f t="shared" si="83"/>
        <v>-11289.625308006254</v>
      </c>
    </row>
    <row r="282" spans="1:30" x14ac:dyDescent="0.25">
      <c r="A282" s="190">
        <v>43082</v>
      </c>
      <c r="B282" s="175" t="s">
        <v>291</v>
      </c>
      <c r="C282" s="66" t="s">
        <v>63</v>
      </c>
      <c r="D282" s="66">
        <v>500</v>
      </c>
      <c r="E282" s="118">
        <v>11.05</v>
      </c>
      <c r="F282" s="116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91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39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92"/>
      <c r="AC282" s="40">
        <f t="shared" si="82"/>
        <v>746.54106762442325</v>
      </c>
      <c r="AD282" s="40">
        <f t="shared" si="83"/>
        <v>-11953.458932375577</v>
      </c>
    </row>
    <row r="283" spans="1:30" x14ac:dyDescent="0.25">
      <c r="A283" s="190">
        <v>43083</v>
      </c>
      <c r="B283" s="175"/>
      <c r="C283" s="66" t="s">
        <v>63</v>
      </c>
      <c r="D283" s="66">
        <v>500</v>
      </c>
      <c r="E283" s="118">
        <v>10.86</v>
      </c>
      <c r="F283" s="116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91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39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92"/>
      <c r="AC283" s="40">
        <f t="shared" si="82"/>
        <v>537.06149145947302</v>
      </c>
      <c r="AD283" s="40">
        <f t="shared" si="83"/>
        <v>-12662.938508540527</v>
      </c>
    </row>
    <row r="284" spans="1:30" x14ac:dyDescent="0.25">
      <c r="A284" s="190">
        <v>43084</v>
      </c>
      <c r="B284" s="175"/>
      <c r="C284" s="66" t="s">
        <v>63</v>
      </c>
      <c r="D284" s="66">
        <v>500</v>
      </c>
      <c r="E284" s="118">
        <v>10.73</v>
      </c>
      <c r="F284" s="116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91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39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92"/>
      <c r="AC284" s="40">
        <f t="shared" si="82"/>
        <v>383.25706404938273</v>
      </c>
      <c r="AD284" s="40">
        <f t="shared" si="83"/>
        <v>-13316.742935950617</v>
      </c>
    </row>
    <row r="285" spans="1:30" x14ac:dyDescent="0.25">
      <c r="A285" s="190">
        <v>43088</v>
      </c>
      <c r="B285" s="175"/>
      <c r="C285" s="66" t="s">
        <v>63</v>
      </c>
      <c r="D285" s="66">
        <v>500</v>
      </c>
      <c r="E285" s="118">
        <v>10.55</v>
      </c>
      <c r="F285" s="116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91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39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92"/>
      <c r="AC285" s="40">
        <f t="shared" si="82"/>
        <v>155.69514665875613</v>
      </c>
      <c r="AD285" s="40">
        <f t="shared" si="83"/>
        <v>-14044.304853341244</v>
      </c>
    </row>
    <row r="286" spans="1:30" x14ac:dyDescent="0.25">
      <c r="A286" s="190">
        <v>43088</v>
      </c>
      <c r="B286" s="175" t="s">
        <v>292</v>
      </c>
      <c r="C286" s="66" t="s">
        <v>69</v>
      </c>
      <c r="D286" s="66">
        <v>400</v>
      </c>
      <c r="E286" s="118">
        <v>10.69</v>
      </c>
      <c r="F286" s="116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91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39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92"/>
      <c r="AC286" s="40">
        <f t="shared" si="82"/>
        <v>338.66402574835035</v>
      </c>
      <c r="AD286" s="40">
        <f t="shared" si="83"/>
        <v>-13461.33597425165</v>
      </c>
    </row>
    <row r="287" spans="1:30" x14ac:dyDescent="0.25">
      <c r="A287" s="190">
        <v>43089</v>
      </c>
      <c r="B287" s="175"/>
      <c r="C287" s="66" t="s">
        <v>63</v>
      </c>
      <c r="D287" s="66">
        <v>500</v>
      </c>
      <c r="E287" s="118">
        <v>10.52</v>
      </c>
      <c r="F287" s="116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91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39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92"/>
      <c r="AC287" s="40">
        <f t="shared" si="82"/>
        <v>120.76938548002516</v>
      </c>
      <c r="AD287" s="40">
        <f t="shared" si="83"/>
        <v>-14179.230614519975</v>
      </c>
    </row>
    <row r="288" spans="1:30" x14ac:dyDescent="0.25">
      <c r="A288" s="190">
        <v>43090</v>
      </c>
      <c r="B288" s="175" t="s">
        <v>293</v>
      </c>
      <c r="C288" s="66" t="s">
        <v>69</v>
      </c>
      <c r="D288" s="66">
        <v>400</v>
      </c>
      <c r="E288" s="118">
        <v>10.73</v>
      </c>
      <c r="F288" s="116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91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39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92"/>
      <c r="AC288" s="40">
        <f t="shared" si="82"/>
        <v>397.26981185926172</v>
      </c>
      <c r="AD288" s="40">
        <f t="shared" si="83"/>
        <v>-13502.730188140738</v>
      </c>
    </row>
    <row r="289" spans="1:30" x14ac:dyDescent="0.25">
      <c r="A289" s="190">
        <v>43090</v>
      </c>
      <c r="B289" s="175" t="s">
        <v>294</v>
      </c>
      <c r="C289" s="66" t="s">
        <v>69</v>
      </c>
      <c r="D289" s="66">
        <v>300</v>
      </c>
      <c r="E289" s="118">
        <v>10.85</v>
      </c>
      <c r="F289" s="116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91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39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92"/>
      <c r="AC289" s="40">
        <f t="shared" si="82"/>
        <v>545.77144781104835</v>
      </c>
      <c r="AD289" s="40">
        <f t="shared" si="83"/>
        <v>-13054.228552188952</v>
      </c>
    </row>
    <row r="290" spans="1:30" x14ac:dyDescent="0.25">
      <c r="A290" s="190">
        <v>43094</v>
      </c>
      <c r="B290" s="175" t="s">
        <v>295</v>
      </c>
      <c r="C290" s="66" t="s">
        <v>69</v>
      </c>
      <c r="D290" s="66">
        <v>400</v>
      </c>
      <c r="E290" s="118">
        <v>11.01</v>
      </c>
      <c r="F290" s="116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91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39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92"/>
      <c r="AC290" s="40">
        <f t="shared" si="82"/>
        <v>734.52614993186774</v>
      </c>
      <c r="AD290" s="40">
        <f t="shared" si="83"/>
        <v>-12465.473850068132</v>
      </c>
    </row>
    <row r="291" spans="1:30" x14ac:dyDescent="0.25">
      <c r="A291" s="190">
        <v>43096</v>
      </c>
      <c r="B291" s="175" t="s">
        <v>296</v>
      </c>
      <c r="C291" s="66" t="s">
        <v>69</v>
      </c>
      <c r="D291" s="66">
        <v>400</v>
      </c>
      <c r="E291" s="118">
        <v>11.04</v>
      </c>
      <c r="F291" s="116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91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39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92"/>
      <c r="AC291" s="40">
        <f t="shared" si="82"/>
        <v>767.52931329256046</v>
      </c>
      <c r="AD291" s="40">
        <f t="shared" si="83"/>
        <v>-12032.47068670744</v>
      </c>
    </row>
    <row r="292" spans="1:30" x14ac:dyDescent="0.25">
      <c r="A292" s="190">
        <v>43097</v>
      </c>
      <c r="B292" s="175" t="s">
        <v>297</v>
      </c>
      <c r="C292" s="66" t="s">
        <v>69</v>
      </c>
      <c r="D292" s="66">
        <v>400</v>
      </c>
      <c r="E292" s="118">
        <v>11.14</v>
      </c>
      <c r="F292" s="116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91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39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92"/>
      <c r="AC292" s="40">
        <f t="shared" si="82"/>
        <v>874.63486057000546</v>
      </c>
      <c r="AD292" s="40">
        <f t="shared" si="83"/>
        <v>-11525.365139429994</v>
      </c>
    </row>
    <row r="293" spans="1:30" x14ac:dyDescent="0.25">
      <c r="A293" s="190">
        <v>43102</v>
      </c>
      <c r="B293" s="175"/>
      <c r="C293" s="66" t="s">
        <v>69</v>
      </c>
      <c r="D293" s="66">
        <v>400</v>
      </c>
      <c r="E293" s="118">
        <v>11.42</v>
      </c>
      <c r="F293" s="116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91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39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92"/>
      <c r="AC293" s="40">
        <f t="shared" si="82"/>
        <v>1156.2288205560299</v>
      </c>
      <c r="AD293" s="40">
        <f t="shared" si="83"/>
        <v>-10843.771179443971</v>
      </c>
    </row>
    <row r="294" spans="1:30" x14ac:dyDescent="0.25">
      <c r="A294" s="190">
        <v>43104</v>
      </c>
      <c r="B294" s="175" t="s">
        <v>298</v>
      </c>
      <c r="C294" s="66" t="s">
        <v>63</v>
      </c>
      <c r="D294" s="66">
        <v>500</v>
      </c>
      <c r="E294" s="118">
        <v>11.12</v>
      </c>
      <c r="F294" s="116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91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39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92"/>
      <c r="AC294" s="40">
        <f t="shared" si="82"/>
        <v>863.39349197390845</v>
      </c>
      <c r="AD294" s="40">
        <f t="shared" si="83"/>
        <v>-11636.606508026092</v>
      </c>
    </row>
    <row r="295" spans="1:30" x14ac:dyDescent="0.25">
      <c r="A295" s="190">
        <v>43105</v>
      </c>
      <c r="B295" s="175" t="s">
        <v>299</v>
      </c>
      <c r="C295" s="66" t="s">
        <v>69</v>
      </c>
      <c r="D295" s="66">
        <v>400</v>
      </c>
      <c r="E295" s="118">
        <v>11.3</v>
      </c>
      <c r="F295" s="116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91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39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92"/>
      <c r="AC295" s="40">
        <f t="shared" si="82"/>
        <v>1047.8137513937927</v>
      </c>
      <c r="AD295" s="40">
        <f t="shared" si="83"/>
        <v>-11052.186248606207</v>
      </c>
    </row>
    <row r="296" spans="1:30" x14ac:dyDescent="0.25">
      <c r="A296" s="190">
        <v>43105</v>
      </c>
      <c r="B296" s="175" t="s">
        <v>300</v>
      </c>
      <c r="C296" s="66" t="s">
        <v>69</v>
      </c>
      <c r="D296" s="66">
        <v>400</v>
      </c>
      <c r="E296" s="118">
        <v>11.46</v>
      </c>
      <c r="F296" s="116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91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39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92"/>
      <c r="AC296" s="40">
        <f t="shared" si="82"/>
        <v>1201.1996669066189</v>
      </c>
      <c r="AD296" s="40">
        <f t="shared" si="83"/>
        <v>-10498.800333093381</v>
      </c>
    </row>
    <row r="297" spans="1:30" x14ac:dyDescent="0.25">
      <c r="A297" s="190">
        <v>43105</v>
      </c>
      <c r="B297" s="175"/>
      <c r="C297" s="66" t="s">
        <v>69</v>
      </c>
      <c r="D297" s="66">
        <v>400</v>
      </c>
      <c r="E297" s="118">
        <v>11.55</v>
      </c>
      <c r="F297" s="116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91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39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92"/>
      <c r="AC297" s="40">
        <f t="shared" si="82"/>
        <v>1282.1304322727165</v>
      </c>
      <c r="AD297" s="40">
        <f t="shared" si="83"/>
        <v>-10017.869567727284</v>
      </c>
    </row>
    <row r="298" spans="1:30" x14ac:dyDescent="0.25">
      <c r="A298" s="190">
        <v>43105</v>
      </c>
      <c r="B298" s="175"/>
      <c r="C298" s="66" t="s">
        <v>69</v>
      </c>
      <c r="D298" s="66">
        <v>400</v>
      </c>
      <c r="E298" s="118">
        <v>11.72</v>
      </c>
      <c r="F298" s="116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91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39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92"/>
      <c r="AC298" s="40">
        <f t="shared" si="82"/>
        <v>1426.5326652516951</v>
      </c>
      <c r="AD298" s="40">
        <f t="shared" si="83"/>
        <v>-9473.467334748304</v>
      </c>
    </row>
    <row r="299" spans="1:30" x14ac:dyDescent="0.25">
      <c r="A299" s="190">
        <v>43105</v>
      </c>
      <c r="B299" s="175"/>
      <c r="C299" s="66" t="s">
        <v>69</v>
      </c>
      <c r="D299" s="66">
        <v>400</v>
      </c>
      <c r="E299" s="118">
        <v>11.84</v>
      </c>
      <c r="F299" s="116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91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39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92"/>
      <c r="AC299" s="40">
        <f t="shared" si="82"/>
        <v>1521.6704142525221</v>
      </c>
      <c r="AD299" s="40">
        <f t="shared" si="83"/>
        <v>-8978.3295857474786</v>
      </c>
    </row>
    <row r="300" spans="1:30" x14ac:dyDescent="0.25">
      <c r="A300" s="190">
        <v>43105</v>
      </c>
      <c r="B300" s="175"/>
      <c r="C300" s="66" t="s">
        <v>69</v>
      </c>
      <c r="D300" s="66">
        <v>400</v>
      </c>
      <c r="E300" s="118">
        <v>11.96</v>
      </c>
      <c r="F300" s="116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91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39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92"/>
      <c r="AC300" s="40">
        <f t="shared" si="82"/>
        <v>1610.8836619356082</v>
      </c>
      <c r="AD300" s="40">
        <f t="shared" si="83"/>
        <v>-8489.116338064392</v>
      </c>
    </row>
    <row r="301" spans="1:30" x14ac:dyDescent="0.25">
      <c r="A301" s="190">
        <v>43105</v>
      </c>
      <c r="B301" s="175" t="s">
        <v>301</v>
      </c>
      <c r="C301" s="46" t="s">
        <v>63</v>
      </c>
      <c r="D301" s="46">
        <v>500</v>
      </c>
      <c r="E301" s="46">
        <v>11.77</v>
      </c>
      <c r="F301" s="116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91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39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92"/>
      <c r="AC301" s="40">
        <f t="shared" si="82"/>
        <v>1473.503024362775</v>
      </c>
      <c r="AD301" s="40">
        <f t="shared" si="83"/>
        <v>-9126.4969756372248</v>
      </c>
    </row>
    <row r="302" spans="1:30" x14ac:dyDescent="0.25">
      <c r="A302" s="190">
        <v>43108</v>
      </c>
      <c r="B302" s="175"/>
      <c r="C302" s="46" t="s">
        <v>69</v>
      </c>
      <c r="D302" s="46">
        <v>400</v>
      </c>
      <c r="E302" s="46">
        <v>12.02</v>
      </c>
      <c r="F302" s="116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91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39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92"/>
      <c r="AC302" s="40">
        <f t="shared" si="82"/>
        <v>1662.396214704647</v>
      </c>
      <c r="AD302" s="40">
        <f t="shared" si="83"/>
        <v>-8537.6037852953523</v>
      </c>
    </row>
    <row r="303" spans="1:30" ht="12.6" customHeight="1" x14ac:dyDescent="0.25">
      <c r="A303" s="190">
        <v>43108</v>
      </c>
      <c r="B303" s="175"/>
      <c r="C303" s="46" t="s">
        <v>69</v>
      </c>
      <c r="D303" s="46">
        <v>400</v>
      </c>
      <c r="E303" s="46">
        <v>12.13</v>
      </c>
      <c r="F303" s="116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91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39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92"/>
      <c r="AC303" s="40">
        <f t="shared" si="82"/>
        <v>1738.9607936314817</v>
      </c>
      <c r="AD303" s="40">
        <f t="shared" si="83"/>
        <v>-8061.0392063685185</v>
      </c>
    </row>
    <row r="304" spans="1:30" x14ac:dyDescent="0.25">
      <c r="A304" s="190">
        <v>43108</v>
      </c>
      <c r="B304" s="175" t="s">
        <v>302</v>
      </c>
      <c r="C304" s="46" t="s">
        <v>63</v>
      </c>
      <c r="D304" s="46">
        <v>500</v>
      </c>
      <c r="E304" s="46">
        <v>11.79</v>
      </c>
      <c r="F304" s="116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91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39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92"/>
      <c r="AC304" s="40">
        <f t="shared" si="82"/>
        <v>1506.213988698036</v>
      </c>
      <c r="AD304" s="40">
        <f t="shared" si="83"/>
        <v>-8793.7860113019633</v>
      </c>
    </row>
    <row r="305" spans="1:30" x14ac:dyDescent="0.25">
      <c r="A305" s="190">
        <v>43109</v>
      </c>
      <c r="B305" s="175"/>
      <c r="C305" s="46" t="s">
        <v>69</v>
      </c>
      <c r="D305" s="46">
        <v>400</v>
      </c>
      <c r="E305" s="46">
        <v>11.93</v>
      </c>
      <c r="F305" s="116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91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39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92"/>
      <c r="AC305" s="40">
        <f t="shared" si="82"/>
        <v>1608.5309985540539</v>
      </c>
      <c r="AD305" s="40">
        <f t="shared" si="83"/>
        <v>-8291.4690014459466</v>
      </c>
    </row>
    <row r="306" spans="1:30" x14ac:dyDescent="0.25">
      <c r="A306" s="190">
        <v>43110</v>
      </c>
      <c r="B306" s="175" t="s">
        <v>303</v>
      </c>
      <c r="C306" s="46" t="s">
        <v>63</v>
      </c>
      <c r="D306" s="46">
        <v>500</v>
      </c>
      <c r="E306" s="46">
        <v>11.66</v>
      </c>
      <c r="F306" s="116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91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39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92"/>
      <c r="AC306" s="40">
        <f t="shared" si="82"/>
        <v>1416.2190233919264</v>
      </c>
      <c r="AD306" s="40">
        <f t="shared" si="83"/>
        <v>-8983.7809766080736</v>
      </c>
    </row>
    <row r="307" spans="1:30" x14ac:dyDescent="0.25">
      <c r="A307" s="190">
        <v>43112</v>
      </c>
      <c r="B307" s="175"/>
      <c r="C307" s="46" t="s">
        <v>69</v>
      </c>
      <c r="D307" s="46">
        <v>400</v>
      </c>
      <c r="E307" s="46">
        <v>11.83</v>
      </c>
      <c r="F307" s="116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91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39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92"/>
      <c r="AC307" s="40">
        <f t="shared" si="82"/>
        <v>1544.4211900887453</v>
      </c>
      <c r="AD307" s="40">
        <f t="shared" si="83"/>
        <v>-8455.5788099112542</v>
      </c>
    </row>
    <row r="308" spans="1:30" x14ac:dyDescent="0.25">
      <c r="A308" s="190">
        <v>43112</v>
      </c>
      <c r="B308" s="175"/>
      <c r="C308" s="46" t="s">
        <v>69</v>
      </c>
      <c r="D308" s="46">
        <v>400</v>
      </c>
      <c r="E308" s="46">
        <v>11.98</v>
      </c>
      <c r="F308" s="116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91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39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92"/>
      <c r="AC308" s="40">
        <f t="shared" si="82"/>
        <v>1649.4128192612568</v>
      </c>
      <c r="AD308" s="40">
        <f t="shared" si="83"/>
        <v>-7950.587180738743</v>
      </c>
    </row>
    <row r="309" spans="1:30" x14ac:dyDescent="0.25">
      <c r="A309" s="190">
        <v>43112</v>
      </c>
      <c r="B309" s="175" t="s">
        <v>304</v>
      </c>
      <c r="C309" s="46" t="s">
        <v>63</v>
      </c>
      <c r="D309" s="46">
        <v>500</v>
      </c>
      <c r="E309" s="46">
        <v>11.7</v>
      </c>
      <c r="F309" s="116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91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39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92"/>
      <c r="AC309" s="40">
        <f t="shared" si="82"/>
        <v>1458.8300918589621</v>
      </c>
      <c r="AD309" s="40">
        <f t="shared" si="83"/>
        <v>-8641.169908141037</v>
      </c>
    </row>
    <row r="310" spans="1:30" x14ac:dyDescent="0.25">
      <c r="A310" s="190">
        <v>43115</v>
      </c>
      <c r="B310" s="175"/>
      <c r="C310" s="46" t="s">
        <v>69</v>
      </c>
      <c r="D310" s="46">
        <v>400</v>
      </c>
      <c r="E310" s="46">
        <v>11.86</v>
      </c>
      <c r="F310" s="116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91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39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92"/>
      <c r="AC310" s="40">
        <f t="shared" si="82"/>
        <v>1574.5164373313532</v>
      </c>
      <c r="AD310" s="40">
        <f t="shared" si="83"/>
        <v>-8125.4835626686472</v>
      </c>
    </row>
    <row r="311" spans="1:30" x14ac:dyDescent="0.25">
      <c r="A311" s="190">
        <v>43116</v>
      </c>
      <c r="B311" s="175"/>
      <c r="C311" s="46" t="s">
        <v>69</v>
      </c>
      <c r="D311" s="46">
        <v>500</v>
      </c>
      <c r="E311" s="46">
        <v>12.01</v>
      </c>
      <c r="F311" s="116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91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39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92"/>
      <c r="AC311" s="40">
        <f t="shared" si="82"/>
        <v>1675.0239757909947</v>
      </c>
      <c r="AD311" s="40">
        <f t="shared" si="83"/>
        <v>-7524.9760242090051</v>
      </c>
    </row>
    <row r="312" spans="1:30" x14ac:dyDescent="0.25">
      <c r="A312" s="190">
        <v>43116</v>
      </c>
      <c r="B312" s="175"/>
      <c r="C312" s="46" t="s">
        <v>69</v>
      </c>
      <c r="D312" s="46">
        <v>500</v>
      </c>
      <c r="E312" s="46">
        <v>12.44</v>
      </c>
      <c r="F312" s="116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91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39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92"/>
      <c r="AC312" s="40">
        <f t="shared" si="82"/>
        <v>1934.071186434875</v>
      </c>
      <c r="AD312" s="40">
        <f t="shared" si="83"/>
        <v>-6765.928813565125</v>
      </c>
    </row>
    <row r="313" spans="1:30" x14ac:dyDescent="0.25">
      <c r="A313" s="190">
        <v>43116</v>
      </c>
      <c r="B313" s="175"/>
      <c r="C313" s="46" t="s">
        <v>69</v>
      </c>
      <c r="D313" s="46">
        <v>500</v>
      </c>
      <c r="E313" s="46">
        <v>12.54</v>
      </c>
      <c r="F313" s="116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91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39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92"/>
      <c r="AC313" s="40">
        <f t="shared" si="82"/>
        <v>1987.0929979465584</v>
      </c>
      <c r="AD313" s="40">
        <f t="shared" si="83"/>
        <v>-6212.9070020534418</v>
      </c>
    </row>
    <row r="314" spans="1:30" x14ac:dyDescent="0.25">
      <c r="A314" s="190">
        <v>43116</v>
      </c>
      <c r="B314" s="175"/>
      <c r="C314" s="46" t="s">
        <v>69</v>
      </c>
      <c r="D314" s="46">
        <v>500</v>
      </c>
      <c r="E314" s="46">
        <v>12.65</v>
      </c>
      <c r="F314" s="116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91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39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92"/>
      <c r="AC314" s="40">
        <f t="shared" si="82"/>
        <v>2040.1878147628333</v>
      </c>
      <c r="AD314" s="40">
        <f t="shared" si="83"/>
        <v>-5659.8121852371669</v>
      </c>
    </row>
    <row r="315" spans="1:30" x14ac:dyDescent="0.25">
      <c r="A315" s="190">
        <v>43116</v>
      </c>
      <c r="B315" s="175"/>
      <c r="C315" s="46" t="s">
        <v>69</v>
      </c>
      <c r="D315" s="46">
        <v>500</v>
      </c>
      <c r="E315" s="46">
        <v>12.77</v>
      </c>
      <c r="F315" s="116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91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39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92"/>
      <c r="AC315" s="40">
        <f t="shared" si="82"/>
        <v>2092.4459318128302</v>
      </c>
      <c r="AD315" s="40">
        <f t="shared" si="83"/>
        <v>-5107.5540681871698</v>
      </c>
    </row>
    <row r="316" spans="1:30" x14ac:dyDescent="0.25">
      <c r="A316" s="190">
        <v>43117</v>
      </c>
      <c r="B316" s="175" t="s">
        <v>305</v>
      </c>
      <c r="C316" s="46" t="s">
        <v>63</v>
      </c>
      <c r="D316" s="46">
        <v>400</v>
      </c>
      <c r="E316" s="46">
        <v>12.42</v>
      </c>
      <c r="F316" s="116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91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39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92"/>
      <c r="AC316" s="40">
        <f t="shared" si="82"/>
        <v>1948.2123228059447</v>
      </c>
      <c r="AD316" s="40">
        <f t="shared" si="83"/>
        <v>-5651.7876771940555</v>
      </c>
    </row>
    <row r="317" spans="1:30" x14ac:dyDescent="0.25">
      <c r="A317" s="190">
        <v>43117</v>
      </c>
      <c r="B317" s="175" t="s">
        <v>306</v>
      </c>
      <c r="C317" s="46" t="s">
        <v>63</v>
      </c>
      <c r="D317" s="46">
        <v>400</v>
      </c>
      <c r="E317" s="46">
        <v>12.33</v>
      </c>
      <c r="F317" s="116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91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39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92"/>
      <c r="AC317" s="40">
        <f t="shared" si="82"/>
        <v>1906.5808231346175</v>
      </c>
      <c r="AD317" s="40">
        <f t="shared" si="83"/>
        <v>-6093.4191768653827</v>
      </c>
    </row>
    <row r="318" spans="1:30" x14ac:dyDescent="0.25">
      <c r="A318" s="190">
        <v>43117</v>
      </c>
      <c r="B318" s="175" t="s">
        <v>307</v>
      </c>
      <c r="C318" s="46" t="s">
        <v>63</v>
      </c>
      <c r="D318" s="46">
        <v>400</v>
      </c>
      <c r="E318" s="46">
        <v>12.12</v>
      </c>
      <c r="F318" s="116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91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39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92"/>
      <c r="AC318" s="40">
        <f t="shared" si="82"/>
        <v>1800.6587499381051</v>
      </c>
      <c r="AD318" s="40">
        <f t="shared" si="83"/>
        <v>-6599.3412500618952</v>
      </c>
    </row>
    <row r="319" spans="1:30" x14ac:dyDescent="0.25">
      <c r="A319" s="190">
        <v>43117</v>
      </c>
      <c r="B319" s="175"/>
      <c r="C319" s="46" t="s">
        <v>69</v>
      </c>
      <c r="D319" s="46">
        <v>500</v>
      </c>
      <c r="E319" s="46">
        <v>12.21</v>
      </c>
      <c r="F319" s="116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91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39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92"/>
      <c r="AC319" s="40">
        <f t="shared" si="82"/>
        <v>1848.3625390458506</v>
      </c>
      <c r="AD319" s="40">
        <f t="shared" si="83"/>
        <v>-6051.637460954149</v>
      </c>
    </row>
    <row r="320" spans="1:30" x14ac:dyDescent="0.25">
      <c r="A320" s="190">
        <v>43119</v>
      </c>
      <c r="B320" s="175"/>
      <c r="C320" s="46" t="s">
        <v>69</v>
      </c>
      <c r="D320" s="46">
        <v>500</v>
      </c>
      <c r="E320" s="46">
        <v>12.32</v>
      </c>
      <c r="F320" s="116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91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39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92"/>
      <c r="AC320" s="40">
        <f t="shared" si="82"/>
        <v>1901.4543572848891</v>
      </c>
      <c r="AD320" s="40">
        <f t="shared" si="83"/>
        <v>-5498.5456427151112</v>
      </c>
    </row>
    <row r="321" spans="1:30" x14ac:dyDescent="0.25">
      <c r="A321" s="190">
        <v>43119</v>
      </c>
      <c r="B321" s="175" t="s">
        <v>308</v>
      </c>
      <c r="C321" s="46" t="s">
        <v>63</v>
      </c>
      <c r="D321" s="46">
        <v>400</v>
      </c>
      <c r="E321" s="46">
        <v>12</v>
      </c>
      <c r="F321" s="116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91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39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92"/>
      <c r="AC321" s="40">
        <f t="shared" si="82"/>
        <v>1754.5086818124862</v>
      </c>
      <c r="AD321" s="40">
        <f t="shared" si="83"/>
        <v>-6045.4913181875136</v>
      </c>
    </row>
    <row r="322" spans="1:30" x14ac:dyDescent="0.25">
      <c r="A322" s="190">
        <v>43122</v>
      </c>
      <c r="B322" s="175"/>
      <c r="C322" s="46" t="s">
        <v>69</v>
      </c>
      <c r="D322" s="46">
        <v>400</v>
      </c>
      <c r="E322" s="46">
        <v>12.04</v>
      </c>
      <c r="F322" s="116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91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39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92"/>
      <c r="AC322" s="40">
        <f t="shared" si="82"/>
        <v>1773.7655390157665</v>
      </c>
      <c r="AD322" s="40">
        <f t="shared" si="83"/>
        <v>-5626.234460984233</v>
      </c>
    </row>
    <row r="323" spans="1:30" x14ac:dyDescent="0.25">
      <c r="A323" s="190">
        <v>43123</v>
      </c>
      <c r="B323" s="175"/>
      <c r="C323" s="46" t="s">
        <v>69</v>
      </c>
      <c r="D323" s="46">
        <v>500</v>
      </c>
      <c r="E323" s="46">
        <v>12.16</v>
      </c>
      <c r="F323" s="116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91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39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92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x14ac:dyDescent="0.25">
      <c r="A324" s="190">
        <v>43123</v>
      </c>
      <c r="B324" s="175" t="s">
        <v>309</v>
      </c>
      <c r="C324" s="46" t="s">
        <v>63</v>
      </c>
      <c r="D324" s="46">
        <v>400</v>
      </c>
      <c r="E324" s="46">
        <v>12.03</v>
      </c>
      <c r="F324" s="116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91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39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92"/>
      <c r="AC324" s="40">
        <f t="shared" si="103"/>
        <v>1773.1562451994869</v>
      </c>
      <c r="AD324" s="40">
        <f t="shared" si="104"/>
        <v>-5526.8437548005131</v>
      </c>
    </row>
    <row r="325" spans="1:30" x14ac:dyDescent="0.25">
      <c r="A325" s="190">
        <v>43123</v>
      </c>
      <c r="B325" s="175"/>
      <c r="C325" s="46" t="s">
        <v>69</v>
      </c>
      <c r="D325" s="46">
        <v>500</v>
      </c>
      <c r="E325" s="46">
        <v>12.24</v>
      </c>
      <c r="F325" s="116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91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39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92"/>
      <c r="AC325" s="40">
        <f t="shared" si="103"/>
        <v>1867.0088798815216</v>
      </c>
      <c r="AD325" s="40">
        <f t="shared" si="104"/>
        <v>-4932.9911201184786</v>
      </c>
    </row>
    <row r="326" spans="1:30" x14ac:dyDescent="0.25">
      <c r="A326" s="190">
        <v>43124</v>
      </c>
      <c r="B326" s="284" t="s">
        <v>627</v>
      </c>
      <c r="C326" s="46" t="s">
        <v>69</v>
      </c>
      <c r="D326" s="46">
        <v>500</v>
      </c>
      <c r="E326" s="46">
        <v>12.36</v>
      </c>
      <c r="F326" s="116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91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39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92"/>
      <c r="AC326" s="40">
        <f t="shared" si="103"/>
        <v>1913.9649093648725</v>
      </c>
      <c r="AD326" s="40">
        <f t="shared" si="104"/>
        <v>-4386.0350906351277</v>
      </c>
    </row>
    <row r="327" spans="1:30" x14ac:dyDescent="0.25">
      <c r="A327" s="190">
        <v>43125</v>
      </c>
      <c r="B327" s="175" t="s">
        <v>310</v>
      </c>
      <c r="C327" s="46" t="s">
        <v>63</v>
      </c>
      <c r="D327" s="46">
        <v>400</v>
      </c>
      <c r="E327" s="46">
        <v>12.06</v>
      </c>
      <c r="F327" s="116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91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39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92"/>
      <c r="AC327" s="40">
        <f t="shared" si="103"/>
        <v>1804.5235306591892</v>
      </c>
      <c r="AD327" s="40">
        <f t="shared" si="104"/>
        <v>-4895.4764693408106</v>
      </c>
    </row>
    <row r="328" spans="1:30" x14ac:dyDescent="0.25">
      <c r="A328" s="190">
        <v>43125</v>
      </c>
      <c r="B328" s="175" t="s">
        <v>311</v>
      </c>
      <c r="C328" s="46" t="s">
        <v>63</v>
      </c>
      <c r="D328" s="46">
        <v>400</v>
      </c>
      <c r="E328" s="46">
        <v>11.94</v>
      </c>
      <c r="F328" s="116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91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39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92"/>
      <c r="AC328" s="40">
        <f t="shared" si="103"/>
        <v>1754.9378793760322</v>
      </c>
      <c r="AD328" s="40">
        <f t="shared" si="104"/>
        <v>-5345.0621206239675</v>
      </c>
    </row>
    <row r="329" spans="1:30" x14ac:dyDescent="0.25">
      <c r="A329" s="190">
        <v>43125</v>
      </c>
      <c r="B329" s="175" t="s">
        <v>312</v>
      </c>
      <c r="C329" s="46" t="s">
        <v>63</v>
      </c>
      <c r="D329" s="46">
        <v>400</v>
      </c>
      <c r="E329" s="46">
        <v>11.85</v>
      </c>
      <c r="F329" s="116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91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39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92"/>
      <c r="AC329" s="40">
        <f t="shared" si="103"/>
        <v>1713.9477029324746</v>
      </c>
      <c r="AD329" s="40">
        <f t="shared" si="104"/>
        <v>-5786.0522970675256</v>
      </c>
    </row>
    <row r="330" spans="1:30" x14ac:dyDescent="0.25">
      <c r="A330" s="190">
        <v>43125</v>
      </c>
      <c r="B330" s="175"/>
      <c r="C330" s="46" t="s">
        <v>69</v>
      </c>
      <c r="D330" s="46">
        <v>500</v>
      </c>
      <c r="E330" s="46">
        <v>11.98</v>
      </c>
      <c r="F330" s="116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91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39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92"/>
      <c r="AC330" s="40">
        <f t="shared" si="103"/>
        <v>1775.7769845367131</v>
      </c>
      <c r="AD330" s="40">
        <f t="shared" si="104"/>
        <v>-5224.2230154632871</v>
      </c>
    </row>
    <row r="331" spans="1:30" x14ac:dyDescent="0.25">
      <c r="A331" s="190">
        <v>43125</v>
      </c>
      <c r="B331" s="175"/>
      <c r="C331" s="46" t="s">
        <v>69</v>
      </c>
      <c r="D331" s="46">
        <v>500</v>
      </c>
      <c r="E331" s="46">
        <v>12.02</v>
      </c>
      <c r="F331" s="116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91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39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92"/>
      <c r="AC331" s="40">
        <f t="shared" si="103"/>
        <v>1792.2349234400854</v>
      </c>
      <c r="AD331" s="40">
        <f t="shared" si="104"/>
        <v>-4707.7650765599146</v>
      </c>
    </row>
    <row r="332" spans="1:30" x14ac:dyDescent="0.25">
      <c r="A332" s="190">
        <v>43126</v>
      </c>
      <c r="B332" s="175"/>
      <c r="C332" s="46" t="s">
        <v>69</v>
      </c>
      <c r="D332" s="46">
        <v>400</v>
      </c>
      <c r="E332" s="46">
        <v>12.08</v>
      </c>
      <c r="F332" s="116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91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39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92"/>
      <c r="AC332" s="40">
        <f t="shared" si="103"/>
        <v>1814.7882198468394</v>
      </c>
      <c r="AD332" s="40">
        <f t="shared" si="104"/>
        <v>-4285.2117801531604</v>
      </c>
    </row>
    <row r="333" spans="1:30" x14ac:dyDescent="0.25">
      <c r="A333" s="190">
        <v>43126</v>
      </c>
      <c r="B333" s="175"/>
      <c r="C333" s="46" t="s">
        <v>69</v>
      </c>
      <c r="D333" s="46">
        <v>400</v>
      </c>
      <c r="E333" s="46">
        <v>12.15</v>
      </c>
      <c r="F333" s="116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91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39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92"/>
      <c r="AC333" s="40">
        <f t="shared" si="103"/>
        <v>1838.647993888874</v>
      </c>
      <c r="AD333" s="40">
        <f t="shared" si="104"/>
        <v>-3861.3520061111258</v>
      </c>
    </row>
    <row r="334" spans="1:30" x14ac:dyDescent="0.25">
      <c r="A334" s="190">
        <v>43126</v>
      </c>
      <c r="B334" s="284" t="s">
        <v>627</v>
      </c>
      <c r="C334" s="46" t="s">
        <v>69</v>
      </c>
      <c r="D334" s="46">
        <v>400</v>
      </c>
      <c r="E334" s="46">
        <v>12.21</v>
      </c>
      <c r="F334" s="116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91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39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92"/>
      <c r="AC334" s="40">
        <f t="shared" si="103"/>
        <v>1856.799596048307</v>
      </c>
      <c r="AD334" s="40">
        <f t="shared" si="104"/>
        <v>-3443.2004039516933</v>
      </c>
    </row>
    <row r="335" spans="1:30" x14ac:dyDescent="0.25">
      <c r="A335" s="190">
        <v>43126</v>
      </c>
      <c r="B335" s="175"/>
      <c r="C335" s="46" t="s">
        <v>69</v>
      </c>
      <c r="D335" s="46">
        <v>400</v>
      </c>
      <c r="E335" s="46">
        <v>12.33</v>
      </c>
      <c r="F335" s="116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91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39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92"/>
      <c r="AC335" s="40">
        <f t="shared" si="103"/>
        <v>1889.4791592660035</v>
      </c>
      <c r="AD335" s="40">
        <f t="shared" si="104"/>
        <v>-3010.5208407339965</v>
      </c>
    </row>
    <row r="336" spans="1:30" x14ac:dyDescent="0.25">
      <c r="A336" s="190">
        <v>43129</v>
      </c>
      <c r="B336" s="175"/>
      <c r="C336" s="46" t="s">
        <v>69</v>
      </c>
      <c r="D336" s="46">
        <v>400</v>
      </c>
      <c r="E336" s="46">
        <v>12.37</v>
      </c>
      <c r="F336" s="116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91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39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92"/>
      <c r="AC336" s="40">
        <f t="shared" si="103"/>
        <v>1898.4023450080699</v>
      </c>
      <c r="AD336" s="40">
        <f t="shared" si="104"/>
        <v>-2601.5976549919301</v>
      </c>
    </row>
    <row r="337" spans="1:30" x14ac:dyDescent="0.25">
      <c r="A337" s="190">
        <v>43129</v>
      </c>
      <c r="B337" s="175" t="s">
        <v>313</v>
      </c>
      <c r="C337" s="46" t="s">
        <v>63</v>
      </c>
      <c r="D337" s="46">
        <v>400</v>
      </c>
      <c r="E337" s="46">
        <v>12.24</v>
      </c>
      <c r="F337" s="116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91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39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92"/>
      <c r="AC337" s="40">
        <f t="shared" si="103"/>
        <v>1870.3866019403445</v>
      </c>
      <c r="AD337" s="40">
        <f t="shared" si="104"/>
        <v>-3029.6133980596555</v>
      </c>
    </row>
    <row r="338" spans="1:30" x14ac:dyDescent="0.25">
      <c r="A338" s="190">
        <v>43129</v>
      </c>
      <c r="B338" s="175" t="s">
        <v>314</v>
      </c>
      <c r="C338" s="46" t="s">
        <v>63</v>
      </c>
      <c r="D338" s="46">
        <v>400</v>
      </c>
      <c r="E338" s="46">
        <v>12.18</v>
      </c>
      <c r="F338" s="116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91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39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92"/>
      <c r="AC338" s="40">
        <f t="shared" si="103"/>
        <v>1855.0641631978503</v>
      </c>
      <c r="AD338" s="40">
        <f t="shared" si="104"/>
        <v>-3444.9358368021494</v>
      </c>
    </row>
    <row r="339" spans="1:30" x14ac:dyDescent="0.25">
      <c r="A339" s="190">
        <v>43129</v>
      </c>
      <c r="B339" s="284" t="s">
        <v>627</v>
      </c>
      <c r="C339" s="46" t="s">
        <v>69</v>
      </c>
      <c r="D339" s="46">
        <v>400</v>
      </c>
      <c r="E339" s="46">
        <v>12.3</v>
      </c>
      <c r="F339" s="116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91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39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92"/>
      <c r="AC339" s="40">
        <f t="shared" si="103"/>
        <v>1887.8413388414485</v>
      </c>
      <c r="AD339" s="40">
        <f t="shared" si="104"/>
        <v>-3012.1586611585517</v>
      </c>
    </row>
    <row r="340" spans="1:30" x14ac:dyDescent="0.25">
      <c r="A340" s="190">
        <v>43129</v>
      </c>
      <c r="B340" s="175" t="s">
        <v>315</v>
      </c>
      <c r="C340" s="46" t="s">
        <v>63</v>
      </c>
      <c r="D340" s="46">
        <v>400</v>
      </c>
      <c r="E340" s="46">
        <v>12.1</v>
      </c>
      <c r="F340" s="116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91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39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92"/>
      <c r="AC340" s="40">
        <f t="shared" si="103"/>
        <v>1837.6810717148612</v>
      </c>
      <c r="AD340" s="40">
        <f t="shared" si="104"/>
        <v>-3462.318928285139</v>
      </c>
    </row>
    <row r="341" spans="1:30" x14ac:dyDescent="0.25">
      <c r="A341" s="190">
        <v>43129</v>
      </c>
      <c r="B341" s="175" t="s">
        <v>316</v>
      </c>
      <c r="C341" s="46" t="s">
        <v>63</v>
      </c>
      <c r="D341" s="46">
        <v>400</v>
      </c>
      <c r="E341" s="46">
        <v>11.97</v>
      </c>
      <c r="F341" s="116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91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39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92"/>
      <c r="AC341" s="40">
        <f t="shared" si="103"/>
        <v>1799.6898887009038</v>
      </c>
      <c r="AD341" s="40">
        <f t="shared" si="104"/>
        <v>-3900.3101112990962</v>
      </c>
    </row>
    <row r="342" spans="1:30" x14ac:dyDescent="0.25">
      <c r="A342" s="190">
        <v>43130</v>
      </c>
      <c r="B342" s="175"/>
      <c r="C342" s="46" t="s">
        <v>69</v>
      </c>
      <c r="D342" s="46">
        <v>500</v>
      </c>
      <c r="E342" s="46">
        <v>12.26</v>
      </c>
      <c r="F342" s="116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91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39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92"/>
      <c r="AC342" s="40">
        <f t="shared" si="103"/>
        <v>1890.9736568311437</v>
      </c>
      <c r="AD342" s="40">
        <f t="shared" si="104"/>
        <v>-3309.0263431688563</v>
      </c>
    </row>
    <row r="343" spans="1:30" x14ac:dyDescent="0.25">
      <c r="A343" s="190">
        <v>43130</v>
      </c>
      <c r="B343" s="175" t="s">
        <v>317</v>
      </c>
      <c r="C343" s="46" t="s">
        <v>63</v>
      </c>
      <c r="D343" s="46">
        <v>400</v>
      </c>
      <c r="E343" s="46">
        <v>11.99</v>
      </c>
      <c r="F343" s="116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91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39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92"/>
      <c r="AC343" s="40">
        <f t="shared" si="103"/>
        <v>1816.1002112385172</v>
      </c>
      <c r="AD343" s="40">
        <f t="shared" si="104"/>
        <v>-3783.8997887614828</v>
      </c>
    </row>
    <row r="344" spans="1:30" x14ac:dyDescent="0.25">
      <c r="A344" s="190">
        <v>43130</v>
      </c>
      <c r="B344" s="175" t="s">
        <v>318</v>
      </c>
      <c r="C344" s="46" t="s">
        <v>63</v>
      </c>
      <c r="D344" s="46">
        <v>400</v>
      </c>
      <c r="E344" s="46">
        <v>11.89</v>
      </c>
      <c r="F344" s="116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91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39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92"/>
      <c r="AC344" s="40">
        <f t="shared" si="103"/>
        <v>1783.8792289949388</v>
      </c>
      <c r="AD344" s="40">
        <f t="shared" si="104"/>
        <v>-4216.1207710050612</v>
      </c>
    </row>
    <row r="345" spans="1:30" x14ac:dyDescent="0.25">
      <c r="A345" s="190">
        <v>43130</v>
      </c>
      <c r="B345" s="175" t="s">
        <v>319</v>
      </c>
      <c r="C345" s="46" t="s">
        <v>63</v>
      </c>
      <c r="D345" s="46">
        <v>400</v>
      </c>
      <c r="E345" s="46">
        <v>11.69</v>
      </c>
      <c r="F345" s="116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91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39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92"/>
      <c r="AC345" s="40">
        <f t="shared" si="103"/>
        <v>1711.3709608853569</v>
      </c>
      <c r="AD345" s="40">
        <f t="shared" si="104"/>
        <v>-4688.6290391146431</v>
      </c>
    </row>
    <row r="346" spans="1:30" x14ac:dyDescent="0.25">
      <c r="A346" s="190">
        <v>43131</v>
      </c>
      <c r="B346" s="175"/>
      <c r="C346" s="46" t="s">
        <v>69</v>
      </c>
      <c r="D346" s="46">
        <v>400</v>
      </c>
      <c r="E346" s="46">
        <v>11.8</v>
      </c>
      <c r="F346" s="116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91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39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92"/>
      <c r="AC346" s="40">
        <f t="shared" si="103"/>
        <v>1754.2253722669338</v>
      </c>
      <c r="AD346" s="40">
        <f t="shared" si="104"/>
        <v>-4245.7746277330662</v>
      </c>
    </row>
    <row r="347" spans="1:30" x14ac:dyDescent="0.25">
      <c r="A347" s="190">
        <v>43131</v>
      </c>
      <c r="B347" s="175"/>
      <c r="C347" s="46" t="s">
        <v>69</v>
      </c>
      <c r="D347" s="46">
        <v>400</v>
      </c>
      <c r="E347" s="46">
        <v>11.92</v>
      </c>
      <c r="F347" s="116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91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39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92"/>
      <c r="AC347" s="40">
        <f t="shared" si="103"/>
        <v>1796.1188151635758</v>
      </c>
      <c r="AD347" s="40">
        <f t="shared" si="104"/>
        <v>-3803.8811848364239</v>
      </c>
    </row>
    <row r="348" spans="1:30" x14ac:dyDescent="0.25">
      <c r="A348" s="190">
        <v>43131</v>
      </c>
      <c r="B348" s="175" t="s">
        <v>320</v>
      </c>
      <c r="C348" s="46" t="s">
        <v>63</v>
      </c>
      <c r="D348" s="46">
        <v>400</v>
      </c>
      <c r="E348" s="46">
        <v>11.78</v>
      </c>
      <c r="F348" s="116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91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39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92"/>
      <c r="AC348" s="40">
        <f t="shared" si="103"/>
        <v>1750.5204394524469</v>
      </c>
      <c r="AD348" s="40">
        <f t="shared" si="104"/>
        <v>-4249.4795605475529</v>
      </c>
    </row>
    <row r="349" spans="1:30" x14ac:dyDescent="0.25">
      <c r="A349" s="190">
        <v>43132</v>
      </c>
      <c r="B349" s="175" t="s">
        <v>321</v>
      </c>
      <c r="C349" s="46" t="s">
        <v>63</v>
      </c>
      <c r="D349" s="46">
        <v>400</v>
      </c>
      <c r="E349" s="46">
        <v>11.51</v>
      </c>
      <c r="F349" s="116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91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39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92"/>
      <c r="AC349" s="40">
        <f t="shared" si="103"/>
        <v>1650.4729171806973</v>
      </c>
      <c r="AD349" s="40">
        <f t="shared" si="104"/>
        <v>-4749.5270828193024</v>
      </c>
    </row>
    <row r="350" spans="1:30" x14ac:dyDescent="0.25">
      <c r="A350" s="190">
        <v>43133</v>
      </c>
      <c r="B350" s="175" t="s">
        <v>322</v>
      </c>
      <c r="C350" s="46" t="s">
        <v>63</v>
      </c>
      <c r="D350" s="46">
        <v>400</v>
      </c>
      <c r="E350" s="46">
        <v>11.07</v>
      </c>
      <c r="F350" s="116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91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39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92"/>
      <c r="AC350" s="40">
        <f t="shared" si="103"/>
        <v>1461.3689048554493</v>
      </c>
      <c r="AD350" s="40">
        <f t="shared" si="104"/>
        <v>-5338.6310951445503</v>
      </c>
    </row>
    <row r="351" spans="1:30" x14ac:dyDescent="0.25">
      <c r="A351" s="190">
        <v>43136</v>
      </c>
      <c r="B351" s="175"/>
      <c r="C351" s="46" t="s">
        <v>69</v>
      </c>
      <c r="D351" s="46">
        <v>400</v>
      </c>
      <c r="E351" s="46">
        <v>11.53</v>
      </c>
      <c r="F351" s="116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91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39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92"/>
      <c r="AC351" s="40">
        <f t="shared" si="103"/>
        <v>1673.3896429097854</v>
      </c>
      <c r="AD351" s="40">
        <f t="shared" si="104"/>
        <v>-4726.6103570902142</v>
      </c>
    </row>
    <row r="352" spans="1:30" x14ac:dyDescent="0.25">
      <c r="A352" s="190">
        <v>43137</v>
      </c>
      <c r="B352" s="175" t="s">
        <v>323</v>
      </c>
      <c r="C352" s="46" t="s">
        <v>63</v>
      </c>
      <c r="D352" s="46">
        <v>400</v>
      </c>
      <c r="E352" s="46">
        <v>11.16</v>
      </c>
      <c r="F352" s="116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91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39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92"/>
      <c r="AC352" s="40">
        <f t="shared" si="103"/>
        <v>1516.3413156585864</v>
      </c>
      <c r="AD352" s="40">
        <f t="shared" si="104"/>
        <v>-5283.6586843414134</v>
      </c>
    </row>
    <row r="353" spans="1:30" x14ac:dyDescent="0.25">
      <c r="A353" s="190">
        <v>43137</v>
      </c>
      <c r="B353" s="175" t="s">
        <v>324</v>
      </c>
      <c r="C353" s="46" t="s">
        <v>63</v>
      </c>
      <c r="D353" s="46">
        <v>500</v>
      </c>
      <c r="E353" s="46">
        <v>11.06</v>
      </c>
      <c r="F353" s="116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91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39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92"/>
      <c r="AC353" s="40">
        <f t="shared" si="103"/>
        <v>1468.1475210442877</v>
      </c>
      <c r="AD353" s="40">
        <f t="shared" si="104"/>
        <v>-5831.8524789557123</v>
      </c>
    </row>
    <row r="354" spans="1:30" x14ac:dyDescent="0.25">
      <c r="A354" s="190">
        <v>43138</v>
      </c>
      <c r="B354" s="175"/>
      <c r="C354" s="46" t="s">
        <v>69</v>
      </c>
      <c r="D354" s="46">
        <v>400</v>
      </c>
      <c r="E354" s="46">
        <v>11.23</v>
      </c>
      <c r="F354" s="116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91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39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92"/>
      <c r="AC354" s="40">
        <f t="shared" si="103"/>
        <v>1555.5301717497618</v>
      </c>
      <c r="AD354" s="40">
        <f t="shared" si="104"/>
        <v>-5344.4698282502377</v>
      </c>
    </row>
    <row r="355" spans="1:30" x14ac:dyDescent="0.25">
      <c r="A355" s="190">
        <v>43138</v>
      </c>
      <c r="B355" s="175" t="s">
        <v>325</v>
      </c>
      <c r="C355" s="46" t="s">
        <v>63</v>
      </c>
      <c r="D355" s="46">
        <v>400</v>
      </c>
      <c r="E355" s="46">
        <v>11.02</v>
      </c>
      <c r="F355" s="116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91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39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92"/>
      <c r="AC355" s="40">
        <f t="shared" si="103"/>
        <v>1453.2968084164995</v>
      </c>
      <c r="AD355" s="40">
        <f t="shared" si="104"/>
        <v>-5846.7031915835005</v>
      </c>
    </row>
    <row r="356" spans="1:30" x14ac:dyDescent="0.25">
      <c r="A356" s="190">
        <v>43138</v>
      </c>
      <c r="B356" s="175" t="s">
        <v>326</v>
      </c>
      <c r="C356" s="46" t="s">
        <v>63</v>
      </c>
      <c r="D356" s="46">
        <v>400</v>
      </c>
      <c r="E356" s="46">
        <v>10.86</v>
      </c>
      <c r="F356" s="116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91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39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92"/>
      <c r="AC356" s="40">
        <f t="shared" si="103"/>
        <v>1366.7511352439988</v>
      </c>
      <c r="AD356" s="40">
        <f t="shared" si="104"/>
        <v>-6333.2488647560012</v>
      </c>
    </row>
    <row r="357" spans="1:30" x14ac:dyDescent="0.25">
      <c r="A357" s="190">
        <v>43138</v>
      </c>
      <c r="B357" s="175" t="s">
        <v>327</v>
      </c>
      <c r="C357" s="46" t="s">
        <v>63</v>
      </c>
      <c r="D357" s="46">
        <v>400</v>
      </c>
      <c r="E357" s="46">
        <v>10.73</v>
      </c>
      <c r="F357" s="116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91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39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92"/>
      <c r="AC357" s="40">
        <f t="shared" si="103"/>
        <v>1289.6011489981197</v>
      </c>
      <c r="AD357" s="40">
        <f t="shared" si="104"/>
        <v>-6810.3988510018808</v>
      </c>
    </row>
    <row r="358" spans="1:30" x14ac:dyDescent="0.25">
      <c r="A358" s="190">
        <v>43138</v>
      </c>
      <c r="B358" s="175" t="s">
        <v>328</v>
      </c>
      <c r="C358" s="46" t="s">
        <v>63</v>
      </c>
      <c r="D358" s="46">
        <v>400</v>
      </c>
      <c r="E358" s="46">
        <v>10.64</v>
      </c>
      <c r="F358" s="116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91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39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92"/>
      <c r="AC358" s="40">
        <f t="shared" si="103"/>
        <v>1231.5589594689684</v>
      </c>
      <c r="AD358" s="40">
        <f t="shared" si="104"/>
        <v>-7268.4410405310318</v>
      </c>
    </row>
    <row r="359" spans="1:30" x14ac:dyDescent="0.25">
      <c r="A359" s="190">
        <v>43139</v>
      </c>
      <c r="B359" s="175"/>
      <c r="C359" s="46" t="s">
        <v>69</v>
      </c>
      <c r="D359" s="46">
        <v>400</v>
      </c>
      <c r="E359" s="46">
        <v>10.83</v>
      </c>
      <c r="F359" s="116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91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39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92"/>
      <c r="AC359" s="40">
        <f t="shared" si="103"/>
        <v>1358.1396578716372</v>
      </c>
      <c r="AD359" s="40">
        <f t="shared" si="104"/>
        <v>-6741.8603421283624</v>
      </c>
    </row>
    <row r="360" spans="1:30" x14ac:dyDescent="0.25">
      <c r="A360" s="190">
        <v>43140</v>
      </c>
      <c r="B360" s="175" t="s">
        <v>329</v>
      </c>
      <c r="C360" s="46" t="s">
        <v>63</v>
      </c>
      <c r="D360" s="46">
        <v>400</v>
      </c>
      <c r="E360" s="46">
        <v>10.52</v>
      </c>
      <c r="F360" s="116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91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39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92"/>
      <c r="AC360" s="40">
        <f t="shared" si="103"/>
        <v>1159.1169671815428</v>
      </c>
      <c r="AD360" s="40">
        <f t="shared" si="104"/>
        <v>-7340.8830328184577</v>
      </c>
    </row>
    <row r="361" spans="1:30" x14ac:dyDescent="0.25">
      <c r="A361" s="190">
        <v>43140</v>
      </c>
      <c r="B361" s="175" t="s">
        <v>330</v>
      </c>
      <c r="C361" s="46" t="s">
        <v>63</v>
      </c>
      <c r="D361" s="46">
        <v>400</v>
      </c>
      <c r="E361" s="46">
        <v>10.33</v>
      </c>
      <c r="F361" s="116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91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39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92"/>
      <c r="AC361" s="40">
        <f t="shared" si="103"/>
        <v>1023.6902705469341</v>
      </c>
      <c r="AD361" s="40">
        <f t="shared" si="104"/>
        <v>-7876.3097294530662</v>
      </c>
    </row>
    <row r="362" spans="1:30" x14ac:dyDescent="0.25">
      <c r="A362" s="190">
        <v>43140</v>
      </c>
      <c r="B362" s="175" t="s">
        <v>331</v>
      </c>
      <c r="C362" s="46" t="s">
        <v>63</v>
      </c>
      <c r="D362" s="46">
        <v>400</v>
      </c>
      <c r="E362" s="46">
        <v>10.15</v>
      </c>
      <c r="F362" s="116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91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39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92"/>
      <c r="AC362" s="40">
        <f t="shared" si="103"/>
        <v>883.598423128062</v>
      </c>
      <c r="AD362" s="40">
        <f t="shared" si="104"/>
        <v>-8416.4015768719382</v>
      </c>
    </row>
    <row r="363" spans="1:30" x14ac:dyDescent="0.25">
      <c r="A363" s="190">
        <v>43140</v>
      </c>
      <c r="B363" s="175" t="s">
        <v>332</v>
      </c>
      <c r="C363" s="46" t="s">
        <v>63</v>
      </c>
      <c r="D363" s="46">
        <v>400</v>
      </c>
      <c r="E363" s="46">
        <v>9.99</v>
      </c>
      <c r="F363" s="116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91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39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92"/>
      <c r="AC363" s="40">
        <f t="shared" si="103"/>
        <v>748.37542489988289</v>
      </c>
      <c r="AD363" s="40">
        <f t="shared" si="104"/>
        <v>-8951.624575100117</v>
      </c>
    </row>
    <row r="364" spans="1:30" x14ac:dyDescent="0.25">
      <c r="A364" s="190">
        <v>43140</v>
      </c>
      <c r="B364" s="175" t="s">
        <v>333</v>
      </c>
      <c r="C364" s="46" t="s">
        <v>63</v>
      </c>
      <c r="D364" s="46">
        <v>500</v>
      </c>
      <c r="E364" s="46">
        <v>9.81</v>
      </c>
      <c r="F364" s="116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91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39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92"/>
      <c r="AC364" s="40">
        <f t="shared" si="103"/>
        <v>583.70499436797445</v>
      </c>
      <c r="AD364" s="40">
        <f t="shared" si="104"/>
        <v>-9616.295005632026</v>
      </c>
    </row>
    <row r="365" spans="1:30" x14ac:dyDescent="0.25">
      <c r="A365" s="190">
        <v>43140</v>
      </c>
      <c r="B365" s="175"/>
      <c r="C365" s="46" t="s">
        <v>69</v>
      </c>
      <c r="D365" s="46">
        <v>400</v>
      </c>
      <c r="E365" s="46">
        <v>10.1</v>
      </c>
      <c r="F365" s="116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91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39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92"/>
      <c r="AC365" s="40">
        <f t="shared" si="103"/>
        <v>858.7753974999838</v>
      </c>
      <c r="AD365" s="40">
        <f t="shared" si="104"/>
        <v>-8941.2246025000168</v>
      </c>
    </row>
    <row r="366" spans="1:30" x14ac:dyDescent="0.25">
      <c r="A366" s="190">
        <v>43144</v>
      </c>
      <c r="B366" s="175"/>
      <c r="C366" s="46" t="s">
        <v>69</v>
      </c>
      <c r="D366" s="46">
        <v>400</v>
      </c>
      <c r="E366" s="46">
        <v>10.28</v>
      </c>
      <c r="F366" s="116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91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39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92"/>
      <c r="AC366" s="40">
        <f t="shared" si="103"/>
        <v>1014.3620691390898</v>
      </c>
      <c r="AD366" s="40">
        <f t="shared" si="104"/>
        <v>-8385.6379308609103</v>
      </c>
    </row>
    <row r="367" spans="1:30" x14ac:dyDescent="0.25">
      <c r="A367" s="190">
        <v>43154</v>
      </c>
      <c r="B367" s="175"/>
      <c r="C367" s="46" t="s">
        <v>69</v>
      </c>
      <c r="D367" s="46">
        <v>400</v>
      </c>
      <c r="E367" s="46">
        <v>10.43</v>
      </c>
      <c r="F367" s="116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91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39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92"/>
      <c r="AC367" s="40">
        <f t="shared" si="103"/>
        <v>1134.0143486816717</v>
      </c>
      <c r="AD367" s="40">
        <f t="shared" si="104"/>
        <v>-7865.9856513183286</v>
      </c>
    </row>
    <row r="368" spans="1:30" x14ac:dyDescent="0.25">
      <c r="A368" s="190">
        <v>43154</v>
      </c>
      <c r="B368" s="175"/>
      <c r="C368" s="46" t="s">
        <v>69</v>
      </c>
      <c r="D368" s="46">
        <v>400</v>
      </c>
      <c r="E368" s="46">
        <v>10.54</v>
      </c>
      <c r="F368" s="116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91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39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92"/>
      <c r="AC368" s="40">
        <f t="shared" si="103"/>
        <v>1215.1862680028294</v>
      </c>
      <c r="AD368" s="40">
        <f t="shared" si="104"/>
        <v>-7384.8137319971702</v>
      </c>
    </row>
    <row r="369" spans="1:30" x14ac:dyDescent="0.25">
      <c r="A369" s="190">
        <v>43157</v>
      </c>
      <c r="B369" s="175" t="s">
        <v>334</v>
      </c>
      <c r="C369" s="46" t="s">
        <v>63</v>
      </c>
      <c r="D369" s="46">
        <v>400</v>
      </c>
      <c r="E369" s="46">
        <v>10.28</v>
      </c>
      <c r="F369" s="116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91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39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92"/>
      <c r="AC369" s="40">
        <f t="shared" si="103"/>
        <v>1028.0334401507623</v>
      </c>
      <c r="AD369" s="40">
        <f t="shared" si="104"/>
        <v>-7971.9665598492375</v>
      </c>
    </row>
    <row r="370" spans="1:30" x14ac:dyDescent="0.25">
      <c r="A370" s="190">
        <v>43157</v>
      </c>
      <c r="B370" s="175"/>
      <c r="C370" s="46" t="s">
        <v>69</v>
      </c>
      <c r="D370" s="46">
        <v>400</v>
      </c>
      <c r="E370" s="46">
        <v>10.51</v>
      </c>
      <c r="F370" s="116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91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39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92"/>
      <c r="AC370" s="40">
        <f t="shared" si="103"/>
        <v>1201.5175420313833</v>
      </c>
      <c r="AD370" s="40">
        <f t="shared" si="104"/>
        <v>-7398.4824579686165</v>
      </c>
    </row>
    <row r="371" spans="1:30" x14ac:dyDescent="0.25">
      <c r="A371" s="190">
        <v>43158</v>
      </c>
      <c r="B371" s="175" t="s">
        <v>335</v>
      </c>
      <c r="C371" s="46" t="s">
        <v>63</v>
      </c>
      <c r="D371" s="46">
        <v>400</v>
      </c>
      <c r="E371" s="46">
        <v>10.31</v>
      </c>
      <c r="F371" s="116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91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39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92"/>
      <c r="AC371" s="40">
        <f t="shared" si="103"/>
        <v>1057.5957193743782</v>
      </c>
      <c r="AD371" s="40">
        <f t="shared" si="104"/>
        <v>-7942.4042806256221</v>
      </c>
    </row>
    <row r="372" spans="1:30" x14ac:dyDescent="0.25">
      <c r="A372" s="190">
        <v>43165</v>
      </c>
      <c r="B372" s="175"/>
      <c r="C372" s="46" t="s">
        <v>69</v>
      </c>
      <c r="D372" s="46">
        <v>400</v>
      </c>
      <c r="E372" s="46">
        <v>10.46</v>
      </c>
      <c r="F372" s="116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91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39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92"/>
      <c r="AC372" s="40">
        <f t="shared" si="103"/>
        <v>1170.5504262667168</v>
      </c>
      <c r="AD372" s="40">
        <f t="shared" si="104"/>
        <v>-7429.4495737332836</v>
      </c>
    </row>
    <row r="373" spans="1:30" x14ac:dyDescent="0.25">
      <c r="A373" s="190">
        <v>43165</v>
      </c>
      <c r="B373" s="175"/>
      <c r="C373" s="46" t="s">
        <v>69</v>
      </c>
      <c r="D373" s="46">
        <v>400</v>
      </c>
      <c r="E373" s="46">
        <v>10.53</v>
      </c>
      <c r="F373" s="116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91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39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92"/>
      <c r="AC373" s="40">
        <f t="shared" si="103"/>
        <v>1219.0359985517421</v>
      </c>
      <c r="AD373" s="40">
        <f t="shared" si="104"/>
        <v>-6980.9640014482575</v>
      </c>
    </row>
    <row r="374" spans="1:30" x14ac:dyDescent="0.25">
      <c r="A374" s="190">
        <v>43166</v>
      </c>
      <c r="B374" s="175" t="s">
        <v>336</v>
      </c>
      <c r="C374" s="46" t="s">
        <v>63</v>
      </c>
      <c r="D374" s="46">
        <v>400</v>
      </c>
      <c r="E374" s="46">
        <v>10.43</v>
      </c>
      <c r="F374" s="116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91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39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92"/>
      <c r="AC374" s="40">
        <f t="shared" si="103"/>
        <v>1151.664579554156</v>
      </c>
      <c r="AD374" s="40">
        <f t="shared" si="104"/>
        <v>-7448.3354204458437</v>
      </c>
    </row>
    <row r="375" spans="1:30" x14ac:dyDescent="0.25">
      <c r="A375" s="190">
        <v>43171</v>
      </c>
      <c r="B375" s="175" t="s">
        <v>337</v>
      </c>
      <c r="C375" s="46" t="s">
        <v>63</v>
      </c>
      <c r="D375" s="46">
        <v>1000</v>
      </c>
      <c r="E375" s="46">
        <v>10.39</v>
      </c>
      <c r="F375" s="116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91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39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92"/>
      <c r="AC375" s="40">
        <f t="shared" si="103"/>
        <v>1122.5251265399272</v>
      </c>
      <c r="AD375" s="40">
        <f t="shared" si="104"/>
        <v>-8477.4748734600726</v>
      </c>
    </row>
    <row r="376" spans="1:30" x14ac:dyDescent="0.25">
      <c r="A376" s="190">
        <v>43172</v>
      </c>
      <c r="B376" s="175"/>
      <c r="C376" s="46" t="s">
        <v>69</v>
      </c>
      <c r="D376" s="46">
        <v>400</v>
      </c>
      <c r="E376" s="46">
        <v>10.49</v>
      </c>
      <c r="F376" s="116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91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39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92"/>
      <c r="AC376" s="40">
        <f t="shared" si="103"/>
        <v>1202.4179850095184</v>
      </c>
      <c r="AD376" s="40">
        <f t="shared" si="104"/>
        <v>-7997.5820149904812</v>
      </c>
    </row>
    <row r="377" spans="1:30" x14ac:dyDescent="0.25">
      <c r="A377" s="190">
        <v>43172</v>
      </c>
      <c r="B377" s="175" t="s">
        <v>338</v>
      </c>
      <c r="C377" s="46" t="s">
        <v>63</v>
      </c>
      <c r="D377" s="46">
        <v>500</v>
      </c>
      <c r="E377" s="46">
        <v>10.35</v>
      </c>
      <c r="F377" s="116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91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39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92"/>
      <c r="AC377" s="40">
        <f t="shared" si="103"/>
        <v>1093.8175036473285</v>
      </c>
      <c r="AD377" s="40">
        <f t="shared" si="104"/>
        <v>-8606.1824963526706</v>
      </c>
    </row>
    <row r="378" spans="1:30" x14ac:dyDescent="0.25">
      <c r="A378" s="190">
        <v>43173</v>
      </c>
      <c r="B378" s="175" t="s">
        <v>339</v>
      </c>
      <c r="C378" s="46" t="s">
        <v>63</v>
      </c>
      <c r="D378" s="46">
        <v>500</v>
      </c>
      <c r="E378" s="46">
        <v>10.24</v>
      </c>
      <c r="F378" s="116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91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39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92"/>
      <c r="AC378" s="40">
        <f t="shared" si="103"/>
        <v>1000.9323401122899</v>
      </c>
      <c r="AD378" s="40">
        <f t="shared" si="104"/>
        <v>-9199.0676598877108</v>
      </c>
    </row>
    <row r="379" spans="1:30" x14ac:dyDescent="0.25">
      <c r="A379" s="190">
        <v>43174</v>
      </c>
      <c r="B379" s="175"/>
      <c r="C379" s="46" t="s">
        <v>63</v>
      </c>
      <c r="D379" s="46">
        <v>500</v>
      </c>
      <c r="E379" s="46">
        <v>10.19</v>
      </c>
      <c r="F379" s="116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91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39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92"/>
      <c r="AC379" s="40">
        <f t="shared" si="103"/>
        <v>955.32921126102542</v>
      </c>
      <c r="AD379" s="40">
        <f t="shared" si="104"/>
        <v>-9744.6707887389748</v>
      </c>
    </row>
    <row r="380" spans="1:30" x14ac:dyDescent="0.25">
      <c r="A380" s="190">
        <v>43178</v>
      </c>
      <c r="B380" s="175" t="s">
        <v>340</v>
      </c>
      <c r="C380" s="46" t="s">
        <v>63</v>
      </c>
      <c r="D380" s="46">
        <v>500</v>
      </c>
      <c r="E380" s="46">
        <v>10.11</v>
      </c>
      <c r="F380" s="116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91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39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92"/>
      <c r="AC380" s="40">
        <f t="shared" si="103"/>
        <v>877.76806753213145</v>
      </c>
      <c r="AD380" s="40">
        <f t="shared" si="104"/>
        <v>-10322.231932467868</v>
      </c>
    </row>
    <row r="381" spans="1:30" x14ac:dyDescent="0.25">
      <c r="A381" s="190">
        <v>43179</v>
      </c>
      <c r="B381" s="175" t="s">
        <v>341</v>
      </c>
      <c r="C381" s="46" t="s">
        <v>63</v>
      </c>
      <c r="D381" s="46">
        <v>500</v>
      </c>
      <c r="E381" s="46">
        <v>9.99</v>
      </c>
      <c r="F381" s="116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91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39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92"/>
      <c r="AC381" s="40">
        <f t="shared" si="103"/>
        <v>753.3443105855705</v>
      </c>
      <c r="AD381" s="40">
        <f t="shared" si="104"/>
        <v>-10946.655689414429</v>
      </c>
    </row>
    <row r="382" spans="1:30" x14ac:dyDescent="0.25">
      <c r="A382" s="152">
        <v>43182</v>
      </c>
      <c r="B382" s="175" t="s">
        <v>342</v>
      </c>
      <c r="C382" s="46" t="s">
        <v>63</v>
      </c>
      <c r="D382" s="46">
        <v>500</v>
      </c>
      <c r="E382" s="46">
        <v>9.7899999999999991</v>
      </c>
      <c r="F382" s="116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91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39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92"/>
      <c r="AC382" s="40">
        <f t="shared" si="103"/>
        <v>529.3240207098911</v>
      </c>
      <c r="AD382" s="40">
        <f t="shared" si="104"/>
        <v>-11670.675979290108</v>
      </c>
    </row>
    <row r="383" spans="1:30" x14ac:dyDescent="0.25">
      <c r="A383" s="152">
        <v>43182</v>
      </c>
      <c r="B383" s="175" t="s">
        <v>343</v>
      </c>
      <c r="C383" s="46" t="s">
        <v>63</v>
      </c>
      <c r="D383" s="46">
        <v>500</v>
      </c>
      <c r="E383" s="46">
        <v>9.5299999999999994</v>
      </c>
      <c r="F383" s="116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91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39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92"/>
      <c r="AC383" s="40">
        <f t="shared" si="103"/>
        <v>210.56355327910114</v>
      </c>
      <c r="AD383" s="40">
        <f t="shared" si="104"/>
        <v>-12489.436446720898</v>
      </c>
    </row>
    <row r="384" spans="1:30" x14ac:dyDescent="0.25">
      <c r="A384" s="152">
        <v>43185</v>
      </c>
      <c r="B384" s="175"/>
      <c r="C384" s="46" t="s">
        <v>63</v>
      </c>
      <c r="D384" s="46">
        <v>500</v>
      </c>
      <c r="E384" s="46">
        <v>9.59</v>
      </c>
      <c r="F384" s="116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91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39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92"/>
      <c r="AC384" s="40">
        <f t="shared" si="103"/>
        <v>288.14308266421773</v>
      </c>
      <c r="AD384" s="40">
        <f t="shared" si="104"/>
        <v>-12911.856917335783</v>
      </c>
    </row>
    <row r="385" spans="1:30" x14ac:dyDescent="0.25">
      <c r="A385" s="152">
        <v>43185</v>
      </c>
      <c r="B385" s="175" t="s">
        <v>344</v>
      </c>
      <c r="C385" s="46" t="s">
        <v>69</v>
      </c>
      <c r="D385" s="46">
        <v>400</v>
      </c>
      <c r="E385" s="46">
        <v>9.77</v>
      </c>
      <c r="F385" s="116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91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39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92"/>
      <c r="AC385" s="40">
        <f t="shared" si="103"/>
        <v>524.99494541963691</v>
      </c>
      <c r="AD385" s="40">
        <f t="shared" si="104"/>
        <v>-12275.005054580362</v>
      </c>
    </row>
    <row r="386" spans="1:30" x14ac:dyDescent="0.25">
      <c r="A386" s="152">
        <v>43187</v>
      </c>
      <c r="B386" s="175" t="s">
        <v>345</v>
      </c>
      <c r="C386" s="46" t="s">
        <v>63</v>
      </c>
      <c r="D386" s="46">
        <v>500</v>
      </c>
      <c r="E386" s="46">
        <v>9.67</v>
      </c>
      <c r="F386" s="116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91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39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92"/>
      <c r="AC386" s="40">
        <f t="shared" si="103"/>
        <v>397.605286116841</v>
      </c>
      <c r="AD386" s="40">
        <f t="shared" si="104"/>
        <v>-12902.394713883159</v>
      </c>
    </row>
    <row r="387" spans="1:30" x14ac:dyDescent="0.25">
      <c r="A387" s="152">
        <v>43193</v>
      </c>
      <c r="B387" s="175" t="s">
        <v>346</v>
      </c>
      <c r="C387" s="46" t="s">
        <v>63</v>
      </c>
      <c r="D387" s="46">
        <v>500</v>
      </c>
      <c r="E387" s="46">
        <v>9.5399999999999991</v>
      </c>
      <c r="F387" s="116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91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39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92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x14ac:dyDescent="0.25">
      <c r="A388" s="152">
        <v>43194</v>
      </c>
      <c r="B388" s="175" t="s">
        <v>347</v>
      </c>
      <c r="C388" s="46" t="s">
        <v>63</v>
      </c>
      <c r="D388" s="46">
        <v>500</v>
      </c>
      <c r="E388" s="46">
        <v>9.48</v>
      </c>
      <c r="F388" s="116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91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39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92"/>
      <c r="AC388" s="40">
        <f t="shared" si="129"/>
        <v>134.92896801158781</v>
      </c>
      <c r="AD388" s="40">
        <f t="shared" si="130"/>
        <v>-14165.071031988413</v>
      </c>
    </row>
    <row r="389" spans="1:30" x14ac:dyDescent="0.25">
      <c r="A389" s="152">
        <v>43199</v>
      </c>
      <c r="B389" s="175"/>
      <c r="C389" s="46" t="s">
        <v>63</v>
      </c>
      <c r="D389" s="46">
        <v>500</v>
      </c>
      <c r="E389" s="46">
        <v>9.3800000000000008</v>
      </c>
      <c r="F389" s="116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91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39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92"/>
      <c r="AC389" s="40">
        <f t="shared" si="129"/>
        <v>-16.541138939248139</v>
      </c>
      <c r="AD389" s="40">
        <f t="shared" si="130"/>
        <v>-14816.541138939248</v>
      </c>
    </row>
    <row r="390" spans="1:30" x14ac:dyDescent="0.25">
      <c r="A390" s="152">
        <v>43200</v>
      </c>
      <c r="B390" s="175" t="s">
        <v>348</v>
      </c>
      <c r="C390" s="46" t="s">
        <v>69</v>
      </c>
      <c r="D390" s="46">
        <v>400</v>
      </c>
      <c r="E390" s="46">
        <v>9.51</v>
      </c>
      <c r="F390" s="116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91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39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92"/>
      <c r="AC390" s="40">
        <f t="shared" si="129"/>
        <v>184.9718736855782</v>
      </c>
      <c r="AD390" s="40">
        <f t="shared" si="130"/>
        <v>-14215.028126314422</v>
      </c>
    </row>
    <row r="391" spans="1:30" x14ac:dyDescent="0.25">
      <c r="A391" s="152">
        <v>43201</v>
      </c>
      <c r="B391" s="175"/>
      <c r="C391" s="46" t="s">
        <v>69</v>
      </c>
      <c r="D391" s="46">
        <v>400</v>
      </c>
      <c r="E391" s="46">
        <v>9.65</v>
      </c>
      <c r="F391" s="116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91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39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92"/>
      <c r="AC391" s="40">
        <f t="shared" si="129"/>
        <v>390.17812940413086</v>
      </c>
      <c r="AD391" s="40">
        <f t="shared" si="130"/>
        <v>-13609.82187059587</v>
      </c>
    </row>
    <row r="392" spans="1:30" x14ac:dyDescent="0.25">
      <c r="A392" s="152">
        <v>43201</v>
      </c>
      <c r="B392" s="175"/>
      <c r="C392" s="46" t="s">
        <v>69</v>
      </c>
      <c r="D392" s="46">
        <v>400</v>
      </c>
      <c r="E392" s="46">
        <v>9.7200000000000006</v>
      </c>
      <c r="F392" s="116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91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39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92"/>
      <c r="AC392" s="40">
        <f t="shared" si="129"/>
        <v>487.22689225821568</v>
      </c>
      <c r="AD392" s="40">
        <f t="shared" si="130"/>
        <v>-13112.773107741785</v>
      </c>
    </row>
    <row r="393" spans="1:30" x14ac:dyDescent="0.25">
      <c r="A393" s="152">
        <v>43206</v>
      </c>
      <c r="B393" s="175" t="s">
        <v>349</v>
      </c>
      <c r="C393" s="46" t="s">
        <v>63</v>
      </c>
      <c r="D393" s="46">
        <v>500</v>
      </c>
      <c r="E393" s="46">
        <v>9.44</v>
      </c>
      <c r="F393" s="116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91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39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92"/>
      <c r="AC393" s="40">
        <f t="shared" si="129"/>
        <v>97.961005587908531</v>
      </c>
      <c r="AD393" s="40">
        <f t="shared" si="130"/>
        <v>-14002.038994412091</v>
      </c>
    </row>
    <row r="394" spans="1:30" x14ac:dyDescent="0.25">
      <c r="A394" s="152">
        <v>43206</v>
      </c>
      <c r="B394" s="175" t="s">
        <v>350</v>
      </c>
      <c r="C394" s="46" t="s">
        <v>63</v>
      </c>
      <c r="D394" s="46">
        <v>500</v>
      </c>
      <c r="E394" s="46">
        <v>9.36</v>
      </c>
      <c r="F394" s="116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91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39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92"/>
      <c r="AC394" s="40">
        <f t="shared" si="129"/>
        <v>-22.188205902793122</v>
      </c>
      <c r="AD394" s="40">
        <f t="shared" si="130"/>
        <v>-14622.188205902794</v>
      </c>
    </row>
    <row r="395" spans="1:30" x14ac:dyDescent="0.25">
      <c r="A395" s="152">
        <v>43206</v>
      </c>
      <c r="B395" s="175" t="s">
        <v>351</v>
      </c>
      <c r="C395" s="46" t="s">
        <v>63</v>
      </c>
      <c r="D395" s="46">
        <v>500</v>
      </c>
      <c r="E395" s="46">
        <v>9.31</v>
      </c>
      <c r="F395" s="116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91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39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92"/>
      <c r="AC395" s="40">
        <f t="shared" si="129"/>
        <v>-101.2152639366427</v>
      </c>
      <c r="AD395" s="40">
        <f t="shared" si="130"/>
        <v>-15201.215263936643</v>
      </c>
    </row>
    <row r="396" spans="1:30" x14ac:dyDescent="0.25">
      <c r="A396" s="152">
        <v>43207</v>
      </c>
      <c r="B396" s="175"/>
      <c r="C396" s="46" t="s">
        <v>63</v>
      </c>
      <c r="D396" s="46">
        <v>500</v>
      </c>
      <c r="E396" s="46">
        <v>9.24</v>
      </c>
      <c r="F396" s="116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91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39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92"/>
      <c r="AC396" s="40">
        <f t="shared" si="129"/>
        <v>-216.85964364179043</v>
      </c>
      <c r="AD396" s="40">
        <f t="shared" si="130"/>
        <v>-15816.85964364179</v>
      </c>
    </row>
    <row r="397" spans="1:30" x14ac:dyDescent="0.25">
      <c r="A397" s="152">
        <v>43208</v>
      </c>
      <c r="B397" s="175" t="s">
        <v>352</v>
      </c>
      <c r="C397" s="46" t="s">
        <v>63</v>
      </c>
      <c r="D397" s="46">
        <v>500</v>
      </c>
      <c r="E397" s="46">
        <v>9.15</v>
      </c>
      <c r="F397" s="116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91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39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92"/>
      <c r="AC397" s="40">
        <f t="shared" si="129"/>
        <v>-372.90476581968784</v>
      </c>
      <c r="AD397" s="40">
        <f t="shared" si="130"/>
        <v>-16472.904765819687</v>
      </c>
    </row>
    <row r="398" spans="1:30" x14ac:dyDescent="0.25">
      <c r="A398" s="152">
        <v>43210</v>
      </c>
      <c r="B398" s="175"/>
      <c r="C398" s="46" t="s">
        <v>63</v>
      </c>
      <c r="D398" s="46">
        <v>500</v>
      </c>
      <c r="E398" s="46">
        <v>9.02</v>
      </c>
      <c r="F398" s="116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91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39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92"/>
      <c r="AC398" s="40">
        <f t="shared" si="129"/>
        <v>-610.75716266631309</v>
      </c>
      <c r="AD398" s="40">
        <f t="shared" si="130"/>
        <v>-17210.757162666312</v>
      </c>
    </row>
    <row r="399" spans="1:30" x14ac:dyDescent="0.25">
      <c r="A399" s="152">
        <v>43213</v>
      </c>
      <c r="B399" s="175"/>
      <c r="C399" s="46" t="s">
        <v>63</v>
      </c>
      <c r="D399" s="46">
        <v>500</v>
      </c>
      <c r="E399" s="46">
        <v>9.0399999999999991</v>
      </c>
      <c r="F399" s="116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91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39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92"/>
      <c r="AC399" s="40">
        <f t="shared" si="129"/>
        <v>-573.25144991705463</v>
      </c>
      <c r="AD399" s="40">
        <f t="shared" si="130"/>
        <v>-17673.251449917054</v>
      </c>
    </row>
    <row r="400" spans="1:30" x14ac:dyDescent="0.25">
      <c r="A400" s="152">
        <v>43214</v>
      </c>
      <c r="B400" s="175" t="s">
        <v>353</v>
      </c>
      <c r="C400" s="46" t="s">
        <v>69</v>
      </c>
      <c r="D400" s="46">
        <v>400</v>
      </c>
      <c r="E400" s="46">
        <v>9.1999999999999993</v>
      </c>
      <c r="F400" s="116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91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39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92"/>
      <c r="AC400" s="40">
        <f t="shared" si="129"/>
        <v>-266.98225730979749</v>
      </c>
      <c r="AD400" s="40">
        <f t="shared" si="130"/>
        <v>-16966.982257309799</v>
      </c>
    </row>
    <row r="401" spans="1:30" x14ac:dyDescent="0.25">
      <c r="A401" s="152">
        <v>43214</v>
      </c>
      <c r="B401" s="175" t="s">
        <v>354</v>
      </c>
      <c r="C401" s="46" t="s">
        <v>69</v>
      </c>
      <c r="D401" s="46">
        <v>400</v>
      </c>
      <c r="E401" s="46">
        <v>9.2799999999999994</v>
      </c>
      <c r="F401" s="116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91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39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92"/>
      <c r="AC401" s="40">
        <f t="shared" si="129"/>
        <v>-121.7254753502302</v>
      </c>
      <c r="AD401" s="40">
        <f t="shared" si="130"/>
        <v>-16421.725475350231</v>
      </c>
    </row>
    <row r="402" spans="1:30" x14ac:dyDescent="0.25">
      <c r="A402" s="152">
        <v>43215</v>
      </c>
      <c r="B402" s="175"/>
      <c r="C402" s="46" t="s">
        <v>63</v>
      </c>
      <c r="D402" s="46">
        <v>500</v>
      </c>
      <c r="E402" s="46">
        <v>9.18</v>
      </c>
      <c r="F402" s="116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91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39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92"/>
      <c r="AC402" s="40">
        <f t="shared" si="129"/>
        <v>-301.06698379631115</v>
      </c>
      <c r="AD402" s="40">
        <f t="shared" si="130"/>
        <v>-17101.066983796311</v>
      </c>
    </row>
    <row r="403" spans="1:30" x14ac:dyDescent="0.25">
      <c r="A403" s="152">
        <v>43216</v>
      </c>
      <c r="B403" s="175"/>
      <c r="C403" s="46" t="s">
        <v>63</v>
      </c>
      <c r="D403" s="46">
        <v>500</v>
      </c>
      <c r="E403" s="46">
        <v>9.06</v>
      </c>
      <c r="F403" s="116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91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39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92"/>
      <c r="AC403" s="40">
        <f t="shared" si="129"/>
        <v>-528.01152442054479</v>
      </c>
      <c r="AD403" s="40">
        <f t="shared" si="130"/>
        <v>-17828.011524420544</v>
      </c>
    </row>
    <row r="404" spans="1:30" x14ac:dyDescent="0.25">
      <c r="A404" s="152">
        <v>43222</v>
      </c>
      <c r="B404" s="175"/>
      <c r="C404" s="46" t="s">
        <v>63</v>
      </c>
      <c r="D404" s="46">
        <v>500</v>
      </c>
      <c r="E404" s="46">
        <v>8.9</v>
      </c>
      <c r="F404" s="116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91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39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92"/>
      <c r="AC404" s="40">
        <f t="shared" si="129"/>
        <v>-848.92111362361084</v>
      </c>
      <c r="AD404" s="40">
        <f t="shared" si="130"/>
        <v>-18648.921113623612</v>
      </c>
    </row>
    <row r="405" spans="1:30" x14ac:dyDescent="0.25">
      <c r="A405" s="152">
        <v>43224</v>
      </c>
      <c r="B405" s="175"/>
      <c r="C405" s="46" t="s">
        <v>63</v>
      </c>
      <c r="D405" s="46">
        <v>500</v>
      </c>
      <c r="E405" s="46">
        <v>8.8000000000000007</v>
      </c>
      <c r="F405" s="116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91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39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92"/>
      <c r="AC405" s="40">
        <f t="shared" si="129"/>
        <v>-1061.3074330966062</v>
      </c>
      <c r="AD405" s="40">
        <f t="shared" si="130"/>
        <v>-19361.307433096605</v>
      </c>
    </row>
    <row r="406" spans="1:30" x14ac:dyDescent="0.25">
      <c r="A406" s="152">
        <v>43228</v>
      </c>
      <c r="B406" s="175" t="s">
        <v>355</v>
      </c>
      <c r="C406" s="46" t="s">
        <v>69</v>
      </c>
      <c r="D406" s="46">
        <v>400</v>
      </c>
      <c r="E406" s="46">
        <v>8.9700000000000006</v>
      </c>
      <c r="F406" s="116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91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39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92"/>
      <c r="AC406" s="40">
        <f t="shared" si="129"/>
        <v>-695.50107215720448</v>
      </c>
      <c r="AD406" s="40">
        <f t="shared" si="130"/>
        <v>-18595.501072157203</v>
      </c>
    </row>
    <row r="407" spans="1:30" x14ac:dyDescent="0.25">
      <c r="A407" s="152">
        <v>43228</v>
      </c>
      <c r="B407" s="175" t="s">
        <v>356</v>
      </c>
      <c r="C407" s="46" t="s">
        <v>69</v>
      </c>
      <c r="D407" s="46">
        <v>400</v>
      </c>
      <c r="E407" s="46">
        <v>9.0500000000000007</v>
      </c>
      <c r="F407" s="116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91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39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92"/>
      <c r="AC407" s="40">
        <f t="shared" si="129"/>
        <v>-532.15207814918449</v>
      </c>
      <c r="AD407" s="40">
        <f t="shared" si="130"/>
        <v>-18032.152078149185</v>
      </c>
    </row>
    <row r="408" spans="1:30" x14ac:dyDescent="0.25">
      <c r="A408" s="152">
        <v>43229</v>
      </c>
      <c r="B408" s="175"/>
      <c r="C408" s="46" t="s">
        <v>63</v>
      </c>
      <c r="D408" s="46">
        <v>500</v>
      </c>
      <c r="E408" s="46">
        <v>8.91</v>
      </c>
      <c r="F408" s="116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91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39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92"/>
      <c r="AC408" s="40">
        <f t="shared" si="129"/>
        <v>-815.90895704266222</v>
      </c>
      <c r="AD408" s="40">
        <f t="shared" si="130"/>
        <v>-18815.908957042662</v>
      </c>
    </row>
    <row r="409" spans="1:30" x14ac:dyDescent="0.25">
      <c r="A409" s="152">
        <v>43237</v>
      </c>
      <c r="B409" s="175" t="s">
        <v>357</v>
      </c>
      <c r="C409" s="46" t="s">
        <v>69</v>
      </c>
      <c r="D409" s="46">
        <v>400</v>
      </c>
      <c r="E409" s="46">
        <v>9.15</v>
      </c>
      <c r="F409" s="116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91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39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92"/>
      <c r="AC409" s="40">
        <f t="shared" si="129"/>
        <v>-323.55895926230863</v>
      </c>
      <c r="AD409" s="40">
        <f t="shared" si="130"/>
        <v>-17923.558959262307</v>
      </c>
    </row>
    <row r="410" spans="1:30" x14ac:dyDescent="0.25">
      <c r="A410" s="152">
        <v>43238</v>
      </c>
      <c r="B410" s="175"/>
      <c r="C410" s="46" t="s">
        <v>69</v>
      </c>
      <c r="D410" s="46">
        <v>400</v>
      </c>
      <c r="E410" s="46">
        <v>9.2200000000000006</v>
      </c>
      <c r="F410" s="116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91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39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92"/>
      <c r="AC410" s="40">
        <f t="shared" si="129"/>
        <v>-188.48851770608658</v>
      </c>
      <c r="AD410" s="40">
        <f t="shared" si="130"/>
        <v>-17388.488517706086</v>
      </c>
    </row>
    <row r="411" spans="1:30" x14ac:dyDescent="0.25">
      <c r="A411" s="152">
        <v>43238</v>
      </c>
      <c r="B411" s="175"/>
      <c r="C411" s="46" t="s">
        <v>69</v>
      </c>
      <c r="D411" s="46">
        <v>400</v>
      </c>
      <c r="E411" s="46">
        <v>9.3000000000000007</v>
      </c>
      <c r="F411" s="116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91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39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92"/>
      <c r="AC411" s="40">
        <f t="shared" si="129"/>
        <v>-39.921265940873077</v>
      </c>
      <c r="AD411" s="40">
        <f t="shared" si="130"/>
        <v>-16839.921265940873</v>
      </c>
    </row>
    <row r="412" spans="1:30" x14ac:dyDescent="0.25">
      <c r="A412" s="152">
        <v>43241</v>
      </c>
      <c r="B412" s="175" t="s">
        <v>358</v>
      </c>
      <c r="C412" s="46" t="s">
        <v>69</v>
      </c>
      <c r="D412" s="46">
        <v>400</v>
      </c>
      <c r="E412" s="46">
        <v>9.3800000000000008</v>
      </c>
      <c r="F412" s="116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91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39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92"/>
      <c r="AC412" s="40">
        <f t="shared" si="129"/>
        <v>102.69857172173482</v>
      </c>
      <c r="AD412" s="40">
        <f t="shared" si="130"/>
        <v>-16297.301428278266</v>
      </c>
    </row>
    <row r="413" spans="1:30" x14ac:dyDescent="0.25">
      <c r="A413" s="152">
        <v>43242</v>
      </c>
      <c r="B413" s="175" t="s">
        <v>359</v>
      </c>
      <c r="C413" s="46" t="s">
        <v>63</v>
      </c>
      <c r="D413" s="46">
        <v>500</v>
      </c>
      <c r="E413" s="46">
        <v>9.24</v>
      </c>
      <c r="F413" s="116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91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39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92"/>
      <c r="AC413" s="40">
        <f t="shared" si="129"/>
        <v>-144.6468503517454</v>
      </c>
      <c r="AD413" s="40">
        <f t="shared" si="130"/>
        <v>-17044.646850351746</v>
      </c>
    </row>
    <row r="414" spans="1:30" x14ac:dyDescent="0.25">
      <c r="A414" s="152">
        <v>43245</v>
      </c>
      <c r="B414" s="175"/>
      <c r="C414" s="46" t="s">
        <v>69</v>
      </c>
      <c r="D414" s="46">
        <v>400</v>
      </c>
      <c r="E414" s="46">
        <v>9.3800000000000008</v>
      </c>
      <c r="F414" s="116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91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39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92"/>
      <c r="AC414" s="40">
        <f t="shared" si="129"/>
        <v>108.69216191363167</v>
      </c>
      <c r="AD414" s="40">
        <f t="shared" si="130"/>
        <v>-16391.30783808637</v>
      </c>
    </row>
    <row r="415" spans="1:30" x14ac:dyDescent="0.25">
      <c r="A415" s="152">
        <v>43250</v>
      </c>
      <c r="B415" s="175" t="s">
        <v>360</v>
      </c>
      <c r="C415" s="46" t="s">
        <v>63</v>
      </c>
      <c r="D415" s="46">
        <v>500</v>
      </c>
      <c r="E415" s="46">
        <v>9.2200000000000006</v>
      </c>
      <c r="F415" s="116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91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39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92"/>
      <c r="AC415" s="40">
        <f t="shared" si="129"/>
        <v>-176.15455761932049</v>
      </c>
      <c r="AD415" s="40">
        <f t="shared" si="130"/>
        <v>-17176.15455761932</v>
      </c>
    </row>
    <row r="416" spans="1:30" x14ac:dyDescent="0.25">
      <c r="A416" s="152">
        <v>43252</v>
      </c>
      <c r="B416" s="175"/>
      <c r="C416" s="46" t="s">
        <v>69</v>
      </c>
      <c r="D416" s="46">
        <v>400</v>
      </c>
      <c r="E416" s="46">
        <v>9.34</v>
      </c>
      <c r="F416" s="116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91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39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92"/>
      <c r="AC416" s="40">
        <f t="shared" si="129"/>
        <v>43.480015711976513</v>
      </c>
      <c r="AD416" s="40">
        <f t="shared" si="130"/>
        <v>-16556.519984288025</v>
      </c>
    </row>
    <row r="417" spans="1:30" x14ac:dyDescent="0.25">
      <c r="A417" s="152">
        <v>43255</v>
      </c>
      <c r="B417" s="175" t="s">
        <v>361</v>
      </c>
      <c r="C417" s="46" t="s">
        <v>69</v>
      </c>
      <c r="D417" s="46">
        <v>400</v>
      </c>
      <c r="E417" s="46">
        <v>9.42</v>
      </c>
      <c r="F417" s="116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91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39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92"/>
      <c r="AC417" s="40">
        <f t="shared" si="129"/>
        <v>183.08659562100317</v>
      </c>
      <c r="AD417" s="40">
        <f t="shared" si="130"/>
        <v>-16016.913404378996</v>
      </c>
    </row>
    <row r="418" spans="1:30" x14ac:dyDescent="0.25">
      <c r="A418" s="152">
        <v>43258</v>
      </c>
      <c r="B418" s="194"/>
      <c r="C418" s="46" t="s">
        <v>63</v>
      </c>
      <c r="D418" s="46">
        <v>4000</v>
      </c>
      <c r="E418" s="46">
        <v>9.4499999999999993</v>
      </c>
      <c r="F418" s="116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91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39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92"/>
      <c r="AC418" s="40">
        <f t="shared" si="129"/>
        <v>232.90872547617337</v>
      </c>
      <c r="AD418" s="40">
        <f t="shared" si="130"/>
        <v>-19967.091274523827</v>
      </c>
    </row>
    <row r="419" spans="1:30" x14ac:dyDescent="0.25">
      <c r="A419" s="152">
        <v>43258</v>
      </c>
      <c r="B419" s="175" t="s">
        <v>362</v>
      </c>
      <c r="C419" s="46" t="s">
        <v>69</v>
      </c>
      <c r="D419" s="46">
        <v>400</v>
      </c>
      <c r="E419" s="46">
        <v>9.51</v>
      </c>
      <c r="F419" s="116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91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39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92"/>
      <c r="AC419" s="40">
        <f t="shared" si="129"/>
        <v>357.89504287590267</v>
      </c>
      <c r="AD419" s="40">
        <f t="shared" si="130"/>
        <v>-19442.104957124098</v>
      </c>
    </row>
    <row r="420" spans="1:30" x14ac:dyDescent="0.25">
      <c r="A420" s="152">
        <v>43262</v>
      </c>
      <c r="B420" s="175" t="s">
        <v>363</v>
      </c>
      <c r="C420" s="46" t="s">
        <v>63</v>
      </c>
      <c r="D420" s="46">
        <v>500</v>
      </c>
      <c r="E420" s="46">
        <v>9.36</v>
      </c>
      <c r="F420" s="116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91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39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92"/>
      <c r="AC420" s="40">
        <f t="shared" si="129"/>
        <v>45.947580956178889</v>
      </c>
      <c r="AD420" s="40">
        <f t="shared" si="130"/>
        <v>-20254.052419043823</v>
      </c>
    </row>
    <row r="421" spans="1:30" x14ac:dyDescent="0.25">
      <c r="A421" s="152">
        <v>43262</v>
      </c>
      <c r="B421" s="175" t="s">
        <v>364</v>
      </c>
      <c r="C421" s="46" t="s">
        <v>63</v>
      </c>
      <c r="D421" s="46">
        <v>500</v>
      </c>
      <c r="E421" s="46">
        <v>9.26</v>
      </c>
      <c r="F421" s="116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91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39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92"/>
      <c r="AC421" s="40">
        <f t="shared" si="129"/>
        <v>-173.20876266200494</v>
      </c>
      <c r="AD421" s="40">
        <f t="shared" si="130"/>
        <v>-20973.208762662005</v>
      </c>
    </row>
    <row r="422" spans="1:30" x14ac:dyDescent="0.25">
      <c r="A422" s="152">
        <v>43264</v>
      </c>
      <c r="B422" s="175" t="s">
        <v>199</v>
      </c>
      <c r="C422" s="46" t="s">
        <v>69</v>
      </c>
      <c r="D422" s="46">
        <v>400</v>
      </c>
      <c r="E422" s="46">
        <v>9.3800000000000008</v>
      </c>
      <c r="F422" s="116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91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39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92"/>
      <c r="AC422" s="40">
        <f t="shared" si="129"/>
        <v>94.039577158833225</v>
      </c>
      <c r="AD422" s="40">
        <f t="shared" si="130"/>
        <v>-20305.960422841166</v>
      </c>
    </row>
    <row r="423" spans="1:30" x14ac:dyDescent="0.25">
      <c r="A423" s="152">
        <v>43265</v>
      </c>
      <c r="B423" s="175" t="s">
        <v>365</v>
      </c>
      <c r="C423" s="46" t="s">
        <v>63</v>
      </c>
      <c r="D423" s="46">
        <v>500</v>
      </c>
      <c r="E423" s="46">
        <v>9.23</v>
      </c>
      <c r="F423" s="116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91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39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92"/>
      <c r="AC423" s="40">
        <f t="shared" si="129"/>
        <v>442.63149878112961</v>
      </c>
      <c r="AD423" s="40">
        <f t="shared" si="130"/>
        <v>-20457.368501218869</v>
      </c>
    </row>
    <row r="424" spans="1:30" x14ac:dyDescent="0.25">
      <c r="A424" s="152">
        <v>43266</v>
      </c>
      <c r="B424" s="175"/>
      <c r="C424" s="46" t="s">
        <v>63</v>
      </c>
      <c r="D424" s="46">
        <v>500</v>
      </c>
      <c r="E424" s="46">
        <v>8.86</v>
      </c>
      <c r="F424" s="116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91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39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92"/>
      <c r="AC424" s="40">
        <f t="shared" si="129"/>
        <v>-411.81063953162237</v>
      </c>
      <c r="AD424" s="40">
        <f t="shared" si="130"/>
        <v>-21811.810639531621</v>
      </c>
    </row>
    <row r="425" spans="1:30" x14ac:dyDescent="0.25">
      <c r="A425" s="152">
        <v>43266</v>
      </c>
      <c r="B425" s="175" t="s">
        <v>366</v>
      </c>
      <c r="C425" s="46" t="s">
        <v>69</v>
      </c>
      <c r="D425" s="46">
        <v>400</v>
      </c>
      <c r="E425" s="46">
        <v>9.07</v>
      </c>
      <c r="F425" s="116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91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39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92"/>
      <c r="AC425" s="40">
        <f t="shared" si="129"/>
        <v>92.005187183002164</v>
      </c>
      <c r="AD425" s="40">
        <f t="shared" si="130"/>
        <v>-20907.994812816996</v>
      </c>
    </row>
    <row r="426" spans="1:30" x14ac:dyDescent="0.25">
      <c r="A426" s="152">
        <v>43270</v>
      </c>
      <c r="B426" s="175"/>
      <c r="C426" s="46" t="s">
        <v>63</v>
      </c>
      <c r="D426" s="46">
        <v>500</v>
      </c>
      <c r="E426" s="46">
        <v>8.73</v>
      </c>
      <c r="F426" s="116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91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39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92"/>
      <c r="AC426" s="40">
        <f t="shared" si="129"/>
        <v>-722.4444962485876</v>
      </c>
      <c r="AD426" s="40">
        <f t="shared" si="130"/>
        <v>-22222.444496248587</v>
      </c>
    </row>
    <row r="427" spans="1:30" x14ac:dyDescent="0.25">
      <c r="A427" s="152">
        <v>43270</v>
      </c>
      <c r="B427" s="175"/>
      <c r="C427" s="46" t="s">
        <v>63</v>
      </c>
      <c r="D427" s="46">
        <v>500</v>
      </c>
      <c r="E427" s="46">
        <v>8.56</v>
      </c>
      <c r="F427" s="116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91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39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92"/>
      <c r="AC427" s="40">
        <f t="shared" si="129"/>
        <v>-1164.1484173189451</v>
      </c>
      <c r="AD427" s="40">
        <f t="shared" si="130"/>
        <v>-23164.148417318946</v>
      </c>
    </row>
    <row r="428" spans="1:30" x14ac:dyDescent="0.25">
      <c r="A428" s="152">
        <v>43270</v>
      </c>
      <c r="B428" s="175"/>
      <c r="C428" s="46" t="s">
        <v>63</v>
      </c>
      <c r="D428" s="46">
        <v>500</v>
      </c>
      <c r="E428" s="46">
        <v>8.34</v>
      </c>
      <c r="F428" s="116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91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39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92"/>
      <c r="AC428" s="40">
        <f t="shared" si="129"/>
        <v>-1775.5021525479822</v>
      </c>
      <c r="AD428" s="40">
        <f t="shared" si="130"/>
        <v>-24275.502152547982</v>
      </c>
    </row>
    <row r="429" spans="1:30" x14ac:dyDescent="0.25">
      <c r="A429" s="152">
        <v>43277</v>
      </c>
      <c r="B429" s="175"/>
      <c r="C429" s="46" t="s">
        <v>63</v>
      </c>
      <c r="D429" s="46">
        <v>500</v>
      </c>
      <c r="E429" s="46">
        <v>8.32</v>
      </c>
      <c r="F429" s="116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91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39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92"/>
      <c r="AC429" s="40">
        <f t="shared" si="129"/>
        <v>-1834.4303428185301</v>
      </c>
      <c r="AD429" s="40">
        <f t="shared" si="130"/>
        <v>-24834.43034281853</v>
      </c>
    </row>
    <row r="430" spans="1:30" x14ac:dyDescent="0.25">
      <c r="A430" s="152">
        <v>43278</v>
      </c>
      <c r="B430" s="175"/>
      <c r="C430" s="46" t="s">
        <v>63</v>
      </c>
      <c r="D430" s="46">
        <v>500</v>
      </c>
      <c r="E430" s="46">
        <v>8.15</v>
      </c>
      <c r="F430" s="116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91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39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92"/>
      <c r="AC430" s="40">
        <f t="shared" si="129"/>
        <v>-2352.8224481288553</v>
      </c>
      <c r="AD430" s="40">
        <f t="shared" si="130"/>
        <v>-25852.822448128856</v>
      </c>
    </row>
    <row r="431" spans="1:30" x14ac:dyDescent="0.25">
      <c r="A431" s="152">
        <v>43278</v>
      </c>
      <c r="B431" s="175"/>
      <c r="C431" s="46" t="s">
        <v>63</v>
      </c>
      <c r="D431" s="46">
        <v>500</v>
      </c>
      <c r="E431" s="46">
        <v>8</v>
      </c>
      <c r="F431" s="116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91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39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92"/>
      <c r="AC431" s="40">
        <f t="shared" si="129"/>
        <v>-2837.9672440312715</v>
      </c>
      <c r="AD431" s="40">
        <f t="shared" si="130"/>
        <v>-26837.967244031272</v>
      </c>
    </row>
    <row r="432" spans="1:30" x14ac:dyDescent="0.25">
      <c r="A432" s="152">
        <v>43283</v>
      </c>
      <c r="B432" s="175"/>
      <c r="C432" s="46" t="s">
        <v>63</v>
      </c>
      <c r="D432" s="46">
        <v>500</v>
      </c>
      <c r="E432" s="46">
        <v>7.72</v>
      </c>
      <c r="F432" s="116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91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39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92"/>
      <c r="AC432" s="40">
        <f t="shared" si="129"/>
        <v>-3811.5771311204885</v>
      </c>
      <c r="AD432" s="40">
        <f t="shared" si="130"/>
        <v>-28311.577131120488</v>
      </c>
    </row>
    <row r="433" spans="1:30" x14ac:dyDescent="0.25">
      <c r="A433" s="152">
        <v>43285</v>
      </c>
      <c r="B433" s="175"/>
      <c r="C433" s="46" t="s">
        <v>63</v>
      </c>
      <c r="D433" s="46">
        <v>500</v>
      </c>
      <c r="E433" s="46">
        <v>7.22</v>
      </c>
      <c r="F433" s="116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91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39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92"/>
      <c r="AC433" s="40">
        <f t="shared" si="129"/>
        <v>-5772.0565030817415</v>
      </c>
      <c r="AD433" s="40">
        <f t="shared" si="130"/>
        <v>-30772.056503081742</v>
      </c>
    </row>
    <row r="434" spans="1:30" x14ac:dyDescent="0.25">
      <c r="A434" s="152">
        <v>43287</v>
      </c>
      <c r="B434" s="175"/>
      <c r="C434" s="46" t="s">
        <v>63</v>
      </c>
      <c r="D434" s="46">
        <v>500</v>
      </c>
      <c r="E434" s="46">
        <v>7.05</v>
      </c>
      <c r="F434" s="116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91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39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92"/>
      <c r="AC434" s="40">
        <f t="shared" si="129"/>
        <v>-6514.4851705319397</v>
      </c>
      <c r="AD434" s="40">
        <f t="shared" si="130"/>
        <v>-32014.485170531938</v>
      </c>
    </row>
    <row r="435" spans="1:30" x14ac:dyDescent="0.25">
      <c r="A435" s="152">
        <v>43287</v>
      </c>
      <c r="B435" s="284" t="s">
        <v>627</v>
      </c>
      <c r="C435" s="46" t="s">
        <v>63</v>
      </c>
      <c r="D435" s="46">
        <v>500</v>
      </c>
      <c r="E435" s="46">
        <v>6.87</v>
      </c>
      <c r="F435" s="116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91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39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92"/>
      <c r="AC435" s="40">
        <f t="shared" si="129"/>
        <v>-7353.6860192503891</v>
      </c>
      <c r="AD435" s="40">
        <f t="shared" si="130"/>
        <v>-33353.686019250388</v>
      </c>
    </row>
    <row r="436" spans="1:30" x14ac:dyDescent="0.25">
      <c r="A436" s="152">
        <v>43287</v>
      </c>
      <c r="B436" s="175" t="s">
        <v>367</v>
      </c>
      <c r="C436" s="46" t="s">
        <v>69</v>
      </c>
      <c r="D436" s="46">
        <v>500</v>
      </c>
      <c r="E436" s="46">
        <v>7.11</v>
      </c>
      <c r="F436" s="116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91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39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92"/>
      <c r="AC436" s="40">
        <f t="shared" si="129"/>
        <v>-6229.4646518635955</v>
      </c>
      <c r="AD436" s="40">
        <f t="shared" si="130"/>
        <v>-31729.464651863596</v>
      </c>
    </row>
    <row r="437" spans="1:30" x14ac:dyDescent="0.25">
      <c r="A437" s="152">
        <v>43292</v>
      </c>
      <c r="B437" s="175"/>
      <c r="C437" s="46" t="s">
        <v>63</v>
      </c>
      <c r="D437" s="46">
        <v>500</v>
      </c>
      <c r="E437" s="46">
        <v>6.99</v>
      </c>
      <c r="F437" s="116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91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39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92"/>
      <c r="AC437" s="40">
        <f t="shared" si="129"/>
        <v>-6774.6725571888646</v>
      </c>
      <c r="AD437" s="40">
        <f t="shared" si="130"/>
        <v>-32774.672557188867</v>
      </c>
    </row>
    <row r="438" spans="1:30" x14ac:dyDescent="0.25">
      <c r="A438" s="152">
        <v>43293</v>
      </c>
      <c r="B438" s="175" t="s">
        <v>368</v>
      </c>
      <c r="C438" s="46" t="s">
        <v>69</v>
      </c>
      <c r="D438" s="46">
        <v>500</v>
      </c>
      <c r="E438" s="46">
        <v>7.09</v>
      </c>
      <c r="F438" s="116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91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39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92"/>
      <c r="AC438" s="40">
        <f t="shared" si="129"/>
        <v>-6313.7943444640587</v>
      </c>
      <c r="AD438" s="40">
        <f t="shared" si="130"/>
        <v>-31813.794344464059</v>
      </c>
    </row>
    <row r="439" spans="1:30" x14ac:dyDescent="0.25">
      <c r="A439" s="152">
        <v>43293</v>
      </c>
      <c r="B439" s="175" t="s">
        <v>369</v>
      </c>
      <c r="C439" s="46" t="s">
        <v>69</v>
      </c>
      <c r="D439" s="46">
        <v>400</v>
      </c>
      <c r="E439" s="46">
        <v>7.26</v>
      </c>
      <c r="F439" s="116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91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39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92"/>
      <c r="AC439" s="40">
        <f t="shared" si="129"/>
        <v>-5570.2299518250957</v>
      </c>
      <c r="AD439" s="40">
        <f t="shared" si="130"/>
        <v>-30670.229951825095</v>
      </c>
    </row>
    <row r="440" spans="1:30" x14ac:dyDescent="0.25">
      <c r="A440" s="152">
        <v>43298</v>
      </c>
      <c r="B440" s="175"/>
      <c r="C440" s="46" t="s">
        <v>63</v>
      </c>
      <c r="D440" s="46">
        <v>500</v>
      </c>
      <c r="E440" s="46">
        <v>7.16</v>
      </c>
      <c r="F440" s="116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91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39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92"/>
      <c r="AC440" s="40">
        <f t="shared" si="129"/>
        <v>-5999.1078142807528</v>
      </c>
      <c r="AD440" s="40">
        <f t="shared" si="130"/>
        <v>-31599.107814280753</v>
      </c>
    </row>
    <row r="441" spans="1:30" x14ac:dyDescent="0.25">
      <c r="A441" s="152">
        <v>43301</v>
      </c>
      <c r="B441" s="175" t="s">
        <v>370</v>
      </c>
      <c r="C441" s="46" t="s">
        <v>69</v>
      </c>
      <c r="D441" s="46">
        <v>400</v>
      </c>
      <c r="E441" s="46">
        <v>7.26</v>
      </c>
      <c r="F441" s="116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91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39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92"/>
      <c r="AC441" s="40">
        <f t="shared" si="129"/>
        <v>-5565.1228647727548</v>
      </c>
      <c r="AD441" s="40">
        <f t="shared" si="130"/>
        <v>-30765.122864772755</v>
      </c>
    </row>
    <row r="442" spans="1:30" x14ac:dyDescent="0.25">
      <c r="A442" s="152">
        <v>43304</v>
      </c>
      <c r="B442" s="175" t="s">
        <v>371</v>
      </c>
      <c r="C442" s="46" t="s">
        <v>69</v>
      </c>
      <c r="D442" s="46">
        <v>400</v>
      </c>
      <c r="E442" s="46">
        <v>7.36</v>
      </c>
      <c r="F442" s="116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91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39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92"/>
      <c r="AC442" s="40">
        <f t="shared" si="129"/>
        <v>-5148.3684818274705</v>
      </c>
      <c r="AD442" s="40">
        <f t="shared" si="130"/>
        <v>-29948.368481827471</v>
      </c>
    </row>
    <row r="443" spans="1:30" x14ac:dyDescent="0.25">
      <c r="A443" s="152">
        <v>43305</v>
      </c>
      <c r="B443" s="175" t="s">
        <v>372</v>
      </c>
      <c r="C443" s="46" t="s">
        <v>69</v>
      </c>
      <c r="D443" s="46">
        <v>400</v>
      </c>
      <c r="E443" s="46">
        <v>7.58</v>
      </c>
      <c r="F443" s="116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91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39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92"/>
      <c r="AC443" s="40">
        <f t="shared" si="129"/>
        <v>-4280.5736161279938</v>
      </c>
      <c r="AD443" s="40">
        <f t="shared" si="130"/>
        <v>-28680.573616127993</v>
      </c>
    </row>
    <row r="444" spans="1:30" x14ac:dyDescent="0.25">
      <c r="A444" s="152">
        <v>43307</v>
      </c>
      <c r="B444" s="175"/>
      <c r="C444" s="46" t="s">
        <v>63</v>
      </c>
      <c r="D444" s="46">
        <v>500</v>
      </c>
      <c r="E444" s="46">
        <v>7.42</v>
      </c>
      <c r="F444" s="116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91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39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92"/>
      <c r="AC444" s="40">
        <f t="shared" si="129"/>
        <v>-4899.4330876347967</v>
      </c>
      <c r="AD444" s="40">
        <f t="shared" si="130"/>
        <v>-29799.433087634796</v>
      </c>
    </row>
    <row r="445" spans="1:30" x14ac:dyDescent="0.25">
      <c r="A445" s="152">
        <v>43313</v>
      </c>
      <c r="B445" s="175"/>
      <c r="C445" s="46" t="s">
        <v>63</v>
      </c>
      <c r="D445" s="46">
        <v>500</v>
      </c>
      <c r="E445" s="46">
        <v>7.31</v>
      </c>
      <c r="F445" s="116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91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39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92"/>
      <c r="AC445" s="40">
        <f t="shared" si="129"/>
        <v>-5348.3476758208208</v>
      </c>
      <c r="AD445" s="40">
        <f t="shared" si="130"/>
        <v>-30748.34767582082</v>
      </c>
    </row>
    <row r="446" spans="1:30" x14ac:dyDescent="0.25">
      <c r="A446" s="152">
        <v>43314</v>
      </c>
      <c r="B446" s="175"/>
      <c r="C446" s="46" t="s">
        <v>63</v>
      </c>
      <c r="D446" s="46">
        <v>500</v>
      </c>
      <c r="E446" s="46">
        <v>7.14</v>
      </c>
      <c r="F446" s="116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91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39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92"/>
      <c r="AC446" s="40">
        <f t="shared" si="129"/>
        <v>-6080.8487409314002</v>
      </c>
      <c r="AD446" s="40">
        <f t="shared" si="130"/>
        <v>-31980.8487409314</v>
      </c>
    </row>
    <row r="447" spans="1:30" x14ac:dyDescent="0.25">
      <c r="A447" s="152">
        <v>43315</v>
      </c>
      <c r="B447" s="175"/>
      <c r="C447" s="46" t="s">
        <v>63</v>
      </c>
      <c r="D447" s="46">
        <v>500</v>
      </c>
      <c r="E447" s="46">
        <v>7.04</v>
      </c>
      <c r="F447" s="116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91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39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92"/>
      <c r="AC447" s="40">
        <f t="shared" si="129"/>
        <v>-6535.6480838423568</v>
      </c>
      <c r="AD447" s="40">
        <f t="shared" si="130"/>
        <v>-32935.648083842359</v>
      </c>
    </row>
    <row r="448" spans="1:30" x14ac:dyDescent="0.25">
      <c r="A448" s="152">
        <v>43318</v>
      </c>
      <c r="B448" s="195"/>
      <c r="C448" s="46" t="s">
        <v>63</v>
      </c>
      <c r="D448" s="46">
        <v>500</v>
      </c>
      <c r="E448" s="46">
        <v>6.96</v>
      </c>
      <c r="F448" s="116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91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39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92"/>
      <c r="AC448" s="40">
        <f t="shared" si="129"/>
        <v>-6914.7850589439931</v>
      </c>
      <c r="AD448" s="40">
        <f t="shared" si="130"/>
        <v>-33814.785058943991</v>
      </c>
    </row>
    <row r="449" spans="1:30" x14ac:dyDescent="0.25">
      <c r="A449" s="152">
        <v>43319</v>
      </c>
      <c r="B449" s="175" t="s">
        <v>373</v>
      </c>
      <c r="C449" s="46" t="s">
        <v>69</v>
      </c>
      <c r="D449" s="46">
        <v>400</v>
      </c>
      <c r="E449" s="46">
        <v>7.07</v>
      </c>
      <c r="F449" s="116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91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39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SUM(L$2:L698)-SUM(AB$2:AB698)</f>
        <v>-227188.64600000012</v>
      </c>
      <c r="AB449" s="192"/>
      <c r="AC449" s="40">
        <f t="shared" si="129"/>
        <v>-6389.9869301626877</v>
      </c>
      <c r="AD449" s="40">
        <f t="shared" si="130"/>
        <v>-32889.98693016269</v>
      </c>
    </row>
    <row r="450" spans="1:30" x14ac:dyDescent="0.25">
      <c r="A450" s="152">
        <v>43320</v>
      </c>
      <c r="B450" s="175" t="s">
        <v>374</v>
      </c>
      <c r="C450" s="46" t="s">
        <v>69</v>
      </c>
      <c r="D450" s="46">
        <v>400</v>
      </c>
      <c r="E450" s="46">
        <v>7.23</v>
      </c>
      <c r="F450" s="116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91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39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92"/>
      <c r="AC450" s="40">
        <f t="shared" si="129"/>
        <v>-5663.5153043222954</v>
      </c>
      <c r="AD450" s="40">
        <f t="shared" si="130"/>
        <v>-31763.515304322296</v>
      </c>
    </row>
    <row r="451" spans="1:30" x14ac:dyDescent="0.25">
      <c r="A451" s="152">
        <v>43322</v>
      </c>
      <c r="B451" s="175" t="s">
        <v>375</v>
      </c>
      <c r="C451" s="46" t="s">
        <v>69</v>
      </c>
      <c r="D451" s="46">
        <v>400</v>
      </c>
      <c r="E451" s="46">
        <v>7.36</v>
      </c>
      <c r="F451" s="116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91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39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92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x14ac:dyDescent="0.25">
      <c r="A452" s="152">
        <v>43325</v>
      </c>
      <c r="B452" s="175"/>
      <c r="C452" s="46" t="s">
        <v>63</v>
      </c>
      <c r="D452" s="46">
        <v>500</v>
      </c>
      <c r="E452" s="46">
        <v>7.07</v>
      </c>
      <c r="F452" s="116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91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39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92"/>
      <c r="AC452" s="40">
        <f t="shared" si="150"/>
        <v>-6367.4855980551874</v>
      </c>
      <c r="AD452" s="40">
        <f t="shared" si="151"/>
        <v>-32567.485598055187</v>
      </c>
    </row>
    <row r="453" spans="1:30" x14ac:dyDescent="0.25">
      <c r="A453" s="152">
        <v>43328</v>
      </c>
      <c r="B453" s="284" t="s">
        <v>627</v>
      </c>
      <c r="C453" s="46" t="s">
        <v>63</v>
      </c>
      <c r="D453" s="46">
        <v>500</v>
      </c>
      <c r="E453" s="46">
        <v>6.94</v>
      </c>
      <c r="F453" s="116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91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39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92"/>
      <c r="AC453" s="40">
        <f t="shared" si="150"/>
        <v>-6978.0140746758188</v>
      </c>
      <c r="AD453" s="40">
        <f t="shared" si="151"/>
        <v>-33678.014074675819</v>
      </c>
    </row>
    <row r="454" spans="1:30" x14ac:dyDescent="0.25">
      <c r="A454" s="152">
        <v>43336</v>
      </c>
      <c r="B454" s="284" t="s">
        <v>627</v>
      </c>
      <c r="C454" s="46" t="s">
        <v>63</v>
      </c>
      <c r="D454" s="46">
        <v>500</v>
      </c>
      <c r="E454" s="46">
        <v>6.88</v>
      </c>
      <c r="F454" s="116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91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39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92"/>
      <c r="AC454" s="40">
        <f t="shared" si="150"/>
        <v>-7272.3276421875262</v>
      </c>
      <c r="AD454" s="40">
        <f t="shared" si="151"/>
        <v>-34472.327642187527</v>
      </c>
    </row>
    <row r="455" spans="1:30" x14ac:dyDescent="0.25">
      <c r="A455" s="152">
        <v>43339</v>
      </c>
      <c r="B455" s="175" t="s">
        <v>376</v>
      </c>
      <c r="C455" s="46" t="s">
        <v>69</v>
      </c>
      <c r="D455" s="46">
        <v>500</v>
      </c>
      <c r="E455" s="46">
        <v>7.02</v>
      </c>
      <c r="F455" s="116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91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39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92"/>
      <c r="AC455" s="40">
        <f t="shared" si="150"/>
        <v>-6586.3281941951846</v>
      </c>
      <c r="AD455" s="40">
        <f t="shared" si="151"/>
        <v>-33286.328194195186</v>
      </c>
    </row>
    <row r="456" spans="1:30" x14ac:dyDescent="0.25">
      <c r="A456" s="152">
        <v>43339</v>
      </c>
      <c r="B456" s="175" t="s">
        <v>377</v>
      </c>
      <c r="C456" s="46" t="s">
        <v>69</v>
      </c>
      <c r="D456" s="46">
        <v>400</v>
      </c>
      <c r="E456" s="46">
        <v>7.07</v>
      </c>
      <c r="F456" s="116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91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39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SUM(L$2:L698)-SUM(AB$2:AB698)</f>
        <v>-227188.64600000012</v>
      </c>
      <c r="AB456" s="192"/>
      <c r="AC456" s="40">
        <f t="shared" si="150"/>
        <v>-6352.1238344059684</v>
      </c>
      <c r="AD456" s="40">
        <f t="shared" si="151"/>
        <v>-32652.123834405968</v>
      </c>
    </row>
    <row r="457" spans="1:30" x14ac:dyDescent="0.25">
      <c r="A457" s="152">
        <v>43342</v>
      </c>
      <c r="B457" s="175"/>
      <c r="C457" s="46" t="s">
        <v>63</v>
      </c>
      <c r="D457" s="46">
        <v>500</v>
      </c>
      <c r="E457" s="46">
        <v>6.95</v>
      </c>
      <c r="F457" s="116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91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39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92"/>
      <c r="AC457" s="40">
        <f t="shared" si="150"/>
        <v>-6916.3935265108203</v>
      </c>
      <c r="AD457" s="40">
        <f t="shared" si="151"/>
        <v>-33716.393526510823</v>
      </c>
    </row>
    <row r="458" spans="1:30" x14ac:dyDescent="0.25">
      <c r="A458" s="152">
        <v>43343</v>
      </c>
      <c r="B458" s="284" t="s">
        <v>627</v>
      </c>
      <c r="C458" s="46" t="s">
        <v>63</v>
      </c>
      <c r="D458" s="46">
        <v>400</v>
      </c>
      <c r="E458" s="46">
        <v>6.87</v>
      </c>
      <c r="F458" s="116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91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39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92"/>
      <c r="AC458" s="40">
        <f t="shared" si="150"/>
        <v>-7309.5866825691701</v>
      </c>
      <c r="AD458" s="40">
        <f t="shared" si="151"/>
        <v>-34509.58668256917</v>
      </c>
    </row>
    <row r="459" spans="1:30" x14ac:dyDescent="0.25">
      <c r="A459" s="152">
        <v>43343</v>
      </c>
      <c r="B459" s="175" t="s">
        <v>378</v>
      </c>
      <c r="C459" s="46" t="s">
        <v>69</v>
      </c>
      <c r="D459" s="46">
        <v>400</v>
      </c>
      <c r="E459" s="46">
        <v>7</v>
      </c>
      <c r="F459" s="116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91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39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92"/>
      <c r="AC459" s="40">
        <f t="shared" si="150"/>
        <v>-6670.0606584643128</v>
      </c>
      <c r="AD459" s="40">
        <f t="shared" si="151"/>
        <v>-33470.06065846431</v>
      </c>
    </row>
    <row r="460" spans="1:30" x14ac:dyDescent="0.25">
      <c r="A460" s="152">
        <v>43346</v>
      </c>
      <c r="B460" s="175"/>
      <c r="C460" s="46" t="s">
        <v>63</v>
      </c>
      <c r="D460" s="46">
        <v>400</v>
      </c>
      <c r="E460" s="46">
        <v>6.88</v>
      </c>
      <c r="F460" s="116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91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39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92"/>
      <c r="AC460" s="40">
        <f t="shared" si="150"/>
        <v>-7254.3334461119466</v>
      </c>
      <c r="AD460" s="40">
        <f t="shared" si="151"/>
        <v>-34454.333446111945</v>
      </c>
    </row>
    <row r="461" spans="1:30" x14ac:dyDescent="0.25">
      <c r="A461" s="152">
        <v>43349</v>
      </c>
      <c r="B461" s="175"/>
      <c r="C461" s="46" t="s">
        <v>63</v>
      </c>
      <c r="D461" s="46">
        <v>500</v>
      </c>
      <c r="E461" s="46">
        <v>6.82</v>
      </c>
      <c r="F461" s="116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91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39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92"/>
      <c r="AC461" s="40">
        <f t="shared" si="150"/>
        <v>-7558.0638723240745</v>
      </c>
      <c r="AD461" s="40">
        <f t="shared" si="151"/>
        <v>-35258.063872324077</v>
      </c>
    </row>
    <row r="462" spans="1:30" x14ac:dyDescent="0.25">
      <c r="A462" s="152">
        <v>43362</v>
      </c>
      <c r="B462" s="175" t="s">
        <v>379</v>
      </c>
      <c r="C462" s="46" t="s">
        <v>69</v>
      </c>
      <c r="D462" s="46">
        <v>500</v>
      </c>
      <c r="E462" s="46">
        <v>7</v>
      </c>
      <c r="F462" s="116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91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39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92"/>
      <c r="AC462" s="40">
        <f t="shared" si="150"/>
        <v>-6652.9977656071696</v>
      </c>
      <c r="AD462" s="40">
        <f t="shared" si="151"/>
        <v>-33852.997765607171</v>
      </c>
    </row>
    <row r="463" spans="1:30" x14ac:dyDescent="0.25">
      <c r="A463" s="152">
        <v>43362</v>
      </c>
      <c r="B463" s="175" t="s">
        <v>380</v>
      </c>
      <c r="C463" s="46" t="s">
        <v>69</v>
      </c>
      <c r="D463" s="46">
        <v>400</v>
      </c>
      <c r="E463" s="46">
        <v>7.08</v>
      </c>
      <c r="F463" s="116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91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39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92"/>
      <c r="AC463" s="40">
        <f t="shared" si="150"/>
        <v>-6271.7373507415514</v>
      </c>
      <c r="AD463" s="40">
        <f t="shared" si="151"/>
        <v>-33071.737350741554</v>
      </c>
    </row>
    <row r="464" spans="1:30" x14ac:dyDescent="0.25">
      <c r="A464" s="152">
        <v>43363</v>
      </c>
      <c r="B464" s="175" t="s">
        <v>381</v>
      </c>
      <c r="C464" s="46" t="s">
        <v>69</v>
      </c>
      <c r="D464" s="46">
        <v>400</v>
      </c>
      <c r="E464" s="46">
        <v>7.14</v>
      </c>
      <c r="F464" s="116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91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39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92"/>
      <c r="AC464" s="40">
        <f t="shared" si="150"/>
        <v>-5995.0359265056277</v>
      </c>
      <c r="AD464" s="40">
        <f t="shared" si="151"/>
        <v>-32395.035926505629</v>
      </c>
    </row>
    <row r="465" spans="1:30" x14ac:dyDescent="0.25">
      <c r="A465" s="152">
        <v>43381</v>
      </c>
      <c r="B465" s="284" t="s">
        <v>627</v>
      </c>
      <c r="C465" s="46" t="s">
        <v>63</v>
      </c>
      <c r="D465" s="46">
        <v>500</v>
      </c>
      <c r="E465" s="46">
        <v>6.9</v>
      </c>
      <c r="F465" s="116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91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39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92"/>
      <c r="AC465" s="40">
        <f t="shared" si="150"/>
        <v>-7122.0849297464028</v>
      </c>
      <c r="AD465" s="40">
        <f t="shared" si="151"/>
        <v>-34022.084929746401</v>
      </c>
    </row>
    <row r="466" spans="1:30" x14ac:dyDescent="0.25">
      <c r="A466" s="152">
        <v>43381</v>
      </c>
      <c r="B466" s="284" t="s">
        <v>627</v>
      </c>
      <c r="C466" s="46" t="s">
        <v>63</v>
      </c>
      <c r="D466" s="46">
        <v>500</v>
      </c>
      <c r="E466" s="46">
        <v>6.75</v>
      </c>
      <c r="F466" s="116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91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39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92"/>
      <c r="AC466" s="40">
        <f t="shared" si="150"/>
        <v>-7878.572743000027</v>
      </c>
      <c r="AD466" s="40">
        <f t="shared" si="151"/>
        <v>-35278.572743000026</v>
      </c>
    </row>
    <row r="467" spans="1:30" x14ac:dyDescent="0.25">
      <c r="A467" s="152">
        <v>43384</v>
      </c>
      <c r="B467" s="175"/>
      <c r="C467" s="46" t="s">
        <v>63</v>
      </c>
      <c r="D467" s="46">
        <v>200</v>
      </c>
      <c r="E467" s="46">
        <v>6.55</v>
      </c>
      <c r="F467" s="116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91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39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92"/>
      <c r="AC467" s="40">
        <f t="shared" si="150"/>
        <v>-8956.1257275191128</v>
      </c>
      <c r="AD467" s="40">
        <f t="shared" si="151"/>
        <v>-36556.125727519116</v>
      </c>
    </row>
    <row r="468" spans="1:30" x14ac:dyDescent="0.25">
      <c r="A468" s="152">
        <v>43398</v>
      </c>
      <c r="B468" s="284"/>
      <c r="C468" s="46" t="s">
        <v>63</v>
      </c>
      <c r="D468" s="46">
        <v>800</v>
      </c>
      <c r="E468" s="46">
        <v>6.29</v>
      </c>
      <c r="F468" s="116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91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39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SUM(L$2:L698)-SUM(AB$2:AB698)</f>
        <v>-227188.64600000012</v>
      </c>
      <c r="AB468" s="192"/>
      <c r="AC468" s="40">
        <f t="shared" si="150"/>
        <v>-10467.413833903049</v>
      </c>
      <c r="AD468" s="40">
        <f t="shared" si="151"/>
        <v>-38867.413833903047</v>
      </c>
    </row>
    <row r="469" spans="1:30" x14ac:dyDescent="0.25">
      <c r="A469" s="152">
        <v>43406</v>
      </c>
      <c r="B469" s="175" t="s">
        <v>382</v>
      </c>
      <c r="C469" s="46" t="s">
        <v>69</v>
      </c>
      <c r="D469" s="46">
        <v>400</v>
      </c>
      <c r="E469" s="46">
        <v>6.67</v>
      </c>
      <c r="F469" s="116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91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39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92"/>
      <c r="AC469" s="40">
        <f t="shared" si="150"/>
        <v>-8255.0364589580495</v>
      </c>
      <c r="AD469" s="40">
        <f t="shared" si="151"/>
        <v>-36255.036458958049</v>
      </c>
    </row>
    <row r="470" spans="1:30" x14ac:dyDescent="0.25">
      <c r="A470" s="152">
        <v>43411</v>
      </c>
      <c r="B470" s="175" t="s">
        <v>383</v>
      </c>
      <c r="C470" s="46" t="s">
        <v>69</v>
      </c>
      <c r="D470" s="46">
        <v>400</v>
      </c>
      <c r="E470" s="46">
        <f>E469+0.21</f>
        <v>6.88</v>
      </c>
      <c r="F470" s="116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91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39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92"/>
      <c r="AC470" s="40">
        <f t="shared" si="150"/>
        <v>-7149.9682129724124</v>
      </c>
      <c r="AD470" s="40">
        <f t="shared" si="151"/>
        <v>-34749.96821297241</v>
      </c>
    </row>
    <row r="471" spans="1:30" x14ac:dyDescent="0.25">
      <c r="A471" s="152">
        <v>43412</v>
      </c>
      <c r="B471" s="175" t="s">
        <v>384</v>
      </c>
      <c r="C471" s="46" t="s">
        <v>69</v>
      </c>
      <c r="D471" s="46">
        <v>400</v>
      </c>
      <c r="E471" s="46">
        <v>6.95</v>
      </c>
      <c r="F471" s="116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91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39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92"/>
      <c r="AC471" s="40">
        <f t="shared" si="150"/>
        <v>-6801.2263906834814</v>
      </c>
      <c r="AD471" s="40">
        <f t="shared" si="151"/>
        <v>-34001.226390683485</v>
      </c>
    </row>
    <row r="472" spans="1:30" x14ac:dyDescent="0.25">
      <c r="A472" s="152">
        <v>43416</v>
      </c>
      <c r="B472" s="175" t="s">
        <v>385</v>
      </c>
      <c r="C472" s="46" t="s">
        <v>69</v>
      </c>
      <c r="D472" s="46">
        <v>400</v>
      </c>
      <c r="E472" s="46">
        <v>7</v>
      </c>
      <c r="F472" s="116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91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39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92"/>
      <c r="AC472" s="40">
        <f t="shared" si="150"/>
        <v>-6559.571359321455</v>
      </c>
      <c r="AD472" s="40">
        <f t="shared" si="151"/>
        <v>-33359.571359321453</v>
      </c>
    </row>
    <row r="473" spans="1:30" x14ac:dyDescent="0.25">
      <c r="A473" s="152">
        <v>43417</v>
      </c>
      <c r="B473" s="175" t="s">
        <v>386</v>
      </c>
      <c r="C473" s="46" t="s">
        <v>69</v>
      </c>
      <c r="D473" s="46">
        <v>400</v>
      </c>
      <c r="E473" s="46">
        <v>7.12</v>
      </c>
      <c r="F473" s="116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91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39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92"/>
      <c r="AC473" s="40">
        <f t="shared" si="150"/>
        <v>-5998.6589313553623</v>
      </c>
      <c r="AD473" s="40">
        <f t="shared" si="151"/>
        <v>-32398.658931355363</v>
      </c>
    </row>
    <row r="474" spans="1:30" x14ac:dyDescent="0.25">
      <c r="A474" s="152">
        <v>43420</v>
      </c>
      <c r="B474" s="175" t="s">
        <v>387</v>
      </c>
      <c r="C474" s="46" t="s">
        <v>69</v>
      </c>
      <c r="D474" s="46">
        <v>400</v>
      </c>
      <c r="E474" s="46">
        <v>7.24</v>
      </c>
      <c r="F474" s="116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91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39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92"/>
      <c r="AC474" s="40">
        <f t="shared" si="150"/>
        <v>-5462.9734313881481</v>
      </c>
      <c r="AD474" s="40">
        <f t="shared" si="151"/>
        <v>-31462.973431388149</v>
      </c>
    </row>
    <row r="475" spans="1:30" x14ac:dyDescent="0.25">
      <c r="A475" s="152">
        <v>43423</v>
      </c>
      <c r="B475" s="175" t="s">
        <v>388</v>
      </c>
      <c r="C475" s="46" t="s">
        <v>69</v>
      </c>
      <c r="D475" s="46">
        <v>400</v>
      </c>
      <c r="E475" s="46">
        <v>7.48</v>
      </c>
      <c r="F475" s="116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91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39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92"/>
      <c r="AC475" s="40">
        <f t="shared" si="150"/>
        <v>-4454.9512897393297</v>
      </c>
      <c r="AD475" s="40">
        <f t="shared" si="151"/>
        <v>-30054.951289739329</v>
      </c>
    </row>
    <row r="476" spans="1:30" x14ac:dyDescent="0.25">
      <c r="A476" s="152">
        <v>43424</v>
      </c>
      <c r="B476" s="193"/>
      <c r="C476" s="46" t="s">
        <v>63</v>
      </c>
      <c r="D476" s="46">
        <v>500</v>
      </c>
      <c r="E476" s="46">
        <v>7.16</v>
      </c>
      <c r="F476" s="116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91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39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92"/>
      <c r="AC476" s="40">
        <f t="shared" si="150"/>
        <v>-5798.3152440293561</v>
      </c>
      <c r="AD476" s="40">
        <f t="shared" si="151"/>
        <v>-31898.315244029356</v>
      </c>
    </row>
    <row r="477" spans="1:30" x14ac:dyDescent="0.25">
      <c r="A477" s="152">
        <v>43427</v>
      </c>
      <c r="B477" s="284" t="s">
        <v>627</v>
      </c>
      <c r="C477" s="46" t="s">
        <v>63</v>
      </c>
      <c r="D477" s="46">
        <v>500</v>
      </c>
      <c r="E477" s="46">
        <v>6.99</v>
      </c>
      <c r="F477" s="116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91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39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92"/>
      <c r="AC477" s="40">
        <f t="shared" si="150"/>
        <v>-6574.494441666694</v>
      </c>
      <c r="AD477" s="40">
        <f t="shared" si="151"/>
        <v>-33174.494441666691</v>
      </c>
    </row>
    <row r="478" spans="1:30" x14ac:dyDescent="0.25">
      <c r="A478" s="152">
        <v>43482</v>
      </c>
      <c r="B478" s="284" t="s">
        <v>617</v>
      </c>
      <c r="C478" s="46" t="s">
        <v>69</v>
      </c>
      <c r="D478" s="46">
        <v>500</v>
      </c>
      <c r="E478" s="46">
        <v>6.82</v>
      </c>
      <c r="F478" s="116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91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39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SUM(L$2:L698)-SUM(AB$2:AB698)</f>
        <v>-227188.64600000012</v>
      </c>
      <c r="AB478" s="192"/>
      <c r="AC478" s="40">
        <f t="shared" si="150"/>
        <v>-7402.3256513563329</v>
      </c>
      <c r="AD478" s="40">
        <f t="shared" si="151"/>
        <v>-33502.325651356332</v>
      </c>
    </row>
    <row r="479" spans="1:30" x14ac:dyDescent="0.25">
      <c r="A479" s="152">
        <v>43494</v>
      </c>
      <c r="B479" s="284" t="s">
        <v>618</v>
      </c>
      <c r="C479" s="46" t="s">
        <v>69</v>
      </c>
      <c r="D479" s="46">
        <v>400</v>
      </c>
      <c r="E479" s="46">
        <f>E478+0.21</f>
        <v>7.03</v>
      </c>
      <c r="F479" s="116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91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39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92"/>
      <c r="AC479" s="40">
        <f t="shared" si="150"/>
        <v>-6403.0454532361582</v>
      </c>
      <c r="AD479" s="40">
        <f t="shared" si="151"/>
        <v>-32103.045453236158</v>
      </c>
    </row>
    <row r="480" spans="1:30" x14ac:dyDescent="0.25">
      <c r="A480" s="152">
        <v>43509</v>
      </c>
      <c r="B480" s="175"/>
      <c r="C480" s="46" t="s">
        <v>69</v>
      </c>
      <c r="D480" s="46">
        <v>400</v>
      </c>
      <c r="E480" s="46">
        <v>7.25</v>
      </c>
      <c r="F480" s="116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91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39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92"/>
      <c r="AC480" s="40">
        <f t="shared" si="150"/>
        <v>-5430.3631153448541</v>
      </c>
      <c r="AD480" s="40">
        <f t="shared" si="151"/>
        <v>-30730.363115344855</v>
      </c>
    </row>
    <row r="481" spans="1:30" x14ac:dyDescent="0.25">
      <c r="A481" s="152">
        <v>43514</v>
      </c>
      <c r="B481" s="284" t="s">
        <v>619</v>
      </c>
      <c r="C481" s="46" t="s">
        <v>69</v>
      </c>
      <c r="D481" s="46">
        <v>400</v>
      </c>
      <c r="E481" s="46">
        <v>7.41</v>
      </c>
      <c r="F481" s="116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91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39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92"/>
      <c r="AC481" s="40">
        <f t="shared" si="150"/>
        <v>-4768.1668831646693</v>
      </c>
      <c r="AD481" s="40">
        <f t="shared" si="151"/>
        <v>-29668.166883164668</v>
      </c>
    </row>
    <row r="482" spans="1:30" x14ac:dyDescent="0.25">
      <c r="A482" s="152">
        <v>43521</v>
      </c>
      <c r="B482" s="284" t="s">
        <v>707</v>
      </c>
      <c r="C482" s="46" t="s">
        <v>69</v>
      </c>
      <c r="D482" s="46">
        <v>400</v>
      </c>
      <c r="E482" s="46">
        <v>7.62</v>
      </c>
      <c r="F482" s="116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91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39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92"/>
      <c r="AC482" s="40">
        <f t="shared" si="150"/>
        <v>-3951.9389869094762</v>
      </c>
      <c r="AD482" s="40">
        <f t="shared" si="151"/>
        <v>-28451.938986909478</v>
      </c>
    </row>
    <row r="483" spans="1:30" x14ac:dyDescent="0.25">
      <c r="A483" s="152">
        <v>43522</v>
      </c>
      <c r="B483" s="284" t="s">
        <v>620</v>
      </c>
      <c r="C483" s="46" t="s">
        <v>69</v>
      </c>
      <c r="D483" s="46">
        <v>400</v>
      </c>
      <c r="E483" s="46">
        <f>E482+0.24</f>
        <v>7.86</v>
      </c>
      <c r="F483" s="116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91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39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92"/>
      <c r="AC483" s="40">
        <f t="shared" si="150"/>
        <v>-3084.587151176871</v>
      </c>
      <c r="AD483" s="40">
        <f t="shared" si="151"/>
        <v>-27184.587151176871</v>
      </c>
    </row>
    <row r="484" spans="1:30" x14ac:dyDescent="0.25">
      <c r="A484" s="152">
        <v>43522</v>
      </c>
      <c r="B484" s="284" t="s">
        <v>621</v>
      </c>
      <c r="C484" s="46" t="s">
        <v>69</v>
      </c>
      <c r="D484" s="46">
        <v>400</v>
      </c>
      <c r="E484" s="46">
        <v>8.1</v>
      </c>
      <c r="F484" s="116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91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39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92"/>
      <c r="AC484" s="40">
        <f t="shared" si="150"/>
        <v>-2280.4917145987897</v>
      </c>
      <c r="AD484" s="40">
        <f t="shared" si="151"/>
        <v>-25980.491714598789</v>
      </c>
    </row>
    <row r="485" spans="1:30" x14ac:dyDescent="0.25">
      <c r="A485" s="152">
        <v>43528</v>
      </c>
      <c r="B485" s="284" t="s">
        <v>622</v>
      </c>
      <c r="C485" s="46" t="s">
        <v>69</v>
      </c>
      <c r="D485" s="46">
        <v>400</v>
      </c>
      <c r="E485" s="46">
        <v>8.32</v>
      </c>
      <c r="F485" s="116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91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39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92"/>
      <c r="AC485" s="40">
        <f t="shared" si="150"/>
        <v>-1594.8213610877651</v>
      </c>
      <c r="AD485" s="40">
        <f t="shared" si="151"/>
        <v>-24894.821361087765</v>
      </c>
    </row>
    <row r="486" spans="1:30" x14ac:dyDescent="0.25">
      <c r="A486" s="152">
        <v>43532</v>
      </c>
      <c r="B486" s="175"/>
      <c r="C486" s="46" t="s">
        <v>63</v>
      </c>
      <c r="D486" s="46">
        <v>500</v>
      </c>
      <c r="E486" s="46">
        <v>8.06</v>
      </c>
      <c r="F486" s="116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91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39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92"/>
      <c r="AC486" s="40">
        <f t="shared" si="150"/>
        <v>-2398.1243454404721</v>
      </c>
      <c r="AD486" s="40">
        <f t="shared" si="151"/>
        <v>-26198.124345440472</v>
      </c>
    </row>
    <row r="487" spans="1:30" x14ac:dyDescent="0.25">
      <c r="A487" s="152">
        <v>43532</v>
      </c>
      <c r="B487" s="175"/>
      <c r="C487" s="46" t="s">
        <v>63</v>
      </c>
      <c r="D487" s="46">
        <v>500</v>
      </c>
      <c r="E487" s="46">
        <v>7.84</v>
      </c>
      <c r="F487" s="116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91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39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92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x14ac:dyDescent="0.25">
      <c r="A488" s="301">
        <v>43536</v>
      </c>
      <c r="B488" s="284" t="s">
        <v>624</v>
      </c>
      <c r="C488" s="66" t="s">
        <v>69</v>
      </c>
      <c r="D488" s="66">
        <v>400</v>
      </c>
      <c r="E488" s="66">
        <v>8.06</v>
      </c>
      <c r="F488" s="116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91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39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SUM(L$2:L698)-SUM(AB$2:AB698)</f>
        <v>-227188.64600000012</v>
      </c>
      <c r="AB488" s="192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x14ac:dyDescent="0.25">
      <c r="A489" s="301">
        <v>43542</v>
      </c>
      <c r="B489" s="303" t="s">
        <v>626</v>
      </c>
      <c r="C489" s="66" t="s">
        <v>69</v>
      </c>
      <c r="D489" s="66">
        <v>400</v>
      </c>
      <c r="E489" s="66">
        <v>8.2799999999999994</v>
      </c>
      <c r="F489" s="116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94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92"/>
      <c r="AC489" s="192">
        <f t="shared" si="150"/>
        <v>-1689.0207072765977</v>
      </c>
      <c r="AD489" s="192">
        <f t="shared" si="151"/>
        <v>-25189.020707276599</v>
      </c>
    </row>
    <row r="490" spans="1:30" s="1" customFormat="1" x14ac:dyDescent="0.25">
      <c r="A490" s="301">
        <v>43542</v>
      </c>
      <c r="B490" s="303" t="s">
        <v>625</v>
      </c>
      <c r="C490" s="66" t="s">
        <v>69</v>
      </c>
      <c r="D490" s="66">
        <v>400</v>
      </c>
      <c r="E490" s="66">
        <v>8.36</v>
      </c>
      <c r="F490" s="116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94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92"/>
      <c r="AC490" s="192">
        <f t="shared" si="150"/>
        <v>-1449.0874741926089</v>
      </c>
      <c r="AD490" s="192">
        <f t="shared" si="151"/>
        <v>-24549.087474192609</v>
      </c>
    </row>
    <row r="491" spans="1:30" s="1" customFormat="1" x14ac:dyDescent="0.25">
      <c r="A491" s="301">
        <v>43550</v>
      </c>
      <c r="B491" s="303"/>
      <c r="C491" s="66" t="s">
        <v>63</v>
      </c>
      <c r="D491" s="66">
        <v>500</v>
      </c>
      <c r="E491" s="66">
        <v>8.06</v>
      </c>
      <c r="F491" s="116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94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92"/>
      <c r="AC491" s="192">
        <f t="shared" si="150"/>
        <v>-2363.0153578474205</v>
      </c>
      <c r="AD491" s="192">
        <f t="shared" si="151"/>
        <v>-25963.01535784742</v>
      </c>
    </row>
    <row r="492" spans="1:30" s="1" customFormat="1" x14ac:dyDescent="0.25">
      <c r="A492" s="301">
        <v>43552</v>
      </c>
      <c r="B492" s="303"/>
      <c r="C492" s="66" t="s">
        <v>63</v>
      </c>
      <c r="D492" s="66">
        <v>500</v>
      </c>
      <c r="E492" s="66">
        <v>7.9</v>
      </c>
      <c r="F492" s="116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94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92"/>
      <c r="AC492" s="192">
        <f t="shared" si="150"/>
        <v>-2889.2421878797736</v>
      </c>
      <c r="AD492" s="192">
        <f t="shared" si="151"/>
        <v>-26989.242187879772</v>
      </c>
    </row>
    <row r="493" spans="1:30" s="1" customFormat="1" x14ac:dyDescent="0.25">
      <c r="A493" s="301">
        <v>43553</v>
      </c>
      <c r="B493" s="303" t="s">
        <v>632</v>
      </c>
      <c r="C493" s="66" t="s">
        <v>69</v>
      </c>
      <c r="D493" s="66">
        <v>400</v>
      </c>
      <c r="E493" s="66">
        <v>8.1</v>
      </c>
      <c r="F493" s="116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94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92"/>
      <c r="AC493" s="192">
        <f t="shared" si="150"/>
        <v>-2224.1554523765681</v>
      </c>
      <c r="AD493" s="192">
        <f t="shared" si="151"/>
        <v>-25924.155452376566</v>
      </c>
    </row>
    <row r="494" spans="1:30" s="1" customFormat="1" x14ac:dyDescent="0.25">
      <c r="A494" s="301">
        <v>43553</v>
      </c>
      <c r="B494" s="303"/>
      <c r="C494" s="66" t="s">
        <v>69</v>
      </c>
      <c r="D494" s="66">
        <v>400</v>
      </c>
      <c r="E494" s="66">
        <v>8.24</v>
      </c>
      <c r="F494" s="116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94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92"/>
      <c r="AC494" s="192">
        <f t="shared" si="150"/>
        <v>-1784.9041281857044</v>
      </c>
      <c r="AD494" s="192">
        <f t="shared" si="151"/>
        <v>-25084.904128185706</v>
      </c>
    </row>
    <row r="495" spans="1:30" s="1" customFormat="1" x14ac:dyDescent="0.25">
      <c r="A495" s="301">
        <v>43553</v>
      </c>
      <c r="B495" s="303"/>
      <c r="C495" s="66" t="s">
        <v>69</v>
      </c>
      <c r="D495" s="66">
        <v>400</v>
      </c>
      <c r="E495" s="66">
        <v>8.34</v>
      </c>
      <c r="F495" s="116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94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92"/>
      <c r="AC495" s="192">
        <f t="shared" si="150"/>
        <v>-1485.2646101019441</v>
      </c>
      <c r="AD495" s="192">
        <f t="shared" si="151"/>
        <v>-24385.264610101945</v>
      </c>
    </row>
    <row r="496" spans="1:30" s="1" customFormat="1" x14ac:dyDescent="0.25">
      <c r="A496" s="301">
        <v>43553</v>
      </c>
      <c r="B496" s="303"/>
      <c r="C496" s="66" t="s">
        <v>69</v>
      </c>
      <c r="D496" s="66">
        <v>400</v>
      </c>
      <c r="E496" s="66">
        <v>8.4700000000000006</v>
      </c>
      <c r="F496" s="116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94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92"/>
      <c r="AC496" s="192">
        <f t="shared" si="150"/>
        <v>-1112.1581055785382</v>
      </c>
      <c r="AD496" s="192">
        <f t="shared" si="151"/>
        <v>-23612.158105578539</v>
      </c>
    </row>
    <row r="497" spans="1:30" s="1" customFormat="1" x14ac:dyDescent="0.25">
      <c r="A497" s="301">
        <v>43556</v>
      </c>
      <c r="B497" s="303"/>
      <c r="C497" s="66" t="s">
        <v>69</v>
      </c>
      <c r="D497" s="66">
        <v>400</v>
      </c>
      <c r="E497" s="66">
        <v>8.76</v>
      </c>
      <c r="F497" s="116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94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92"/>
      <c r="AC497" s="192">
        <f t="shared" si="150"/>
        <v>-331.81979477742073</v>
      </c>
      <c r="AD497" s="192">
        <f t="shared" si="151"/>
        <v>-22431.819794777421</v>
      </c>
    </row>
    <row r="498" spans="1:30" s="1" customFormat="1" x14ac:dyDescent="0.25">
      <c r="A498" s="301">
        <v>43556</v>
      </c>
      <c r="B498" s="303" t="s">
        <v>633</v>
      </c>
      <c r="C498" s="66" t="s">
        <v>69</v>
      </c>
      <c r="D498" s="66">
        <v>400</v>
      </c>
      <c r="E498" s="66">
        <v>8.94</v>
      </c>
      <c r="F498" s="116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94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92"/>
      <c r="AC498" s="192">
        <f t="shared" si="150"/>
        <v>118.6462959451671</v>
      </c>
      <c r="AD498" s="192">
        <f t="shared" si="151"/>
        <v>-21581.353704054833</v>
      </c>
    </row>
    <row r="499" spans="1:30" s="1" customFormat="1" x14ac:dyDescent="0.25">
      <c r="A499" s="301">
        <v>43559</v>
      </c>
      <c r="B499" s="303"/>
      <c r="C499" s="66" t="s">
        <v>69</v>
      </c>
      <c r="D499" s="66">
        <v>400</v>
      </c>
      <c r="E499" s="66">
        <v>9.0399999999999991</v>
      </c>
      <c r="F499" s="116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94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92"/>
      <c r="AC499" s="192">
        <f t="shared" si="150"/>
        <v>356.3054417864775</v>
      </c>
      <c r="AD499" s="192">
        <f t="shared" si="151"/>
        <v>-20943.694558213523</v>
      </c>
    </row>
    <row r="500" spans="1:30" s="1" customFormat="1" x14ac:dyDescent="0.25">
      <c r="A500" s="301">
        <v>43559</v>
      </c>
      <c r="B500" s="303"/>
      <c r="C500" s="66" t="s">
        <v>69</v>
      </c>
      <c r="D500" s="66">
        <v>400</v>
      </c>
      <c r="E500" s="66">
        <v>9.1</v>
      </c>
      <c r="F500" s="116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94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92"/>
      <c r="AC500" s="192">
        <f t="shared" si="150"/>
        <v>493.37653997250237</v>
      </c>
      <c r="AD500" s="192">
        <f t="shared" si="151"/>
        <v>-20406.623460027498</v>
      </c>
    </row>
    <row r="501" spans="1:30" s="1" customFormat="1" x14ac:dyDescent="0.25">
      <c r="A501" s="301">
        <v>43563</v>
      </c>
      <c r="B501" s="303"/>
      <c r="C501" s="66" t="s">
        <v>69</v>
      </c>
      <c r="D501" s="66">
        <v>400</v>
      </c>
      <c r="E501" s="66">
        <v>9.2899999999999991</v>
      </c>
      <c r="F501" s="116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94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92"/>
      <c r="AC501" s="192">
        <f t="shared" si="150"/>
        <v>909.58335540901578</v>
      </c>
      <c r="AD501" s="192">
        <f t="shared" si="151"/>
        <v>-19590.416644590983</v>
      </c>
    </row>
    <row r="502" spans="1:30" s="1" customFormat="1" x14ac:dyDescent="0.25">
      <c r="A502" s="301">
        <v>43564</v>
      </c>
      <c r="B502" s="303" t="s">
        <v>698</v>
      </c>
      <c r="C502" s="66" t="s">
        <v>69</v>
      </c>
      <c r="D502" s="66">
        <v>400</v>
      </c>
      <c r="E502" s="66">
        <v>9.3800000000000008</v>
      </c>
      <c r="F502" s="116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94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92"/>
      <c r="AC502" s="192">
        <f t="shared" si="150"/>
        <v>1096.5201756662907</v>
      </c>
      <c r="AD502" s="192">
        <f t="shared" si="151"/>
        <v>-19003.47982433371</v>
      </c>
    </row>
    <row r="503" spans="1:30" s="1" customFormat="1" x14ac:dyDescent="0.25">
      <c r="A503" s="301">
        <v>43565</v>
      </c>
      <c r="B503" s="303"/>
      <c r="C503" s="66" t="s">
        <v>63</v>
      </c>
      <c r="D503" s="66">
        <v>500</v>
      </c>
      <c r="E503" s="66">
        <v>9.26</v>
      </c>
      <c r="F503" s="116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94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92"/>
      <c r="AC503" s="192">
        <f t="shared" si="150"/>
        <v>849.84532913064561</v>
      </c>
      <c r="AD503" s="192">
        <f t="shared" si="151"/>
        <v>-19750.154670869353</v>
      </c>
    </row>
    <row r="504" spans="1:30" s="1" customFormat="1" x14ac:dyDescent="0.25">
      <c r="A504" s="301">
        <v>43565</v>
      </c>
      <c r="B504" s="303" t="s">
        <v>699</v>
      </c>
      <c r="C504" s="66" t="s">
        <v>69</v>
      </c>
      <c r="D504" s="66">
        <v>400</v>
      </c>
      <c r="E504" s="66">
        <v>9.34</v>
      </c>
      <c r="F504" s="116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94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92"/>
      <c r="AC504" s="192">
        <f t="shared" si="150"/>
        <v>1017.9884492237445</v>
      </c>
      <c r="AD504" s="192">
        <f t="shared" si="151"/>
        <v>-19182.011550776257</v>
      </c>
    </row>
    <row r="505" spans="1:30" s="1" customFormat="1" x14ac:dyDescent="0.25">
      <c r="A505" s="301">
        <v>43571</v>
      </c>
      <c r="B505" s="303" t="s">
        <v>705</v>
      </c>
      <c r="C505" s="66" t="s">
        <v>63</v>
      </c>
      <c r="D505" s="66">
        <v>500</v>
      </c>
      <c r="E505" s="66">
        <v>8.81</v>
      </c>
      <c r="F505" s="116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94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92"/>
      <c r="AC505" s="192">
        <f t="shared" si="150"/>
        <v>-135.94011171966255</v>
      </c>
      <c r="AD505" s="192">
        <f t="shared" si="151"/>
        <v>-20835.940111719661</v>
      </c>
    </row>
    <row r="506" spans="1:30" s="1" customFormat="1" x14ac:dyDescent="0.25">
      <c r="A506" s="301">
        <v>43571</v>
      </c>
      <c r="B506" s="303"/>
      <c r="C506" s="66" t="s">
        <v>69</v>
      </c>
      <c r="D506" s="66">
        <v>400</v>
      </c>
      <c r="E506" s="66">
        <v>9.07</v>
      </c>
      <c r="F506" s="116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94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92"/>
      <c r="AC506" s="192">
        <f t="shared" si="150"/>
        <v>460.09403856116603</v>
      </c>
      <c r="AD506" s="192">
        <f t="shared" si="151"/>
        <v>-19839.905961438835</v>
      </c>
    </row>
    <row r="507" spans="1:30" s="1" customFormat="1" x14ac:dyDescent="0.25">
      <c r="A507" s="301">
        <v>43573</v>
      </c>
      <c r="B507" s="303"/>
      <c r="C507" s="66" t="s">
        <v>63</v>
      </c>
      <c r="D507" s="66">
        <v>500</v>
      </c>
      <c r="E507" s="66">
        <v>8.93</v>
      </c>
      <c r="F507" s="116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94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92"/>
      <c r="AC507" s="192">
        <f t="shared" si="150"/>
        <v>148.65357555988533</v>
      </c>
      <c r="AD507" s="192">
        <f t="shared" si="151"/>
        <v>-20651.346424440115</v>
      </c>
    </row>
    <row r="508" spans="1:30" s="1" customFormat="1" x14ac:dyDescent="0.25">
      <c r="A508" s="301">
        <v>43577</v>
      </c>
      <c r="B508" s="303" t="s">
        <v>706</v>
      </c>
      <c r="C508" s="66" t="s">
        <v>63</v>
      </c>
      <c r="D508" s="66">
        <v>500</v>
      </c>
      <c r="E508" s="66">
        <v>8.7799999999999994</v>
      </c>
      <c r="F508" s="116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94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92"/>
      <c r="AC508" s="192">
        <f t="shared" si="150"/>
        <v>-204.55137474376133</v>
      </c>
      <c r="AD508" s="192">
        <f t="shared" si="151"/>
        <v>-21504.551374743762</v>
      </c>
    </row>
    <row r="509" spans="1:30" s="1" customFormat="1" x14ac:dyDescent="0.25">
      <c r="A509" s="350">
        <v>43577</v>
      </c>
      <c r="B509" s="351"/>
      <c r="C509" s="118" t="s">
        <v>63</v>
      </c>
      <c r="D509" s="118">
        <v>500</v>
      </c>
      <c r="E509" s="118">
        <v>8.64</v>
      </c>
      <c r="F509" s="116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94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92"/>
      <c r="AC509" s="192">
        <f t="shared" si="150"/>
        <v>-553.41059840859077</v>
      </c>
      <c r="AD509" s="192">
        <f t="shared" si="151"/>
        <v>-22353.410598408591</v>
      </c>
    </row>
    <row r="510" spans="1:30" s="1" customFormat="1" x14ac:dyDescent="0.25">
      <c r="A510" s="301">
        <v>43578</v>
      </c>
      <c r="B510" s="303" t="s">
        <v>710</v>
      </c>
      <c r="C510" s="66" t="s">
        <v>63</v>
      </c>
      <c r="D510" s="66">
        <v>1000</v>
      </c>
      <c r="E510" s="66">
        <v>8.59</v>
      </c>
      <c r="F510" s="116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94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92"/>
      <c r="AC510" s="192">
        <f t="shared" si="150"/>
        <v>-684.04191737488054</v>
      </c>
      <c r="AD510" s="192">
        <f t="shared" si="151"/>
        <v>-23484.041917374881</v>
      </c>
    </row>
    <row r="511" spans="1:30" s="1" customFormat="1" x14ac:dyDescent="0.25">
      <c r="A511" s="350">
        <v>43579</v>
      </c>
      <c r="B511" s="351"/>
      <c r="C511" s="118" t="s">
        <v>63</v>
      </c>
      <c r="D511" s="118">
        <v>1000</v>
      </c>
      <c r="E511" s="118">
        <v>8.51</v>
      </c>
      <c r="F511" s="116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94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92"/>
      <c r="AC511" s="192">
        <f t="shared" si="150"/>
        <v>-905.2885511457373</v>
      </c>
      <c r="AD511" s="192">
        <f t="shared" si="151"/>
        <v>-24705.288551145739</v>
      </c>
    </row>
    <row r="512" spans="1:30" s="1" customFormat="1" x14ac:dyDescent="0.25">
      <c r="A512" s="350">
        <v>43579</v>
      </c>
      <c r="B512" s="351"/>
      <c r="C512" s="118" t="s">
        <v>63</v>
      </c>
      <c r="D512" s="118">
        <v>1000</v>
      </c>
      <c r="E512" s="118">
        <v>8.3800000000000008</v>
      </c>
      <c r="F512" s="116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94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92"/>
      <c r="AC512" s="192">
        <f t="shared" si="150"/>
        <v>-1288.9565716289017</v>
      </c>
      <c r="AD512" s="192">
        <f t="shared" si="151"/>
        <v>-26088.9565716289</v>
      </c>
    </row>
    <row r="513" spans="1:30" s="1" customFormat="1" x14ac:dyDescent="0.25">
      <c r="A513" s="301">
        <v>43581</v>
      </c>
      <c r="B513" s="303" t="s">
        <v>709</v>
      </c>
      <c r="C513" s="332" t="s">
        <v>708</v>
      </c>
      <c r="D513" s="66">
        <v>1000</v>
      </c>
      <c r="E513" s="66">
        <v>8.23</v>
      </c>
      <c r="F513" s="116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94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92"/>
      <c r="AC513" s="192">
        <f t="shared" si="150"/>
        <v>-1764.8351847205618</v>
      </c>
      <c r="AD513" s="192">
        <f t="shared" si="151"/>
        <v>-27564.835184720563</v>
      </c>
    </row>
    <row r="514" spans="1:30" s="1" customFormat="1" x14ac:dyDescent="0.25">
      <c r="A514" s="301">
        <v>43581</v>
      </c>
      <c r="B514" s="303"/>
      <c r="C514" s="66" t="s">
        <v>69</v>
      </c>
      <c r="D514" s="66">
        <v>400</v>
      </c>
      <c r="E514" s="66">
        <v>8.34</v>
      </c>
      <c r="F514" s="116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94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92"/>
      <c r="AC514" s="192">
        <f t="shared" si="150"/>
        <v>-1402.4393767686133</v>
      </c>
      <c r="AD514" s="192">
        <f t="shared" si="151"/>
        <v>-26802.439376768612</v>
      </c>
    </row>
    <row r="515" spans="1:30" s="1" customFormat="1" x14ac:dyDescent="0.25">
      <c r="A515" s="301">
        <v>43581</v>
      </c>
      <c r="B515" s="303" t="s">
        <v>711</v>
      </c>
      <c r="C515" s="66" t="s">
        <v>63</v>
      </c>
      <c r="D515" s="66">
        <v>500</v>
      </c>
      <c r="E515" s="66">
        <v>8.24</v>
      </c>
      <c r="F515" s="116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94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92"/>
      <c r="AC515" s="192">
        <f t="shared" ref="AC515:AC578" si="171">I515/E515*(1-0.0005)</f>
        <v>-1728.1640658070673</v>
      </c>
      <c r="AD515" s="192">
        <f t="shared" ref="AD515:AD578" si="172">AC515-F515</f>
        <v>-27628.164065807068</v>
      </c>
    </row>
    <row r="516" spans="1:30" s="1" customFormat="1" x14ac:dyDescent="0.25">
      <c r="A516" s="301">
        <v>43584</v>
      </c>
      <c r="B516" s="303"/>
      <c r="C516" s="332" t="s">
        <v>712</v>
      </c>
      <c r="D516" s="66">
        <v>500</v>
      </c>
      <c r="E516" s="66">
        <v>8.17</v>
      </c>
      <c r="F516" s="116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94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92"/>
      <c r="AC516" s="192">
        <f t="shared" si="171"/>
        <v>-1965.3810161872993</v>
      </c>
      <c r="AD516" s="192">
        <f t="shared" si="172"/>
        <v>-28365.381016187301</v>
      </c>
    </row>
    <row r="517" spans="1:30" s="1" customFormat="1" x14ac:dyDescent="0.25">
      <c r="A517" s="301">
        <v>43591</v>
      </c>
      <c r="B517" s="303"/>
      <c r="C517" s="332" t="s">
        <v>713</v>
      </c>
      <c r="D517" s="66">
        <v>500</v>
      </c>
      <c r="E517" s="66">
        <v>8.0500000000000007</v>
      </c>
      <c r="F517" s="116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94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92"/>
      <c r="AC517" s="192">
        <f t="shared" si="171"/>
        <v>-2388.643031335429</v>
      </c>
      <c r="AD517" s="192">
        <f t="shared" si="172"/>
        <v>-29288.643031335429</v>
      </c>
    </row>
    <row r="518" spans="1:30" s="1" customFormat="1" x14ac:dyDescent="0.25">
      <c r="A518" s="301">
        <v>43591</v>
      </c>
      <c r="B518" s="303" t="s">
        <v>717</v>
      </c>
      <c r="C518" s="332" t="s">
        <v>716</v>
      </c>
      <c r="D518" s="66">
        <v>500</v>
      </c>
      <c r="E518" s="66">
        <v>7.98</v>
      </c>
      <c r="F518" s="116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94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92"/>
      <c r="AC518" s="192">
        <f t="shared" si="171"/>
        <v>-2646.0692233396285</v>
      </c>
      <c r="AD518" s="192">
        <f t="shared" si="172"/>
        <v>-30046.069223339629</v>
      </c>
    </row>
    <row r="519" spans="1:30" s="1" customFormat="1" x14ac:dyDescent="0.25">
      <c r="A519" s="301">
        <v>43591</v>
      </c>
      <c r="B519" s="303"/>
      <c r="C519" s="332" t="s">
        <v>716</v>
      </c>
      <c r="D519" s="66">
        <v>500</v>
      </c>
      <c r="E519" s="66">
        <v>7.78</v>
      </c>
      <c r="F519" s="116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94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92"/>
      <c r="AC519" s="192">
        <f t="shared" si="171"/>
        <v>-3418.7519154563283</v>
      </c>
      <c r="AD519" s="192">
        <f t="shared" si="172"/>
        <v>-31318.751915456327</v>
      </c>
    </row>
    <row r="520" spans="1:30" s="1" customFormat="1" x14ac:dyDescent="0.25">
      <c r="A520" s="301">
        <v>43601</v>
      </c>
      <c r="B520" s="303" t="s">
        <v>721</v>
      </c>
      <c r="C520" s="66" t="s">
        <v>69</v>
      </c>
      <c r="D520" s="66">
        <v>400</v>
      </c>
      <c r="E520" s="66">
        <v>7.96</v>
      </c>
      <c r="F520" s="116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94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92"/>
      <c r="AC520" s="192">
        <f t="shared" si="171"/>
        <v>-2711.8820113379702</v>
      </c>
      <c r="AD520" s="192">
        <f t="shared" si="172"/>
        <v>-30211.88201133797</v>
      </c>
    </row>
    <row r="521" spans="1:30" s="1" customFormat="1" x14ac:dyDescent="0.25">
      <c r="A521" s="301">
        <v>43602</v>
      </c>
      <c r="B521" s="303"/>
      <c r="C521" s="332" t="s">
        <v>722</v>
      </c>
      <c r="D521" s="66">
        <v>500</v>
      </c>
      <c r="E521" s="66">
        <v>7.73</v>
      </c>
      <c r="F521" s="116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94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92"/>
      <c r="AC521" s="192">
        <f t="shared" si="171"/>
        <v>-3611.0499107697601</v>
      </c>
      <c r="AD521" s="192">
        <f t="shared" si="172"/>
        <v>-31611.049910769761</v>
      </c>
    </row>
    <row r="522" spans="1:30" s="1" customFormat="1" x14ac:dyDescent="0.25">
      <c r="A522" s="301">
        <v>43605</v>
      </c>
      <c r="B522" s="303"/>
      <c r="C522" s="332" t="s">
        <v>724</v>
      </c>
      <c r="D522" s="66">
        <v>500</v>
      </c>
      <c r="E522" s="66">
        <v>7.55</v>
      </c>
      <c r="F522" s="116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94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92"/>
      <c r="AC522" s="192">
        <f t="shared" si="171"/>
        <v>-4365.0189814900987</v>
      </c>
      <c r="AD522" s="192">
        <f t="shared" si="172"/>
        <v>-32865.018981490095</v>
      </c>
    </row>
    <row r="523" spans="1:30" s="1" customFormat="1" x14ac:dyDescent="0.25">
      <c r="A523" s="301">
        <v>43606</v>
      </c>
      <c r="B523" s="303" t="s">
        <v>725</v>
      </c>
      <c r="C523" s="66" t="s">
        <v>69</v>
      </c>
      <c r="D523" s="66">
        <v>400</v>
      </c>
      <c r="E523" s="66">
        <v>7.76</v>
      </c>
      <c r="F523" s="116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94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92"/>
      <c r="AC523" s="192">
        <f t="shared" si="171"/>
        <v>-3477.0600203930721</v>
      </c>
      <c r="AD523" s="192">
        <f t="shared" si="172"/>
        <v>-31577.060020393074</v>
      </c>
    </row>
    <row r="524" spans="1:30" s="1" customFormat="1" x14ac:dyDescent="0.25">
      <c r="A524" s="301">
        <v>43608</v>
      </c>
      <c r="B524" s="303" t="s">
        <v>727</v>
      </c>
      <c r="C524" s="66" t="s">
        <v>63</v>
      </c>
      <c r="D524" s="66">
        <v>500</v>
      </c>
      <c r="E524" s="66">
        <v>7.51</v>
      </c>
      <c r="F524" s="116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94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92"/>
      <c r="AC524" s="192">
        <f t="shared" si="171"/>
        <v>-4528.4248679427747</v>
      </c>
      <c r="AD524" s="192">
        <f t="shared" si="172"/>
        <v>-33128.424867942776</v>
      </c>
    </row>
    <row r="525" spans="1:30" s="1" customFormat="1" x14ac:dyDescent="0.25">
      <c r="A525" s="301">
        <v>43615</v>
      </c>
      <c r="B525" s="303"/>
      <c r="C525" s="332" t="s">
        <v>726</v>
      </c>
      <c r="D525" s="66">
        <v>400</v>
      </c>
      <c r="E525" s="66">
        <v>7.48</v>
      </c>
      <c r="F525" s="116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94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92"/>
      <c r="AC525" s="192">
        <f t="shared" si="171"/>
        <v>-4661.9036441511007</v>
      </c>
      <c r="AD525" s="192">
        <f t="shared" si="172"/>
        <v>-33661.903644151098</v>
      </c>
    </row>
    <row r="526" spans="1:30" s="1" customFormat="1" x14ac:dyDescent="0.25">
      <c r="A526" s="301">
        <v>43615</v>
      </c>
      <c r="B526" s="303"/>
      <c r="C526" s="332" t="s">
        <v>724</v>
      </c>
      <c r="D526" s="66">
        <v>400</v>
      </c>
      <c r="E526" s="66">
        <v>7.31</v>
      </c>
      <c r="F526" s="116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94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92"/>
      <c r="AC526" s="192">
        <f t="shared" si="171"/>
        <v>-5445.0850558481861</v>
      </c>
      <c r="AD526" s="192">
        <f t="shared" si="172"/>
        <v>-34845.085055848183</v>
      </c>
    </row>
    <row r="527" spans="1:30" s="1" customFormat="1" x14ac:dyDescent="0.25">
      <c r="A527" s="301">
        <v>43619</v>
      </c>
      <c r="B527" s="303"/>
      <c r="C527" s="332" t="s">
        <v>728</v>
      </c>
      <c r="D527" s="66">
        <v>500</v>
      </c>
      <c r="E527" s="66">
        <v>7.19</v>
      </c>
      <c r="F527" s="116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94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92"/>
      <c r="AC527" s="192">
        <f t="shared" si="171"/>
        <v>-6027.0939163074045</v>
      </c>
      <c r="AD527" s="192">
        <f t="shared" si="172"/>
        <v>-35927.093916307407</v>
      </c>
    </row>
    <row r="528" spans="1:30" s="1" customFormat="1" x14ac:dyDescent="0.25">
      <c r="A528" s="301">
        <v>43621</v>
      </c>
      <c r="B528" s="303" t="s">
        <v>729</v>
      </c>
      <c r="C528" s="66" t="s">
        <v>69</v>
      </c>
      <c r="D528" s="66">
        <v>400</v>
      </c>
      <c r="E528" s="66">
        <v>7.41</v>
      </c>
      <c r="F528" s="116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94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92"/>
      <c r="AC528" s="192">
        <f t="shared" si="171"/>
        <v>-4961.9506445681845</v>
      </c>
      <c r="AD528" s="192">
        <f t="shared" si="172"/>
        <v>-34461.950644568184</v>
      </c>
    </row>
    <row r="529" spans="1:30" s="1" customFormat="1" x14ac:dyDescent="0.25">
      <c r="A529" s="301">
        <v>43627</v>
      </c>
      <c r="B529" s="303" t="s">
        <v>730</v>
      </c>
      <c r="C529" s="66" t="s">
        <v>69</v>
      </c>
      <c r="D529" s="66">
        <v>400</v>
      </c>
      <c r="E529" s="66">
        <v>7.56</v>
      </c>
      <c r="F529" s="116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94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92"/>
      <c r="AC529" s="192">
        <f t="shared" si="171"/>
        <v>-4279.5352862764885</v>
      </c>
      <c r="AD529" s="192">
        <f t="shared" si="172"/>
        <v>-33379.535286276485</v>
      </c>
    </row>
    <row r="530" spans="1:30" s="1" customFormat="1" x14ac:dyDescent="0.25">
      <c r="A530" s="301">
        <v>43628</v>
      </c>
      <c r="B530" s="303" t="s">
        <v>731</v>
      </c>
      <c r="C530" s="66" t="s">
        <v>63</v>
      </c>
      <c r="D530" s="66">
        <v>500</v>
      </c>
      <c r="E530" s="66">
        <v>7.24</v>
      </c>
      <c r="F530" s="116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94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92"/>
      <c r="AC530" s="192">
        <f t="shared" si="171"/>
        <v>-4549.7228265539015</v>
      </c>
      <c r="AD530" s="192">
        <f t="shared" si="172"/>
        <v>-34149.722826553902</v>
      </c>
    </row>
    <row r="531" spans="1:30" s="1" customFormat="1" x14ac:dyDescent="0.25">
      <c r="A531" s="301">
        <v>43635</v>
      </c>
      <c r="B531" s="303" t="s">
        <v>732</v>
      </c>
      <c r="C531" s="66" t="s">
        <v>69</v>
      </c>
      <c r="D531" s="66">
        <v>400</v>
      </c>
      <c r="E531" s="66">
        <v>7.36</v>
      </c>
      <c r="F531" s="116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94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92"/>
      <c r="AC531" s="192">
        <f t="shared" si="171"/>
        <v>-3994.2539799253036</v>
      </c>
      <c r="AD531" s="192">
        <f t="shared" si="172"/>
        <v>-33194.253979925306</v>
      </c>
    </row>
    <row r="532" spans="1:30" s="1" customFormat="1" x14ac:dyDescent="0.25">
      <c r="A532" s="301">
        <v>43636</v>
      </c>
      <c r="B532" s="303" t="s">
        <v>733</v>
      </c>
      <c r="C532" s="66" t="s">
        <v>69</v>
      </c>
      <c r="D532" s="66">
        <v>400</v>
      </c>
      <c r="E532" s="66">
        <v>7.48</v>
      </c>
      <c r="F532" s="116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94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92"/>
      <c r="AC532" s="192">
        <f t="shared" si="171"/>
        <v>-3463.0279807821171</v>
      </c>
      <c r="AD532" s="192">
        <f t="shared" si="172"/>
        <v>-32263.027980782117</v>
      </c>
    </row>
    <row r="533" spans="1:30" s="1" customFormat="1" x14ac:dyDescent="0.25">
      <c r="A533" s="301">
        <v>43637</v>
      </c>
      <c r="B533" s="303"/>
      <c r="C533" s="66" t="s">
        <v>69</v>
      </c>
      <c r="D533" s="66">
        <v>400</v>
      </c>
      <c r="E533" s="66">
        <v>7.58</v>
      </c>
      <c r="F533" s="116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94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92"/>
      <c r="AC533" s="192">
        <f t="shared" si="171"/>
        <v>-3038.6434406662588</v>
      </c>
      <c r="AD533" s="192">
        <f t="shared" si="172"/>
        <v>-31438.643440666259</v>
      </c>
    </row>
    <row r="534" spans="1:30" s="1" customFormat="1" x14ac:dyDescent="0.25">
      <c r="A534" s="301">
        <v>43640</v>
      </c>
      <c r="B534" s="303" t="s">
        <v>748</v>
      </c>
      <c r="C534" s="66" t="s">
        <v>69</v>
      </c>
      <c r="D534" s="66">
        <v>400</v>
      </c>
      <c r="E534" s="66">
        <v>7.64</v>
      </c>
      <c r="F534" s="116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94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92"/>
      <c r="AC534" s="192">
        <f t="shared" si="171"/>
        <v>-2792.9085408704518</v>
      </c>
      <c r="AD534" s="192">
        <f t="shared" si="172"/>
        <v>-30792.908540870452</v>
      </c>
    </row>
    <row r="535" spans="1:30" s="1" customFormat="1" x14ac:dyDescent="0.25">
      <c r="A535" s="301">
        <v>43642</v>
      </c>
      <c r="B535" s="303"/>
      <c r="C535" s="66" t="s">
        <v>69</v>
      </c>
      <c r="D535" s="66">
        <v>400</v>
      </c>
      <c r="E535" s="66">
        <v>7.71</v>
      </c>
      <c r="F535" s="116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94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92"/>
      <c r="AC535" s="192">
        <f t="shared" si="171"/>
        <v>-2514.5111816148192</v>
      </c>
      <c r="AD535" s="192">
        <f t="shared" si="172"/>
        <v>-30114.51118161482</v>
      </c>
    </row>
    <row r="536" spans="1:30" s="1" customFormat="1" x14ac:dyDescent="0.25">
      <c r="A536" s="301">
        <v>43647</v>
      </c>
      <c r="B536" s="303" t="s">
        <v>737</v>
      </c>
      <c r="C536" s="66" t="s">
        <v>69</v>
      </c>
      <c r="D536" s="66">
        <v>400</v>
      </c>
      <c r="E536" s="66">
        <v>7.93</v>
      </c>
      <c r="F536" s="116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94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92"/>
      <c r="AC536" s="192">
        <f t="shared" si="171"/>
        <v>-1680.4647067150374</v>
      </c>
      <c r="AD536" s="192">
        <f t="shared" si="172"/>
        <v>-28880.464706715036</v>
      </c>
    </row>
    <row r="537" spans="1:30" s="1" customFormat="1" x14ac:dyDescent="0.25">
      <c r="A537" s="301">
        <v>43648</v>
      </c>
      <c r="B537" s="303"/>
      <c r="C537" s="66" t="s">
        <v>69</v>
      </c>
      <c r="D537" s="66">
        <v>400</v>
      </c>
      <c r="E537" s="66">
        <v>7.97</v>
      </c>
      <c r="F537" s="116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94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92"/>
      <c r="AC537" s="192">
        <f t="shared" si="171"/>
        <v>-1536.6139310226149</v>
      </c>
      <c r="AD537" s="192">
        <f t="shared" si="172"/>
        <v>-28336.613931022614</v>
      </c>
    </row>
    <row r="538" spans="1:30" s="1" customFormat="1" x14ac:dyDescent="0.25">
      <c r="A538" s="301">
        <v>43649</v>
      </c>
      <c r="B538" s="303"/>
      <c r="C538" s="66" t="s">
        <v>69</v>
      </c>
      <c r="D538" s="66">
        <v>400</v>
      </c>
      <c r="E538" s="66">
        <v>8.07</v>
      </c>
      <c r="F538" s="116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94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92"/>
      <c r="AC538" s="192">
        <f t="shared" si="171"/>
        <v>-1186.6638062267959</v>
      </c>
      <c r="AD538" s="192">
        <f t="shared" si="172"/>
        <v>-27586.663806226796</v>
      </c>
    </row>
    <row r="539" spans="1:30" s="1" customFormat="1" x14ac:dyDescent="0.25">
      <c r="A539" s="301">
        <v>43650</v>
      </c>
      <c r="B539" s="303" t="s">
        <v>747</v>
      </c>
      <c r="C539" s="66" t="s">
        <v>69</v>
      </c>
      <c r="D539" s="66">
        <v>400</v>
      </c>
      <c r="E539" s="66">
        <v>8.17</v>
      </c>
      <c r="F539" s="116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94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92"/>
      <c r="AC539" s="192">
        <f t="shared" si="171"/>
        <v>-850.17879831704465</v>
      </c>
      <c r="AD539" s="192">
        <f t="shared" si="172"/>
        <v>-26850.178798317043</v>
      </c>
    </row>
    <row r="540" spans="1:30" s="1" customFormat="1" x14ac:dyDescent="0.25">
      <c r="A540" s="301">
        <v>43654</v>
      </c>
      <c r="B540" s="303" t="s">
        <v>740</v>
      </c>
      <c r="C540" s="66" t="s">
        <v>63</v>
      </c>
      <c r="D540" s="66">
        <v>400</v>
      </c>
      <c r="E540" s="66">
        <v>7.87</v>
      </c>
      <c r="F540" s="116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94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92"/>
      <c r="AC540" s="192">
        <f t="shared" si="171"/>
        <v>-1873.8320561944415</v>
      </c>
      <c r="AD540" s="192">
        <f t="shared" si="172"/>
        <v>-28273.832056194442</v>
      </c>
    </row>
    <row r="541" spans="1:30" s="1" customFormat="1" x14ac:dyDescent="0.25">
      <c r="A541" s="350">
        <v>43664</v>
      </c>
      <c r="B541" s="351" t="s">
        <v>746</v>
      </c>
      <c r="C541" s="66" t="s">
        <v>63</v>
      </c>
      <c r="D541" s="66">
        <v>400</v>
      </c>
      <c r="E541" s="66">
        <v>7.76</v>
      </c>
      <c r="F541" s="116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96">
        <f t="shared" si="177"/>
        <v>-7.8284461829789043E-2</v>
      </c>
      <c r="K541" s="295">
        <f t="shared" si="178"/>
        <v>207968</v>
      </c>
      <c r="L541" s="295">
        <f t="shared" si="179"/>
        <v>-2909</v>
      </c>
      <c r="M541" s="295">
        <f t="shared" si="164"/>
        <v>5</v>
      </c>
      <c r="N541" s="295">
        <f t="shared" si="165"/>
        <v>0</v>
      </c>
      <c r="O541" s="295"/>
      <c r="P541" s="295">
        <f t="shared" si="180"/>
        <v>-0.65908341417911487</v>
      </c>
      <c r="Q541" s="295">
        <f t="shared" si="181"/>
        <v>-3109</v>
      </c>
      <c r="R541" s="295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97">
        <f t="shared" si="182"/>
        <v>-7.4834127805348558</v>
      </c>
      <c r="Y541" s="297">
        <f t="shared" si="183"/>
        <v>6.8243293663557409</v>
      </c>
      <c r="Z541" s="297">
        <f t="shared" si="184"/>
        <v>-2735609.9170063515</v>
      </c>
      <c r="AA541" s="297">
        <f>SUM(L$2:L698)-SUM(AB$2:AB698)</f>
        <v>-227188.64600000012</v>
      </c>
      <c r="AB541" s="298"/>
      <c r="AC541" s="192">
        <f t="shared" si="171"/>
        <v>-2275.0778069910125</v>
      </c>
      <c r="AD541" s="192">
        <f t="shared" si="172"/>
        <v>-29075.077806991012</v>
      </c>
    </row>
    <row r="542" spans="1:30" x14ac:dyDescent="0.25">
      <c r="A542" s="350">
        <v>43665</v>
      </c>
      <c r="B542" s="303"/>
      <c r="C542" s="66" t="s">
        <v>69</v>
      </c>
      <c r="D542" s="66">
        <v>400</v>
      </c>
      <c r="E542" s="66">
        <v>7.93</v>
      </c>
      <c r="F542" s="116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96">
        <f t="shared" si="177"/>
        <v>-5.8955133501852573E-2</v>
      </c>
      <c r="K542" s="295">
        <f t="shared" si="178"/>
        <v>209352</v>
      </c>
      <c r="L542" s="295">
        <f t="shared" si="179"/>
        <v>4547.8280000000086</v>
      </c>
      <c r="M542" s="295">
        <f t="shared" si="164"/>
        <v>5</v>
      </c>
      <c r="N542" s="295">
        <f t="shared" si="165"/>
        <v>3.1720000000000002</v>
      </c>
      <c r="O542" s="295"/>
      <c r="P542" s="295">
        <f t="shared" si="180"/>
        <v>-0.49680331439394898</v>
      </c>
      <c r="Q542" s="295">
        <f t="shared" si="181"/>
        <v>3163.8280000000086</v>
      </c>
      <c r="R542" s="295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97">
        <f t="shared" si="182"/>
        <v>-6.9893585481171483</v>
      </c>
      <c r="Y542" s="297">
        <f t="shared" si="183"/>
        <v>6.4925552337231993</v>
      </c>
      <c r="Z542" s="297">
        <f t="shared" si="184"/>
        <v>3419733.3210695568</v>
      </c>
      <c r="AA542" s="297">
        <f>SUM(L$2:L542)-SUM(AB$2:AB542)</f>
        <v>-17397.161000000109</v>
      </c>
      <c r="AB542" s="298"/>
      <c r="AC542" s="192">
        <f t="shared" si="171"/>
        <v>-1653.0958002837638</v>
      </c>
      <c r="AD542" s="192">
        <f t="shared" si="172"/>
        <v>-28053.095800283765</v>
      </c>
    </row>
    <row r="543" spans="1:30" x14ac:dyDescent="0.25">
      <c r="A543" s="152">
        <v>43670</v>
      </c>
      <c r="B543" s="303" t="s">
        <v>753</v>
      </c>
      <c r="C543" s="332" t="s">
        <v>751</v>
      </c>
      <c r="D543" s="66">
        <v>500</v>
      </c>
      <c r="E543" s="66">
        <v>7.77</v>
      </c>
      <c r="F543" s="116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96">
        <f t="shared" si="177"/>
        <v>-7.6624804845581554E-2</v>
      </c>
      <c r="K543" s="295">
        <f t="shared" si="178"/>
        <v>209013</v>
      </c>
      <c r="L543" s="295">
        <f t="shared" si="179"/>
        <v>-4229</v>
      </c>
      <c r="M543" s="295">
        <f t="shared" si="164"/>
        <v>5</v>
      </c>
      <c r="N543" s="295">
        <f t="shared" si="165"/>
        <v>0</v>
      </c>
      <c r="O543" s="295"/>
      <c r="P543" s="295">
        <f t="shared" si="180"/>
        <v>-0.64478094795540031</v>
      </c>
      <c r="Q543" s="295">
        <f t="shared" si="181"/>
        <v>-3890</v>
      </c>
      <c r="R543" s="295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97">
        <f t="shared" si="182"/>
        <v>-7.3276344183924174</v>
      </c>
      <c r="Y543" s="297">
        <f t="shared" si="183"/>
        <v>6.6828534704370171</v>
      </c>
      <c r="Z543" s="297">
        <f t="shared" si="184"/>
        <v>-2237496.264774227</v>
      </c>
      <c r="AA543" s="297">
        <f>SUM(L$2:L543)-SUM(AB$2:AB543)</f>
        <v>-21626.161000000109</v>
      </c>
      <c r="AB543" s="298"/>
      <c r="AC543" s="192">
        <f t="shared" si="171"/>
        <v>-2231.1370908944978</v>
      </c>
      <c r="AD543" s="192">
        <f t="shared" si="172"/>
        <v>-29131.137090894499</v>
      </c>
    </row>
    <row r="544" spans="1:30" x14ac:dyDescent="0.25">
      <c r="A544" s="152">
        <v>43678</v>
      </c>
      <c r="B544" s="303"/>
      <c r="C544" s="66" t="s">
        <v>63</v>
      </c>
      <c r="D544" s="66">
        <v>500</v>
      </c>
      <c r="E544" s="66">
        <v>7.64</v>
      </c>
      <c r="F544" s="116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96">
        <f t="shared" si="177"/>
        <v>-9.0565519812352543E-2</v>
      </c>
      <c r="K544" s="295">
        <f t="shared" si="178"/>
        <v>209336</v>
      </c>
      <c r="L544" s="295">
        <f t="shared" si="179"/>
        <v>-3502</v>
      </c>
      <c r="M544" s="295">
        <f t="shared" si="164"/>
        <v>5</v>
      </c>
      <c r="N544" s="295">
        <f t="shared" si="165"/>
        <v>0</v>
      </c>
      <c r="O544" s="295"/>
      <c r="P544" s="295">
        <f t="shared" si="180"/>
        <v>-0.76082509124088471</v>
      </c>
      <c r="Q544" s="295">
        <f t="shared" si="181"/>
        <v>-3825</v>
      </c>
      <c r="R544" s="295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97">
        <f t="shared" si="182"/>
        <v>-7.4852695356853287</v>
      </c>
      <c r="Y544" s="297">
        <f t="shared" si="183"/>
        <v>6.724444444444444</v>
      </c>
      <c r="Z544" s="297">
        <f t="shared" si="184"/>
        <v>-1963333.4277143481</v>
      </c>
      <c r="AA544" s="297">
        <f>SUM(L$2:L544)-SUM(AB$2:AB544)</f>
        <v>-25128.161000000109</v>
      </c>
      <c r="AB544" s="298"/>
      <c r="AC544" s="192">
        <f t="shared" si="171"/>
        <v>-2727.2492403468909</v>
      </c>
      <c r="AD544" s="192">
        <f t="shared" si="172"/>
        <v>-30127.24924034689</v>
      </c>
    </row>
    <row r="545" spans="1:30" x14ac:dyDescent="0.25">
      <c r="A545" s="152">
        <v>43678</v>
      </c>
      <c r="B545" s="303" t="s">
        <v>752</v>
      </c>
      <c r="C545" s="66" t="s">
        <v>63</v>
      </c>
      <c r="D545" s="66">
        <v>500</v>
      </c>
      <c r="E545" s="66">
        <v>7.48</v>
      </c>
      <c r="F545" s="116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96">
        <f t="shared" si="177"/>
        <v>-0.10787785062949524</v>
      </c>
      <c r="K545" s="295">
        <f t="shared" si="178"/>
        <v>208692</v>
      </c>
      <c r="L545" s="295">
        <f t="shared" si="179"/>
        <v>-4389</v>
      </c>
      <c r="M545" s="295">
        <f t="shared" si="164"/>
        <v>5</v>
      </c>
      <c r="N545" s="295">
        <f t="shared" si="165"/>
        <v>0</v>
      </c>
      <c r="O545" s="295"/>
      <c r="P545" s="295">
        <f t="shared" si="180"/>
        <v>-0.90450206093190744</v>
      </c>
      <c r="Q545" s="295">
        <f t="shared" si="181"/>
        <v>-3745</v>
      </c>
      <c r="R545" s="295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97">
        <f t="shared" si="182"/>
        <v>-7.2125394441094777</v>
      </c>
      <c r="Y545" s="297">
        <f t="shared" si="183"/>
        <v>6.3080373831775702</v>
      </c>
      <c r="Z545" s="297">
        <f t="shared" si="184"/>
        <v>-1709241.4503854071</v>
      </c>
      <c r="AA545" s="297">
        <f>SUM(L$2:L545)-SUM(AB$2:AB545)</f>
        <v>-29517.161000000109</v>
      </c>
      <c r="AB545" s="298"/>
      <c r="AC545" s="192">
        <f t="shared" si="171"/>
        <v>-3372.0574460227599</v>
      </c>
      <c r="AD545" s="192">
        <f t="shared" si="172"/>
        <v>-31272.057446022758</v>
      </c>
    </row>
    <row r="546" spans="1:30" x14ac:dyDescent="0.25">
      <c r="A546" s="152">
        <v>43679</v>
      </c>
      <c r="B546" s="303" t="s">
        <v>765</v>
      </c>
      <c r="C546" s="66" t="s">
        <v>63</v>
      </c>
      <c r="D546" s="66">
        <v>500</v>
      </c>
      <c r="E546" s="66">
        <v>7.34</v>
      </c>
      <c r="F546" s="116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96">
        <f t="shared" si="177"/>
        <v>-0.12266956077070927</v>
      </c>
      <c r="K546" s="295">
        <f t="shared" si="178"/>
        <v>208456</v>
      </c>
      <c r="L546" s="295">
        <f t="shared" si="179"/>
        <v>-3911</v>
      </c>
      <c r="M546" s="295">
        <f t="shared" si="164"/>
        <v>5</v>
      </c>
      <c r="N546" s="295">
        <f t="shared" si="165"/>
        <v>0</v>
      </c>
      <c r="O546" s="295"/>
      <c r="P546" s="295">
        <f t="shared" si="180"/>
        <v>-1.0262889964788826</v>
      </c>
      <c r="Q546" s="295">
        <f t="shared" si="181"/>
        <v>-3675</v>
      </c>
      <c r="R546" s="295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97">
        <f t="shared" si="182"/>
        <v>-7.3020713094040524</v>
      </c>
      <c r="Y546" s="297">
        <f t="shared" si="183"/>
        <v>6.2757823129251697</v>
      </c>
      <c r="Z546" s="297">
        <f t="shared" si="184"/>
        <v>-1559320.2381317241</v>
      </c>
      <c r="AA546" s="297">
        <f>SUM(L$2:L546)-SUM(AB$2:AB546)</f>
        <v>-33428.161000000109</v>
      </c>
      <c r="AB546" s="298"/>
      <c r="AC546" s="192">
        <f t="shared" si="171"/>
        <v>-3968.941988589952</v>
      </c>
      <c r="AD546" s="192">
        <f t="shared" si="172"/>
        <v>-32368.941988589952</v>
      </c>
    </row>
    <row r="547" spans="1:30" x14ac:dyDescent="0.25">
      <c r="A547" s="152">
        <v>43682</v>
      </c>
      <c r="B547" s="303"/>
      <c r="C547" s="332" t="s">
        <v>756</v>
      </c>
      <c r="D547" s="66">
        <v>500</v>
      </c>
      <c r="E547" s="66">
        <v>7.24</v>
      </c>
      <c r="F547" s="116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96">
        <f t="shared" si="177"/>
        <v>-0.13262000909245106</v>
      </c>
      <c r="K547" s="295">
        <f t="shared" si="178"/>
        <v>209236</v>
      </c>
      <c r="L547" s="295">
        <f t="shared" si="179"/>
        <v>-2845</v>
      </c>
      <c r="M547" s="295">
        <f t="shared" si="164"/>
        <v>5</v>
      </c>
      <c r="N547" s="295">
        <f t="shared" si="165"/>
        <v>0</v>
      </c>
      <c r="O547" s="295"/>
      <c r="P547" s="295">
        <f t="shared" si="180"/>
        <v>-1.1069760380622924</v>
      </c>
      <c r="Q547" s="295">
        <f t="shared" si="181"/>
        <v>-3625</v>
      </c>
      <c r="R547" s="295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97">
        <f t="shared" si="182"/>
        <v>-7.5621484518553963</v>
      </c>
      <c r="Y547" s="297">
        <f t="shared" si="183"/>
        <v>6.4551724137931039</v>
      </c>
      <c r="Z547" s="297">
        <f t="shared" si="184"/>
        <v>-1496404.6096208051</v>
      </c>
      <c r="AA547" s="297">
        <f>SUM(L$2:L547)-SUM(AB$2:AB547)</f>
        <v>-36273.161000000109</v>
      </c>
      <c r="AB547" s="298"/>
      <c r="AC547" s="192">
        <f t="shared" si="171"/>
        <v>-4416.5209525207529</v>
      </c>
      <c r="AD547" s="192">
        <f t="shared" si="172"/>
        <v>-33316.520952520754</v>
      </c>
    </row>
    <row r="548" spans="1:30" x14ac:dyDescent="0.25">
      <c r="A548" s="335">
        <v>43689</v>
      </c>
      <c r="B548" s="303" t="s">
        <v>757</v>
      </c>
      <c r="C548" s="66" t="s">
        <v>69</v>
      </c>
      <c r="D548" s="66">
        <v>400</v>
      </c>
      <c r="E548" s="66">
        <v>7.37</v>
      </c>
      <c r="F548" s="116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96">
        <f t="shared" si="177"/>
        <v>-0.11852299815128291</v>
      </c>
      <c r="K548" s="295">
        <f t="shared" si="178"/>
        <v>210045</v>
      </c>
      <c r="L548" s="295">
        <f t="shared" si="179"/>
        <v>3749.051999999996</v>
      </c>
      <c r="M548" s="295">
        <f t="shared" si="164"/>
        <v>5</v>
      </c>
      <c r="N548" s="295">
        <f t="shared" si="165"/>
        <v>2.948</v>
      </c>
      <c r="O548" s="295"/>
      <c r="P548" s="295">
        <f t="shared" si="180"/>
        <v>-0.99096685964913167</v>
      </c>
      <c r="Q548" s="295">
        <f t="shared" si="181"/>
        <v>2940.051999999996</v>
      </c>
      <c r="R548" s="295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97">
        <f t="shared" si="182"/>
        <v>-7.0858016584894239</v>
      </c>
      <c r="Y548" s="297">
        <f t="shared" si="183"/>
        <v>6.0948347988402922</v>
      </c>
      <c r="Z548" s="297">
        <f t="shared" si="184"/>
        <v>2037049.7774633374</v>
      </c>
      <c r="AA548" s="297">
        <f>SUM(L$2:L548)-SUM(AB$2:AB548)</f>
        <v>-32524.109000000113</v>
      </c>
      <c r="AB548" s="298"/>
      <c r="AC548" s="192">
        <f t="shared" si="171"/>
        <v>-3830.1810342266285</v>
      </c>
      <c r="AD548" s="192">
        <f t="shared" si="172"/>
        <v>-32330.181034226629</v>
      </c>
    </row>
    <row r="549" spans="1:30" x14ac:dyDescent="0.25">
      <c r="A549" s="335">
        <v>43690</v>
      </c>
      <c r="B549" s="303"/>
      <c r="C549" s="66" t="s">
        <v>69</v>
      </c>
      <c r="D549" s="66">
        <v>400</v>
      </c>
      <c r="E549" s="66">
        <v>7.48</v>
      </c>
      <c r="F549" s="116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96">
        <f t="shared" si="177"/>
        <v>-0.10673679919764165</v>
      </c>
      <c r="K549" s="295">
        <f t="shared" si="178"/>
        <v>210188</v>
      </c>
      <c r="L549" s="295">
        <f t="shared" si="179"/>
        <v>3127.0080000000016</v>
      </c>
      <c r="M549" s="295">
        <f t="shared" ref="M549:M603" si="185">IF(D549*E549*2.5/10000&gt;5,D549*E549*2.5/10000,5)</f>
        <v>5</v>
      </c>
      <c r="N549" s="295">
        <f t="shared" ref="N549:N603" si="186">IF(C549="卖",D549*E549/1000,0)</f>
        <v>2.992</v>
      </c>
      <c r="O549" s="295"/>
      <c r="P549" s="295">
        <f t="shared" si="180"/>
        <v>-0.89379172597865697</v>
      </c>
      <c r="Q549" s="295">
        <f t="shared" si="181"/>
        <v>2984.0080000000016</v>
      </c>
      <c r="R549" s="295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97">
        <f t="shared" si="182"/>
        <v>-7.3258696024454766</v>
      </c>
      <c r="Y549" s="297">
        <f t="shared" si="183"/>
        <v>6.4320778764668196</v>
      </c>
      <c r="Z549" s="297">
        <f t="shared" si="184"/>
        <v>2191055.9750090898</v>
      </c>
      <c r="AA549" s="297">
        <f>SUM(L$2:L549)-SUM(AB$2:AB549)</f>
        <v>-29397.101000000112</v>
      </c>
      <c r="AB549" s="298"/>
      <c r="AC549" s="192">
        <f t="shared" si="171"/>
        <v>-3356.0146692847925</v>
      </c>
      <c r="AD549" s="192">
        <f t="shared" si="172"/>
        <v>-31456.014669284792</v>
      </c>
    </row>
    <row r="550" spans="1:30" x14ac:dyDescent="0.25">
      <c r="A550" s="335">
        <v>43691</v>
      </c>
      <c r="B550" s="303"/>
      <c r="C550" s="66" t="s">
        <v>69</v>
      </c>
      <c r="D550" s="66">
        <v>400</v>
      </c>
      <c r="E550" s="66">
        <v>7.58</v>
      </c>
      <c r="F550" s="116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96">
        <f t="shared" si="177"/>
        <v>-9.6063457442242539E-2</v>
      </c>
      <c r="K550" s="295">
        <f t="shared" si="178"/>
        <v>209966</v>
      </c>
      <c r="L550" s="295">
        <f t="shared" si="179"/>
        <v>2801.9679999999935</v>
      </c>
      <c r="M550" s="295">
        <f t="shared" si="185"/>
        <v>5</v>
      </c>
      <c r="N550" s="295">
        <f t="shared" si="186"/>
        <v>3.032</v>
      </c>
      <c r="O550" s="295"/>
      <c r="P550" s="295">
        <f t="shared" si="180"/>
        <v>-0.80554438628159808</v>
      </c>
      <c r="Q550" s="295">
        <f t="shared" si="181"/>
        <v>3023.9679999999935</v>
      </c>
      <c r="R550" s="295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97">
        <f t="shared" si="182"/>
        <v>-7.4589578615564687</v>
      </c>
      <c r="Y550" s="297">
        <f t="shared" si="183"/>
        <v>6.6534134752748706</v>
      </c>
      <c r="Z550" s="297">
        <f t="shared" si="184"/>
        <v>2356913.1827173545</v>
      </c>
      <c r="AA550" s="297">
        <f>SUM(L$2:L550)-SUM(AB$2:AB550)</f>
        <v>-26595.133000000118</v>
      </c>
      <c r="AB550" s="298"/>
      <c r="AC550" s="192">
        <f t="shared" si="171"/>
        <v>-2942.2721253628306</v>
      </c>
      <c r="AD550" s="192">
        <f t="shared" si="172"/>
        <v>-30642.27212536283</v>
      </c>
    </row>
    <row r="551" spans="1:30" x14ac:dyDescent="0.25">
      <c r="A551" s="335">
        <v>43691</v>
      </c>
      <c r="B551" s="303" t="s">
        <v>759</v>
      </c>
      <c r="C551" s="66" t="s">
        <v>69</v>
      </c>
      <c r="D551" s="66">
        <v>400</v>
      </c>
      <c r="E551" s="66">
        <v>7.65</v>
      </c>
      <c r="F551" s="116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96">
        <f t="shared" si="177"/>
        <v>-8.8918768890434083E-2</v>
      </c>
      <c r="K551" s="295">
        <f t="shared" si="178"/>
        <v>208845</v>
      </c>
      <c r="L551" s="295">
        <f t="shared" si="179"/>
        <v>1930.9400000000023</v>
      </c>
      <c r="M551" s="295">
        <f t="shared" si="185"/>
        <v>5</v>
      </c>
      <c r="N551" s="295">
        <f t="shared" si="186"/>
        <v>3.06</v>
      </c>
      <c r="O551" s="295"/>
      <c r="P551" s="295">
        <f t="shared" si="180"/>
        <v>-0.74661683150184111</v>
      </c>
      <c r="Q551" s="295">
        <f t="shared" si="181"/>
        <v>3051.9400000000023</v>
      </c>
      <c r="R551" s="295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97">
        <f t="shared" si="182"/>
        <v>-7.7639241835467701</v>
      </c>
      <c r="Y551" s="297">
        <f t="shared" si="183"/>
        <v>7.0173073520449289</v>
      </c>
      <c r="Z551" s="297">
        <f t="shared" si="184"/>
        <v>2465580.0464100288</v>
      </c>
      <c r="AA551" s="297">
        <f>SUM(L$2:L551)-SUM(AB$2:AB551)</f>
        <v>-24664.193000000116</v>
      </c>
      <c r="AB551" s="298"/>
      <c r="AC551" s="192">
        <f t="shared" si="171"/>
        <v>-2663.0651216013403</v>
      </c>
      <c r="AD551" s="192">
        <f t="shared" si="172"/>
        <v>-29963.065121601339</v>
      </c>
    </row>
    <row r="552" spans="1:30" x14ac:dyDescent="0.25">
      <c r="A552" s="152">
        <v>43696</v>
      </c>
      <c r="B552" s="303" t="s">
        <v>764</v>
      </c>
      <c r="C552" s="66" t="s">
        <v>69</v>
      </c>
      <c r="D552" s="66">
        <v>400</v>
      </c>
      <c r="E552" s="66">
        <v>7.77</v>
      </c>
      <c r="F552" s="116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96">
        <f t="shared" si="177"/>
        <v>-7.5686189285550917E-2</v>
      </c>
      <c r="K552" s="295">
        <f t="shared" si="178"/>
        <v>209013</v>
      </c>
      <c r="L552" s="295">
        <f t="shared" si="179"/>
        <v>3267.8919999999925</v>
      </c>
      <c r="M552" s="295">
        <f t="shared" si="185"/>
        <v>5</v>
      </c>
      <c r="N552" s="295">
        <f t="shared" si="186"/>
        <v>3.1080000000000001</v>
      </c>
      <c r="O552" s="295"/>
      <c r="P552" s="295">
        <f t="shared" si="180"/>
        <v>-0.63623596654276149</v>
      </c>
      <c r="Q552" s="295">
        <f t="shared" si="181"/>
        <v>3099.8919999999925</v>
      </c>
      <c r="R552" s="295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97">
        <f t="shared" si="182"/>
        <v>-7.3520405300565868</v>
      </c>
      <c r="Y552" s="297">
        <f t="shared" si="183"/>
        <v>6.7158045635138253</v>
      </c>
      <c r="Z552" s="297">
        <f t="shared" si="184"/>
        <v>2796509.2376360199</v>
      </c>
      <c r="AA552" s="297">
        <f>SUM(L$2:L552)-SUM(AB$2:AB552)</f>
        <v>-21396.301000000123</v>
      </c>
      <c r="AB552" s="298"/>
      <c r="AC552" s="192">
        <f t="shared" si="171"/>
        <v>-2201.5688708172793</v>
      </c>
      <c r="AD552" s="192">
        <f t="shared" si="172"/>
        <v>-29101.568870817278</v>
      </c>
    </row>
    <row r="553" spans="1:30" x14ac:dyDescent="0.25">
      <c r="A553" s="152">
        <v>43700</v>
      </c>
      <c r="B553" s="303" t="s">
        <v>761</v>
      </c>
      <c r="C553" s="332" t="s">
        <v>760</v>
      </c>
      <c r="D553" s="66">
        <v>500</v>
      </c>
      <c r="E553" s="66">
        <v>7.58</v>
      </c>
      <c r="F553" s="116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96">
        <f t="shared" si="177"/>
        <v>-9.668789948676236E-2</v>
      </c>
      <c r="K553" s="295">
        <f t="shared" si="178"/>
        <v>207692</v>
      </c>
      <c r="L553" s="295">
        <f t="shared" si="179"/>
        <v>-5116</v>
      </c>
      <c r="M553" s="295">
        <f t="shared" si="185"/>
        <v>5</v>
      </c>
      <c r="N553" s="295">
        <f t="shared" si="186"/>
        <v>0</v>
      </c>
      <c r="O553" s="295"/>
      <c r="P553" s="295">
        <f t="shared" si="180"/>
        <v>-0.81134114963504622</v>
      </c>
      <c r="Q553" s="295">
        <f t="shared" si="181"/>
        <v>-3795</v>
      </c>
      <c r="R553" s="295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97">
        <f t="shared" si="182"/>
        <v>-7.0432515580671939</v>
      </c>
      <c r="Y553" s="297">
        <f t="shared" si="183"/>
        <v>6.2319104084321477</v>
      </c>
      <c r="Z553" s="297">
        <f t="shared" si="184"/>
        <v>-1839566.0832734487</v>
      </c>
      <c r="AA553" s="297">
        <f>SUM(L$2:L553)-SUM(AB$2:AB553)</f>
        <v>-26512.301000000123</v>
      </c>
      <c r="AB553" s="298"/>
      <c r="AC553" s="192">
        <f t="shared" si="171"/>
        <v>-2931.3498847295855</v>
      </c>
      <c r="AD553" s="192">
        <f t="shared" si="172"/>
        <v>-30331.349884729585</v>
      </c>
    </row>
    <row r="554" spans="1:30" x14ac:dyDescent="0.25">
      <c r="A554" s="152">
        <v>43706</v>
      </c>
      <c r="B554" s="303" t="s">
        <v>763</v>
      </c>
      <c r="C554" s="332" t="s">
        <v>762</v>
      </c>
      <c r="D554" s="66">
        <v>400</v>
      </c>
      <c r="E554" s="66">
        <v>7.45</v>
      </c>
      <c r="F554" s="116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96">
        <f t="shared" si="177"/>
        <v>-0.11076380144889858</v>
      </c>
      <c r="K554" s="295">
        <f t="shared" si="178"/>
        <v>207110</v>
      </c>
      <c r="L554" s="295">
        <f t="shared" si="179"/>
        <v>-3567</v>
      </c>
      <c r="M554" s="295">
        <f t="shared" si="185"/>
        <v>5</v>
      </c>
      <c r="N554" s="295">
        <f t="shared" si="186"/>
        <v>0</v>
      </c>
      <c r="O554" s="295"/>
      <c r="P554" s="295">
        <f t="shared" si="180"/>
        <v>-0.92797652877698678</v>
      </c>
      <c r="Q554" s="295">
        <f t="shared" si="181"/>
        <v>-2985</v>
      </c>
      <c r="R554" s="295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97">
        <f t="shared" si="182"/>
        <v>-7.1830016544051274</v>
      </c>
      <c r="Y554" s="297">
        <f t="shared" si="183"/>
        <v>6.2550251256281406</v>
      </c>
      <c r="Z554" s="297">
        <f t="shared" si="184"/>
        <v>-2080118.8672131777</v>
      </c>
      <c r="AA554" s="297">
        <f>SUM(L$2:L554)-SUM(AB$2:AB554)</f>
        <v>-30079.301000000123</v>
      </c>
      <c r="AB554" s="298"/>
      <c r="AC554" s="192">
        <f t="shared" si="171"/>
        <v>-3461.0535068792296</v>
      </c>
      <c r="AD554" s="192">
        <f t="shared" si="172"/>
        <v>-31261.053506879231</v>
      </c>
    </row>
    <row r="555" spans="1:30" x14ac:dyDescent="0.25">
      <c r="A555" s="152">
        <v>43707</v>
      </c>
      <c r="B555" s="303"/>
      <c r="C555" s="66" t="s">
        <v>63</v>
      </c>
      <c r="D555" s="66">
        <v>400</v>
      </c>
      <c r="E555" s="66">
        <v>7.28</v>
      </c>
      <c r="F555" s="116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96">
        <f t="shared" si="177"/>
        <v>-0.1294552324284805</v>
      </c>
      <c r="K555" s="295">
        <f t="shared" si="178"/>
        <v>205296</v>
      </c>
      <c r="L555" s="295">
        <f t="shared" si="179"/>
        <v>-4731</v>
      </c>
      <c r="M555" s="295">
        <f t="shared" si="185"/>
        <v>5</v>
      </c>
      <c r="N555" s="295">
        <f t="shared" si="186"/>
        <v>0</v>
      </c>
      <c r="O555" s="295"/>
      <c r="P555" s="295">
        <f t="shared" si="180"/>
        <v>-1.0825796985815694</v>
      </c>
      <c r="Q555" s="295">
        <f t="shared" si="181"/>
        <v>-2917</v>
      </c>
      <c r="R555" s="295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97">
        <f t="shared" si="182"/>
        <v>-6.7407079124999791</v>
      </c>
      <c r="Y555" s="297">
        <f t="shared" si="183"/>
        <v>5.6581282139184097</v>
      </c>
      <c r="Z555" s="297">
        <f t="shared" si="184"/>
        <v>-1831545.8209309529</v>
      </c>
      <c r="AA555" s="297">
        <f>SUM(L$2:L555)-SUM(AB$2:AB555)</f>
        <v>-34810.301000000123</v>
      </c>
      <c r="AB555" s="298"/>
      <c r="AC555" s="192">
        <f t="shared" si="171"/>
        <v>-4191.4125173420689</v>
      </c>
      <c r="AD555" s="192">
        <f t="shared" si="172"/>
        <v>-32391.412517342069</v>
      </c>
    </row>
    <row r="556" spans="1:30" x14ac:dyDescent="0.25">
      <c r="A556" s="152">
        <v>43712</v>
      </c>
      <c r="B556" s="303" t="s">
        <v>766</v>
      </c>
      <c r="C556" s="66" t="s">
        <v>69</v>
      </c>
      <c r="D556" s="66">
        <v>400</v>
      </c>
      <c r="E556" s="66">
        <v>7.49</v>
      </c>
      <c r="F556" s="116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96">
        <f t="shared" si="177"/>
        <v>-0.10571674869692645</v>
      </c>
      <c r="K556" s="295">
        <f t="shared" si="178"/>
        <v>208222</v>
      </c>
      <c r="L556" s="295">
        <f t="shared" si="179"/>
        <v>5914.0039999999863</v>
      </c>
      <c r="M556" s="295">
        <f t="shared" si="185"/>
        <v>5</v>
      </c>
      <c r="N556" s="295">
        <f t="shared" si="186"/>
        <v>2.996</v>
      </c>
      <c r="O556" s="295"/>
      <c r="P556" s="295">
        <f t="shared" si="180"/>
        <v>-0.88542242805756288</v>
      </c>
      <c r="Q556" s="295">
        <f t="shared" si="181"/>
        <v>2988.0039999999863</v>
      </c>
      <c r="R556" s="295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97">
        <f t="shared" si="182"/>
        <v>-6.3961734042945384</v>
      </c>
      <c r="Y556" s="297">
        <f t="shared" si="183"/>
        <v>5.5107509762369755</v>
      </c>
      <c r="Z556" s="297">
        <f t="shared" si="184"/>
        <v>2164648.8818413438</v>
      </c>
      <c r="AA556" s="297">
        <f>SUM(L$2:L556)-SUM(AB$2:AB556)</f>
        <v>-28896.297000000137</v>
      </c>
      <c r="AB556" s="298"/>
      <c r="AC556" s="192">
        <f t="shared" si="171"/>
        <v>-3284.7044229973662</v>
      </c>
      <c r="AD556" s="192">
        <f t="shared" si="172"/>
        <v>-31084.704422997365</v>
      </c>
    </row>
    <row r="557" spans="1:30" x14ac:dyDescent="0.25">
      <c r="A557" s="152">
        <v>43713</v>
      </c>
      <c r="B557" s="303"/>
      <c r="C557" s="66" t="s">
        <v>69</v>
      </c>
      <c r="D557" s="66">
        <v>400</v>
      </c>
      <c r="E557" s="66">
        <v>7.64</v>
      </c>
      <c r="F557" s="116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96">
        <f t="shared" si="177"/>
        <v>-8.9006947007442203E-2</v>
      </c>
      <c r="K557" s="295">
        <f t="shared" si="178"/>
        <v>209336</v>
      </c>
      <c r="L557" s="295">
        <f t="shared" si="179"/>
        <v>4161.9439999999886</v>
      </c>
      <c r="M557" s="295">
        <f t="shared" si="185"/>
        <v>5</v>
      </c>
      <c r="N557" s="295">
        <f t="shared" si="186"/>
        <v>3.056</v>
      </c>
      <c r="O557" s="295"/>
      <c r="P557" s="295">
        <f t="shared" si="180"/>
        <v>-0.74645253649636079</v>
      </c>
      <c r="Q557" s="295">
        <f t="shared" si="181"/>
        <v>3047.9439999999886</v>
      </c>
      <c r="R557" s="295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97">
        <f t="shared" si="182"/>
        <v>-7.0209602571106489</v>
      </c>
      <c r="Y557" s="297">
        <f t="shared" si="183"/>
        <v>6.2745077206142881</v>
      </c>
      <c r="Z557" s="297">
        <f t="shared" si="184"/>
        <v>2484109.7575816275</v>
      </c>
      <c r="AA557" s="297">
        <f>SUM(L$2:L557)-SUM(AB$2:AB557)</f>
        <v>-24734.353000000148</v>
      </c>
      <c r="AB557" s="298"/>
      <c r="AC557" s="192">
        <f t="shared" si="171"/>
        <v>-2675.7294633835454</v>
      </c>
      <c r="AD557" s="192">
        <f t="shared" si="172"/>
        <v>-30075.729463383544</v>
      </c>
    </row>
    <row r="558" spans="1:30" x14ac:dyDescent="0.25">
      <c r="A558" s="152">
        <v>43714</v>
      </c>
      <c r="B558" s="355"/>
      <c r="C558" s="66" t="s">
        <v>69</v>
      </c>
      <c r="D558" s="66">
        <v>400</v>
      </c>
      <c r="E558" s="66">
        <v>7.76</v>
      </c>
      <c r="F558" s="116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96">
        <f t="shared" si="177"/>
        <v>-7.5754040972880632E-2</v>
      </c>
      <c r="K558" s="295">
        <f t="shared" si="178"/>
        <v>209520</v>
      </c>
      <c r="L558" s="295">
        <f t="shared" si="179"/>
        <v>3279.8960000000079</v>
      </c>
      <c r="M558" s="295">
        <f t="shared" si="185"/>
        <v>5</v>
      </c>
      <c r="N558" s="295">
        <f t="shared" si="186"/>
        <v>3.1040000000000001</v>
      </c>
      <c r="O558" s="295"/>
      <c r="P558" s="295">
        <f t="shared" si="180"/>
        <v>-0.63603346296297403</v>
      </c>
      <c r="Q558" s="295">
        <f t="shared" si="181"/>
        <v>3095.8960000000079</v>
      </c>
      <c r="R558" s="295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97">
        <f t="shared" si="182"/>
        <v>-7.3365999419403041</v>
      </c>
      <c r="Y558" s="297">
        <f t="shared" si="183"/>
        <v>6.70056647897733</v>
      </c>
      <c r="Z558" s="297">
        <f t="shared" si="184"/>
        <v>2818099.0736216265</v>
      </c>
      <c r="AA558" s="297">
        <f>SUM(L$2:L558)-SUM(AB$2:AB558)</f>
        <v>-21454.45700000014</v>
      </c>
      <c r="AB558" s="298"/>
      <c r="AC558" s="192">
        <f t="shared" si="171"/>
        <v>-2211.8965268363759</v>
      </c>
      <c r="AD558" s="192">
        <f t="shared" si="172"/>
        <v>-29211.896526836375</v>
      </c>
    </row>
    <row r="559" spans="1:30" x14ac:dyDescent="0.25">
      <c r="A559" s="152">
        <v>43720</v>
      </c>
      <c r="B559" s="303"/>
      <c r="C559" s="66" t="s">
        <v>69</v>
      </c>
      <c r="D559" s="66">
        <v>400</v>
      </c>
      <c r="E559" s="66">
        <v>7.9</v>
      </c>
      <c r="F559" s="116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96">
        <f t="shared" si="177"/>
        <v>-5.994900127152808E-2</v>
      </c>
      <c r="K559" s="295">
        <f t="shared" si="178"/>
        <v>210140</v>
      </c>
      <c r="L559" s="295">
        <f t="shared" si="179"/>
        <v>3771.8399999999965</v>
      </c>
      <c r="M559" s="295">
        <f t="shared" si="185"/>
        <v>5</v>
      </c>
      <c r="N559" s="295">
        <f t="shared" si="186"/>
        <v>3.16</v>
      </c>
      <c r="O559" s="295"/>
      <c r="P559" s="295">
        <f t="shared" si="180"/>
        <v>-0.5037993796992577</v>
      </c>
      <c r="Q559" s="295">
        <f t="shared" si="181"/>
        <v>3151.8399999999965</v>
      </c>
      <c r="R559" s="295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97">
        <f t="shared" si="182"/>
        <v>-7.207088886780836</v>
      </c>
      <c r="Y559" s="297">
        <f t="shared" si="183"/>
        <v>6.7032895070815783</v>
      </c>
      <c r="Z559" s="297">
        <f t="shared" si="184"/>
        <v>3425223.4350799015</v>
      </c>
      <c r="AA559" s="297">
        <f>SUM(L$2:L559)-SUM(AB$2:AB559)</f>
        <v>-17682.617000000144</v>
      </c>
      <c r="AB559" s="298"/>
      <c r="AC559" s="192">
        <f t="shared" si="171"/>
        <v>-1695.4889833228203</v>
      </c>
      <c r="AD559" s="192">
        <f t="shared" si="172"/>
        <v>-28295.488983322819</v>
      </c>
    </row>
    <row r="560" spans="1:30" x14ac:dyDescent="0.25">
      <c r="A560" s="152">
        <v>43724</v>
      </c>
      <c r="B560" s="355"/>
      <c r="C560" s="66" t="s">
        <v>69</v>
      </c>
      <c r="D560" s="66">
        <v>400</v>
      </c>
      <c r="E560" s="66">
        <v>7.93</v>
      </c>
      <c r="F560" s="116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96">
        <f t="shared" si="177"/>
        <v>-5.7225672476503349E-2</v>
      </c>
      <c r="K560" s="295">
        <f t="shared" si="178"/>
        <v>207766</v>
      </c>
      <c r="L560" s="295">
        <f t="shared" si="179"/>
        <v>789.82800000000861</v>
      </c>
      <c r="M560" s="295">
        <f t="shared" si="185"/>
        <v>5</v>
      </c>
      <c r="N560" s="295">
        <f t="shared" si="186"/>
        <v>3.1720000000000002</v>
      </c>
      <c r="O560" s="295"/>
      <c r="P560" s="295">
        <f t="shared" si="180"/>
        <v>-0.48134486641222374</v>
      </c>
      <c r="Q560" s="295">
        <f t="shared" si="181"/>
        <v>3163.8280000000086</v>
      </c>
      <c r="R560" s="295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97">
        <f t="shared" si="182"/>
        <v>-8.1617017126124569</v>
      </c>
      <c r="Y560" s="297">
        <f t="shared" si="183"/>
        <v>7.6803568462002332</v>
      </c>
      <c r="Z560" s="297">
        <f t="shared" si="184"/>
        <v>3472274.3537511737</v>
      </c>
      <c r="AA560" s="297">
        <f>SUM(L$2:L560)-SUM(AB$2:AB560)</f>
        <v>-16892.789000000135</v>
      </c>
      <c r="AB560" s="298"/>
      <c r="AC560" s="192">
        <f t="shared" si="171"/>
        <v>-1589.5245753152929</v>
      </c>
      <c r="AD560" s="192">
        <f t="shared" si="172"/>
        <v>-27789.524575315292</v>
      </c>
    </row>
    <row r="561" spans="1:30" x14ac:dyDescent="0.25">
      <c r="A561" s="152">
        <v>43731</v>
      </c>
      <c r="B561" s="303" t="s">
        <v>770</v>
      </c>
      <c r="C561" s="66" t="s">
        <v>63</v>
      </c>
      <c r="D561" s="66">
        <v>400</v>
      </c>
      <c r="E561" s="66">
        <v>7.75</v>
      </c>
      <c r="F561" s="116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96">
        <f t="shared" si="177"/>
        <v>-7.7555316471676655E-2</v>
      </c>
      <c r="K561" s="295">
        <f t="shared" si="178"/>
        <v>206150</v>
      </c>
      <c r="L561" s="295">
        <f t="shared" si="179"/>
        <v>-4721</v>
      </c>
      <c r="M561" s="295">
        <f t="shared" si="185"/>
        <v>5</v>
      </c>
      <c r="N561" s="295">
        <f t="shared" si="186"/>
        <v>0</v>
      </c>
      <c r="O561" s="295"/>
      <c r="P561" s="295">
        <f t="shared" si="180"/>
        <v>-0.65158780075189071</v>
      </c>
      <c r="Q561" s="295">
        <f t="shared" si="181"/>
        <v>-3105</v>
      </c>
      <c r="R561" s="295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97">
        <f t="shared" si="182"/>
        <v>-6.8811369150836139</v>
      </c>
      <c r="Y561" s="297">
        <f t="shared" si="183"/>
        <v>6.2295491143317232</v>
      </c>
      <c r="Z561" s="297">
        <f t="shared" si="184"/>
        <v>-2726229.4757472062</v>
      </c>
      <c r="AA561" s="297">
        <f>SUM(L$2:L561)-SUM(AB$2:AB561)</f>
        <v>-21613.789000000135</v>
      </c>
      <c r="AB561" s="298"/>
      <c r="AC561" s="192">
        <f t="shared" si="171"/>
        <v>-2235.2992751290676</v>
      </c>
      <c r="AD561" s="192">
        <f t="shared" si="172"/>
        <v>-28835.299275129066</v>
      </c>
    </row>
    <row r="562" spans="1:30" x14ac:dyDescent="0.25">
      <c r="A562" s="152">
        <v>43747</v>
      </c>
      <c r="B562" s="303"/>
      <c r="C562" s="66" t="s">
        <v>69</v>
      </c>
      <c r="D562" s="66">
        <v>400</v>
      </c>
      <c r="E562" s="66">
        <v>7.88</v>
      </c>
      <c r="F562" s="116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96">
        <f t="shared" si="177"/>
        <v>-6.3004852025615649E-2</v>
      </c>
      <c r="K562" s="295">
        <f t="shared" si="178"/>
        <v>206456</v>
      </c>
      <c r="L562" s="295">
        <f t="shared" si="179"/>
        <v>3449.8479999999981</v>
      </c>
      <c r="M562" s="295">
        <f t="shared" si="185"/>
        <v>5</v>
      </c>
      <c r="N562" s="295">
        <f t="shared" si="186"/>
        <v>3.1520000000000001</v>
      </c>
      <c r="O562" s="295"/>
      <c r="P562" s="295">
        <f t="shared" si="180"/>
        <v>-0.52986211832062136</v>
      </c>
      <c r="Q562" s="295">
        <f t="shared" si="181"/>
        <v>3143.8479999999981</v>
      </c>
      <c r="R562" s="295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97">
        <f t="shared" si="182"/>
        <v>-7.3125291683815661</v>
      </c>
      <c r="Y562" s="297">
        <f t="shared" si="183"/>
        <v>6.7826670500609447</v>
      </c>
      <c r="Z562" s="297">
        <f t="shared" si="184"/>
        <v>3166424.2739500818</v>
      </c>
      <c r="AA562" s="297">
        <f>SUM(L$2:L562)-SUM(AB$2:AB562)</f>
        <v>-18163.941000000137</v>
      </c>
      <c r="AB562" s="298"/>
      <c r="AC562" s="192">
        <f t="shared" si="171"/>
        <v>-1760.8434398794764</v>
      </c>
      <c r="AD562" s="192">
        <f t="shared" si="172"/>
        <v>-27960.843439879478</v>
      </c>
    </row>
    <row r="563" spans="1:30" x14ac:dyDescent="0.25">
      <c r="A563" s="152">
        <v>43749</v>
      </c>
      <c r="B563" s="303"/>
      <c r="C563" s="66" t="s">
        <v>69</v>
      </c>
      <c r="D563" s="66">
        <v>400</v>
      </c>
      <c r="E563" s="66">
        <v>7.94</v>
      </c>
      <c r="F563" s="116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96">
        <f t="shared" si="177"/>
        <v>-5.6722989071215632E-2</v>
      </c>
      <c r="K563" s="295">
        <f t="shared" si="178"/>
        <v>204852</v>
      </c>
      <c r="L563" s="295">
        <f t="shared" si="179"/>
        <v>1563.8239999999932</v>
      </c>
      <c r="M563" s="295">
        <f t="shared" si="185"/>
        <v>5</v>
      </c>
      <c r="N563" s="295">
        <f t="shared" si="186"/>
        <v>3.1760000000000002</v>
      </c>
      <c r="O563" s="295"/>
      <c r="P563" s="295">
        <f t="shared" si="180"/>
        <v>-0.47746370155039752</v>
      </c>
      <c r="Q563" s="295">
        <f t="shared" si="181"/>
        <v>3167.8239999999932</v>
      </c>
      <c r="R563" s="295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97">
        <f t="shared" si="182"/>
        <v>-7.9238049629336071</v>
      </c>
      <c r="Y563" s="297">
        <f t="shared" si="183"/>
        <v>7.4463412613832096</v>
      </c>
      <c r="Z563" s="297">
        <f t="shared" si="184"/>
        <v>3394029.7988104783</v>
      </c>
      <c r="AA563" s="297">
        <f>SUM(L$2:L563)-SUM(AB$2:AB563)</f>
        <v>-16600.117000000144</v>
      </c>
      <c r="AB563" s="298"/>
      <c r="AC563" s="192">
        <f t="shared" si="171"/>
        <v>-1550.6806320214459</v>
      </c>
      <c r="AD563" s="192">
        <f t="shared" si="172"/>
        <v>-27350.680632021445</v>
      </c>
    </row>
    <row r="564" spans="1:30" x14ac:dyDescent="0.25">
      <c r="A564" s="152">
        <v>43752</v>
      </c>
      <c r="B564" s="303"/>
      <c r="C564" s="66" t="s">
        <v>69</v>
      </c>
      <c r="D564" s="66">
        <v>400</v>
      </c>
      <c r="E564" s="66">
        <v>8.09</v>
      </c>
      <c r="F564" s="116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96">
        <f t="shared" si="177"/>
        <v>-3.9528320278898993E-2</v>
      </c>
      <c r="K564" s="295">
        <f t="shared" si="178"/>
        <v>205486</v>
      </c>
      <c r="L564" s="295">
        <f t="shared" si="179"/>
        <v>3861.7639999999956</v>
      </c>
      <c r="M564" s="295">
        <f t="shared" si="185"/>
        <v>5</v>
      </c>
      <c r="N564" s="295">
        <f t="shared" si="186"/>
        <v>3.2360000000000002</v>
      </c>
      <c r="O564" s="295"/>
      <c r="P564" s="295">
        <f t="shared" si="180"/>
        <v>-0.33294486220473551</v>
      </c>
      <c r="Q564" s="295">
        <f t="shared" si="181"/>
        <v>3227.7639999999956</v>
      </c>
      <c r="R564" s="295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97">
        <f t="shared" si="182"/>
        <v>-7.2265240582054338</v>
      </c>
      <c r="Y564" s="297">
        <f t="shared" si="183"/>
        <v>6.8935791960006982</v>
      </c>
      <c r="Z564" s="297">
        <f t="shared" si="184"/>
        <v>4634055.0116698332</v>
      </c>
      <c r="AA564" s="297">
        <f>SUM(L$2:L564)-SUM(AB$2:AB564)</f>
        <v>-12738.353000000148</v>
      </c>
      <c r="AB564" s="298"/>
      <c r="AC564" s="192">
        <f t="shared" si="171"/>
        <v>-1044.8171940976865</v>
      </c>
      <c r="AD564" s="192">
        <f t="shared" si="172"/>
        <v>-26444.817194097686</v>
      </c>
    </row>
    <row r="565" spans="1:30" x14ac:dyDescent="0.25">
      <c r="A565" s="178">
        <v>43753</v>
      </c>
      <c r="B565" s="351"/>
      <c r="C565" s="118" t="s">
        <v>69</v>
      </c>
      <c r="D565" s="118">
        <v>400</v>
      </c>
      <c r="E565" s="118">
        <v>8.14</v>
      </c>
      <c r="F565" s="116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96">
        <f t="shared" si="177"/>
        <v>-3.4149142621907658E-2</v>
      </c>
      <c r="K565" s="295">
        <f t="shared" si="178"/>
        <v>203500</v>
      </c>
      <c r="L565" s="295">
        <f t="shared" si="179"/>
        <v>1261.7440000000061</v>
      </c>
      <c r="M565" s="295">
        <f t="shared" si="185"/>
        <v>5</v>
      </c>
      <c r="N565" s="295">
        <f t="shared" si="186"/>
        <v>3.2559999999999998</v>
      </c>
      <c r="O565" s="295"/>
      <c r="P565" s="295">
        <f t="shared" si="180"/>
        <v>-0.28780222000001032</v>
      </c>
      <c r="Q565" s="295">
        <f t="shared" si="181"/>
        <v>3247.7440000000061</v>
      </c>
      <c r="R565" s="295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97">
        <f t="shared" si="182"/>
        <v>-8.0393036191250644</v>
      </c>
      <c r="Y565" s="297">
        <f t="shared" si="183"/>
        <v>7.7515013991250541</v>
      </c>
      <c r="Z565" s="297">
        <f t="shared" si="184"/>
        <v>5146831.0661232546</v>
      </c>
      <c r="AA565" s="297">
        <f>SUM(L$2:L565)-SUM(AB$2:AB565)</f>
        <v>-11476.609000000142</v>
      </c>
      <c r="AB565" s="298"/>
      <c r="AC565" s="192">
        <f t="shared" si="171"/>
        <v>-883.47149536244206</v>
      </c>
      <c r="AD565" s="192">
        <f t="shared" si="172"/>
        <v>-25883.471495362443</v>
      </c>
    </row>
    <row r="566" spans="1:30" x14ac:dyDescent="0.25">
      <c r="A566" s="152">
        <v>43756</v>
      </c>
      <c r="B566" s="303" t="s">
        <v>773</v>
      </c>
      <c r="C566" s="66" t="s">
        <v>63</v>
      </c>
      <c r="D566" s="66">
        <v>400</v>
      </c>
      <c r="E566" s="66">
        <v>7.96</v>
      </c>
      <c r="F566" s="116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96">
        <f t="shared" si="177"/>
        <v>-5.4702794337094719E-2</v>
      </c>
      <c r="K566" s="295">
        <f t="shared" si="178"/>
        <v>202184</v>
      </c>
      <c r="L566" s="295">
        <f t="shared" si="179"/>
        <v>-4505</v>
      </c>
      <c r="M566" s="295">
        <f t="shared" si="185"/>
        <v>5</v>
      </c>
      <c r="N566" s="295">
        <f t="shared" si="186"/>
        <v>0</v>
      </c>
      <c r="O566" s="295"/>
      <c r="P566" s="295">
        <f t="shared" si="180"/>
        <v>-0.46063210629922313</v>
      </c>
      <c r="Q566" s="295">
        <f t="shared" si="181"/>
        <v>-3189</v>
      </c>
      <c r="R566" s="295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97">
        <f t="shared" si="182"/>
        <v>-7.0079635581650113</v>
      </c>
      <c r="Y566" s="297">
        <f t="shared" si="183"/>
        <v>6.5473314518657881</v>
      </c>
      <c r="Z566" s="297">
        <f t="shared" si="184"/>
        <v>-3542482.1781011997</v>
      </c>
      <c r="AA566" s="297">
        <f>SUM(L$2:L566)-SUM(AB$2:AB566)</f>
        <v>-15981.609000000142</v>
      </c>
      <c r="AB566" s="298"/>
      <c r="AC566" s="192">
        <f t="shared" si="171"/>
        <v>-1469.1212904837034</v>
      </c>
      <c r="AD566" s="192">
        <f t="shared" si="172"/>
        <v>-26869.121290483705</v>
      </c>
    </row>
    <row r="567" spans="1:30" x14ac:dyDescent="0.25">
      <c r="A567" s="152">
        <v>43761</v>
      </c>
      <c r="B567" s="303"/>
      <c r="C567" s="66" t="s">
        <v>69</v>
      </c>
      <c r="D567" s="66">
        <v>400</v>
      </c>
      <c r="E567" s="66">
        <v>8.0500000000000007</v>
      </c>
      <c r="F567" s="116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96">
        <f t="shared" si="177"/>
        <v>-4.4724800535038904E-2</v>
      </c>
      <c r="K567" s="295">
        <f t="shared" si="178"/>
        <v>201250.00000000003</v>
      </c>
      <c r="L567" s="295">
        <f t="shared" si="179"/>
        <v>2277.7800000000279</v>
      </c>
      <c r="M567" s="295">
        <f t="shared" si="185"/>
        <v>5</v>
      </c>
      <c r="N567" s="295">
        <f t="shared" si="186"/>
        <v>3.2200000000000006</v>
      </c>
      <c r="O567" s="295"/>
      <c r="P567" s="295">
        <f t="shared" si="180"/>
        <v>-0.37689102000001107</v>
      </c>
      <c r="Q567" s="295">
        <f t="shared" si="181"/>
        <v>3211.7799999999988</v>
      </c>
      <c r="R567" s="295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97">
        <f t="shared" si="182"/>
        <v>-7.7176954960226443</v>
      </c>
      <c r="Y567" s="297">
        <f t="shared" si="183"/>
        <v>7.3408044760226332</v>
      </c>
      <c r="Z567" s="297">
        <f t="shared" si="184"/>
        <v>3994303.3560040561</v>
      </c>
      <c r="AA567" s="297">
        <f>SUM(L$2:L567)-SUM(AB$2:AB567)</f>
        <v>-13703.829000000114</v>
      </c>
      <c r="AB567" s="298"/>
      <c r="AC567" s="192">
        <f t="shared" si="171"/>
        <v>-1169.8837717081055</v>
      </c>
      <c r="AD567" s="192">
        <f t="shared" si="172"/>
        <v>-26169.883771708104</v>
      </c>
    </row>
    <row r="568" spans="1:30" x14ac:dyDescent="0.25">
      <c r="A568" s="178">
        <v>43762</v>
      </c>
      <c r="B568" s="364" t="s">
        <v>828</v>
      </c>
      <c r="C568" s="118" t="s">
        <v>69</v>
      </c>
      <c r="D568" s="118">
        <v>400</v>
      </c>
      <c r="E568" s="118">
        <v>8.15</v>
      </c>
      <c r="F568" s="116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96">
        <f t="shared" si="177"/>
        <v>-3.3412966962474595E-2</v>
      </c>
      <c r="K568" s="295">
        <f t="shared" si="178"/>
        <v>200490</v>
      </c>
      <c r="L568" s="295">
        <f t="shared" si="179"/>
        <v>2491.7399999999616</v>
      </c>
      <c r="M568" s="295">
        <f t="shared" si="185"/>
        <v>5</v>
      </c>
      <c r="N568" s="295">
        <f t="shared" si="186"/>
        <v>3.26</v>
      </c>
      <c r="O568" s="295"/>
      <c r="P568" s="295">
        <f t="shared" si="180"/>
        <v>-0.28172908536586583</v>
      </c>
      <c r="Q568" s="295">
        <f t="shared" si="181"/>
        <v>3251.7399999999907</v>
      </c>
      <c r="R568" s="295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97">
        <f t="shared" si="182"/>
        <v>-7.6654501085719131</v>
      </c>
      <c r="Y568" s="297">
        <f t="shared" si="183"/>
        <v>7.3837210232060473</v>
      </c>
      <c r="Z568" s="297">
        <f t="shared" si="184"/>
        <v>5084677.0640221862</v>
      </c>
      <c r="AA568" s="297">
        <f>SUM(L$2:L568)-SUM(AB$2:AB568)</f>
        <v>-11212.089000000153</v>
      </c>
      <c r="AB568" s="298"/>
      <c r="AC568" s="192">
        <f t="shared" si="171"/>
        <v>-849.94726776077175</v>
      </c>
      <c r="AD568" s="192">
        <f t="shared" si="172"/>
        <v>-25449.94726776077</v>
      </c>
    </row>
    <row r="569" spans="1:30" x14ac:dyDescent="0.25">
      <c r="A569" s="152">
        <v>43767</v>
      </c>
      <c r="B569" s="303" t="s">
        <v>775</v>
      </c>
      <c r="C569" s="332" t="s">
        <v>774</v>
      </c>
      <c r="D569" s="66">
        <v>400</v>
      </c>
      <c r="E569" s="66">
        <v>7.99</v>
      </c>
      <c r="F569" s="116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96">
        <f t="shared" si="177"/>
        <v>-5.1616447834700499E-2</v>
      </c>
      <c r="K569" s="295">
        <f t="shared" si="178"/>
        <v>199750</v>
      </c>
      <c r="L569" s="295">
        <f t="shared" si="179"/>
        <v>-3941</v>
      </c>
      <c r="M569" s="295">
        <f t="shared" si="185"/>
        <v>5</v>
      </c>
      <c r="N569" s="295">
        <f t="shared" si="186"/>
        <v>0</v>
      </c>
      <c r="O569" s="295"/>
      <c r="P569" s="295">
        <f t="shared" si="180"/>
        <v>-0.43486142000001138</v>
      </c>
      <c r="Q569" s="295">
        <f t="shared" si="181"/>
        <v>-3201</v>
      </c>
      <c r="R569" s="295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97">
        <f t="shared" si="182"/>
        <v>-7.1936836630490593</v>
      </c>
      <c r="Y569" s="297">
        <f t="shared" si="183"/>
        <v>6.7588222430490479</v>
      </c>
      <c r="Z569" s="297">
        <f t="shared" si="184"/>
        <v>-3640247.2555371914</v>
      </c>
      <c r="AA569" s="297">
        <f>SUM(L$2:L569)-SUM(AB$2:AB569)</f>
        <v>-15153.089000000153</v>
      </c>
      <c r="AB569" s="298"/>
      <c r="AC569" s="192">
        <f t="shared" si="171"/>
        <v>-1359.962419555731</v>
      </c>
      <c r="AD569" s="192">
        <f t="shared" si="172"/>
        <v>-26359.96241955573</v>
      </c>
    </row>
    <row r="570" spans="1:30" x14ac:dyDescent="0.25">
      <c r="A570" s="178">
        <v>43773</v>
      </c>
      <c r="B570" s="351"/>
      <c r="C570" s="334" t="s">
        <v>69</v>
      </c>
      <c r="D570" s="118">
        <v>400</v>
      </c>
      <c r="E570" s="118">
        <v>8.1300000000000008</v>
      </c>
      <c r="F570" s="116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96">
        <f t="shared" si="177"/>
        <v>-3.5586200378380825E-2</v>
      </c>
      <c r="K570" s="295">
        <f t="shared" si="178"/>
        <v>199998.00000000003</v>
      </c>
      <c r="L570" s="295">
        <f t="shared" si="179"/>
        <v>3491.7480000000214</v>
      </c>
      <c r="M570" s="295">
        <f t="shared" si="185"/>
        <v>5</v>
      </c>
      <c r="N570" s="295">
        <f t="shared" si="186"/>
        <v>3.2520000000000007</v>
      </c>
      <c r="O570" s="295"/>
      <c r="P570" s="295">
        <f t="shared" si="180"/>
        <v>-0.29999136178862962</v>
      </c>
      <c r="Q570" s="295">
        <f t="shared" si="181"/>
        <v>3243.7479999999923</v>
      </c>
      <c r="R570" s="295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97">
        <f t="shared" si="182"/>
        <v>-7.3535365940323096</v>
      </c>
      <c r="Y570" s="297">
        <f t="shared" si="183"/>
        <v>7.05354523224368</v>
      </c>
      <c r="Z570" s="297">
        <f t="shared" si="184"/>
        <v>4795376.0517472336</v>
      </c>
      <c r="AA570" s="297">
        <f>SUM(L$2:L570)-SUM(AB$2:AB570)</f>
        <v>-11661.341000000131</v>
      </c>
      <c r="AB570" s="298"/>
      <c r="AC570" s="192">
        <f t="shared" si="171"/>
        <v>-907.26907825956539</v>
      </c>
      <c r="AD570" s="192">
        <f t="shared" si="172"/>
        <v>-25507.269078259564</v>
      </c>
    </row>
    <row r="571" spans="1:30" x14ac:dyDescent="0.25">
      <c r="A571" s="152">
        <v>43775</v>
      </c>
      <c r="B571" s="303" t="s">
        <v>778</v>
      </c>
      <c r="C571" s="66" t="s">
        <v>63</v>
      </c>
      <c r="D571" s="66">
        <v>400</v>
      </c>
      <c r="E571" s="66">
        <v>7.97</v>
      </c>
      <c r="F571" s="116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96">
        <f t="shared" si="177"/>
        <v>-5.3762383825440553E-2</v>
      </c>
      <c r="K571" s="295">
        <f t="shared" si="178"/>
        <v>199250</v>
      </c>
      <c r="L571" s="295">
        <f t="shared" si="179"/>
        <v>-3941.0000000000291</v>
      </c>
      <c r="M571" s="295">
        <f t="shared" si="185"/>
        <v>5</v>
      </c>
      <c r="N571" s="295">
        <f t="shared" si="186"/>
        <v>0</v>
      </c>
      <c r="O571" s="295"/>
      <c r="P571" s="295">
        <f t="shared" si="180"/>
        <v>-0.45283150000001182</v>
      </c>
      <c r="Q571" s="295">
        <f t="shared" si="181"/>
        <v>-3193</v>
      </c>
      <c r="R571" s="295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97">
        <f t="shared" si="182"/>
        <v>-7.1885690508925801</v>
      </c>
      <c r="Y571" s="297">
        <f t="shared" si="183"/>
        <v>6.7357375508925683</v>
      </c>
      <c r="Z571" s="297">
        <f t="shared" si="184"/>
        <v>-3491687.5127030388</v>
      </c>
      <c r="AA571" s="297">
        <f>SUM(L$2:L571)-SUM(AB$2:AB571)</f>
        <v>-15602.34100000016</v>
      </c>
      <c r="AB571" s="298"/>
      <c r="AC571" s="192">
        <f t="shared" si="171"/>
        <v>-1419.7148188519823</v>
      </c>
      <c r="AD571" s="192">
        <f t="shared" si="172"/>
        <v>-26419.714818851982</v>
      </c>
    </row>
    <row r="572" spans="1:30" x14ac:dyDescent="0.25">
      <c r="A572" s="152">
        <v>43777</v>
      </c>
      <c r="B572" s="303" t="s">
        <v>779</v>
      </c>
      <c r="C572" s="66" t="s">
        <v>63</v>
      </c>
      <c r="D572" s="66">
        <v>400</v>
      </c>
      <c r="E572" s="66">
        <v>7.88</v>
      </c>
      <c r="F572" s="116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96">
        <f t="shared" si="177"/>
        <v>-6.3519056921881437E-2</v>
      </c>
      <c r="K572" s="295">
        <f t="shared" si="178"/>
        <v>200152</v>
      </c>
      <c r="L572" s="295">
        <f t="shared" si="179"/>
        <v>-2255</v>
      </c>
      <c r="M572" s="295">
        <f t="shared" si="185"/>
        <v>5</v>
      </c>
      <c r="N572" s="295">
        <f t="shared" si="186"/>
        <v>0</v>
      </c>
      <c r="O572" s="295"/>
      <c r="P572" s="295">
        <f t="shared" si="180"/>
        <v>-0.53447982283465745</v>
      </c>
      <c r="Q572" s="295">
        <f t="shared" si="181"/>
        <v>-3157</v>
      </c>
      <c r="R572" s="295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97">
        <f t="shared" si="182"/>
        <v>-7.7001941085489429</v>
      </c>
      <c r="Y572" s="297">
        <f t="shared" si="183"/>
        <v>7.1657142857142855</v>
      </c>
      <c r="Z572" s="297">
        <f t="shared" si="184"/>
        <v>-3041305.2967813886</v>
      </c>
      <c r="AA572" s="297">
        <f>SUM(L$2:L572)-SUM(AB$2:AB572)</f>
        <v>-17857.34100000016</v>
      </c>
      <c r="AB572" s="298"/>
      <c r="AC572" s="192">
        <f t="shared" si="171"/>
        <v>-1721.9542647525759</v>
      </c>
      <c r="AD572" s="192">
        <f t="shared" si="172"/>
        <v>-27121.954264752574</v>
      </c>
    </row>
    <row r="573" spans="1:30" x14ac:dyDescent="0.25">
      <c r="A573" s="152">
        <v>43780</v>
      </c>
      <c r="B573" s="303" t="s">
        <v>780</v>
      </c>
      <c r="C573" s="66" t="s">
        <v>63</v>
      </c>
      <c r="D573" s="66">
        <v>400</v>
      </c>
      <c r="E573" s="66">
        <v>7.78</v>
      </c>
      <c r="F573" s="116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96">
        <f t="shared" si="177"/>
        <v>-7.4342517917338743E-2</v>
      </c>
      <c r="K573" s="295">
        <f t="shared" si="178"/>
        <v>200724</v>
      </c>
      <c r="L573" s="295">
        <f t="shared" si="179"/>
        <v>-2545</v>
      </c>
      <c r="M573" s="295">
        <f t="shared" si="185"/>
        <v>5</v>
      </c>
      <c r="N573" s="295">
        <f t="shared" si="186"/>
        <v>0</v>
      </c>
      <c r="O573" s="295"/>
      <c r="P573" s="295">
        <f t="shared" si="180"/>
        <v>-0.62483672480621255</v>
      </c>
      <c r="Q573" s="295">
        <f t="shared" si="181"/>
        <v>-3117</v>
      </c>
      <c r="R573" s="295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97">
        <f t="shared" si="182"/>
        <v>-7.5883465098559402</v>
      </c>
      <c r="Y573" s="297">
        <f t="shared" si="183"/>
        <v>6.9635097850497276</v>
      </c>
      <c r="Z573" s="297">
        <f t="shared" si="184"/>
        <v>-2675488.7199006947</v>
      </c>
      <c r="AA573" s="297">
        <f>SUM(L$2:L573)-SUM(AB$2:AB573)</f>
        <v>-20402.34100000016</v>
      </c>
      <c r="AB573" s="298"/>
      <c r="AC573" s="192">
        <f t="shared" si="171"/>
        <v>-2071.0446151992674</v>
      </c>
      <c r="AD573" s="192">
        <f t="shared" si="172"/>
        <v>-27871.044615199266</v>
      </c>
    </row>
    <row r="574" spans="1:30" x14ac:dyDescent="0.25">
      <c r="A574" s="152">
        <v>43781</v>
      </c>
      <c r="B574" s="303" t="s">
        <v>781</v>
      </c>
      <c r="C574" s="66" t="s">
        <v>63</v>
      </c>
      <c r="D574" s="66">
        <v>400</v>
      </c>
      <c r="E574" s="66">
        <v>7.63</v>
      </c>
      <c r="F574" s="116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96">
        <f t="shared" si="177"/>
        <v>-9.093053643322592E-2</v>
      </c>
      <c r="K574" s="295">
        <f t="shared" si="178"/>
        <v>199906</v>
      </c>
      <c r="L574" s="295">
        <f t="shared" si="179"/>
        <v>-3875</v>
      </c>
      <c r="M574" s="295">
        <f t="shared" si="185"/>
        <v>5</v>
      </c>
      <c r="N574" s="295">
        <f t="shared" si="186"/>
        <v>0</v>
      </c>
      <c r="O574" s="295"/>
      <c r="P574" s="295">
        <f t="shared" si="180"/>
        <v>-0.76319799618321671</v>
      </c>
      <c r="Q574" s="295">
        <f t="shared" si="181"/>
        <v>-3057</v>
      </c>
      <c r="R574" s="295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97">
        <f t="shared" si="182"/>
        <v>-7.1256153988655848</v>
      </c>
      <c r="Y574" s="297">
        <f t="shared" si="183"/>
        <v>6.3624174026823681</v>
      </c>
      <c r="Z574" s="297">
        <f t="shared" si="184"/>
        <v>-2251104.9830849348</v>
      </c>
      <c r="AA574" s="297">
        <f>SUM(L$2:L574)-SUM(AB$2:AB574)</f>
        <v>-24277.34100000016</v>
      </c>
      <c r="AB574" s="298"/>
      <c r="AC574" s="192">
        <f t="shared" si="171"/>
        <v>-2619.3695421035777</v>
      </c>
      <c r="AD574" s="192">
        <f t="shared" si="172"/>
        <v>-28819.369542103577</v>
      </c>
    </row>
    <row r="575" spans="1:30" x14ac:dyDescent="0.25">
      <c r="A575" s="152">
        <v>43782</v>
      </c>
      <c r="B575" s="303" t="s">
        <v>782</v>
      </c>
      <c r="C575" s="66" t="s">
        <v>63</v>
      </c>
      <c r="D575" s="66">
        <v>400</v>
      </c>
      <c r="E575" s="66">
        <v>7.5</v>
      </c>
      <c r="F575" s="116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96">
        <f t="shared" si="177"/>
        <v>-0.10500706489254072</v>
      </c>
      <c r="K575" s="295">
        <f t="shared" si="178"/>
        <v>199500</v>
      </c>
      <c r="L575" s="295">
        <f t="shared" si="179"/>
        <v>-3411</v>
      </c>
      <c r="M575" s="295">
        <f t="shared" si="185"/>
        <v>5</v>
      </c>
      <c r="N575" s="295">
        <f t="shared" si="186"/>
        <v>0</v>
      </c>
      <c r="O575" s="295"/>
      <c r="P575" s="295">
        <f t="shared" si="180"/>
        <v>-0.87995441729324497</v>
      </c>
      <c r="Q575" s="295">
        <f t="shared" si="181"/>
        <v>-3005</v>
      </c>
      <c r="R575" s="295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97">
        <f t="shared" si="182"/>
        <v>-7.2448462642150417</v>
      </c>
      <c r="Y575" s="297">
        <f t="shared" si="183"/>
        <v>6.3648918469217968</v>
      </c>
      <c r="Z575" s="297">
        <f t="shared" si="184"/>
        <v>-2008520.5231149555</v>
      </c>
      <c r="AA575" s="297">
        <f>SUM(L$2:L575)-SUM(AB$2:AB575)</f>
        <v>-27688.34100000016</v>
      </c>
      <c r="AB575" s="298"/>
      <c r="AC575" s="192">
        <f t="shared" si="171"/>
        <v>-3119.3445475000399</v>
      </c>
      <c r="AD575" s="192">
        <f t="shared" si="172"/>
        <v>-29719.344547500041</v>
      </c>
    </row>
    <row r="576" spans="1:30" x14ac:dyDescent="0.25">
      <c r="A576" s="178">
        <v>43783</v>
      </c>
      <c r="B576" s="351"/>
      <c r="C576" s="118" t="s">
        <v>69</v>
      </c>
      <c r="D576" s="118">
        <v>400</v>
      </c>
      <c r="E576" s="118">
        <v>7.65</v>
      </c>
      <c r="F576" s="116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96">
        <f t="shared" si="177"/>
        <v>-8.8353055303910341E-2</v>
      </c>
      <c r="K576" s="295">
        <f t="shared" si="178"/>
        <v>200430</v>
      </c>
      <c r="L576" s="295">
        <f t="shared" si="179"/>
        <v>3981.9400000000023</v>
      </c>
      <c r="M576" s="295">
        <f t="shared" si="185"/>
        <v>5</v>
      </c>
      <c r="N576" s="295">
        <f t="shared" si="186"/>
        <v>3.06</v>
      </c>
      <c r="O576" s="295"/>
      <c r="P576" s="295">
        <f t="shared" si="180"/>
        <v>-0.74140639312978251</v>
      </c>
      <c r="Q576" s="295">
        <f t="shared" si="181"/>
        <v>3051.9400000000023</v>
      </c>
      <c r="R576" s="295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97">
        <f t="shared" si="182"/>
        <v>-7.0866821849212336</v>
      </c>
      <c r="Y576" s="297">
        <f t="shared" si="183"/>
        <v>6.3452757917914511</v>
      </c>
      <c r="Z576" s="297">
        <f t="shared" si="184"/>
        <v>2287814.8167592231</v>
      </c>
      <c r="AA576" s="297">
        <f>SUM(L$2:L576)-SUM(AB$2:AB576)</f>
        <v>-23706.401000000158</v>
      </c>
      <c r="AB576" s="298"/>
      <c r="AC576" s="192">
        <f t="shared" si="171"/>
        <v>-2537.9261537582083</v>
      </c>
      <c r="AD576" s="192">
        <f t="shared" si="172"/>
        <v>-28737.92615375821</v>
      </c>
    </row>
    <row r="577" spans="1:30" x14ac:dyDescent="0.25">
      <c r="A577" s="152">
        <v>43795</v>
      </c>
      <c r="B577" s="303"/>
      <c r="C577" s="66" t="s">
        <v>69</v>
      </c>
      <c r="D577" s="66">
        <v>400</v>
      </c>
      <c r="E577" s="66">
        <v>7.78</v>
      </c>
      <c r="F577" s="116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96">
        <f t="shared" si="177"/>
        <v>-7.3941815699322275E-2</v>
      </c>
      <c r="K577" s="295">
        <f t="shared" si="178"/>
        <v>200724</v>
      </c>
      <c r="L577" s="295">
        <f t="shared" si="179"/>
        <v>3397.8880000000063</v>
      </c>
      <c r="M577" s="295">
        <f t="shared" si="185"/>
        <v>5</v>
      </c>
      <c r="N577" s="295">
        <f t="shared" si="186"/>
        <v>3.1120000000000001</v>
      </c>
      <c r="O577" s="295"/>
      <c r="P577" s="295">
        <f t="shared" si="180"/>
        <v>-0.62119998062016624</v>
      </c>
      <c r="Q577" s="295">
        <f t="shared" si="181"/>
        <v>3103.8880000000063</v>
      </c>
      <c r="R577" s="295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97">
        <f t="shared" si="182"/>
        <v>-7.3064800680460014</v>
      </c>
      <c r="Y577" s="297">
        <f t="shared" si="183"/>
        <v>6.6852800874258351</v>
      </c>
      <c r="Z577" s="297">
        <f t="shared" si="184"/>
        <v>2634376.8333445922</v>
      </c>
      <c r="AA577" s="297">
        <f>SUM(L$2:L577)-SUM(AB$2:AB577)</f>
        <v>-20308.513000000152</v>
      </c>
      <c r="AB577" s="298"/>
      <c r="AC577" s="192">
        <f t="shared" si="171"/>
        <v>-2058.9904910347414</v>
      </c>
      <c r="AD577" s="192">
        <f t="shared" si="172"/>
        <v>-27858.99049103474</v>
      </c>
    </row>
    <row r="578" spans="1:30" x14ac:dyDescent="0.25">
      <c r="A578" s="152">
        <v>43802</v>
      </c>
      <c r="B578" s="303"/>
      <c r="C578" s="66" t="s">
        <v>69</v>
      </c>
      <c r="D578" s="66">
        <v>400</v>
      </c>
      <c r="E578" s="66">
        <v>7.9</v>
      </c>
      <c r="F578" s="116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96">
        <f t="shared" si="177"/>
        <v>-6.0576651862089076E-2</v>
      </c>
      <c r="K578" s="295">
        <f t="shared" si="178"/>
        <v>200660</v>
      </c>
      <c r="L578" s="295">
        <f t="shared" si="179"/>
        <v>3087.8399999999965</v>
      </c>
      <c r="M578" s="295">
        <f t="shared" si="185"/>
        <v>5</v>
      </c>
      <c r="N578" s="295">
        <f t="shared" si="186"/>
        <v>3.16</v>
      </c>
      <c r="O578" s="295"/>
      <c r="P578" s="295">
        <f t="shared" si="180"/>
        <v>-0.50941415354331809</v>
      </c>
      <c r="Q578" s="295">
        <f t="shared" si="181"/>
        <v>3151.8399999999965</v>
      </c>
      <c r="R578" s="295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97">
        <f t="shared" si="182"/>
        <v>-7.4297197528123169</v>
      </c>
      <c r="Y578" s="297">
        <f t="shared" si="183"/>
        <v>6.9203055992689988</v>
      </c>
      <c r="Z578" s="297">
        <f t="shared" si="184"/>
        <v>3092216.3725588392</v>
      </c>
      <c r="AA578" s="297">
        <f>SUM(L$2:L578)-SUM(AB$2:AB578)</f>
        <v>-17220.673000000155</v>
      </c>
      <c r="AB578" s="298"/>
      <c r="AC578" s="192">
        <f t="shared" si="171"/>
        <v>-1637.0442962342142</v>
      </c>
      <c r="AD578" s="192">
        <f t="shared" si="172"/>
        <v>-27037.044296234213</v>
      </c>
    </row>
    <row r="579" spans="1:30" x14ac:dyDescent="0.25">
      <c r="A579" s="178">
        <v>43808</v>
      </c>
      <c r="B579" s="351"/>
      <c r="C579" s="118" t="s">
        <v>69</v>
      </c>
      <c r="D579" s="118">
        <v>400</v>
      </c>
      <c r="E579" s="118">
        <v>7.99</v>
      </c>
      <c r="F579" s="116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96">
        <f t="shared" si="177"/>
        <v>-5.0668926595824053E-2</v>
      </c>
      <c r="K579" s="295">
        <f t="shared" si="178"/>
        <v>199750</v>
      </c>
      <c r="L579" s="295">
        <f t="shared" si="179"/>
        <v>2277.8040000000037</v>
      </c>
      <c r="M579" s="295">
        <f t="shared" si="185"/>
        <v>5</v>
      </c>
      <c r="N579" s="295">
        <f t="shared" si="186"/>
        <v>3.1960000000000002</v>
      </c>
      <c r="O579" s="295"/>
      <c r="P579" s="295">
        <f t="shared" si="180"/>
        <v>-0.42645262000001161</v>
      </c>
      <c r="Q579" s="295">
        <f t="shared" si="181"/>
        <v>3187.8040000000037</v>
      </c>
      <c r="R579" s="295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97">
        <f t="shared" si="182"/>
        <v>-7.7019155907472721</v>
      </c>
      <c r="Y579" s="297">
        <f t="shared" si="183"/>
        <v>7.2754629707472604</v>
      </c>
      <c r="Z579" s="297">
        <f t="shared" si="184"/>
        <v>3551910.0863549258</v>
      </c>
      <c r="AA579" s="297">
        <f>SUM(L$2:L579)-SUM(AB$2:AB579)</f>
        <v>-14942.869000000152</v>
      </c>
      <c r="AB579" s="298"/>
      <c r="AC579" s="192">
        <f t="shared" ref="AC579:AC603" si="192">I579/E579*(1-0.0005)</f>
        <v>-1333.665186764742</v>
      </c>
      <c r="AD579" s="192">
        <f t="shared" ref="AD579:AD603" si="193">AC579-F579</f>
        <v>-26333.665186764742</v>
      </c>
    </row>
    <row r="580" spans="1:30" x14ac:dyDescent="0.25">
      <c r="A580" s="152">
        <v>43811</v>
      </c>
      <c r="B580" s="303" t="s">
        <v>784</v>
      </c>
      <c r="C580" s="332" t="s">
        <v>783</v>
      </c>
      <c r="D580" s="66">
        <v>500</v>
      </c>
      <c r="E580" s="66">
        <v>7.84</v>
      </c>
      <c r="F580" s="116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96">
        <f t="shared" si="177"/>
        <v>-6.7260256230355336E-2</v>
      </c>
      <c r="K580" s="295">
        <f t="shared" si="178"/>
        <v>199920</v>
      </c>
      <c r="L580" s="295">
        <f t="shared" si="179"/>
        <v>-3755</v>
      </c>
      <c r="M580" s="295">
        <f t="shared" si="185"/>
        <v>5</v>
      </c>
      <c r="N580" s="295">
        <f t="shared" si="186"/>
        <v>0</v>
      </c>
      <c r="O580" s="295"/>
      <c r="P580" s="295">
        <f t="shared" si="180"/>
        <v>-0.56534570588236477</v>
      </c>
      <c r="Q580" s="295">
        <f t="shared" si="181"/>
        <v>-3925</v>
      </c>
      <c r="R580" s="295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97">
        <f t="shared" si="182"/>
        <v>-7.4486578077931931</v>
      </c>
      <c r="Y580" s="297">
        <f t="shared" si="183"/>
        <v>6.8833121019108283</v>
      </c>
      <c r="Z580" s="297">
        <f t="shared" si="184"/>
        <v>-2295867.2165731783</v>
      </c>
      <c r="AA580" s="297">
        <f>SUM(L$2:L580)-SUM(AB$2:AB580)</f>
        <v>-18697.869000000152</v>
      </c>
      <c r="AB580" s="298"/>
      <c r="AC580" s="192">
        <f t="shared" si="192"/>
        <v>-1837.8963446747816</v>
      </c>
      <c r="AD580" s="192">
        <f t="shared" si="193"/>
        <v>-27337.89634467478</v>
      </c>
    </row>
    <row r="581" spans="1:30" x14ac:dyDescent="0.25">
      <c r="A581" s="152">
        <v>43812</v>
      </c>
      <c r="B581" s="303" t="s">
        <v>785</v>
      </c>
      <c r="C581" s="66" t="s">
        <v>63</v>
      </c>
      <c r="D581" s="66">
        <v>400</v>
      </c>
      <c r="E581" s="66">
        <v>7.79</v>
      </c>
      <c r="F581" s="116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96">
        <f t="shared" si="177"/>
        <v>-7.2181133405007231E-2</v>
      </c>
      <c r="K581" s="295">
        <f t="shared" si="178"/>
        <v>201761</v>
      </c>
      <c r="L581" s="295">
        <f t="shared" si="179"/>
        <v>-1280</v>
      </c>
      <c r="M581" s="295">
        <f t="shared" si="185"/>
        <v>5</v>
      </c>
      <c r="N581" s="295">
        <f t="shared" si="186"/>
        <v>0</v>
      </c>
      <c r="O581" s="295"/>
      <c r="P581" s="295">
        <f t="shared" si="180"/>
        <v>-0.6060353474903577</v>
      </c>
      <c r="Q581" s="295">
        <f t="shared" si="181"/>
        <v>-3121</v>
      </c>
      <c r="R581" s="295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97">
        <f t="shared" si="182"/>
        <v>-7.9859103875416233</v>
      </c>
      <c r="Y581" s="297">
        <f t="shared" si="183"/>
        <v>7.3798750400512656</v>
      </c>
      <c r="Z581" s="297">
        <f t="shared" si="184"/>
        <v>-2781847.7989242193</v>
      </c>
      <c r="AA581" s="297">
        <f>SUM(L$2:L581)-SUM(AB$2:AB581)</f>
        <v>-19977.869000000152</v>
      </c>
      <c r="AB581" s="298"/>
      <c r="AC581" s="192">
        <f t="shared" si="192"/>
        <v>-2013.9239206996519</v>
      </c>
      <c r="AD581" s="192">
        <f t="shared" si="193"/>
        <v>-27913.923920699654</v>
      </c>
    </row>
    <row r="582" spans="1:30" x14ac:dyDescent="0.25">
      <c r="A582" s="178">
        <v>43816</v>
      </c>
      <c r="B582" s="351"/>
      <c r="C582" s="118" t="s">
        <v>69</v>
      </c>
      <c r="D582" s="118">
        <v>400</v>
      </c>
      <c r="E582" s="118">
        <v>7.9</v>
      </c>
      <c r="F582" s="116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96">
        <f t="shared" si="177"/>
        <v>-5.9986687087704597E-2</v>
      </c>
      <c r="K582" s="295">
        <f t="shared" si="178"/>
        <v>201450</v>
      </c>
      <c r="L582" s="295">
        <f t="shared" si="179"/>
        <v>2840.8399999999965</v>
      </c>
      <c r="M582" s="295">
        <f t="shared" si="185"/>
        <v>5</v>
      </c>
      <c r="N582" s="295">
        <f t="shared" si="186"/>
        <v>3.16</v>
      </c>
      <c r="O582" s="295"/>
      <c r="P582" s="295">
        <f t="shared" si="180"/>
        <v>-0.50413629411765726</v>
      </c>
      <c r="Q582" s="295">
        <f t="shared" si="181"/>
        <v>3151.8399999999965</v>
      </c>
      <c r="R582" s="295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97">
        <f t="shared" si="182"/>
        <v>-7.5028088155654471</v>
      </c>
      <c r="Y582" s="297">
        <f t="shared" si="183"/>
        <v>6.9986725214477898</v>
      </c>
      <c r="Z582" s="297">
        <f t="shared" si="184"/>
        <v>3147780.274723202</v>
      </c>
      <c r="AA582" s="297">
        <f>SUM(L$2:L582)-SUM(AB$2:AB582)</f>
        <v>-17137.029000000155</v>
      </c>
      <c r="AB582" s="298"/>
      <c r="AC582" s="192">
        <f t="shared" si="192"/>
        <v>-1626.4617420569989</v>
      </c>
      <c r="AD582" s="192">
        <f t="shared" si="193"/>
        <v>-27126.461742056999</v>
      </c>
    </row>
    <row r="583" spans="1:30" x14ac:dyDescent="0.25">
      <c r="A583" s="178">
        <v>43816</v>
      </c>
      <c r="B583" s="351"/>
      <c r="C583" s="118" t="s">
        <v>69</v>
      </c>
      <c r="D583" s="118">
        <v>400</v>
      </c>
      <c r="E583" s="118">
        <v>8.02</v>
      </c>
      <c r="F583" s="116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96">
        <f t="shared" si="177"/>
        <v>-4.6439694741805905E-2</v>
      </c>
      <c r="K583" s="295">
        <f t="shared" si="178"/>
        <v>201302</v>
      </c>
      <c r="L583" s="295">
        <f t="shared" si="179"/>
        <v>3051.7919999999867</v>
      </c>
      <c r="M583" s="295">
        <f t="shared" si="185"/>
        <v>5</v>
      </c>
      <c r="N583" s="295">
        <f t="shared" si="186"/>
        <v>3.2080000000000002</v>
      </c>
      <c r="O583" s="295"/>
      <c r="P583" s="295">
        <f t="shared" si="180"/>
        <v>-0.39058500000001217</v>
      </c>
      <c r="Q583" s="295">
        <f t="shared" si="181"/>
        <v>3199.7919999999867</v>
      </c>
      <c r="R583" s="295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97">
        <f t="shared" si="182"/>
        <v>-7.4568380064454312</v>
      </c>
      <c r="Y583" s="297">
        <f t="shared" si="183"/>
        <v>7.066253006445419</v>
      </c>
      <c r="Z583" s="297">
        <f t="shared" si="184"/>
        <v>3892253.8037720392</v>
      </c>
      <c r="AA583" s="297">
        <f>SUM(L$2:L583)-SUM(AB$2:AB583)</f>
        <v>-14085.237000000168</v>
      </c>
      <c r="AB583" s="298"/>
      <c r="AC583" s="192">
        <f t="shared" si="192"/>
        <v>-1221.7932242207362</v>
      </c>
      <c r="AD583" s="192">
        <f t="shared" si="193"/>
        <v>-26321.793224220735</v>
      </c>
    </row>
    <row r="584" spans="1:30" x14ac:dyDescent="0.25">
      <c r="A584" s="178">
        <v>43816</v>
      </c>
      <c r="B584" s="303" t="s">
        <v>786</v>
      </c>
      <c r="C584" s="118" t="s">
        <v>69</v>
      </c>
      <c r="D584" s="118">
        <v>400</v>
      </c>
      <c r="E584" s="118">
        <v>8.07</v>
      </c>
      <c r="F584" s="116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96">
        <f t="shared" si="177"/>
        <v>-4.1161574818889463E-2</v>
      </c>
      <c r="K584" s="295">
        <f t="shared" si="178"/>
        <v>199329</v>
      </c>
      <c r="L584" s="295">
        <f t="shared" si="179"/>
        <v>1246.7719999999972</v>
      </c>
      <c r="M584" s="295">
        <f t="shared" si="185"/>
        <v>5</v>
      </c>
      <c r="N584" s="295">
        <f t="shared" si="186"/>
        <v>3.2280000000000002</v>
      </c>
      <c r="O584" s="295"/>
      <c r="P584" s="295">
        <f t="shared" si="180"/>
        <v>-0.34643366396762332</v>
      </c>
      <c r="Q584" s="295">
        <f t="shared" si="181"/>
        <v>3219.7719999999972</v>
      </c>
      <c r="R584" s="295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97">
        <f t="shared" si="182"/>
        <v>-8.0292099723521932</v>
      </c>
      <c r="Y584" s="297">
        <f t="shared" si="183"/>
        <v>7.6827763083845699</v>
      </c>
      <c r="Z584" s="297">
        <f t="shared" si="184"/>
        <v>4223186.7203828394</v>
      </c>
      <c r="AA584" s="297">
        <f>SUM(L$2:L584)-SUM(AB$2:AB584)</f>
        <v>-12838.465000000171</v>
      </c>
      <c r="AB584" s="298"/>
      <c r="AC584" s="192">
        <f t="shared" si="192"/>
        <v>-1059.8058295229625</v>
      </c>
      <c r="AD584" s="192">
        <f t="shared" si="193"/>
        <v>-25759.805829522964</v>
      </c>
    </row>
    <row r="585" spans="1:30" x14ac:dyDescent="0.25">
      <c r="A585" s="178">
        <v>43817</v>
      </c>
      <c r="B585" s="364" t="s">
        <v>828</v>
      </c>
      <c r="C585" s="118" t="s">
        <v>69</v>
      </c>
      <c r="D585" s="118">
        <v>400</v>
      </c>
      <c r="E585" s="118">
        <v>8.18</v>
      </c>
      <c r="F585" s="116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96">
        <f t="shared" si="177"/>
        <v>-2.8580398273388045E-2</v>
      </c>
      <c r="K585" s="295">
        <f t="shared" si="178"/>
        <v>198774</v>
      </c>
      <c r="L585" s="295">
        <f t="shared" si="179"/>
        <v>2708.7280000000028</v>
      </c>
      <c r="M585" s="295">
        <f t="shared" si="185"/>
        <v>5</v>
      </c>
      <c r="N585" s="295">
        <f t="shared" si="186"/>
        <v>3.2719999999999998</v>
      </c>
      <c r="O585" s="295"/>
      <c r="P585" s="295">
        <f t="shared" si="180"/>
        <v>-0.24066598765433334</v>
      </c>
      <c r="Q585" s="295">
        <f t="shared" si="181"/>
        <v>3263.7280000000028</v>
      </c>
      <c r="R585" s="295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97">
        <f t="shared" si="182"/>
        <v>-7.5907169232715166</v>
      </c>
      <c r="Y585" s="297">
        <f t="shared" si="183"/>
        <v>7.3500509356171833</v>
      </c>
      <c r="Z585" s="297">
        <f t="shared" si="184"/>
        <v>5741526.8298849761</v>
      </c>
      <c r="AA585" s="297">
        <f>SUM(L$2:L585)-SUM(AB$2:AB585)</f>
        <v>-10129.737000000168</v>
      </c>
      <c r="AB585" s="298"/>
      <c r="AC585" s="192">
        <f t="shared" si="192"/>
        <v>-714.57938976165099</v>
      </c>
      <c r="AD585" s="192">
        <f t="shared" si="193"/>
        <v>-25014.57938976165</v>
      </c>
    </row>
    <row r="586" spans="1:30" x14ac:dyDescent="0.25">
      <c r="A586" s="178">
        <v>43819</v>
      </c>
      <c r="B586" s="364" t="s">
        <v>828</v>
      </c>
      <c r="C586" s="334" t="s">
        <v>787</v>
      </c>
      <c r="D586" s="118">
        <v>400</v>
      </c>
      <c r="E586" s="118">
        <v>8.1999999999999993</v>
      </c>
      <c r="F586" s="116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96">
        <f t="shared" si="177"/>
        <v>-2.6672218214189976E-2</v>
      </c>
      <c r="K586" s="295">
        <f t="shared" si="178"/>
        <v>195979.99999999997</v>
      </c>
      <c r="L586" s="295">
        <f t="shared" si="179"/>
        <v>477.71999999997206</v>
      </c>
      <c r="M586" s="295">
        <f t="shared" si="185"/>
        <v>5</v>
      </c>
      <c r="N586" s="295">
        <f t="shared" si="186"/>
        <v>3.2799999999999994</v>
      </c>
      <c r="O586" s="295"/>
      <c r="P586" s="295">
        <f t="shared" si="180"/>
        <v>-0.22470558577407118</v>
      </c>
      <c r="Q586" s="295">
        <f t="shared" si="181"/>
        <v>3271.7200000000012</v>
      </c>
      <c r="R586" s="295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97">
        <f t="shared" si="182"/>
        <v>-8.2786906456202765</v>
      </c>
      <c r="Y586" s="297">
        <f t="shared" si="183"/>
        <v>8.0539850598462053</v>
      </c>
      <c r="Z586" s="297">
        <f t="shared" si="184"/>
        <v>5916430.1228938922</v>
      </c>
      <c r="AA586" s="297">
        <f>SUM(L$2:L586)-SUM(AB$2:AB586)</f>
        <v>-9652.0170000001963</v>
      </c>
      <c r="AB586" s="298"/>
      <c r="AC586" s="192">
        <f t="shared" si="192"/>
        <v>-654.60710588418692</v>
      </c>
      <c r="AD586" s="192">
        <f t="shared" si="193"/>
        <v>-24554.607105884188</v>
      </c>
    </row>
    <row r="587" spans="1:30" x14ac:dyDescent="0.25">
      <c r="A587" s="178">
        <v>43822</v>
      </c>
      <c r="B587" s="303" t="s">
        <v>789</v>
      </c>
      <c r="C587" s="334" t="s">
        <v>788</v>
      </c>
      <c r="D587" s="118">
        <v>400</v>
      </c>
      <c r="E587" s="118">
        <v>8.01</v>
      </c>
      <c r="F587" s="116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96">
        <f t="shared" si="177"/>
        <v>-4.8477168107161683E-2</v>
      </c>
      <c r="K587" s="295">
        <f t="shared" si="178"/>
        <v>194643</v>
      </c>
      <c r="L587" s="295">
        <f t="shared" si="179"/>
        <v>-4545.9999999999709</v>
      </c>
      <c r="M587" s="295">
        <f t="shared" si="185"/>
        <v>5</v>
      </c>
      <c r="N587" s="295">
        <f t="shared" si="186"/>
        <v>0</v>
      </c>
      <c r="O587" s="295"/>
      <c r="P587" s="295">
        <f t="shared" si="180"/>
        <v>-0.40808491769548638</v>
      </c>
      <c r="Q587" s="295">
        <f t="shared" si="181"/>
        <v>-3209</v>
      </c>
      <c r="R587" s="295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97">
        <f t="shared" si="182"/>
        <v>-7.0014442196587234</v>
      </c>
      <c r="Y587" s="297">
        <f t="shared" si="183"/>
        <v>6.5933593019632371</v>
      </c>
      <c r="Z587" s="297">
        <f t="shared" si="184"/>
        <v>-3670324.461454662</v>
      </c>
      <c r="AA587" s="297">
        <f>SUM(L$2:L587)-SUM(AB$2:AB587)</f>
        <v>-14198.017000000167</v>
      </c>
      <c r="AB587" s="298"/>
      <c r="AC587" s="192">
        <f t="shared" si="192"/>
        <v>-1237.3914192572165</v>
      </c>
      <c r="AD587" s="192">
        <f t="shared" si="193"/>
        <v>-25537.391419257216</v>
      </c>
    </row>
    <row r="588" spans="1:30" x14ac:dyDescent="0.25">
      <c r="A588" s="178">
        <v>43830</v>
      </c>
      <c r="B588" s="303"/>
      <c r="C588" s="66" t="s">
        <v>69</v>
      </c>
      <c r="D588" s="118">
        <v>400</v>
      </c>
      <c r="E588" s="118">
        <v>8.1300000000000008</v>
      </c>
      <c r="F588" s="116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96">
        <f t="shared" ref="J588:J603" si="198">(E588-G588)/G588</f>
        <v>-3.4814547302444945E-2</v>
      </c>
      <c r="K588" s="295">
        <f t="shared" ref="K588:K603" si="199">F588*E588</f>
        <v>194307.00000000003</v>
      </c>
      <c r="L588" s="295">
        <f t="shared" ref="L588:L603" si="200">I588-I587</f>
        <v>2907.7480000000214</v>
      </c>
      <c r="M588" s="295">
        <f t="shared" si="185"/>
        <v>5</v>
      </c>
      <c r="N588" s="295">
        <f t="shared" si="186"/>
        <v>3.2520000000000007</v>
      </c>
      <c r="O588" s="295"/>
      <c r="P588" s="295">
        <f t="shared" ref="P588:P603" si="201">E588-G588</f>
        <v>-0.29325169456068245</v>
      </c>
      <c r="Q588" s="295">
        <f t="shared" ref="Q588:Q603" si="202">(H588-H587)*-1</f>
        <v>3243.7479999999923</v>
      </c>
      <c r="R588" s="295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97">
        <f t="shared" ref="X588:X603" si="203">W588-G588</f>
        <v>-7.5268355734563226</v>
      </c>
      <c r="Y588" s="297">
        <f t="shared" ref="Y588:Y603" si="204">(X588-P588)*-1</f>
        <v>7.2335838788956401</v>
      </c>
      <c r="Z588" s="297">
        <f t="shared" ref="Z588:Z603" si="205">F588/U588</f>
        <v>4625707.7910579434</v>
      </c>
      <c r="AA588" s="297">
        <f>SUM(L$2:L588)-SUM(AB$2:AB588)</f>
        <v>-11290.269000000146</v>
      </c>
      <c r="AB588" s="298"/>
      <c r="AC588" s="192">
        <f t="shared" si="192"/>
        <v>-861.64958699265458</v>
      </c>
      <c r="AD588" s="192">
        <f t="shared" si="193"/>
        <v>-24761.649586992655</v>
      </c>
    </row>
    <row r="589" spans="1:30" x14ac:dyDescent="0.25">
      <c r="A589" s="178">
        <v>43832</v>
      </c>
      <c r="B589" s="364" t="s">
        <v>828</v>
      </c>
      <c r="C589" s="66" t="s">
        <v>69</v>
      </c>
      <c r="D589" s="118">
        <v>400</v>
      </c>
      <c r="E589" s="118">
        <v>8.1999999999999993</v>
      </c>
      <c r="F589" s="116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96">
        <f t="shared" si="198"/>
        <v>-2.6983880458018403E-2</v>
      </c>
      <c r="K589" s="295">
        <f t="shared" si="199"/>
        <v>192699.99999999997</v>
      </c>
      <c r="L589" s="295">
        <f t="shared" si="200"/>
        <v>1664.719999999943</v>
      </c>
      <c r="M589" s="295">
        <f t="shared" si="185"/>
        <v>5</v>
      </c>
      <c r="N589" s="295">
        <f t="shared" si="186"/>
        <v>3.2799999999999994</v>
      </c>
      <c r="O589" s="295"/>
      <c r="P589" s="295">
        <f t="shared" si="201"/>
        <v>-0.22740406382980183</v>
      </c>
      <c r="Q589" s="295">
        <f t="shared" si="202"/>
        <v>3271.7200000000012</v>
      </c>
      <c r="R589" s="295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97">
        <f t="shared" si="203"/>
        <v>-7.918583015573855</v>
      </c>
      <c r="Y589" s="297">
        <f t="shared" si="204"/>
        <v>7.6911789517440532</v>
      </c>
      <c r="Z589" s="297">
        <f t="shared" si="205"/>
        <v>5659419.5932367705</v>
      </c>
      <c r="AA589" s="297">
        <f>SUM(L$2:L589)-SUM(AB$2:AB589)</f>
        <v>-9625.5490000002028</v>
      </c>
      <c r="AB589" s="298"/>
      <c r="AC589" s="192">
        <f t="shared" si="192"/>
        <v>-651.38091490857812</v>
      </c>
      <c r="AD589" s="192">
        <f t="shared" si="193"/>
        <v>-24151.380914908579</v>
      </c>
    </row>
    <row r="590" spans="1:30" x14ac:dyDescent="0.25">
      <c r="A590" s="178">
        <v>43838</v>
      </c>
      <c r="B590" s="303" t="s">
        <v>791</v>
      </c>
      <c r="C590" s="66" t="s">
        <v>63</v>
      </c>
      <c r="D590" s="118">
        <v>500</v>
      </c>
      <c r="E590" s="118">
        <v>7.99</v>
      </c>
      <c r="F590" s="116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96">
        <f t="shared" si="198"/>
        <v>-5.0899782864372654E-2</v>
      </c>
      <c r="K590" s="295">
        <f t="shared" si="199"/>
        <v>191760</v>
      </c>
      <c r="L590" s="295">
        <f t="shared" si="200"/>
        <v>-4939.9999999999709</v>
      </c>
      <c r="M590" s="295">
        <f t="shared" si="185"/>
        <v>5</v>
      </c>
      <c r="N590" s="295">
        <f t="shared" si="186"/>
        <v>0</v>
      </c>
      <c r="O590" s="295"/>
      <c r="P590" s="295">
        <f t="shared" si="201"/>
        <v>-0.42849981250001257</v>
      </c>
      <c r="Q590" s="295">
        <f t="shared" si="202"/>
        <v>-4000</v>
      </c>
      <c r="R590" s="295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97">
        <f t="shared" si="203"/>
        <v>-7.1834998125000205</v>
      </c>
      <c r="Y590" s="297">
        <f t="shared" si="204"/>
        <v>6.7550000000000079</v>
      </c>
      <c r="Z590" s="297">
        <f t="shared" si="205"/>
        <v>-2695341.7093821522</v>
      </c>
      <c r="AA590" s="297">
        <f>SUM(L$2:L590)-SUM(AB$2:AB590)</f>
        <v>-14565.549000000174</v>
      </c>
      <c r="AB590" s="298"/>
      <c r="AC590" s="192">
        <f t="shared" si="192"/>
        <v>-1286.4647687422166</v>
      </c>
      <c r="AD590" s="192">
        <f t="shared" si="193"/>
        <v>-25286.464768742218</v>
      </c>
    </row>
    <row r="591" spans="1:30" x14ac:dyDescent="0.25">
      <c r="A591" s="178">
        <v>43846</v>
      </c>
      <c r="B591" s="303" t="s">
        <v>809</v>
      </c>
      <c r="C591" s="66" t="s">
        <v>63</v>
      </c>
      <c r="D591" s="118">
        <v>400</v>
      </c>
      <c r="E591" s="118">
        <v>7.82</v>
      </c>
      <c r="F591" s="116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96">
        <f t="shared" si="198"/>
        <v>-7.003219569028285E-2</v>
      </c>
      <c r="K591" s="295">
        <f t="shared" si="199"/>
        <v>190808</v>
      </c>
      <c r="L591" s="295">
        <f t="shared" si="200"/>
        <v>-4085</v>
      </c>
      <c r="M591" s="295">
        <f t="shared" si="185"/>
        <v>5</v>
      </c>
      <c r="N591" s="295">
        <f t="shared" si="186"/>
        <v>0</v>
      </c>
      <c r="O591" s="295"/>
      <c r="P591" s="295">
        <f t="shared" si="201"/>
        <v>-0.58889325819673388</v>
      </c>
      <c r="Q591" s="295">
        <f t="shared" si="202"/>
        <v>-3133</v>
      </c>
      <c r="R591" s="295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97">
        <f t="shared" si="203"/>
        <v>-7.1050311452059907</v>
      </c>
      <c r="Y591" s="297">
        <f t="shared" si="204"/>
        <v>6.5161378870092568</v>
      </c>
      <c r="Z591" s="297">
        <f t="shared" si="205"/>
        <v>-2539932.5533060841</v>
      </c>
      <c r="AA591" s="297">
        <f>SUM(L$2:L591)-SUM(AB$2:AB591)</f>
        <v>-18650.549000000174</v>
      </c>
      <c r="AB591" s="298"/>
      <c r="AC591" s="192">
        <f t="shared" si="192"/>
        <v>-1836.5487215153848</v>
      </c>
      <c r="AD591" s="192">
        <f t="shared" si="193"/>
        <v>-26236.548721515384</v>
      </c>
    </row>
    <row r="592" spans="1:30" x14ac:dyDescent="0.25">
      <c r="A592" s="178">
        <v>43850</v>
      </c>
      <c r="B592" s="303" t="s">
        <v>793</v>
      </c>
      <c r="C592" s="332" t="s">
        <v>792</v>
      </c>
      <c r="D592" s="118">
        <v>400</v>
      </c>
      <c r="E592" s="118">
        <v>7.69</v>
      </c>
      <c r="F592" s="116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96">
        <f t="shared" si="198"/>
        <v>-8.4251245470190333E-2</v>
      </c>
      <c r="K592" s="295">
        <f t="shared" si="199"/>
        <v>190712</v>
      </c>
      <c r="L592" s="295">
        <f t="shared" si="200"/>
        <v>-3177</v>
      </c>
      <c r="M592" s="295">
        <f t="shared" si="185"/>
        <v>5</v>
      </c>
      <c r="N592" s="295">
        <f t="shared" si="186"/>
        <v>0</v>
      </c>
      <c r="O592" s="295"/>
      <c r="P592" s="295">
        <f t="shared" si="201"/>
        <v>-0.70749981854840005</v>
      </c>
      <c r="Q592" s="295">
        <f t="shared" si="202"/>
        <v>-3081</v>
      </c>
      <c r="R592" s="295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97">
        <f t="shared" si="203"/>
        <v>-7.3663411038453823</v>
      </c>
      <c r="Y592" s="297">
        <f t="shared" si="204"/>
        <v>6.6588412852969823</v>
      </c>
      <c r="Z592" s="297">
        <f t="shared" si="205"/>
        <v>-2176691.2157758228</v>
      </c>
      <c r="AA592" s="297">
        <f>SUM(L$2:L592)-SUM(AB$2:AB592)</f>
        <v>-21827.549000000174</v>
      </c>
      <c r="AB592" s="298"/>
      <c r="AC592" s="192">
        <f t="shared" si="192"/>
        <v>-2280.5230822172057</v>
      </c>
      <c r="AD592" s="192">
        <f t="shared" si="193"/>
        <v>-27080.523082217205</v>
      </c>
    </row>
    <row r="593" spans="1:30" x14ac:dyDescent="0.25">
      <c r="A593" s="152">
        <v>43852</v>
      </c>
      <c r="B593" s="303"/>
      <c r="C593" s="332" t="s">
        <v>795</v>
      </c>
      <c r="D593" s="118">
        <v>1000</v>
      </c>
      <c r="E593" s="118">
        <v>7.7</v>
      </c>
      <c r="F593" s="116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96">
        <f t="shared" si="198"/>
        <v>-8.01201866085446E-2</v>
      </c>
      <c r="K593" s="295">
        <f t="shared" si="199"/>
        <v>198660</v>
      </c>
      <c r="L593" s="295">
        <f t="shared" si="200"/>
        <v>243</v>
      </c>
      <c r="M593" s="295">
        <f t="shared" si="185"/>
        <v>5</v>
      </c>
      <c r="N593" s="295">
        <f t="shared" si="186"/>
        <v>0</v>
      </c>
      <c r="O593" s="295"/>
      <c r="P593" s="295">
        <f t="shared" si="201"/>
        <v>-0.67065874031008921</v>
      </c>
      <c r="Q593" s="295">
        <f t="shared" si="202"/>
        <v>-7705</v>
      </c>
      <c r="R593" s="295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97">
        <f t="shared" si="203"/>
        <v>-8.4021967026721924</v>
      </c>
      <c r="Y593" s="297">
        <f t="shared" si="204"/>
        <v>7.7315379623621032</v>
      </c>
      <c r="Z593" s="297">
        <f t="shared" si="205"/>
        <v>-961213.2482507691</v>
      </c>
      <c r="AA593" s="297">
        <f>SUM(L$2:L593)-SUM(AB$2:AB593)</f>
        <v>-21584.549000000174</v>
      </c>
      <c r="AB593" s="298"/>
      <c r="AC593" s="192">
        <f t="shared" si="192"/>
        <v>-2246.0187015909496</v>
      </c>
      <c r="AD593" s="192">
        <f t="shared" si="193"/>
        <v>-28046.018701590951</v>
      </c>
    </row>
    <row r="594" spans="1:30" x14ac:dyDescent="0.25">
      <c r="A594" s="152">
        <v>43853</v>
      </c>
      <c r="B594" s="303" t="s">
        <v>796</v>
      </c>
      <c r="C594" s="66" t="s">
        <v>63</v>
      </c>
      <c r="D594" s="118">
        <v>500</v>
      </c>
      <c r="E594" s="118">
        <v>7.52</v>
      </c>
      <c r="F594" s="116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96">
        <f t="shared" si="198"/>
        <v>-9.9905319074374832E-2</v>
      </c>
      <c r="K594" s="295">
        <f t="shared" si="199"/>
        <v>197776</v>
      </c>
      <c r="L594" s="295">
        <f t="shared" si="200"/>
        <v>-4649</v>
      </c>
      <c r="M594" s="295">
        <f t="shared" si="185"/>
        <v>5</v>
      </c>
      <c r="N594" s="295">
        <f t="shared" si="186"/>
        <v>0</v>
      </c>
      <c r="O594" s="295"/>
      <c r="P594" s="295">
        <f t="shared" si="201"/>
        <v>-0.83467663498100109</v>
      </c>
      <c r="Q594" s="295">
        <f t="shared" si="202"/>
        <v>-3765</v>
      </c>
      <c r="R594" s="295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97">
        <f t="shared" si="203"/>
        <v>-7.1198824782744934</v>
      </c>
      <c r="Y594" s="297">
        <f t="shared" si="204"/>
        <v>6.2852058432934923</v>
      </c>
      <c r="Z594" s="297">
        <f t="shared" si="205"/>
        <v>-1645590.45622931</v>
      </c>
      <c r="AA594" s="297">
        <f>SUM(L$2:L594)-SUM(AB$2:AB594)</f>
        <v>-26233.549000000174</v>
      </c>
      <c r="AB594" s="298"/>
      <c r="AC594" s="192">
        <f t="shared" si="192"/>
        <v>-2917.6887635971161</v>
      </c>
      <c r="AD594" s="192">
        <f t="shared" si="193"/>
        <v>-29217.688763597114</v>
      </c>
    </row>
    <row r="595" spans="1:30" x14ac:dyDescent="0.25">
      <c r="A595" s="152">
        <v>43864</v>
      </c>
      <c r="B595" s="303"/>
      <c r="C595" s="332" t="s">
        <v>797</v>
      </c>
      <c r="D595" s="118">
        <v>1000</v>
      </c>
      <c r="E595" s="118">
        <v>6.75</v>
      </c>
      <c r="F595" s="116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96">
        <f t="shared" si="198"/>
        <v>-0.1863627571986978</v>
      </c>
      <c r="K595" s="295">
        <f t="shared" si="199"/>
        <v>184275</v>
      </c>
      <c r="L595" s="295">
        <f t="shared" si="200"/>
        <v>-20256</v>
      </c>
      <c r="M595" s="295">
        <f t="shared" si="185"/>
        <v>5</v>
      </c>
      <c r="N595" s="295">
        <f t="shared" si="186"/>
        <v>0</v>
      </c>
      <c r="O595" s="295"/>
      <c r="P595" s="295">
        <f t="shared" si="201"/>
        <v>-1.5460804212454331</v>
      </c>
      <c r="Q595" s="295">
        <f t="shared" si="202"/>
        <v>-6755</v>
      </c>
      <c r="R595" s="295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97">
        <f t="shared" si="203"/>
        <v>-5.2974127676554996</v>
      </c>
      <c r="Y595" s="297">
        <f t="shared" si="204"/>
        <v>3.7513323464100665</v>
      </c>
      <c r="Z595" s="297">
        <f t="shared" si="205"/>
        <v>-465900.40993432072</v>
      </c>
      <c r="AA595" s="297">
        <f>SUM(L$2:L595)-SUM(AB$2:AB595)</f>
        <v>-46489.549000000174</v>
      </c>
      <c r="AB595" s="298"/>
      <c r="AC595" s="192">
        <f t="shared" si="192"/>
        <v>-6249.9098521852311</v>
      </c>
      <c r="AD595" s="192">
        <f t="shared" si="193"/>
        <v>-33549.909852185228</v>
      </c>
    </row>
    <row r="596" spans="1:30" x14ac:dyDescent="0.25">
      <c r="A596" s="152">
        <v>43874</v>
      </c>
      <c r="B596" s="303"/>
      <c r="C596" s="66" t="s">
        <v>69</v>
      </c>
      <c r="D596" s="118">
        <v>400</v>
      </c>
      <c r="E596" s="118">
        <v>7.04</v>
      </c>
      <c r="F596" s="116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96">
        <f t="shared" si="198"/>
        <v>-0.15334230649390865</v>
      </c>
      <c r="K596" s="295">
        <f t="shared" si="199"/>
        <v>189376</v>
      </c>
      <c r="L596" s="295">
        <f t="shared" si="200"/>
        <v>7909.1840000000084</v>
      </c>
      <c r="M596" s="295">
        <f t="shared" si="185"/>
        <v>5</v>
      </c>
      <c r="N596" s="295">
        <f t="shared" si="186"/>
        <v>2.8159999999999998</v>
      </c>
      <c r="O596" s="295"/>
      <c r="P596" s="295">
        <f t="shared" si="201"/>
        <v>-1.2750487546468507</v>
      </c>
      <c r="Q596" s="295">
        <f t="shared" si="202"/>
        <v>2808.1840000000084</v>
      </c>
      <c r="R596" s="295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97">
        <f t="shared" si="203"/>
        <v>-5.4985723414203722</v>
      </c>
      <c r="Y596" s="297">
        <f t="shared" si="204"/>
        <v>4.2235235867735215</v>
      </c>
      <c r="Z596" s="297">
        <f t="shared" si="205"/>
        <v>1418153.0570308045</v>
      </c>
      <c r="AA596" s="297">
        <f>SUM(L$2:L596)-SUM(AB$2:AB596)</f>
        <v>-38580.365000000165</v>
      </c>
      <c r="AB596" s="298"/>
      <c r="AC596" s="192">
        <f t="shared" si="192"/>
        <v>-4869.5542747514628</v>
      </c>
      <c r="AD596" s="192">
        <f t="shared" si="193"/>
        <v>-31769.554274751463</v>
      </c>
    </row>
    <row r="597" spans="1:30" x14ac:dyDescent="0.25">
      <c r="A597" s="152">
        <v>43878</v>
      </c>
      <c r="B597" s="303" t="s">
        <v>800</v>
      </c>
      <c r="C597" s="66" t="s">
        <v>69</v>
      </c>
      <c r="D597" s="118">
        <v>400</v>
      </c>
      <c r="E597" s="118">
        <v>7.18</v>
      </c>
      <c r="F597" s="116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96">
        <f t="shared" si="198"/>
        <v>-0.13831162068750294</v>
      </c>
      <c r="K597" s="295">
        <f t="shared" si="199"/>
        <v>190270</v>
      </c>
      <c r="L597" s="295">
        <f t="shared" si="200"/>
        <v>3758.127999999997</v>
      </c>
      <c r="M597" s="295">
        <f t="shared" si="185"/>
        <v>5</v>
      </c>
      <c r="N597" s="295">
        <f t="shared" si="186"/>
        <v>2.8719999999999999</v>
      </c>
      <c r="O597" s="295"/>
      <c r="P597" s="295">
        <f t="shared" si="201"/>
        <v>-1.1524786226415209</v>
      </c>
      <c r="Q597" s="295">
        <f t="shared" si="202"/>
        <v>2864.127999999997</v>
      </c>
      <c r="R597" s="295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97">
        <f t="shared" si="203"/>
        <v>-7.0203417349046591</v>
      </c>
      <c r="Y597" s="297">
        <f t="shared" si="204"/>
        <v>5.8678631122631382</v>
      </c>
      <c r="Z597" s="297">
        <f t="shared" si="205"/>
        <v>1520378.6975382643</v>
      </c>
      <c r="AA597" s="297">
        <f>SUM(L$2:L597)-SUM(AB$2:AB597)</f>
        <v>-34822.237000000168</v>
      </c>
      <c r="AB597" s="298"/>
      <c r="AC597" s="192">
        <f t="shared" si="192"/>
        <v>-4251.4503005919651</v>
      </c>
      <c r="AD597" s="192">
        <f t="shared" si="193"/>
        <v>-30751.450300591965</v>
      </c>
    </row>
    <row r="598" spans="1:30" x14ac:dyDescent="0.25">
      <c r="A598" s="152">
        <v>43889</v>
      </c>
      <c r="B598" s="303" t="s">
        <v>803</v>
      </c>
      <c r="C598" s="332" t="s">
        <v>802</v>
      </c>
      <c r="D598" s="118">
        <v>400</v>
      </c>
      <c r="E598" s="118">
        <v>6.99</v>
      </c>
      <c r="F598" s="116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96">
        <f t="shared" si="198"/>
        <v>-0.15911817729327296</v>
      </c>
      <c r="K598" s="295">
        <f t="shared" si="199"/>
        <v>188031</v>
      </c>
      <c r="L598" s="295">
        <f t="shared" si="200"/>
        <v>-5040</v>
      </c>
      <c r="M598" s="295">
        <f t="shared" si="185"/>
        <v>5</v>
      </c>
      <c r="N598" s="295">
        <f t="shared" si="186"/>
        <v>0</v>
      </c>
      <c r="O598" s="295"/>
      <c r="P598" s="295">
        <f t="shared" si="201"/>
        <v>-1.3227019888475944</v>
      </c>
      <c r="Q598" s="295">
        <f t="shared" si="202"/>
        <v>-2801</v>
      </c>
      <c r="R598" s="295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97">
        <f t="shared" si="203"/>
        <v>-6.513344616480583</v>
      </c>
      <c r="Y598" s="297">
        <f t="shared" si="204"/>
        <v>5.1906426276329887</v>
      </c>
      <c r="Z598" s="297">
        <f t="shared" si="205"/>
        <v>-1360191.0355574146</v>
      </c>
      <c r="AA598" s="297">
        <f>SUM(L$2:L598)-SUM(AB$2:AB598)</f>
        <v>-39862.237000000168</v>
      </c>
      <c r="AB598" s="298"/>
      <c r="AC598" s="192">
        <f t="shared" si="192"/>
        <v>-5087.6814246423901</v>
      </c>
      <c r="AD598" s="192">
        <f t="shared" si="193"/>
        <v>-31987.681424642389</v>
      </c>
    </row>
    <row r="599" spans="1:30" x14ac:dyDescent="0.25">
      <c r="A599" s="152">
        <v>43889</v>
      </c>
      <c r="B599" s="303"/>
      <c r="C599" s="66" t="s">
        <v>63</v>
      </c>
      <c r="D599" s="118">
        <v>400</v>
      </c>
      <c r="E599" s="118">
        <v>6.86</v>
      </c>
      <c r="F599" s="116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96">
        <f t="shared" si="198"/>
        <v>-0.17265667736862197</v>
      </c>
      <c r="K599" s="295">
        <f t="shared" si="199"/>
        <v>187278</v>
      </c>
      <c r="L599" s="295">
        <f t="shared" si="200"/>
        <v>-3502</v>
      </c>
      <c r="M599" s="295">
        <f t="shared" si="185"/>
        <v>5</v>
      </c>
      <c r="N599" s="295">
        <f t="shared" si="186"/>
        <v>0</v>
      </c>
      <c r="O599" s="295"/>
      <c r="P599" s="295">
        <f t="shared" si="201"/>
        <v>-1.4316001282051394</v>
      </c>
      <c r="Q599" s="295">
        <f t="shared" si="202"/>
        <v>-2749</v>
      </c>
      <c r="R599" s="295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97">
        <f t="shared" si="203"/>
        <v>-7.0176823399184904</v>
      </c>
      <c r="Y599" s="297">
        <f t="shared" si="204"/>
        <v>5.5860822117133511</v>
      </c>
      <c r="Z599" s="297">
        <f t="shared" si="205"/>
        <v>-1293724.7791825072</v>
      </c>
      <c r="AA599" s="297">
        <f>SUM(L$2:L599)-SUM(AB$2:AB599)</f>
        <v>-43364.237000000168</v>
      </c>
      <c r="AB599" s="298"/>
      <c r="AC599" s="192">
        <f t="shared" si="192"/>
        <v>-5694.3355915816774</v>
      </c>
      <c r="AD599" s="192">
        <f t="shared" si="193"/>
        <v>-32994.335591581679</v>
      </c>
    </row>
    <row r="600" spans="1:30" x14ac:dyDescent="0.25">
      <c r="A600" s="152">
        <v>43892</v>
      </c>
      <c r="B600" s="303" t="s">
        <v>804</v>
      </c>
      <c r="C600" s="66" t="s">
        <v>69</v>
      </c>
      <c r="D600" s="118">
        <v>400</v>
      </c>
      <c r="E600" s="118">
        <f>E599+0.24</f>
        <v>7.1000000000000005</v>
      </c>
      <c r="F600" s="116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96">
        <f t="shared" si="198"/>
        <v>-0.14556765727484541</v>
      </c>
      <c r="K600" s="295">
        <f t="shared" si="199"/>
        <v>190990</v>
      </c>
      <c r="L600" s="295">
        <f t="shared" si="200"/>
        <v>6544.1600000000035</v>
      </c>
      <c r="M600" s="295">
        <f t="shared" si="185"/>
        <v>5</v>
      </c>
      <c r="N600" s="295">
        <f t="shared" si="186"/>
        <v>2.84</v>
      </c>
      <c r="O600" s="295"/>
      <c r="P600" s="295">
        <f t="shared" si="201"/>
        <v>-1.2096105390334673</v>
      </c>
      <c r="Q600" s="295">
        <f t="shared" si="202"/>
        <v>2832.1600000000035</v>
      </c>
      <c r="R600" s="295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97">
        <f t="shared" si="203"/>
        <v>-5.9989501243676315</v>
      </c>
      <c r="Y600" s="297">
        <f t="shared" si="204"/>
        <v>4.7893395853341643</v>
      </c>
      <c r="Z600" s="297">
        <f t="shared" si="205"/>
        <v>1493580.5882722947</v>
      </c>
      <c r="AA600" s="297">
        <f>SUM(L$2:L600)-SUM(AB$2:AB600)</f>
        <v>-36820.077000000165</v>
      </c>
      <c r="AB600" s="298"/>
      <c r="AC600" s="192">
        <f t="shared" si="192"/>
        <v>-4580.5991884859577</v>
      </c>
      <c r="AD600" s="192">
        <f t="shared" si="193"/>
        <v>-31480.599188485958</v>
      </c>
    </row>
    <row r="601" spans="1:30" x14ac:dyDescent="0.25">
      <c r="A601" s="152">
        <v>43894</v>
      </c>
      <c r="B601" s="303"/>
      <c r="C601" s="66" t="s">
        <v>69</v>
      </c>
      <c r="D601" s="118">
        <v>400</v>
      </c>
      <c r="E601" s="118">
        <v>7.31</v>
      </c>
      <c r="F601" s="116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96">
        <f t="shared" si="198"/>
        <v>-0.12192171296227639</v>
      </c>
      <c r="K601" s="295">
        <f t="shared" si="199"/>
        <v>193715</v>
      </c>
      <c r="L601" s="295">
        <f t="shared" si="200"/>
        <v>5641.0760000000009</v>
      </c>
      <c r="M601" s="295">
        <f t="shared" si="185"/>
        <v>5</v>
      </c>
      <c r="N601" s="295">
        <f t="shared" si="186"/>
        <v>2.9239999999999999</v>
      </c>
      <c r="O601" s="295"/>
      <c r="P601" s="295">
        <f t="shared" si="201"/>
        <v>-1.0149980188679359</v>
      </c>
      <c r="Q601" s="295">
        <f t="shared" si="202"/>
        <v>2916.0760000000009</v>
      </c>
      <c r="R601" s="295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97">
        <f t="shared" si="203"/>
        <v>-6.3905230600534191</v>
      </c>
      <c r="Y601" s="297">
        <f t="shared" si="204"/>
        <v>5.3755250411854831</v>
      </c>
      <c r="Z601" s="297">
        <f t="shared" si="205"/>
        <v>1722179.3487352196</v>
      </c>
      <c r="AA601" s="297">
        <f>SUM(L$2:L601)-SUM(AB$2:AB601)</f>
        <v>-31179.001000000164</v>
      </c>
      <c r="AB601" s="298"/>
      <c r="AC601" s="192">
        <f t="shared" si="192"/>
        <v>-3677.7016109781534</v>
      </c>
      <c r="AD601" s="192">
        <f t="shared" si="193"/>
        <v>-30177.701610978154</v>
      </c>
    </row>
    <row r="602" spans="1:30" x14ac:dyDescent="0.25">
      <c r="A602" s="152">
        <v>43899</v>
      </c>
      <c r="B602" s="303" t="s">
        <v>805</v>
      </c>
      <c r="C602" s="66" t="s">
        <v>63</v>
      </c>
      <c r="D602" s="118">
        <v>400</v>
      </c>
      <c r="E602" s="118">
        <v>7.02</v>
      </c>
      <c r="F602" s="116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96">
        <f t="shared" si="198"/>
        <v>-0.15480531822589394</v>
      </c>
      <c r="K602" s="295">
        <f t="shared" si="199"/>
        <v>188838</v>
      </c>
      <c r="L602" s="295">
        <f t="shared" si="200"/>
        <v>-7690</v>
      </c>
      <c r="M602" s="295">
        <f t="shared" si="185"/>
        <v>5</v>
      </c>
      <c r="N602" s="295">
        <f t="shared" si="186"/>
        <v>0</v>
      </c>
      <c r="O602" s="295"/>
      <c r="P602" s="295">
        <f t="shared" si="201"/>
        <v>-1.2857787174721302</v>
      </c>
      <c r="Q602" s="295">
        <f t="shared" si="202"/>
        <v>-2813</v>
      </c>
      <c r="R602" s="295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97">
        <f t="shared" si="203"/>
        <v>-5.5720424928009606</v>
      </c>
      <c r="Y602" s="297">
        <f t="shared" si="204"/>
        <v>4.2862637753288304</v>
      </c>
      <c r="Z602" s="297">
        <f t="shared" si="205"/>
        <v>-1399634.6405114613</v>
      </c>
      <c r="AA602" s="297">
        <f>SUM(L$2:L602)-SUM(AB$2:AB602)</f>
        <v>-38869.001000000164</v>
      </c>
      <c r="AB602" s="298"/>
      <c r="AC602" s="192">
        <f t="shared" si="192"/>
        <v>-4924.5233299501861</v>
      </c>
      <c r="AD602" s="192">
        <f t="shared" si="193"/>
        <v>-31824.523329950185</v>
      </c>
    </row>
    <row r="603" spans="1:30" x14ac:dyDescent="0.25">
      <c r="A603" s="152">
        <v>43903</v>
      </c>
      <c r="B603" s="303"/>
      <c r="C603" s="332" t="s">
        <v>806</v>
      </c>
      <c r="D603" s="118">
        <v>400</v>
      </c>
      <c r="E603" s="118">
        <v>6.78</v>
      </c>
      <c r="F603" s="116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96">
        <f t="shared" si="198"/>
        <v>-0.18151588944839836</v>
      </c>
      <c r="K603" s="295">
        <f t="shared" si="199"/>
        <v>185094</v>
      </c>
      <c r="L603" s="295">
        <f t="shared" si="200"/>
        <v>-6461</v>
      </c>
      <c r="M603" s="295">
        <f t="shared" si="185"/>
        <v>5</v>
      </c>
      <c r="N603" s="295">
        <f t="shared" si="186"/>
        <v>0</v>
      </c>
      <c r="O603" s="295"/>
      <c r="P603" s="295">
        <f t="shared" si="201"/>
        <v>-1.5036061355311459</v>
      </c>
      <c r="Q603" s="295">
        <f t="shared" si="202"/>
        <v>-2717</v>
      </c>
      <c r="R603" s="295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97">
        <f t="shared" si="203"/>
        <v>-5.9056157049091365</v>
      </c>
      <c r="Y603" s="297">
        <f t="shared" si="204"/>
        <v>4.4020095693779906</v>
      </c>
      <c r="Z603" s="297">
        <f t="shared" si="205"/>
        <v>-1231250.3826872231</v>
      </c>
      <c r="AA603" s="297">
        <f>SUM(L$2:L698)-SUM(AB$2:AB698)</f>
        <v>-227188.64600000012</v>
      </c>
      <c r="AB603" s="298"/>
      <c r="AC603" s="192">
        <f t="shared" si="192"/>
        <v>-6051.3161174410479</v>
      </c>
      <c r="AD603" s="192">
        <f t="shared" si="193"/>
        <v>-33351.316117441049</v>
      </c>
    </row>
    <row r="604" spans="1:30" x14ac:dyDescent="0.25">
      <c r="A604" s="152">
        <v>43909</v>
      </c>
      <c r="B604" s="303"/>
      <c r="C604" s="332" t="s">
        <v>807</v>
      </c>
      <c r="D604" s="118">
        <v>500</v>
      </c>
      <c r="E604" s="118">
        <v>6.57</v>
      </c>
      <c r="F604" s="66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94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87">
        <f>W604-G604</f>
        <v>-6.5088927890818153</v>
      </c>
      <c r="Y604" s="87">
        <f>(X604-P604)*-1</f>
        <v>4.8259270516717327</v>
      </c>
      <c r="Z604" s="87">
        <f>F604/U604</f>
        <v>-907298.91596576083</v>
      </c>
      <c r="AA604" s="87">
        <f>SUM(L$2:L604)-SUM(AB$2:AB604)</f>
        <v>-51068.001000000164</v>
      </c>
      <c r="AB604" s="356"/>
      <c r="AC604" s="356">
        <f>I604/E604*(1-0.0005)</f>
        <v>-7117.6642734018724</v>
      </c>
      <c r="AD604" s="356">
        <f>AC604-F604</f>
        <v>-34917.664273401875</v>
      </c>
    </row>
    <row r="605" spans="1:30" x14ac:dyDescent="0.25">
      <c r="A605" s="152">
        <v>43909</v>
      </c>
      <c r="B605" s="303"/>
      <c r="C605" s="332" t="s">
        <v>808</v>
      </c>
      <c r="D605" s="118">
        <v>400</v>
      </c>
      <c r="E605" s="118">
        <v>6.45</v>
      </c>
      <c r="F605" s="66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94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87">
        <f>W605-G605</f>
        <v>-6.9351125805931764</v>
      </c>
      <c r="Y605" s="87">
        <f>(X605-P605)*-1</f>
        <v>5.1575435203094777</v>
      </c>
      <c r="Z605" s="87">
        <f>F605/U605</f>
        <v>-1110381.4825721292</v>
      </c>
      <c r="AA605" s="87">
        <f>SUM(L$2:L605)-SUM(AB$2:AB605)</f>
        <v>-54409.001000000164</v>
      </c>
      <c r="AB605" s="356"/>
      <c r="AC605" s="356">
        <f>I605/E605*(1-0.0005)</f>
        <v>-7767.8114381783416</v>
      </c>
      <c r="AD605" s="356">
        <f>AC605-F605</f>
        <v>-35967.811438178338</v>
      </c>
    </row>
    <row r="606" spans="1:30" x14ac:dyDescent="0.25">
      <c r="A606" s="152">
        <v>43915</v>
      </c>
      <c r="B606" s="303" t="s">
        <v>810</v>
      </c>
      <c r="C606" s="66" t="s">
        <v>69</v>
      </c>
      <c r="D606" s="118">
        <v>400</v>
      </c>
      <c r="E606" s="118">
        <v>6.77</v>
      </c>
      <c r="F606" s="66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94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87">
        <f>W606-G606</f>
        <v>-4.9098122431060665</v>
      </c>
      <c r="Y606" s="87">
        <f>(X606-P606)*-1</f>
        <v>3.4309936999405872</v>
      </c>
      <c r="Z606" s="87">
        <f>F606/U606</f>
        <v>1308267.1307656465</v>
      </c>
      <c r="AA606" s="87">
        <f>SUM(L$2:L606)-SUM(AB$2:AB606)</f>
        <v>-45392.709000000177</v>
      </c>
      <c r="AB606" s="356"/>
      <c r="AC606" s="356">
        <f>I606/E606*(1-0.0005)</f>
        <v>-6069.5125439069889</v>
      </c>
      <c r="AD606" s="356">
        <f>AC606-F606</f>
        <v>-33869.512543906989</v>
      </c>
    </row>
    <row r="607" spans="1:30" x14ac:dyDescent="0.25">
      <c r="A607" s="152">
        <v>43945</v>
      </c>
      <c r="B607" s="303"/>
      <c r="C607" s="66" t="s">
        <v>63</v>
      </c>
      <c r="D607" s="118">
        <v>400</v>
      </c>
      <c r="E607" s="118">
        <v>6.57</v>
      </c>
      <c r="F607" s="66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94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87">
        <f>W607-G607</f>
        <v>-6.1116241408352376</v>
      </c>
      <c r="Y607" s="87">
        <f>(X607-P607)*-1</f>
        <v>4.4564413216862899</v>
      </c>
      <c r="Z607" s="87">
        <f>F607/U607</f>
        <v>-1193109.209613251</v>
      </c>
      <c r="AA607" s="87">
        <f>SUM(L$2:L607)-SUM(AB$2:AB607)</f>
        <v>-50957.709000000177</v>
      </c>
      <c r="AB607" s="356"/>
      <c r="AC607" s="356">
        <f>I607/E607*(1-0.0005)</f>
        <v>-7100.8854523973077</v>
      </c>
      <c r="AD607" s="356">
        <f>AC607-F607</f>
        <v>-35300.885452397306</v>
      </c>
    </row>
    <row r="608" spans="1:30" s="1" customFormat="1" x14ac:dyDescent="0.25">
      <c r="A608" s="301">
        <v>43950</v>
      </c>
      <c r="B608" s="303" t="s">
        <v>811</v>
      </c>
      <c r="C608" s="66" t="s">
        <v>69</v>
      </c>
      <c r="D608" s="118">
        <v>400</v>
      </c>
      <c r="E608" s="118">
        <v>6.65</v>
      </c>
      <c r="F608" s="66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94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SUM(L$2:L698)-SUM(AB$2:AB698)</f>
        <v>-227188.64600000012</v>
      </c>
      <c r="AB608" s="192"/>
      <c r="AC608" s="192">
        <f>I608/E608*(1-0.0005)</f>
        <v>-6677.5340740226038</v>
      </c>
      <c r="AD608" s="192">
        <f>AC608-F608</f>
        <v>-34477.534074022602</v>
      </c>
    </row>
    <row r="609" spans="1:30" s="1" customFormat="1" x14ac:dyDescent="0.25">
      <c r="A609" s="301">
        <v>43951</v>
      </c>
      <c r="B609" s="303" t="s">
        <v>813</v>
      </c>
      <c r="C609" s="66" t="s">
        <v>69</v>
      </c>
      <c r="D609" s="118">
        <v>400</v>
      </c>
      <c r="E609" s="118">
        <v>6.81</v>
      </c>
      <c r="F609" s="66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94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92"/>
      <c r="AC609" s="192">
        <f t="shared" ref="AC609:AC621" si="220">I609/E609*(1-0.0005)</f>
        <v>-5868.9494464391055</v>
      </c>
      <c r="AD609" s="192">
        <f t="shared" ref="AD609:AD621" si="221">AC609-F609</f>
        <v>-33268.949446439103</v>
      </c>
    </row>
    <row r="610" spans="1:30" s="1" customFormat="1" x14ac:dyDescent="0.25">
      <c r="A610" s="301">
        <v>43951</v>
      </c>
      <c r="B610" s="303" t="s">
        <v>815</v>
      </c>
      <c r="C610" s="66" t="s">
        <v>69</v>
      </c>
      <c r="D610" s="118">
        <v>400</v>
      </c>
      <c r="E610" s="118">
        <v>6.94</v>
      </c>
      <c r="F610" s="66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94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92"/>
      <c r="AC610" s="192">
        <f t="shared" si="220"/>
        <v>-5247.1323980187772</v>
      </c>
      <c r="AD610" s="192">
        <f t="shared" si="221"/>
        <v>-32247.132398018777</v>
      </c>
    </row>
    <row r="611" spans="1:30" s="1" customFormat="1" x14ac:dyDescent="0.25">
      <c r="A611" s="301">
        <v>43957</v>
      </c>
      <c r="B611" s="303"/>
      <c r="C611" s="332" t="s">
        <v>814</v>
      </c>
      <c r="D611" s="118">
        <v>400</v>
      </c>
      <c r="E611" s="118">
        <v>6.66</v>
      </c>
      <c r="F611" s="66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94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92"/>
      <c r="AC611" s="192">
        <f t="shared" si="220"/>
        <v>-6603.0505018393869</v>
      </c>
      <c r="AD611" s="192">
        <f t="shared" si="221"/>
        <v>-34003.050501839389</v>
      </c>
    </row>
    <row r="612" spans="1:30" s="1" customFormat="1" x14ac:dyDescent="0.25">
      <c r="A612" s="301">
        <v>43963</v>
      </c>
      <c r="B612" s="364" t="s">
        <v>828</v>
      </c>
      <c r="C612" s="66" t="s">
        <v>63</v>
      </c>
      <c r="D612" s="118">
        <v>500</v>
      </c>
      <c r="E612" s="118">
        <v>6.63</v>
      </c>
      <c r="F612" s="66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94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92"/>
      <c r="AC612" s="192">
        <f t="shared" si="220"/>
        <v>-6757.6022386501236</v>
      </c>
      <c r="AD612" s="192">
        <f t="shared" si="221"/>
        <v>-34657.602238650121</v>
      </c>
    </row>
    <row r="613" spans="1:30" s="1" customFormat="1" x14ac:dyDescent="0.25">
      <c r="A613" s="301">
        <v>43964</v>
      </c>
      <c r="B613" s="364" t="s">
        <v>828</v>
      </c>
      <c r="C613" s="66" t="s">
        <v>63</v>
      </c>
      <c r="D613" s="118">
        <v>600</v>
      </c>
      <c r="E613" s="118">
        <v>6.59</v>
      </c>
      <c r="F613" s="66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94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92"/>
      <c r="AC613" s="192">
        <f t="shared" si="220"/>
        <v>-6968.6407196130986</v>
      </c>
      <c r="AD613" s="192">
        <f t="shared" si="221"/>
        <v>-35468.640719613097</v>
      </c>
    </row>
    <row r="614" spans="1:30" s="1" customFormat="1" x14ac:dyDescent="0.25">
      <c r="A614" s="301">
        <v>43973</v>
      </c>
      <c r="B614" s="303" t="s">
        <v>819</v>
      </c>
      <c r="C614" s="332" t="s">
        <v>818</v>
      </c>
      <c r="D614" s="118">
        <v>400</v>
      </c>
      <c r="E614" s="118">
        <v>6.41</v>
      </c>
      <c r="F614" s="66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94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92"/>
      <c r="AC614" s="192">
        <f t="shared" si="220"/>
        <v>-7965.0194761700968</v>
      </c>
      <c r="AD614" s="192">
        <f t="shared" si="221"/>
        <v>-36865.019476170099</v>
      </c>
    </row>
    <row r="615" spans="1:30" s="1" customFormat="1" x14ac:dyDescent="0.25">
      <c r="A615" s="301">
        <v>43977</v>
      </c>
      <c r="B615" s="303" t="s">
        <v>820</v>
      </c>
      <c r="C615" s="66" t="s">
        <v>69</v>
      </c>
      <c r="D615" s="118">
        <v>400</v>
      </c>
      <c r="E615" s="118">
        <v>6.55</v>
      </c>
      <c r="F615" s="66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94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92"/>
      <c r="AC615" s="192">
        <f t="shared" si="220"/>
        <v>-7178.5364934733307</v>
      </c>
      <c r="AD615" s="192">
        <f t="shared" si="221"/>
        <v>-35678.53649347333</v>
      </c>
    </row>
    <row r="616" spans="1:30" s="1" customFormat="1" x14ac:dyDescent="0.25">
      <c r="A616" s="301">
        <v>43979</v>
      </c>
      <c r="B616" s="303" t="s">
        <v>822</v>
      </c>
      <c r="C616" s="66" t="s">
        <v>69</v>
      </c>
      <c r="D616" s="118">
        <v>600</v>
      </c>
      <c r="E616" s="118">
        <v>6.64</v>
      </c>
      <c r="F616" s="66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94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92"/>
      <c r="AC616" s="192">
        <f t="shared" si="220"/>
        <v>-6696.4873554593842</v>
      </c>
      <c r="AD616" s="192">
        <f t="shared" si="221"/>
        <v>-34596.487355459387</v>
      </c>
    </row>
    <row r="617" spans="1:30" s="1" customFormat="1" x14ac:dyDescent="0.25">
      <c r="A617" s="301">
        <v>43984</v>
      </c>
      <c r="B617" s="303" t="s">
        <v>823</v>
      </c>
      <c r="C617" s="66" t="s">
        <v>69</v>
      </c>
      <c r="D617" s="118">
        <v>400</v>
      </c>
      <c r="E617" s="118">
        <v>6.74</v>
      </c>
      <c r="F617" s="66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94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92"/>
      <c r="AC617" s="192">
        <f t="shared" si="220"/>
        <v>-6184.5345982567214</v>
      </c>
      <c r="AD617" s="192">
        <f t="shared" si="221"/>
        <v>-33684.534598256723</v>
      </c>
    </row>
    <row r="618" spans="1:30" s="1" customFormat="1" x14ac:dyDescent="0.25">
      <c r="A618" s="301">
        <v>43991</v>
      </c>
      <c r="B618" s="364" t="s">
        <v>828</v>
      </c>
      <c r="C618" s="66" t="s">
        <v>63</v>
      </c>
      <c r="D618" s="118">
        <v>600</v>
      </c>
      <c r="E618" s="118">
        <v>6.65</v>
      </c>
      <c r="F618" s="66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94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92"/>
      <c r="AC618" s="192">
        <f t="shared" si="220"/>
        <v>-6640.980931165459</v>
      </c>
      <c r="AD618" s="192">
        <f t="shared" si="221"/>
        <v>-34740.980931165461</v>
      </c>
    </row>
    <row r="619" spans="1:30" s="1" customFormat="1" x14ac:dyDescent="0.25">
      <c r="A619" s="301">
        <v>43993</v>
      </c>
      <c r="B619" s="303"/>
      <c r="C619" s="66" t="s">
        <v>63</v>
      </c>
      <c r="D619" s="118">
        <v>500</v>
      </c>
      <c r="E619" s="118">
        <v>6.61</v>
      </c>
      <c r="F619" s="66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94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92"/>
      <c r="AC619" s="192">
        <f t="shared" si="220"/>
        <v>-6851.8848248487602</v>
      </c>
      <c r="AD619" s="192">
        <f t="shared" si="221"/>
        <v>-35451.884824848763</v>
      </c>
    </row>
    <row r="620" spans="1:30" s="1" customFormat="1" x14ac:dyDescent="0.25">
      <c r="A620" s="301">
        <v>43994</v>
      </c>
      <c r="B620" s="303"/>
      <c r="C620" s="332" t="s">
        <v>825</v>
      </c>
      <c r="D620" s="118">
        <v>500</v>
      </c>
      <c r="E620" s="118">
        <v>6.54</v>
      </c>
      <c r="F620" s="66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94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92"/>
      <c r="AC620" s="192">
        <f t="shared" si="220"/>
        <v>-7231.9503352064685</v>
      </c>
      <c r="AD620" s="192">
        <f t="shared" si="221"/>
        <v>-36331.950335206471</v>
      </c>
    </row>
    <row r="621" spans="1:30" s="1" customFormat="1" x14ac:dyDescent="0.25">
      <c r="A621" s="301">
        <v>43998</v>
      </c>
      <c r="B621" s="303" t="s">
        <v>826</v>
      </c>
      <c r="C621" s="66" t="s">
        <v>69</v>
      </c>
      <c r="D621" s="118">
        <v>400</v>
      </c>
      <c r="E621" s="118">
        <v>6.64</v>
      </c>
      <c r="F621" s="66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94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SUM(L$2:L698)-SUM(AB$2:AB698)</f>
        <v>-227188.64600000012</v>
      </c>
      <c r="AB621" s="192"/>
      <c r="AC621" s="192">
        <f t="shared" si="220"/>
        <v>-6686.1539705196228</v>
      </c>
      <c r="AD621" s="192">
        <f t="shared" si="221"/>
        <v>-35386.153970519619</v>
      </c>
    </row>
    <row r="622" spans="1:30" s="1" customFormat="1" x14ac:dyDescent="0.25">
      <c r="A622" s="301">
        <v>43998</v>
      </c>
      <c r="B622" s="303" t="s">
        <v>827</v>
      </c>
      <c r="C622" s="66" t="s">
        <v>69</v>
      </c>
      <c r="D622" s="118">
        <v>600</v>
      </c>
      <c r="E622" s="118">
        <v>6.68</v>
      </c>
      <c r="F622" s="66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94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92"/>
      <c r="AC622" s="192">
        <f t="shared" ref="AC622:AC627" si="232">I622/E622*(1-0.0005)</f>
        <v>-7670.8467148578275</v>
      </c>
      <c r="AD622" s="192">
        <f t="shared" ref="AD622:AD627" si="233">AC622-F622</f>
        <v>-35770.846714857827</v>
      </c>
    </row>
    <row r="623" spans="1:30" s="1" customFormat="1" x14ac:dyDescent="0.25">
      <c r="A623" s="301">
        <v>44013</v>
      </c>
      <c r="B623" s="303" t="s">
        <v>849</v>
      </c>
      <c r="C623" s="66" t="s">
        <v>69</v>
      </c>
      <c r="D623" s="118">
        <v>400</v>
      </c>
      <c r="E623" s="118">
        <v>6.73</v>
      </c>
      <c r="F623" s="66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94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92"/>
      <c r="AC623" s="192">
        <f t="shared" si="232"/>
        <v>-7406.3368067236679</v>
      </c>
      <c r="AD623" s="192">
        <f t="shared" si="233"/>
        <v>-35106.336806723666</v>
      </c>
    </row>
    <row r="624" spans="1:30" s="1" customFormat="1" x14ac:dyDescent="0.25">
      <c r="A624" s="301">
        <v>44013</v>
      </c>
      <c r="B624" s="303" t="s">
        <v>850</v>
      </c>
      <c r="C624" s="66" t="s">
        <v>69</v>
      </c>
      <c r="D624" s="118">
        <v>400</v>
      </c>
      <c r="E624" s="118">
        <v>6.83</v>
      </c>
      <c r="F624" s="66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94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92"/>
      <c r="AC624" s="192">
        <f t="shared" si="232"/>
        <v>-6893.6690839312278</v>
      </c>
      <c r="AD624" s="192">
        <f t="shared" si="233"/>
        <v>-34193.669083931229</v>
      </c>
    </row>
    <row r="625" spans="1:30" s="1" customFormat="1" x14ac:dyDescent="0.25">
      <c r="A625" s="301">
        <v>44014</v>
      </c>
      <c r="B625" s="303"/>
      <c r="C625" s="66" t="s">
        <v>69</v>
      </c>
      <c r="D625" s="118">
        <v>400</v>
      </c>
      <c r="E625" s="118">
        <v>6.95</v>
      </c>
      <c r="F625" s="66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94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92"/>
      <c r="AC625" s="192">
        <f t="shared" si="232"/>
        <v>-6304.6293457914071</v>
      </c>
      <c r="AD625" s="192">
        <f t="shared" si="233"/>
        <v>-33204.629345791407</v>
      </c>
    </row>
    <row r="626" spans="1:30" s="1" customFormat="1" x14ac:dyDescent="0.25">
      <c r="A626" s="301">
        <v>44015</v>
      </c>
      <c r="B626" s="303"/>
      <c r="C626" s="66" t="s">
        <v>69</v>
      </c>
      <c r="D626" s="118">
        <v>400</v>
      </c>
      <c r="E626" s="118">
        <v>7.09</v>
      </c>
      <c r="F626" s="66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94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92"/>
      <c r="AC626" s="192">
        <f t="shared" si="232"/>
        <v>-5650.3369584274033</v>
      </c>
      <c r="AD626" s="192">
        <f t="shared" si="233"/>
        <v>-32150.336958427404</v>
      </c>
    </row>
    <row r="627" spans="1:30" s="1" customFormat="1" x14ac:dyDescent="0.25">
      <c r="A627" s="301">
        <v>44018</v>
      </c>
      <c r="B627" s="303"/>
      <c r="C627" s="66" t="s">
        <v>69</v>
      </c>
      <c r="D627" s="118">
        <v>400</v>
      </c>
      <c r="E627" s="118">
        <v>7.31</v>
      </c>
      <c r="F627" s="66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94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SUM(L$2:L698)-SUM(AB$2:AB698)</f>
        <v>-227188.64600000012</v>
      </c>
      <c r="AB627" s="192"/>
      <c r="AC627" s="192">
        <f t="shared" si="232"/>
        <v>-4684.2303793776055</v>
      </c>
      <c r="AD627" s="192">
        <f t="shared" si="233"/>
        <v>-30784.230379377605</v>
      </c>
    </row>
    <row r="628" spans="1:30" s="1" customFormat="1" x14ac:dyDescent="0.25">
      <c r="A628" s="301">
        <v>44018</v>
      </c>
      <c r="B628" s="303"/>
      <c r="C628" s="66" t="s">
        <v>69</v>
      </c>
      <c r="D628" s="118">
        <v>400</v>
      </c>
      <c r="E628" s="118">
        <f>E627+0.24</f>
        <v>7.55</v>
      </c>
      <c r="F628" s="66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94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92"/>
      <c r="AC628" s="192">
        <f t="shared" ref="AC628:AC647" si="248">I628/E628*(1-0.0005)</f>
        <v>-3707.1353726159309</v>
      </c>
      <c r="AD628" s="192">
        <f t="shared" ref="AD628:AD647" si="249">AC628-F628</f>
        <v>-29407.135372615932</v>
      </c>
    </row>
    <row r="629" spans="1:30" s="1" customFormat="1" x14ac:dyDescent="0.25">
      <c r="A629" s="301">
        <v>44018</v>
      </c>
      <c r="B629" s="303"/>
      <c r="C629" s="66" t="s">
        <v>69</v>
      </c>
      <c r="D629" s="118">
        <v>400</v>
      </c>
      <c r="E629" s="118">
        <v>7.81</v>
      </c>
      <c r="F629" s="66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94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92"/>
      <c r="AC629" s="192">
        <f t="shared" si="248"/>
        <v>-2729.6201025928672</v>
      </c>
      <c r="AD629" s="192">
        <f t="shared" si="249"/>
        <v>-28029.620102592868</v>
      </c>
    </row>
    <row r="630" spans="1:30" s="1" customFormat="1" x14ac:dyDescent="0.25">
      <c r="A630" s="301">
        <v>44019</v>
      </c>
      <c r="B630" s="303"/>
      <c r="C630" s="66" t="s">
        <v>69</v>
      </c>
      <c r="D630" s="118">
        <v>400</v>
      </c>
      <c r="E630" s="118">
        <v>8.2200000000000006</v>
      </c>
      <c r="F630" s="66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94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92"/>
      <c r="AC630" s="192">
        <f t="shared" si="248"/>
        <v>-1333.1877563564794</v>
      </c>
      <c r="AD630" s="192">
        <f t="shared" si="249"/>
        <v>-26233.187756356478</v>
      </c>
    </row>
    <row r="631" spans="1:30" s="1" customFormat="1" x14ac:dyDescent="0.25">
      <c r="A631" s="365">
        <v>44021</v>
      </c>
      <c r="B631" s="303"/>
      <c r="C631" s="66" t="s">
        <v>69</v>
      </c>
      <c r="D631" s="118">
        <v>400</v>
      </c>
      <c r="E631" s="118">
        <v>7.77</v>
      </c>
      <c r="F631" s="66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94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92"/>
      <c r="AC631" s="192">
        <f t="shared" si="248"/>
        <v>-2852.8062809845947</v>
      </c>
      <c r="AD631" s="192">
        <f t="shared" si="249"/>
        <v>-27352.806280984594</v>
      </c>
    </row>
    <row r="632" spans="1:30" s="1" customFormat="1" x14ac:dyDescent="0.25">
      <c r="A632" s="301">
        <v>44021</v>
      </c>
      <c r="B632" s="303" t="s">
        <v>862</v>
      </c>
      <c r="C632" s="66" t="s">
        <v>69</v>
      </c>
      <c r="D632" s="118">
        <v>400</v>
      </c>
      <c r="E632" s="118">
        <v>7.84</v>
      </c>
      <c r="F632" s="66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94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92"/>
      <c r="AC632" s="192">
        <f t="shared" si="248"/>
        <v>-2609.7314075574354</v>
      </c>
      <c r="AD632" s="192">
        <f t="shared" si="249"/>
        <v>-26709.731407557436</v>
      </c>
    </row>
    <row r="633" spans="1:30" s="1" customFormat="1" x14ac:dyDescent="0.25">
      <c r="A633" s="301">
        <v>44022</v>
      </c>
      <c r="B633" s="303" t="s">
        <v>840</v>
      </c>
      <c r="C633" s="332" t="s">
        <v>834</v>
      </c>
      <c r="D633" s="118">
        <v>400</v>
      </c>
      <c r="E633" s="118">
        <v>7.46</v>
      </c>
      <c r="F633" s="66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94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92"/>
      <c r="AC633" s="192">
        <f t="shared" si="248"/>
        <v>-3001.6525114276533</v>
      </c>
      <c r="AD633" s="192">
        <f t="shared" si="249"/>
        <v>-27501.652511427652</v>
      </c>
    </row>
    <row r="634" spans="1:30" s="1" customFormat="1" x14ac:dyDescent="0.25">
      <c r="A634" s="301">
        <v>44025</v>
      </c>
      <c r="B634" s="303"/>
      <c r="C634" s="66" t="s">
        <v>69</v>
      </c>
      <c r="D634" s="118">
        <v>4500</v>
      </c>
      <c r="E634" s="118">
        <v>7.48</v>
      </c>
      <c r="F634" s="66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94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92"/>
      <c r="AC634" s="192">
        <f t="shared" si="248"/>
        <v>-2933.773622693891</v>
      </c>
      <c r="AD634" s="192">
        <f t="shared" si="249"/>
        <v>-22933.773622693891</v>
      </c>
    </row>
    <row r="635" spans="1:30" s="1" customFormat="1" x14ac:dyDescent="0.25">
      <c r="A635" s="301">
        <v>44026</v>
      </c>
      <c r="B635" s="303" t="s">
        <v>855</v>
      </c>
      <c r="C635" s="332" t="s">
        <v>854</v>
      </c>
      <c r="D635" s="118">
        <v>400</v>
      </c>
      <c r="E635" s="118">
        <v>7.37</v>
      </c>
      <c r="F635" s="66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94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92"/>
      <c r="AC635" s="192">
        <f t="shared" si="248"/>
        <v>-3276.5975844980062</v>
      </c>
      <c r="AD635" s="192">
        <f t="shared" si="249"/>
        <v>-23676.597584498006</v>
      </c>
    </row>
    <row r="636" spans="1:30" s="1" customFormat="1" x14ac:dyDescent="0.25">
      <c r="A636" s="301">
        <v>44027</v>
      </c>
      <c r="B636" s="303" t="s">
        <v>858</v>
      </c>
      <c r="C636" s="332" t="s">
        <v>857</v>
      </c>
      <c r="D636" s="118">
        <v>400</v>
      </c>
      <c r="E636" s="118">
        <v>7.25</v>
      </c>
      <c r="F636" s="66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94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92"/>
      <c r="AC636" s="192">
        <f t="shared" si="248"/>
        <v>-3669.0065790000426</v>
      </c>
      <c r="AD636" s="192">
        <f t="shared" si="249"/>
        <v>-24469.006579000044</v>
      </c>
    </row>
    <row r="637" spans="1:30" s="1" customFormat="1" x14ac:dyDescent="0.25">
      <c r="A637" s="301">
        <v>44027</v>
      </c>
      <c r="B637" s="303" t="s">
        <v>859</v>
      </c>
      <c r="C637" s="332" t="s">
        <v>857</v>
      </c>
      <c r="D637" s="118">
        <v>400</v>
      </c>
      <c r="E637" s="118">
        <v>7.16</v>
      </c>
      <c r="F637" s="66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94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92"/>
      <c r="AC637" s="192">
        <f t="shared" si="248"/>
        <v>-3977.1451393506013</v>
      </c>
      <c r="AD637" s="192">
        <f t="shared" si="249"/>
        <v>-25177.145139350599</v>
      </c>
    </row>
    <row r="638" spans="1:30" s="1" customFormat="1" x14ac:dyDescent="0.25">
      <c r="A638" s="301">
        <v>44028</v>
      </c>
      <c r="B638" s="303" t="s">
        <v>860</v>
      </c>
      <c r="C638" s="332" t="s">
        <v>857</v>
      </c>
      <c r="D638" s="118">
        <v>400</v>
      </c>
      <c r="E638" s="118">
        <v>7.03</v>
      </c>
      <c r="F638" s="66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94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92"/>
      <c r="AC638" s="192">
        <f t="shared" si="248"/>
        <v>-4443.2402130512528</v>
      </c>
      <c r="AD638" s="192">
        <f t="shared" si="249"/>
        <v>-26043.240213051253</v>
      </c>
    </row>
    <row r="639" spans="1:30" s="1" customFormat="1" x14ac:dyDescent="0.25">
      <c r="A639" s="301">
        <v>44029</v>
      </c>
      <c r="B639" s="303" t="s">
        <v>861</v>
      </c>
      <c r="C639" s="332" t="s">
        <v>857</v>
      </c>
      <c r="D639" s="118">
        <v>400</v>
      </c>
      <c r="E639" s="118">
        <v>6.96</v>
      </c>
      <c r="F639" s="66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94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92"/>
      <c r="AC639" s="192">
        <f t="shared" si="248"/>
        <v>-4705.7787640445849</v>
      </c>
      <c r="AD639" s="192">
        <f t="shared" si="249"/>
        <v>-26705.778764044586</v>
      </c>
    </row>
    <row r="640" spans="1:30" s="1" customFormat="1" x14ac:dyDescent="0.25">
      <c r="A640" s="301">
        <v>44032</v>
      </c>
      <c r="B640" s="303"/>
      <c r="C640" s="332" t="s">
        <v>867</v>
      </c>
      <c r="D640" s="118">
        <v>400</v>
      </c>
      <c r="E640" s="118">
        <v>7.1</v>
      </c>
      <c r="F640" s="66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94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92"/>
      <c r="AC640" s="192">
        <f t="shared" si="248"/>
        <v>-4180.5065179930007</v>
      </c>
      <c r="AD640" s="192">
        <f t="shared" si="249"/>
        <v>-25780.506517993002</v>
      </c>
    </row>
    <row r="641" spans="1:30" s="1" customFormat="1" x14ac:dyDescent="0.25">
      <c r="A641" s="301">
        <v>44033</v>
      </c>
      <c r="B641" s="303"/>
      <c r="C641" s="332" t="s">
        <v>69</v>
      </c>
      <c r="D641" s="118">
        <v>400</v>
      </c>
      <c r="E641" s="118">
        <v>7.17</v>
      </c>
      <c r="F641" s="66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94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92"/>
      <c r="AC641" s="192">
        <f t="shared" si="248"/>
        <v>-3930.0162264644759</v>
      </c>
      <c r="AD641" s="192">
        <f t="shared" si="249"/>
        <v>-25130.016226464475</v>
      </c>
    </row>
    <row r="642" spans="1:30" s="1" customFormat="1" x14ac:dyDescent="0.25">
      <c r="A642" s="301">
        <v>44034</v>
      </c>
      <c r="B642" s="303" t="s">
        <v>870</v>
      </c>
      <c r="C642" s="332" t="s">
        <v>857</v>
      </c>
      <c r="D642" s="118">
        <v>400</v>
      </c>
      <c r="E642" s="118">
        <v>7.03</v>
      </c>
      <c r="F642" s="66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94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92"/>
      <c r="AC642" s="192">
        <f t="shared" si="248"/>
        <v>-4430.9715282717343</v>
      </c>
      <c r="AD642" s="192">
        <f t="shared" si="249"/>
        <v>-26030.971528271733</v>
      </c>
    </row>
    <row r="643" spans="1:30" s="1" customFormat="1" x14ac:dyDescent="0.25">
      <c r="A643" s="301">
        <v>44035</v>
      </c>
      <c r="B643" s="303" t="s">
        <v>871</v>
      </c>
      <c r="C643" s="332" t="s">
        <v>857</v>
      </c>
      <c r="D643" s="118">
        <v>400</v>
      </c>
      <c r="E643" s="118">
        <v>6.98</v>
      </c>
      <c r="F643" s="66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94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92"/>
      <c r="AC643" s="192">
        <f t="shared" si="248"/>
        <v>-4618.0784160100711</v>
      </c>
      <c r="AD643" s="192">
        <f t="shared" si="249"/>
        <v>-26618.07841601007</v>
      </c>
    </row>
    <row r="644" spans="1:30" s="1" customFormat="1" x14ac:dyDescent="0.25">
      <c r="A644" s="301">
        <v>44035</v>
      </c>
      <c r="B644" s="303" t="s">
        <v>872</v>
      </c>
      <c r="C644" s="332" t="s">
        <v>857</v>
      </c>
      <c r="D644" s="118">
        <v>500</v>
      </c>
      <c r="E644" s="118">
        <v>6.92</v>
      </c>
      <c r="F644" s="66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94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92"/>
      <c r="AC644" s="192">
        <f t="shared" si="248"/>
        <v>-4849.497809790505</v>
      </c>
      <c r="AD644" s="192">
        <f t="shared" si="249"/>
        <v>-27349.497809790504</v>
      </c>
    </row>
    <row r="645" spans="1:30" s="1" customFormat="1" x14ac:dyDescent="0.25">
      <c r="A645" s="301">
        <v>44035</v>
      </c>
      <c r="B645" s="303" t="s">
        <v>873</v>
      </c>
      <c r="C645" s="332" t="s">
        <v>623</v>
      </c>
      <c r="D645" s="118">
        <v>2000</v>
      </c>
      <c r="E645" s="118">
        <v>6.94</v>
      </c>
      <c r="F645" s="66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94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92"/>
      <c r="AC645" s="192">
        <f t="shared" si="248"/>
        <v>-4771.4333348343362</v>
      </c>
      <c r="AD645" s="192">
        <f t="shared" si="249"/>
        <v>-29271.433334834335</v>
      </c>
    </row>
    <row r="646" spans="1:30" s="1" customFormat="1" x14ac:dyDescent="0.25">
      <c r="A646" s="301">
        <v>44036</v>
      </c>
      <c r="B646" s="303"/>
      <c r="C646" s="332" t="s">
        <v>623</v>
      </c>
      <c r="D646" s="118">
        <v>400</v>
      </c>
      <c r="E646" s="118">
        <v>6.78</v>
      </c>
      <c r="F646" s="66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94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92"/>
      <c r="AC646" s="192">
        <f t="shared" si="248"/>
        <v>-5462.6526318215765</v>
      </c>
      <c r="AD646" s="192">
        <f t="shared" si="249"/>
        <v>-30362.652631821577</v>
      </c>
    </row>
    <row r="647" spans="1:30" s="1" customFormat="1" x14ac:dyDescent="0.25">
      <c r="A647" s="301">
        <v>44039</v>
      </c>
      <c r="B647" s="303"/>
      <c r="C647" s="332" t="s">
        <v>623</v>
      </c>
      <c r="D647" s="118">
        <v>400</v>
      </c>
      <c r="E647" s="118">
        <v>6.68</v>
      </c>
      <c r="F647" s="66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94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SUM(L$2:L698)-SUM(AB$2:AB698)</f>
        <v>-227188.64600000012</v>
      </c>
      <c r="AB647" s="192"/>
      <c r="AC647" s="192">
        <f t="shared" si="248"/>
        <v>-5917.7451113398638</v>
      </c>
      <c r="AD647" s="192">
        <f t="shared" si="249"/>
        <v>-31217.745111339864</v>
      </c>
    </row>
    <row r="648" spans="1:30" s="1" customFormat="1" x14ac:dyDescent="0.25">
      <c r="A648" s="301">
        <v>44041</v>
      </c>
      <c r="B648" s="303" t="s">
        <v>883</v>
      </c>
      <c r="C648" s="332" t="s">
        <v>634</v>
      </c>
      <c r="D648" s="118">
        <v>400</v>
      </c>
      <c r="E648" s="118">
        <v>6.83</v>
      </c>
      <c r="F648" s="66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94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92"/>
      <c r="AC648" s="192">
        <f t="shared" ref="AC648:AC660" si="269">I648/E648*(1-0.0005)</f>
        <v>-5233.5524125549464</v>
      </c>
      <c r="AD648" s="192">
        <f t="shared" ref="AD648:AD660" si="270">AC648-F648</f>
        <v>-30133.552412554945</v>
      </c>
    </row>
    <row r="649" spans="1:30" s="1" customFormat="1" x14ac:dyDescent="0.25">
      <c r="A649" s="301">
        <v>44043</v>
      </c>
      <c r="B649" s="303"/>
      <c r="C649" s="332" t="s">
        <v>623</v>
      </c>
      <c r="D649" s="118">
        <v>400</v>
      </c>
      <c r="E649" s="118">
        <v>6.8</v>
      </c>
      <c r="F649" s="66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94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92"/>
      <c r="AC649" s="192">
        <f t="shared" si="269"/>
        <v>-5367.1745555515117</v>
      </c>
      <c r="AD649" s="192">
        <f t="shared" si="270"/>
        <v>-30667.174555551512</v>
      </c>
    </row>
    <row r="650" spans="1:30" s="1" customFormat="1" x14ac:dyDescent="0.25">
      <c r="A650" s="301">
        <v>44046</v>
      </c>
      <c r="B650" s="303" t="s">
        <v>884</v>
      </c>
      <c r="C650" s="332" t="s">
        <v>634</v>
      </c>
      <c r="D650" s="118">
        <v>400</v>
      </c>
      <c r="E650" s="118">
        <v>6.95</v>
      </c>
      <c r="F650" s="66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94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92"/>
      <c r="AC650" s="192">
        <f t="shared" si="269"/>
        <v>-4706.6849766547166</v>
      </c>
      <c r="AD650" s="192">
        <f t="shared" si="270"/>
        <v>-29606.684976654717</v>
      </c>
    </row>
    <row r="651" spans="1:30" s="1" customFormat="1" x14ac:dyDescent="0.25">
      <c r="A651" s="301">
        <v>44047</v>
      </c>
      <c r="B651" s="303" t="s">
        <v>885</v>
      </c>
      <c r="C651" s="332" t="s">
        <v>69</v>
      </c>
      <c r="D651" s="118">
        <v>400</v>
      </c>
      <c r="E651" s="118">
        <v>7.04</v>
      </c>
      <c r="F651" s="66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94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92"/>
      <c r="AC651" s="192">
        <f t="shared" si="269"/>
        <v>-4329.4592584872544</v>
      </c>
      <c r="AD651" s="192">
        <f t="shared" si="270"/>
        <v>-28829.459258487255</v>
      </c>
    </row>
    <row r="652" spans="1:30" s="1" customFormat="1" x14ac:dyDescent="0.25">
      <c r="A652" s="301">
        <v>44048</v>
      </c>
      <c r="B652" s="303" t="s">
        <v>886</v>
      </c>
      <c r="C652" s="332" t="s">
        <v>623</v>
      </c>
      <c r="D652" s="118">
        <v>1000</v>
      </c>
      <c r="E652" s="118">
        <f t="shared" ref="E652" si="271">E651-0.12</f>
        <v>6.92</v>
      </c>
      <c r="F652" s="66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94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92"/>
      <c r="AC652" s="192">
        <f t="shared" si="269"/>
        <v>-4829.9018323338541</v>
      </c>
      <c r="AD652" s="192">
        <f t="shared" si="270"/>
        <v>-30329.901832333853</v>
      </c>
    </row>
    <row r="653" spans="1:30" s="1" customFormat="1" x14ac:dyDescent="0.25">
      <c r="A653" s="301">
        <v>44050</v>
      </c>
      <c r="B653" s="303"/>
      <c r="C653" s="332" t="s">
        <v>63</v>
      </c>
      <c r="D653" s="118">
        <v>500</v>
      </c>
      <c r="E653" s="118">
        <v>6.83</v>
      </c>
      <c r="F653" s="66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94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92"/>
      <c r="AC653" s="192">
        <f t="shared" si="269"/>
        <v>-5230.1274787335688</v>
      </c>
      <c r="AD653" s="192">
        <f t="shared" si="270"/>
        <v>-31230.127478733568</v>
      </c>
    </row>
    <row r="654" spans="1:30" s="1" customFormat="1" x14ac:dyDescent="0.25">
      <c r="A654" s="301">
        <v>44053</v>
      </c>
      <c r="B654" s="303" t="s">
        <v>888</v>
      </c>
      <c r="C654" s="332" t="s">
        <v>69</v>
      </c>
      <c r="D654" s="118">
        <v>400</v>
      </c>
      <c r="E654" s="118">
        <v>6.94</v>
      </c>
      <c r="F654" s="66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94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92"/>
      <c r="AC654" s="192">
        <f t="shared" si="269"/>
        <v>-4736.4514109150268</v>
      </c>
      <c r="AD654" s="192">
        <f t="shared" si="270"/>
        <v>-30336.451410915026</v>
      </c>
    </row>
    <row r="655" spans="1:30" s="1" customFormat="1" x14ac:dyDescent="0.25">
      <c r="A655" s="301">
        <v>44055</v>
      </c>
      <c r="B655" s="303"/>
      <c r="C655" s="332" t="s">
        <v>887</v>
      </c>
      <c r="D655" s="118">
        <v>500</v>
      </c>
      <c r="E655" s="118">
        <v>6.8</v>
      </c>
      <c r="F655" s="66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94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92"/>
      <c r="AC655" s="192">
        <f t="shared" si="269"/>
        <v>-5361.496807610336</v>
      </c>
      <c r="AD655" s="192">
        <f t="shared" si="270"/>
        <v>-31461.496807610336</v>
      </c>
    </row>
    <row r="656" spans="1:30" s="1" customFormat="1" x14ac:dyDescent="0.25">
      <c r="A656" s="301">
        <v>44057</v>
      </c>
      <c r="B656" s="303" t="s">
        <v>889</v>
      </c>
      <c r="C656" s="66" t="s">
        <v>69</v>
      </c>
      <c r="D656" s="118">
        <v>400</v>
      </c>
      <c r="E656" s="118">
        <v>6.97</v>
      </c>
      <c r="F656" s="66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94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92"/>
      <c r="AC656" s="192">
        <f t="shared" si="269"/>
        <v>-4595.5783210545605</v>
      </c>
      <c r="AD656" s="192">
        <f t="shared" si="270"/>
        <v>-30295.57832105456</v>
      </c>
    </row>
    <row r="657" spans="1:30" s="1" customFormat="1" x14ac:dyDescent="0.25">
      <c r="A657" s="301">
        <v>44060</v>
      </c>
      <c r="B657" s="303"/>
      <c r="C657" s="66" t="s">
        <v>69</v>
      </c>
      <c r="D657" s="118">
        <v>400</v>
      </c>
      <c r="E657" s="118">
        <v>7.06</v>
      </c>
      <c r="F657" s="66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94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92"/>
      <c r="AC657" s="192">
        <f t="shared" si="269"/>
        <v>-4210.6455362252527</v>
      </c>
      <c r="AD657" s="192">
        <f t="shared" si="270"/>
        <v>-29510.645536225253</v>
      </c>
    </row>
    <row r="658" spans="1:30" s="1" customFormat="1" x14ac:dyDescent="0.25">
      <c r="A658" s="301">
        <v>44060</v>
      </c>
      <c r="B658" s="303"/>
      <c r="C658" s="66" t="s">
        <v>69</v>
      </c>
      <c r="D658" s="118">
        <v>400</v>
      </c>
      <c r="E658" s="118">
        <v>7.12</v>
      </c>
      <c r="F658" s="66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94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92"/>
      <c r="AC658" s="192">
        <f t="shared" si="269"/>
        <v>-3963.1686182233534</v>
      </c>
      <c r="AD658" s="192">
        <f t="shared" si="270"/>
        <v>-28863.168618223353</v>
      </c>
    </row>
    <row r="659" spans="1:30" s="1" customFormat="1" x14ac:dyDescent="0.25">
      <c r="A659" s="301">
        <v>44061</v>
      </c>
      <c r="B659" s="303" t="s">
        <v>890</v>
      </c>
      <c r="C659" s="66" t="s">
        <v>63</v>
      </c>
      <c r="D659" s="118">
        <v>400</v>
      </c>
      <c r="E659" s="118">
        <v>7</v>
      </c>
      <c r="F659" s="66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94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92"/>
      <c r="AC659" s="192">
        <f t="shared" si="269"/>
        <v>-4458.4662945357541</v>
      </c>
      <c r="AD659" s="192">
        <f t="shared" si="270"/>
        <v>-29758.466294535756</v>
      </c>
    </row>
    <row r="660" spans="1:30" s="1" customFormat="1" x14ac:dyDescent="0.25">
      <c r="A660" s="301">
        <v>44063</v>
      </c>
      <c r="B660" s="303" t="s">
        <v>892</v>
      </c>
      <c r="C660" s="332" t="s">
        <v>891</v>
      </c>
      <c r="D660" s="118">
        <v>400</v>
      </c>
      <c r="E660" s="118">
        <v>6.92</v>
      </c>
      <c r="F660" s="66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94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92"/>
      <c r="AC660" s="192">
        <f t="shared" si="269"/>
        <v>-4803.0707459176701</v>
      </c>
      <c r="AD660" s="192">
        <f t="shared" si="270"/>
        <v>-30503.07074591767</v>
      </c>
    </row>
    <row r="661" spans="1:30" s="1" customFormat="1" x14ac:dyDescent="0.25">
      <c r="A661" s="301">
        <v>44064</v>
      </c>
      <c r="B661" s="303"/>
      <c r="C661" s="332" t="s">
        <v>893</v>
      </c>
      <c r="D661" s="118">
        <v>400</v>
      </c>
      <c r="E661" s="118">
        <v>6.92</v>
      </c>
      <c r="F661" s="66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94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92"/>
      <c r="AC661" s="192">
        <f t="shared" ref="AC661:AC698" si="290">I661/E661*(1-0.0005)</f>
        <v>-4803.7929279985947</v>
      </c>
      <c r="AD661" s="192">
        <f t="shared" ref="AD661:AD698" si="291">AC661-F661</f>
        <v>-30903.792927998595</v>
      </c>
    </row>
    <row r="662" spans="1:30" s="1" customFormat="1" x14ac:dyDescent="0.25">
      <c r="A662" s="301">
        <v>44070</v>
      </c>
      <c r="B662" s="303" t="s">
        <v>899</v>
      </c>
      <c r="C662" s="332" t="s">
        <v>894</v>
      </c>
      <c r="D662" s="118">
        <v>500</v>
      </c>
      <c r="E662" s="118">
        <v>6.84</v>
      </c>
      <c r="F662" s="66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94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92"/>
      <c r="AC662" s="192">
        <f t="shared" si="290"/>
        <v>-5165.8187955775265</v>
      </c>
      <c r="AD662" s="192">
        <f t="shared" si="291"/>
        <v>-31765.818795577528</v>
      </c>
    </row>
    <row r="663" spans="1:30" s="1" customFormat="1" x14ac:dyDescent="0.25">
      <c r="A663" s="301">
        <v>44076</v>
      </c>
      <c r="B663" s="303"/>
      <c r="C663" s="332" t="s">
        <v>897</v>
      </c>
      <c r="D663" s="118">
        <v>400</v>
      </c>
      <c r="E663" s="118">
        <v>6.84</v>
      </c>
      <c r="F663" s="66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94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92"/>
      <c r="AC663" s="192">
        <f t="shared" si="290"/>
        <v>-5166.5494242324967</v>
      </c>
      <c r="AD663" s="192">
        <f t="shared" si="291"/>
        <v>-32166.549424232497</v>
      </c>
    </row>
    <row r="664" spans="1:30" s="1" customFormat="1" x14ac:dyDescent="0.25">
      <c r="A664" s="301">
        <v>44082</v>
      </c>
      <c r="B664" s="303" t="s">
        <v>899</v>
      </c>
      <c r="C664" s="332" t="s">
        <v>898</v>
      </c>
      <c r="D664" s="118">
        <v>500</v>
      </c>
      <c r="E664" s="118">
        <v>6.74</v>
      </c>
      <c r="F664" s="66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94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92"/>
      <c r="AC664" s="192">
        <f t="shared" si="290"/>
        <v>-5644.3391041172508</v>
      </c>
      <c r="AD664" s="192">
        <f t="shared" si="291"/>
        <v>-33144.339104117251</v>
      </c>
    </row>
    <row r="665" spans="1:30" s="1" customFormat="1" x14ac:dyDescent="0.25">
      <c r="A665" s="301">
        <v>44085</v>
      </c>
      <c r="B665" s="303"/>
      <c r="C665" s="332" t="s">
        <v>903</v>
      </c>
      <c r="D665" s="118">
        <v>400</v>
      </c>
      <c r="E665" s="118">
        <v>6.7</v>
      </c>
      <c r="F665" s="66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94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92"/>
      <c r="AC665" s="192">
        <f t="shared" si="290"/>
        <v>-5842.8795614552655</v>
      </c>
      <c r="AD665" s="192">
        <f t="shared" si="291"/>
        <v>-33742.879561455266</v>
      </c>
    </row>
    <row r="666" spans="1:30" s="1" customFormat="1" x14ac:dyDescent="0.25">
      <c r="A666" s="301">
        <v>44089</v>
      </c>
      <c r="B666" s="303" t="s">
        <v>906</v>
      </c>
      <c r="C666" s="66" t="s">
        <v>69</v>
      </c>
      <c r="D666" s="118">
        <v>400</v>
      </c>
      <c r="E666" s="118">
        <v>6.83</v>
      </c>
      <c r="F666" s="66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94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92"/>
      <c r="AC666" s="192">
        <f t="shared" si="290"/>
        <v>-5202.0255777086777</v>
      </c>
      <c r="AD666" s="192">
        <f t="shared" si="291"/>
        <v>-32702.025577708679</v>
      </c>
    </row>
    <row r="667" spans="1:30" s="1" customFormat="1" x14ac:dyDescent="0.25">
      <c r="A667" s="301">
        <v>44092</v>
      </c>
      <c r="B667" s="303" t="s">
        <v>907</v>
      </c>
      <c r="C667" s="66" t="s">
        <v>69</v>
      </c>
      <c r="D667" s="118">
        <v>400</v>
      </c>
      <c r="E667" s="118">
        <v>6.94</v>
      </c>
      <c r="F667" s="66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94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92"/>
      <c r="AC667" s="192">
        <f t="shared" si="290"/>
        <v>-4685.0316005403856</v>
      </c>
      <c r="AD667" s="192">
        <f t="shared" si="291"/>
        <v>-31785.031600540387</v>
      </c>
    </row>
    <row r="668" spans="1:30" s="1" customFormat="1" x14ac:dyDescent="0.25">
      <c r="A668" s="301">
        <v>44098</v>
      </c>
      <c r="B668" s="303"/>
      <c r="C668" s="332" t="s">
        <v>908</v>
      </c>
      <c r="D668" s="118">
        <v>400</v>
      </c>
      <c r="E668" s="118">
        <v>6.78</v>
      </c>
      <c r="F668" s="66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94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92"/>
      <c r="AC668" s="192">
        <f t="shared" si="290"/>
        <v>-5435.5381722345546</v>
      </c>
      <c r="AD668" s="192">
        <f t="shared" si="291"/>
        <v>-32935.538172234556</v>
      </c>
    </row>
    <row r="669" spans="1:30" s="1" customFormat="1" x14ac:dyDescent="0.25">
      <c r="A669" s="301">
        <v>44099</v>
      </c>
      <c r="B669" s="303"/>
      <c r="C669" s="66" t="s">
        <v>63</v>
      </c>
      <c r="D669" s="118">
        <v>400</v>
      </c>
      <c r="E669" s="118">
        <v>6.67</v>
      </c>
      <c r="F669" s="66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94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92"/>
      <c r="AC669" s="192">
        <f t="shared" si="290"/>
        <v>-5979.225458433325</v>
      </c>
      <c r="AD669" s="192">
        <f t="shared" si="291"/>
        <v>-33879.225458433328</v>
      </c>
    </row>
    <row r="670" spans="1:30" s="1" customFormat="1" x14ac:dyDescent="0.25">
      <c r="A670" s="301">
        <v>44104</v>
      </c>
      <c r="B670" s="303"/>
      <c r="C670" s="332" t="s">
        <v>911</v>
      </c>
      <c r="D670" s="118">
        <v>400</v>
      </c>
      <c r="E670" s="118">
        <v>6.5</v>
      </c>
      <c r="F670" s="66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94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92"/>
      <c r="AC670" s="192">
        <f t="shared" si="290"/>
        <v>-6865.7015088846583</v>
      </c>
      <c r="AD670" s="192">
        <f t="shared" si="291"/>
        <v>-35165.70150888466</v>
      </c>
    </row>
    <row r="671" spans="1:30" s="1" customFormat="1" x14ac:dyDescent="0.25">
      <c r="A671" s="301">
        <v>44116</v>
      </c>
      <c r="B671" s="303" t="s">
        <v>912</v>
      </c>
      <c r="C671" s="66" t="s">
        <v>69</v>
      </c>
      <c r="D671" s="118">
        <v>400</v>
      </c>
      <c r="E671" s="118">
        <v>6.72</v>
      </c>
      <c r="F671" s="66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94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92"/>
      <c r="AC671" s="192">
        <f t="shared" si="290"/>
        <v>-5716.0501434152193</v>
      </c>
      <c r="AD671" s="192">
        <f t="shared" si="291"/>
        <v>-33616.050143415217</v>
      </c>
    </row>
    <row r="672" spans="1:30" s="1" customFormat="1" x14ac:dyDescent="0.25">
      <c r="A672" s="301">
        <v>44123</v>
      </c>
      <c r="B672" s="303" t="s">
        <v>1207</v>
      </c>
      <c r="C672" s="66" t="s">
        <v>69</v>
      </c>
      <c r="D672" s="118">
        <v>400</v>
      </c>
      <c r="E672" s="118">
        <v>6.81</v>
      </c>
      <c r="F672" s="66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94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92"/>
      <c r="AC672" s="192">
        <f t="shared" si="290"/>
        <v>-5273.1031720631809</v>
      </c>
      <c r="AD672" s="192">
        <f t="shared" si="291"/>
        <v>-32773.10317206318</v>
      </c>
    </row>
    <row r="673" spans="1:30" s="1" customFormat="1" x14ac:dyDescent="0.25">
      <c r="A673" s="301">
        <v>44124</v>
      </c>
      <c r="B673" s="303"/>
      <c r="C673" s="332" t="s">
        <v>1201</v>
      </c>
      <c r="D673" s="118">
        <v>400</v>
      </c>
      <c r="E673" s="118">
        <v>6.69</v>
      </c>
      <c r="F673" s="66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94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92"/>
      <c r="AC673" s="192">
        <f t="shared" si="290"/>
        <v>-5861.4618986173782</v>
      </c>
      <c r="AD673" s="192">
        <f t="shared" si="291"/>
        <v>-33761.461898617381</v>
      </c>
    </row>
    <row r="674" spans="1:30" s="1" customFormat="1" x14ac:dyDescent="0.25">
      <c r="A674" s="301">
        <v>44126</v>
      </c>
      <c r="B674" s="303" t="s">
        <v>1208</v>
      </c>
      <c r="C674" s="66" t="s">
        <v>69</v>
      </c>
      <c r="D674" s="118">
        <v>400</v>
      </c>
      <c r="E674" s="118">
        <v>6.81</v>
      </c>
      <c r="F674" s="66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94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92"/>
      <c r="AC674" s="192">
        <f t="shared" si="290"/>
        <v>-5267.9257327092873</v>
      </c>
      <c r="AD674" s="192">
        <f t="shared" si="291"/>
        <v>-32767.925732709286</v>
      </c>
    </row>
    <row r="675" spans="1:30" s="1" customFormat="1" x14ac:dyDescent="0.25">
      <c r="A675" s="301">
        <v>44130</v>
      </c>
      <c r="B675" s="303"/>
      <c r="C675" s="332" t="s">
        <v>1201</v>
      </c>
      <c r="D675" s="118">
        <v>400</v>
      </c>
      <c r="E675" s="118">
        <v>6.74</v>
      </c>
      <c r="F675" s="66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94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92"/>
      <c r="AC675" s="192">
        <f t="shared" si="290"/>
        <v>-5608.8441008531527</v>
      </c>
      <c r="AD675" s="192">
        <f t="shared" si="291"/>
        <v>-33508.844100853152</v>
      </c>
    </row>
    <row r="676" spans="1:30" s="1" customFormat="1" x14ac:dyDescent="0.25">
      <c r="A676" s="301">
        <v>44138</v>
      </c>
      <c r="B676" s="303"/>
      <c r="C676" s="332" t="s">
        <v>1202</v>
      </c>
      <c r="D676" s="118">
        <v>400</v>
      </c>
      <c r="E676" s="118">
        <v>6.86</v>
      </c>
      <c r="F676" s="66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94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92"/>
      <c r="AC676" s="192">
        <f t="shared" si="290"/>
        <v>-5024.0558845116984</v>
      </c>
      <c r="AD676" s="192">
        <f t="shared" si="291"/>
        <v>-32524.055884511698</v>
      </c>
    </row>
    <row r="677" spans="1:30" s="1" customFormat="1" x14ac:dyDescent="0.25">
      <c r="A677" s="301">
        <v>44140</v>
      </c>
      <c r="B677" s="303" t="s">
        <v>1209</v>
      </c>
      <c r="C677" s="332" t="s">
        <v>1202</v>
      </c>
      <c r="D677" s="118">
        <v>400</v>
      </c>
      <c r="E677" s="118">
        <v>6.92</v>
      </c>
      <c r="F677" s="66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94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92"/>
      <c r="AC677" s="192">
        <f t="shared" si="290"/>
        <v>-4743.2966016980154</v>
      </c>
      <c r="AD677" s="192">
        <f t="shared" si="291"/>
        <v>-31843.296601698014</v>
      </c>
    </row>
    <row r="678" spans="1:30" s="1" customFormat="1" x14ac:dyDescent="0.25">
      <c r="A678" s="301">
        <v>44146</v>
      </c>
      <c r="B678" s="303"/>
      <c r="C678" s="332" t="s">
        <v>1202</v>
      </c>
      <c r="D678" s="118">
        <v>400</v>
      </c>
      <c r="E678" s="118">
        <v>7</v>
      </c>
      <c r="F678" s="66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94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92"/>
      <c r="AC678" s="192">
        <f t="shared" si="290"/>
        <v>-4380.641797678607</v>
      </c>
      <c r="AD678" s="192">
        <f t="shared" si="291"/>
        <v>-31080.641797678607</v>
      </c>
    </row>
    <row r="679" spans="1:30" s="1" customFormat="1" x14ac:dyDescent="0.25">
      <c r="A679" s="301">
        <v>44148</v>
      </c>
      <c r="B679" s="303" t="s">
        <v>1206</v>
      </c>
      <c r="C679" s="332" t="s">
        <v>1201</v>
      </c>
      <c r="D679" s="118">
        <v>400</v>
      </c>
      <c r="E679" s="118">
        <v>6.87</v>
      </c>
      <c r="F679" s="66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94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92"/>
      <c r="AC679" s="192">
        <f t="shared" si="290"/>
        <v>-4969.2510311135738</v>
      </c>
      <c r="AD679" s="192">
        <f t="shared" si="291"/>
        <v>-32069.251031113574</v>
      </c>
    </row>
    <row r="680" spans="1:30" s="1" customFormat="1" x14ac:dyDescent="0.25">
      <c r="A680" s="301">
        <v>44152</v>
      </c>
      <c r="B680" s="303" t="s">
        <v>1205</v>
      </c>
      <c r="C680" s="332" t="s">
        <v>1202</v>
      </c>
      <c r="D680" s="118">
        <v>400</v>
      </c>
      <c r="E680" s="118">
        <v>7</v>
      </c>
      <c r="F680" s="66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94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92"/>
      <c r="AC680" s="192">
        <f t="shared" si="290"/>
        <v>-4375.0445976786059</v>
      </c>
      <c r="AD680" s="192">
        <f t="shared" si="291"/>
        <v>-31075.044597678607</v>
      </c>
    </row>
    <row r="681" spans="1:30" s="1" customFormat="1" x14ac:dyDescent="0.25">
      <c r="A681" s="301">
        <v>44152</v>
      </c>
      <c r="B681" s="303" t="s">
        <v>1204</v>
      </c>
      <c r="C681" s="332" t="s">
        <v>1203</v>
      </c>
      <c r="D681" s="118">
        <v>400</v>
      </c>
      <c r="E681" s="118">
        <v>7.05</v>
      </c>
      <c r="F681" s="66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94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92"/>
      <c r="AC681" s="192">
        <f t="shared" si="290"/>
        <v>-4155.8575565603196</v>
      </c>
      <c r="AD681" s="192">
        <f t="shared" si="291"/>
        <v>-30455.857556560321</v>
      </c>
    </row>
    <row r="682" spans="1:30" s="1" customFormat="1" x14ac:dyDescent="0.25">
      <c r="A682" s="301">
        <v>44159</v>
      </c>
      <c r="B682" s="303" t="s">
        <v>1221</v>
      </c>
      <c r="C682" s="66" t="s">
        <v>63</v>
      </c>
      <c r="D682" s="118">
        <v>400</v>
      </c>
      <c r="E682" s="118">
        <v>6.93</v>
      </c>
      <c r="F682" s="66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94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92"/>
      <c r="AC682" s="192">
        <f t="shared" si="290"/>
        <v>-4683.7251477273085</v>
      </c>
      <c r="AD682" s="192">
        <f t="shared" si="291"/>
        <v>-31383.725147727309</v>
      </c>
    </row>
    <row r="683" spans="1:30" s="1" customFormat="1" x14ac:dyDescent="0.25">
      <c r="A683" s="301">
        <v>44160</v>
      </c>
      <c r="B683" s="303"/>
      <c r="C683" s="332" t="s">
        <v>1210</v>
      </c>
      <c r="D683" s="118">
        <v>400</v>
      </c>
      <c r="E683" s="118">
        <v>6.99</v>
      </c>
      <c r="F683" s="66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94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92"/>
      <c r="AC683" s="192">
        <f t="shared" si="290"/>
        <v>-4415.5662912375174</v>
      </c>
      <c r="AD683" s="192">
        <f t="shared" si="291"/>
        <v>-30715.566291237519</v>
      </c>
    </row>
    <row r="684" spans="1:30" s="1" customFormat="1" x14ac:dyDescent="0.25">
      <c r="A684" s="301">
        <v>44165</v>
      </c>
      <c r="B684" s="303"/>
      <c r="C684" s="332" t="s">
        <v>69</v>
      </c>
      <c r="D684" s="118">
        <v>400</v>
      </c>
      <c r="E684" s="118">
        <v>7.11</v>
      </c>
      <c r="F684" s="66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94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92"/>
      <c r="AC684" s="192">
        <f t="shared" si="290"/>
        <v>-3898.4847332982081</v>
      </c>
      <c r="AD684" s="192">
        <f t="shared" si="291"/>
        <v>-29798.48473329821</v>
      </c>
    </row>
    <row r="685" spans="1:30" s="1" customFormat="1" x14ac:dyDescent="0.25">
      <c r="A685" s="301">
        <v>44165</v>
      </c>
      <c r="B685" s="303" t="s">
        <v>1226</v>
      </c>
      <c r="C685" s="332" t="s">
        <v>1225</v>
      </c>
      <c r="D685" s="118">
        <v>400</v>
      </c>
      <c r="E685" s="118">
        <v>6.94</v>
      </c>
      <c r="F685" s="66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94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92"/>
      <c r="AC685" s="192">
        <f t="shared" si="290"/>
        <v>-4628.821679214735</v>
      </c>
      <c r="AD685" s="192">
        <f t="shared" si="291"/>
        <v>-30928.821679214736</v>
      </c>
    </row>
    <row r="686" spans="1:30" s="1" customFormat="1" x14ac:dyDescent="0.25">
      <c r="A686" s="301">
        <v>44168</v>
      </c>
      <c r="B686" s="358"/>
      <c r="C686" s="66" t="s">
        <v>63</v>
      </c>
      <c r="D686" s="118">
        <v>400</v>
      </c>
      <c r="E686" s="118">
        <v>6.88</v>
      </c>
      <c r="F686" s="66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94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92"/>
      <c r="AC686" s="192">
        <f t="shared" si="290"/>
        <v>-4899.1614758357946</v>
      </c>
      <c r="AD686" s="192">
        <f t="shared" si="291"/>
        <v>-31599.161475835794</v>
      </c>
    </row>
    <row r="687" spans="1:30" s="1" customFormat="1" x14ac:dyDescent="0.25">
      <c r="A687" s="301">
        <v>44169</v>
      </c>
      <c r="B687" s="303" t="s">
        <v>1259</v>
      </c>
      <c r="C687" s="332" t="s">
        <v>1238</v>
      </c>
      <c r="D687" s="118">
        <v>400</v>
      </c>
      <c r="E687" s="118">
        <v>6.85</v>
      </c>
      <c r="F687" s="66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94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92"/>
      <c r="AC687" s="192">
        <f t="shared" si="290"/>
        <v>-5038.2230589416449</v>
      </c>
      <c r="AD687" s="192">
        <f t="shared" si="291"/>
        <v>-32138.223058941643</v>
      </c>
    </row>
    <row r="688" spans="1:30" s="1" customFormat="1" x14ac:dyDescent="0.25">
      <c r="A688" s="301">
        <v>44175</v>
      </c>
      <c r="B688" s="358"/>
      <c r="C688" s="332" t="s">
        <v>1260</v>
      </c>
      <c r="D688" s="118">
        <v>400</v>
      </c>
      <c r="E688" s="118">
        <v>6.72</v>
      </c>
      <c r="F688" s="66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94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92"/>
      <c r="AC688" s="192">
        <f t="shared" si="290"/>
        <v>-5660.4261835937896</v>
      </c>
      <c r="AD688" s="192">
        <f t="shared" si="291"/>
        <v>-33160.426183593787</v>
      </c>
    </row>
    <row r="689" spans="1:30" s="1" customFormat="1" x14ac:dyDescent="0.25">
      <c r="B689" s="358"/>
      <c r="C689" s="66"/>
      <c r="D689" s="118"/>
      <c r="E689" s="118"/>
      <c r="F689" s="66">
        <f t="shared" si="255"/>
        <v>27500</v>
      </c>
      <c r="G689" s="32">
        <f t="shared" si="272"/>
        <v>8.1040760909090999</v>
      </c>
      <c r="H689" s="31">
        <f t="shared" si="273"/>
        <v>222862.09250000026</v>
      </c>
      <c r="I689" s="31">
        <f t="shared" si="274"/>
        <v>-222862.09250000026</v>
      </c>
      <c r="J689" s="294">
        <f t="shared" si="275"/>
        <v>-1</v>
      </c>
      <c r="K689" s="31">
        <f t="shared" si="276"/>
        <v>0</v>
      </c>
      <c r="L689" s="31">
        <f t="shared" si="277"/>
        <v>-184805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-8.1040760909090999</v>
      </c>
      <c r="Q689" s="31">
        <f t="shared" si="281"/>
        <v>-5</v>
      </c>
      <c r="R689" s="31"/>
      <c r="S689" s="31">
        <f t="shared" si="282"/>
        <v>-6.72</v>
      </c>
      <c r="T689" s="31">
        <f t="shared" si="283"/>
        <v>0</v>
      </c>
      <c r="U689" s="31">
        <f t="shared" si="284"/>
        <v>1.8181818181695064E-4</v>
      </c>
      <c r="V689" s="31">
        <f t="shared" si="285"/>
        <v>-2.7056277056093846E-5</v>
      </c>
      <c r="W689" s="31">
        <f t="shared" si="286"/>
        <v>36961</v>
      </c>
      <c r="X689" s="25">
        <f t="shared" si="287"/>
        <v>36952.895923909091</v>
      </c>
      <c r="Y689" s="25">
        <f t="shared" si="288"/>
        <v>-36961</v>
      </c>
      <c r="Z689" s="25">
        <f t="shared" si="289"/>
        <v>151250000.00102419</v>
      </c>
      <c r="AA689" s="25">
        <f>SUM(L$2:L689)-SUM(AB$2:AB689)</f>
        <v>-227143.64600000012</v>
      </c>
      <c r="AB689" s="192"/>
      <c r="AC689" s="192" t="e">
        <f t="shared" si="290"/>
        <v>#DIV/0!</v>
      </c>
      <c r="AD689" s="192" t="e">
        <f t="shared" si="291"/>
        <v>#DIV/0!</v>
      </c>
    </row>
    <row r="690" spans="1:30" s="1" customFormat="1" x14ac:dyDescent="0.25">
      <c r="B690" s="358"/>
      <c r="C690" s="66"/>
      <c r="D690" s="118"/>
      <c r="E690" s="118"/>
      <c r="F690" s="66">
        <f t="shared" si="255"/>
        <v>27500</v>
      </c>
      <c r="G690" s="32">
        <f t="shared" si="272"/>
        <v>8.1042579090909186</v>
      </c>
      <c r="H690" s="31">
        <f t="shared" si="273"/>
        <v>222867.09250000026</v>
      </c>
      <c r="I690" s="31">
        <f t="shared" si="274"/>
        <v>-222867.09250000026</v>
      </c>
      <c r="J690" s="294">
        <f t="shared" si="275"/>
        <v>-1</v>
      </c>
      <c r="K690" s="31">
        <f t="shared" si="276"/>
        <v>0</v>
      </c>
      <c r="L690" s="31">
        <f t="shared" si="277"/>
        <v>-5</v>
      </c>
      <c r="M690" s="31">
        <f t="shared" si="278"/>
        <v>5</v>
      </c>
      <c r="N690" s="31">
        <f t="shared" si="279"/>
        <v>0</v>
      </c>
      <c r="O690" s="31"/>
      <c r="P690" s="31">
        <f t="shared" si="280"/>
        <v>-8.1042579090909186</v>
      </c>
      <c r="Q690" s="31">
        <f t="shared" si="281"/>
        <v>-5</v>
      </c>
      <c r="R690" s="31"/>
      <c r="S690" s="31">
        <f t="shared" si="282"/>
        <v>0</v>
      </c>
      <c r="T690" s="31">
        <f t="shared" si="283"/>
        <v>0</v>
      </c>
      <c r="U690" s="31">
        <f t="shared" si="284"/>
        <v>1.81818181818727E-4</v>
      </c>
      <c r="V690" s="31" t="e">
        <f t="shared" si="285"/>
        <v>#DIV/0!</v>
      </c>
      <c r="W690" s="31">
        <f t="shared" si="286"/>
        <v>1</v>
      </c>
      <c r="X690" s="25">
        <f t="shared" si="287"/>
        <v>-7.1042579090909186</v>
      </c>
      <c r="Y690" s="25">
        <f t="shared" si="288"/>
        <v>-1</v>
      </c>
      <c r="Z690" s="25">
        <f t="shared" si="289"/>
        <v>151249999.99954647</v>
      </c>
      <c r="AA690" s="25">
        <f>SUM(L$2:L690)-SUM(AB$2:AB690)</f>
        <v>-227148.64600000012</v>
      </c>
      <c r="AB690" s="192"/>
      <c r="AC690" s="192" t="e">
        <f t="shared" si="290"/>
        <v>#DIV/0!</v>
      </c>
      <c r="AD690" s="192" t="e">
        <f t="shared" si="291"/>
        <v>#DIV/0!</v>
      </c>
    </row>
    <row r="691" spans="1:30" s="1" customFormat="1" x14ac:dyDescent="0.25">
      <c r="B691" s="358"/>
      <c r="C691" s="66"/>
      <c r="D691" s="118"/>
      <c r="E691" s="118"/>
      <c r="F691" s="66">
        <f t="shared" si="255"/>
        <v>27500</v>
      </c>
      <c r="G691" s="32">
        <f t="shared" si="272"/>
        <v>8.1044397272727373</v>
      </c>
      <c r="H691" s="31">
        <f t="shared" si="273"/>
        <v>222872.09250000026</v>
      </c>
      <c r="I691" s="31">
        <f t="shared" si="274"/>
        <v>-222872.09250000026</v>
      </c>
      <c r="J691" s="294">
        <f t="shared" si="275"/>
        <v>-1</v>
      </c>
      <c r="K691" s="31">
        <f t="shared" si="276"/>
        <v>0</v>
      </c>
      <c r="L691" s="31">
        <f t="shared" si="277"/>
        <v>-5</v>
      </c>
      <c r="M691" s="31">
        <f t="shared" si="278"/>
        <v>5</v>
      </c>
      <c r="N691" s="31">
        <f t="shared" si="279"/>
        <v>0</v>
      </c>
      <c r="O691" s="31"/>
      <c r="P691" s="31">
        <f t="shared" si="280"/>
        <v>-8.1044397272727373</v>
      </c>
      <c r="Q691" s="31">
        <f t="shared" si="281"/>
        <v>-5</v>
      </c>
      <c r="R691" s="31"/>
      <c r="S691" s="31">
        <f t="shared" si="282"/>
        <v>0</v>
      </c>
      <c r="T691" s="31">
        <f t="shared" si="283"/>
        <v>0</v>
      </c>
      <c r="U691" s="31">
        <f t="shared" si="284"/>
        <v>1.81818181818727E-4</v>
      </c>
      <c r="V691" s="31" t="e">
        <f t="shared" si="285"/>
        <v>#DIV/0!</v>
      </c>
      <c r="W691" s="31">
        <f t="shared" si="286"/>
        <v>1</v>
      </c>
      <c r="X691" s="25">
        <f t="shared" si="287"/>
        <v>-7.1044397272727373</v>
      </c>
      <c r="Y691" s="25">
        <f t="shared" si="288"/>
        <v>-1</v>
      </c>
      <c r="Z691" s="25">
        <f t="shared" si="289"/>
        <v>151249999.99954647</v>
      </c>
      <c r="AA691" s="25">
        <f>SUM(L$2:L691)-SUM(AB$2:AB691)</f>
        <v>-227153.64600000012</v>
      </c>
      <c r="AB691" s="192"/>
      <c r="AC691" s="192" t="e">
        <f t="shared" si="290"/>
        <v>#DIV/0!</v>
      </c>
      <c r="AD691" s="192" t="e">
        <f t="shared" si="291"/>
        <v>#DIV/0!</v>
      </c>
    </row>
    <row r="692" spans="1:30" s="1" customFormat="1" x14ac:dyDescent="0.25">
      <c r="B692" s="358"/>
      <c r="C692" s="66"/>
      <c r="D692" s="118"/>
      <c r="E692" s="118"/>
      <c r="F692" s="66">
        <f t="shared" si="255"/>
        <v>27500</v>
      </c>
      <c r="G692" s="32">
        <f t="shared" si="272"/>
        <v>8.1046215454545543</v>
      </c>
      <c r="H692" s="31">
        <f t="shared" si="273"/>
        <v>222877.09250000026</v>
      </c>
      <c r="I692" s="31">
        <f t="shared" si="274"/>
        <v>-222877.09250000026</v>
      </c>
      <c r="J692" s="294">
        <f t="shared" si="275"/>
        <v>-1</v>
      </c>
      <c r="K692" s="31">
        <f t="shared" si="276"/>
        <v>0</v>
      </c>
      <c r="L692" s="31">
        <f t="shared" si="277"/>
        <v>-5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-8.1046215454545543</v>
      </c>
      <c r="Q692" s="31">
        <f t="shared" si="281"/>
        <v>-5</v>
      </c>
      <c r="R692" s="31"/>
      <c r="S692" s="31">
        <f t="shared" si="282"/>
        <v>0</v>
      </c>
      <c r="T692" s="31">
        <f t="shared" si="283"/>
        <v>0</v>
      </c>
      <c r="U692" s="31">
        <f t="shared" si="284"/>
        <v>1.8181818181695064E-4</v>
      </c>
      <c r="V692" s="31" t="e">
        <f t="shared" si="285"/>
        <v>#DIV/0!</v>
      </c>
      <c r="W692" s="31">
        <f t="shared" si="286"/>
        <v>1</v>
      </c>
      <c r="X692" s="25">
        <f t="shared" si="287"/>
        <v>-7.1046215454545543</v>
      </c>
      <c r="Y692" s="25">
        <f t="shared" si="288"/>
        <v>-1</v>
      </c>
      <c r="Z692" s="25">
        <f t="shared" si="289"/>
        <v>151250000.00102419</v>
      </c>
      <c r="AA692" s="25">
        <f>SUM(L$2:L692)-SUM(AB$2:AB692)</f>
        <v>-227158.64600000012</v>
      </c>
      <c r="AB692" s="192"/>
      <c r="AC692" s="192" t="e">
        <f t="shared" si="290"/>
        <v>#DIV/0!</v>
      </c>
      <c r="AD692" s="192" t="e">
        <f t="shared" si="291"/>
        <v>#DIV/0!</v>
      </c>
    </row>
    <row r="693" spans="1:30" s="1" customFormat="1" x14ac:dyDescent="0.25">
      <c r="B693" s="358"/>
      <c r="C693" s="66"/>
      <c r="D693" s="118"/>
      <c r="E693" s="118"/>
      <c r="F693" s="66">
        <f t="shared" si="255"/>
        <v>27500</v>
      </c>
      <c r="G693" s="32">
        <f t="shared" si="272"/>
        <v>8.104803363636373</v>
      </c>
      <c r="H693" s="31">
        <f t="shared" si="273"/>
        <v>222882.09250000026</v>
      </c>
      <c r="I693" s="31">
        <f t="shared" si="274"/>
        <v>-222882.09250000026</v>
      </c>
      <c r="J693" s="294">
        <f t="shared" si="275"/>
        <v>-1</v>
      </c>
      <c r="K693" s="31">
        <f t="shared" si="276"/>
        <v>0</v>
      </c>
      <c r="L693" s="31">
        <f t="shared" si="277"/>
        <v>-5</v>
      </c>
      <c r="M693" s="31">
        <f t="shared" si="278"/>
        <v>5</v>
      </c>
      <c r="N693" s="31">
        <f t="shared" si="279"/>
        <v>0</v>
      </c>
      <c r="O693" s="31"/>
      <c r="P693" s="31">
        <f t="shared" si="280"/>
        <v>-8.104803363636373</v>
      </c>
      <c r="Q693" s="31">
        <f t="shared" si="281"/>
        <v>-5</v>
      </c>
      <c r="R693" s="31"/>
      <c r="S693" s="31">
        <f t="shared" si="282"/>
        <v>0</v>
      </c>
      <c r="T693" s="31">
        <f t="shared" si="283"/>
        <v>0</v>
      </c>
      <c r="U693" s="31">
        <f t="shared" si="284"/>
        <v>1.81818181818727E-4</v>
      </c>
      <c r="V693" s="31" t="e">
        <f t="shared" si="285"/>
        <v>#DIV/0!</v>
      </c>
      <c r="W693" s="31">
        <f t="shared" si="286"/>
        <v>1</v>
      </c>
      <c r="X693" s="25">
        <f t="shared" si="287"/>
        <v>-7.104803363636373</v>
      </c>
      <c r="Y693" s="25">
        <f t="shared" si="288"/>
        <v>-1</v>
      </c>
      <c r="Z693" s="25">
        <f t="shared" si="289"/>
        <v>151249999.99954647</v>
      </c>
      <c r="AA693" s="25">
        <f>SUM(L$2:L693)-SUM(AB$2:AB693)</f>
        <v>-227163.64600000012</v>
      </c>
      <c r="AB693" s="192"/>
      <c r="AC693" s="192" t="e">
        <f t="shared" si="290"/>
        <v>#DIV/0!</v>
      </c>
      <c r="AD693" s="192" t="e">
        <f t="shared" si="291"/>
        <v>#DIV/0!</v>
      </c>
    </row>
    <row r="694" spans="1:30" s="1" customFormat="1" x14ac:dyDescent="0.25">
      <c r="B694" s="358"/>
      <c r="C694" s="66"/>
      <c r="D694" s="118"/>
      <c r="E694" s="118"/>
      <c r="F694" s="66">
        <f t="shared" si="255"/>
        <v>27500</v>
      </c>
      <c r="G694" s="32">
        <f t="shared" si="272"/>
        <v>8.1049851818181917</v>
      </c>
      <c r="H694" s="31">
        <f t="shared" si="273"/>
        <v>222887.09250000026</v>
      </c>
      <c r="I694" s="31">
        <f t="shared" si="274"/>
        <v>-222887.09250000026</v>
      </c>
      <c r="J694" s="294">
        <f t="shared" si="275"/>
        <v>-1</v>
      </c>
      <c r="K694" s="31">
        <f t="shared" si="276"/>
        <v>0</v>
      </c>
      <c r="L694" s="31">
        <f t="shared" si="277"/>
        <v>-5</v>
      </c>
      <c r="M694" s="31">
        <f t="shared" si="278"/>
        <v>5</v>
      </c>
      <c r="N694" s="31">
        <f t="shared" si="279"/>
        <v>0</v>
      </c>
      <c r="O694" s="31"/>
      <c r="P694" s="31">
        <f t="shared" si="280"/>
        <v>-8.1049851818181917</v>
      </c>
      <c r="Q694" s="31">
        <f t="shared" si="281"/>
        <v>-5</v>
      </c>
      <c r="R694" s="31"/>
      <c r="S694" s="31">
        <f t="shared" si="282"/>
        <v>0</v>
      </c>
      <c r="T694" s="31">
        <f t="shared" si="283"/>
        <v>0</v>
      </c>
      <c r="U694" s="31">
        <f t="shared" si="284"/>
        <v>1.81818181818727E-4</v>
      </c>
      <c r="V694" s="31" t="e">
        <f t="shared" si="285"/>
        <v>#DIV/0!</v>
      </c>
      <c r="W694" s="31">
        <f t="shared" si="286"/>
        <v>1</v>
      </c>
      <c r="X694" s="25">
        <f t="shared" si="287"/>
        <v>-7.1049851818181917</v>
      </c>
      <c r="Y694" s="25">
        <f t="shared" si="288"/>
        <v>-1</v>
      </c>
      <c r="Z694" s="25">
        <f t="shared" si="289"/>
        <v>151249999.99954647</v>
      </c>
      <c r="AA694" s="25">
        <f>SUM(L$2:L694)-SUM(AB$2:AB694)</f>
        <v>-227168.64600000012</v>
      </c>
      <c r="AB694" s="192"/>
      <c r="AC694" s="192" t="e">
        <f t="shared" si="290"/>
        <v>#DIV/0!</v>
      </c>
      <c r="AD694" s="192" t="e">
        <f t="shared" si="291"/>
        <v>#DIV/0!</v>
      </c>
    </row>
    <row r="695" spans="1:30" s="1" customFormat="1" x14ac:dyDescent="0.25">
      <c r="B695" s="358"/>
      <c r="C695" s="66"/>
      <c r="D695" s="118"/>
      <c r="E695" s="118"/>
      <c r="F695" s="66">
        <f t="shared" si="255"/>
        <v>27500</v>
      </c>
      <c r="G695" s="32">
        <f t="shared" si="272"/>
        <v>8.1051670000000087</v>
      </c>
      <c r="H695" s="31">
        <f t="shared" si="273"/>
        <v>222892.09250000026</v>
      </c>
      <c r="I695" s="31">
        <f t="shared" si="274"/>
        <v>-222892.09250000026</v>
      </c>
      <c r="J695" s="294">
        <f t="shared" si="275"/>
        <v>-1</v>
      </c>
      <c r="K695" s="31">
        <f t="shared" si="276"/>
        <v>0</v>
      </c>
      <c r="L695" s="31">
        <f t="shared" si="277"/>
        <v>-5</v>
      </c>
      <c r="M695" s="31">
        <f t="shared" si="278"/>
        <v>5</v>
      </c>
      <c r="N695" s="31">
        <f t="shared" si="279"/>
        <v>0</v>
      </c>
      <c r="O695" s="31"/>
      <c r="P695" s="31">
        <f t="shared" si="280"/>
        <v>-8.1051670000000087</v>
      </c>
      <c r="Q695" s="31">
        <f t="shared" si="281"/>
        <v>-5</v>
      </c>
      <c r="R695" s="31"/>
      <c r="S695" s="31">
        <f t="shared" si="282"/>
        <v>0</v>
      </c>
      <c r="T695" s="31">
        <f t="shared" si="283"/>
        <v>0</v>
      </c>
      <c r="U695" s="31">
        <f t="shared" si="284"/>
        <v>1.8181818181695064E-4</v>
      </c>
      <c r="V695" s="31" t="e">
        <f t="shared" si="285"/>
        <v>#DIV/0!</v>
      </c>
      <c r="W695" s="31">
        <f t="shared" si="286"/>
        <v>1</v>
      </c>
      <c r="X695" s="25">
        <f t="shared" si="287"/>
        <v>-7.1051670000000087</v>
      </c>
      <c r="Y695" s="25">
        <f t="shared" si="288"/>
        <v>-1</v>
      </c>
      <c r="Z695" s="25">
        <f t="shared" si="289"/>
        <v>151250000.00102419</v>
      </c>
      <c r="AA695" s="25">
        <f>SUM(L$2:L695)-SUM(AB$2:AB695)</f>
        <v>-227173.64600000012</v>
      </c>
      <c r="AB695" s="192"/>
      <c r="AC695" s="192" t="e">
        <f t="shared" si="290"/>
        <v>#DIV/0!</v>
      </c>
      <c r="AD695" s="192" t="e">
        <f t="shared" si="291"/>
        <v>#DIV/0!</v>
      </c>
    </row>
    <row r="696" spans="1:30" s="1" customFormat="1" x14ac:dyDescent="0.25">
      <c r="B696" s="358"/>
      <c r="C696" s="66"/>
      <c r="D696" s="118"/>
      <c r="E696" s="118"/>
      <c r="F696" s="66">
        <f t="shared" si="255"/>
        <v>27500</v>
      </c>
      <c r="G696" s="32">
        <f t="shared" si="272"/>
        <v>8.1053488181818274</v>
      </c>
      <c r="H696" s="31">
        <f t="shared" si="273"/>
        <v>222897.09250000026</v>
      </c>
      <c r="I696" s="31">
        <f t="shared" si="274"/>
        <v>-222897.09250000026</v>
      </c>
      <c r="J696" s="294">
        <f t="shared" si="275"/>
        <v>-1</v>
      </c>
      <c r="K696" s="31">
        <f t="shared" si="276"/>
        <v>0</v>
      </c>
      <c r="L696" s="31">
        <f t="shared" si="277"/>
        <v>-5</v>
      </c>
      <c r="M696" s="31">
        <f t="shared" si="278"/>
        <v>5</v>
      </c>
      <c r="N696" s="31">
        <f t="shared" si="279"/>
        <v>0</v>
      </c>
      <c r="O696" s="31"/>
      <c r="P696" s="31">
        <f t="shared" si="280"/>
        <v>-8.1053488181818274</v>
      </c>
      <c r="Q696" s="31">
        <f t="shared" si="281"/>
        <v>-5</v>
      </c>
      <c r="R696" s="31"/>
      <c r="S696" s="31">
        <f t="shared" si="282"/>
        <v>0</v>
      </c>
      <c r="T696" s="31">
        <f t="shared" si="283"/>
        <v>0</v>
      </c>
      <c r="U696" s="31">
        <f t="shared" si="284"/>
        <v>1.81818181818727E-4</v>
      </c>
      <c r="V696" s="31" t="e">
        <f t="shared" si="285"/>
        <v>#DIV/0!</v>
      </c>
      <c r="W696" s="31">
        <f t="shared" si="286"/>
        <v>1</v>
      </c>
      <c r="X696" s="25">
        <f t="shared" si="287"/>
        <v>-7.1053488181818274</v>
      </c>
      <c r="Y696" s="25">
        <f t="shared" si="288"/>
        <v>-1</v>
      </c>
      <c r="Z696" s="25">
        <f t="shared" si="289"/>
        <v>151249999.99954647</v>
      </c>
      <c r="AA696" s="25">
        <f>SUM(L$2:L696)-SUM(AB$2:AB696)</f>
        <v>-227178.64600000012</v>
      </c>
      <c r="AB696" s="192"/>
      <c r="AC696" s="192" t="e">
        <f t="shared" si="290"/>
        <v>#DIV/0!</v>
      </c>
      <c r="AD696" s="192" t="e">
        <f t="shared" si="291"/>
        <v>#DIV/0!</v>
      </c>
    </row>
    <row r="697" spans="1:30" s="1" customFormat="1" x14ac:dyDescent="0.25">
      <c r="B697" s="358"/>
      <c r="C697" s="66"/>
      <c r="D697" s="118"/>
      <c r="E697" s="118"/>
      <c r="F697" s="66">
        <f t="shared" si="255"/>
        <v>27500</v>
      </c>
      <c r="G697" s="32">
        <f t="shared" si="272"/>
        <v>8.1055306363636461</v>
      </c>
      <c r="H697" s="31">
        <f t="shared" si="273"/>
        <v>222902.09250000026</v>
      </c>
      <c r="I697" s="31">
        <f t="shared" si="274"/>
        <v>-222902.09250000026</v>
      </c>
      <c r="J697" s="294">
        <f t="shared" si="275"/>
        <v>-1</v>
      </c>
      <c r="K697" s="31">
        <f t="shared" si="276"/>
        <v>0</v>
      </c>
      <c r="L697" s="31">
        <f t="shared" si="277"/>
        <v>-5</v>
      </c>
      <c r="M697" s="31">
        <f t="shared" si="278"/>
        <v>5</v>
      </c>
      <c r="N697" s="31">
        <f t="shared" si="279"/>
        <v>0</v>
      </c>
      <c r="O697" s="31"/>
      <c r="P697" s="31">
        <f t="shared" si="280"/>
        <v>-8.1055306363636461</v>
      </c>
      <c r="Q697" s="31">
        <f t="shared" si="281"/>
        <v>-5</v>
      </c>
      <c r="R697" s="31"/>
      <c r="S697" s="31">
        <f t="shared" si="282"/>
        <v>0</v>
      </c>
      <c r="T697" s="31">
        <f t="shared" si="283"/>
        <v>0</v>
      </c>
      <c r="U697" s="31">
        <f t="shared" si="284"/>
        <v>1.81818181818727E-4</v>
      </c>
      <c r="V697" s="31" t="e">
        <f t="shared" si="285"/>
        <v>#DIV/0!</v>
      </c>
      <c r="W697" s="31">
        <f t="shared" si="286"/>
        <v>1</v>
      </c>
      <c r="X697" s="25">
        <f t="shared" si="287"/>
        <v>-7.1055306363636461</v>
      </c>
      <c r="Y697" s="25">
        <f t="shared" si="288"/>
        <v>-1</v>
      </c>
      <c r="Z697" s="25">
        <f t="shared" si="289"/>
        <v>151249999.99954647</v>
      </c>
      <c r="AA697" s="25">
        <f>SUM(L$2:L697)-SUM(AB$2:AB697)</f>
        <v>-227183.64600000012</v>
      </c>
      <c r="AB697" s="192"/>
      <c r="AC697" s="192" t="e">
        <f t="shared" si="290"/>
        <v>#DIV/0!</v>
      </c>
      <c r="AD697" s="192" t="e">
        <f t="shared" si="291"/>
        <v>#DIV/0!</v>
      </c>
    </row>
    <row r="698" spans="1:30" x14ac:dyDescent="0.25">
      <c r="A698" s="178"/>
      <c r="B698" s="385"/>
      <c r="C698" s="346"/>
      <c r="D698" s="179"/>
      <c r="E698" s="347"/>
      <c r="F698" s="66">
        <f t="shared" si="255"/>
        <v>27500</v>
      </c>
      <c r="G698" s="32">
        <f t="shared" si="272"/>
        <v>8.1057124545454649</v>
      </c>
      <c r="H698" s="31">
        <f t="shared" si="273"/>
        <v>222907.09250000026</v>
      </c>
      <c r="I698" s="31">
        <f t="shared" si="274"/>
        <v>-222907.09250000026</v>
      </c>
      <c r="J698" s="294">
        <f t="shared" si="275"/>
        <v>-1</v>
      </c>
      <c r="K698" s="31">
        <f t="shared" si="276"/>
        <v>0</v>
      </c>
      <c r="L698" s="31">
        <f t="shared" si="277"/>
        <v>-5</v>
      </c>
      <c r="M698" s="31">
        <f t="shared" si="278"/>
        <v>5</v>
      </c>
      <c r="N698" s="31">
        <f t="shared" si="279"/>
        <v>0</v>
      </c>
      <c r="O698" s="31"/>
      <c r="P698" s="31">
        <f t="shared" si="280"/>
        <v>-8.1057124545454649</v>
      </c>
      <c r="Q698" s="31">
        <f t="shared" si="281"/>
        <v>-5</v>
      </c>
      <c r="R698" s="31"/>
      <c r="S698" s="31">
        <f t="shared" si="282"/>
        <v>0</v>
      </c>
      <c r="T698" s="31">
        <f t="shared" si="283"/>
        <v>0</v>
      </c>
      <c r="U698" s="31">
        <f t="shared" si="284"/>
        <v>1.81818181818727E-4</v>
      </c>
      <c r="V698" s="31" t="e">
        <f t="shared" si="285"/>
        <v>#DIV/0!</v>
      </c>
      <c r="W698" s="31">
        <f t="shared" si="286"/>
        <v>1</v>
      </c>
      <c r="X698" s="25">
        <f t="shared" si="287"/>
        <v>-7.1057124545454649</v>
      </c>
      <c r="Y698" s="25">
        <f t="shared" si="288"/>
        <v>-1</v>
      </c>
      <c r="Z698" s="25">
        <f t="shared" si="289"/>
        <v>151249999.99954647</v>
      </c>
      <c r="AA698" s="25">
        <f>SUM(L$2:L698)-SUM(AB$2:AB698)</f>
        <v>-227188.64600000012</v>
      </c>
      <c r="AB698" s="192"/>
      <c r="AC698" s="192" t="e">
        <f t="shared" si="290"/>
        <v>#DIV/0!</v>
      </c>
      <c r="AD698" s="192" t="e">
        <f t="shared" si="291"/>
        <v>#DIV/0!</v>
      </c>
    </row>
    <row r="699" spans="1:30" x14ac:dyDescent="0.25">
      <c r="F699" s="1"/>
      <c r="G699" s="357"/>
      <c r="H699" s="357"/>
      <c r="I699" s="357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1:30" x14ac:dyDescent="0.25">
      <c r="F700" s="1"/>
      <c r="G700" s="1"/>
      <c r="H700" s="25">
        <f>H653-H435</f>
        <v>-15845.4549999999</v>
      </c>
      <c r="I700" s="25">
        <f>I619-I524</f>
        <v>-11288.132000000071</v>
      </c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1:30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1:30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1:30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1:30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</sheetData>
  <phoneticPr fontId="16" type="noConversion"/>
  <conditionalFormatting sqref="Y1">
    <cfRule type="top10" dxfId="255" priority="2" bottom="1" rank="10"/>
  </conditionalFormatting>
  <conditionalFormatting sqref="I2:I698">
    <cfRule type="top10" dxfId="254" priority="1" percent="1" rank="10"/>
  </conditionalFormatting>
  <dataValidations count="1">
    <dataValidation type="list" allowBlank="1" showInputMessage="1" showErrorMessage="1" sqref="C2:C698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34"/>
  <sheetViews>
    <sheetView workbookViewId="0">
      <pane ySplit="1" topLeftCell="A2" activePane="bottomLeft" state="frozen"/>
      <selection pane="bottomLeft" activeCell="E522" sqref="E522"/>
    </sheetView>
  </sheetViews>
  <sheetFormatPr defaultColWidth="9" defaultRowHeight="14.4" x14ac:dyDescent="0.25"/>
  <cols>
    <col min="1" max="1" width="11.6640625" customWidth="1"/>
    <col min="2" max="2" width="9" style="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1.6640625" bestFit="1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ht="15" hidden="1" thickTop="1" x14ac:dyDescent="0.25">
      <c r="A2" s="9">
        <v>42696</v>
      </c>
      <c r="B2" s="282" t="s">
        <v>70</v>
      </c>
      <c r="C2" s="64"/>
      <c r="D2" s="16"/>
      <c r="E2" s="90">
        <v>15.73</v>
      </c>
      <c r="F2" s="90">
        <v>0</v>
      </c>
      <c r="G2" s="149">
        <v>0</v>
      </c>
      <c r="H2" s="90">
        <v>0</v>
      </c>
      <c r="I2" s="15"/>
      <c r="J2" s="33" t="e">
        <f t="shared" ref="J2:J65" si="0">(E2-G2)/G2</f>
        <v>#DIV/0!</v>
      </c>
      <c r="K2" s="15">
        <f t="shared" ref="K2:K65" si="1">F2*E2</f>
        <v>0</v>
      </c>
      <c r="L2" s="15"/>
      <c r="M2" s="15"/>
      <c r="N2" s="15"/>
      <c r="O2" s="15"/>
      <c r="P2" s="17"/>
      <c r="Q2" s="15"/>
      <c r="R2" s="15"/>
      <c r="S2" s="15">
        <v>60000</v>
      </c>
      <c r="T2" s="15"/>
      <c r="U2" s="15"/>
      <c r="V2" s="15">
        <v>60000</v>
      </c>
      <c r="W2" s="17" t="e">
        <f t="shared" ref="W2:W65" si="2">V2/U2</f>
        <v>#DIV/0!</v>
      </c>
      <c r="X2" s="17"/>
      <c r="Y2" s="17"/>
      <c r="Z2" s="150"/>
      <c r="AA2" s="15"/>
      <c r="AB2" s="1"/>
      <c r="AC2" s="66"/>
      <c r="AD2" s="66"/>
    </row>
    <row r="3" spans="1:30" s="1" customFormat="1" ht="15" hidden="1" thickTop="1" x14ac:dyDescent="0.25">
      <c r="A3" s="9">
        <v>42696</v>
      </c>
      <c r="B3" s="14"/>
      <c r="C3" s="64" t="s">
        <v>63</v>
      </c>
      <c r="D3" s="16">
        <v>600</v>
      </c>
      <c r="E3" s="15">
        <v>15.72</v>
      </c>
      <c r="F3" s="16">
        <f t="shared" ref="F3:F66" si="3">IF(C3="买",F2+D3,F2-D3)</f>
        <v>600</v>
      </c>
      <c r="G3" s="17">
        <f t="shared" ref="G3:G66" si="4">H3/F3</f>
        <v>15.728333333333333</v>
      </c>
      <c r="H3" s="15">
        <f t="shared" ref="H3:H66" si="5">IF(C3="买",H2+D3*E3+M3+N3,H2+-1*D3*E3+M3+N3)+O2</f>
        <v>9437</v>
      </c>
      <c r="I3" s="15">
        <f t="shared" ref="I3:I66" si="6">-H3+K3</f>
        <v>-5</v>
      </c>
      <c r="J3" s="33">
        <f t="shared" si="0"/>
        <v>-5.298293949348009E-4</v>
      </c>
      <c r="K3" s="15">
        <f t="shared" si="1"/>
        <v>9432</v>
      </c>
      <c r="L3" s="15">
        <f t="shared" ref="L3:L66" si="7">I3-I2</f>
        <v>-5</v>
      </c>
      <c r="M3" s="15">
        <f t="shared" ref="M3:M66" si="8">IF(D3*E3*5/10000&gt;5,D3*E3*5/10000,5)</f>
        <v>5</v>
      </c>
      <c r="N3" s="15">
        <f t="shared" ref="N3:N66" si="9">IF(C3="卖",D3*E3/1000,0)</f>
        <v>0</v>
      </c>
      <c r="O3" s="15"/>
      <c r="P3" s="17">
        <f t="shared" ref="P3:P66" si="10">E3-G3</f>
        <v>-8.3333333333328596E-3</v>
      </c>
      <c r="Q3" s="15">
        <f t="shared" ref="Q3:Q66" si="11">(H3-H2)*-1</f>
        <v>-9437</v>
      </c>
      <c r="R3" s="35"/>
      <c r="S3" s="35">
        <f t="shared" ref="S3:S66" si="12">S2+Q3+O3+R3</f>
        <v>50563</v>
      </c>
      <c r="T3" s="35">
        <f t="shared" ref="T3:T66" si="13">S3/E3</f>
        <v>3216.4758269720101</v>
      </c>
      <c r="U3" s="35">
        <f t="shared" ref="U3:U66" si="14">F3+T3</f>
        <v>3816.4758269720101</v>
      </c>
      <c r="V3" s="15">
        <f t="shared" ref="V3:V66" si="15">H3+S3</f>
        <v>60000</v>
      </c>
      <c r="W3" s="17">
        <f t="shared" si="2"/>
        <v>15.721310109175764</v>
      </c>
      <c r="X3" s="17">
        <f t="shared" ref="X3:X66" si="16">W3-G3</f>
        <v>-7.0232241575691745E-3</v>
      </c>
      <c r="Y3" s="17">
        <f t="shared" ref="Y3:Y66" si="17">(X3-P3)*-1</f>
        <v>-1.3101091757636851E-3</v>
      </c>
      <c r="Z3" s="150">
        <f t="shared" ref="Z3:Z66" si="18">F3/U3</f>
        <v>0.15721310109175765</v>
      </c>
      <c r="AA3" s="15">
        <f>SUM(L$2:L3)-SUM(AB$2:AB3)</f>
        <v>-5</v>
      </c>
      <c r="AC3" s="40">
        <f t="shared" ref="AC3:AC66" si="19">I3/E3*(1-0.0005)</f>
        <v>-0.31790712468193388</v>
      </c>
      <c r="AD3" s="40">
        <f t="shared" ref="AD3:AD66" si="20">AC3-F3</f>
        <v>-600.31790712468194</v>
      </c>
    </row>
    <row r="4" spans="1:30" s="1" customFormat="1" ht="15" hidden="1" thickTop="1" x14ac:dyDescent="0.25">
      <c r="A4" s="9">
        <v>42697</v>
      </c>
      <c r="B4" s="14" t="s">
        <v>500</v>
      </c>
      <c r="C4" s="64" t="s">
        <v>69</v>
      </c>
      <c r="D4" s="16">
        <v>500</v>
      </c>
      <c r="E4" s="15">
        <v>16.29</v>
      </c>
      <c r="F4" s="16">
        <f t="shared" si="3"/>
        <v>100</v>
      </c>
      <c r="G4" s="17">
        <f t="shared" si="4"/>
        <v>13.051449999999999</v>
      </c>
      <c r="H4" s="15">
        <f t="shared" si="5"/>
        <v>1305.145</v>
      </c>
      <c r="I4" s="15">
        <f t="shared" si="6"/>
        <v>323.85500000000002</v>
      </c>
      <c r="J4" s="33">
        <f t="shared" si="0"/>
        <v>0.24813718016005887</v>
      </c>
      <c r="K4" s="15">
        <f t="shared" si="1"/>
        <v>1629</v>
      </c>
      <c r="L4" s="15">
        <f t="shared" si="7"/>
        <v>328.85500000000002</v>
      </c>
      <c r="M4" s="15">
        <f t="shared" si="8"/>
        <v>5</v>
      </c>
      <c r="N4" s="15">
        <f t="shared" si="9"/>
        <v>8.1449999999999996</v>
      </c>
      <c r="O4" s="15"/>
      <c r="P4" s="17">
        <f t="shared" si="10"/>
        <v>3.23855</v>
      </c>
      <c r="Q4" s="15">
        <f t="shared" si="11"/>
        <v>8131.8549999999996</v>
      </c>
      <c r="R4" s="35"/>
      <c r="S4" s="35">
        <f t="shared" si="12"/>
        <v>58694.854999999996</v>
      </c>
      <c r="T4" s="35">
        <f t="shared" si="13"/>
        <v>3603.121853898097</v>
      </c>
      <c r="U4" s="35">
        <f t="shared" si="14"/>
        <v>3703.121853898097</v>
      </c>
      <c r="V4" s="15">
        <f t="shared" si="15"/>
        <v>59999.999999999993</v>
      </c>
      <c r="W4" s="17">
        <f t="shared" si="2"/>
        <v>16.202545410932373</v>
      </c>
      <c r="X4" s="17">
        <f t="shared" si="16"/>
        <v>3.1510954109323741</v>
      </c>
      <c r="Y4" s="17">
        <f t="shared" si="17"/>
        <v>8.7454589067625932E-2</v>
      </c>
      <c r="Z4" s="150">
        <f t="shared" si="18"/>
        <v>2.7004242351553957E-2</v>
      </c>
      <c r="AA4" s="15">
        <f>SUM(L$2:L4)-SUM(AB$2:AB4)</f>
        <v>323.85500000000002</v>
      </c>
      <c r="AC4" s="40">
        <f t="shared" si="19"/>
        <v>19.870661295273177</v>
      </c>
      <c r="AD4" s="40">
        <f t="shared" si="20"/>
        <v>-80.12933870472682</v>
      </c>
    </row>
    <row r="5" spans="1:30" s="1" customFormat="1" ht="15" hidden="1" thickTop="1" x14ac:dyDescent="0.25">
      <c r="A5" s="9">
        <v>42698</v>
      </c>
      <c r="B5" s="65"/>
      <c r="C5" s="64" t="s">
        <v>63</v>
      </c>
      <c r="D5" s="16">
        <v>500</v>
      </c>
      <c r="E5" s="15">
        <v>15.92</v>
      </c>
      <c r="F5" s="16">
        <f t="shared" si="3"/>
        <v>600</v>
      </c>
      <c r="G5" s="17">
        <f t="shared" si="4"/>
        <v>15.450241666666667</v>
      </c>
      <c r="H5" s="15">
        <f t="shared" si="5"/>
        <v>9270.1450000000004</v>
      </c>
      <c r="I5" s="15">
        <f t="shared" si="6"/>
        <v>281.85499999999956</v>
      </c>
      <c r="J5" s="33">
        <f t="shared" si="0"/>
        <v>3.0404594534389682E-2</v>
      </c>
      <c r="K5" s="15">
        <f t="shared" si="1"/>
        <v>9552</v>
      </c>
      <c r="L5" s="15">
        <f t="shared" si="7"/>
        <v>-42.000000000000455</v>
      </c>
      <c r="M5" s="15">
        <f t="shared" si="8"/>
        <v>5</v>
      </c>
      <c r="N5" s="15">
        <f t="shared" si="9"/>
        <v>0</v>
      </c>
      <c r="O5" s="15"/>
      <c r="P5" s="17">
        <f t="shared" si="10"/>
        <v>0.46975833333333306</v>
      </c>
      <c r="Q5" s="15">
        <f t="shared" si="11"/>
        <v>-7965</v>
      </c>
      <c r="R5" s="35"/>
      <c r="S5" s="35">
        <f t="shared" si="12"/>
        <v>50729.854999999996</v>
      </c>
      <c r="T5" s="35">
        <f t="shared" si="13"/>
        <v>3186.5486809045224</v>
      </c>
      <c r="U5" s="35">
        <f t="shared" si="14"/>
        <v>3786.5486809045224</v>
      </c>
      <c r="V5" s="15">
        <f t="shared" si="15"/>
        <v>60000</v>
      </c>
      <c r="W5" s="17">
        <f t="shared" si="2"/>
        <v>15.845564141979374</v>
      </c>
      <c r="X5" s="17">
        <f t="shared" si="16"/>
        <v>0.3953224753127067</v>
      </c>
      <c r="Y5" s="17">
        <f t="shared" si="17"/>
        <v>7.4435858020626355E-2</v>
      </c>
      <c r="Z5" s="150">
        <f t="shared" si="18"/>
        <v>0.15845564141979374</v>
      </c>
      <c r="AA5" s="15">
        <f>SUM(L$2:L5)-SUM(AB$2:AB5)</f>
        <v>281.85499999999956</v>
      </c>
      <c r="AB5"/>
      <c r="AC5" s="40">
        <f t="shared" si="19"/>
        <v>17.695607569095451</v>
      </c>
      <c r="AD5" s="40">
        <f t="shared" si="20"/>
        <v>-582.3043924309045</v>
      </c>
    </row>
    <row r="6" spans="1:30" s="1" customFormat="1" ht="15" hidden="1" thickTop="1" x14ac:dyDescent="0.25">
      <c r="A6" s="9">
        <v>42699</v>
      </c>
      <c r="B6" s="65"/>
      <c r="C6" s="64" t="s">
        <v>63</v>
      </c>
      <c r="D6" s="16">
        <v>500</v>
      </c>
      <c r="E6" s="15">
        <v>15.65</v>
      </c>
      <c r="F6" s="16">
        <f t="shared" si="3"/>
        <v>1100</v>
      </c>
      <c r="G6" s="17">
        <f t="shared" si="4"/>
        <v>15.545586363636364</v>
      </c>
      <c r="H6" s="15">
        <f t="shared" si="5"/>
        <v>17100.145</v>
      </c>
      <c r="I6" s="15">
        <f t="shared" si="6"/>
        <v>114.85499999999956</v>
      </c>
      <c r="J6" s="33">
        <f t="shared" si="0"/>
        <v>6.7166097129585855E-3</v>
      </c>
      <c r="K6" s="15">
        <f t="shared" si="1"/>
        <v>17215</v>
      </c>
      <c r="L6" s="15">
        <f t="shared" si="7"/>
        <v>-167</v>
      </c>
      <c r="M6" s="15">
        <f t="shared" si="8"/>
        <v>5</v>
      </c>
      <c r="N6" s="15">
        <f t="shared" si="9"/>
        <v>0</v>
      </c>
      <c r="O6" s="15"/>
      <c r="P6" s="17">
        <f t="shared" si="10"/>
        <v>0.10441363636363654</v>
      </c>
      <c r="Q6" s="15">
        <f t="shared" si="11"/>
        <v>-7830</v>
      </c>
      <c r="R6" s="35"/>
      <c r="S6" s="35">
        <f t="shared" si="12"/>
        <v>42899.854999999996</v>
      </c>
      <c r="T6" s="35">
        <f t="shared" si="13"/>
        <v>2741.204792332268</v>
      </c>
      <c r="U6" s="35">
        <f t="shared" si="14"/>
        <v>3841.204792332268</v>
      </c>
      <c r="V6" s="15">
        <f t="shared" si="15"/>
        <v>60000</v>
      </c>
      <c r="W6" s="17">
        <f t="shared" si="2"/>
        <v>15.620099225058434</v>
      </c>
      <c r="X6" s="17">
        <f t="shared" si="16"/>
        <v>7.4512861422070031E-2</v>
      </c>
      <c r="Y6" s="17">
        <f t="shared" si="17"/>
        <v>2.990077494156651E-2</v>
      </c>
      <c r="Z6" s="150">
        <f t="shared" si="18"/>
        <v>0.28636848579273794</v>
      </c>
      <c r="AA6" s="15">
        <f>SUM(L$2:L6)-SUM(AB$2:AB6)</f>
        <v>114.85499999999956</v>
      </c>
      <c r="AB6"/>
      <c r="AC6" s="40">
        <f t="shared" si="19"/>
        <v>7.3353081469648291</v>
      </c>
      <c r="AD6" s="40">
        <f t="shared" si="20"/>
        <v>-1092.6646918530353</v>
      </c>
    </row>
    <row r="7" spans="1:30" s="1" customFormat="1" ht="15" hidden="1" thickTop="1" x14ac:dyDescent="0.25">
      <c r="A7" s="9">
        <v>42699</v>
      </c>
      <c r="B7" s="65" t="s">
        <v>501</v>
      </c>
      <c r="C7" s="64" t="s">
        <v>69</v>
      </c>
      <c r="D7" s="16">
        <v>400</v>
      </c>
      <c r="E7" s="15">
        <v>15.88</v>
      </c>
      <c r="F7" s="16">
        <f t="shared" si="3"/>
        <v>700</v>
      </c>
      <c r="G7" s="17">
        <f t="shared" si="4"/>
        <v>15.370710000000003</v>
      </c>
      <c r="H7" s="15">
        <f t="shared" si="5"/>
        <v>10759.497000000001</v>
      </c>
      <c r="I7" s="15">
        <f t="shared" si="6"/>
        <v>356.50299999999879</v>
      </c>
      <c r="J7" s="33">
        <f t="shared" si="0"/>
        <v>3.3133797983307095E-2</v>
      </c>
      <c r="K7" s="15">
        <f t="shared" si="1"/>
        <v>11116</v>
      </c>
      <c r="L7" s="15">
        <f t="shared" si="7"/>
        <v>241.64799999999923</v>
      </c>
      <c r="M7" s="15">
        <f t="shared" si="8"/>
        <v>5</v>
      </c>
      <c r="N7" s="15">
        <f t="shared" si="9"/>
        <v>6.3520000000000003</v>
      </c>
      <c r="O7" s="15"/>
      <c r="P7" s="17">
        <f t="shared" si="10"/>
        <v>0.50928999999999824</v>
      </c>
      <c r="Q7" s="15">
        <f t="shared" si="11"/>
        <v>6340.6479999999992</v>
      </c>
      <c r="R7" s="35"/>
      <c r="S7" s="35">
        <f t="shared" si="12"/>
        <v>49240.502999999997</v>
      </c>
      <c r="T7" s="35">
        <f t="shared" si="13"/>
        <v>3100.7873425692692</v>
      </c>
      <c r="U7" s="35">
        <f t="shared" si="14"/>
        <v>3800.7873425692692</v>
      </c>
      <c r="V7" s="15">
        <f t="shared" si="15"/>
        <v>60000</v>
      </c>
      <c r="W7" s="17">
        <f t="shared" si="2"/>
        <v>15.786202855390746</v>
      </c>
      <c r="X7" s="17">
        <f t="shared" si="16"/>
        <v>0.41549285539074354</v>
      </c>
      <c r="Y7" s="17">
        <f t="shared" si="17"/>
        <v>9.3797144609254701E-2</v>
      </c>
      <c r="Z7" s="150">
        <f t="shared" si="18"/>
        <v>0.18417236664622536</v>
      </c>
      <c r="AA7" s="15">
        <f>SUM(L$2:L7)-SUM(AB$2:AB7)</f>
        <v>356.50299999999879</v>
      </c>
      <c r="AB7"/>
      <c r="AC7" s="40">
        <f t="shared" si="19"/>
        <v>22.438586177581787</v>
      </c>
      <c r="AD7" s="40">
        <f t="shared" si="20"/>
        <v>-677.56141382241822</v>
      </c>
    </row>
    <row r="8" spans="1:30" s="1" customFormat="1" ht="15" hidden="1" thickTop="1" x14ac:dyDescent="0.25">
      <c r="A8" s="9">
        <v>42702</v>
      </c>
      <c r="B8" s="65" t="s">
        <v>502</v>
      </c>
      <c r="C8" s="64" t="s">
        <v>69</v>
      </c>
      <c r="D8" s="16">
        <v>400</v>
      </c>
      <c r="E8" s="15">
        <v>16.23</v>
      </c>
      <c r="F8" s="16">
        <f t="shared" si="3"/>
        <v>300</v>
      </c>
      <c r="G8" s="17">
        <f t="shared" si="4"/>
        <v>14.263296666666671</v>
      </c>
      <c r="H8" s="15">
        <f t="shared" si="5"/>
        <v>4278.9890000000014</v>
      </c>
      <c r="I8" s="15">
        <f t="shared" si="6"/>
        <v>590.0109999999986</v>
      </c>
      <c r="J8" s="33">
        <f t="shared" si="0"/>
        <v>0.13788560802563379</v>
      </c>
      <c r="K8" s="15">
        <f t="shared" si="1"/>
        <v>4869</v>
      </c>
      <c r="L8" s="15">
        <f t="shared" si="7"/>
        <v>233.50799999999981</v>
      </c>
      <c r="M8" s="15">
        <f t="shared" si="8"/>
        <v>5</v>
      </c>
      <c r="N8" s="15">
        <f t="shared" si="9"/>
        <v>6.492</v>
      </c>
      <c r="O8" s="15"/>
      <c r="P8" s="17">
        <f t="shared" si="10"/>
        <v>1.9667033333333297</v>
      </c>
      <c r="Q8" s="15">
        <f t="shared" si="11"/>
        <v>6480.5079999999998</v>
      </c>
      <c r="R8" s="35"/>
      <c r="S8" s="35">
        <f t="shared" si="12"/>
        <v>55721.010999999999</v>
      </c>
      <c r="T8" s="35">
        <f t="shared" si="13"/>
        <v>3433.2107825015401</v>
      </c>
      <c r="U8" s="35">
        <f t="shared" si="14"/>
        <v>3733.2107825015401</v>
      </c>
      <c r="V8" s="15">
        <f t="shared" si="15"/>
        <v>60000</v>
      </c>
      <c r="W8" s="17">
        <f t="shared" si="2"/>
        <v>16.071956151320059</v>
      </c>
      <c r="X8" s="17">
        <f t="shared" si="16"/>
        <v>1.8086594846533881</v>
      </c>
      <c r="Y8" s="17">
        <f t="shared" si="17"/>
        <v>0.15804384867994159</v>
      </c>
      <c r="Z8" s="150">
        <f t="shared" si="18"/>
        <v>8.0359780756600302E-2</v>
      </c>
      <c r="AA8" s="15">
        <f>SUM(L$2:L1032)-SUM(AB$2:AB1032)</f>
        <v>-121803.22099999998</v>
      </c>
      <c r="AB8"/>
      <c r="AC8" s="40">
        <f t="shared" si="19"/>
        <v>36.334934966112058</v>
      </c>
      <c r="AD8" s="40">
        <f t="shared" si="20"/>
        <v>-263.66506503388791</v>
      </c>
    </row>
    <row r="9" spans="1:30" s="1" customFormat="1" ht="15" hidden="1" thickTop="1" x14ac:dyDescent="0.25">
      <c r="A9" s="9">
        <v>42703</v>
      </c>
      <c r="B9" s="65"/>
      <c r="C9" s="64" t="s">
        <v>63</v>
      </c>
      <c r="D9" s="16">
        <v>600</v>
      </c>
      <c r="E9" s="15">
        <v>15.87</v>
      </c>
      <c r="F9" s="16">
        <f t="shared" si="3"/>
        <v>900</v>
      </c>
      <c r="G9" s="17">
        <f t="shared" si="4"/>
        <v>15.339987777777779</v>
      </c>
      <c r="H9" s="15">
        <f t="shared" si="5"/>
        <v>13805.989000000001</v>
      </c>
      <c r="I9" s="15">
        <f t="shared" si="6"/>
        <v>477.0109999999986</v>
      </c>
      <c r="J9" s="33">
        <f t="shared" si="0"/>
        <v>3.4551019850877634E-2</v>
      </c>
      <c r="K9" s="15">
        <f t="shared" si="1"/>
        <v>14283</v>
      </c>
      <c r="L9" s="15">
        <f t="shared" si="7"/>
        <v>-113</v>
      </c>
      <c r="M9" s="15">
        <f t="shared" si="8"/>
        <v>5</v>
      </c>
      <c r="N9" s="15">
        <f t="shared" si="9"/>
        <v>0</v>
      </c>
      <c r="O9" s="15"/>
      <c r="P9" s="17">
        <f t="shared" si="10"/>
        <v>0.53001222222222033</v>
      </c>
      <c r="Q9" s="15">
        <f t="shared" si="11"/>
        <v>-9527</v>
      </c>
      <c r="R9" s="35"/>
      <c r="S9" s="35">
        <f t="shared" si="12"/>
        <v>46194.010999999999</v>
      </c>
      <c r="T9" s="35">
        <f t="shared" si="13"/>
        <v>2910.7757403906744</v>
      </c>
      <c r="U9" s="35">
        <f t="shared" si="14"/>
        <v>3810.7757403906744</v>
      </c>
      <c r="V9" s="15">
        <f t="shared" si="15"/>
        <v>60000</v>
      </c>
      <c r="W9" s="17">
        <f t="shared" si="2"/>
        <v>15.744825748746081</v>
      </c>
      <c r="X9" s="17">
        <f t="shared" si="16"/>
        <v>0.40483797096830187</v>
      </c>
      <c r="Y9" s="17">
        <f t="shared" si="17"/>
        <v>0.12517425125391846</v>
      </c>
      <c r="Z9" s="150">
        <f t="shared" si="18"/>
        <v>0.23617238623119122</v>
      </c>
      <c r="AA9" s="15">
        <f>SUM(L$2:L9)-SUM(AB$2:AB9)</f>
        <v>477.0109999999986</v>
      </c>
      <c r="AB9"/>
      <c r="AC9" s="40">
        <f t="shared" si="19"/>
        <v>30.042375204788826</v>
      </c>
      <c r="AD9" s="40">
        <f t="shared" si="20"/>
        <v>-869.95762479521113</v>
      </c>
    </row>
    <row r="10" spans="1:30" s="1" customFormat="1" ht="15" hidden="1" thickTop="1" x14ac:dyDescent="0.25">
      <c r="A10" s="9">
        <v>42706</v>
      </c>
      <c r="B10" s="65"/>
      <c r="C10" s="64" t="s">
        <v>63</v>
      </c>
      <c r="D10" s="16">
        <v>500</v>
      </c>
      <c r="E10" s="15">
        <v>15.79</v>
      </c>
      <c r="F10" s="16">
        <f t="shared" si="3"/>
        <v>1400</v>
      </c>
      <c r="G10" s="17">
        <f t="shared" si="4"/>
        <v>15.504277857142858</v>
      </c>
      <c r="H10" s="15">
        <f t="shared" si="5"/>
        <v>21705.989000000001</v>
      </c>
      <c r="I10" s="15">
        <f t="shared" si="6"/>
        <v>400.0109999999986</v>
      </c>
      <c r="J10" s="33">
        <f t="shared" si="0"/>
        <v>1.8428600512052109E-2</v>
      </c>
      <c r="K10" s="15">
        <f t="shared" si="1"/>
        <v>22106</v>
      </c>
      <c r="L10" s="15">
        <f t="shared" si="7"/>
        <v>-77</v>
      </c>
      <c r="M10" s="15">
        <f t="shared" si="8"/>
        <v>5</v>
      </c>
      <c r="N10" s="15">
        <f t="shared" si="9"/>
        <v>0</v>
      </c>
      <c r="O10" s="15"/>
      <c r="P10" s="17">
        <f t="shared" si="10"/>
        <v>0.28572214285714104</v>
      </c>
      <c r="Q10" s="15">
        <f t="shared" si="11"/>
        <v>-7900</v>
      </c>
      <c r="R10" s="35"/>
      <c r="S10" s="35">
        <f t="shared" si="12"/>
        <v>38294.010999999999</v>
      </c>
      <c r="T10" s="35">
        <f t="shared" si="13"/>
        <v>2425.2065231158963</v>
      </c>
      <c r="U10" s="35">
        <f t="shared" si="14"/>
        <v>3825.2065231158963</v>
      </c>
      <c r="V10" s="15">
        <f t="shared" si="15"/>
        <v>60000</v>
      </c>
      <c r="W10" s="17">
        <f t="shared" si="2"/>
        <v>15.685427606958548</v>
      </c>
      <c r="X10" s="17">
        <f t="shared" si="16"/>
        <v>0.18114974981568999</v>
      </c>
      <c r="Y10" s="17">
        <f t="shared" si="17"/>
        <v>0.10457239304145105</v>
      </c>
      <c r="Z10" s="150">
        <f t="shared" si="18"/>
        <v>0.3659933108290328</v>
      </c>
      <c r="AA10" s="15">
        <f>SUM(L$2:L10)-SUM(AB$2:AB10)</f>
        <v>400.0109999999986</v>
      </c>
      <c r="AB10"/>
      <c r="AC10" s="40">
        <f t="shared" si="19"/>
        <v>25.320518967700991</v>
      </c>
      <c r="AD10" s="40">
        <f t="shared" si="20"/>
        <v>-1374.679481032299</v>
      </c>
    </row>
    <row r="11" spans="1:30" s="1" customFormat="1" ht="15" hidden="1" thickTop="1" x14ac:dyDescent="0.25">
      <c r="A11" s="9">
        <v>42709</v>
      </c>
      <c r="B11" s="65"/>
      <c r="C11" s="64" t="s">
        <v>63</v>
      </c>
      <c r="D11" s="16">
        <v>600</v>
      </c>
      <c r="E11" s="15">
        <v>15.28</v>
      </c>
      <c r="F11" s="16">
        <f t="shared" si="3"/>
        <v>2000</v>
      </c>
      <c r="G11" s="17">
        <f t="shared" si="4"/>
        <v>15.4394945</v>
      </c>
      <c r="H11" s="15">
        <f t="shared" si="5"/>
        <v>30878.989000000001</v>
      </c>
      <c r="I11" s="15">
        <f t="shared" si="6"/>
        <v>-318.9890000000014</v>
      </c>
      <c r="J11" s="33">
        <f t="shared" si="0"/>
        <v>-1.033029287325443E-2</v>
      </c>
      <c r="K11" s="15">
        <f t="shared" si="1"/>
        <v>30560</v>
      </c>
      <c r="L11" s="15">
        <f t="shared" si="7"/>
        <v>-719</v>
      </c>
      <c r="M11" s="15">
        <f t="shared" si="8"/>
        <v>5</v>
      </c>
      <c r="N11" s="15">
        <f t="shared" si="9"/>
        <v>0</v>
      </c>
      <c r="O11" s="15"/>
      <c r="P11" s="17">
        <f t="shared" si="10"/>
        <v>-0.15949450000000098</v>
      </c>
      <c r="Q11" s="15">
        <f t="shared" si="11"/>
        <v>-9173</v>
      </c>
      <c r="R11" s="35"/>
      <c r="S11" s="35">
        <f t="shared" si="12"/>
        <v>29121.010999999999</v>
      </c>
      <c r="T11" s="35">
        <f t="shared" si="13"/>
        <v>1905.8253272251309</v>
      </c>
      <c r="U11" s="35">
        <f t="shared" si="14"/>
        <v>3905.8253272251309</v>
      </c>
      <c r="V11" s="15">
        <f t="shared" si="15"/>
        <v>60000</v>
      </c>
      <c r="W11" s="17">
        <f t="shared" si="2"/>
        <v>15.361670062861368</v>
      </c>
      <c r="X11" s="17">
        <f t="shared" si="16"/>
        <v>-7.7824437138632518E-2</v>
      </c>
      <c r="Y11" s="17">
        <f t="shared" si="17"/>
        <v>-8.1670062861368464E-2</v>
      </c>
      <c r="Z11" s="150">
        <f t="shared" si="18"/>
        <v>0.51205566876204556</v>
      </c>
      <c r="AA11" s="15">
        <f>SUM(L$2:L11)-SUM(AB$2:AB11)</f>
        <v>-318.9890000000014</v>
      </c>
      <c r="AB11"/>
      <c r="AC11" s="40">
        <f t="shared" si="19"/>
        <v>-20.865805333769725</v>
      </c>
      <c r="AD11" s="40">
        <f t="shared" si="20"/>
        <v>-2020.8658053337697</v>
      </c>
    </row>
    <row r="12" spans="1:30" ht="15" hidden="1" thickTop="1" x14ac:dyDescent="0.25">
      <c r="A12" s="9">
        <v>42709</v>
      </c>
      <c r="B12" s="65"/>
      <c r="C12" s="64" t="s">
        <v>63</v>
      </c>
      <c r="D12" s="16">
        <v>500</v>
      </c>
      <c r="E12" s="15">
        <v>15.18</v>
      </c>
      <c r="F12" s="16">
        <f t="shared" si="3"/>
        <v>2500</v>
      </c>
      <c r="G12" s="17">
        <f t="shared" si="4"/>
        <v>15.3895956</v>
      </c>
      <c r="H12" s="15">
        <f t="shared" si="5"/>
        <v>38473.989000000001</v>
      </c>
      <c r="I12" s="15">
        <f t="shared" si="6"/>
        <v>-523.9890000000014</v>
      </c>
      <c r="J12" s="33">
        <f t="shared" si="0"/>
        <v>-1.3619305240223473E-2</v>
      </c>
      <c r="K12" s="15">
        <f t="shared" si="1"/>
        <v>37950</v>
      </c>
      <c r="L12" s="15">
        <f t="shared" si="7"/>
        <v>-205</v>
      </c>
      <c r="M12" s="15">
        <f t="shared" si="8"/>
        <v>5</v>
      </c>
      <c r="N12" s="15">
        <f t="shared" si="9"/>
        <v>0</v>
      </c>
      <c r="O12" s="15"/>
      <c r="P12" s="17">
        <f t="shared" si="10"/>
        <v>-0.2095956000000001</v>
      </c>
      <c r="Q12" s="15">
        <f t="shared" si="11"/>
        <v>-7595</v>
      </c>
      <c r="R12" s="35"/>
      <c r="S12" s="35">
        <f t="shared" si="12"/>
        <v>21526.010999999999</v>
      </c>
      <c r="T12" s="35">
        <f t="shared" si="13"/>
        <v>1418.0507905138338</v>
      </c>
      <c r="U12" s="35">
        <f t="shared" si="14"/>
        <v>3918.0507905138338</v>
      </c>
      <c r="V12" s="15">
        <f t="shared" si="15"/>
        <v>60000</v>
      </c>
      <c r="W12" s="17">
        <f t="shared" si="2"/>
        <v>15.313737163711266</v>
      </c>
      <c r="X12" s="17">
        <f t="shared" si="16"/>
        <v>-7.5858436288733344E-2</v>
      </c>
      <c r="Y12" s="17">
        <f t="shared" si="17"/>
        <v>-0.13373716371126676</v>
      </c>
      <c r="Z12" s="150">
        <f t="shared" si="18"/>
        <v>0.63807238182130277</v>
      </c>
      <c r="AA12" s="15">
        <f>SUM(L$2:L12)-SUM(AB$2:AB12)</f>
        <v>-523.9890000000014</v>
      </c>
      <c r="AC12" s="40">
        <f t="shared" si="19"/>
        <v>-34.501120256917091</v>
      </c>
      <c r="AD12" s="40">
        <f t="shared" si="20"/>
        <v>-2534.5011202569171</v>
      </c>
    </row>
    <row r="13" spans="1:30" ht="15" hidden="1" thickTop="1" x14ac:dyDescent="0.25">
      <c r="A13" s="9">
        <v>42709</v>
      </c>
      <c r="B13" s="65"/>
      <c r="C13" s="64" t="s">
        <v>63</v>
      </c>
      <c r="D13" s="16">
        <v>500</v>
      </c>
      <c r="E13" s="15">
        <v>14.94</v>
      </c>
      <c r="F13" s="16">
        <f t="shared" si="3"/>
        <v>3000</v>
      </c>
      <c r="G13" s="17">
        <f t="shared" si="4"/>
        <v>15.316329666666666</v>
      </c>
      <c r="H13" s="15">
        <f t="shared" si="5"/>
        <v>45948.989000000001</v>
      </c>
      <c r="I13" s="15">
        <f t="shared" si="6"/>
        <v>-1128.9890000000014</v>
      </c>
      <c r="J13" s="33">
        <f t="shared" si="0"/>
        <v>-2.4570486197204484E-2</v>
      </c>
      <c r="K13" s="15">
        <f t="shared" si="1"/>
        <v>44820</v>
      </c>
      <c r="L13" s="15">
        <f t="shared" si="7"/>
        <v>-605</v>
      </c>
      <c r="M13" s="15">
        <f t="shared" si="8"/>
        <v>5</v>
      </c>
      <c r="N13" s="15">
        <f t="shared" si="9"/>
        <v>0</v>
      </c>
      <c r="O13" s="15"/>
      <c r="P13" s="17">
        <f t="shared" si="10"/>
        <v>-0.3763296666666669</v>
      </c>
      <c r="Q13" s="15">
        <f t="shared" si="11"/>
        <v>-7475</v>
      </c>
      <c r="R13" s="35"/>
      <c r="S13" s="35">
        <f t="shared" si="12"/>
        <v>14051.010999999999</v>
      </c>
      <c r="T13" s="35">
        <f t="shared" si="13"/>
        <v>940.4960508701472</v>
      </c>
      <c r="U13" s="35">
        <f t="shared" si="14"/>
        <v>3940.496050870147</v>
      </c>
      <c r="V13" s="15">
        <f t="shared" si="15"/>
        <v>60000</v>
      </c>
      <c r="W13" s="17">
        <f t="shared" si="2"/>
        <v>15.226509359589562</v>
      </c>
      <c r="X13" s="17">
        <f t="shared" si="16"/>
        <v>-8.9820307077104644E-2</v>
      </c>
      <c r="Y13" s="17">
        <f t="shared" si="17"/>
        <v>-0.28650935958956225</v>
      </c>
      <c r="Z13" s="150">
        <f t="shared" si="18"/>
        <v>0.76132546797947809</v>
      </c>
      <c r="AA13" s="15">
        <f>SUM(L$2:L13)-SUM(AB$2:AB13)</f>
        <v>-1128.9890000000014</v>
      </c>
      <c r="AC13" s="40">
        <f t="shared" si="19"/>
        <v>-75.530422054886316</v>
      </c>
      <c r="AD13" s="40">
        <f t="shared" si="20"/>
        <v>-3075.5304220548865</v>
      </c>
    </row>
    <row r="14" spans="1:30" ht="15" hidden="1" thickTop="1" x14ac:dyDescent="0.25">
      <c r="A14" s="9">
        <v>42709</v>
      </c>
      <c r="B14" s="65"/>
      <c r="C14" s="64" t="s">
        <v>63</v>
      </c>
      <c r="D14" s="16">
        <v>500</v>
      </c>
      <c r="E14" s="15">
        <v>14.68</v>
      </c>
      <c r="F14" s="16">
        <f t="shared" si="3"/>
        <v>3500</v>
      </c>
      <c r="G14" s="17">
        <f t="shared" si="4"/>
        <v>15.226854000000001</v>
      </c>
      <c r="H14" s="15">
        <f t="shared" si="5"/>
        <v>53293.989000000001</v>
      </c>
      <c r="I14" s="15">
        <f t="shared" si="6"/>
        <v>-1913.9890000000014</v>
      </c>
      <c r="J14" s="33">
        <f t="shared" si="0"/>
        <v>-3.5913787575555758E-2</v>
      </c>
      <c r="K14" s="15">
        <f t="shared" si="1"/>
        <v>51380</v>
      </c>
      <c r="L14" s="15">
        <f t="shared" si="7"/>
        <v>-785</v>
      </c>
      <c r="M14" s="15">
        <f t="shared" si="8"/>
        <v>5</v>
      </c>
      <c r="N14" s="15">
        <f t="shared" si="9"/>
        <v>0</v>
      </c>
      <c r="O14" s="15"/>
      <c r="P14" s="17">
        <f t="shared" si="10"/>
        <v>-0.54685400000000151</v>
      </c>
      <c r="Q14" s="15">
        <f t="shared" si="11"/>
        <v>-7345</v>
      </c>
      <c r="R14" s="35"/>
      <c r="S14" s="35">
        <f t="shared" si="12"/>
        <v>6706.0109999999986</v>
      </c>
      <c r="T14" s="35">
        <f t="shared" si="13"/>
        <v>456.81273841961843</v>
      </c>
      <c r="U14" s="35">
        <f t="shared" si="14"/>
        <v>3956.8127384196187</v>
      </c>
      <c r="V14" s="15">
        <f t="shared" si="15"/>
        <v>60000</v>
      </c>
      <c r="W14" s="17">
        <f t="shared" si="2"/>
        <v>15.163719884293656</v>
      </c>
      <c r="X14" s="17">
        <f t="shared" si="16"/>
        <v>-6.3134115706345639E-2</v>
      </c>
      <c r="Y14" s="17">
        <f t="shared" si="17"/>
        <v>-0.48371988429365587</v>
      </c>
      <c r="Z14" s="150">
        <f t="shared" si="18"/>
        <v>0.88455032658379651</v>
      </c>
      <c r="AA14" s="15">
        <f>SUM(L$2:L14)-SUM(AB$2:AB14)</f>
        <v>-1913.9890000000014</v>
      </c>
      <c r="AC14" s="40">
        <f t="shared" si="19"/>
        <v>-130.31553170980939</v>
      </c>
      <c r="AD14" s="40">
        <f t="shared" si="20"/>
        <v>-3630.3155317098094</v>
      </c>
    </row>
    <row r="15" spans="1:30" ht="15" hidden="1" thickTop="1" x14ac:dyDescent="0.25">
      <c r="A15" s="9">
        <v>42716</v>
      </c>
      <c r="B15" s="65"/>
      <c r="C15" s="64" t="s">
        <v>63</v>
      </c>
      <c r="D15" s="16">
        <v>500</v>
      </c>
      <c r="E15" s="15">
        <v>14.27</v>
      </c>
      <c r="F15" s="16">
        <f t="shared" si="3"/>
        <v>4000</v>
      </c>
      <c r="G15" s="17">
        <f t="shared" si="4"/>
        <v>15.108497250000001</v>
      </c>
      <c r="H15" s="15">
        <f t="shared" si="5"/>
        <v>60433.989000000001</v>
      </c>
      <c r="I15" s="15">
        <f t="shared" si="6"/>
        <v>-3353.9890000000014</v>
      </c>
      <c r="J15" s="33">
        <f t="shared" si="0"/>
        <v>-5.5498388497903152E-2</v>
      </c>
      <c r="K15" s="15">
        <f t="shared" si="1"/>
        <v>57080</v>
      </c>
      <c r="L15" s="15">
        <f t="shared" si="7"/>
        <v>-1440</v>
      </c>
      <c r="M15" s="15">
        <f t="shared" si="8"/>
        <v>5</v>
      </c>
      <c r="N15" s="15">
        <f t="shared" si="9"/>
        <v>0</v>
      </c>
      <c r="O15" s="15"/>
      <c r="P15" s="17">
        <f t="shared" si="10"/>
        <v>-0.83849725000000142</v>
      </c>
      <c r="Q15" s="15">
        <f t="shared" si="11"/>
        <v>-7140</v>
      </c>
      <c r="R15" s="35"/>
      <c r="S15" s="35">
        <f t="shared" si="12"/>
        <v>-433.9890000000014</v>
      </c>
      <c r="T15" s="35">
        <f t="shared" si="13"/>
        <v>-30.412683952347681</v>
      </c>
      <c r="U15" s="35">
        <f t="shared" si="14"/>
        <v>3969.5873160476522</v>
      </c>
      <c r="V15" s="15">
        <f t="shared" si="15"/>
        <v>60000</v>
      </c>
      <c r="W15" s="17">
        <f t="shared" si="2"/>
        <v>15.114921331353766</v>
      </c>
      <c r="X15" s="17">
        <f t="shared" si="16"/>
        <v>6.4240813537654873E-3</v>
      </c>
      <c r="Y15" s="17">
        <f t="shared" si="17"/>
        <v>-0.8449213313537669</v>
      </c>
      <c r="Z15" s="150">
        <f t="shared" si="18"/>
        <v>1.0076614220902511</v>
      </c>
      <c r="AA15" s="15">
        <f>SUM(L$2:L15)-SUM(AB$2:AB15)</f>
        <v>-3353.9890000000014</v>
      </c>
      <c r="AC15" s="40">
        <f t="shared" si="19"/>
        <v>-234.92025266292936</v>
      </c>
      <c r="AD15" s="40">
        <f t="shared" si="20"/>
        <v>-4234.9202526629297</v>
      </c>
    </row>
    <row r="16" spans="1:30" ht="15" hidden="1" thickTop="1" x14ac:dyDescent="0.25">
      <c r="A16" s="9">
        <v>42716</v>
      </c>
      <c r="B16" s="65"/>
      <c r="C16" s="64" t="s">
        <v>63</v>
      </c>
      <c r="D16" s="16">
        <v>400</v>
      </c>
      <c r="E16" s="15">
        <v>14.04</v>
      </c>
      <c r="F16" s="16">
        <f t="shared" si="3"/>
        <v>4400</v>
      </c>
      <c r="G16" s="17">
        <f t="shared" si="4"/>
        <v>15.0124975</v>
      </c>
      <c r="H16" s="15">
        <f t="shared" si="5"/>
        <v>66054.989000000001</v>
      </c>
      <c r="I16" s="15">
        <f t="shared" si="6"/>
        <v>-4278.9890000000087</v>
      </c>
      <c r="J16" s="33">
        <f t="shared" si="0"/>
        <v>-6.477919480086515E-2</v>
      </c>
      <c r="K16" s="15">
        <f t="shared" si="1"/>
        <v>61775.999999999993</v>
      </c>
      <c r="L16" s="15">
        <f t="shared" si="7"/>
        <v>-925.00000000000728</v>
      </c>
      <c r="M16" s="15">
        <f t="shared" si="8"/>
        <v>5</v>
      </c>
      <c r="N16" s="15">
        <f t="shared" si="9"/>
        <v>0</v>
      </c>
      <c r="O16" s="15"/>
      <c r="P16" s="17">
        <f t="shared" si="10"/>
        <v>-0.97249750000000112</v>
      </c>
      <c r="Q16" s="15">
        <f t="shared" si="11"/>
        <v>-5621</v>
      </c>
      <c r="R16" s="35"/>
      <c r="S16" s="35">
        <f t="shared" si="12"/>
        <v>-6054.9890000000014</v>
      </c>
      <c r="T16" s="35">
        <f t="shared" si="13"/>
        <v>-431.26702279202294</v>
      </c>
      <c r="U16" s="35">
        <f t="shared" si="14"/>
        <v>3968.732977207977</v>
      </c>
      <c r="V16" s="15">
        <f t="shared" si="15"/>
        <v>60000</v>
      </c>
      <c r="W16" s="17">
        <f t="shared" si="2"/>
        <v>15.118175081209493</v>
      </c>
      <c r="X16" s="17">
        <f t="shared" si="16"/>
        <v>0.105677581209493</v>
      </c>
      <c r="Y16" s="17">
        <f t="shared" si="17"/>
        <v>-1.0781750812094941</v>
      </c>
      <c r="Z16" s="150">
        <f t="shared" si="18"/>
        <v>1.1086661726220295</v>
      </c>
      <c r="AA16" s="15">
        <f>SUM(L$2:L16)-SUM(AB$2:AB16)</f>
        <v>-4278.9890000000087</v>
      </c>
      <c r="AC16" s="40">
        <f t="shared" si="19"/>
        <v>-304.61891064814881</v>
      </c>
      <c r="AD16" s="40">
        <f t="shared" si="20"/>
        <v>-4704.6189106481488</v>
      </c>
    </row>
    <row r="17" spans="1:30" ht="15" hidden="1" thickTop="1" x14ac:dyDescent="0.25">
      <c r="A17" s="9">
        <v>42718</v>
      </c>
      <c r="B17" s="65" t="s">
        <v>503</v>
      </c>
      <c r="C17" s="64" t="s">
        <v>69</v>
      </c>
      <c r="D17" s="16">
        <v>400</v>
      </c>
      <c r="E17" s="15">
        <v>14.32</v>
      </c>
      <c r="F17" s="16">
        <f t="shared" si="3"/>
        <v>4000</v>
      </c>
      <c r="G17" s="17">
        <f t="shared" si="4"/>
        <v>15.084429250000001</v>
      </c>
      <c r="H17" s="15">
        <f t="shared" si="5"/>
        <v>60337.717000000004</v>
      </c>
      <c r="I17" s="15">
        <f t="shared" si="6"/>
        <v>-3057.7170000000042</v>
      </c>
      <c r="J17" s="33">
        <f t="shared" si="0"/>
        <v>-5.0676710224220177E-2</v>
      </c>
      <c r="K17" s="15">
        <f t="shared" si="1"/>
        <v>57280</v>
      </c>
      <c r="L17" s="15">
        <f t="shared" si="7"/>
        <v>1221.2720000000045</v>
      </c>
      <c r="M17" s="15">
        <f t="shared" si="8"/>
        <v>5</v>
      </c>
      <c r="N17" s="15">
        <f t="shared" si="9"/>
        <v>5.7279999999999998</v>
      </c>
      <c r="O17" s="15"/>
      <c r="P17" s="17">
        <f t="shared" si="10"/>
        <v>-0.76442925000000095</v>
      </c>
      <c r="Q17" s="15">
        <f t="shared" si="11"/>
        <v>5717.2719999999972</v>
      </c>
      <c r="R17" s="35"/>
      <c r="S17" s="35">
        <f t="shared" si="12"/>
        <v>-337.71700000000419</v>
      </c>
      <c r="T17" s="35">
        <f t="shared" si="13"/>
        <v>-23.583589385475154</v>
      </c>
      <c r="U17" s="35">
        <f t="shared" si="14"/>
        <v>3976.4164106145249</v>
      </c>
      <c r="V17" s="15">
        <f t="shared" si="15"/>
        <v>60000</v>
      </c>
      <c r="W17" s="17">
        <f t="shared" si="2"/>
        <v>15.088962976774219</v>
      </c>
      <c r="X17" s="17">
        <f t="shared" si="16"/>
        <v>4.5337267742180387E-3</v>
      </c>
      <c r="Y17" s="17">
        <f t="shared" si="17"/>
        <v>-0.76896297677421899</v>
      </c>
      <c r="Z17" s="150">
        <f t="shared" si="18"/>
        <v>1.0059308651182812</v>
      </c>
      <c r="AA17" s="15">
        <f>SUM(L$2:L17)-SUM(AB$2:AB17)</f>
        <v>-3057.7170000000042</v>
      </c>
      <c r="AC17" s="40">
        <f t="shared" si="19"/>
        <v>-213.42095960195562</v>
      </c>
      <c r="AD17" s="40">
        <f t="shared" si="20"/>
        <v>-4213.4209596019555</v>
      </c>
    </row>
    <row r="18" spans="1:30" ht="15" hidden="1" thickTop="1" x14ac:dyDescent="0.25">
      <c r="A18" s="9">
        <v>42727</v>
      </c>
      <c r="B18" s="65"/>
      <c r="C18" s="64" t="s">
        <v>63</v>
      </c>
      <c r="D18" s="16">
        <v>500</v>
      </c>
      <c r="E18" s="15">
        <v>13.9</v>
      </c>
      <c r="F18" s="16">
        <f t="shared" si="3"/>
        <v>4500</v>
      </c>
      <c r="G18" s="17">
        <f t="shared" si="4"/>
        <v>14.953937111111111</v>
      </c>
      <c r="H18" s="15">
        <f t="shared" si="5"/>
        <v>67292.717000000004</v>
      </c>
      <c r="I18" s="15">
        <f t="shared" si="6"/>
        <v>-4742.7170000000042</v>
      </c>
      <c r="J18" s="33">
        <f t="shared" si="0"/>
        <v>-7.0478904871681708E-2</v>
      </c>
      <c r="K18" s="15">
        <f t="shared" si="1"/>
        <v>62550</v>
      </c>
      <c r="L18" s="15">
        <f t="shared" si="7"/>
        <v>-1685</v>
      </c>
      <c r="M18" s="15">
        <f t="shared" si="8"/>
        <v>5</v>
      </c>
      <c r="N18" s="15">
        <f t="shared" si="9"/>
        <v>0</v>
      </c>
      <c r="O18" s="15"/>
      <c r="P18" s="17">
        <f t="shared" si="10"/>
        <v>-1.0539371111111109</v>
      </c>
      <c r="Q18" s="15">
        <f t="shared" si="11"/>
        <v>-6955</v>
      </c>
      <c r="R18" s="35"/>
      <c r="S18" s="35">
        <f t="shared" si="12"/>
        <v>-7292.7170000000042</v>
      </c>
      <c r="T18" s="35">
        <f t="shared" si="13"/>
        <v>-524.6558992805758</v>
      </c>
      <c r="U18" s="35">
        <f t="shared" si="14"/>
        <v>3975.3441007194242</v>
      </c>
      <c r="V18" s="15">
        <f t="shared" si="15"/>
        <v>60000</v>
      </c>
      <c r="W18" s="17">
        <f t="shared" si="2"/>
        <v>15.093033075839072</v>
      </c>
      <c r="X18" s="17">
        <f t="shared" si="16"/>
        <v>0.13909596472796082</v>
      </c>
      <c r="Y18" s="17">
        <f t="shared" si="17"/>
        <v>-1.1930330758390717</v>
      </c>
      <c r="Z18" s="150">
        <f t="shared" si="18"/>
        <v>1.1319774806879304</v>
      </c>
      <c r="AA18" s="15">
        <f>SUM(L$2:L18)-SUM(AB$2:AB18)</f>
        <v>-4742.7170000000042</v>
      </c>
      <c r="AC18" s="40">
        <f t="shared" si="19"/>
        <v>-341.03206053956865</v>
      </c>
      <c r="AD18" s="40">
        <f t="shared" si="20"/>
        <v>-4841.0320605395682</v>
      </c>
    </row>
    <row r="19" spans="1:30" ht="15" hidden="1" thickTop="1" x14ac:dyDescent="0.25">
      <c r="A19" s="9">
        <v>42727</v>
      </c>
      <c r="B19" s="65"/>
      <c r="C19" s="64" t="s">
        <v>63</v>
      </c>
      <c r="D19" s="16">
        <v>500</v>
      </c>
      <c r="E19" s="15">
        <v>13.69</v>
      </c>
      <c r="F19" s="16">
        <f t="shared" si="3"/>
        <v>5000</v>
      </c>
      <c r="G19" s="17">
        <f t="shared" si="4"/>
        <v>14.828543400000001</v>
      </c>
      <c r="H19" s="15">
        <f t="shared" si="5"/>
        <v>74142.717000000004</v>
      </c>
      <c r="I19" s="15">
        <f t="shared" si="6"/>
        <v>-5692.7170000000042</v>
      </c>
      <c r="J19" s="33">
        <f t="shared" si="0"/>
        <v>-7.6780528558186054E-2</v>
      </c>
      <c r="K19" s="15">
        <f t="shared" si="1"/>
        <v>68450</v>
      </c>
      <c r="L19" s="15">
        <f t="shared" si="7"/>
        <v>-950</v>
      </c>
      <c r="M19" s="15">
        <f t="shared" si="8"/>
        <v>5</v>
      </c>
      <c r="N19" s="15">
        <f t="shared" si="9"/>
        <v>0</v>
      </c>
      <c r="P19" s="17">
        <f t="shared" si="10"/>
        <v>-1.1385434000000014</v>
      </c>
      <c r="Q19" s="15">
        <f t="shared" si="11"/>
        <v>-6850</v>
      </c>
      <c r="R19" s="35"/>
      <c r="S19" s="35">
        <f t="shared" si="12"/>
        <v>-14142.717000000004</v>
      </c>
      <c r="T19" s="35">
        <f t="shared" si="13"/>
        <v>-1033.0691745799857</v>
      </c>
      <c r="U19" s="35">
        <f t="shared" si="14"/>
        <v>3966.9308254200141</v>
      </c>
      <c r="V19" s="15">
        <f t="shared" si="15"/>
        <v>60000</v>
      </c>
      <c r="W19" s="17">
        <f t="shared" si="2"/>
        <v>15.125043173306977</v>
      </c>
      <c r="X19" s="17">
        <f t="shared" si="16"/>
        <v>0.29649977330697652</v>
      </c>
      <c r="Y19" s="17">
        <f t="shared" si="17"/>
        <v>-1.4350431733069779</v>
      </c>
      <c r="Z19" s="150">
        <f t="shared" si="18"/>
        <v>1.2604202644422482</v>
      </c>
      <c r="AA19" s="15">
        <f>SUM(L$2:L19)-SUM(AB$2:AB19)</f>
        <v>-5692.7170000000042</v>
      </c>
      <c r="AC19" s="40">
        <f t="shared" si="19"/>
        <v>-415.62239894083302</v>
      </c>
      <c r="AD19" s="40">
        <f t="shared" si="20"/>
        <v>-5415.6223989408327</v>
      </c>
    </row>
    <row r="20" spans="1:30" ht="15" hidden="1" thickTop="1" x14ac:dyDescent="0.25">
      <c r="A20" s="9">
        <v>42730</v>
      </c>
      <c r="B20" s="65"/>
      <c r="C20" s="64" t="s">
        <v>63</v>
      </c>
      <c r="D20" s="16">
        <v>500</v>
      </c>
      <c r="E20" s="15">
        <v>13.33</v>
      </c>
      <c r="F20" s="16">
        <f t="shared" si="3"/>
        <v>5500</v>
      </c>
      <c r="G20" s="17">
        <f t="shared" si="4"/>
        <v>14.693221272727273</v>
      </c>
      <c r="H20" s="15">
        <f t="shared" si="5"/>
        <v>80812.717000000004</v>
      </c>
      <c r="I20" s="15">
        <f t="shared" si="6"/>
        <v>-7497.7170000000042</v>
      </c>
      <c r="J20" s="33">
        <f t="shared" si="0"/>
        <v>-9.2778924881340166E-2</v>
      </c>
      <c r="K20" s="15">
        <f t="shared" si="1"/>
        <v>73315</v>
      </c>
      <c r="L20" s="15">
        <f t="shared" si="7"/>
        <v>-1805</v>
      </c>
      <c r="M20" s="15">
        <f t="shared" si="8"/>
        <v>5</v>
      </c>
      <c r="N20" s="15">
        <f t="shared" si="9"/>
        <v>0</v>
      </c>
      <c r="P20" s="17">
        <f t="shared" si="10"/>
        <v>-1.363221272727273</v>
      </c>
      <c r="Q20" s="15">
        <f t="shared" si="11"/>
        <v>-6670</v>
      </c>
      <c r="R20" s="35"/>
      <c r="S20" s="35">
        <f t="shared" si="12"/>
        <v>-20812.717000000004</v>
      </c>
      <c r="T20" s="35">
        <f t="shared" si="13"/>
        <v>-1561.3441110277572</v>
      </c>
      <c r="U20" s="35">
        <f t="shared" si="14"/>
        <v>3938.6558889722428</v>
      </c>
      <c r="V20" s="15">
        <f t="shared" si="15"/>
        <v>60000</v>
      </c>
      <c r="W20" s="17">
        <f t="shared" si="2"/>
        <v>15.233623269296691</v>
      </c>
      <c r="X20" s="17">
        <f t="shared" si="16"/>
        <v>0.54040199656941823</v>
      </c>
      <c r="Y20" s="17">
        <f t="shared" si="17"/>
        <v>-1.9036232692966912</v>
      </c>
      <c r="Z20" s="150">
        <f t="shared" si="18"/>
        <v>1.3964154663521966</v>
      </c>
      <c r="AA20" s="15">
        <f>SUM(L$2:L20)-SUM(AB$2:AB20)</f>
        <v>-7497.7170000000042</v>
      </c>
      <c r="AC20" s="40">
        <f t="shared" si="19"/>
        <v>-562.18815765191334</v>
      </c>
      <c r="AD20" s="40">
        <f t="shared" si="20"/>
        <v>-6062.1881576519136</v>
      </c>
    </row>
    <row r="21" spans="1:30" ht="15" hidden="1" thickTop="1" x14ac:dyDescent="0.25">
      <c r="A21" s="9">
        <v>42734</v>
      </c>
      <c r="B21" s="65" t="s">
        <v>504</v>
      </c>
      <c r="C21" s="64" t="s">
        <v>69</v>
      </c>
      <c r="D21" s="16">
        <v>400</v>
      </c>
      <c r="E21" s="15">
        <v>13.64</v>
      </c>
      <c r="F21" s="16">
        <f t="shared" si="3"/>
        <v>5100</v>
      </c>
      <c r="G21" s="17">
        <f t="shared" si="4"/>
        <v>14.777877058823531</v>
      </c>
      <c r="H21" s="15">
        <f t="shared" si="5"/>
        <v>75367.17300000001</v>
      </c>
      <c r="I21" s="15">
        <f t="shared" si="6"/>
        <v>-5803.1730000000098</v>
      </c>
      <c r="J21" s="33">
        <f t="shared" si="0"/>
        <v>-7.6998682171613431E-2</v>
      </c>
      <c r="K21" s="15">
        <f t="shared" si="1"/>
        <v>69564</v>
      </c>
      <c r="L21" s="15">
        <f t="shared" si="7"/>
        <v>1694.5439999999944</v>
      </c>
      <c r="M21" s="15">
        <f t="shared" si="8"/>
        <v>5</v>
      </c>
      <c r="N21" s="15">
        <f t="shared" si="9"/>
        <v>5.4560000000000004</v>
      </c>
      <c r="P21" s="17">
        <f t="shared" si="10"/>
        <v>-1.1378770588235305</v>
      </c>
      <c r="Q21" s="15">
        <f t="shared" si="11"/>
        <v>5445.5439999999944</v>
      </c>
      <c r="R21" s="35"/>
      <c r="S21" s="35">
        <f t="shared" si="12"/>
        <v>-15367.17300000001</v>
      </c>
      <c r="T21" s="35">
        <f t="shared" si="13"/>
        <v>-1126.6255865102646</v>
      </c>
      <c r="U21" s="35">
        <f t="shared" si="14"/>
        <v>3973.3744134897352</v>
      </c>
      <c r="V21" s="15">
        <f t="shared" si="15"/>
        <v>60000</v>
      </c>
      <c r="W21" s="17">
        <f t="shared" si="2"/>
        <v>15.100515017235237</v>
      </c>
      <c r="X21" s="17">
        <f t="shared" si="16"/>
        <v>0.32263795841170584</v>
      </c>
      <c r="Y21" s="17">
        <f t="shared" si="17"/>
        <v>-1.4605150172352364</v>
      </c>
      <c r="Z21" s="150">
        <f t="shared" si="18"/>
        <v>1.2835437764649953</v>
      </c>
      <c r="AA21" s="15">
        <f>SUM(L$2:L21)-SUM(AB$2:AB21)</f>
        <v>-5803.1730000000098</v>
      </c>
      <c r="AC21" s="40">
        <f t="shared" si="19"/>
        <v>-425.23983969941423</v>
      </c>
      <c r="AD21" s="40">
        <f t="shared" si="20"/>
        <v>-5525.239839699414</v>
      </c>
    </row>
    <row r="22" spans="1:30" ht="15" hidden="1" thickTop="1" x14ac:dyDescent="0.25">
      <c r="A22" s="9">
        <v>42738</v>
      </c>
      <c r="B22" s="65" t="s">
        <v>505</v>
      </c>
      <c r="C22" s="64" t="s">
        <v>69</v>
      </c>
      <c r="D22" s="16">
        <v>400</v>
      </c>
      <c r="E22" s="15">
        <v>14</v>
      </c>
      <c r="F22" s="16">
        <f t="shared" si="3"/>
        <v>4700</v>
      </c>
      <c r="G22" s="17">
        <f t="shared" si="4"/>
        <v>14.846334680851067</v>
      </c>
      <c r="H22" s="15">
        <f t="shared" si="5"/>
        <v>69777.773000000016</v>
      </c>
      <c r="I22" s="15">
        <f t="shared" si="6"/>
        <v>-3977.7730000000156</v>
      </c>
      <c r="J22" s="33">
        <f t="shared" si="0"/>
        <v>-5.7006304858712144E-2</v>
      </c>
      <c r="K22" s="15">
        <f t="shared" si="1"/>
        <v>65800</v>
      </c>
      <c r="L22" s="15">
        <f t="shared" si="7"/>
        <v>1825.3999999999942</v>
      </c>
      <c r="M22" s="15">
        <f t="shared" si="8"/>
        <v>5</v>
      </c>
      <c r="N22" s="15">
        <f t="shared" si="9"/>
        <v>5.6</v>
      </c>
      <c r="P22" s="17">
        <f t="shared" si="10"/>
        <v>-0.84633468085106678</v>
      </c>
      <c r="Q22" s="15">
        <f t="shared" si="11"/>
        <v>5589.3999999999942</v>
      </c>
      <c r="R22" s="35"/>
      <c r="S22" s="35">
        <f t="shared" si="12"/>
        <v>-9777.7730000000156</v>
      </c>
      <c r="T22" s="35">
        <f t="shared" si="13"/>
        <v>-698.41235714285824</v>
      </c>
      <c r="U22" s="35">
        <f t="shared" si="14"/>
        <v>4001.5876428571419</v>
      </c>
      <c r="V22" s="15">
        <f t="shared" si="15"/>
        <v>60000</v>
      </c>
      <c r="W22" s="17">
        <f t="shared" si="2"/>
        <v>14.994048701419889</v>
      </c>
      <c r="X22" s="17">
        <f t="shared" si="16"/>
        <v>0.14771402056882188</v>
      </c>
      <c r="Y22" s="17">
        <f t="shared" si="17"/>
        <v>-0.99404870141988866</v>
      </c>
      <c r="Z22" s="150">
        <f t="shared" si="18"/>
        <v>1.1745338149445579</v>
      </c>
      <c r="AA22" s="15">
        <f>SUM(L$2:L22)-SUM(AB$2:AB22)</f>
        <v>-3977.7730000000156</v>
      </c>
      <c r="AC22" s="40">
        <f t="shared" si="19"/>
        <v>-283.9845795357154</v>
      </c>
      <c r="AD22" s="40">
        <f t="shared" si="20"/>
        <v>-4983.9845795357151</v>
      </c>
    </row>
    <row r="23" spans="1:30" ht="15" hidden="1" thickTop="1" x14ac:dyDescent="0.25">
      <c r="A23" s="9">
        <v>42738</v>
      </c>
      <c r="B23" s="65" t="s">
        <v>506</v>
      </c>
      <c r="C23" s="64" t="s">
        <v>69</v>
      </c>
      <c r="D23" s="16">
        <v>400</v>
      </c>
      <c r="E23" s="15">
        <v>14.87</v>
      </c>
      <c r="F23" s="16">
        <f t="shared" si="3"/>
        <v>4300</v>
      </c>
      <c r="G23" s="17">
        <f t="shared" si="4"/>
        <v>14.846679302325585</v>
      </c>
      <c r="H23" s="15">
        <f t="shared" si="5"/>
        <v>63840.721000000012</v>
      </c>
      <c r="I23" s="15">
        <f t="shared" si="6"/>
        <v>100.27899999998772</v>
      </c>
      <c r="J23" s="33">
        <f t="shared" si="0"/>
        <v>1.5707686008117176E-3</v>
      </c>
      <c r="K23" s="15">
        <f t="shared" si="1"/>
        <v>63941</v>
      </c>
      <c r="L23" s="15">
        <f t="shared" si="7"/>
        <v>4078.0520000000033</v>
      </c>
      <c r="M23" s="15">
        <f t="shared" si="8"/>
        <v>5</v>
      </c>
      <c r="N23" s="15">
        <f t="shared" si="9"/>
        <v>5.9480000000000004</v>
      </c>
      <c r="P23" s="17">
        <f t="shared" si="10"/>
        <v>2.3320697674414248E-2</v>
      </c>
      <c r="Q23" s="15">
        <f t="shared" si="11"/>
        <v>5937.0520000000033</v>
      </c>
      <c r="R23" s="35"/>
      <c r="S23" s="35">
        <f t="shared" si="12"/>
        <v>-3840.7210000000123</v>
      </c>
      <c r="T23" s="35">
        <f t="shared" si="13"/>
        <v>-258.2865501008751</v>
      </c>
      <c r="U23" s="35">
        <f t="shared" si="14"/>
        <v>4041.713449899125</v>
      </c>
      <c r="V23" s="15">
        <f t="shared" si="15"/>
        <v>60000</v>
      </c>
      <c r="W23" s="17">
        <f t="shared" si="2"/>
        <v>14.845188988224168</v>
      </c>
      <c r="X23" s="17">
        <f t="shared" si="16"/>
        <v>-1.4903141014173116E-3</v>
      </c>
      <c r="Y23" s="17">
        <f t="shared" si="17"/>
        <v>2.481101177583156E-2</v>
      </c>
      <c r="Z23" s="150">
        <f t="shared" si="18"/>
        <v>1.063905210822732</v>
      </c>
      <c r="AA23" s="15">
        <f>SUM(L$2:L23)-SUM(AB$2:AB23)</f>
        <v>100.27899999998772</v>
      </c>
      <c r="AC23" s="40">
        <f t="shared" si="19"/>
        <v>6.7403403160718041</v>
      </c>
      <c r="AD23" s="40">
        <f t="shared" si="20"/>
        <v>-4293.2596596839285</v>
      </c>
    </row>
    <row r="24" spans="1:30" ht="15" hidden="1" thickTop="1" x14ac:dyDescent="0.25">
      <c r="A24" s="9">
        <v>42739</v>
      </c>
      <c r="B24" s="65" t="s">
        <v>507</v>
      </c>
      <c r="C24" s="64" t="s">
        <v>69</v>
      </c>
      <c r="D24" s="16">
        <v>400</v>
      </c>
      <c r="E24" s="15">
        <v>15.32</v>
      </c>
      <c r="F24" s="16">
        <f t="shared" si="3"/>
        <v>3900</v>
      </c>
      <c r="G24" s="17">
        <f t="shared" si="4"/>
        <v>14.800986923076925</v>
      </c>
      <c r="H24" s="15">
        <f t="shared" si="5"/>
        <v>57723.849000000009</v>
      </c>
      <c r="I24" s="15">
        <f t="shared" si="6"/>
        <v>2024.1509999999907</v>
      </c>
      <c r="J24" s="33">
        <f t="shared" si="0"/>
        <v>3.5066112795077008E-2</v>
      </c>
      <c r="K24" s="15">
        <f t="shared" si="1"/>
        <v>59748</v>
      </c>
      <c r="L24" s="15">
        <f t="shared" si="7"/>
        <v>1923.872000000003</v>
      </c>
      <c r="M24" s="15">
        <f t="shared" si="8"/>
        <v>5</v>
      </c>
      <c r="N24" s="15">
        <f t="shared" si="9"/>
        <v>6.1280000000000001</v>
      </c>
      <c r="P24" s="17">
        <f t="shared" si="10"/>
        <v>0.51901307692307519</v>
      </c>
      <c r="Q24" s="15">
        <f t="shared" si="11"/>
        <v>6116.872000000003</v>
      </c>
      <c r="R24" s="35"/>
      <c r="S24" s="35">
        <f t="shared" si="12"/>
        <v>2276.1509999999907</v>
      </c>
      <c r="T24" s="35">
        <f t="shared" si="13"/>
        <v>148.57382506527355</v>
      </c>
      <c r="U24" s="35">
        <f t="shared" si="14"/>
        <v>4048.5738250652735</v>
      </c>
      <c r="V24" s="15">
        <f t="shared" si="15"/>
        <v>60000</v>
      </c>
      <c r="W24" s="17">
        <f t="shared" si="2"/>
        <v>14.820033570471608</v>
      </c>
      <c r="X24" s="17">
        <f t="shared" si="16"/>
        <v>1.9046647394683092E-2</v>
      </c>
      <c r="Y24" s="17">
        <f t="shared" si="17"/>
        <v>0.4999664295283921</v>
      </c>
      <c r="Z24" s="150">
        <f t="shared" si="18"/>
        <v>0.96330218208065455</v>
      </c>
      <c r="AA24" s="15">
        <f>SUM(L$2:L24)-SUM(AB$2:AB24)</f>
        <v>2024.1509999999907</v>
      </c>
      <c r="AC24" s="40">
        <f t="shared" si="19"/>
        <v>132.05867653394196</v>
      </c>
      <c r="AD24" s="40">
        <f t="shared" si="20"/>
        <v>-3767.9413234660578</v>
      </c>
    </row>
    <row r="25" spans="1:30" ht="15" hidden="1" thickTop="1" x14ac:dyDescent="0.25">
      <c r="A25" s="9">
        <v>42739</v>
      </c>
      <c r="B25" s="65" t="s">
        <v>508</v>
      </c>
      <c r="C25" s="64" t="s">
        <v>69</v>
      </c>
      <c r="D25" s="16">
        <v>400</v>
      </c>
      <c r="E25" s="15">
        <v>15.96</v>
      </c>
      <c r="F25" s="16">
        <f t="shared" si="3"/>
        <v>3500</v>
      </c>
      <c r="G25" s="17">
        <f t="shared" si="4"/>
        <v>14.67178085714286</v>
      </c>
      <c r="H25" s="15">
        <f t="shared" si="5"/>
        <v>51351.233000000007</v>
      </c>
      <c r="I25" s="15">
        <f t="shared" si="6"/>
        <v>4508.7669999999925</v>
      </c>
      <c r="J25" s="33">
        <f t="shared" si="0"/>
        <v>8.7802507098514906E-2</v>
      </c>
      <c r="K25" s="15">
        <f t="shared" si="1"/>
        <v>55860</v>
      </c>
      <c r="L25" s="15">
        <f t="shared" si="7"/>
        <v>2484.6160000000018</v>
      </c>
      <c r="M25" s="15">
        <f t="shared" si="8"/>
        <v>5</v>
      </c>
      <c r="N25" s="15">
        <f t="shared" si="9"/>
        <v>6.3840000000000003</v>
      </c>
      <c r="P25" s="17">
        <f t="shared" si="10"/>
        <v>1.288219142857141</v>
      </c>
      <c r="Q25" s="15">
        <f t="shared" si="11"/>
        <v>6372.6160000000018</v>
      </c>
      <c r="R25" s="35"/>
      <c r="S25" s="35">
        <f t="shared" si="12"/>
        <v>8648.7669999999925</v>
      </c>
      <c r="T25" s="35">
        <f t="shared" si="13"/>
        <v>541.90269423558846</v>
      </c>
      <c r="U25" s="35">
        <f t="shared" si="14"/>
        <v>4041.9026942355886</v>
      </c>
      <c r="V25" s="15">
        <f t="shared" si="15"/>
        <v>60000</v>
      </c>
      <c r="W25" s="17">
        <f t="shared" si="2"/>
        <v>14.844493927468806</v>
      </c>
      <c r="X25" s="17">
        <f t="shared" si="16"/>
        <v>0.17271307032594585</v>
      </c>
      <c r="Y25" s="17">
        <f t="shared" si="17"/>
        <v>1.1155060725311952</v>
      </c>
      <c r="Z25" s="150">
        <f t="shared" si="18"/>
        <v>0.86592881243568032</v>
      </c>
      <c r="AA25" s="15">
        <f>SUM(L$2:L25)-SUM(AB$2:AB25)</f>
        <v>4508.7669999999925</v>
      </c>
      <c r="AC25" s="40">
        <f t="shared" si="19"/>
        <v>282.36294589598953</v>
      </c>
      <c r="AD25" s="40">
        <f t="shared" si="20"/>
        <v>-3217.6370541040105</v>
      </c>
    </row>
    <row r="26" spans="1:30" ht="15" hidden="1" thickTop="1" x14ac:dyDescent="0.25">
      <c r="A26" s="9">
        <v>42740</v>
      </c>
      <c r="B26" s="65"/>
      <c r="C26" s="64" t="s">
        <v>63</v>
      </c>
      <c r="D26" s="16">
        <v>500</v>
      </c>
      <c r="E26" s="15">
        <v>15.36</v>
      </c>
      <c r="F26" s="16">
        <f t="shared" si="3"/>
        <v>4000</v>
      </c>
      <c r="G26" s="17">
        <f t="shared" si="4"/>
        <v>14.759058250000002</v>
      </c>
      <c r="H26" s="15">
        <f t="shared" si="5"/>
        <v>59036.233000000007</v>
      </c>
      <c r="I26" s="15">
        <f t="shared" si="6"/>
        <v>2403.7669999999925</v>
      </c>
      <c r="J26" s="33">
        <f t="shared" si="0"/>
        <v>4.071680860802869E-2</v>
      </c>
      <c r="K26" s="15">
        <f t="shared" si="1"/>
        <v>61440</v>
      </c>
      <c r="L26" s="15">
        <f t="shared" si="7"/>
        <v>-2105</v>
      </c>
      <c r="M26" s="15">
        <f t="shared" si="8"/>
        <v>5</v>
      </c>
      <c r="N26" s="15">
        <f t="shared" si="9"/>
        <v>0</v>
      </c>
      <c r="P26" s="17">
        <f t="shared" si="10"/>
        <v>0.60094174999999694</v>
      </c>
      <c r="Q26" s="15">
        <f t="shared" si="11"/>
        <v>-7685</v>
      </c>
      <c r="R26" s="35"/>
      <c r="S26" s="35">
        <f t="shared" si="12"/>
        <v>963.76699999999255</v>
      </c>
      <c r="T26" s="35">
        <f t="shared" si="13"/>
        <v>62.745247395832848</v>
      </c>
      <c r="U26" s="35">
        <f t="shared" si="14"/>
        <v>4062.7452473958328</v>
      </c>
      <c r="V26" s="15">
        <f t="shared" si="15"/>
        <v>60000</v>
      </c>
      <c r="W26" s="17">
        <f t="shared" si="2"/>
        <v>14.768339225418877</v>
      </c>
      <c r="X26" s="17">
        <f t="shared" si="16"/>
        <v>9.2809754188749594E-3</v>
      </c>
      <c r="Y26" s="17">
        <f t="shared" si="17"/>
        <v>0.59166077458112198</v>
      </c>
      <c r="Z26" s="150">
        <f t="shared" si="18"/>
        <v>0.98455594836125848</v>
      </c>
      <c r="AA26" s="15">
        <f>SUM(L$2:L26)-SUM(AB$2:AB26)</f>
        <v>2403.7669999999925</v>
      </c>
      <c r="AC26" s="40">
        <f t="shared" si="19"/>
        <v>156.41699977213494</v>
      </c>
      <c r="AD26" s="40">
        <f t="shared" si="20"/>
        <v>-3843.5830002278649</v>
      </c>
    </row>
    <row r="27" spans="1:30" ht="15" hidden="1" thickTop="1" x14ac:dyDescent="0.25">
      <c r="A27" s="9">
        <v>42744</v>
      </c>
      <c r="B27" s="65" t="s">
        <v>509</v>
      </c>
      <c r="C27" s="64" t="s">
        <v>69</v>
      </c>
      <c r="D27" s="16">
        <v>400</v>
      </c>
      <c r="E27" s="15">
        <v>15.61</v>
      </c>
      <c r="F27" s="16">
        <f t="shared" si="3"/>
        <v>3600</v>
      </c>
      <c r="G27" s="17">
        <f t="shared" si="4"/>
        <v>14.667632500000002</v>
      </c>
      <c r="H27" s="15">
        <f t="shared" si="5"/>
        <v>52803.477000000006</v>
      </c>
      <c r="I27" s="15">
        <f t="shared" si="6"/>
        <v>3392.5229999999938</v>
      </c>
      <c r="J27" s="33">
        <f t="shared" si="0"/>
        <v>6.4248098662139083E-2</v>
      </c>
      <c r="K27" s="15">
        <f t="shared" si="1"/>
        <v>56196</v>
      </c>
      <c r="L27" s="15">
        <f t="shared" si="7"/>
        <v>988.75600000000122</v>
      </c>
      <c r="M27" s="15">
        <f t="shared" si="8"/>
        <v>5</v>
      </c>
      <c r="N27" s="15">
        <f t="shared" si="9"/>
        <v>6.2439999999999998</v>
      </c>
      <c r="P27" s="17">
        <f t="shared" si="10"/>
        <v>0.9423674999999978</v>
      </c>
      <c r="Q27" s="15">
        <f t="shared" si="11"/>
        <v>6232.7560000000012</v>
      </c>
      <c r="R27" s="35"/>
      <c r="S27" s="35">
        <f t="shared" si="12"/>
        <v>7196.5229999999938</v>
      </c>
      <c r="T27" s="35">
        <f t="shared" si="13"/>
        <v>461.02005124919884</v>
      </c>
      <c r="U27" s="35">
        <f t="shared" si="14"/>
        <v>4061.0200512491988</v>
      </c>
      <c r="V27" s="15">
        <f t="shared" si="15"/>
        <v>60000</v>
      </c>
      <c r="W27" s="17">
        <f t="shared" si="2"/>
        <v>14.774613088045101</v>
      </c>
      <c r="X27" s="17">
        <f t="shared" si="16"/>
        <v>0.10698058804509891</v>
      </c>
      <c r="Y27" s="17">
        <f t="shared" si="17"/>
        <v>0.83538691195489889</v>
      </c>
      <c r="Z27" s="150">
        <f t="shared" si="18"/>
        <v>0.88647678528270613</v>
      </c>
      <c r="AA27" s="15">
        <f>SUM(L$2:L27)-SUM(AB$2:AB27)</f>
        <v>3392.5229999999938</v>
      </c>
      <c r="AC27" s="40">
        <f t="shared" si="19"/>
        <v>217.22144385009571</v>
      </c>
      <c r="AD27" s="40">
        <f t="shared" si="20"/>
        <v>-3382.7785561499045</v>
      </c>
    </row>
    <row r="28" spans="1:30" ht="15" hidden="1" thickTop="1" x14ac:dyDescent="0.25">
      <c r="A28" s="9">
        <v>42745</v>
      </c>
      <c r="B28" s="65" t="s">
        <v>510</v>
      </c>
      <c r="C28" s="64" t="s">
        <v>69</v>
      </c>
      <c r="D28" s="16">
        <v>400</v>
      </c>
      <c r="E28" s="15">
        <v>15.91</v>
      </c>
      <c r="F28" s="16">
        <f t="shared" si="3"/>
        <v>3200</v>
      </c>
      <c r="G28" s="17">
        <f t="shared" si="4"/>
        <v>14.515887812500003</v>
      </c>
      <c r="H28" s="15">
        <f t="shared" si="5"/>
        <v>46450.841000000008</v>
      </c>
      <c r="I28" s="15">
        <f t="shared" si="6"/>
        <v>4461.1589999999924</v>
      </c>
      <c r="J28" s="33">
        <f t="shared" si="0"/>
        <v>9.6040435521931478E-2</v>
      </c>
      <c r="K28" s="15">
        <f t="shared" si="1"/>
        <v>50912</v>
      </c>
      <c r="L28" s="15">
        <f t="shared" si="7"/>
        <v>1068.6359999999986</v>
      </c>
      <c r="M28" s="15">
        <f t="shared" si="8"/>
        <v>5</v>
      </c>
      <c r="N28" s="15">
        <f t="shared" si="9"/>
        <v>6.3639999999999999</v>
      </c>
      <c r="P28" s="17">
        <f t="shared" si="10"/>
        <v>1.3941121874999975</v>
      </c>
      <c r="Q28" s="15">
        <f t="shared" si="11"/>
        <v>6352.6359999999986</v>
      </c>
      <c r="R28" s="35"/>
      <c r="S28" s="35">
        <f t="shared" si="12"/>
        <v>13549.158999999992</v>
      </c>
      <c r="T28" s="35">
        <f t="shared" si="13"/>
        <v>851.61275927089832</v>
      </c>
      <c r="U28" s="35">
        <f t="shared" si="14"/>
        <v>4051.6127592708981</v>
      </c>
      <c r="V28" s="15">
        <f t="shared" si="15"/>
        <v>60000</v>
      </c>
      <c r="W28" s="17">
        <f t="shared" si="2"/>
        <v>14.808917723617103</v>
      </c>
      <c r="X28" s="17">
        <f t="shared" si="16"/>
        <v>0.29302991111710064</v>
      </c>
      <c r="Y28" s="17">
        <f t="shared" si="17"/>
        <v>1.1010822763828969</v>
      </c>
      <c r="Z28" s="150">
        <f t="shared" si="18"/>
        <v>0.7898089452595789</v>
      </c>
      <c r="AA28" s="15">
        <f>SUM(L$2:L28)-SUM(AB$2:AB28)</f>
        <v>4461.1589999999924</v>
      </c>
      <c r="AC28" s="40">
        <f t="shared" si="19"/>
        <v>280.25948588937729</v>
      </c>
      <c r="AD28" s="40">
        <f t="shared" si="20"/>
        <v>-2919.7405141106228</v>
      </c>
    </row>
    <row r="29" spans="1:30" ht="15" hidden="1" thickTop="1" x14ac:dyDescent="0.25">
      <c r="A29" s="9">
        <v>42745</v>
      </c>
      <c r="B29" s="65"/>
      <c r="C29" s="64" t="s">
        <v>63</v>
      </c>
      <c r="D29" s="16">
        <v>500</v>
      </c>
      <c r="E29" s="15">
        <v>15.59</v>
      </c>
      <c r="F29" s="16">
        <f t="shared" si="3"/>
        <v>3700</v>
      </c>
      <c r="G29" s="17">
        <f t="shared" si="4"/>
        <v>14.662389459459462</v>
      </c>
      <c r="H29" s="15">
        <f t="shared" si="5"/>
        <v>54250.841000000008</v>
      </c>
      <c r="I29" s="15">
        <f t="shared" si="6"/>
        <v>3432.1589999999924</v>
      </c>
      <c r="J29" s="33">
        <f t="shared" si="0"/>
        <v>6.3264622939209189E-2</v>
      </c>
      <c r="K29" s="15">
        <f t="shared" si="1"/>
        <v>57683</v>
      </c>
      <c r="L29" s="15">
        <f t="shared" si="7"/>
        <v>-1029</v>
      </c>
      <c r="M29" s="15">
        <f t="shared" si="8"/>
        <v>5</v>
      </c>
      <c r="N29" s="15">
        <f t="shared" si="9"/>
        <v>0</v>
      </c>
      <c r="P29" s="17">
        <f t="shared" si="10"/>
        <v>0.92761054054053815</v>
      </c>
      <c r="Q29" s="15">
        <f t="shared" si="11"/>
        <v>-7800</v>
      </c>
      <c r="R29" s="35"/>
      <c r="S29" s="35">
        <f t="shared" si="12"/>
        <v>5749.1589999999924</v>
      </c>
      <c r="T29" s="35">
        <f t="shared" si="13"/>
        <v>368.77222578575964</v>
      </c>
      <c r="U29" s="35">
        <f t="shared" si="14"/>
        <v>4068.7722257857595</v>
      </c>
      <c r="V29" s="15">
        <f t="shared" si="15"/>
        <v>60000</v>
      </c>
      <c r="W29" s="17">
        <f t="shared" si="2"/>
        <v>14.74646322538068</v>
      </c>
      <c r="X29" s="17">
        <f t="shared" si="16"/>
        <v>8.4073765921218069E-2</v>
      </c>
      <c r="Y29" s="17">
        <f t="shared" si="17"/>
        <v>0.84353677461932008</v>
      </c>
      <c r="Z29" s="150">
        <f t="shared" si="18"/>
        <v>0.90936523223180865</v>
      </c>
      <c r="AA29" s="15">
        <f>SUM(L$2:L29)-SUM(AB$2:AB29)</f>
        <v>3432.1589999999924</v>
      </c>
      <c r="AC29" s="40">
        <f t="shared" si="19"/>
        <v>220.04123928800468</v>
      </c>
      <c r="AD29" s="40">
        <f t="shared" si="20"/>
        <v>-3479.9587607119952</v>
      </c>
    </row>
    <row r="30" spans="1:30" ht="15" hidden="1" thickTop="1" x14ac:dyDescent="0.25">
      <c r="A30" s="9">
        <v>42746</v>
      </c>
      <c r="B30" s="65" t="s">
        <v>511</v>
      </c>
      <c r="C30" s="64" t="s">
        <v>69</v>
      </c>
      <c r="D30" s="16">
        <v>400</v>
      </c>
      <c r="E30" s="15">
        <v>15.9</v>
      </c>
      <c r="F30" s="16">
        <f t="shared" si="3"/>
        <v>3300</v>
      </c>
      <c r="G30" s="17">
        <f t="shared" si="4"/>
        <v>14.515818484848488</v>
      </c>
      <c r="H30" s="15">
        <f t="shared" si="5"/>
        <v>47902.201000000008</v>
      </c>
      <c r="I30" s="15">
        <f t="shared" si="6"/>
        <v>4567.7989999999918</v>
      </c>
      <c r="J30" s="33">
        <f t="shared" si="0"/>
        <v>9.5356766591998349E-2</v>
      </c>
      <c r="K30" s="15">
        <f t="shared" si="1"/>
        <v>52470</v>
      </c>
      <c r="L30" s="15">
        <f t="shared" si="7"/>
        <v>1135.6399999999994</v>
      </c>
      <c r="M30" s="15">
        <f t="shared" si="8"/>
        <v>5</v>
      </c>
      <c r="N30" s="15">
        <f t="shared" si="9"/>
        <v>6.36</v>
      </c>
      <c r="P30" s="17">
        <f t="shared" si="10"/>
        <v>1.3841815151515124</v>
      </c>
      <c r="Q30" s="15">
        <f t="shared" si="11"/>
        <v>6348.6399999999994</v>
      </c>
      <c r="R30" s="35"/>
      <c r="S30" s="35">
        <f t="shared" si="12"/>
        <v>12097.798999999992</v>
      </c>
      <c r="T30" s="35">
        <f t="shared" si="13"/>
        <v>760.86786163521958</v>
      </c>
      <c r="U30" s="35">
        <f t="shared" si="14"/>
        <v>4060.8678616352195</v>
      </c>
      <c r="V30" s="15">
        <f t="shared" si="15"/>
        <v>60000</v>
      </c>
      <c r="W30" s="17">
        <f t="shared" si="2"/>
        <v>14.775166797926628</v>
      </c>
      <c r="X30" s="17">
        <f t="shared" si="16"/>
        <v>0.25934831307814044</v>
      </c>
      <c r="Y30" s="17">
        <f t="shared" si="17"/>
        <v>1.124833202073372</v>
      </c>
      <c r="Z30" s="150">
        <f t="shared" si="18"/>
        <v>0.81263417388596459</v>
      </c>
      <c r="AA30" s="15">
        <f>SUM(L$2:L30)-SUM(AB$2:AB30)</f>
        <v>4567.7989999999918</v>
      </c>
      <c r="AC30" s="40">
        <f t="shared" si="19"/>
        <v>287.13931449685487</v>
      </c>
      <c r="AD30" s="40">
        <f t="shared" si="20"/>
        <v>-3012.8606855031453</v>
      </c>
    </row>
    <row r="31" spans="1:30" ht="15" hidden="1" thickTop="1" x14ac:dyDescent="0.25">
      <c r="A31" s="9">
        <v>42748</v>
      </c>
      <c r="B31" s="65"/>
      <c r="C31" s="64" t="s">
        <v>63</v>
      </c>
      <c r="D31" s="16">
        <v>500</v>
      </c>
      <c r="E31" s="15">
        <v>15.09</v>
      </c>
      <c r="F31" s="16">
        <f t="shared" si="3"/>
        <v>3800</v>
      </c>
      <c r="G31" s="17">
        <f t="shared" si="4"/>
        <v>14.592684473684212</v>
      </c>
      <c r="H31" s="15">
        <f t="shared" si="5"/>
        <v>55452.201000000008</v>
      </c>
      <c r="I31" s="15">
        <f t="shared" si="6"/>
        <v>1889.7989999999918</v>
      </c>
      <c r="J31" s="33">
        <f t="shared" si="0"/>
        <v>3.407978341563022E-2</v>
      </c>
      <c r="K31" s="15">
        <f t="shared" si="1"/>
        <v>57342</v>
      </c>
      <c r="L31" s="15">
        <f t="shared" si="7"/>
        <v>-2678</v>
      </c>
      <c r="M31" s="15">
        <f t="shared" si="8"/>
        <v>5</v>
      </c>
      <c r="N31" s="15">
        <f t="shared" si="9"/>
        <v>0</v>
      </c>
      <c r="P31" s="17">
        <f t="shared" si="10"/>
        <v>0.49731552631578779</v>
      </c>
      <c r="Q31" s="15">
        <f t="shared" si="11"/>
        <v>-7550</v>
      </c>
      <c r="R31" s="35"/>
      <c r="S31" s="35">
        <f t="shared" si="12"/>
        <v>4547.7989999999918</v>
      </c>
      <c r="T31" s="35">
        <f t="shared" si="13"/>
        <v>301.3783300198802</v>
      </c>
      <c r="U31" s="35">
        <f t="shared" si="14"/>
        <v>4101.3783300198802</v>
      </c>
      <c r="V31" s="15">
        <f t="shared" si="15"/>
        <v>60000</v>
      </c>
      <c r="W31" s="17">
        <f t="shared" si="2"/>
        <v>14.629228315962056</v>
      </c>
      <c r="X31" s="17">
        <f t="shared" si="16"/>
        <v>3.6543842277843908E-2</v>
      </c>
      <c r="Y31" s="17">
        <f t="shared" si="17"/>
        <v>0.46077168403794388</v>
      </c>
      <c r="Z31" s="150">
        <f t="shared" si="18"/>
        <v>0.92651779334426354</v>
      </c>
      <c r="AA31" s="15">
        <f>SUM(L$2:L31)-SUM(AB$2:AB31)</f>
        <v>1889.7989999999918</v>
      </c>
      <c r="AC31" s="40">
        <f t="shared" si="19"/>
        <v>125.17257127236527</v>
      </c>
      <c r="AD31" s="40">
        <f t="shared" si="20"/>
        <v>-3674.8274287276349</v>
      </c>
    </row>
    <row r="32" spans="1:30" ht="15" hidden="1" thickTop="1" x14ac:dyDescent="0.25">
      <c r="A32" s="9">
        <v>42748</v>
      </c>
      <c r="B32" s="65"/>
      <c r="C32" s="64" t="s">
        <v>63</v>
      </c>
      <c r="D32" s="16">
        <v>500</v>
      </c>
      <c r="E32" s="15">
        <v>14.73</v>
      </c>
      <c r="F32" s="16">
        <f t="shared" si="3"/>
        <v>4300</v>
      </c>
      <c r="G32" s="17">
        <f t="shared" si="4"/>
        <v>14.609814186046513</v>
      </c>
      <c r="H32" s="15">
        <f t="shared" si="5"/>
        <v>62822.201000000008</v>
      </c>
      <c r="I32" s="15">
        <f t="shared" si="6"/>
        <v>516.79899999999179</v>
      </c>
      <c r="J32" s="33">
        <f t="shared" si="0"/>
        <v>8.2263752586445391E-3</v>
      </c>
      <c r="K32" s="15">
        <f t="shared" si="1"/>
        <v>63339</v>
      </c>
      <c r="L32" s="15">
        <f t="shared" si="7"/>
        <v>-1373</v>
      </c>
      <c r="M32" s="15">
        <f t="shared" si="8"/>
        <v>5</v>
      </c>
      <c r="N32" s="15">
        <f t="shared" si="9"/>
        <v>0</v>
      </c>
      <c r="P32" s="17">
        <f t="shared" si="10"/>
        <v>0.12018581395348704</v>
      </c>
      <c r="Q32" s="15">
        <f t="shared" si="11"/>
        <v>-7370</v>
      </c>
      <c r="R32" s="35"/>
      <c r="S32" s="35">
        <f t="shared" si="12"/>
        <v>-2822.2010000000082</v>
      </c>
      <c r="T32" s="35">
        <f t="shared" si="13"/>
        <v>-191.59545145960681</v>
      </c>
      <c r="U32" s="35">
        <f t="shared" si="14"/>
        <v>4108.4045485403931</v>
      </c>
      <c r="V32" s="15">
        <f t="shared" si="15"/>
        <v>60000</v>
      </c>
      <c r="W32" s="17">
        <f t="shared" si="2"/>
        <v>14.604209320456624</v>
      </c>
      <c r="X32" s="17">
        <f t="shared" si="16"/>
        <v>-5.604865589889485E-3</v>
      </c>
      <c r="Y32" s="17">
        <f t="shared" si="17"/>
        <v>0.12579067954337653</v>
      </c>
      <c r="Z32" s="150">
        <f t="shared" si="18"/>
        <v>1.0466350012993915</v>
      </c>
      <c r="AA32" s="15">
        <f>SUM(L$2:L32)-SUM(AB$2:AB32)</f>
        <v>516.79899999999179</v>
      </c>
      <c r="AC32" s="40">
        <f t="shared" si="19"/>
        <v>35.067250543108749</v>
      </c>
      <c r="AD32" s="40">
        <f t="shared" si="20"/>
        <v>-4264.9327494568915</v>
      </c>
    </row>
    <row r="33" spans="1:30" ht="15" hidden="1" thickTop="1" x14ac:dyDescent="0.25">
      <c r="A33" s="9">
        <v>42748</v>
      </c>
      <c r="B33" s="65" t="s">
        <v>512</v>
      </c>
      <c r="C33" s="64" t="s">
        <v>69</v>
      </c>
      <c r="D33" s="16">
        <v>400</v>
      </c>
      <c r="E33" s="15">
        <v>14.99</v>
      </c>
      <c r="F33" s="16">
        <f t="shared" si="3"/>
        <v>3900</v>
      </c>
      <c r="G33" s="17">
        <f t="shared" si="4"/>
        <v>14.573640256410258</v>
      </c>
      <c r="H33" s="15">
        <f t="shared" si="5"/>
        <v>56837.197000000007</v>
      </c>
      <c r="I33" s="15">
        <f t="shared" si="6"/>
        <v>1623.8029999999926</v>
      </c>
      <c r="J33" s="33">
        <f t="shared" si="0"/>
        <v>2.856937156841137E-2</v>
      </c>
      <c r="K33" s="15">
        <f t="shared" si="1"/>
        <v>58461</v>
      </c>
      <c r="L33" s="15">
        <f t="shared" si="7"/>
        <v>1107.0040000000008</v>
      </c>
      <c r="M33" s="15">
        <f t="shared" si="8"/>
        <v>5</v>
      </c>
      <c r="N33" s="15">
        <f t="shared" si="9"/>
        <v>5.9960000000000004</v>
      </c>
      <c r="P33" s="17">
        <f t="shared" si="10"/>
        <v>0.41635974358974259</v>
      </c>
      <c r="Q33" s="15">
        <f t="shared" si="11"/>
        <v>5985.0040000000008</v>
      </c>
      <c r="R33" s="35"/>
      <c r="S33" s="35">
        <f t="shared" si="12"/>
        <v>3162.8029999999926</v>
      </c>
      <c r="T33" s="35">
        <f t="shared" si="13"/>
        <v>210.99419613075335</v>
      </c>
      <c r="U33" s="35">
        <f t="shared" si="14"/>
        <v>4110.9941961307532</v>
      </c>
      <c r="V33" s="15">
        <f t="shared" si="15"/>
        <v>60000</v>
      </c>
      <c r="W33" s="17">
        <f t="shared" si="2"/>
        <v>14.595009658848873</v>
      </c>
      <c r="X33" s="17">
        <f t="shared" si="16"/>
        <v>2.1369402438615737E-2</v>
      </c>
      <c r="Y33" s="17">
        <f t="shared" si="17"/>
        <v>0.39499034115112686</v>
      </c>
      <c r="Z33" s="150">
        <f t="shared" si="18"/>
        <v>0.94867562782517678</v>
      </c>
      <c r="AA33" s="15">
        <f>SUM(L$2:L33)-SUM(AB$2:AB33)</f>
        <v>1623.8029999999926</v>
      </c>
      <c r="AC33" s="40">
        <f t="shared" si="19"/>
        <v>108.2715876250829</v>
      </c>
      <c r="AD33" s="40">
        <f t="shared" si="20"/>
        <v>-3791.7284123749173</v>
      </c>
    </row>
    <row r="34" spans="1:30" ht="15" hidden="1" thickTop="1" x14ac:dyDescent="0.25">
      <c r="A34" s="9">
        <v>42748</v>
      </c>
      <c r="B34" s="65" t="s">
        <v>513</v>
      </c>
      <c r="C34" s="64" t="s">
        <v>69</v>
      </c>
      <c r="D34" s="16">
        <v>400</v>
      </c>
      <c r="E34" s="15">
        <v>15.07</v>
      </c>
      <c r="F34" s="16">
        <f t="shared" si="3"/>
        <v>3500</v>
      </c>
      <c r="G34" s="17">
        <f t="shared" si="4"/>
        <v>14.520064285714287</v>
      </c>
      <c r="H34" s="15">
        <f t="shared" si="5"/>
        <v>50820.225000000006</v>
      </c>
      <c r="I34" s="15">
        <f t="shared" si="6"/>
        <v>1924.7749999999942</v>
      </c>
      <c r="J34" s="33">
        <f t="shared" si="0"/>
        <v>3.7874192804144308E-2</v>
      </c>
      <c r="K34" s="15">
        <f t="shared" si="1"/>
        <v>52745</v>
      </c>
      <c r="L34" s="15">
        <f t="shared" si="7"/>
        <v>300.97200000000157</v>
      </c>
      <c r="M34" s="15">
        <f t="shared" si="8"/>
        <v>5</v>
      </c>
      <c r="N34" s="15">
        <f t="shared" si="9"/>
        <v>6.0279999999999996</v>
      </c>
      <c r="P34" s="17">
        <f t="shared" si="10"/>
        <v>0.54993571428571286</v>
      </c>
      <c r="Q34" s="15">
        <f t="shared" si="11"/>
        <v>6016.9720000000016</v>
      </c>
      <c r="R34" s="35"/>
      <c r="S34" s="35">
        <f t="shared" si="12"/>
        <v>9179.7749999999942</v>
      </c>
      <c r="T34" s="35">
        <f t="shared" si="13"/>
        <v>609.142335766423</v>
      </c>
      <c r="U34" s="35">
        <f t="shared" si="14"/>
        <v>4109.1423357664225</v>
      </c>
      <c r="V34" s="15">
        <f t="shared" si="15"/>
        <v>60000</v>
      </c>
      <c r="W34" s="17">
        <f t="shared" si="2"/>
        <v>14.601587167656243</v>
      </c>
      <c r="X34" s="17">
        <f t="shared" si="16"/>
        <v>8.1522881941955561E-2</v>
      </c>
      <c r="Y34" s="17">
        <f t="shared" si="17"/>
        <v>0.4684128323437573</v>
      </c>
      <c r="Z34" s="150">
        <f t="shared" si="18"/>
        <v>0.85175925144661424</v>
      </c>
      <c r="AA34" s="15">
        <f>SUM(L$2:L34)-SUM(AB$2:AB34)</f>
        <v>1924.7749999999942</v>
      </c>
      <c r="AC34" s="40">
        <f t="shared" si="19"/>
        <v>127.65843480424647</v>
      </c>
      <c r="AD34" s="40">
        <f t="shared" si="20"/>
        <v>-3372.3415651957534</v>
      </c>
    </row>
    <row r="35" spans="1:30" ht="15" hidden="1" thickTop="1" x14ac:dyDescent="0.25">
      <c r="A35" s="9">
        <v>42751</v>
      </c>
      <c r="B35" s="65"/>
      <c r="C35" s="64" t="s">
        <v>63</v>
      </c>
      <c r="D35" s="16">
        <v>500</v>
      </c>
      <c r="E35" s="15">
        <v>14.5</v>
      </c>
      <c r="F35" s="16">
        <f t="shared" si="3"/>
        <v>4000</v>
      </c>
      <c r="G35" s="17">
        <f t="shared" si="4"/>
        <v>14.518806250000001</v>
      </c>
      <c r="H35" s="15">
        <f t="shared" si="5"/>
        <v>58075.225000000006</v>
      </c>
      <c r="I35" s="15">
        <f t="shared" si="6"/>
        <v>-75.225000000005821</v>
      </c>
      <c r="J35" s="33">
        <f t="shared" si="0"/>
        <v>-1.2953027732566375E-3</v>
      </c>
      <c r="K35" s="15">
        <f t="shared" si="1"/>
        <v>58000</v>
      </c>
      <c r="L35" s="15">
        <f t="shared" si="7"/>
        <v>-2000</v>
      </c>
      <c r="M35" s="15">
        <f t="shared" si="8"/>
        <v>5</v>
      </c>
      <c r="N35" s="15">
        <f t="shared" si="9"/>
        <v>0</v>
      </c>
      <c r="P35" s="17">
        <f t="shared" si="10"/>
        <v>-1.8806250000000801E-2</v>
      </c>
      <c r="Q35" s="15">
        <f t="shared" si="11"/>
        <v>-7255</v>
      </c>
      <c r="R35" s="35"/>
      <c r="S35" s="35">
        <f t="shared" si="12"/>
        <v>1924.7749999999942</v>
      </c>
      <c r="T35" s="35">
        <f t="shared" si="13"/>
        <v>132.74310344827546</v>
      </c>
      <c r="U35" s="35">
        <f t="shared" si="14"/>
        <v>4132.7431034482752</v>
      </c>
      <c r="V35" s="15">
        <f t="shared" si="15"/>
        <v>60000</v>
      </c>
      <c r="W35" s="17">
        <f t="shared" si="2"/>
        <v>14.518202196003241</v>
      </c>
      <c r="X35" s="17">
        <f t="shared" si="16"/>
        <v>-6.0405399676000116E-4</v>
      </c>
      <c r="Y35" s="17">
        <f t="shared" si="17"/>
        <v>-1.82021960032408E-2</v>
      </c>
      <c r="Z35" s="150">
        <f t="shared" si="18"/>
        <v>0.96788014640021613</v>
      </c>
      <c r="AA35" s="15">
        <f>SUM(L$2:L35)-SUM(AB$2:AB35)</f>
        <v>-75.225000000005821</v>
      </c>
      <c r="AC35" s="40">
        <f t="shared" si="19"/>
        <v>-5.1853370689659188</v>
      </c>
      <c r="AD35" s="40">
        <f t="shared" si="20"/>
        <v>-4005.185337068966</v>
      </c>
    </row>
    <row r="36" spans="1:30" ht="15" hidden="1" thickTop="1" x14ac:dyDescent="0.25">
      <c r="A36" s="9">
        <v>42751</v>
      </c>
      <c r="B36" s="65"/>
      <c r="C36" s="64" t="s">
        <v>63</v>
      </c>
      <c r="D36" s="16">
        <v>500</v>
      </c>
      <c r="E36" s="15">
        <v>13.93</v>
      </c>
      <c r="F36" s="16">
        <f t="shared" si="3"/>
        <v>4500</v>
      </c>
      <c r="G36" s="17">
        <f t="shared" si="4"/>
        <v>14.454494444444446</v>
      </c>
      <c r="H36" s="15">
        <f t="shared" si="5"/>
        <v>65045.225000000006</v>
      </c>
      <c r="I36" s="15">
        <f t="shared" si="6"/>
        <v>-2360.2250000000058</v>
      </c>
      <c r="J36" s="33">
        <f t="shared" si="0"/>
        <v>-3.6285907228393914E-2</v>
      </c>
      <c r="K36" s="15">
        <f t="shared" si="1"/>
        <v>62685</v>
      </c>
      <c r="L36" s="15">
        <f t="shared" si="7"/>
        <v>-2285</v>
      </c>
      <c r="M36" s="15">
        <f t="shared" si="8"/>
        <v>5</v>
      </c>
      <c r="N36" s="15">
        <f t="shared" si="9"/>
        <v>0</v>
      </c>
      <c r="P36" s="17">
        <f t="shared" si="10"/>
        <v>-0.52449444444444637</v>
      </c>
      <c r="Q36" s="15">
        <f t="shared" si="11"/>
        <v>-6970</v>
      </c>
      <c r="R36" s="35"/>
      <c r="S36" s="35">
        <f t="shared" si="12"/>
        <v>-5045.2250000000058</v>
      </c>
      <c r="T36" s="35">
        <f t="shared" si="13"/>
        <v>-362.18413496051727</v>
      </c>
      <c r="U36" s="35">
        <f t="shared" si="14"/>
        <v>4137.8158650394826</v>
      </c>
      <c r="V36" s="15">
        <f t="shared" si="15"/>
        <v>60000</v>
      </c>
      <c r="W36" s="17">
        <f t="shared" si="2"/>
        <v>14.500403584156949</v>
      </c>
      <c r="X36" s="17">
        <f t="shared" si="16"/>
        <v>4.5909139712502878E-2</v>
      </c>
      <c r="Y36" s="17">
        <f t="shared" si="17"/>
        <v>-0.57040358415694925</v>
      </c>
      <c r="Z36" s="150">
        <f t="shared" si="18"/>
        <v>1.0875302688117712</v>
      </c>
      <c r="AA36" s="15">
        <f>SUM(L$2:L36)-SUM(AB$2:AB36)</f>
        <v>-2360.2250000000058</v>
      </c>
      <c r="AC36" s="40">
        <f t="shared" si="19"/>
        <v>-169.34995603015119</v>
      </c>
      <c r="AD36" s="40">
        <f t="shared" si="20"/>
        <v>-4669.3499560301516</v>
      </c>
    </row>
    <row r="37" spans="1:30" ht="15" hidden="1" thickTop="1" x14ac:dyDescent="0.25">
      <c r="A37" s="9">
        <v>42751</v>
      </c>
      <c r="B37" s="65"/>
      <c r="C37" s="64" t="s">
        <v>63</v>
      </c>
      <c r="D37" s="16">
        <v>500</v>
      </c>
      <c r="E37" s="15">
        <v>13.62</v>
      </c>
      <c r="F37" s="16">
        <f t="shared" si="3"/>
        <v>5000</v>
      </c>
      <c r="G37" s="17">
        <f t="shared" si="4"/>
        <v>14.372045000000002</v>
      </c>
      <c r="H37" s="15">
        <f t="shared" si="5"/>
        <v>71860.225000000006</v>
      </c>
      <c r="I37" s="15">
        <f t="shared" si="6"/>
        <v>-3760.2250000000058</v>
      </c>
      <c r="J37" s="33">
        <f t="shared" si="0"/>
        <v>-5.2326930509889333E-2</v>
      </c>
      <c r="K37" s="15">
        <f t="shared" si="1"/>
        <v>68100</v>
      </c>
      <c r="L37" s="15">
        <f t="shared" si="7"/>
        <v>-1400</v>
      </c>
      <c r="M37" s="15">
        <f t="shared" si="8"/>
        <v>5</v>
      </c>
      <c r="N37" s="15">
        <f t="shared" si="9"/>
        <v>0</v>
      </c>
      <c r="P37" s="17">
        <f t="shared" si="10"/>
        <v>-0.75204500000000252</v>
      </c>
      <c r="Q37" s="15">
        <f t="shared" si="11"/>
        <v>-6815</v>
      </c>
      <c r="R37" s="35"/>
      <c r="S37" s="35">
        <f t="shared" si="12"/>
        <v>-11860.225000000006</v>
      </c>
      <c r="T37" s="35">
        <f t="shared" si="13"/>
        <v>-870.79478707782721</v>
      </c>
      <c r="U37" s="35">
        <f t="shared" si="14"/>
        <v>4129.2052129221729</v>
      </c>
      <c r="V37" s="15">
        <f t="shared" si="15"/>
        <v>60000</v>
      </c>
      <c r="W37" s="17">
        <f t="shared" si="2"/>
        <v>14.530641347693871</v>
      </c>
      <c r="X37" s="17">
        <f t="shared" si="16"/>
        <v>0.15859634769386943</v>
      </c>
      <c r="Y37" s="17">
        <f t="shared" si="17"/>
        <v>-0.91064134769387195</v>
      </c>
      <c r="Z37" s="150">
        <f t="shared" si="18"/>
        <v>1.2108867789744893</v>
      </c>
      <c r="AA37" s="15">
        <f>SUM(L$2:L37)-SUM(AB$2:AB37)</f>
        <v>-3760.2250000000058</v>
      </c>
      <c r="AC37" s="40">
        <f t="shared" si="19"/>
        <v>-275.94309012481688</v>
      </c>
      <c r="AD37" s="40">
        <f t="shared" si="20"/>
        <v>-5275.943090124817</v>
      </c>
    </row>
    <row r="38" spans="1:30" ht="15" hidden="1" thickTop="1" x14ac:dyDescent="0.25">
      <c r="A38" s="9">
        <v>42751</v>
      </c>
      <c r="B38" s="65"/>
      <c r="C38" s="64" t="s">
        <v>63</v>
      </c>
      <c r="D38" s="16">
        <v>500</v>
      </c>
      <c r="E38" s="15">
        <v>13.34</v>
      </c>
      <c r="F38" s="16">
        <f t="shared" si="3"/>
        <v>5500</v>
      </c>
      <c r="G38" s="17">
        <f t="shared" si="4"/>
        <v>14.279131818181819</v>
      </c>
      <c r="H38" s="15">
        <f t="shared" si="5"/>
        <v>78535.225000000006</v>
      </c>
      <c r="I38" s="15">
        <f t="shared" si="6"/>
        <v>-5165.2250000000058</v>
      </c>
      <c r="J38" s="33">
        <f t="shared" si="0"/>
        <v>-6.5769532079394996E-2</v>
      </c>
      <c r="K38" s="15">
        <f t="shared" si="1"/>
        <v>73370</v>
      </c>
      <c r="L38" s="15">
        <f t="shared" si="7"/>
        <v>-1405</v>
      </c>
      <c r="M38" s="15">
        <f t="shared" si="8"/>
        <v>5</v>
      </c>
      <c r="N38" s="15">
        <f t="shared" si="9"/>
        <v>0</v>
      </c>
      <c r="P38" s="17">
        <f t="shared" si="10"/>
        <v>-0.9391318181818189</v>
      </c>
      <c r="Q38" s="15">
        <f t="shared" si="11"/>
        <v>-6675</v>
      </c>
      <c r="R38" s="35"/>
      <c r="S38" s="35">
        <f t="shared" si="12"/>
        <v>-18535.225000000006</v>
      </c>
      <c r="T38" s="35">
        <f t="shared" si="13"/>
        <v>-1389.4471514242882</v>
      </c>
      <c r="U38" s="35">
        <f t="shared" si="14"/>
        <v>4110.5528485757113</v>
      </c>
      <c r="V38" s="15">
        <f t="shared" si="15"/>
        <v>60000</v>
      </c>
      <c r="W38" s="17">
        <f t="shared" si="2"/>
        <v>14.596576716144092</v>
      </c>
      <c r="X38" s="17">
        <f t="shared" si="16"/>
        <v>0.31744489796227349</v>
      </c>
      <c r="Y38" s="17">
        <f t="shared" si="17"/>
        <v>-1.2565767161440924</v>
      </c>
      <c r="Z38" s="150">
        <f t="shared" si="18"/>
        <v>1.3380195323132085</v>
      </c>
      <c r="AA38" s="15">
        <f>SUM(L$2:L38)-SUM(AB$2:AB38)</f>
        <v>-5165.2250000000058</v>
      </c>
      <c r="AC38" s="40">
        <f t="shared" si="19"/>
        <v>-387.00467672413839</v>
      </c>
      <c r="AD38" s="40">
        <f t="shared" si="20"/>
        <v>-5887.0046767241383</v>
      </c>
    </row>
    <row r="39" spans="1:30" ht="15" hidden="1" thickTop="1" x14ac:dyDescent="0.25">
      <c r="A39" s="9">
        <v>42751</v>
      </c>
      <c r="B39" s="65" t="s">
        <v>514</v>
      </c>
      <c r="C39" s="64" t="s">
        <v>69</v>
      </c>
      <c r="D39" s="16">
        <v>400</v>
      </c>
      <c r="E39" s="15">
        <v>13.7</v>
      </c>
      <c r="F39" s="16">
        <f t="shared" si="3"/>
        <v>5100</v>
      </c>
      <c r="G39" s="17">
        <f t="shared" si="4"/>
        <v>14.326608823529412</v>
      </c>
      <c r="H39" s="15">
        <f t="shared" si="5"/>
        <v>73065.705000000002</v>
      </c>
      <c r="I39" s="15">
        <f t="shared" si="6"/>
        <v>-3195.7050000000017</v>
      </c>
      <c r="J39" s="33">
        <f t="shared" si="0"/>
        <v>-4.3737414153466457E-2</v>
      </c>
      <c r="K39" s="15">
        <f t="shared" si="1"/>
        <v>69870</v>
      </c>
      <c r="L39" s="15">
        <f t="shared" si="7"/>
        <v>1969.5200000000041</v>
      </c>
      <c r="M39" s="15">
        <f t="shared" si="8"/>
        <v>5</v>
      </c>
      <c r="N39" s="15">
        <f t="shared" si="9"/>
        <v>5.48</v>
      </c>
      <c r="P39" s="17">
        <f t="shared" si="10"/>
        <v>-0.62660882352941272</v>
      </c>
      <c r="Q39" s="15">
        <f t="shared" si="11"/>
        <v>5469.5200000000041</v>
      </c>
      <c r="R39" s="35"/>
      <c r="S39" s="35">
        <f t="shared" si="12"/>
        <v>-13065.705000000002</v>
      </c>
      <c r="T39" s="35">
        <f t="shared" si="13"/>
        <v>-953.70109489051117</v>
      </c>
      <c r="U39" s="35">
        <f t="shared" si="14"/>
        <v>4146.2989051094892</v>
      </c>
      <c r="V39" s="15">
        <f t="shared" si="15"/>
        <v>60000</v>
      </c>
      <c r="W39" s="17">
        <f t="shared" si="2"/>
        <v>14.470736763830974</v>
      </c>
      <c r="X39" s="17">
        <f t="shared" si="16"/>
        <v>0.14412794030156206</v>
      </c>
      <c r="Y39" s="17">
        <f t="shared" si="17"/>
        <v>-0.77073676383097478</v>
      </c>
      <c r="Z39" s="150">
        <f t="shared" si="18"/>
        <v>1.2300126249256327</v>
      </c>
      <c r="AA39" s="15">
        <f>SUM(L$2:L39)-SUM(AB$2:AB39)</f>
        <v>-3195.7050000000017</v>
      </c>
      <c r="AC39" s="40">
        <f t="shared" si="19"/>
        <v>-233.14650711678848</v>
      </c>
      <c r="AD39" s="40">
        <f t="shared" si="20"/>
        <v>-5333.1465071167886</v>
      </c>
    </row>
    <row r="40" spans="1:30" ht="15" hidden="1" thickTop="1" x14ac:dyDescent="0.25">
      <c r="A40" s="9">
        <v>42752</v>
      </c>
      <c r="B40" s="65" t="s">
        <v>515</v>
      </c>
      <c r="C40" s="64" t="s">
        <v>69</v>
      </c>
      <c r="D40" s="16">
        <v>400</v>
      </c>
      <c r="E40" s="15">
        <v>14.1</v>
      </c>
      <c r="F40" s="16">
        <f t="shared" si="3"/>
        <v>4700</v>
      </c>
      <c r="G40" s="17">
        <f t="shared" si="4"/>
        <v>14.348158510638298</v>
      </c>
      <c r="H40" s="15">
        <f t="shared" si="5"/>
        <v>67436.345000000001</v>
      </c>
      <c r="I40" s="15">
        <f t="shared" si="6"/>
        <v>-1166.3450000000012</v>
      </c>
      <c r="J40" s="33">
        <f t="shared" si="0"/>
        <v>-1.729549547799485E-2</v>
      </c>
      <c r="K40" s="15">
        <f t="shared" si="1"/>
        <v>66270</v>
      </c>
      <c r="L40" s="15">
        <f t="shared" si="7"/>
        <v>2029.3600000000006</v>
      </c>
      <c r="M40" s="15">
        <f t="shared" si="8"/>
        <v>5</v>
      </c>
      <c r="N40" s="15">
        <f t="shared" si="9"/>
        <v>5.64</v>
      </c>
      <c r="P40" s="17">
        <f t="shared" si="10"/>
        <v>-0.24815851063829797</v>
      </c>
      <c r="Q40" s="15">
        <f t="shared" si="11"/>
        <v>5629.3600000000006</v>
      </c>
      <c r="R40" s="35"/>
      <c r="S40" s="35">
        <f t="shared" si="12"/>
        <v>-7436.3450000000012</v>
      </c>
      <c r="T40" s="35">
        <f t="shared" si="13"/>
        <v>-527.4003546099292</v>
      </c>
      <c r="U40" s="35">
        <f t="shared" si="14"/>
        <v>4172.5996453900707</v>
      </c>
      <c r="V40" s="15">
        <f t="shared" si="15"/>
        <v>60000</v>
      </c>
      <c r="W40" s="17">
        <f t="shared" si="2"/>
        <v>14.379524780501908</v>
      </c>
      <c r="X40" s="17">
        <f t="shared" si="16"/>
        <v>3.1366269863610796E-2</v>
      </c>
      <c r="Y40" s="17">
        <f t="shared" si="17"/>
        <v>-0.27952478050190877</v>
      </c>
      <c r="Z40" s="150">
        <f t="shared" si="18"/>
        <v>1.126396107805983</v>
      </c>
      <c r="AA40" s="15">
        <f>SUM(L$2:L40)-SUM(AB$2:AB40)</f>
        <v>-1166.3450000000012</v>
      </c>
      <c r="AC40" s="40">
        <f t="shared" si="19"/>
        <v>-82.678143794326331</v>
      </c>
      <c r="AD40" s="40">
        <f t="shared" si="20"/>
        <v>-4782.6781437943264</v>
      </c>
    </row>
    <row r="41" spans="1:30" ht="15" hidden="1" thickTop="1" x14ac:dyDescent="0.25">
      <c r="A41" s="9">
        <v>42752</v>
      </c>
      <c r="B41" s="65"/>
      <c r="C41" s="64" t="s">
        <v>63</v>
      </c>
      <c r="D41" s="16">
        <v>500</v>
      </c>
      <c r="E41" s="15">
        <v>13.61</v>
      </c>
      <c r="F41" s="16">
        <f t="shared" si="3"/>
        <v>5200</v>
      </c>
      <c r="G41" s="17">
        <f t="shared" si="4"/>
        <v>14.278143269230769</v>
      </c>
      <c r="H41" s="15">
        <f t="shared" si="5"/>
        <v>74246.345000000001</v>
      </c>
      <c r="I41" s="15">
        <f t="shared" si="6"/>
        <v>-3474.3450000000012</v>
      </c>
      <c r="J41" s="33">
        <f t="shared" si="0"/>
        <v>-4.6794828755543499E-2</v>
      </c>
      <c r="K41" s="15">
        <f t="shared" si="1"/>
        <v>70772</v>
      </c>
      <c r="L41" s="15">
        <f t="shared" si="7"/>
        <v>-2308</v>
      </c>
      <c r="M41" s="15">
        <f t="shared" si="8"/>
        <v>5</v>
      </c>
      <c r="N41" s="15">
        <f t="shared" si="9"/>
        <v>0</v>
      </c>
      <c r="P41" s="17">
        <f t="shared" si="10"/>
        <v>-0.66814326923076983</v>
      </c>
      <c r="Q41" s="15">
        <f t="shared" si="11"/>
        <v>-6810</v>
      </c>
      <c r="R41" s="35"/>
      <c r="S41" s="35">
        <f t="shared" si="12"/>
        <v>-14246.345000000001</v>
      </c>
      <c r="T41" s="35">
        <f t="shared" si="13"/>
        <v>-1046.7556943423954</v>
      </c>
      <c r="U41" s="35">
        <f t="shared" si="14"/>
        <v>4153.2443056576049</v>
      </c>
      <c r="V41" s="15">
        <f t="shared" si="15"/>
        <v>60000</v>
      </c>
      <c r="W41" s="17">
        <f t="shared" si="2"/>
        <v>14.446537594301207</v>
      </c>
      <c r="X41" s="17">
        <f t="shared" si="16"/>
        <v>0.16839432507043739</v>
      </c>
      <c r="Y41" s="17">
        <f t="shared" si="17"/>
        <v>-0.83653759430120722</v>
      </c>
      <c r="Z41" s="150">
        <f t="shared" si="18"/>
        <v>1.2520332581727713</v>
      </c>
      <c r="AA41" s="15">
        <f>SUM(L$2:L41)-SUM(AB$2:AB41)</f>
        <v>-3474.3450000000012</v>
      </c>
      <c r="AC41" s="40">
        <f t="shared" si="19"/>
        <v>-255.15119966936086</v>
      </c>
      <c r="AD41" s="40">
        <f t="shared" si="20"/>
        <v>-5455.1511996693607</v>
      </c>
    </row>
    <row r="42" spans="1:30" ht="15" hidden="1" thickTop="1" x14ac:dyDescent="0.25">
      <c r="A42" s="9">
        <v>42752</v>
      </c>
      <c r="B42" s="65" t="s">
        <v>516</v>
      </c>
      <c r="C42" s="64" t="s">
        <v>69</v>
      </c>
      <c r="D42" s="16">
        <v>400</v>
      </c>
      <c r="E42" s="15">
        <v>13.93</v>
      </c>
      <c r="F42" s="16">
        <f t="shared" si="3"/>
        <v>4800</v>
      </c>
      <c r="G42" s="17">
        <f t="shared" si="4"/>
        <v>14.309357708333334</v>
      </c>
      <c r="H42" s="15">
        <f t="shared" si="5"/>
        <v>68684.917000000001</v>
      </c>
      <c r="I42" s="15">
        <f t="shared" si="6"/>
        <v>-1820.9170000000013</v>
      </c>
      <c r="J42" s="33">
        <f t="shared" si="0"/>
        <v>-2.6511162559896561E-2</v>
      </c>
      <c r="K42" s="15">
        <f t="shared" si="1"/>
        <v>66864</v>
      </c>
      <c r="L42" s="15">
        <f t="shared" si="7"/>
        <v>1653.4279999999999</v>
      </c>
      <c r="M42" s="15">
        <f t="shared" si="8"/>
        <v>5</v>
      </c>
      <c r="N42" s="15">
        <f t="shared" si="9"/>
        <v>5.5720000000000001</v>
      </c>
      <c r="P42" s="17">
        <f t="shared" si="10"/>
        <v>-0.37935770833333393</v>
      </c>
      <c r="Q42" s="15">
        <f t="shared" si="11"/>
        <v>5561.4279999999999</v>
      </c>
      <c r="R42" s="35"/>
      <c r="S42" s="35">
        <f t="shared" si="12"/>
        <v>-8684.9170000000013</v>
      </c>
      <c r="T42" s="35">
        <f t="shared" si="13"/>
        <v>-623.46855707106977</v>
      </c>
      <c r="U42" s="35">
        <f t="shared" si="14"/>
        <v>4176.5314429289301</v>
      </c>
      <c r="V42" s="15">
        <f t="shared" si="15"/>
        <v>60000</v>
      </c>
      <c r="W42" s="17">
        <f t="shared" si="2"/>
        <v>14.365987858557345</v>
      </c>
      <c r="X42" s="17">
        <f t="shared" si="16"/>
        <v>5.6630150224011189E-2</v>
      </c>
      <c r="Y42" s="17">
        <f t="shared" si="17"/>
        <v>-0.43598785855734512</v>
      </c>
      <c r="Z42" s="150">
        <f t="shared" si="18"/>
        <v>1.1492790286845875</v>
      </c>
      <c r="AA42" s="15">
        <f>SUM(L$2:L42)-SUM(AB$2:AB42)</f>
        <v>-1820.9170000000013</v>
      </c>
      <c r="AC42" s="40">
        <f t="shared" si="19"/>
        <v>-130.65373592964835</v>
      </c>
      <c r="AD42" s="40">
        <f t="shared" si="20"/>
        <v>-4930.6537359296481</v>
      </c>
    </row>
    <row r="43" spans="1:30" ht="15" hidden="1" thickTop="1" x14ac:dyDescent="0.25">
      <c r="A43" s="9">
        <v>42753</v>
      </c>
      <c r="B43" s="65" t="s">
        <v>517</v>
      </c>
      <c r="C43" s="64" t="s">
        <v>69</v>
      </c>
      <c r="D43" s="16">
        <v>400</v>
      </c>
      <c r="E43" s="15">
        <v>14.46</v>
      </c>
      <c r="F43" s="16">
        <f t="shared" si="3"/>
        <v>4400</v>
      </c>
      <c r="G43" s="17">
        <f t="shared" si="4"/>
        <v>14.298113863636363</v>
      </c>
      <c r="H43" s="15">
        <f t="shared" si="5"/>
        <v>62911.701000000001</v>
      </c>
      <c r="I43" s="15">
        <f t="shared" si="6"/>
        <v>712.29900000000634</v>
      </c>
      <c r="J43" s="33">
        <f t="shared" si="0"/>
        <v>1.1322202208457309E-2</v>
      </c>
      <c r="K43" s="15">
        <f t="shared" si="1"/>
        <v>63624.000000000007</v>
      </c>
      <c r="L43" s="15">
        <f t="shared" si="7"/>
        <v>2533.2160000000076</v>
      </c>
      <c r="M43" s="15">
        <f t="shared" si="8"/>
        <v>5</v>
      </c>
      <c r="N43" s="15">
        <f t="shared" si="9"/>
        <v>5.7839999999999998</v>
      </c>
      <c r="P43" s="17">
        <f t="shared" si="10"/>
        <v>0.16188613636363769</v>
      </c>
      <c r="Q43" s="15">
        <f t="shared" si="11"/>
        <v>5773.2160000000003</v>
      </c>
      <c r="R43" s="35"/>
      <c r="S43" s="35">
        <f t="shared" si="12"/>
        <v>-2911.7010000000009</v>
      </c>
      <c r="T43" s="35">
        <f t="shared" si="13"/>
        <v>-201.36244813278014</v>
      </c>
      <c r="U43" s="35">
        <f t="shared" si="14"/>
        <v>4198.6375518672203</v>
      </c>
      <c r="V43" s="15">
        <f t="shared" si="15"/>
        <v>60000</v>
      </c>
      <c r="W43" s="17">
        <f t="shared" si="2"/>
        <v>14.290349966816443</v>
      </c>
      <c r="X43" s="17">
        <f t="shared" si="16"/>
        <v>-7.7638968199202907E-3</v>
      </c>
      <c r="Y43" s="17">
        <f t="shared" si="17"/>
        <v>0.16965003318355798</v>
      </c>
      <c r="Z43" s="150">
        <f t="shared" si="18"/>
        <v>1.0479589975665391</v>
      </c>
      <c r="AA43" s="15">
        <f>SUM(L$2:L43)-SUM(AB$2:AB43)</f>
        <v>712.29900000000634</v>
      </c>
      <c r="AC43" s="40">
        <f t="shared" si="19"/>
        <v>49.235328526971394</v>
      </c>
      <c r="AD43" s="40">
        <f t="shared" si="20"/>
        <v>-4350.764671473029</v>
      </c>
    </row>
    <row r="44" spans="1:30" ht="15" hidden="1" thickTop="1" x14ac:dyDescent="0.25">
      <c r="A44" s="9">
        <v>42754</v>
      </c>
      <c r="B44" s="65"/>
      <c r="C44" s="64" t="s">
        <v>63</v>
      </c>
      <c r="D44" s="16">
        <v>500</v>
      </c>
      <c r="E44" s="15">
        <v>13.96</v>
      </c>
      <c r="F44" s="16">
        <f t="shared" si="3"/>
        <v>4900</v>
      </c>
      <c r="G44" s="17">
        <f t="shared" si="4"/>
        <v>14.264632857142857</v>
      </c>
      <c r="H44" s="15">
        <f t="shared" si="5"/>
        <v>69896.701000000001</v>
      </c>
      <c r="I44" s="15">
        <f t="shared" si="6"/>
        <v>-1492.7010000000009</v>
      </c>
      <c r="J44" s="33">
        <f t="shared" si="0"/>
        <v>-2.1355814775864665E-2</v>
      </c>
      <c r="K44" s="15">
        <f t="shared" si="1"/>
        <v>68404</v>
      </c>
      <c r="L44" s="15">
        <f t="shared" si="7"/>
        <v>-2205.0000000000073</v>
      </c>
      <c r="M44" s="15">
        <f t="shared" si="8"/>
        <v>5</v>
      </c>
      <c r="N44" s="15">
        <f t="shared" si="9"/>
        <v>0</v>
      </c>
      <c r="P44" s="17">
        <f t="shared" si="10"/>
        <v>-0.30463285714285604</v>
      </c>
      <c r="Q44" s="15">
        <f t="shared" si="11"/>
        <v>-6985</v>
      </c>
      <c r="R44" s="35"/>
      <c r="S44" s="35">
        <f t="shared" si="12"/>
        <v>-9896.7010000000009</v>
      </c>
      <c r="T44" s="35">
        <f t="shared" si="13"/>
        <v>-708.93273638968481</v>
      </c>
      <c r="U44" s="35">
        <f t="shared" si="14"/>
        <v>4191.0672636103154</v>
      </c>
      <c r="V44" s="15">
        <f t="shared" si="15"/>
        <v>60000</v>
      </c>
      <c r="W44" s="17">
        <f t="shared" si="2"/>
        <v>14.316162501365854</v>
      </c>
      <c r="X44" s="17">
        <f t="shared" si="16"/>
        <v>5.1529644222997106E-2</v>
      </c>
      <c r="Y44" s="17">
        <f t="shared" si="17"/>
        <v>-0.35616250136585315</v>
      </c>
      <c r="Z44" s="150">
        <f t="shared" si="18"/>
        <v>1.1691532709448782</v>
      </c>
      <c r="AA44" s="15">
        <f>SUM(L$2:L44)-SUM(AB$2:AB44)</f>
        <v>-1492.7010000000009</v>
      </c>
      <c r="AC44" s="40">
        <f t="shared" si="19"/>
        <v>-106.87354222779376</v>
      </c>
      <c r="AD44" s="40">
        <f t="shared" si="20"/>
        <v>-5006.8735422277941</v>
      </c>
    </row>
    <row r="45" spans="1:30" ht="15" hidden="1" thickTop="1" x14ac:dyDescent="0.25">
      <c r="A45" s="9">
        <v>42754</v>
      </c>
      <c r="B45" s="65"/>
      <c r="C45" s="64" t="s">
        <v>63</v>
      </c>
      <c r="D45" s="16">
        <v>500</v>
      </c>
      <c r="E45" s="15">
        <v>13.81</v>
      </c>
      <c r="F45" s="16">
        <f t="shared" si="3"/>
        <v>5400</v>
      </c>
      <c r="G45" s="17">
        <f t="shared" si="4"/>
        <v>14.223463148148149</v>
      </c>
      <c r="H45" s="15">
        <f t="shared" si="5"/>
        <v>76806.701000000001</v>
      </c>
      <c r="I45" s="15">
        <f t="shared" si="6"/>
        <v>-2232.7010000000009</v>
      </c>
      <c r="J45" s="33">
        <f t="shared" si="0"/>
        <v>-2.9069091250254319E-2</v>
      </c>
      <c r="K45" s="15">
        <f t="shared" si="1"/>
        <v>74574</v>
      </c>
      <c r="L45" s="15">
        <f t="shared" si="7"/>
        <v>-740</v>
      </c>
      <c r="M45" s="15">
        <f t="shared" si="8"/>
        <v>5</v>
      </c>
      <c r="N45" s="15">
        <f t="shared" si="9"/>
        <v>0</v>
      </c>
      <c r="P45" s="17">
        <f t="shared" si="10"/>
        <v>-0.41346314814814811</v>
      </c>
      <c r="Q45" s="15">
        <f t="shared" si="11"/>
        <v>-6910</v>
      </c>
      <c r="R45" s="35"/>
      <c r="S45" s="35">
        <f t="shared" si="12"/>
        <v>-16806.701000000001</v>
      </c>
      <c r="T45" s="35">
        <f t="shared" si="13"/>
        <v>-1216.9950036205648</v>
      </c>
      <c r="U45" s="35">
        <f t="shared" si="14"/>
        <v>4183.0049963794354</v>
      </c>
      <c r="V45" s="15">
        <f t="shared" si="15"/>
        <v>60000</v>
      </c>
      <c r="W45" s="17">
        <f t="shared" si="2"/>
        <v>14.343755279262753</v>
      </c>
      <c r="X45" s="17">
        <f t="shared" si="16"/>
        <v>0.12029213111460457</v>
      </c>
      <c r="Y45" s="17">
        <f t="shared" si="17"/>
        <v>-0.53375527926275268</v>
      </c>
      <c r="Z45" s="150">
        <f t="shared" si="18"/>
        <v>1.2909379751336478</v>
      </c>
      <c r="AA45" s="15">
        <f>SUM(L$2:L45)-SUM(AB$2:AB45)</f>
        <v>-2232.7010000000009</v>
      </c>
      <c r="AC45" s="40">
        <f t="shared" si="19"/>
        <v>-161.59193696596677</v>
      </c>
      <c r="AD45" s="40">
        <f t="shared" si="20"/>
        <v>-5561.5919369659669</v>
      </c>
    </row>
    <row r="46" spans="1:30" ht="15" hidden="1" thickTop="1" x14ac:dyDescent="0.25">
      <c r="A46" s="9">
        <v>42758</v>
      </c>
      <c r="B46" s="65" t="s">
        <v>518</v>
      </c>
      <c r="C46" s="64" t="s">
        <v>69</v>
      </c>
      <c r="D46" s="16">
        <v>400</v>
      </c>
      <c r="E46" s="15">
        <v>14.1</v>
      </c>
      <c r="F46" s="16">
        <f t="shared" si="3"/>
        <v>5000</v>
      </c>
      <c r="G46" s="17">
        <f t="shared" si="4"/>
        <v>14.2354682</v>
      </c>
      <c r="H46" s="15">
        <f t="shared" si="5"/>
        <v>71177.341</v>
      </c>
      <c r="I46" s="15">
        <f t="shared" si="6"/>
        <v>-677.34100000000035</v>
      </c>
      <c r="J46" s="33">
        <f t="shared" si="0"/>
        <v>-9.516244783575158E-3</v>
      </c>
      <c r="K46" s="15">
        <f t="shared" si="1"/>
        <v>70500</v>
      </c>
      <c r="L46" s="15">
        <f t="shared" si="7"/>
        <v>1555.3600000000006</v>
      </c>
      <c r="M46" s="15">
        <f t="shared" si="8"/>
        <v>5</v>
      </c>
      <c r="N46" s="15">
        <f t="shared" si="9"/>
        <v>5.64</v>
      </c>
      <c r="P46" s="17">
        <f t="shared" si="10"/>
        <v>-0.13546820000000004</v>
      </c>
      <c r="Q46" s="15">
        <f t="shared" si="11"/>
        <v>5629.3600000000006</v>
      </c>
      <c r="R46" s="35"/>
      <c r="S46" s="35">
        <f t="shared" si="12"/>
        <v>-11177.341</v>
      </c>
      <c r="T46" s="35">
        <f t="shared" si="13"/>
        <v>-792.71921985815607</v>
      </c>
      <c r="U46" s="35">
        <f t="shared" si="14"/>
        <v>4207.2807801418439</v>
      </c>
      <c r="V46" s="15">
        <f t="shared" si="15"/>
        <v>60000</v>
      </c>
      <c r="W46" s="17">
        <f t="shared" si="2"/>
        <v>14.260992582952158</v>
      </c>
      <c r="X46" s="17">
        <f t="shared" si="16"/>
        <v>2.5524382952157865E-2</v>
      </c>
      <c r="Y46" s="17">
        <f t="shared" si="17"/>
        <v>-0.1609925829521579</v>
      </c>
      <c r="Z46" s="150">
        <f t="shared" si="18"/>
        <v>1.1884160485793465</v>
      </c>
      <c r="AA46" s="15">
        <f>SUM(L$2:L46)-SUM(AB$2:AB46)</f>
        <v>-677.34100000000035</v>
      </c>
      <c r="AC46" s="40">
        <f t="shared" si="19"/>
        <v>-48.014349609929106</v>
      </c>
      <c r="AD46" s="40">
        <f t="shared" si="20"/>
        <v>-5048.014349609929</v>
      </c>
    </row>
    <row r="47" spans="1:30" ht="15" hidden="1" thickTop="1" x14ac:dyDescent="0.25">
      <c r="A47" s="9">
        <v>42769</v>
      </c>
      <c r="B47" s="65"/>
      <c r="C47" s="64" t="s">
        <v>63</v>
      </c>
      <c r="D47" s="16">
        <v>500</v>
      </c>
      <c r="E47" s="15">
        <v>13.68</v>
      </c>
      <c r="F47" s="16">
        <f t="shared" si="3"/>
        <v>5500</v>
      </c>
      <c r="G47" s="17">
        <f t="shared" si="4"/>
        <v>14.185880181818181</v>
      </c>
      <c r="H47" s="15">
        <f t="shared" si="5"/>
        <v>78022.341</v>
      </c>
      <c r="I47" s="15">
        <f t="shared" si="6"/>
        <v>-2782.3410000000003</v>
      </c>
      <c r="J47" s="33">
        <f t="shared" si="0"/>
        <v>-3.5660824378494327E-2</v>
      </c>
      <c r="K47" s="15">
        <f t="shared" si="1"/>
        <v>75240</v>
      </c>
      <c r="L47" s="15">
        <f t="shared" si="7"/>
        <v>-2105</v>
      </c>
      <c r="M47" s="15">
        <f t="shared" si="8"/>
        <v>5</v>
      </c>
      <c r="N47" s="15">
        <f t="shared" si="9"/>
        <v>0</v>
      </c>
      <c r="P47" s="17">
        <f t="shared" si="10"/>
        <v>-0.50588018181818128</v>
      </c>
      <c r="Q47" s="15">
        <f t="shared" si="11"/>
        <v>-6845</v>
      </c>
      <c r="R47" s="35"/>
      <c r="S47" s="35">
        <f t="shared" si="12"/>
        <v>-18022.341</v>
      </c>
      <c r="T47" s="35">
        <f t="shared" si="13"/>
        <v>-1317.4225877192982</v>
      </c>
      <c r="U47" s="35">
        <f t="shared" si="14"/>
        <v>4182.5774122807015</v>
      </c>
      <c r="V47" s="15">
        <f t="shared" si="15"/>
        <v>60000</v>
      </c>
      <c r="W47" s="17">
        <f t="shared" si="2"/>
        <v>14.345221638655298</v>
      </c>
      <c r="X47" s="17">
        <f t="shared" si="16"/>
        <v>0.15934145683711698</v>
      </c>
      <c r="Y47" s="17">
        <f t="shared" si="17"/>
        <v>-0.66522163865529826</v>
      </c>
      <c r="Z47" s="150">
        <f t="shared" si="18"/>
        <v>1.3149786502100689</v>
      </c>
      <c r="AA47" s="15">
        <f>SUM(L$2:L47)-SUM(AB$2:AB47)</f>
        <v>-2782.3410000000003</v>
      </c>
      <c r="AC47" s="40">
        <f t="shared" si="19"/>
        <v>-203.28580625000004</v>
      </c>
      <c r="AD47" s="40">
        <f t="shared" si="20"/>
        <v>-5703.28580625</v>
      </c>
    </row>
    <row r="48" spans="1:30" ht="15" hidden="1" thickTop="1" x14ac:dyDescent="0.25">
      <c r="A48" s="9">
        <v>42773</v>
      </c>
      <c r="B48" s="65" t="s">
        <v>519</v>
      </c>
      <c r="C48" s="64" t="s">
        <v>69</v>
      </c>
      <c r="D48" s="16">
        <v>400</v>
      </c>
      <c r="E48" s="15">
        <v>14.12</v>
      </c>
      <c r="F48" s="16">
        <f t="shared" si="3"/>
        <v>5100</v>
      </c>
      <c r="G48" s="17">
        <f t="shared" si="4"/>
        <v>14.193135098039216</v>
      </c>
      <c r="H48" s="15">
        <f t="shared" si="5"/>
        <v>72384.989000000001</v>
      </c>
      <c r="I48" s="15">
        <f t="shared" si="6"/>
        <v>-372.9890000000014</v>
      </c>
      <c r="J48" s="33">
        <f t="shared" si="0"/>
        <v>-5.1528501302943348E-3</v>
      </c>
      <c r="K48" s="15">
        <f t="shared" si="1"/>
        <v>72012</v>
      </c>
      <c r="L48" s="15">
        <f t="shared" si="7"/>
        <v>2409.351999999999</v>
      </c>
      <c r="M48" s="15">
        <f t="shared" si="8"/>
        <v>5</v>
      </c>
      <c r="N48" s="15">
        <f t="shared" si="9"/>
        <v>5.6479999999999997</v>
      </c>
      <c r="P48" s="17">
        <f t="shared" si="10"/>
        <v>-7.3135098039216473E-2</v>
      </c>
      <c r="Q48" s="15">
        <f t="shared" si="11"/>
        <v>5637.351999999999</v>
      </c>
      <c r="R48" s="35"/>
      <c r="S48" s="35">
        <f t="shared" si="12"/>
        <v>-12384.989000000001</v>
      </c>
      <c r="T48" s="35">
        <f t="shared" si="13"/>
        <v>-877.12386685552417</v>
      </c>
      <c r="U48" s="35">
        <f t="shared" si="14"/>
        <v>4222.8761331444757</v>
      </c>
      <c r="V48" s="15">
        <f t="shared" si="15"/>
        <v>60000</v>
      </c>
      <c r="W48" s="17">
        <f t="shared" si="2"/>
        <v>14.208325820658695</v>
      </c>
      <c r="X48" s="17">
        <f t="shared" si="16"/>
        <v>1.5190722619479402E-2</v>
      </c>
      <c r="Y48" s="17">
        <f t="shared" si="17"/>
        <v>-8.8325820658695875E-2</v>
      </c>
      <c r="Z48" s="150">
        <f t="shared" si="18"/>
        <v>1.207707694755989</v>
      </c>
      <c r="AA48" s="15">
        <f>SUM(L$2:L48)-SUM(AB$2:AB48)</f>
        <v>-372.9890000000014</v>
      </c>
      <c r="AC48" s="40">
        <f t="shared" si="19"/>
        <v>-26.402443732294721</v>
      </c>
      <c r="AD48" s="40">
        <f t="shared" si="20"/>
        <v>-5126.4024437322951</v>
      </c>
    </row>
    <row r="49" spans="1:30" ht="15" hidden="1" thickTop="1" x14ac:dyDescent="0.25">
      <c r="A49" s="9">
        <v>42773</v>
      </c>
      <c r="B49" s="65" t="s">
        <v>397</v>
      </c>
      <c r="C49" s="64" t="s">
        <v>69</v>
      </c>
      <c r="D49" s="16">
        <v>500</v>
      </c>
      <c r="E49" s="15">
        <v>14.49</v>
      </c>
      <c r="F49" s="16">
        <f t="shared" si="3"/>
        <v>4600</v>
      </c>
      <c r="G49" s="17">
        <f t="shared" si="4"/>
        <v>14.163529130434783</v>
      </c>
      <c r="H49" s="15">
        <f t="shared" si="5"/>
        <v>65152.234000000004</v>
      </c>
      <c r="I49" s="15">
        <f t="shared" si="6"/>
        <v>1501.765999999996</v>
      </c>
      <c r="J49" s="33">
        <f t="shared" si="0"/>
        <v>2.3050107537371581E-2</v>
      </c>
      <c r="K49" s="15">
        <f t="shared" si="1"/>
        <v>66654</v>
      </c>
      <c r="L49" s="15">
        <f t="shared" si="7"/>
        <v>1874.7549999999974</v>
      </c>
      <c r="M49" s="15">
        <f t="shared" si="8"/>
        <v>5</v>
      </c>
      <c r="N49" s="15">
        <f t="shared" si="9"/>
        <v>7.2450000000000001</v>
      </c>
      <c r="P49" s="17">
        <f t="shared" si="10"/>
        <v>0.32647086956521676</v>
      </c>
      <c r="Q49" s="15">
        <f t="shared" si="11"/>
        <v>7232.7549999999974</v>
      </c>
      <c r="R49" s="35"/>
      <c r="S49" s="35">
        <f t="shared" si="12"/>
        <v>-5152.234000000004</v>
      </c>
      <c r="T49" s="35">
        <f t="shared" si="13"/>
        <v>-355.57170462387882</v>
      </c>
      <c r="U49" s="35">
        <f t="shared" si="14"/>
        <v>4244.4282953761212</v>
      </c>
      <c r="V49" s="15">
        <f t="shared" si="15"/>
        <v>60000</v>
      </c>
      <c r="W49" s="17">
        <f t="shared" si="2"/>
        <v>14.136179439140008</v>
      </c>
      <c r="X49" s="17">
        <f t="shared" si="16"/>
        <v>-2.7349691294775269E-2</v>
      </c>
      <c r="Y49" s="17">
        <f t="shared" si="17"/>
        <v>0.35382056085999203</v>
      </c>
      <c r="Z49" s="150">
        <f t="shared" si="18"/>
        <v>1.083773757000734</v>
      </c>
      <c r="AA49" s="15">
        <f>SUM(L$2:L49)-SUM(AB$2:AB49)</f>
        <v>1501.765999999996</v>
      </c>
      <c r="AC49" s="40">
        <f t="shared" si="19"/>
        <v>103.58972512077267</v>
      </c>
      <c r="AD49" s="40">
        <f t="shared" si="20"/>
        <v>-4496.4102748792275</v>
      </c>
    </row>
    <row r="50" spans="1:30" ht="15" hidden="1" thickTop="1" x14ac:dyDescent="0.25">
      <c r="A50" s="9">
        <v>42776</v>
      </c>
      <c r="B50" s="65"/>
      <c r="C50" s="64" t="s">
        <v>69</v>
      </c>
      <c r="D50" s="16">
        <v>400</v>
      </c>
      <c r="E50" s="15">
        <v>14.62</v>
      </c>
      <c r="F50" s="16">
        <f t="shared" si="3"/>
        <v>4200</v>
      </c>
      <c r="G50" s="17">
        <f t="shared" si="4"/>
        <v>14.122638571428572</v>
      </c>
      <c r="H50" s="15">
        <f t="shared" si="5"/>
        <v>59315.082000000002</v>
      </c>
      <c r="I50" s="15">
        <f t="shared" si="6"/>
        <v>2088.9179999999978</v>
      </c>
      <c r="J50" s="33">
        <f t="shared" si="0"/>
        <v>3.5217316229959744E-2</v>
      </c>
      <c r="K50" s="15">
        <f t="shared" si="1"/>
        <v>61404</v>
      </c>
      <c r="L50" s="15">
        <f t="shared" si="7"/>
        <v>587.15200000000186</v>
      </c>
      <c r="M50" s="15">
        <f t="shared" si="8"/>
        <v>5</v>
      </c>
      <c r="N50" s="15">
        <f t="shared" si="9"/>
        <v>5.8479999999999999</v>
      </c>
      <c r="P50" s="17">
        <f t="shared" si="10"/>
        <v>0.49736142857142696</v>
      </c>
      <c r="Q50" s="15">
        <f t="shared" si="11"/>
        <v>5837.1520000000019</v>
      </c>
      <c r="R50" s="35"/>
      <c r="S50" s="35">
        <f t="shared" si="12"/>
        <v>684.91799999999785</v>
      </c>
      <c r="T50" s="35">
        <f t="shared" si="13"/>
        <v>46.848016415868528</v>
      </c>
      <c r="U50" s="35">
        <f t="shared" si="14"/>
        <v>4246.8480164158682</v>
      </c>
      <c r="V50" s="15">
        <f t="shared" si="15"/>
        <v>60000</v>
      </c>
      <c r="W50" s="17">
        <f t="shared" si="2"/>
        <v>14.128125086670057</v>
      </c>
      <c r="X50" s="17">
        <f t="shared" si="16"/>
        <v>5.4865152414844687E-3</v>
      </c>
      <c r="Y50" s="17">
        <f t="shared" si="17"/>
        <v>0.49187491332994249</v>
      </c>
      <c r="Z50" s="150">
        <f t="shared" si="18"/>
        <v>0.98896875606690404</v>
      </c>
      <c r="AA50" s="15">
        <f>SUM(L$2:L50)-SUM(AB$2:AB50)</f>
        <v>2088.9179999999978</v>
      </c>
      <c r="AC50" s="40">
        <f t="shared" si="19"/>
        <v>142.80940772913803</v>
      </c>
      <c r="AD50" s="40">
        <f t="shared" si="20"/>
        <v>-4057.190592270862</v>
      </c>
    </row>
    <row r="51" spans="1:30" ht="15" hidden="1" thickTop="1" x14ac:dyDescent="0.25">
      <c r="A51" s="9">
        <v>42780</v>
      </c>
      <c r="B51" s="65"/>
      <c r="C51" s="64" t="s">
        <v>69</v>
      </c>
      <c r="D51" s="16">
        <v>400</v>
      </c>
      <c r="E51" s="15">
        <v>14.74</v>
      </c>
      <c r="F51" s="16">
        <f t="shared" si="3"/>
        <v>3800</v>
      </c>
      <c r="G51" s="17">
        <f t="shared" si="4"/>
        <v>14.06052052631579</v>
      </c>
      <c r="H51" s="15">
        <f t="shared" si="5"/>
        <v>53429.978000000003</v>
      </c>
      <c r="I51" s="15">
        <f t="shared" si="6"/>
        <v>2582.0219999999972</v>
      </c>
      <c r="J51" s="33">
        <f t="shared" si="0"/>
        <v>4.8325342750468674E-2</v>
      </c>
      <c r="K51" s="15">
        <f t="shared" si="1"/>
        <v>56012</v>
      </c>
      <c r="L51" s="15">
        <f t="shared" si="7"/>
        <v>493.10399999999936</v>
      </c>
      <c r="M51" s="15">
        <f t="shared" si="8"/>
        <v>5</v>
      </c>
      <c r="N51" s="15">
        <f t="shared" si="9"/>
        <v>5.8959999999999999</v>
      </c>
      <c r="P51" s="17">
        <f t="shared" si="10"/>
        <v>0.67947947368421069</v>
      </c>
      <c r="Q51" s="15">
        <f t="shared" si="11"/>
        <v>5885.1039999999994</v>
      </c>
      <c r="R51" s="35"/>
      <c r="S51" s="35">
        <f t="shared" si="12"/>
        <v>6570.0219999999972</v>
      </c>
      <c r="T51" s="35">
        <f t="shared" si="13"/>
        <v>445.72740841248282</v>
      </c>
      <c r="U51" s="35">
        <f t="shared" si="14"/>
        <v>4245.7274084124829</v>
      </c>
      <c r="V51" s="15">
        <f t="shared" si="15"/>
        <v>60000</v>
      </c>
      <c r="W51" s="17">
        <f t="shared" si="2"/>
        <v>14.131854033095959</v>
      </c>
      <c r="X51" s="17">
        <f t="shared" si="16"/>
        <v>7.1333506780169031E-2</v>
      </c>
      <c r="Y51" s="17">
        <f t="shared" si="17"/>
        <v>0.60814596690404166</v>
      </c>
      <c r="Z51" s="150">
        <f t="shared" si="18"/>
        <v>0.89501742209607738</v>
      </c>
      <c r="AA51" s="15">
        <f>SUM(L$2:L51)-SUM(AB$2:AB51)</f>
        <v>2582.0219999999972</v>
      </c>
      <c r="AC51" s="40">
        <f t="shared" si="19"/>
        <v>175.08351350067824</v>
      </c>
      <c r="AD51" s="40">
        <f t="shared" si="20"/>
        <v>-3624.9164864993218</v>
      </c>
    </row>
    <row r="52" spans="1:30" ht="15" hidden="1" thickTop="1" x14ac:dyDescent="0.25">
      <c r="A52" s="9">
        <v>42781</v>
      </c>
      <c r="B52" s="65" t="s">
        <v>520</v>
      </c>
      <c r="C52" s="64" t="s">
        <v>63</v>
      </c>
      <c r="D52" s="16">
        <v>500</v>
      </c>
      <c r="E52" s="15">
        <v>14.34</v>
      </c>
      <c r="F52" s="16">
        <f t="shared" si="3"/>
        <v>4300</v>
      </c>
      <c r="G52" s="17">
        <f t="shared" si="4"/>
        <v>14.094180930232559</v>
      </c>
      <c r="H52" s="15">
        <f t="shared" si="5"/>
        <v>60604.978000000003</v>
      </c>
      <c r="I52" s="15">
        <f t="shared" si="6"/>
        <v>1057.0219999999972</v>
      </c>
      <c r="J52" s="33">
        <f t="shared" si="0"/>
        <v>1.7441174551700935E-2</v>
      </c>
      <c r="K52" s="15">
        <f t="shared" si="1"/>
        <v>61662</v>
      </c>
      <c r="L52" s="15">
        <f t="shared" si="7"/>
        <v>-1525</v>
      </c>
      <c r="M52" s="15">
        <f t="shared" si="8"/>
        <v>5</v>
      </c>
      <c r="N52" s="15">
        <f t="shared" si="9"/>
        <v>0</v>
      </c>
      <c r="P52" s="17">
        <f t="shared" si="10"/>
        <v>0.24581906976744072</v>
      </c>
      <c r="Q52" s="15">
        <f t="shared" si="11"/>
        <v>-7175</v>
      </c>
      <c r="R52" s="35"/>
      <c r="S52" s="35">
        <f t="shared" si="12"/>
        <v>-604.97800000000279</v>
      </c>
      <c r="T52" s="35">
        <f t="shared" si="13"/>
        <v>-42.188145048814697</v>
      </c>
      <c r="U52" s="35">
        <f t="shared" si="14"/>
        <v>4257.8118549511855</v>
      </c>
      <c r="V52" s="15">
        <f t="shared" si="15"/>
        <v>60000</v>
      </c>
      <c r="W52" s="17">
        <f t="shared" si="2"/>
        <v>14.091745254133095</v>
      </c>
      <c r="X52" s="17">
        <f t="shared" si="16"/>
        <v>-2.435676099464601E-3</v>
      </c>
      <c r="Y52" s="17">
        <f t="shared" si="17"/>
        <v>0.24825474586690532</v>
      </c>
      <c r="Z52" s="150">
        <f t="shared" si="18"/>
        <v>1.0099084098795386</v>
      </c>
      <c r="AA52" s="15">
        <f>SUM(L$2:L52)-SUM(AB$2:AB52)</f>
        <v>1057.0219999999972</v>
      </c>
      <c r="AC52" s="40">
        <f t="shared" si="19"/>
        <v>73.674580822872883</v>
      </c>
      <c r="AD52" s="40">
        <f t="shared" si="20"/>
        <v>-4226.3254191771275</v>
      </c>
    </row>
    <row r="53" spans="1:30" ht="15" hidden="1" thickTop="1" x14ac:dyDescent="0.25">
      <c r="A53" s="9">
        <v>42782</v>
      </c>
      <c r="B53" s="65"/>
      <c r="C53" s="64" t="s">
        <v>69</v>
      </c>
      <c r="D53" s="16">
        <v>400</v>
      </c>
      <c r="E53" s="15">
        <v>14.63</v>
      </c>
      <c r="F53" s="16">
        <f t="shared" si="3"/>
        <v>3900</v>
      </c>
      <c r="G53" s="17">
        <f t="shared" si="4"/>
        <v>14.042007692307692</v>
      </c>
      <c r="H53" s="15">
        <f t="shared" si="5"/>
        <v>54763.83</v>
      </c>
      <c r="I53" s="15">
        <f t="shared" si="6"/>
        <v>2293.1699999999983</v>
      </c>
      <c r="J53" s="33">
        <f t="shared" si="0"/>
        <v>4.1873806123494367E-2</v>
      </c>
      <c r="K53" s="15">
        <f t="shared" si="1"/>
        <v>57057</v>
      </c>
      <c r="L53" s="15">
        <f t="shared" si="7"/>
        <v>1236.148000000001</v>
      </c>
      <c r="M53" s="15">
        <f t="shared" si="8"/>
        <v>5</v>
      </c>
      <c r="N53" s="15">
        <f t="shared" si="9"/>
        <v>5.8520000000000003</v>
      </c>
      <c r="P53" s="17">
        <f t="shared" si="10"/>
        <v>0.58799230769230881</v>
      </c>
      <c r="Q53" s="15">
        <f t="shared" si="11"/>
        <v>5841.148000000001</v>
      </c>
      <c r="R53" s="35"/>
      <c r="S53" s="35">
        <f t="shared" si="12"/>
        <v>5236.1699999999983</v>
      </c>
      <c r="T53" s="35">
        <f t="shared" si="13"/>
        <v>357.90635680109352</v>
      </c>
      <c r="U53" s="35">
        <f t="shared" si="14"/>
        <v>4257.9063568010934</v>
      </c>
      <c r="V53" s="15">
        <f t="shared" si="15"/>
        <v>60000</v>
      </c>
      <c r="W53" s="17">
        <f t="shared" si="2"/>
        <v>14.091432495729469</v>
      </c>
      <c r="X53" s="17">
        <f t="shared" si="16"/>
        <v>4.9424803421777241E-2</v>
      </c>
      <c r="Y53" s="17">
        <f t="shared" si="17"/>
        <v>0.53856750427053157</v>
      </c>
      <c r="Z53" s="150">
        <f t="shared" si="18"/>
        <v>0.91594311222241542</v>
      </c>
      <c r="AA53" s="15">
        <f>SUM(L$2:L53)-SUM(AB$2:AB53)</f>
        <v>2293.1699999999983</v>
      </c>
      <c r="AC53" s="40">
        <f t="shared" si="19"/>
        <v>156.66598872180441</v>
      </c>
      <c r="AD53" s="40">
        <f t="shared" si="20"/>
        <v>-3743.3340112781957</v>
      </c>
    </row>
    <row r="54" spans="1:30" ht="15" hidden="1" thickTop="1" x14ac:dyDescent="0.25">
      <c r="A54" s="9">
        <v>42783</v>
      </c>
      <c r="B54" s="65"/>
      <c r="C54" s="64" t="s">
        <v>69</v>
      </c>
      <c r="D54" s="16">
        <v>400</v>
      </c>
      <c r="E54" s="15">
        <v>14.91</v>
      </c>
      <c r="F54" s="16">
        <f t="shared" si="3"/>
        <v>3500</v>
      </c>
      <c r="G54" s="17">
        <f t="shared" si="4"/>
        <v>13.945941142857142</v>
      </c>
      <c r="H54" s="15">
        <f t="shared" si="5"/>
        <v>48810.794000000002</v>
      </c>
      <c r="I54" s="15">
        <f t="shared" si="6"/>
        <v>3374.2059999999983</v>
      </c>
      <c r="J54" s="33">
        <f t="shared" si="0"/>
        <v>6.9128275192573224E-2</v>
      </c>
      <c r="K54" s="15">
        <f t="shared" si="1"/>
        <v>52185</v>
      </c>
      <c r="L54" s="15">
        <f t="shared" si="7"/>
        <v>1081.0360000000001</v>
      </c>
      <c r="M54" s="15">
        <f t="shared" si="8"/>
        <v>5</v>
      </c>
      <c r="N54" s="15">
        <f t="shared" si="9"/>
        <v>5.9640000000000004</v>
      </c>
      <c r="P54" s="17">
        <f t="shared" si="10"/>
        <v>0.96405885714285766</v>
      </c>
      <c r="Q54" s="15">
        <f t="shared" si="11"/>
        <v>5953.0360000000001</v>
      </c>
      <c r="R54" s="35"/>
      <c r="S54" s="35">
        <f t="shared" si="12"/>
        <v>11189.205999999998</v>
      </c>
      <c r="T54" s="35">
        <f t="shared" si="13"/>
        <v>750.44976525821585</v>
      </c>
      <c r="U54" s="35">
        <f t="shared" si="14"/>
        <v>4250.4497652582158</v>
      </c>
      <c r="V54" s="15">
        <f t="shared" si="15"/>
        <v>60000</v>
      </c>
      <c r="W54" s="17">
        <f t="shared" si="2"/>
        <v>14.116153186992197</v>
      </c>
      <c r="X54" s="17">
        <f t="shared" si="16"/>
        <v>0.17021204413505409</v>
      </c>
      <c r="Y54" s="17">
        <f t="shared" si="17"/>
        <v>0.79384681300780358</v>
      </c>
      <c r="Z54" s="150">
        <f t="shared" si="18"/>
        <v>0.82344226924121156</v>
      </c>
      <c r="AA54" s="15">
        <f>SUM(L$2:L54)-SUM(AB$2:AB54)</f>
        <v>3374.2059999999983</v>
      </c>
      <c r="AC54" s="40">
        <f t="shared" si="19"/>
        <v>226.19174359490265</v>
      </c>
      <c r="AD54" s="40">
        <f t="shared" si="20"/>
        <v>-3273.8082564050974</v>
      </c>
    </row>
    <row r="55" spans="1:30" ht="15" hidden="1" thickTop="1" x14ac:dyDescent="0.25">
      <c r="A55" s="9">
        <v>42783</v>
      </c>
      <c r="B55" s="65" t="s">
        <v>521</v>
      </c>
      <c r="C55" s="64" t="s">
        <v>69</v>
      </c>
      <c r="D55" s="16">
        <v>400</v>
      </c>
      <c r="E55" s="15">
        <v>15.09</v>
      </c>
      <c r="F55" s="16">
        <f t="shared" si="3"/>
        <v>3100</v>
      </c>
      <c r="G55" s="17">
        <f t="shared" si="4"/>
        <v>13.80188064516129</v>
      </c>
      <c r="H55" s="15">
        <f t="shared" si="5"/>
        <v>42785.83</v>
      </c>
      <c r="I55" s="15">
        <f t="shared" si="6"/>
        <v>3993.1699999999983</v>
      </c>
      <c r="J55" s="33">
        <f t="shared" si="0"/>
        <v>9.3329263450072128E-2</v>
      </c>
      <c r="K55" s="15">
        <f t="shared" si="1"/>
        <v>46779</v>
      </c>
      <c r="L55" s="15">
        <f t="shared" si="7"/>
        <v>618.96399999999994</v>
      </c>
      <c r="M55" s="15">
        <f t="shared" si="8"/>
        <v>5</v>
      </c>
      <c r="N55" s="15">
        <f t="shared" si="9"/>
        <v>6.0359999999999996</v>
      </c>
      <c r="P55" s="17">
        <f t="shared" si="10"/>
        <v>1.2881193548387095</v>
      </c>
      <c r="Q55" s="15">
        <f t="shared" si="11"/>
        <v>6024.9639999999999</v>
      </c>
      <c r="R55" s="35"/>
      <c r="S55" s="35">
        <f t="shared" si="12"/>
        <v>17214.169999999998</v>
      </c>
      <c r="T55" s="35">
        <f t="shared" si="13"/>
        <v>1140.7667329357189</v>
      </c>
      <c r="U55" s="35">
        <f t="shared" si="14"/>
        <v>4240.7667329357191</v>
      </c>
      <c r="V55" s="15">
        <f t="shared" si="15"/>
        <v>60000</v>
      </c>
      <c r="W55" s="17">
        <f t="shared" si="2"/>
        <v>14.148384897950828</v>
      </c>
      <c r="X55" s="17">
        <f t="shared" si="16"/>
        <v>0.34650425278953811</v>
      </c>
      <c r="Y55" s="17">
        <f t="shared" si="17"/>
        <v>0.94161510204917143</v>
      </c>
      <c r="Z55" s="150">
        <f t="shared" si="18"/>
        <v>0.73099988639412605</v>
      </c>
      <c r="AA55" s="15">
        <f>SUM(L$2:L55)-SUM(AB$2:AB55)</f>
        <v>3993.1699999999983</v>
      </c>
      <c r="AC55" s="40">
        <f t="shared" si="19"/>
        <v>264.49127998674606</v>
      </c>
      <c r="AD55" s="40">
        <f t="shared" si="20"/>
        <v>-2835.5087200132539</v>
      </c>
    </row>
    <row r="56" spans="1:30" ht="15" hidden="1" thickTop="1" x14ac:dyDescent="0.25">
      <c r="A56" s="9">
        <v>42783</v>
      </c>
      <c r="B56" s="65"/>
      <c r="C56" s="64" t="s">
        <v>69</v>
      </c>
      <c r="D56" s="16">
        <v>400</v>
      </c>
      <c r="E56" s="15">
        <v>15.06</v>
      </c>
      <c r="F56" s="16">
        <f t="shared" si="3"/>
        <v>2700</v>
      </c>
      <c r="G56" s="17">
        <f t="shared" si="4"/>
        <v>13.619575555555555</v>
      </c>
      <c r="H56" s="15">
        <f t="shared" si="5"/>
        <v>36772.853999999999</v>
      </c>
      <c r="I56" s="15">
        <f t="shared" si="6"/>
        <v>3889.1460000000006</v>
      </c>
      <c r="J56" s="33">
        <f t="shared" si="0"/>
        <v>0.10576133144302599</v>
      </c>
      <c r="K56" s="15">
        <f t="shared" si="1"/>
        <v>40662</v>
      </c>
      <c r="L56" s="15">
        <f t="shared" si="7"/>
        <v>-104.02399999999761</v>
      </c>
      <c r="M56" s="15">
        <f t="shared" si="8"/>
        <v>5</v>
      </c>
      <c r="N56" s="15">
        <f t="shared" si="9"/>
        <v>6.024</v>
      </c>
      <c r="P56" s="17">
        <f t="shared" si="10"/>
        <v>1.4404244444444458</v>
      </c>
      <c r="Q56" s="15">
        <f t="shared" si="11"/>
        <v>6012.9760000000024</v>
      </c>
      <c r="R56" s="35"/>
      <c r="S56" s="35">
        <f t="shared" si="12"/>
        <v>23227.146000000001</v>
      </c>
      <c r="T56" s="35">
        <f t="shared" si="13"/>
        <v>1542.307171314741</v>
      </c>
      <c r="U56" s="35">
        <f t="shared" si="14"/>
        <v>4242.307171314741</v>
      </c>
      <c r="V56" s="15">
        <f t="shared" si="15"/>
        <v>60000</v>
      </c>
      <c r="W56" s="17">
        <f t="shared" si="2"/>
        <v>14.143247430479036</v>
      </c>
      <c r="X56" s="17">
        <f t="shared" si="16"/>
        <v>0.52367187492348144</v>
      </c>
      <c r="Y56" s="17">
        <f t="shared" si="17"/>
        <v>0.9167525695209644</v>
      </c>
      <c r="Z56" s="150">
        <f t="shared" si="18"/>
        <v>0.63644613437155662</v>
      </c>
      <c r="AA56" s="15">
        <f>SUM(L$2:L56)-SUM(AB$2:AB56)</f>
        <v>3889.1460000000006</v>
      </c>
      <c r="AC56" s="40">
        <f t="shared" si="19"/>
        <v>258.11430458167337</v>
      </c>
      <c r="AD56" s="40">
        <f t="shared" si="20"/>
        <v>-2441.8856954183266</v>
      </c>
    </row>
    <row r="57" spans="1:30" ht="15" hidden="1" thickTop="1" x14ac:dyDescent="0.25">
      <c r="A57" s="9">
        <v>42786</v>
      </c>
      <c r="B57" s="65"/>
      <c r="C57" s="64" t="s">
        <v>69</v>
      </c>
      <c r="D57" s="16">
        <v>400</v>
      </c>
      <c r="E57" s="15">
        <v>15.08</v>
      </c>
      <c r="F57" s="16">
        <f t="shared" si="3"/>
        <v>2300</v>
      </c>
      <c r="G57" s="17">
        <f t="shared" si="4"/>
        <v>13.370385217391304</v>
      </c>
      <c r="H57" s="15">
        <f t="shared" si="5"/>
        <v>30751.885999999999</v>
      </c>
      <c r="I57" s="15">
        <f t="shared" si="6"/>
        <v>3932.1140000000014</v>
      </c>
      <c r="J57" s="33">
        <f t="shared" si="0"/>
        <v>0.12786578358153389</v>
      </c>
      <c r="K57" s="15">
        <f t="shared" si="1"/>
        <v>34684</v>
      </c>
      <c r="L57" s="15">
        <f t="shared" si="7"/>
        <v>42.968000000000757</v>
      </c>
      <c r="M57" s="15">
        <f t="shared" si="8"/>
        <v>5</v>
      </c>
      <c r="N57" s="15">
        <f t="shared" si="9"/>
        <v>6.032</v>
      </c>
      <c r="P57" s="17">
        <f t="shared" si="10"/>
        <v>1.7096147826086963</v>
      </c>
      <c r="Q57" s="15">
        <f t="shared" si="11"/>
        <v>6020.9680000000008</v>
      </c>
      <c r="R57" s="35"/>
      <c r="S57" s="35">
        <f t="shared" si="12"/>
        <v>29248.114000000001</v>
      </c>
      <c r="T57" s="35">
        <f t="shared" si="13"/>
        <v>1939.5301061007958</v>
      </c>
      <c r="U57" s="35">
        <f t="shared" si="14"/>
        <v>4239.5301061007958</v>
      </c>
      <c r="V57" s="15">
        <f t="shared" si="15"/>
        <v>60000</v>
      </c>
      <c r="W57" s="17">
        <f t="shared" si="2"/>
        <v>14.152511834662624</v>
      </c>
      <c r="X57" s="17">
        <f t="shared" si="16"/>
        <v>0.78212661727132016</v>
      </c>
      <c r="Y57" s="17">
        <f t="shared" si="17"/>
        <v>0.9274881653373761</v>
      </c>
      <c r="Z57" s="150">
        <f t="shared" si="18"/>
        <v>0.5425129536620672</v>
      </c>
      <c r="AA57" s="15">
        <f>SUM(L$2:L57)-SUM(AB$2:AB57)</f>
        <v>3932.1140000000014</v>
      </c>
      <c r="AC57" s="40">
        <f t="shared" si="19"/>
        <v>260.6198901193635</v>
      </c>
      <c r="AD57" s="40">
        <f t="shared" si="20"/>
        <v>-2039.3801098806366</v>
      </c>
    </row>
    <row r="58" spans="1:30" ht="15" hidden="1" thickTop="1" x14ac:dyDescent="0.25">
      <c r="A58" s="9">
        <v>42786</v>
      </c>
      <c r="B58" s="65" t="s">
        <v>522</v>
      </c>
      <c r="C58" s="64" t="s">
        <v>69</v>
      </c>
      <c r="D58" s="16">
        <v>400</v>
      </c>
      <c r="E58" s="15">
        <v>15.18</v>
      </c>
      <c r="F58" s="16">
        <f t="shared" si="3"/>
        <v>1900</v>
      </c>
      <c r="G58" s="17">
        <f t="shared" si="4"/>
        <v>12.995241052631579</v>
      </c>
      <c r="H58" s="15">
        <f t="shared" si="5"/>
        <v>24690.957999999999</v>
      </c>
      <c r="I58" s="15">
        <f t="shared" si="6"/>
        <v>4151.0420000000013</v>
      </c>
      <c r="J58" s="33">
        <f t="shared" si="0"/>
        <v>0.1681199247109002</v>
      </c>
      <c r="K58" s="15">
        <f t="shared" si="1"/>
        <v>28842</v>
      </c>
      <c r="L58" s="15">
        <f t="shared" si="7"/>
        <v>218.92799999999988</v>
      </c>
      <c r="M58" s="15">
        <f t="shared" si="8"/>
        <v>5</v>
      </c>
      <c r="N58" s="15">
        <f t="shared" si="9"/>
        <v>6.0720000000000001</v>
      </c>
      <c r="P58" s="17">
        <f t="shared" si="10"/>
        <v>2.1847589473684206</v>
      </c>
      <c r="Q58" s="15">
        <f t="shared" si="11"/>
        <v>6060.9279999999999</v>
      </c>
      <c r="R58" s="35"/>
      <c r="S58" s="35">
        <f t="shared" si="12"/>
        <v>35309.042000000001</v>
      </c>
      <c r="T58" s="35">
        <f t="shared" si="13"/>
        <v>2326.0238471673256</v>
      </c>
      <c r="U58" s="35">
        <f t="shared" si="14"/>
        <v>4226.0238471673256</v>
      </c>
      <c r="V58" s="15">
        <f t="shared" si="15"/>
        <v>60000</v>
      </c>
      <c r="W58" s="17">
        <f t="shared" si="2"/>
        <v>14.19774288311638</v>
      </c>
      <c r="X58" s="17">
        <f t="shared" si="16"/>
        <v>1.2025018304848007</v>
      </c>
      <c r="Y58" s="17">
        <f t="shared" si="17"/>
        <v>0.98225711688361983</v>
      </c>
      <c r="Z58" s="150">
        <f t="shared" si="18"/>
        <v>0.44959519129868536</v>
      </c>
      <c r="AA58" s="15">
        <f>SUM(L$2:L58)-SUM(AB$2:AB58)</f>
        <v>4151.0420000000013</v>
      </c>
      <c r="AC58" s="40">
        <f t="shared" si="19"/>
        <v>273.31794986824781</v>
      </c>
      <c r="AD58" s="40">
        <f t="shared" si="20"/>
        <v>-1626.6820501317522</v>
      </c>
    </row>
    <row r="59" spans="1:30" ht="15" hidden="1" thickTop="1" x14ac:dyDescent="0.25">
      <c r="A59" s="9">
        <v>42787</v>
      </c>
      <c r="B59" s="65" t="s">
        <v>523</v>
      </c>
      <c r="C59" s="64" t="s">
        <v>63</v>
      </c>
      <c r="D59" s="16">
        <v>500</v>
      </c>
      <c r="E59" s="15">
        <v>14.83</v>
      </c>
      <c r="F59" s="16">
        <f t="shared" si="3"/>
        <v>2400</v>
      </c>
      <c r="G59" s="17">
        <f t="shared" si="4"/>
        <v>13.379565833333332</v>
      </c>
      <c r="H59" s="15">
        <f t="shared" si="5"/>
        <v>32110.957999999999</v>
      </c>
      <c r="I59" s="15">
        <f t="shared" si="6"/>
        <v>3481.0420000000013</v>
      </c>
      <c r="J59" s="33">
        <f t="shared" si="0"/>
        <v>0.10840666915013879</v>
      </c>
      <c r="K59" s="15">
        <f t="shared" si="1"/>
        <v>35592</v>
      </c>
      <c r="L59" s="15">
        <f t="shared" si="7"/>
        <v>-670</v>
      </c>
      <c r="M59" s="15">
        <f t="shared" si="8"/>
        <v>5</v>
      </c>
      <c r="N59" s="15">
        <f t="shared" si="9"/>
        <v>0</v>
      </c>
      <c r="P59" s="17">
        <f t="shared" si="10"/>
        <v>1.4504341666666676</v>
      </c>
      <c r="Q59" s="15">
        <f t="shared" si="11"/>
        <v>-7420</v>
      </c>
      <c r="R59" s="35"/>
      <c r="S59" s="35">
        <f t="shared" si="12"/>
        <v>27889.042000000001</v>
      </c>
      <c r="T59" s="35">
        <f t="shared" si="13"/>
        <v>1880.5827376938639</v>
      </c>
      <c r="U59" s="35">
        <f t="shared" si="14"/>
        <v>4280.5827376938641</v>
      </c>
      <c r="V59" s="15">
        <f t="shared" si="15"/>
        <v>60000</v>
      </c>
      <c r="W59" s="17">
        <f t="shared" si="2"/>
        <v>14.016783152362242</v>
      </c>
      <c r="X59" s="17">
        <f t="shared" si="16"/>
        <v>0.63721731902890966</v>
      </c>
      <c r="Y59" s="17">
        <f t="shared" si="17"/>
        <v>0.81321684763775792</v>
      </c>
      <c r="Z59" s="150">
        <f t="shared" si="18"/>
        <v>0.56067132609448966</v>
      </c>
      <c r="AA59" s="15">
        <f>SUM(L$2:L59)-SUM(AB$2:AB59)</f>
        <v>3481.0420000000013</v>
      </c>
      <c r="AC59" s="40">
        <f t="shared" si="19"/>
        <v>234.61237215104529</v>
      </c>
      <c r="AD59" s="40">
        <f t="shared" si="20"/>
        <v>-2165.3876278489547</v>
      </c>
    </row>
    <row r="60" spans="1:30" ht="15" hidden="1" thickTop="1" x14ac:dyDescent="0.25">
      <c r="A60" s="9">
        <v>42788</v>
      </c>
      <c r="B60" s="65"/>
      <c r="C60" s="64" t="s">
        <v>69</v>
      </c>
      <c r="D60" s="16">
        <v>400</v>
      </c>
      <c r="E60" s="15">
        <v>15.01</v>
      </c>
      <c r="F60" s="16">
        <f t="shared" si="3"/>
        <v>2000</v>
      </c>
      <c r="G60" s="17">
        <f t="shared" si="4"/>
        <v>13.058980999999999</v>
      </c>
      <c r="H60" s="15">
        <f t="shared" si="5"/>
        <v>26117.962</v>
      </c>
      <c r="I60" s="15">
        <f t="shared" si="6"/>
        <v>3902.0380000000005</v>
      </c>
      <c r="J60" s="33">
        <f t="shared" si="0"/>
        <v>0.14940055430052318</v>
      </c>
      <c r="K60" s="15">
        <f t="shared" si="1"/>
        <v>30020</v>
      </c>
      <c r="L60" s="15">
        <f t="shared" si="7"/>
        <v>420.99599999999919</v>
      </c>
      <c r="M60" s="15">
        <f t="shared" si="8"/>
        <v>5</v>
      </c>
      <c r="N60" s="15">
        <f t="shared" si="9"/>
        <v>6.0039999999999996</v>
      </c>
      <c r="P60" s="17">
        <f t="shared" si="10"/>
        <v>1.9510190000000005</v>
      </c>
      <c r="Q60" s="15">
        <f t="shared" si="11"/>
        <v>5992.9959999999992</v>
      </c>
      <c r="R60" s="35"/>
      <c r="S60" s="35">
        <f t="shared" si="12"/>
        <v>33882.038</v>
      </c>
      <c r="T60" s="35">
        <f t="shared" si="13"/>
        <v>2257.2976682211861</v>
      </c>
      <c r="U60" s="35">
        <f t="shared" si="14"/>
        <v>4257.2976682211865</v>
      </c>
      <c r="V60" s="15">
        <f t="shared" si="15"/>
        <v>60000</v>
      </c>
      <c r="W60" s="17">
        <f t="shared" si="2"/>
        <v>14.093447223076044</v>
      </c>
      <c r="X60" s="17">
        <f t="shared" si="16"/>
        <v>1.0344662230760449</v>
      </c>
      <c r="Y60" s="17">
        <f t="shared" si="17"/>
        <v>0.91655277692395565</v>
      </c>
      <c r="Z60" s="150">
        <f t="shared" si="18"/>
        <v>0.46978157410253479</v>
      </c>
      <c r="AA60" s="15">
        <f>SUM(L$2:L60)-SUM(AB$2:AB60)</f>
        <v>3902.0380000000005</v>
      </c>
      <c r="AC60" s="40">
        <f t="shared" si="19"/>
        <v>259.83257701532318</v>
      </c>
      <c r="AD60" s="40">
        <f t="shared" si="20"/>
        <v>-1740.1674229846767</v>
      </c>
    </row>
    <row r="61" spans="1:30" ht="15" hidden="1" thickTop="1" x14ac:dyDescent="0.25">
      <c r="A61" s="9">
        <v>42788</v>
      </c>
      <c r="B61" s="65"/>
      <c r="C61" s="64" t="s">
        <v>69</v>
      </c>
      <c r="D61" s="16">
        <v>400</v>
      </c>
      <c r="E61" s="15">
        <v>15.12</v>
      </c>
      <c r="F61" s="16">
        <f t="shared" si="3"/>
        <v>1600</v>
      </c>
      <c r="G61" s="17">
        <f t="shared" si="4"/>
        <v>12.550631249999999</v>
      </c>
      <c r="H61" s="15">
        <f t="shared" si="5"/>
        <v>20081.009999999998</v>
      </c>
      <c r="I61" s="15">
        <f t="shared" si="6"/>
        <v>4110.9900000000016</v>
      </c>
      <c r="J61" s="33">
        <f t="shared" si="0"/>
        <v>0.20472028050381935</v>
      </c>
      <c r="K61" s="15">
        <f t="shared" si="1"/>
        <v>24192</v>
      </c>
      <c r="L61" s="15">
        <f t="shared" si="7"/>
        <v>208.95200000000114</v>
      </c>
      <c r="M61" s="15">
        <f t="shared" si="8"/>
        <v>5</v>
      </c>
      <c r="N61" s="15">
        <f t="shared" si="9"/>
        <v>6.048</v>
      </c>
      <c r="P61" s="17">
        <f t="shared" si="10"/>
        <v>2.5693687500000006</v>
      </c>
      <c r="Q61" s="15">
        <f t="shared" si="11"/>
        <v>6036.9520000000011</v>
      </c>
      <c r="R61" s="35"/>
      <c r="S61" s="35">
        <f t="shared" si="12"/>
        <v>39918.990000000005</v>
      </c>
      <c r="T61" s="35">
        <f t="shared" si="13"/>
        <v>2640.1448412698419</v>
      </c>
      <c r="U61" s="35">
        <f t="shared" si="14"/>
        <v>4240.1448412698419</v>
      </c>
      <c r="V61" s="15">
        <f t="shared" si="15"/>
        <v>60000</v>
      </c>
      <c r="W61" s="17">
        <f t="shared" si="2"/>
        <v>14.150460006934846</v>
      </c>
      <c r="X61" s="17">
        <f t="shared" si="16"/>
        <v>1.5998287569348477</v>
      </c>
      <c r="Y61" s="17">
        <f t="shared" si="17"/>
        <v>0.96953999306515293</v>
      </c>
      <c r="Z61" s="150">
        <f t="shared" si="18"/>
        <v>0.37734560018492924</v>
      </c>
      <c r="AA61" s="15">
        <f>SUM(L$2:L61)-SUM(AB$2:AB61)</f>
        <v>4110.9900000000016</v>
      </c>
      <c r="AC61" s="40">
        <f t="shared" si="19"/>
        <v>271.75492757936519</v>
      </c>
      <c r="AD61" s="40">
        <f t="shared" si="20"/>
        <v>-1328.2450724206349</v>
      </c>
    </row>
    <row r="62" spans="1:30" ht="15" hidden="1" thickTop="1" x14ac:dyDescent="0.25">
      <c r="A62" s="9">
        <v>42788</v>
      </c>
      <c r="B62" s="65"/>
      <c r="C62" s="64" t="s">
        <v>69</v>
      </c>
      <c r="D62" s="16">
        <v>400</v>
      </c>
      <c r="E62" s="15">
        <v>15.38</v>
      </c>
      <c r="F62" s="16">
        <f t="shared" si="3"/>
        <v>1200</v>
      </c>
      <c r="G62" s="17">
        <f t="shared" si="4"/>
        <v>11.616801666666666</v>
      </c>
      <c r="H62" s="15">
        <f t="shared" si="5"/>
        <v>13940.161999999998</v>
      </c>
      <c r="I62" s="15">
        <f t="shared" si="6"/>
        <v>4515.8380000000016</v>
      </c>
      <c r="J62" s="33">
        <f t="shared" si="0"/>
        <v>0.32394444196559569</v>
      </c>
      <c r="K62" s="15">
        <f t="shared" si="1"/>
        <v>18456</v>
      </c>
      <c r="L62" s="15">
        <f t="shared" si="7"/>
        <v>404.84799999999996</v>
      </c>
      <c r="M62" s="15">
        <f t="shared" si="8"/>
        <v>5</v>
      </c>
      <c r="N62" s="15">
        <f t="shared" si="9"/>
        <v>6.1520000000000001</v>
      </c>
      <c r="P62" s="17">
        <f t="shared" si="10"/>
        <v>3.7631983333333352</v>
      </c>
      <c r="Q62" s="15">
        <f t="shared" si="11"/>
        <v>6140.848</v>
      </c>
      <c r="R62" s="35"/>
      <c r="S62" s="35">
        <f t="shared" si="12"/>
        <v>46059.838000000003</v>
      </c>
      <c r="T62" s="35">
        <f t="shared" si="13"/>
        <v>2994.7879063719115</v>
      </c>
      <c r="U62" s="35">
        <f t="shared" si="14"/>
        <v>4194.787906371912</v>
      </c>
      <c r="V62" s="15">
        <f t="shared" si="15"/>
        <v>60000</v>
      </c>
      <c r="W62" s="17">
        <f t="shared" si="2"/>
        <v>14.303464522928461</v>
      </c>
      <c r="X62" s="17">
        <f t="shared" si="16"/>
        <v>2.6866628562617958</v>
      </c>
      <c r="Y62" s="17">
        <f t="shared" si="17"/>
        <v>1.0765354770715394</v>
      </c>
      <c r="Z62" s="150">
        <f t="shared" si="18"/>
        <v>0.28606929045856921</v>
      </c>
      <c r="AA62" s="15">
        <f>SUM(L$2:L62)-SUM(AB$2:AB62)</f>
        <v>4515.8380000000016</v>
      </c>
      <c r="AC62" s="40">
        <f t="shared" si="19"/>
        <v>293.47074648894676</v>
      </c>
      <c r="AD62" s="40">
        <f t="shared" si="20"/>
        <v>-906.52925351105318</v>
      </c>
    </row>
    <row r="63" spans="1:30" ht="15" hidden="1" thickTop="1" x14ac:dyDescent="0.25">
      <c r="A63" s="9">
        <v>42788</v>
      </c>
      <c r="B63" s="65"/>
      <c r="C63" s="64" t="s">
        <v>69</v>
      </c>
      <c r="D63" s="16">
        <v>400</v>
      </c>
      <c r="E63" s="15">
        <v>15.49</v>
      </c>
      <c r="F63" s="16">
        <f t="shared" si="3"/>
        <v>800</v>
      </c>
      <c r="G63" s="17">
        <f t="shared" si="4"/>
        <v>9.6941974999999978</v>
      </c>
      <c r="H63" s="15">
        <f t="shared" si="5"/>
        <v>7755.3579999999984</v>
      </c>
      <c r="I63" s="15">
        <f t="shared" si="6"/>
        <v>4636.6420000000016</v>
      </c>
      <c r="J63" s="33">
        <f t="shared" si="0"/>
        <v>0.59786305158317676</v>
      </c>
      <c r="K63" s="15">
        <f t="shared" si="1"/>
        <v>12392</v>
      </c>
      <c r="L63" s="15">
        <f t="shared" si="7"/>
        <v>120.80400000000009</v>
      </c>
      <c r="M63" s="15">
        <f t="shared" si="8"/>
        <v>5</v>
      </c>
      <c r="N63" s="15">
        <f t="shared" si="9"/>
        <v>6.1959999999999997</v>
      </c>
      <c r="P63" s="17">
        <f t="shared" si="10"/>
        <v>5.7958025000000024</v>
      </c>
      <c r="Q63" s="15">
        <f t="shared" si="11"/>
        <v>6184.8040000000001</v>
      </c>
      <c r="R63" s="35"/>
      <c r="S63" s="35">
        <f t="shared" si="12"/>
        <v>52244.642000000007</v>
      </c>
      <c r="T63" s="35">
        <f t="shared" si="13"/>
        <v>3372.798063266624</v>
      </c>
      <c r="U63" s="35">
        <f t="shared" si="14"/>
        <v>4172.798063266624</v>
      </c>
      <c r="V63" s="15">
        <f t="shared" si="15"/>
        <v>60000.000000000007</v>
      </c>
      <c r="W63" s="17">
        <f t="shared" si="2"/>
        <v>14.378841029520068</v>
      </c>
      <c r="X63" s="17">
        <f t="shared" si="16"/>
        <v>4.6846435295200699</v>
      </c>
      <c r="Y63" s="17">
        <f t="shared" si="17"/>
        <v>1.1111589704799325</v>
      </c>
      <c r="Z63" s="150">
        <f t="shared" si="18"/>
        <v>0.19171788039360088</v>
      </c>
      <c r="AA63" s="15">
        <f>SUM(L$2:L63)-SUM(AB$2:AB63)</f>
        <v>4636.6420000000016</v>
      </c>
      <c r="AC63" s="40">
        <f t="shared" si="19"/>
        <v>299.18164486765664</v>
      </c>
      <c r="AD63" s="40">
        <f t="shared" si="20"/>
        <v>-500.81835513234336</v>
      </c>
    </row>
    <row r="64" spans="1:30" ht="15" hidden="1" thickTop="1" x14ac:dyDescent="0.25">
      <c r="A64" s="9">
        <v>42793</v>
      </c>
      <c r="B64" s="65" t="s">
        <v>524</v>
      </c>
      <c r="C64" s="64" t="s">
        <v>63</v>
      </c>
      <c r="D64" s="16">
        <v>500</v>
      </c>
      <c r="E64" s="15">
        <v>15.15</v>
      </c>
      <c r="F64" s="16">
        <f t="shared" si="3"/>
        <v>1300</v>
      </c>
      <c r="G64" s="17">
        <f t="shared" si="4"/>
        <v>11.796429230769229</v>
      </c>
      <c r="H64" s="15">
        <f t="shared" si="5"/>
        <v>15335.357999999998</v>
      </c>
      <c r="I64" s="15">
        <f t="shared" si="6"/>
        <v>4359.6420000000016</v>
      </c>
      <c r="J64" s="33">
        <f t="shared" si="0"/>
        <v>0.28428694002448479</v>
      </c>
      <c r="K64" s="15">
        <f t="shared" si="1"/>
        <v>19695</v>
      </c>
      <c r="L64" s="15">
        <f t="shared" si="7"/>
        <v>-277</v>
      </c>
      <c r="M64" s="15">
        <f t="shared" si="8"/>
        <v>5</v>
      </c>
      <c r="N64" s="15">
        <f t="shared" si="9"/>
        <v>0</v>
      </c>
      <c r="P64" s="17">
        <f t="shared" si="10"/>
        <v>3.353570769230771</v>
      </c>
      <c r="Q64" s="15">
        <f t="shared" si="11"/>
        <v>-7580</v>
      </c>
      <c r="R64" s="35"/>
      <c r="S64" s="35">
        <f t="shared" si="12"/>
        <v>44664.642000000007</v>
      </c>
      <c r="T64" s="35">
        <f t="shared" si="13"/>
        <v>2948.1611881188123</v>
      </c>
      <c r="U64" s="35">
        <f t="shared" si="14"/>
        <v>4248.1611881188128</v>
      </c>
      <c r="V64" s="15">
        <f t="shared" si="15"/>
        <v>60000.000000000007</v>
      </c>
      <c r="W64" s="17">
        <f t="shared" si="2"/>
        <v>14.123757866769985</v>
      </c>
      <c r="X64" s="17">
        <f t="shared" si="16"/>
        <v>2.3273286360007557</v>
      </c>
      <c r="Y64" s="17">
        <f t="shared" si="17"/>
        <v>1.0262421332300153</v>
      </c>
      <c r="Z64" s="150">
        <f t="shared" si="18"/>
        <v>0.3060147537800163</v>
      </c>
      <c r="AA64" s="15">
        <f>SUM(L$2:L64)-SUM(AB$2:AB64)</f>
        <v>4359.6420000000016</v>
      </c>
      <c r="AC64" s="40">
        <f t="shared" si="19"/>
        <v>287.62126594059418</v>
      </c>
      <c r="AD64" s="40">
        <f t="shared" si="20"/>
        <v>-1012.3787340594058</v>
      </c>
    </row>
    <row r="65" spans="1:30" ht="15" hidden="1" thickTop="1" x14ac:dyDescent="0.25">
      <c r="A65" s="9">
        <v>42793</v>
      </c>
      <c r="B65" s="65" t="s">
        <v>525</v>
      </c>
      <c r="C65" s="64" t="s">
        <v>63</v>
      </c>
      <c r="D65" s="16">
        <v>500</v>
      </c>
      <c r="E65" s="15">
        <v>15.03</v>
      </c>
      <c r="F65" s="16">
        <f t="shared" si="3"/>
        <v>1800</v>
      </c>
      <c r="G65" s="17">
        <f t="shared" si="4"/>
        <v>12.697421111111112</v>
      </c>
      <c r="H65" s="15">
        <f t="shared" si="5"/>
        <v>22855.358</v>
      </c>
      <c r="I65" s="15">
        <f t="shared" si="6"/>
        <v>4198.6419999999998</v>
      </c>
      <c r="J65" s="33">
        <f t="shared" si="0"/>
        <v>0.18370493255892109</v>
      </c>
      <c r="K65" s="15">
        <f t="shared" si="1"/>
        <v>27054</v>
      </c>
      <c r="L65" s="15">
        <f t="shared" si="7"/>
        <v>-161.00000000000182</v>
      </c>
      <c r="M65" s="15">
        <f t="shared" si="8"/>
        <v>5</v>
      </c>
      <c r="N65" s="15">
        <f t="shared" si="9"/>
        <v>0</v>
      </c>
      <c r="P65" s="17">
        <f t="shared" si="10"/>
        <v>2.3325788888888876</v>
      </c>
      <c r="Q65" s="15">
        <f t="shared" si="11"/>
        <v>-7520.0000000000018</v>
      </c>
      <c r="R65" s="35"/>
      <c r="S65" s="35">
        <f t="shared" si="12"/>
        <v>37144.642000000007</v>
      </c>
      <c r="T65" s="35">
        <f t="shared" si="13"/>
        <v>2471.3667332002669</v>
      </c>
      <c r="U65" s="35">
        <f t="shared" si="14"/>
        <v>4271.3667332002669</v>
      </c>
      <c r="V65" s="15">
        <f t="shared" si="15"/>
        <v>60000.000000000007</v>
      </c>
      <c r="W65" s="17">
        <f t="shared" si="2"/>
        <v>14.047026103760885</v>
      </c>
      <c r="X65" s="17">
        <f t="shared" si="16"/>
        <v>1.3496049926497733</v>
      </c>
      <c r="Y65" s="17">
        <f t="shared" si="17"/>
        <v>0.98297389623911435</v>
      </c>
      <c r="Z65" s="150">
        <f t="shared" si="18"/>
        <v>0.42141078311282654</v>
      </c>
      <c r="AA65" s="15">
        <f>SUM(L$2:L65)-SUM(AB$2:AB65)</f>
        <v>4198.6419999999998</v>
      </c>
      <c r="AC65" s="40">
        <f t="shared" si="19"/>
        <v>279.21108975382572</v>
      </c>
      <c r="AD65" s="40">
        <f t="shared" si="20"/>
        <v>-1520.7889102461743</v>
      </c>
    </row>
    <row r="66" spans="1:30" ht="15" hidden="1" thickTop="1" x14ac:dyDescent="0.25">
      <c r="A66" s="9">
        <v>42795</v>
      </c>
      <c r="B66" s="65" t="s">
        <v>526</v>
      </c>
      <c r="C66" s="64" t="s">
        <v>69</v>
      </c>
      <c r="D66" s="16">
        <v>400</v>
      </c>
      <c r="E66" s="15">
        <v>15.24</v>
      </c>
      <c r="F66" s="16">
        <f t="shared" si="3"/>
        <v>1400</v>
      </c>
      <c r="G66" s="17">
        <f t="shared" si="4"/>
        <v>11.978895714285715</v>
      </c>
      <c r="H66" s="15">
        <f t="shared" si="5"/>
        <v>16770.454000000002</v>
      </c>
      <c r="I66" s="15">
        <f t="shared" si="6"/>
        <v>4565.5459999999985</v>
      </c>
      <c r="J66" s="33">
        <f t="shared" ref="J66:J129" si="21">(E66-G66)/G66</f>
        <v>0.27223747192532771</v>
      </c>
      <c r="K66" s="15">
        <f t="shared" ref="K66:K129" si="22">F66*E66</f>
        <v>21336</v>
      </c>
      <c r="L66" s="15">
        <f t="shared" si="7"/>
        <v>366.90399999999863</v>
      </c>
      <c r="M66" s="15">
        <f t="shared" si="8"/>
        <v>5</v>
      </c>
      <c r="N66" s="15">
        <f t="shared" si="9"/>
        <v>6.0960000000000001</v>
      </c>
      <c r="P66" s="17">
        <f t="shared" si="10"/>
        <v>3.2611042857142856</v>
      </c>
      <c r="Q66" s="15">
        <f t="shared" si="11"/>
        <v>6084.9039999999986</v>
      </c>
      <c r="R66" s="35"/>
      <c r="S66" s="35">
        <f t="shared" si="12"/>
        <v>43229.546000000002</v>
      </c>
      <c r="T66" s="35">
        <f t="shared" si="13"/>
        <v>2836.5843832020996</v>
      </c>
      <c r="U66" s="35">
        <f t="shared" si="14"/>
        <v>4236.5843832021001</v>
      </c>
      <c r="V66" s="15">
        <f t="shared" si="15"/>
        <v>60000</v>
      </c>
      <c r="W66" s="17">
        <f t="shared" ref="W66:W129" si="23">V66/U66</f>
        <v>14.162352162250745</v>
      </c>
      <c r="X66" s="17">
        <f t="shared" si="16"/>
        <v>2.18345644796503</v>
      </c>
      <c r="Y66" s="17">
        <f t="shared" si="17"/>
        <v>1.0776478377492555</v>
      </c>
      <c r="Z66" s="150">
        <f t="shared" si="18"/>
        <v>0.33045488378585069</v>
      </c>
      <c r="AA66" s="15">
        <f>SUM(L$2:L66)-SUM(AB$2:AB66)</f>
        <v>4565.5459999999985</v>
      </c>
      <c r="AC66" s="40">
        <f t="shared" si="19"/>
        <v>299.42672093175844</v>
      </c>
      <c r="AD66" s="40">
        <f t="shared" si="20"/>
        <v>-1100.5732790682416</v>
      </c>
    </row>
    <row r="67" spans="1:30" ht="15" hidden="1" thickTop="1" x14ac:dyDescent="0.25">
      <c r="A67" s="9">
        <v>42795</v>
      </c>
      <c r="B67" s="151" t="s">
        <v>527</v>
      </c>
      <c r="C67" s="64" t="s">
        <v>69</v>
      </c>
      <c r="D67" s="16">
        <v>400</v>
      </c>
      <c r="E67" s="15">
        <v>15.4</v>
      </c>
      <c r="F67" s="16">
        <f t="shared" ref="F67:F130" si="24">IF(C67="买",F66+D67,F66-D67)</f>
        <v>1000</v>
      </c>
      <c r="G67" s="17">
        <f t="shared" ref="G67:G130" si="25">H67/F67</f>
        <v>10.621614000000001</v>
      </c>
      <c r="H67" s="15">
        <f t="shared" ref="H67:H130" si="26">IF(C67="买",H66+D67*E67+M67+N67,H66+-1*D67*E67+M67+N67)+O66</f>
        <v>10621.614000000001</v>
      </c>
      <c r="I67" s="15">
        <f t="shared" ref="I67:I130" si="27">-H67+K67</f>
        <v>4778.3859999999986</v>
      </c>
      <c r="J67" s="33">
        <f t="shared" si="21"/>
        <v>0.44987381390436509</v>
      </c>
      <c r="K67" s="15">
        <f t="shared" si="22"/>
        <v>15400</v>
      </c>
      <c r="L67" s="15">
        <f t="shared" ref="L67:L130" si="28">I67-I66</f>
        <v>212.84000000000015</v>
      </c>
      <c r="M67" s="15">
        <f t="shared" ref="M67:M130" si="29">IF(D67*E67*5/10000&gt;5,D67*E67*5/10000,5)</f>
        <v>5</v>
      </c>
      <c r="N67" s="15">
        <f t="shared" ref="N67:N130" si="30">IF(C67="卖",D67*E67/1000,0)</f>
        <v>6.16</v>
      </c>
      <c r="P67" s="17">
        <f t="shared" ref="P67:P130" si="31">E67-G67</f>
        <v>4.7783859999999994</v>
      </c>
      <c r="Q67" s="15">
        <f t="shared" ref="Q67:Q130" si="32">(H67-H66)*-1</f>
        <v>6148.84</v>
      </c>
      <c r="R67" s="35"/>
      <c r="S67" s="35">
        <f t="shared" ref="S67:S130" si="33">S66+Q67+O67+R67</f>
        <v>49378.385999999999</v>
      </c>
      <c r="T67" s="35">
        <f t="shared" ref="T67:T130" si="34">S67/E67</f>
        <v>3206.3887012987011</v>
      </c>
      <c r="U67" s="35">
        <f t="shared" ref="U67:U130" si="35">F67+T67</f>
        <v>4206.3887012987016</v>
      </c>
      <c r="V67" s="15">
        <f t="shared" ref="V67:V130" si="36">H67+S67</f>
        <v>60000</v>
      </c>
      <c r="W67" s="17">
        <f t="shared" si="23"/>
        <v>14.264017013329106</v>
      </c>
      <c r="X67" s="17">
        <f t="shared" ref="X67:X130" si="37">W67-G67</f>
        <v>3.6424030133291048</v>
      </c>
      <c r="Y67" s="17">
        <f t="shared" ref="Y67:Y130" si="38">(X67-P67)*-1</f>
        <v>1.1359829866708946</v>
      </c>
      <c r="Z67" s="150">
        <f t="shared" ref="Z67:Z130" si="39">F67/U67</f>
        <v>0.23773361688881842</v>
      </c>
      <c r="AA67" s="15">
        <f>SUM(L$2:L67)-SUM(AB$2:AB67)</f>
        <v>4778.3859999999986</v>
      </c>
      <c r="AB67" s="84"/>
      <c r="AC67" s="40">
        <f t="shared" ref="AC67:AC130" si="40">I67/E67*(1-0.0005)</f>
        <v>310.12966279220768</v>
      </c>
      <c r="AD67" s="40">
        <f t="shared" ref="AD67:AD130" si="41">AC67-F67</f>
        <v>-689.87033720779232</v>
      </c>
    </row>
    <row r="68" spans="1:30" ht="15" hidden="1" thickTop="1" x14ac:dyDescent="0.25">
      <c r="A68" s="9">
        <v>42795</v>
      </c>
      <c r="B68" s="65" t="s">
        <v>528</v>
      </c>
      <c r="C68" s="64" t="s">
        <v>69</v>
      </c>
      <c r="D68" s="16">
        <v>400</v>
      </c>
      <c r="E68" s="15">
        <v>15.57</v>
      </c>
      <c r="F68" s="16">
        <f t="shared" si="24"/>
        <v>600</v>
      </c>
      <c r="G68" s="17">
        <f t="shared" si="25"/>
        <v>7.3414033333333357</v>
      </c>
      <c r="H68" s="15">
        <f t="shared" si="26"/>
        <v>4404.8420000000015</v>
      </c>
      <c r="I68" s="15">
        <f t="shared" si="27"/>
        <v>4937.1579999999985</v>
      </c>
      <c r="J68" s="33">
        <f t="shared" si="21"/>
        <v>1.120847921446444</v>
      </c>
      <c r="K68" s="15">
        <f t="shared" si="22"/>
        <v>9342</v>
      </c>
      <c r="L68" s="15">
        <f t="shared" si="28"/>
        <v>158.77199999999993</v>
      </c>
      <c r="M68" s="15">
        <f t="shared" si="29"/>
        <v>5</v>
      </c>
      <c r="N68" s="15">
        <f t="shared" si="30"/>
        <v>6.2279999999999998</v>
      </c>
      <c r="P68" s="17">
        <f t="shared" si="31"/>
        <v>8.2285966666666646</v>
      </c>
      <c r="Q68" s="15">
        <f t="shared" si="32"/>
        <v>6216.7719999999999</v>
      </c>
      <c r="R68" s="35"/>
      <c r="S68" s="35">
        <f t="shared" si="33"/>
        <v>55595.157999999996</v>
      </c>
      <c r="T68" s="35">
        <f t="shared" si="34"/>
        <v>3570.6588310854204</v>
      </c>
      <c r="U68" s="35">
        <f t="shared" si="35"/>
        <v>4170.6588310854204</v>
      </c>
      <c r="V68" s="15">
        <f t="shared" si="36"/>
        <v>60000</v>
      </c>
      <c r="W68" s="17">
        <f t="shared" si="23"/>
        <v>14.386216286213203</v>
      </c>
      <c r="X68" s="17">
        <f t="shared" si="37"/>
        <v>7.0448129528798678</v>
      </c>
      <c r="Y68" s="17">
        <f t="shared" si="38"/>
        <v>1.1837837137867968</v>
      </c>
      <c r="Z68" s="150">
        <f t="shared" si="39"/>
        <v>0.14386216286213205</v>
      </c>
      <c r="AA68" s="15">
        <f>SUM(L$2:L68)-SUM(AB$2:AB68)</f>
        <v>4937.1579999999985</v>
      </c>
      <c r="AC68" s="40">
        <f t="shared" si="40"/>
        <v>316.93573673731527</v>
      </c>
      <c r="AD68" s="40">
        <f t="shared" si="41"/>
        <v>-283.06426326268473</v>
      </c>
    </row>
    <row r="69" spans="1:30" ht="15" hidden="1" thickTop="1" x14ac:dyDescent="0.25">
      <c r="A69" s="9">
        <v>42795</v>
      </c>
      <c r="B69" s="65" t="s">
        <v>529</v>
      </c>
      <c r="C69" s="64" t="s">
        <v>63</v>
      </c>
      <c r="D69" s="16">
        <v>500</v>
      </c>
      <c r="E69" s="15">
        <v>15.3</v>
      </c>
      <c r="F69" s="16">
        <f t="shared" si="24"/>
        <v>1100</v>
      </c>
      <c r="G69" s="17">
        <f t="shared" si="25"/>
        <v>10.963492727272728</v>
      </c>
      <c r="H69" s="15">
        <f t="shared" si="26"/>
        <v>12059.842000000001</v>
      </c>
      <c r="I69" s="15">
        <f t="shared" si="27"/>
        <v>4770.1579999999994</v>
      </c>
      <c r="J69" s="33">
        <f t="shared" si="21"/>
        <v>0.39554067126252568</v>
      </c>
      <c r="K69" s="15">
        <f t="shared" si="22"/>
        <v>16830</v>
      </c>
      <c r="L69" s="15">
        <f t="shared" si="28"/>
        <v>-166.99999999999909</v>
      </c>
      <c r="M69" s="15">
        <f t="shared" si="29"/>
        <v>5</v>
      </c>
      <c r="N69" s="15">
        <f t="shared" si="30"/>
        <v>0</v>
      </c>
      <c r="P69" s="17">
        <f t="shared" si="31"/>
        <v>4.3365072727272729</v>
      </c>
      <c r="Q69" s="15">
        <f t="shared" si="32"/>
        <v>-7654.9999999999991</v>
      </c>
      <c r="R69" s="35"/>
      <c r="S69" s="35">
        <f t="shared" si="33"/>
        <v>47940.157999999996</v>
      </c>
      <c r="T69" s="35">
        <f t="shared" si="34"/>
        <v>3133.3436601307185</v>
      </c>
      <c r="U69" s="35">
        <f t="shared" si="35"/>
        <v>4233.3436601307185</v>
      </c>
      <c r="V69" s="15">
        <f t="shared" si="36"/>
        <v>60000</v>
      </c>
      <c r="W69" s="17">
        <f t="shared" si="23"/>
        <v>14.173193772354239</v>
      </c>
      <c r="X69" s="17">
        <f t="shared" si="37"/>
        <v>3.2097010450815109</v>
      </c>
      <c r="Y69" s="17">
        <f t="shared" si="38"/>
        <v>1.126806227645762</v>
      </c>
      <c r="Z69" s="150">
        <f t="shared" si="39"/>
        <v>0.25984188582649437</v>
      </c>
      <c r="AA69" s="15">
        <f>SUM(L$2:L69)-SUM(AB$2:AB69)</f>
        <v>4770.1579999999994</v>
      </c>
      <c r="AC69" s="40">
        <f t="shared" si="40"/>
        <v>311.61914516339863</v>
      </c>
      <c r="AD69" s="40">
        <f t="shared" si="41"/>
        <v>-788.38085483660143</v>
      </c>
    </row>
    <row r="70" spans="1:30" ht="15" hidden="1" thickTop="1" x14ac:dyDescent="0.25">
      <c r="A70" s="9">
        <v>42797</v>
      </c>
      <c r="B70" s="65" t="s">
        <v>530</v>
      </c>
      <c r="C70" s="46" t="s">
        <v>63</v>
      </c>
      <c r="D70" s="16">
        <v>500</v>
      </c>
      <c r="E70" s="15">
        <v>15.07</v>
      </c>
      <c r="F70" s="16">
        <f t="shared" si="24"/>
        <v>1600</v>
      </c>
      <c r="G70" s="17">
        <f t="shared" si="25"/>
        <v>12.249901250000001</v>
      </c>
      <c r="H70" s="15">
        <f t="shared" si="26"/>
        <v>19599.842000000001</v>
      </c>
      <c r="I70" s="15">
        <f t="shared" si="27"/>
        <v>4512.1579999999994</v>
      </c>
      <c r="J70" s="33">
        <f t="shared" si="21"/>
        <v>0.23021399866386674</v>
      </c>
      <c r="K70" s="15">
        <f t="shared" si="22"/>
        <v>24112</v>
      </c>
      <c r="L70" s="15">
        <f t="shared" si="28"/>
        <v>-258</v>
      </c>
      <c r="M70" s="15">
        <f t="shared" si="29"/>
        <v>5</v>
      </c>
      <c r="N70" s="15">
        <f t="shared" si="30"/>
        <v>0</v>
      </c>
      <c r="P70" s="17">
        <f t="shared" si="31"/>
        <v>2.8200987499999997</v>
      </c>
      <c r="Q70" s="15">
        <f t="shared" si="32"/>
        <v>-7540</v>
      </c>
      <c r="R70" s="35"/>
      <c r="S70" s="35">
        <f t="shared" si="33"/>
        <v>40400.157999999996</v>
      </c>
      <c r="T70" s="35">
        <f t="shared" si="34"/>
        <v>2680.8333112143328</v>
      </c>
      <c r="U70" s="35">
        <f t="shared" si="35"/>
        <v>4280.8333112143328</v>
      </c>
      <c r="V70" s="15">
        <f t="shared" si="36"/>
        <v>60000</v>
      </c>
      <c r="W70" s="17">
        <f t="shared" si="23"/>
        <v>14.015962696519935</v>
      </c>
      <c r="X70" s="17">
        <f t="shared" si="37"/>
        <v>1.7660614465199345</v>
      </c>
      <c r="Y70" s="17">
        <f t="shared" si="38"/>
        <v>1.0540373034800652</v>
      </c>
      <c r="Z70" s="150">
        <f t="shared" si="39"/>
        <v>0.37375900524053157</v>
      </c>
      <c r="AA70" s="15">
        <f>SUM(L$2:L70)-SUM(AB$2:AB70)</f>
        <v>4512.1579999999994</v>
      </c>
      <c r="AC70" s="40">
        <f t="shared" si="40"/>
        <v>299.2635647644326</v>
      </c>
      <c r="AD70" s="40">
        <f t="shared" si="41"/>
        <v>-1300.7364352355673</v>
      </c>
    </row>
    <row r="71" spans="1:30" ht="15" hidden="1" thickTop="1" x14ac:dyDescent="0.25">
      <c r="A71" s="9">
        <v>42800</v>
      </c>
      <c r="B71" s="65" t="s">
        <v>531</v>
      </c>
      <c r="C71" s="46" t="s">
        <v>63</v>
      </c>
      <c r="D71" s="16">
        <v>500</v>
      </c>
      <c r="E71" s="15">
        <v>14.99</v>
      </c>
      <c r="F71" s="16">
        <f t="shared" si="24"/>
        <v>2100</v>
      </c>
      <c r="G71" s="17">
        <f t="shared" si="25"/>
        <v>12.904686666666667</v>
      </c>
      <c r="H71" s="15">
        <f t="shared" si="26"/>
        <v>27099.842000000001</v>
      </c>
      <c r="I71" s="15">
        <f t="shared" si="27"/>
        <v>4379.1579999999994</v>
      </c>
      <c r="J71" s="33">
        <f t="shared" si="21"/>
        <v>0.16159348825723782</v>
      </c>
      <c r="K71" s="15">
        <f t="shared" si="22"/>
        <v>31479</v>
      </c>
      <c r="L71" s="15">
        <f t="shared" si="28"/>
        <v>-133</v>
      </c>
      <c r="M71" s="15">
        <f t="shared" si="29"/>
        <v>5</v>
      </c>
      <c r="N71" s="15">
        <f t="shared" si="30"/>
        <v>0</v>
      </c>
      <c r="P71" s="17">
        <f t="shared" si="31"/>
        <v>2.0853133333333336</v>
      </c>
      <c r="Q71" s="15">
        <f t="shared" si="32"/>
        <v>-7500</v>
      </c>
      <c r="R71" s="35"/>
      <c r="S71" s="35">
        <f t="shared" si="33"/>
        <v>32900.157999999996</v>
      </c>
      <c r="T71" s="35">
        <f t="shared" si="34"/>
        <v>2194.8070713809202</v>
      </c>
      <c r="U71" s="35">
        <f t="shared" si="35"/>
        <v>4294.8070713809202</v>
      </c>
      <c r="V71" s="15">
        <f t="shared" si="36"/>
        <v>60000</v>
      </c>
      <c r="W71" s="17">
        <f t="shared" si="23"/>
        <v>13.970359786314697</v>
      </c>
      <c r="X71" s="17">
        <f t="shared" si="37"/>
        <v>1.0656731196480305</v>
      </c>
      <c r="Y71" s="17">
        <f t="shared" si="38"/>
        <v>1.0196402136853031</v>
      </c>
      <c r="Z71" s="150">
        <f t="shared" si="39"/>
        <v>0.48896259252101437</v>
      </c>
      <c r="AA71" s="15">
        <f>SUM(L$2:L71)-SUM(AB$2:AB71)</f>
        <v>4379.1579999999994</v>
      </c>
      <c r="AC71" s="40">
        <f t="shared" si="40"/>
        <v>291.99255643762507</v>
      </c>
      <c r="AD71" s="40">
        <f t="shared" si="41"/>
        <v>-1808.0074435623749</v>
      </c>
    </row>
    <row r="72" spans="1:30" ht="15" hidden="1" thickTop="1" x14ac:dyDescent="0.25">
      <c r="A72" s="9">
        <v>42802</v>
      </c>
      <c r="B72" s="151" t="s">
        <v>532</v>
      </c>
      <c r="C72" s="46" t="s">
        <v>63</v>
      </c>
      <c r="D72" s="16">
        <v>500</v>
      </c>
      <c r="E72" s="15">
        <v>14.89</v>
      </c>
      <c r="F72" s="16">
        <f t="shared" si="24"/>
        <v>2600</v>
      </c>
      <c r="G72" s="17">
        <f t="shared" si="25"/>
        <v>13.288400769230771</v>
      </c>
      <c r="H72" s="15">
        <f t="shared" si="26"/>
        <v>34549.842000000004</v>
      </c>
      <c r="I72" s="15">
        <f t="shared" si="27"/>
        <v>4164.1579999999958</v>
      </c>
      <c r="J72" s="33">
        <f t="shared" si="21"/>
        <v>0.12052610833936656</v>
      </c>
      <c r="K72" s="15">
        <f t="shared" si="22"/>
        <v>38714</v>
      </c>
      <c r="L72" s="15">
        <f t="shared" si="28"/>
        <v>-215.00000000000364</v>
      </c>
      <c r="M72" s="15">
        <f t="shared" si="29"/>
        <v>5</v>
      </c>
      <c r="N72" s="15">
        <f t="shared" si="30"/>
        <v>0</v>
      </c>
      <c r="P72" s="17">
        <f t="shared" si="31"/>
        <v>1.6015992307692297</v>
      </c>
      <c r="Q72" s="15">
        <f t="shared" si="32"/>
        <v>-7450.0000000000036</v>
      </c>
      <c r="R72" s="35"/>
      <c r="S72" s="35">
        <f t="shared" si="33"/>
        <v>25450.157999999992</v>
      </c>
      <c r="T72" s="35">
        <f t="shared" si="34"/>
        <v>1709.211417058428</v>
      </c>
      <c r="U72" s="35">
        <f t="shared" si="35"/>
        <v>4309.2114170584282</v>
      </c>
      <c r="V72" s="15">
        <f t="shared" si="36"/>
        <v>60000</v>
      </c>
      <c r="W72" s="17">
        <f t="shared" si="23"/>
        <v>13.923661244023494</v>
      </c>
      <c r="X72" s="17">
        <f t="shared" si="37"/>
        <v>0.63526047479272307</v>
      </c>
      <c r="Y72" s="17">
        <f t="shared" si="38"/>
        <v>0.96633875597650665</v>
      </c>
      <c r="Z72" s="150">
        <f t="shared" si="39"/>
        <v>0.60335865390768473</v>
      </c>
      <c r="AA72" s="15">
        <f>SUM(L$2:L72)-SUM(AB$2:AB72)</f>
        <v>4164.1579999999958</v>
      </c>
      <c r="AB72" s="84"/>
      <c r="AC72" s="40">
        <f t="shared" si="40"/>
        <v>279.52155278710518</v>
      </c>
      <c r="AD72" s="40">
        <f t="shared" si="41"/>
        <v>-2320.4784472128949</v>
      </c>
    </row>
    <row r="73" spans="1:30" ht="15" hidden="1" thickTop="1" x14ac:dyDescent="0.25">
      <c r="A73" s="9">
        <v>42803</v>
      </c>
      <c r="B73" s="65" t="s">
        <v>533</v>
      </c>
      <c r="C73" s="46" t="s">
        <v>63</v>
      </c>
      <c r="D73" s="16">
        <v>500</v>
      </c>
      <c r="E73" s="15">
        <v>14.61</v>
      </c>
      <c r="F73" s="16">
        <f t="shared" si="24"/>
        <v>3100</v>
      </c>
      <c r="G73" s="17">
        <f t="shared" si="25"/>
        <v>13.503174838709679</v>
      </c>
      <c r="H73" s="15">
        <f t="shared" si="26"/>
        <v>41859.842000000004</v>
      </c>
      <c r="I73" s="15">
        <f t="shared" si="27"/>
        <v>3431.1579999999958</v>
      </c>
      <c r="J73" s="33">
        <f t="shared" si="21"/>
        <v>8.196777235805125E-2</v>
      </c>
      <c r="K73" s="15">
        <f t="shared" si="22"/>
        <v>45291</v>
      </c>
      <c r="L73" s="15">
        <f t="shared" si="28"/>
        <v>-733</v>
      </c>
      <c r="M73" s="15">
        <f t="shared" si="29"/>
        <v>5</v>
      </c>
      <c r="N73" s="15">
        <f t="shared" si="30"/>
        <v>0</v>
      </c>
      <c r="P73" s="17">
        <f t="shared" si="31"/>
        <v>1.1068251612903204</v>
      </c>
      <c r="Q73" s="15">
        <f t="shared" si="32"/>
        <v>-7310</v>
      </c>
      <c r="R73" s="35"/>
      <c r="S73" s="35">
        <f t="shared" si="33"/>
        <v>18140.157999999992</v>
      </c>
      <c r="T73" s="35">
        <f t="shared" si="34"/>
        <v>1241.6261464750166</v>
      </c>
      <c r="U73" s="35">
        <f t="shared" si="35"/>
        <v>4341.6261464750169</v>
      </c>
      <c r="V73" s="15">
        <f t="shared" si="36"/>
        <v>60000</v>
      </c>
      <c r="W73" s="17">
        <f t="shared" si="23"/>
        <v>13.81970671259068</v>
      </c>
      <c r="X73" s="17">
        <f t="shared" si="37"/>
        <v>0.31653187388100079</v>
      </c>
      <c r="Y73" s="17">
        <f t="shared" si="38"/>
        <v>0.79029328740931959</v>
      </c>
      <c r="Z73" s="150">
        <f t="shared" si="39"/>
        <v>0.71401818015051854</v>
      </c>
      <c r="AA73" s="15">
        <f>SUM(L$2:L73)-SUM(AB$2:AB73)</f>
        <v>3431.1579999999958</v>
      </c>
      <c r="AC73" s="40">
        <f t="shared" si="40"/>
        <v>234.73254079397645</v>
      </c>
      <c r="AD73" s="40">
        <f t="shared" si="41"/>
        <v>-2865.2674592060234</v>
      </c>
    </row>
    <row r="74" spans="1:30" ht="15" hidden="1" thickTop="1" x14ac:dyDescent="0.25">
      <c r="A74" s="9">
        <v>42804</v>
      </c>
      <c r="B74" s="65" t="s">
        <v>534</v>
      </c>
      <c r="C74" s="46" t="s">
        <v>63</v>
      </c>
      <c r="D74" s="16">
        <v>500</v>
      </c>
      <c r="E74" s="15">
        <v>14.44</v>
      </c>
      <c r="F74" s="16">
        <f t="shared" si="24"/>
        <v>3600</v>
      </c>
      <c r="G74" s="17">
        <f t="shared" si="25"/>
        <v>13.634678333333335</v>
      </c>
      <c r="H74" s="15">
        <f t="shared" si="26"/>
        <v>49084.842000000004</v>
      </c>
      <c r="I74" s="15">
        <f t="shared" si="27"/>
        <v>2899.1579999999958</v>
      </c>
      <c r="J74" s="33">
        <f t="shared" si="21"/>
        <v>5.906422190378021E-2</v>
      </c>
      <c r="K74" s="15">
        <f t="shared" si="22"/>
        <v>51984</v>
      </c>
      <c r="L74" s="15">
        <f t="shared" si="28"/>
        <v>-532</v>
      </c>
      <c r="M74" s="15">
        <f t="shared" si="29"/>
        <v>5</v>
      </c>
      <c r="N74" s="15">
        <f t="shared" si="30"/>
        <v>0</v>
      </c>
      <c r="P74" s="17">
        <f t="shared" si="31"/>
        <v>0.80532166666666427</v>
      </c>
      <c r="Q74" s="15">
        <f t="shared" si="32"/>
        <v>-7225</v>
      </c>
      <c r="R74" s="35"/>
      <c r="S74" s="35">
        <f t="shared" si="33"/>
        <v>10915.157999999992</v>
      </c>
      <c r="T74" s="35">
        <f t="shared" si="34"/>
        <v>755.89736842105208</v>
      </c>
      <c r="U74" s="35">
        <f t="shared" si="35"/>
        <v>4355.8973684210523</v>
      </c>
      <c r="V74" s="15">
        <f t="shared" si="36"/>
        <v>60000</v>
      </c>
      <c r="W74" s="17">
        <f t="shared" si="23"/>
        <v>13.774429222089111</v>
      </c>
      <c r="X74" s="17">
        <f t="shared" si="37"/>
        <v>0.1397508887557759</v>
      </c>
      <c r="Y74" s="17">
        <f t="shared" si="38"/>
        <v>0.66557077791088837</v>
      </c>
      <c r="Z74" s="150">
        <f t="shared" si="39"/>
        <v>0.82646575332534666</v>
      </c>
      <c r="AA74" s="15">
        <f>SUM(L$2:L74)-SUM(AB$2:AB74)</f>
        <v>2899.1579999999958</v>
      </c>
      <c r="AC74" s="40">
        <f t="shared" si="40"/>
        <v>200.67232832409945</v>
      </c>
      <c r="AD74" s="40">
        <f t="shared" si="41"/>
        <v>-3399.3276716759005</v>
      </c>
    </row>
    <row r="75" spans="1:30" ht="15" hidden="1" thickTop="1" x14ac:dyDescent="0.25">
      <c r="A75" s="9">
        <v>42808</v>
      </c>
      <c r="B75" s="65"/>
      <c r="C75" s="46" t="s">
        <v>69</v>
      </c>
      <c r="D75" s="16">
        <v>400</v>
      </c>
      <c r="E75" s="15">
        <v>14.66</v>
      </c>
      <c r="F75" s="16">
        <f t="shared" si="24"/>
        <v>3200</v>
      </c>
      <c r="G75" s="17">
        <f t="shared" si="25"/>
        <v>13.509908125000003</v>
      </c>
      <c r="H75" s="15">
        <f t="shared" si="26"/>
        <v>43231.706000000006</v>
      </c>
      <c r="I75" s="15">
        <f t="shared" si="27"/>
        <v>3680.2939999999944</v>
      </c>
      <c r="J75" s="33">
        <f t="shared" si="21"/>
        <v>8.5129511197175323E-2</v>
      </c>
      <c r="K75" s="15">
        <f t="shared" si="22"/>
        <v>46912</v>
      </c>
      <c r="L75" s="15">
        <f t="shared" si="28"/>
        <v>781.1359999999986</v>
      </c>
      <c r="M75" s="15">
        <f t="shared" si="29"/>
        <v>5</v>
      </c>
      <c r="N75" s="15">
        <f t="shared" si="30"/>
        <v>5.8639999999999999</v>
      </c>
      <c r="P75" s="17">
        <f t="shared" si="31"/>
        <v>1.1500918749999975</v>
      </c>
      <c r="Q75" s="15">
        <f t="shared" si="32"/>
        <v>5853.1359999999986</v>
      </c>
      <c r="R75" s="35"/>
      <c r="S75" s="35">
        <f t="shared" si="33"/>
        <v>16768.293999999991</v>
      </c>
      <c r="T75" s="35">
        <f t="shared" si="34"/>
        <v>1143.8126875852654</v>
      </c>
      <c r="U75" s="35">
        <f t="shared" si="35"/>
        <v>4343.8126875852649</v>
      </c>
      <c r="V75" s="15">
        <f t="shared" si="36"/>
        <v>60000</v>
      </c>
      <c r="W75" s="17">
        <f t="shared" si="23"/>
        <v>13.812750299174187</v>
      </c>
      <c r="X75" s="17">
        <f t="shared" si="37"/>
        <v>0.30284217417418446</v>
      </c>
      <c r="Y75" s="17">
        <f t="shared" si="38"/>
        <v>0.84724970082581308</v>
      </c>
      <c r="Z75" s="150">
        <f t="shared" si="39"/>
        <v>0.73668001595595667</v>
      </c>
      <c r="AA75" s="15">
        <f>SUM(L$2:L75)-SUM(AB$2:AB75)</f>
        <v>3680.2939999999944</v>
      </c>
      <c r="AC75" s="40">
        <f t="shared" si="40"/>
        <v>250.91772530695732</v>
      </c>
      <c r="AD75" s="40">
        <f t="shared" si="41"/>
        <v>-2949.0822746930426</v>
      </c>
    </row>
    <row r="76" spans="1:30" ht="15" hidden="1" thickTop="1" x14ac:dyDescent="0.25">
      <c r="A76" s="9">
        <v>42809</v>
      </c>
      <c r="B76" s="65" t="s">
        <v>535</v>
      </c>
      <c r="C76" s="46" t="s">
        <v>63</v>
      </c>
      <c r="D76" s="16">
        <v>500</v>
      </c>
      <c r="E76" s="15">
        <v>14.37</v>
      </c>
      <c r="F76" s="16">
        <f t="shared" si="24"/>
        <v>3700</v>
      </c>
      <c r="G76" s="17">
        <f t="shared" si="25"/>
        <v>13.627488108108109</v>
      </c>
      <c r="H76" s="15">
        <f t="shared" si="26"/>
        <v>50421.706000000006</v>
      </c>
      <c r="I76" s="15">
        <f t="shared" si="27"/>
        <v>2747.2939999999944</v>
      </c>
      <c r="J76" s="33">
        <f t="shared" si="21"/>
        <v>5.4486335706292736E-2</v>
      </c>
      <c r="K76" s="15">
        <f t="shared" si="22"/>
        <v>53169</v>
      </c>
      <c r="L76" s="15">
        <f t="shared" si="28"/>
        <v>-933</v>
      </c>
      <c r="M76" s="15">
        <f t="shared" si="29"/>
        <v>5</v>
      </c>
      <c r="N76" s="15">
        <f t="shared" si="30"/>
        <v>0</v>
      </c>
      <c r="P76" s="17">
        <f t="shared" si="31"/>
        <v>0.74251189189189049</v>
      </c>
      <c r="Q76" s="15">
        <f t="shared" si="32"/>
        <v>-7190</v>
      </c>
      <c r="R76" s="35"/>
      <c r="S76" s="35">
        <f t="shared" si="33"/>
        <v>9578.2939999999908</v>
      </c>
      <c r="T76" s="35">
        <f t="shared" si="34"/>
        <v>666.5479471120384</v>
      </c>
      <c r="U76" s="35">
        <f t="shared" si="35"/>
        <v>4366.5479471120379</v>
      </c>
      <c r="V76" s="15">
        <f t="shared" si="36"/>
        <v>60000</v>
      </c>
      <c r="W76" s="17">
        <f t="shared" si="23"/>
        <v>13.740831596658179</v>
      </c>
      <c r="X76" s="17">
        <f t="shared" si="37"/>
        <v>0.11334348855007015</v>
      </c>
      <c r="Y76" s="17">
        <f t="shared" si="38"/>
        <v>0.62916840334182034</v>
      </c>
      <c r="Z76" s="150">
        <f t="shared" si="39"/>
        <v>0.84735128179392105</v>
      </c>
      <c r="AA76" s="15">
        <f>SUM(L$2:L76)-SUM(AB$2:AB76)</f>
        <v>2747.2939999999944</v>
      </c>
      <c r="AC76" s="40">
        <f t="shared" si="40"/>
        <v>191.08701134307546</v>
      </c>
      <c r="AD76" s="40">
        <f t="shared" si="41"/>
        <v>-3508.9129886569244</v>
      </c>
    </row>
    <row r="77" spans="1:30" ht="15" hidden="1" thickTop="1" x14ac:dyDescent="0.25">
      <c r="A77" s="9">
        <v>42809</v>
      </c>
      <c r="B77" s="65"/>
      <c r="C77" s="46" t="s">
        <v>63</v>
      </c>
      <c r="D77" s="16">
        <v>500</v>
      </c>
      <c r="E77" s="15">
        <v>14.18</v>
      </c>
      <c r="F77" s="16">
        <f t="shared" si="24"/>
        <v>4200</v>
      </c>
      <c r="G77" s="17">
        <f t="shared" si="25"/>
        <v>13.694453809523811</v>
      </c>
      <c r="H77" s="15">
        <f t="shared" si="26"/>
        <v>57516.706000000006</v>
      </c>
      <c r="I77" s="15">
        <f t="shared" si="27"/>
        <v>2039.2939999999944</v>
      </c>
      <c r="J77" s="33">
        <f t="shared" si="21"/>
        <v>3.545568134586833E-2</v>
      </c>
      <c r="K77" s="15">
        <f t="shared" si="22"/>
        <v>59556</v>
      </c>
      <c r="L77" s="15">
        <f t="shared" si="28"/>
        <v>-708</v>
      </c>
      <c r="M77" s="15">
        <f t="shared" si="29"/>
        <v>5</v>
      </c>
      <c r="N77" s="15">
        <f t="shared" si="30"/>
        <v>0</v>
      </c>
      <c r="P77" s="17">
        <f t="shared" si="31"/>
        <v>0.48554619047618885</v>
      </c>
      <c r="Q77" s="15">
        <f t="shared" si="32"/>
        <v>-7095</v>
      </c>
      <c r="R77" s="35"/>
      <c r="S77" s="35">
        <f t="shared" si="33"/>
        <v>2483.2939999999908</v>
      </c>
      <c r="T77" s="35">
        <f t="shared" si="34"/>
        <v>175.12651622002755</v>
      </c>
      <c r="U77" s="35">
        <f t="shared" si="35"/>
        <v>4375.126516220028</v>
      </c>
      <c r="V77" s="15">
        <f t="shared" si="36"/>
        <v>60000</v>
      </c>
      <c r="W77" s="17">
        <f t="shared" si="23"/>
        <v>13.713889136133625</v>
      </c>
      <c r="X77" s="17">
        <f t="shared" si="37"/>
        <v>1.9435326609814396E-2</v>
      </c>
      <c r="Y77" s="17">
        <f t="shared" si="38"/>
        <v>0.46611086386637446</v>
      </c>
      <c r="Z77" s="150">
        <f t="shared" si="39"/>
        <v>0.95997223952935384</v>
      </c>
      <c r="AA77" s="15">
        <f>SUM(L$2:L77)-SUM(AB$2:AB77)</f>
        <v>2039.2939999999944</v>
      </c>
      <c r="AC77" s="40">
        <f t="shared" si="40"/>
        <v>143.74290218617733</v>
      </c>
      <c r="AD77" s="40">
        <f t="shared" si="41"/>
        <v>-4056.2570978138228</v>
      </c>
    </row>
    <row r="78" spans="1:30" ht="15" hidden="1" thickTop="1" x14ac:dyDescent="0.25">
      <c r="A78" s="9">
        <v>42810</v>
      </c>
      <c r="B78" s="65" t="s">
        <v>536</v>
      </c>
      <c r="C78" s="46" t="s">
        <v>69</v>
      </c>
      <c r="D78" s="16">
        <v>400</v>
      </c>
      <c r="E78" s="15">
        <v>14.43</v>
      </c>
      <c r="F78" s="16">
        <f t="shared" si="24"/>
        <v>3800</v>
      </c>
      <c r="G78" s="17">
        <f t="shared" si="25"/>
        <v>13.619862631578949</v>
      </c>
      <c r="H78" s="15">
        <f t="shared" si="26"/>
        <v>51755.478000000003</v>
      </c>
      <c r="I78" s="15">
        <f t="shared" si="27"/>
        <v>3078.5219999999972</v>
      </c>
      <c r="J78" s="33">
        <f t="shared" si="21"/>
        <v>5.9482051349230972E-2</v>
      </c>
      <c r="K78" s="15">
        <f t="shared" si="22"/>
        <v>54834</v>
      </c>
      <c r="L78" s="15">
        <f t="shared" si="28"/>
        <v>1039.2280000000028</v>
      </c>
      <c r="M78" s="15">
        <f t="shared" si="29"/>
        <v>5</v>
      </c>
      <c r="N78" s="15">
        <f t="shared" si="30"/>
        <v>5.7720000000000002</v>
      </c>
      <c r="P78" s="17">
        <f t="shared" si="31"/>
        <v>0.81013736842105111</v>
      </c>
      <c r="Q78" s="15">
        <f t="shared" si="32"/>
        <v>5761.2280000000028</v>
      </c>
      <c r="R78" s="35"/>
      <c r="S78" s="35">
        <f t="shared" si="33"/>
        <v>8244.5219999999936</v>
      </c>
      <c r="T78" s="35">
        <f t="shared" si="34"/>
        <v>571.34594594594546</v>
      </c>
      <c r="U78" s="35">
        <f t="shared" si="35"/>
        <v>4371.3459459459455</v>
      </c>
      <c r="V78" s="15">
        <f t="shared" si="36"/>
        <v>60000</v>
      </c>
      <c r="W78" s="17">
        <f t="shared" si="23"/>
        <v>13.725749629961211</v>
      </c>
      <c r="X78" s="17">
        <f t="shared" si="37"/>
        <v>0.10588699838226212</v>
      </c>
      <c r="Y78" s="17">
        <f t="shared" si="38"/>
        <v>0.70425037003878899</v>
      </c>
      <c r="Z78" s="150">
        <f t="shared" si="39"/>
        <v>0.86929747656420997</v>
      </c>
      <c r="AA78" s="15">
        <f>SUM(L$2:L78)-SUM(AB$2:AB78)</f>
        <v>3078.5219999999972</v>
      </c>
      <c r="AC78" s="40">
        <f t="shared" si="40"/>
        <v>213.23511704781686</v>
      </c>
      <c r="AD78" s="40">
        <f t="shared" si="41"/>
        <v>-3586.7648829521831</v>
      </c>
    </row>
    <row r="79" spans="1:30" ht="15" hidden="1" thickTop="1" x14ac:dyDescent="0.25">
      <c r="A79" s="9">
        <v>42815</v>
      </c>
      <c r="B79" s="65"/>
      <c r="C79" s="46" t="s">
        <v>69</v>
      </c>
      <c r="D79" s="16">
        <v>400</v>
      </c>
      <c r="E79" s="15">
        <v>14.66</v>
      </c>
      <c r="F79" s="16">
        <f t="shared" si="24"/>
        <v>3400</v>
      </c>
      <c r="G79" s="17">
        <f t="shared" si="25"/>
        <v>13.500688823529414</v>
      </c>
      <c r="H79" s="15">
        <f t="shared" si="26"/>
        <v>45902.342000000004</v>
      </c>
      <c r="I79" s="15">
        <f t="shared" si="27"/>
        <v>3941.6579999999958</v>
      </c>
      <c r="J79" s="33">
        <f t="shared" si="21"/>
        <v>8.5870520506339157E-2</v>
      </c>
      <c r="K79" s="15">
        <f t="shared" si="22"/>
        <v>49844</v>
      </c>
      <c r="L79" s="15">
        <f t="shared" si="28"/>
        <v>863.1359999999986</v>
      </c>
      <c r="M79" s="15">
        <f t="shared" si="29"/>
        <v>5</v>
      </c>
      <c r="N79" s="15">
        <f t="shared" si="30"/>
        <v>5.8639999999999999</v>
      </c>
      <c r="P79" s="17">
        <f t="shared" si="31"/>
        <v>1.1593111764705863</v>
      </c>
      <c r="Q79" s="15">
        <f t="shared" si="32"/>
        <v>5853.1359999999986</v>
      </c>
      <c r="R79" s="35"/>
      <c r="S79" s="35">
        <f t="shared" si="33"/>
        <v>14097.657999999992</v>
      </c>
      <c r="T79" s="35">
        <f t="shared" si="34"/>
        <v>961.64106412005401</v>
      </c>
      <c r="U79" s="35">
        <f t="shared" si="35"/>
        <v>4361.6410641200537</v>
      </c>
      <c r="V79" s="15">
        <f t="shared" si="36"/>
        <v>60000</v>
      </c>
      <c r="W79" s="17">
        <f t="shared" si="23"/>
        <v>13.756290148122218</v>
      </c>
      <c r="X79" s="17">
        <f t="shared" si="37"/>
        <v>0.2556013245928046</v>
      </c>
      <c r="Y79" s="17">
        <f t="shared" si="38"/>
        <v>0.90370985187778174</v>
      </c>
      <c r="Z79" s="150">
        <f t="shared" si="39"/>
        <v>0.77952310839359229</v>
      </c>
      <c r="AA79" s="15">
        <f>SUM(L$2:L79)-SUM(AB$2:AB79)</f>
        <v>3941.6579999999958</v>
      </c>
      <c r="AC79" s="40">
        <f t="shared" si="40"/>
        <v>268.73718765347854</v>
      </c>
      <c r="AD79" s="40">
        <f t="shared" si="41"/>
        <v>-3131.2628123465215</v>
      </c>
    </row>
    <row r="80" spans="1:30" ht="15" hidden="1" thickTop="1" x14ac:dyDescent="0.25">
      <c r="A80" s="9">
        <v>42817</v>
      </c>
      <c r="B80" s="65" t="s">
        <v>537</v>
      </c>
      <c r="C80" s="46" t="s">
        <v>63</v>
      </c>
      <c r="D80" s="16">
        <v>500</v>
      </c>
      <c r="E80" s="15">
        <v>14.43</v>
      </c>
      <c r="F80" s="16">
        <f t="shared" si="24"/>
        <v>3900</v>
      </c>
      <c r="G80" s="17">
        <f t="shared" si="25"/>
        <v>13.621113333333334</v>
      </c>
      <c r="H80" s="15">
        <f t="shared" si="26"/>
        <v>53122.342000000004</v>
      </c>
      <c r="I80" s="15">
        <f t="shared" si="27"/>
        <v>3154.6579999999958</v>
      </c>
      <c r="J80" s="33">
        <f t="shared" si="21"/>
        <v>5.9384768841705016E-2</v>
      </c>
      <c r="K80" s="15">
        <f t="shared" si="22"/>
        <v>56277</v>
      </c>
      <c r="L80" s="15">
        <f t="shared" si="28"/>
        <v>-787</v>
      </c>
      <c r="M80" s="15">
        <f t="shared" si="29"/>
        <v>5</v>
      </c>
      <c r="N80" s="15">
        <f t="shared" si="30"/>
        <v>0</v>
      </c>
      <c r="P80" s="17">
        <f t="shared" si="31"/>
        <v>0.80888666666666609</v>
      </c>
      <c r="Q80" s="15">
        <f t="shared" si="32"/>
        <v>-7220</v>
      </c>
      <c r="R80" s="35"/>
      <c r="S80" s="35">
        <f t="shared" si="33"/>
        <v>6877.6579999999922</v>
      </c>
      <c r="T80" s="35">
        <f t="shared" si="34"/>
        <v>476.62217602217549</v>
      </c>
      <c r="U80" s="35">
        <f t="shared" si="35"/>
        <v>4376.6221760221752</v>
      </c>
      <c r="V80" s="15">
        <f t="shared" si="36"/>
        <v>60000</v>
      </c>
      <c r="W80" s="17">
        <f t="shared" si="23"/>
        <v>13.709202573783239</v>
      </c>
      <c r="X80" s="17">
        <f t="shared" si="37"/>
        <v>8.8089240449905404E-2</v>
      </c>
      <c r="Y80" s="17">
        <f t="shared" si="38"/>
        <v>0.72079742621676068</v>
      </c>
      <c r="Z80" s="150">
        <f t="shared" si="39"/>
        <v>0.89109816729591051</v>
      </c>
      <c r="AA80" s="15">
        <f>SUM(L$2:L80)-SUM(AB$2:AB80)</f>
        <v>3154.6579999999958</v>
      </c>
      <c r="AC80" s="40">
        <f t="shared" si="40"/>
        <v>218.50870900900873</v>
      </c>
      <c r="AD80" s="40">
        <f t="shared" si="41"/>
        <v>-3681.4912909909913</v>
      </c>
    </row>
    <row r="81" spans="1:30" ht="15" hidden="1" thickTop="1" x14ac:dyDescent="0.25">
      <c r="A81" s="9">
        <v>42818</v>
      </c>
      <c r="B81" s="65"/>
      <c r="C81" s="46" t="s">
        <v>69</v>
      </c>
      <c r="D81" s="16">
        <v>400</v>
      </c>
      <c r="E81" s="15">
        <v>14.63</v>
      </c>
      <c r="F81" s="16">
        <f t="shared" si="24"/>
        <v>3500</v>
      </c>
      <c r="G81" s="17">
        <f t="shared" si="25"/>
        <v>13.508912571428572</v>
      </c>
      <c r="H81" s="15">
        <f t="shared" si="26"/>
        <v>47281.194000000003</v>
      </c>
      <c r="I81" s="15">
        <f t="shared" si="27"/>
        <v>3923.8059999999969</v>
      </c>
      <c r="J81" s="33">
        <f t="shared" si="21"/>
        <v>8.29887248617283E-2</v>
      </c>
      <c r="K81" s="15">
        <f t="shared" si="22"/>
        <v>51205</v>
      </c>
      <c r="L81" s="15">
        <f t="shared" si="28"/>
        <v>769.14800000000105</v>
      </c>
      <c r="M81" s="15">
        <f t="shared" si="29"/>
        <v>5</v>
      </c>
      <c r="N81" s="15">
        <f t="shared" si="30"/>
        <v>5.8520000000000003</v>
      </c>
      <c r="P81" s="17">
        <f t="shared" si="31"/>
        <v>1.1210874285714283</v>
      </c>
      <c r="Q81" s="15">
        <f t="shared" si="32"/>
        <v>5841.148000000001</v>
      </c>
      <c r="R81" s="35"/>
      <c r="S81" s="35">
        <f t="shared" si="33"/>
        <v>12718.805999999993</v>
      </c>
      <c r="T81" s="35">
        <f t="shared" si="34"/>
        <v>869.36473000683475</v>
      </c>
      <c r="U81" s="35">
        <f t="shared" si="35"/>
        <v>4369.3647300068351</v>
      </c>
      <c r="V81" s="15">
        <f t="shared" si="36"/>
        <v>60000</v>
      </c>
      <c r="W81" s="17">
        <f t="shared" si="23"/>
        <v>13.731973343389473</v>
      </c>
      <c r="X81" s="17">
        <f t="shared" si="37"/>
        <v>0.22306077196090079</v>
      </c>
      <c r="Y81" s="17">
        <f t="shared" si="38"/>
        <v>0.8980266566105275</v>
      </c>
      <c r="Z81" s="150">
        <f t="shared" si="39"/>
        <v>0.80103177836438588</v>
      </c>
      <c r="AA81" s="15">
        <f>SUM(L$2:L81)-SUM(AB$2:AB81)</f>
        <v>3923.8059999999969</v>
      </c>
      <c r="AC81" s="40">
        <f t="shared" si="40"/>
        <v>268.06863274094309</v>
      </c>
      <c r="AD81" s="40">
        <f t="shared" si="41"/>
        <v>-3231.931367259057</v>
      </c>
    </row>
    <row r="82" spans="1:30" ht="15" hidden="1" thickTop="1" x14ac:dyDescent="0.25">
      <c r="A82" s="9">
        <v>42818</v>
      </c>
      <c r="B82" s="65"/>
      <c r="C82" s="46" t="s">
        <v>69</v>
      </c>
      <c r="D82" s="16">
        <v>400</v>
      </c>
      <c r="E82" s="15">
        <v>14.74</v>
      </c>
      <c r="F82" s="16">
        <f t="shared" si="24"/>
        <v>3100</v>
      </c>
      <c r="G82" s="17">
        <f t="shared" si="25"/>
        <v>13.35357741935484</v>
      </c>
      <c r="H82" s="15">
        <f t="shared" si="26"/>
        <v>41396.090000000004</v>
      </c>
      <c r="I82" s="15">
        <f t="shared" si="27"/>
        <v>4297.9099999999962</v>
      </c>
      <c r="J82" s="33">
        <f t="shared" si="21"/>
        <v>0.10382405681309505</v>
      </c>
      <c r="K82" s="15">
        <f t="shared" si="22"/>
        <v>45694</v>
      </c>
      <c r="L82" s="15">
        <f t="shared" si="28"/>
        <v>374.10399999999936</v>
      </c>
      <c r="M82" s="15">
        <f t="shared" si="29"/>
        <v>5</v>
      </c>
      <c r="N82" s="15">
        <f t="shared" si="30"/>
        <v>5.8959999999999999</v>
      </c>
      <c r="P82" s="17">
        <f t="shared" si="31"/>
        <v>1.38642258064516</v>
      </c>
      <c r="Q82" s="15">
        <f t="shared" si="32"/>
        <v>5885.1039999999994</v>
      </c>
      <c r="R82" s="35"/>
      <c r="S82" s="35">
        <f t="shared" si="33"/>
        <v>18603.909999999993</v>
      </c>
      <c r="T82" s="35">
        <f t="shared" si="34"/>
        <v>1262.1377204884661</v>
      </c>
      <c r="U82" s="35">
        <f t="shared" si="35"/>
        <v>4362.1377204884666</v>
      </c>
      <c r="V82" s="15">
        <f t="shared" si="36"/>
        <v>60000</v>
      </c>
      <c r="W82" s="17">
        <f t="shared" si="23"/>
        <v>13.754723909377459</v>
      </c>
      <c r="X82" s="17">
        <f t="shared" si="37"/>
        <v>0.40114649002261871</v>
      </c>
      <c r="Y82" s="17">
        <f t="shared" si="38"/>
        <v>0.98527609062254129</v>
      </c>
      <c r="Z82" s="150">
        <f t="shared" si="39"/>
        <v>0.71066073531783536</v>
      </c>
      <c r="AA82" s="15">
        <f>SUM(L$2:L82)-SUM(AB$2:AB82)</f>
        <v>4297.9099999999962</v>
      </c>
      <c r="AC82" s="40">
        <f t="shared" si="40"/>
        <v>291.43562042062393</v>
      </c>
      <c r="AD82" s="40">
        <f t="shared" si="41"/>
        <v>-2808.5643795793762</v>
      </c>
    </row>
    <row r="83" spans="1:30" ht="15" hidden="1" thickTop="1" x14ac:dyDescent="0.25">
      <c r="A83" s="9">
        <v>42821</v>
      </c>
      <c r="B83" s="65"/>
      <c r="C83" s="46" t="s">
        <v>69</v>
      </c>
      <c r="D83" s="16">
        <v>400</v>
      </c>
      <c r="E83" s="15">
        <v>15</v>
      </c>
      <c r="F83" s="16">
        <f t="shared" si="24"/>
        <v>2700</v>
      </c>
      <c r="G83" s="17">
        <f t="shared" si="25"/>
        <v>13.113737037037039</v>
      </c>
      <c r="H83" s="15">
        <f t="shared" si="26"/>
        <v>35407.090000000004</v>
      </c>
      <c r="I83" s="15">
        <f t="shared" si="27"/>
        <v>5092.9099999999962</v>
      </c>
      <c r="J83" s="33">
        <f t="shared" si="21"/>
        <v>0.14383870575074073</v>
      </c>
      <c r="K83" s="15">
        <f t="shared" si="22"/>
        <v>40500</v>
      </c>
      <c r="L83" s="15">
        <f t="shared" si="28"/>
        <v>795</v>
      </c>
      <c r="M83" s="15">
        <f t="shared" si="29"/>
        <v>5</v>
      </c>
      <c r="N83" s="15">
        <f t="shared" si="30"/>
        <v>6</v>
      </c>
      <c r="P83" s="17">
        <f t="shared" si="31"/>
        <v>1.8862629629629613</v>
      </c>
      <c r="Q83" s="15">
        <f t="shared" si="32"/>
        <v>5989</v>
      </c>
      <c r="R83" s="35"/>
      <c r="S83" s="35">
        <f t="shared" si="33"/>
        <v>24592.909999999993</v>
      </c>
      <c r="T83" s="35">
        <f t="shared" si="34"/>
        <v>1639.5273333333328</v>
      </c>
      <c r="U83" s="35">
        <f t="shared" si="35"/>
        <v>4339.5273333333325</v>
      </c>
      <c r="V83" s="15">
        <f t="shared" si="36"/>
        <v>60000</v>
      </c>
      <c r="W83" s="17">
        <f t="shared" si="23"/>
        <v>13.826390616120868</v>
      </c>
      <c r="X83" s="17">
        <f t="shared" si="37"/>
        <v>0.71265357908382931</v>
      </c>
      <c r="Y83" s="17">
        <f t="shared" si="38"/>
        <v>1.1736093838791319</v>
      </c>
      <c r="Z83" s="150">
        <f t="shared" si="39"/>
        <v>0.62218757772543898</v>
      </c>
      <c r="AA83" s="15">
        <f>SUM(L$2:L83)-SUM(AB$2:AB83)</f>
        <v>5092.9099999999962</v>
      </c>
      <c r="AC83" s="40">
        <f t="shared" si="40"/>
        <v>339.35756966666645</v>
      </c>
      <c r="AD83" s="40">
        <f t="shared" si="41"/>
        <v>-2360.6424303333333</v>
      </c>
    </row>
    <row r="84" spans="1:30" ht="15" hidden="1" thickTop="1" x14ac:dyDescent="0.25">
      <c r="A84" s="9">
        <v>42821</v>
      </c>
      <c r="B84" s="65" t="s">
        <v>538</v>
      </c>
      <c r="C84" s="46" t="s">
        <v>63</v>
      </c>
      <c r="D84" s="16">
        <v>500</v>
      </c>
      <c r="E84" s="15">
        <v>14.86</v>
      </c>
      <c r="F84" s="16">
        <f t="shared" si="24"/>
        <v>3200</v>
      </c>
      <c r="G84" s="17">
        <f t="shared" si="25"/>
        <v>13.388153125000001</v>
      </c>
      <c r="H84" s="15">
        <f t="shared" si="26"/>
        <v>42842.090000000004</v>
      </c>
      <c r="I84" s="15">
        <f t="shared" si="27"/>
        <v>4709.9099999999962</v>
      </c>
      <c r="J84" s="33">
        <f t="shared" si="21"/>
        <v>0.10993651336804522</v>
      </c>
      <c r="K84" s="15">
        <f t="shared" si="22"/>
        <v>47552</v>
      </c>
      <c r="L84" s="15">
        <f t="shared" si="28"/>
        <v>-383</v>
      </c>
      <c r="M84" s="15">
        <f t="shared" si="29"/>
        <v>5</v>
      </c>
      <c r="N84" s="15">
        <f t="shared" si="30"/>
        <v>0</v>
      </c>
      <c r="P84" s="17">
        <f t="shared" si="31"/>
        <v>1.4718468749999989</v>
      </c>
      <c r="Q84" s="15">
        <f t="shared" si="32"/>
        <v>-7435</v>
      </c>
      <c r="R84" s="35"/>
      <c r="S84" s="35">
        <f t="shared" si="33"/>
        <v>17157.909999999993</v>
      </c>
      <c r="T84" s="35">
        <f t="shared" si="34"/>
        <v>1154.6372812920588</v>
      </c>
      <c r="U84" s="35">
        <f t="shared" si="35"/>
        <v>4354.637281292059</v>
      </c>
      <c r="V84" s="15">
        <f t="shared" si="36"/>
        <v>60000</v>
      </c>
      <c r="W84" s="17">
        <f t="shared" si="23"/>
        <v>13.778415083562935</v>
      </c>
      <c r="X84" s="17">
        <f t="shared" si="37"/>
        <v>0.39026195856293455</v>
      </c>
      <c r="Y84" s="17">
        <f t="shared" si="38"/>
        <v>1.0815849164370643</v>
      </c>
      <c r="Z84" s="150">
        <f t="shared" si="39"/>
        <v>0.73484880445668987</v>
      </c>
      <c r="AA84" s="15">
        <f>SUM(L$2:L84)-SUM(AB$2:AB84)</f>
        <v>4709.9099999999962</v>
      </c>
      <c r="AC84" s="40">
        <f t="shared" si="40"/>
        <v>316.7937446164197</v>
      </c>
      <c r="AD84" s="40">
        <f t="shared" si="41"/>
        <v>-2883.2062553835804</v>
      </c>
    </row>
    <row r="85" spans="1:30" ht="15" hidden="1" thickTop="1" x14ac:dyDescent="0.25">
      <c r="A85" s="9">
        <v>42822</v>
      </c>
      <c r="B85" s="65" t="s">
        <v>539</v>
      </c>
      <c r="C85" s="46" t="s">
        <v>63</v>
      </c>
      <c r="D85" s="16">
        <v>500</v>
      </c>
      <c r="E85" s="15">
        <v>14.65</v>
      </c>
      <c r="F85" s="16">
        <f t="shared" si="24"/>
        <v>3700</v>
      </c>
      <c r="G85" s="17">
        <f t="shared" si="25"/>
        <v>13.560024324324326</v>
      </c>
      <c r="H85" s="15">
        <f t="shared" si="26"/>
        <v>50172.090000000004</v>
      </c>
      <c r="I85" s="15">
        <f t="shared" si="27"/>
        <v>4032.9099999999962</v>
      </c>
      <c r="J85" s="33">
        <f t="shared" si="21"/>
        <v>8.0381542805970305E-2</v>
      </c>
      <c r="K85" s="15">
        <f t="shared" si="22"/>
        <v>54205</v>
      </c>
      <c r="L85" s="15">
        <f t="shared" si="28"/>
        <v>-677</v>
      </c>
      <c r="M85" s="15">
        <f t="shared" si="29"/>
        <v>5</v>
      </c>
      <c r="N85" s="15">
        <f t="shared" si="30"/>
        <v>0</v>
      </c>
      <c r="P85" s="17">
        <f t="shared" si="31"/>
        <v>1.0899756756756744</v>
      </c>
      <c r="Q85" s="15">
        <f t="shared" si="32"/>
        <v>-7330</v>
      </c>
      <c r="R85" s="35"/>
      <c r="S85" s="35">
        <f t="shared" si="33"/>
        <v>9827.9099999999926</v>
      </c>
      <c r="T85" s="35">
        <f t="shared" si="34"/>
        <v>670.84709897610867</v>
      </c>
      <c r="U85" s="35">
        <f t="shared" si="35"/>
        <v>4370.847098976109</v>
      </c>
      <c r="V85" s="15">
        <f t="shared" si="36"/>
        <v>60000</v>
      </c>
      <c r="W85" s="17">
        <f t="shared" si="23"/>
        <v>13.727316156645076</v>
      </c>
      <c r="X85" s="17">
        <f t="shared" si="37"/>
        <v>0.16729183232074973</v>
      </c>
      <c r="Y85" s="17">
        <f t="shared" si="38"/>
        <v>0.9226838433549247</v>
      </c>
      <c r="Z85" s="150">
        <f t="shared" si="39"/>
        <v>0.84651782965977973</v>
      </c>
      <c r="AA85" s="15">
        <f>SUM(L$2:L85)-SUM(AB$2:AB85)</f>
        <v>4032.9099999999962</v>
      </c>
      <c r="AC85" s="40">
        <f t="shared" si="40"/>
        <v>275.14631706484613</v>
      </c>
      <c r="AD85" s="40">
        <f t="shared" si="41"/>
        <v>-3424.8536829351538</v>
      </c>
    </row>
    <row r="86" spans="1:30" ht="15" hidden="1" thickTop="1" x14ac:dyDescent="0.25">
      <c r="A86" s="9">
        <v>42823</v>
      </c>
      <c r="B86" s="65"/>
      <c r="C86" s="46" t="s">
        <v>69</v>
      </c>
      <c r="D86" s="16">
        <v>400</v>
      </c>
      <c r="E86" s="15">
        <v>15.04</v>
      </c>
      <c r="F86" s="16">
        <f t="shared" si="24"/>
        <v>3300</v>
      </c>
      <c r="G86" s="17">
        <f t="shared" si="25"/>
        <v>13.383971515151517</v>
      </c>
      <c r="H86" s="15">
        <f t="shared" si="26"/>
        <v>44167.106000000007</v>
      </c>
      <c r="I86" s="15">
        <f t="shared" si="27"/>
        <v>5464.893999999993</v>
      </c>
      <c r="J86" s="33">
        <f t="shared" si="21"/>
        <v>0.12373221827121729</v>
      </c>
      <c r="K86" s="15">
        <f t="shared" si="22"/>
        <v>49632</v>
      </c>
      <c r="L86" s="15">
        <f t="shared" si="28"/>
        <v>1431.9839999999967</v>
      </c>
      <c r="M86" s="15">
        <f t="shared" si="29"/>
        <v>5</v>
      </c>
      <c r="N86" s="15">
        <f t="shared" si="30"/>
        <v>6.016</v>
      </c>
      <c r="P86" s="17">
        <f t="shared" si="31"/>
        <v>1.6560284848484823</v>
      </c>
      <c r="Q86" s="15">
        <f t="shared" si="32"/>
        <v>6004.9839999999967</v>
      </c>
      <c r="R86" s="35"/>
      <c r="S86" s="35">
        <f t="shared" si="33"/>
        <v>15832.893999999989</v>
      </c>
      <c r="T86" s="35">
        <f t="shared" si="34"/>
        <v>1052.7190159574461</v>
      </c>
      <c r="U86" s="35">
        <f t="shared" si="35"/>
        <v>4352.7190159574457</v>
      </c>
      <c r="V86" s="15">
        <f t="shared" si="36"/>
        <v>60000</v>
      </c>
      <c r="W86" s="17">
        <f t="shared" si="23"/>
        <v>13.784487300934151</v>
      </c>
      <c r="X86" s="17">
        <f t="shared" si="37"/>
        <v>0.40051578578263403</v>
      </c>
      <c r="Y86" s="17">
        <f t="shared" si="38"/>
        <v>1.2555126990658483</v>
      </c>
      <c r="Z86" s="150">
        <f t="shared" si="39"/>
        <v>0.75814680155137826</v>
      </c>
      <c r="AA86" s="15">
        <f>SUM(L$2:L86)-SUM(AB$2:AB86)</f>
        <v>5464.893999999993</v>
      </c>
      <c r="AC86" s="40">
        <f t="shared" si="40"/>
        <v>363.17563517287192</v>
      </c>
      <c r="AD86" s="40">
        <f t="shared" si="41"/>
        <v>-2936.8243648271282</v>
      </c>
    </row>
    <row r="87" spans="1:30" ht="15" hidden="1" thickTop="1" x14ac:dyDescent="0.25">
      <c r="A87" s="9">
        <v>42824</v>
      </c>
      <c r="B87" s="65" t="s">
        <v>540</v>
      </c>
      <c r="C87" s="46" t="s">
        <v>63</v>
      </c>
      <c r="D87" s="16">
        <v>500</v>
      </c>
      <c r="E87" s="15">
        <v>14.59</v>
      </c>
      <c r="F87" s="16">
        <f t="shared" si="24"/>
        <v>3800</v>
      </c>
      <c r="G87" s="17">
        <f t="shared" si="25"/>
        <v>13.543975263157897</v>
      </c>
      <c r="H87" s="15">
        <f t="shared" si="26"/>
        <v>51467.106000000007</v>
      </c>
      <c r="I87" s="15">
        <f t="shared" si="27"/>
        <v>3974.893999999993</v>
      </c>
      <c r="J87" s="33">
        <f t="shared" si="21"/>
        <v>7.723173710214036E-2</v>
      </c>
      <c r="K87" s="15">
        <f t="shared" si="22"/>
        <v>55442</v>
      </c>
      <c r="L87" s="15">
        <f t="shared" si="28"/>
        <v>-1490</v>
      </c>
      <c r="M87" s="15">
        <f t="shared" si="29"/>
        <v>5</v>
      </c>
      <c r="N87" s="15">
        <f t="shared" si="30"/>
        <v>0</v>
      </c>
      <c r="P87" s="17">
        <f t="shared" si="31"/>
        <v>1.046024736842103</v>
      </c>
      <c r="Q87" s="15">
        <f t="shared" si="32"/>
        <v>-7300</v>
      </c>
      <c r="R87" s="35"/>
      <c r="S87" s="35">
        <f t="shared" si="33"/>
        <v>8532.8939999999893</v>
      </c>
      <c r="T87" s="35">
        <f t="shared" si="34"/>
        <v>584.84537354352221</v>
      </c>
      <c r="U87" s="35">
        <f t="shared" si="35"/>
        <v>4384.8453735435223</v>
      </c>
      <c r="V87" s="15">
        <f t="shared" si="36"/>
        <v>60000</v>
      </c>
      <c r="W87" s="17">
        <f t="shared" si="23"/>
        <v>13.683492777651185</v>
      </c>
      <c r="X87" s="17">
        <f t="shared" si="37"/>
        <v>0.13951751449328853</v>
      </c>
      <c r="Y87" s="17">
        <f t="shared" si="38"/>
        <v>0.90650722234881442</v>
      </c>
      <c r="Z87" s="150">
        <f t="shared" si="39"/>
        <v>0.86662120925124175</v>
      </c>
      <c r="AA87" s="15">
        <f>SUM(L$2:L87)-SUM(AB$2:AB87)</f>
        <v>3974.893999999993</v>
      </c>
      <c r="AC87" s="40">
        <f t="shared" si="40"/>
        <v>272.30339636737443</v>
      </c>
      <c r="AD87" s="40">
        <f t="shared" si="41"/>
        <v>-3527.6966036326257</v>
      </c>
    </row>
    <row r="88" spans="1:30" ht="15" hidden="1" thickTop="1" x14ac:dyDescent="0.25">
      <c r="A88" s="9">
        <v>42824</v>
      </c>
      <c r="B88" s="65" t="s">
        <v>541</v>
      </c>
      <c r="C88" s="46" t="s">
        <v>63</v>
      </c>
      <c r="D88" s="16">
        <v>500</v>
      </c>
      <c r="E88" s="15">
        <v>14.32</v>
      </c>
      <c r="F88" s="16">
        <f t="shared" si="24"/>
        <v>4300</v>
      </c>
      <c r="G88" s="17">
        <f t="shared" si="25"/>
        <v>13.635373488372094</v>
      </c>
      <c r="H88" s="15">
        <f t="shared" si="26"/>
        <v>58632.106000000007</v>
      </c>
      <c r="I88" s="15">
        <f t="shared" si="27"/>
        <v>2943.893999999993</v>
      </c>
      <c r="J88" s="33">
        <f t="shared" si="21"/>
        <v>5.0209589947186876E-2</v>
      </c>
      <c r="K88" s="15">
        <f t="shared" si="22"/>
        <v>61576</v>
      </c>
      <c r="L88" s="15">
        <f t="shared" si="28"/>
        <v>-1031</v>
      </c>
      <c r="M88" s="15">
        <f t="shared" si="29"/>
        <v>5</v>
      </c>
      <c r="N88" s="15">
        <f t="shared" si="30"/>
        <v>0</v>
      </c>
      <c r="P88" s="17">
        <f t="shared" si="31"/>
        <v>0.684626511627906</v>
      </c>
      <c r="Q88" s="15">
        <f t="shared" si="32"/>
        <v>-7165</v>
      </c>
      <c r="R88" s="35"/>
      <c r="S88" s="35">
        <f t="shared" si="33"/>
        <v>1367.8939999999893</v>
      </c>
      <c r="T88" s="35">
        <f t="shared" si="34"/>
        <v>95.523324022345619</v>
      </c>
      <c r="U88" s="35">
        <f t="shared" si="35"/>
        <v>4395.5233240223461</v>
      </c>
      <c r="V88" s="15">
        <f t="shared" si="36"/>
        <v>60000</v>
      </c>
      <c r="W88" s="17">
        <f t="shared" si="23"/>
        <v>13.650251762307557</v>
      </c>
      <c r="X88" s="17">
        <f t="shared" si="37"/>
        <v>1.4878273935462261E-2</v>
      </c>
      <c r="Y88" s="17">
        <f t="shared" si="38"/>
        <v>0.66974823769244374</v>
      </c>
      <c r="Z88" s="150">
        <f t="shared" si="39"/>
        <v>0.97826804296537495</v>
      </c>
      <c r="AA88" s="15">
        <f>SUM(L$2:L88)-SUM(AB$2:AB88)</f>
        <v>2943.893999999993</v>
      </c>
      <c r="AC88" s="40">
        <f t="shared" si="40"/>
        <v>205.47640034916154</v>
      </c>
      <c r="AD88" s="40">
        <f t="shared" si="41"/>
        <v>-4094.5235996508386</v>
      </c>
    </row>
    <row r="89" spans="1:30" ht="15" hidden="1" thickTop="1" x14ac:dyDescent="0.25">
      <c r="A89" s="9">
        <v>42825</v>
      </c>
      <c r="B89" s="65"/>
      <c r="C89" s="46" t="s">
        <v>69</v>
      </c>
      <c r="D89" s="16">
        <v>400</v>
      </c>
      <c r="E89" s="15">
        <v>14.76</v>
      </c>
      <c r="F89" s="16">
        <f t="shared" si="24"/>
        <v>3900</v>
      </c>
      <c r="G89" s="17">
        <f t="shared" si="25"/>
        <v>13.52282307692308</v>
      </c>
      <c r="H89" s="15">
        <f t="shared" si="26"/>
        <v>52739.010000000009</v>
      </c>
      <c r="I89" s="15">
        <f t="shared" si="27"/>
        <v>4824.9899999999907</v>
      </c>
      <c r="J89" s="33">
        <f t="shared" si="21"/>
        <v>9.1488065475631514E-2</v>
      </c>
      <c r="K89" s="15">
        <f t="shared" si="22"/>
        <v>57564</v>
      </c>
      <c r="L89" s="15">
        <f t="shared" si="28"/>
        <v>1881.0959999999977</v>
      </c>
      <c r="M89" s="15">
        <f t="shared" si="29"/>
        <v>5</v>
      </c>
      <c r="N89" s="15">
        <f t="shared" si="30"/>
        <v>5.9039999999999999</v>
      </c>
      <c r="P89" s="17">
        <f t="shared" si="31"/>
        <v>1.2371769230769196</v>
      </c>
      <c r="Q89" s="15">
        <f t="shared" si="32"/>
        <v>5893.0959999999977</v>
      </c>
      <c r="R89" s="35"/>
      <c r="S89" s="35">
        <f t="shared" si="33"/>
        <v>7260.989999999987</v>
      </c>
      <c r="T89" s="35">
        <f t="shared" si="34"/>
        <v>491.93699186991785</v>
      </c>
      <c r="U89" s="35">
        <f t="shared" si="35"/>
        <v>4391.9369918699176</v>
      </c>
      <c r="V89" s="15">
        <f t="shared" si="36"/>
        <v>60000</v>
      </c>
      <c r="W89" s="17">
        <f t="shared" si="23"/>
        <v>13.661398173759846</v>
      </c>
      <c r="X89" s="17">
        <f t="shared" si="37"/>
        <v>0.13857509683676561</v>
      </c>
      <c r="Y89" s="17">
        <f t="shared" si="38"/>
        <v>1.098601826240154</v>
      </c>
      <c r="Z89" s="150">
        <f t="shared" si="39"/>
        <v>0.88799088129438997</v>
      </c>
      <c r="AA89" s="15">
        <f>SUM(L$2:L89)-SUM(AB$2:AB89)</f>
        <v>4824.9899999999907</v>
      </c>
      <c r="AC89" s="40">
        <f t="shared" si="40"/>
        <v>326.73289329268232</v>
      </c>
      <c r="AD89" s="40">
        <f t="shared" si="41"/>
        <v>-3573.2671067073179</v>
      </c>
    </row>
    <row r="90" spans="1:30" ht="15" hidden="1" thickTop="1" x14ac:dyDescent="0.25">
      <c r="A90" s="9">
        <v>42825</v>
      </c>
      <c r="B90" s="65" t="s">
        <v>542</v>
      </c>
      <c r="C90" s="46" t="s">
        <v>63</v>
      </c>
      <c r="D90" s="16">
        <v>500</v>
      </c>
      <c r="E90" s="15">
        <v>14.52</v>
      </c>
      <c r="F90" s="16">
        <f t="shared" si="24"/>
        <v>4400</v>
      </c>
      <c r="G90" s="17">
        <f t="shared" si="25"/>
        <v>13.637275000000002</v>
      </c>
      <c r="H90" s="15">
        <f t="shared" si="26"/>
        <v>60004.010000000009</v>
      </c>
      <c r="I90" s="15">
        <f t="shared" si="27"/>
        <v>3883.9899999999907</v>
      </c>
      <c r="J90" s="33">
        <f t="shared" si="21"/>
        <v>6.4728840622484837E-2</v>
      </c>
      <c r="K90" s="15">
        <f t="shared" si="22"/>
        <v>63888</v>
      </c>
      <c r="L90" s="15">
        <f t="shared" si="28"/>
        <v>-941</v>
      </c>
      <c r="M90" s="15">
        <f t="shared" si="29"/>
        <v>5</v>
      </c>
      <c r="N90" s="15">
        <f t="shared" si="30"/>
        <v>0</v>
      </c>
      <c r="P90" s="17">
        <f t="shared" si="31"/>
        <v>0.8827249999999971</v>
      </c>
      <c r="Q90" s="15">
        <f t="shared" si="32"/>
        <v>-7265</v>
      </c>
      <c r="R90" s="35"/>
      <c r="S90" s="35">
        <f t="shared" si="33"/>
        <v>-4.0100000000129512</v>
      </c>
      <c r="T90" s="35">
        <f t="shared" si="34"/>
        <v>-0.27617079889896357</v>
      </c>
      <c r="U90" s="35">
        <f t="shared" si="35"/>
        <v>4399.7238292011007</v>
      </c>
      <c r="V90" s="15">
        <f t="shared" si="36"/>
        <v>60000</v>
      </c>
      <c r="W90" s="17">
        <f t="shared" si="23"/>
        <v>13.637219591324842</v>
      </c>
      <c r="X90" s="17">
        <f t="shared" si="37"/>
        <v>-5.5408675160961707E-5</v>
      </c>
      <c r="Y90" s="17">
        <f t="shared" si="38"/>
        <v>0.88278040867515806</v>
      </c>
      <c r="Z90" s="150">
        <f t="shared" si="39"/>
        <v>1.0000627700304883</v>
      </c>
      <c r="AA90" s="15">
        <f>SUM(L$2:L90)-SUM(AB$2:AB90)</f>
        <v>3883.9899999999907</v>
      </c>
      <c r="AC90" s="40">
        <f t="shared" si="40"/>
        <v>267.35867803030243</v>
      </c>
      <c r="AD90" s="40">
        <f t="shared" si="41"/>
        <v>-4132.6413219696979</v>
      </c>
    </row>
    <row r="91" spans="1:30" ht="15" hidden="1" thickTop="1" x14ac:dyDescent="0.25">
      <c r="A91" s="9">
        <v>42830</v>
      </c>
      <c r="B91" s="65"/>
      <c r="C91" s="46" t="s">
        <v>69</v>
      </c>
      <c r="D91" s="16">
        <v>400</v>
      </c>
      <c r="E91" s="15">
        <v>14.73</v>
      </c>
      <c r="F91" s="16">
        <f t="shared" si="24"/>
        <v>4000</v>
      </c>
      <c r="G91" s="17">
        <f t="shared" si="25"/>
        <v>13.530725500000003</v>
      </c>
      <c r="H91" s="15">
        <f t="shared" si="26"/>
        <v>54122.902000000009</v>
      </c>
      <c r="I91" s="15">
        <f t="shared" si="27"/>
        <v>4797.0979999999909</v>
      </c>
      <c r="J91" s="33">
        <f t="shared" si="21"/>
        <v>8.8633421762934858E-2</v>
      </c>
      <c r="K91" s="15">
        <f t="shared" si="22"/>
        <v>58920</v>
      </c>
      <c r="L91" s="15">
        <f t="shared" si="28"/>
        <v>913.10800000000017</v>
      </c>
      <c r="M91" s="15">
        <f t="shared" si="29"/>
        <v>5</v>
      </c>
      <c r="N91" s="15">
        <f t="shared" si="30"/>
        <v>5.8920000000000003</v>
      </c>
      <c r="P91" s="17">
        <f t="shared" si="31"/>
        <v>1.1992744999999978</v>
      </c>
      <c r="Q91" s="15">
        <f t="shared" si="32"/>
        <v>5881.1080000000002</v>
      </c>
      <c r="R91" s="35"/>
      <c r="S91" s="35">
        <f t="shared" si="33"/>
        <v>5877.0979999999872</v>
      </c>
      <c r="T91" s="35">
        <f t="shared" si="34"/>
        <v>398.98832315003307</v>
      </c>
      <c r="U91" s="35">
        <f t="shared" si="35"/>
        <v>4398.9883231500335</v>
      </c>
      <c r="V91" s="15">
        <f t="shared" si="36"/>
        <v>60000</v>
      </c>
      <c r="W91" s="17">
        <f t="shared" si="23"/>
        <v>13.639499719570775</v>
      </c>
      <c r="X91" s="17">
        <f t="shared" si="37"/>
        <v>0.1087742195707726</v>
      </c>
      <c r="Y91" s="17">
        <f t="shared" si="38"/>
        <v>1.0905002804292252</v>
      </c>
      <c r="Z91" s="150">
        <f t="shared" si="39"/>
        <v>0.90929998130471845</v>
      </c>
      <c r="AA91" s="15">
        <f>SUM(L$2:L91)-SUM(AB$2:AB91)</f>
        <v>4797.0979999999909</v>
      </c>
      <c r="AC91" s="40">
        <f t="shared" si="40"/>
        <v>325.50573326544406</v>
      </c>
      <c r="AD91" s="40">
        <f t="shared" si="41"/>
        <v>-3674.4942667345558</v>
      </c>
    </row>
    <row r="92" spans="1:30" ht="15" hidden="1" thickTop="1" x14ac:dyDescent="0.25">
      <c r="A92" s="9">
        <v>42830</v>
      </c>
      <c r="B92" s="65"/>
      <c r="C92" s="46" t="s">
        <v>69</v>
      </c>
      <c r="D92" s="16">
        <v>400</v>
      </c>
      <c r="E92" s="15">
        <v>14.9</v>
      </c>
      <c r="F92" s="16">
        <f t="shared" si="24"/>
        <v>3600</v>
      </c>
      <c r="G92" s="17">
        <f t="shared" si="25"/>
        <v>13.381628333333335</v>
      </c>
      <c r="H92" s="15">
        <f t="shared" si="26"/>
        <v>48173.862000000008</v>
      </c>
      <c r="I92" s="15">
        <f t="shared" si="27"/>
        <v>5466.1379999999917</v>
      </c>
      <c r="J92" s="33">
        <f t="shared" si="21"/>
        <v>0.11346688376364747</v>
      </c>
      <c r="K92" s="15">
        <f t="shared" si="22"/>
        <v>53640</v>
      </c>
      <c r="L92" s="15">
        <f t="shared" si="28"/>
        <v>669.04000000000087</v>
      </c>
      <c r="M92" s="15">
        <f t="shared" si="29"/>
        <v>5</v>
      </c>
      <c r="N92" s="15">
        <f t="shared" si="30"/>
        <v>5.96</v>
      </c>
      <c r="P92" s="17">
        <f t="shared" si="31"/>
        <v>1.5183716666666651</v>
      </c>
      <c r="Q92" s="15">
        <f t="shared" si="32"/>
        <v>5949.0400000000009</v>
      </c>
      <c r="R92" s="35"/>
      <c r="S92" s="35">
        <f t="shared" si="33"/>
        <v>11826.137999999988</v>
      </c>
      <c r="T92" s="35">
        <f t="shared" si="34"/>
        <v>793.70053691275086</v>
      </c>
      <c r="U92" s="35">
        <f t="shared" si="35"/>
        <v>4393.700536912751</v>
      </c>
      <c r="V92" s="15">
        <f t="shared" si="36"/>
        <v>60000</v>
      </c>
      <c r="W92" s="17">
        <f t="shared" si="23"/>
        <v>13.655914757030576</v>
      </c>
      <c r="X92" s="17">
        <f t="shared" si="37"/>
        <v>0.27428642369724088</v>
      </c>
      <c r="Y92" s="17">
        <f t="shared" si="38"/>
        <v>1.2440852429694242</v>
      </c>
      <c r="Z92" s="150">
        <f t="shared" si="39"/>
        <v>0.81935488542183454</v>
      </c>
      <c r="AA92" s="15">
        <f>SUM(L$2:L92)-SUM(AB$2:AB92)</f>
        <v>5466.1379999999917</v>
      </c>
      <c r="AC92" s="40">
        <f t="shared" si="40"/>
        <v>366.67147187919409</v>
      </c>
      <c r="AD92" s="40">
        <f t="shared" si="41"/>
        <v>-3233.3285281208059</v>
      </c>
    </row>
    <row r="93" spans="1:30" ht="15" hidden="1" thickTop="1" x14ac:dyDescent="0.25">
      <c r="A93" s="9">
        <v>42831</v>
      </c>
      <c r="B93" s="65"/>
      <c r="C93" s="46" t="s">
        <v>69</v>
      </c>
      <c r="D93" s="16">
        <v>400</v>
      </c>
      <c r="E93" s="15">
        <v>14.92</v>
      </c>
      <c r="F93" s="16">
        <f t="shared" si="24"/>
        <v>3200</v>
      </c>
      <c r="G93" s="17">
        <f t="shared" si="25"/>
        <v>13.192759375000003</v>
      </c>
      <c r="H93" s="15">
        <f t="shared" si="26"/>
        <v>42216.830000000009</v>
      </c>
      <c r="I93" s="15">
        <f t="shared" si="27"/>
        <v>5527.169999999991</v>
      </c>
      <c r="J93" s="33">
        <f t="shared" si="21"/>
        <v>0.13092337818827204</v>
      </c>
      <c r="K93" s="15">
        <f t="shared" si="22"/>
        <v>47744</v>
      </c>
      <c r="L93" s="15">
        <f t="shared" si="28"/>
        <v>61.031999999999243</v>
      </c>
      <c r="M93" s="15">
        <f t="shared" si="29"/>
        <v>5</v>
      </c>
      <c r="N93" s="15">
        <f t="shared" si="30"/>
        <v>5.968</v>
      </c>
      <c r="P93" s="17">
        <f t="shared" si="31"/>
        <v>1.7272406249999968</v>
      </c>
      <c r="Q93" s="15">
        <f t="shared" si="32"/>
        <v>5957.0319999999992</v>
      </c>
      <c r="R93" s="35"/>
      <c r="S93" s="35">
        <f t="shared" si="33"/>
        <v>17783.169999999987</v>
      </c>
      <c r="T93" s="35">
        <f t="shared" si="34"/>
        <v>1191.9014745308302</v>
      </c>
      <c r="U93" s="35">
        <f t="shared" si="35"/>
        <v>4391.9014745308305</v>
      </c>
      <c r="V93" s="15">
        <f t="shared" si="36"/>
        <v>60000</v>
      </c>
      <c r="W93" s="17">
        <f t="shared" si="23"/>
        <v>13.661508653585988</v>
      </c>
      <c r="X93" s="17">
        <f t="shared" si="37"/>
        <v>0.46874927858598525</v>
      </c>
      <c r="Y93" s="17">
        <f t="shared" si="38"/>
        <v>1.2584913464140115</v>
      </c>
      <c r="Z93" s="150">
        <f t="shared" si="39"/>
        <v>0.72861379485791933</v>
      </c>
      <c r="AA93" s="15">
        <f>SUM(L$2:L93)-SUM(AB$2:AB93)</f>
        <v>5527.169999999991</v>
      </c>
      <c r="AC93" s="40">
        <f t="shared" si="40"/>
        <v>370.26852647453023</v>
      </c>
      <c r="AD93" s="40">
        <f t="shared" si="41"/>
        <v>-2829.7314735254699</v>
      </c>
    </row>
    <row r="94" spans="1:30" ht="15" hidden="1" thickTop="1" x14ac:dyDescent="0.25">
      <c r="A94" s="9">
        <v>42831</v>
      </c>
      <c r="B94" s="65"/>
      <c r="C94" s="46" t="s">
        <v>69</v>
      </c>
      <c r="D94" s="16">
        <v>400</v>
      </c>
      <c r="E94" s="15">
        <v>15</v>
      </c>
      <c r="F94" s="16">
        <f t="shared" si="24"/>
        <v>2800</v>
      </c>
      <c r="G94" s="17">
        <f t="shared" si="25"/>
        <v>12.938510714285718</v>
      </c>
      <c r="H94" s="15">
        <f t="shared" si="26"/>
        <v>36227.830000000009</v>
      </c>
      <c r="I94" s="15">
        <f t="shared" si="27"/>
        <v>5772.169999999991</v>
      </c>
      <c r="J94" s="33">
        <f t="shared" si="21"/>
        <v>0.15932971972099871</v>
      </c>
      <c r="K94" s="15">
        <f t="shared" si="22"/>
        <v>42000</v>
      </c>
      <c r="L94" s="15">
        <f t="shared" si="28"/>
        <v>245</v>
      </c>
      <c r="M94" s="15">
        <f t="shared" si="29"/>
        <v>5</v>
      </c>
      <c r="N94" s="15">
        <f t="shared" si="30"/>
        <v>6</v>
      </c>
      <c r="P94" s="17">
        <f t="shared" si="31"/>
        <v>2.0614892857142824</v>
      </c>
      <c r="Q94" s="15">
        <f t="shared" si="32"/>
        <v>5989</v>
      </c>
      <c r="R94" s="35"/>
      <c r="S94" s="35">
        <f t="shared" si="33"/>
        <v>23772.169999999987</v>
      </c>
      <c r="T94" s="35">
        <f t="shared" si="34"/>
        <v>1584.8113333333324</v>
      </c>
      <c r="U94" s="35">
        <f t="shared" si="35"/>
        <v>4384.8113333333322</v>
      </c>
      <c r="V94" s="15">
        <f t="shared" si="36"/>
        <v>60000</v>
      </c>
      <c r="W94" s="17">
        <f t="shared" si="23"/>
        <v>13.683599005476028</v>
      </c>
      <c r="X94" s="17">
        <f t="shared" si="37"/>
        <v>0.74508829119031006</v>
      </c>
      <c r="Y94" s="17">
        <f t="shared" si="38"/>
        <v>1.3164009945239723</v>
      </c>
      <c r="Z94" s="150">
        <f t="shared" si="39"/>
        <v>0.6385679535888813</v>
      </c>
      <c r="AA94" s="15">
        <f>SUM(L$2:L94)-SUM(AB$2:AB94)</f>
        <v>5772.169999999991</v>
      </c>
      <c r="AC94" s="40">
        <f t="shared" si="40"/>
        <v>384.61892766666608</v>
      </c>
      <c r="AD94" s="40">
        <f t="shared" si="41"/>
        <v>-2415.381072333334</v>
      </c>
    </row>
    <row r="95" spans="1:30" ht="15" hidden="1" thickTop="1" x14ac:dyDescent="0.25">
      <c r="A95" s="9">
        <v>42832</v>
      </c>
      <c r="B95" s="65" t="s">
        <v>232</v>
      </c>
      <c r="C95" s="46" t="s">
        <v>63</v>
      </c>
      <c r="D95" s="16">
        <v>400</v>
      </c>
      <c r="E95" s="15">
        <v>14.75</v>
      </c>
      <c r="F95" s="16">
        <f t="shared" si="24"/>
        <v>3200</v>
      </c>
      <c r="G95" s="17">
        <f t="shared" si="25"/>
        <v>13.166509375000002</v>
      </c>
      <c r="H95" s="15">
        <f t="shared" si="26"/>
        <v>42132.830000000009</v>
      </c>
      <c r="I95" s="15">
        <f t="shared" si="27"/>
        <v>5067.169999999991</v>
      </c>
      <c r="J95" s="33">
        <f t="shared" si="21"/>
        <v>0.12026654748802756</v>
      </c>
      <c r="K95" s="15">
        <f t="shared" si="22"/>
        <v>47200</v>
      </c>
      <c r="L95" s="15">
        <f t="shared" si="28"/>
        <v>-705</v>
      </c>
      <c r="M95" s="15">
        <f t="shared" si="29"/>
        <v>5</v>
      </c>
      <c r="N95" s="15">
        <f t="shared" si="30"/>
        <v>0</v>
      </c>
      <c r="P95" s="17">
        <f t="shared" si="31"/>
        <v>1.5834906249999978</v>
      </c>
      <c r="Q95" s="15">
        <f t="shared" si="32"/>
        <v>-5905</v>
      </c>
      <c r="R95" s="35"/>
      <c r="S95" s="35">
        <f t="shared" si="33"/>
        <v>17867.169999999987</v>
      </c>
      <c r="T95" s="35">
        <f t="shared" si="34"/>
        <v>1211.3335593220331</v>
      </c>
      <c r="U95" s="35">
        <f t="shared" si="35"/>
        <v>4411.3335593220327</v>
      </c>
      <c r="V95" s="15">
        <f t="shared" si="36"/>
        <v>60000</v>
      </c>
      <c r="W95" s="17">
        <f t="shared" si="23"/>
        <v>13.60132921102916</v>
      </c>
      <c r="X95" s="17">
        <f t="shared" si="37"/>
        <v>0.43481983602915797</v>
      </c>
      <c r="Y95" s="17">
        <f t="shared" si="38"/>
        <v>1.1486707889708399</v>
      </c>
      <c r="Z95" s="150">
        <f t="shared" si="39"/>
        <v>0.72540422458822185</v>
      </c>
      <c r="AA95" s="15">
        <f>SUM(L$2:L95)-SUM(AB$2:AB95)</f>
        <v>5067.169999999991</v>
      </c>
      <c r="AC95" s="40">
        <f t="shared" si="40"/>
        <v>343.3651806779655</v>
      </c>
      <c r="AD95" s="40">
        <f t="shared" si="41"/>
        <v>-2856.6348193220347</v>
      </c>
    </row>
    <row r="96" spans="1:30" ht="15" hidden="1" thickTop="1" x14ac:dyDescent="0.25">
      <c r="A96" s="9">
        <v>42835</v>
      </c>
      <c r="B96" s="65" t="s">
        <v>543</v>
      </c>
      <c r="C96" s="46" t="s">
        <v>63</v>
      </c>
      <c r="D96" s="16">
        <v>500</v>
      </c>
      <c r="E96" s="15">
        <v>14.68</v>
      </c>
      <c r="F96" s="16">
        <f t="shared" si="24"/>
        <v>3700</v>
      </c>
      <c r="G96" s="17">
        <f t="shared" si="25"/>
        <v>13.372386486486489</v>
      </c>
      <c r="H96" s="15">
        <f t="shared" si="26"/>
        <v>49477.830000000009</v>
      </c>
      <c r="I96" s="15">
        <f t="shared" si="27"/>
        <v>4838.169999999991</v>
      </c>
      <c r="J96" s="33">
        <f t="shared" si="21"/>
        <v>9.7784603730599925E-2</v>
      </c>
      <c r="K96" s="15">
        <f t="shared" si="22"/>
        <v>54316</v>
      </c>
      <c r="L96" s="15">
        <f t="shared" si="28"/>
        <v>-229</v>
      </c>
      <c r="M96" s="15">
        <f t="shared" si="29"/>
        <v>5</v>
      </c>
      <c r="N96" s="15">
        <f t="shared" si="30"/>
        <v>0</v>
      </c>
      <c r="P96" s="17">
        <f t="shared" si="31"/>
        <v>1.3076135135135107</v>
      </c>
      <c r="Q96" s="15">
        <f t="shared" si="32"/>
        <v>-7345</v>
      </c>
      <c r="R96" s="35"/>
      <c r="S96" s="35">
        <f t="shared" si="33"/>
        <v>10522.169999999987</v>
      </c>
      <c r="T96" s="35">
        <f t="shared" si="34"/>
        <v>716.76907356948141</v>
      </c>
      <c r="U96" s="35">
        <f t="shared" si="35"/>
        <v>4416.7690735694814</v>
      </c>
      <c r="V96" s="15">
        <f t="shared" si="36"/>
        <v>60000</v>
      </c>
      <c r="W96" s="17">
        <f t="shared" si="23"/>
        <v>13.584590681692593</v>
      </c>
      <c r="X96" s="17">
        <f t="shared" si="37"/>
        <v>0.21220419520610356</v>
      </c>
      <c r="Y96" s="17">
        <f t="shared" si="38"/>
        <v>1.0954093183074072</v>
      </c>
      <c r="Z96" s="150">
        <f t="shared" si="39"/>
        <v>0.83771642537104318</v>
      </c>
      <c r="AA96" s="15">
        <f>SUM(L$2:L96)-SUM(AB$2:AB96)</f>
        <v>4838.169999999991</v>
      </c>
      <c r="AC96" s="40">
        <f t="shared" si="40"/>
        <v>329.41082527247897</v>
      </c>
      <c r="AD96" s="40">
        <f t="shared" si="41"/>
        <v>-3370.5891747275209</v>
      </c>
    </row>
    <row r="97" spans="1:30" ht="15" hidden="1" thickTop="1" x14ac:dyDescent="0.25">
      <c r="A97" s="9">
        <v>42835</v>
      </c>
      <c r="B97" s="65"/>
      <c r="C97" s="46" t="s">
        <v>69</v>
      </c>
      <c r="D97" s="16">
        <v>400</v>
      </c>
      <c r="E97" s="15">
        <v>14.91</v>
      </c>
      <c r="F97" s="16">
        <f t="shared" si="24"/>
        <v>3300</v>
      </c>
      <c r="G97" s="17">
        <f t="shared" si="25"/>
        <v>13.189331515151517</v>
      </c>
      <c r="H97" s="15">
        <f t="shared" si="26"/>
        <v>43524.794000000009</v>
      </c>
      <c r="I97" s="15">
        <f t="shared" si="27"/>
        <v>5678.205999999991</v>
      </c>
      <c r="J97" s="33">
        <f t="shared" si="21"/>
        <v>0.13045911256926324</v>
      </c>
      <c r="K97" s="15">
        <f t="shared" si="22"/>
        <v>49203</v>
      </c>
      <c r="L97" s="15">
        <f t="shared" si="28"/>
        <v>840.03600000000006</v>
      </c>
      <c r="M97" s="15">
        <f t="shared" si="29"/>
        <v>5</v>
      </c>
      <c r="N97" s="15">
        <f t="shared" si="30"/>
        <v>5.9640000000000004</v>
      </c>
      <c r="P97" s="17">
        <f t="shared" si="31"/>
        <v>1.720668484848483</v>
      </c>
      <c r="Q97" s="15">
        <f t="shared" si="32"/>
        <v>5953.0360000000001</v>
      </c>
      <c r="R97" s="35"/>
      <c r="S97" s="35">
        <f t="shared" si="33"/>
        <v>16475.205999999987</v>
      </c>
      <c r="T97" s="35">
        <f t="shared" si="34"/>
        <v>1104.9769282360824</v>
      </c>
      <c r="U97" s="35">
        <f t="shared" si="35"/>
        <v>4404.9769282360821</v>
      </c>
      <c r="V97" s="15">
        <f t="shared" si="36"/>
        <v>60000</v>
      </c>
      <c r="W97" s="17">
        <f t="shared" si="23"/>
        <v>13.620956699091327</v>
      </c>
      <c r="X97" s="17">
        <f t="shared" si="37"/>
        <v>0.43162518393980953</v>
      </c>
      <c r="Y97" s="17">
        <f t="shared" si="38"/>
        <v>1.2890433009086735</v>
      </c>
      <c r="Z97" s="150">
        <f t="shared" si="39"/>
        <v>0.74915261845002301</v>
      </c>
      <c r="AA97" s="15">
        <f>SUM(L$2:L97)-SUM(AB$2:AB97)</f>
        <v>5678.205999999991</v>
      </c>
      <c r="AC97" s="40">
        <f t="shared" si="40"/>
        <v>380.64164299128043</v>
      </c>
      <c r="AD97" s="40">
        <f t="shared" si="41"/>
        <v>-2919.3583570087194</v>
      </c>
    </row>
    <row r="98" spans="1:30" ht="15" hidden="1" thickTop="1" x14ac:dyDescent="0.25">
      <c r="A98" s="9">
        <v>42835</v>
      </c>
      <c r="B98" s="65"/>
      <c r="C98" s="46" t="s">
        <v>69</v>
      </c>
      <c r="D98" s="16">
        <v>400</v>
      </c>
      <c r="E98" s="15">
        <v>15.03</v>
      </c>
      <c r="F98" s="16">
        <f t="shared" si="24"/>
        <v>2900</v>
      </c>
      <c r="G98" s="17">
        <f t="shared" si="25"/>
        <v>12.939243448275866</v>
      </c>
      <c r="H98" s="15">
        <f t="shared" si="26"/>
        <v>37523.806000000011</v>
      </c>
      <c r="I98" s="15">
        <f t="shared" si="27"/>
        <v>6063.1939999999886</v>
      </c>
      <c r="J98" s="33">
        <f t="shared" si="21"/>
        <v>0.1615825963922739</v>
      </c>
      <c r="K98" s="15">
        <f t="shared" si="22"/>
        <v>43587</v>
      </c>
      <c r="L98" s="15">
        <f t="shared" si="28"/>
        <v>384.98799999999756</v>
      </c>
      <c r="M98" s="15">
        <f t="shared" si="29"/>
        <v>5</v>
      </c>
      <c r="N98" s="15">
        <f t="shared" si="30"/>
        <v>6.0119999999999996</v>
      </c>
      <c r="P98" s="17">
        <f t="shared" si="31"/>
        <v>2.0907565517241338</v>
      </c>
      <c r="Q98" s="15">
        <f t="shared" si="32"/>
        <v>6000.9879999999976</v>
      </c>
      <c r="R98" s="35"/>
      <c r="S98" s="35">
        <f t="shared" si="33"/>
        <v>22476.193999999985</v>
      </c>
      <c r="T98" s="35">
        <f t="shared" si="34"/>
        <v>1495.4220891550224</v>
      </c>
      <c r="U98" s="35">
        <f t="shared" si="35"/>
        <v>4395.4220891550221</v>
      </c>
      <c r="V98" s="15">
        <f t="shared" si="36"/>
        <v>60000</v>
      </c>
      <c r="W98" s="17">
        <f t="shared" si="23"/>
        <v>13.650566153371274</v>
      </c>
      <c r="X98" s="17">
        <f t="shared" si="37"/>
        <v>0.71132270509540874</v>
      </c>
      <c r="Y98" s="17">
        <f t="shared" si="38"/>
        <v>1.379433846628725</v>
      </c>
      <c r="Z98" s="150">
        <f t="shared" si="39"/>
        <v>0.65977736407961163</v>
      </c>
      <c r="AA98" s="15">
        <f>SUM(L$2:L98)-SUM(AB$2:AB98)</f>
        <v>6063.1939999999886</v>
      </c>
      <c r="AC98" s="40">
        <f t="shared" si="40"/>
        <v>403.20441803060476</v>
      </c>
      <c r="AD98" s="40">
        <f t="shared" si="41"/>
        <v>-2496.7955819693952</v>
      </c>
    </row>
    <row r="99" spans="1:30" ht="15" hidden="1" thickTop="1" x14ac:dyDescent="0.25">
      <c r="A99" s="9">
        <v>42836</v>
      </c>
      <c r="B99" s="65" t="s">
        <v>402</v>
      </c>
      <c r="C99" s="46" t="s">
        <v>63</v>
      </c>
      <c r="D99" s="16">
        <v>400</v>
      </c>
      <c r="E99" s="15">
        <v>14.72</v>
      </c>
      <c r="F99" s="16">
        <f t="shared" si="24"/>
        <v>3300</v>
      </c>
      <c r="G99" s="17">
        <f t="shared" si="25"/>
        <v>13.156607878787883</v>
      </c>
      <c r="H99" s="15">
        <f t="shared" si="26"/>
        <v>43416.806000000011</v>
      </c>
      <c r="I99" s="15">
        <f t="shared" si="27"/>
        <v>5159.1939999999886</v>
      </c>
      <c r="J99" s="33">
        <f t="shared" si="21"/>
        <v>0.11882942287371365</v>
      </c>
      <c r="K99" s="15">
        <f t="shared" si="22"/>
        <v>48576</v>
      </c>
      <c r="L99" s="15">
        <f t="shared" si="28"/>
        <v>-904</v>
      </c>
      <c r="M99" s="15">
        <f t="shared" si="29"/>
        <v>5</v>
      </c>
      <c r="N99" s="15">
        <f t="shared" si="30"/>
        <v>0</v>
      </c>
      <c r="P99" s="17">
        <f t="shared" si="31"/>
        <v>1.563392121212118</v>
      </c>
      <c r="Q99" s="15">
        <f t="shared" si="32"/>
        <v>-5893</v>
      </c>
      <c r="R99" s="35"/>
      <c r="S99" s="35">
        <f t="shared" si="33"/>
        <v>16583.193999999985</v>
      </c>
      <c r="T99" s="35">
        <f t="shared" si="34"/>
        <v>1126.5756793478249</v>
      </c>
      <c r="U99" s="35">
        <f t="shared" si="35"/>
        <v>4426.5756793478249</v>
      </c>
      <c r="V99" s="15">
        <f t="shared" si="36"/>
        <v>60000</v>
      </c>
      <c r="W99" s="17">
        <f t="shared" si="23"/>
        <v>13.554495471506296</v>
      </c>
      <c r="X99" s="17">
        <f t="shared" si="37"/>
        <v>0.39788759271841379</v>
      </c>
      <c r="Y99" s="17">
        <f t="shared" si="38"/>
        <v>1.1655045284937042</v>
      </c>
      <c r="Z99" s="150">
        <f t="shared" si="39"/>
        <v>0.74549725093284624</v>
      </c>
      <c r="AA99" s="15">
        <f>SUM(L$2:L99)-SUM(AB$2:AB99)</f>
        <v>5159.1939999999886</v>
      </c>
      <c r="AC99" s="40">
        <f t="shared" si="40"/>
        <v>350.31347846467315</v>
      </c>
      <c r="AD99" s="40">
        <f t="shared" si="41"/>
        <v>-2949.6865215353268</v>
      </c>
    </row>
    <row r="100" spans="1:30" ht="15" hidden="1" thickTop="1" x14ac:dyDescent="0.25">
      <c r="A100" s="9">
        <v>42836</v>
      </c>
      <c r="B100" s="65"/>
      <c r="C100" s="46" t="s">
        <v>69</v>
      </c>
      <c r="D100" s="16">
        <v>400</v>
      </c>
      <c r="E100" s="15">
        <v>15</v>
      </c>
      <c r="F100" s="16">
        <f t="shared" si="24"/>
        <v>2900</v>
      </c>
      <c r="G100" s="17">
        <f t="shared" si="25"/>
        <v>12.906140000000004</v>
      </c>
      <c r="H100" s="15">
        <f t="shared" si="26"/>
        <v>37427.806000000011</v>
      </c>
      <c r="I100" s="15">
        <f t="shared" si="27"/>
        <v>6072.1939999999886</v>
      </c>
      <c r="J100" s="33">
        <f t="shared" si="21"/>
        <v>0.16223750865866907</v>
      </c>
      <c r="K100" s="15">
        <f t="shared" si="22"/>
        <v>43500</v>
      </c>
      <c r="L100" s="15">
        <f t="shared" si="28"/>
        <v>913</v>
      </c>
      <c r="M100" s="15">
        <f t="shared" si="29"/>
        <v>5</v>
      </c>
      <c r="N100" s="15">
        <f t="shared" si="30"/>
        <v>6</v>
      </c>
      <c r="P100" s="17">
        <f t="shared" si="31"/>
        <v>2.0938599999999958</v>
      </c>
      <c r="Q100" s="15">
        <f t="shared" si="32"/>
        <v>5989</v>
      </c>
      <c r="R100" s="35"/>
      <c r="S100" s="35">
        <f t="shared" si="33"/>
        <v>22572.193999999985</v>
      </c>
      <c r="T100" s="35">
        <f t="shared" si="34"/>
        <v>1504.8129333333322</v>
      </c>
      <c r="U100" s="35">
        <f t="shared" si="35"/>
        <v>4404.8129333333327</v>
      </c>
      <c r="V100" s="15">
        <f t="shared" si="36"/>
        <v>60000</v>
      </c>
      <c r="W100" s="17">
        <f t="shared" si="23"/>
        <v>13.62146381880402</v>
      </c>
      <c r="X100" s="17">
        <f t="shared" si="37"/>
        <v>0.7153238188040163</v>
      </c>
      <c r="Y100" s="17">
        <f t="shared" si="38"/>
        <v>1.3785361811959795</v>
      </c>
      <c r="Z100" s="150">
        <f t="shared" si="39"/>
        <v>0.65837075124219435</v>
      </c>
      <c r="AA100" s="15">
        <f>SUM(L$2:L100)-SUM(AB$2:AB100)</f>
        <v>6072.1939999999886</v>
      </c>
      <c r="AC100" s="40">
        <f t="shared" si="40"/>
        <v>404.61052686666596</v>
      </c>
      <c r="AD100" s="40">
        <f t="shared" si="41"/>
        <v>-2495.3894731333339</v>
      </c>
    </row>
    <row r="101" spans="1:30" ht="15" hidden="1" thickTop="1" x14ac:dyDescent="0.25">
      <c r="A101" s="9">
        <v>42837</v>
      </c>
      <c r="B101" s="151" t="s">
        <v>406</v>
      </c>
      <c r="C101" s="46" t="s">
        <v>63</v>
      </c>
      <c r="D101" s="16">
        <v>400</v>
      </c>
      <c r="E101" s="15">
        <v>14.81</v>
      </c>
      <c r="F101" s="16">
        <f t="shared" si="24"/>
        <v>3300</v>
      </c>
      <c r="G101" s="17">
        <f t="shared" si="25"/>
        <v>13.138426060606063</v>
      </c>
      <c r="H101" s="15">
        <f t="shared" si="26"/>
        <v>43356.806000000011</v>
      </c>
      <c r="I101" s="15">
        <f t="shared" si="27"/>
        <v>5516.1939999999886</v>
      </c>
      <c r="J101" s="33">
        <f t="shared" si="21"/>
        <v>0.12722786821519999</v>
      </c>
      <c r="K101" s="15">
        <f t="shared" si="22"/>
        <v>48873</v>
      </c>
      <c r="L101" s="15">
        <f t="shared" si="28"/>
        <v>-556</v>
      </c>
      <c r="M101" s="15">
        <f t="shared" si="29"/>
        <v>5</v>
      </c>
      <c r="N101" s="15">
        <f t="shared" si="30"/>
        <v>0</v>
      </c>
      <c r="P101" s="17">
        <f t="shared" si="31"/>
        <v>1.6715739393939373</v>
      </c>
      <c r="Q101" s="15">
        <f t="shared" si="32"/>
        <v>-5929</v>
      </c>
      <c r="R101" s="35"/>
      <c r="S101" s="35">
        <f t="shared" si="33"/>
        <v>16643.193999999985</v>
      </c>
      <c r="T101" s="35">
        <f t="shared" si="34"/>
        <v>1123.7808237677234</v>
      </c>
      <c r="U101" s="35">
        <f t="shared" si="35"/>
        <v>4423.7808237677236</v>
      </c>
      <c r="V101" s="15">
        <f t="shared" si="36"/>
        <v>60000</v>
      </c>
      <c r="W101" s="17">
        <f t="shared" si="23"/>
        <v>13.563058928606264</v>
      </c>
      <c r="X101" s="17">
        <f t="shared" si="37"/>
        <v>0.4246328680002005</v>
      </c>
      <c r="Y101" s="17">
        <f t="shared" si="38"/>
        <v>1.2469410713937368</v>
      </c>
      <c r="Z101" s="150">
        <f t="shared" si="39"/>
        <v>0.74596824107334458</v>
      </c>
      <c r="AA101" s="15">
        <f>SUM(L$2:L101)-SUM(AB$2:AB101)</f>
        <v>5516.1939999999886</v>
      </c>
      <c r="AB101" s="84"/>
      <c r="AC101" s="40">
        <f t="shared" si="40"/>
        <v>372.27791377447591</v>
      </c>
      <c r="AD101" s="40">
        <f t="shared" si="41"/>
        <v>-2927.722086225524</v>
      </c>
    </row>
    <row r="102" spans="1:30" ht="15" hidden="1" thickTop="1" x14ac:dyDescent="0.25">
      <c r="A102" s="9">
        <v>42837</v>
      </c>
      <c r="B102" s="65" t="s">
        <v>404</v>
      </c>
      <c r="C102" s="46" t="s">
        <v>63</v>
      </c>
      <c r="D102" s="16">
        <v>400</v>
      </c>
      <c r="E102" s="15">
        <v>14.7</v>
      </c>
      <c r="F102" s="16">
        <f t="shared" si="24"/>
        <v>3700</v>
      </c>
      <c r="G102" s="17">
        <f t="shared" si="25"/>
        <v>13.30859621621622</v>
      </c>
      <c r="H102" s="15">
        <f t="shared" si="26"/>
        <v>49241.806000000011</v>
      </c>
      <c r="I102" s="15">
        <f t="shared" si="27"/>
        <v>5148.1939999999886</v>
      </c>
      <c r="J102" s="33">
        <f t="shared" si="21"/>
        <v>0.10454925231621243</v>
      </c>
      <c r="K102" s="15">
        <f t="shared" si="22"/>
        <v>54390</v>
      </c>
      <c r="L102" s="15">
        <f t="shared" si="28"/>
        <v>-368</v>
      </c>
      <c r="M102" s="15">
        <f t="shared" si="29"/>
        <v>5</v>
      </c>
      <c r="N102" s="15">
        <f t="shared" si="30"/>
        <v>0</v>
      </c>
      <c r="P102" s="17">
        <f t="shared" si="31"/>
        <v>1.3914037837837796</v>
      </c>
      <c r="Q102" s="15">
        <f t="shared" si="32"/>
        <v>-5885</v>
      </c>
      <c r="R102" s="35"/>
      <c r="S102" s="35">
        <f t="shared" si="33"/>
        <v>10758.193999999985</v>
      </c>
      <c r="T102" s="35">
        <f t="shared" si="34"/>
        <v>731.84993197278811</v>
      </c>
      <c r="U102" s="35">
        <f t="shared" si="35"/>
        <v>4431.849931972788</v>
      </c>
      <c r="V102" s="15">
        <f t="shared" si="36"/>
        <v>60000</v>
      </c>
      <c r="W102" s="17">
        <f t="shared" si="23"/>
        <v>13.538364547757075</v>
      </c>
      <c r="X102" s="17">
        <f t="shared" si="37"/>
        <v>0.22976833154085519</v>
      </c>
      <c r="Y102" s="17">
        <f t="shared" si="38"/>
        <v>1.1616354522429244</v>
      </c>
      <c r="Z102" s="150">
        <f t="shared" si="39"/>
        <v>0.83486581377835301</v>
      </c>
      <c r="AA102" s="15">
        <f>SUM(L$2:L102)-SUM(AB$2:AB102)</f>
        <v>5148.1939999999886</v>
      </c>
      <c r="AC102" s="40">
        <f t="shared" si="40"/>
        <v>350.04217027210814</v>
      </c>
      <c r="AD102" s="40">
        <f t="shared" si="41"/>
        <v>-3349.9578297278917</v>
      </c>
    </row>
    <row r="103" spans="1:30" ht="15" hidden="1" thickTop="1" x14ac:dyDescent="0.25">
      <c r="A103" s="9">
        <v>42838</v>
      </c>
      <c r="B103" s="65" t="s">
        <v>544</v>
      </c>
      <c r="C103" s="46" t="s">
        <v>63</v>
      </c>
      <c r="D103" s="16">
        <v>500</v>
      </c>
      <c r="E103" s="15">
        <v>14.49</v>
      </c>
      <c r="F103" s="16">
        <f t="shared" si="24"/>
        <v>4200</v>
      </c>
      <c r="G103" s="17">
        <f t="shared" si="25"/>
        <v>13.450430000000003</v>
      </c>
      <c r="H103" s="15">
        <f t="shared" si="26"/>
        <v>56491.806000000011</v>
      </c>
      <c r="I103" s="15">
        <f t="shared" si="27"/>
        <v>4366.1939999999886</v>
      </c>
      <c r="J103" s="33">
        <f t="shared" si="21"/>
        <v>7.7288978865359501E-2</v>
      </c>
      <c r="K103" s="15">
        <f t="shared" si="22"/>
        <v>60858</v>
      </c>
      <c r="L103" s="15">
        <f t="shared" si="28"/>
        <v>-782</v>
      </c>
      <c r="M103" s="15">
        <f t="shared" si="29"/>
        <v>5</v>
      </c>
      <c r="N103" s="15">
        <f t="shared" si="30"/>
        <v>0</v>
      </c>
      <c r="P103" s="17">
        <f t="shared" si="31"/>
        <v>1.0395699999999977</v>
      </c>
      <c r="Q103" s="15">
        <f t="shared" si="32"/>
        <v>-7250</v>
      </c>
      <c r="R103" s="35"/>
      <c r="S103" s="35">
        <f t="shared" si="33"/>
        <v>3508.193999999985</v>
      </c>
      <c r="T103" s="35">
        <f t="shared" si="34"/>
        <v>242.11138716356004</v>
      </c>
      <c r="U103" s="35">
        <f t="shared" si="35"/>
        <v>4442.1113871635598</v>
      </c>
      <c r="V103" s="15">
        <f t="shared" si="36"/>
        <v>60000</v>
      </c>
      <c r="W103" s="17">
        <f t="shared" si="23"/>
        <v>13.507090383501628</v>
      </c>
      <c r="X103" s="17">
        <f t="shared" si="37"/>
        <v>5.6660383501625944E-2</v>
      </c>
      <c r="Y103" s="17">
        <f t="shared" si="38"/>
        <v>0.98290961649837172</v>
      </c>
      <c r="Z103" s="150">
        <f t="shared" si="39"/>
        <v>0.94549632684511398</v>
      </c>
      <c r="AA103" s="15">
        <f>SUM(L$2:L103)-SUM(AB$2:AB103)</f>
        <v>4366.1939999999886</v>
      </c>
      <c r="AC103" s="40">
        <f t="shared" si="40"/>
        <v>301.17397536231806</v>
      </c>
      <c r="AD103" s="40">
        <f t="shared" si="41"/>
        <v>-3898.8260246376822</v>
      </c>
    </row>
    <row r="104" spans="1:30" ht="15" hidden="1" thickTop="1" x14ac:dyDescent="0.25">
      <c r="A104" s="9">
        <v>42839</v>
      </c>
      <c r="B104" s="65" t="s">
        <v>545</v>
      </c>
      <c r="C104" s="46" t="s">
        <v>63</v>
      </c>
      <c r="D104" s="16">
        <v>500</v>
      </c>
      <c r="E104" s="15">
        <v>14.18</v>
      </c>
      <c r="F104" s="16">
        <f t="shared" si="24"/>
        <v>4700</v>
      </c>
      <c r="G104" s="17">
        <f t="shared" si="25"/>
        <v>13.529107659574471</v>
      </c>
      <c r="H104" s="15">
        <f t="shared" si="26"/>
        <v>63586.806000000011</v>
      </c>
      <c r="I104" s="15">
        <f t="shared" si="27"/>
        <v>3059.1939999999886</v>
      </c>
      <c r="J104" s="33">
        <f t="shared" si="21"/>
        <v>4.8110515253745927E-2</v>
      </c>
      <c r="K104" s="15">
        <f t="shared" si="22"/>
        <v>66646</v>
      </c>
      <c r="L104" s="15">
        <f t="shared" si="28"/>
        <v>-1307</v>
      </c>
      <c r="M104" s="15">
        <f t="shared" si="29"/>
        <v>5</v>
      </c>
      <c r="N104" s="15">
        <f t="shared" si="30"/>
        <v>0</v>
      </c>
      <c r="P104" s="17">
        <f t="shared" si="31"/>
        <v>0.65089234042552846</v>
      </c>
      <c r="Q104" s="15">
        <f t="shared" si="32"/>
        <v>-7095</v>
      </c>
      <c r="R104" s="35"/>
      <c r="S104" s="35">
        <f t="shared" si="33"/>
        <v>-3586.806000000015</v>
      </c>
      <c r="T104" s="35">
        <f t="shared" si="34"/>
        <v>-252.94823695345664</v>
      </c>
      <c r="U104" s="35">
        <f t="shared" si="35"/>
        <v>4447.0517630465438</v>
      </c>
      <c r="V104" s="15">
        <f t="shared" si="36"/>
        <v>60000</v>
      </c>
      <c r="W104" s="17">
        <f t="shared" si="23"/>
        <v>13.492084913105614</v>
      </c>
      <c r="X104" s="17">
        <f t="shared" si="37"/>
        <v>-3.7022746468856838E-2</v>
      </c>
      <c r="Y104" s="17">
        <f t="shared" si="38"/>
        <v>0.6879150868943853</v>
      </c>
      <c r="Z104" s="150">
        <f t="shared" si="39"/>
        <v>1.0568799848599399</v>
      </c>
      <c r="AA104" s="15">
        <f>SUM(L$2:L104)-SUM(AB$2:AB104)</f>
        <v>3059.1939999999886</v>
      </c>
      <c r="AC104" s="40">
        <f t="shared" si="40"/>
        <v>215.63218638927989</v>
      </c>
      <c r="AD104" s="40">
        <f t="shared" si="41"/>
        <v>-4484.3678136107201</v>
      </c>
    </row>
    <row r="105" spans="1:30" ht="15" hidden="1" thickTop="1" x14ac:dyDescent="0.25">
      <c r="A105" s="9">
        <v>42839</v>
      </c>
      <c r="B105" s="65"/>
      <c r="C105" s="46" t="s">
        <v>63</v>
      </c>
      <c r="D105" s="16">
        <v>500</v>
      </c>
      <c r="E105" s="15">
        <v>14</v>
      </c>
      <c r="F105" s="16">
        <f t="shared" si="24"/>
        <v>5200</v>
      </c>
      <c r="G105" s="17">
        <f t="shared" si="25"/>
        <v>13.57534730769231</v>
      </c>
      <c r="H105" s="15">
        <f t="shared" si="26"/>
        <v>70591.806000000011</v>
      </c>
      <c r="I105" s="15">
        <f t="shared" si="27"/>
        <v>2208.1939999999886</v>
      </c>
      <c r="J105" s="33">
        <f t="shared" si="21"/>
        <v>3.1281165975552305E-2</v>
      </c>
      <c r="K105" s="15">
        <f t="shared" si="22"/>
        <v>72800</v>
      </c>
      <c r="L105" s="15">
        <f t="shared" si="28"/>
        <v>-851</v>
      </c>
      <c r="M105" s="15">
        <f t="shared" si="29"/>
        <v>5</v>
      </c>
      <c r="N105" s="15">
        <f t="shared" si="30"/>
        <v>0</v>
      </c>
      <c r="P105" s="17">
        <f t="shared" si="31"/>
        <v>0.42465269230769032</v>
      </c>
      <c r="Q105" s="15">
        <f t="shared" si="32"/>
        <v>-7005</v>
      </c>
      <c r="R105" s="35"/>
      <c r="S105" s="35">
        <f t="shared" si="33"/>
        <v>-10591.806000000015</v>
      </c>
      <c r="T105" s="35">
        <f t="shared" si="34"/>
        <v>-756.55757142857249</v>
      </c>
      <c r="U105" s="35">
        <f t="shared" si="35"/>
        <v>4443.4424285714276</v>
      </c>
      <c r="V105" s="15">
        <f t="shared" si="36"/>
        <v>60000</v>
      </c>
      <c r="W105" s="17">
        <f t="shared" si="23"/>
        <v>13.503044309564752</v>
      </c>
      <c r="X105" s="17">
        <f t="shared" si="37"/>
        <v>-7.2302998127558027E-2</v>
      </c>
      <c r="Y105" s="17">
        <f t="shared" si="38"/>
        <v>0.49695569043524834</v>
      </c>
      <c r="Z105" s="150">
        <f t="shared" si="39"/>
        <v>1.1702638401622785</v>
      </c>
      <c r="AA105" s="15">
        <f>SUM(L$2:L105)-SUM(AB$2:AB105)</f>
        <v>2208.1939999999886</v>
      </c>
      <c r="AC105" s="40">
        <f t="shared" si="40"/>
        <v>157.64927878571348</v>
      </c>
      <c r="AD105" s="40">
        <f t="shared" si="41"/>
        <v>-5042.3507212142868</v>
      </c>
    </row>
    <row r="106" spans="1:30" ht="15" hidden="1" thickTop="1" x14ac:dyDescent="0.25">
      <c r="A106" s="9">
        <v>42842</v>
      </c>
      <c r="B106" s="65"/>
      <c r="C106" s="46" t="s">
        <v>63</v>
      </c>
      <c r="D106" s="16">
        <v>500</v>
      </c>
      <c r="E106" s="15">
        <v>13.77</v>
      </c>
      <c r="F106" s="16">
        <f t="shared" si="24"/>
        <v>5700</v>
      </c>
      <c r="G106" s="17">
        <f t="shared" si="25"/>
        <v>13.593299298245617</v>
      </c>
      <c r="H106" s="15">
        <f t="shared" si="26"/>
        <v>77481.806000000011</v>
      </c>
      <c r="I106" s="15">
        <f t="shared" si="27"/>
        <v>1007.1939999999886</v>
      </c>
      <c r="J106" s="33">
        <f t="shared" si="21"/>
        <v>1.2999103299166547E-2</v>
      </c>
      <c r="K106" s="15">
        <f t="shared" si="22"/>
        <v>78489</v>
      </c>
      <c r="L106" s="15">
        <f t="shared" si="28"/>
        <v>-1201</v>
      </c>
      <c r="M106" s="15">
        <f t="shared" si="29"/>
        <v>5</v>
      </c>
      <c r="N106" s="15">
        <f t="shared" si="30"/>
        <v>0</v>
      </c>
      <c r="P106" s="17">
        <f t="shared" si="31"/>
        <v>0.17670070175438291</v>
      </c>
      <c r="Q106" s="15">
        <f t="shared" si="32"/>
        <v>-6890</v>
      </c>
      <c r="R106" s="35"/>
      <c r="S106" s="35">
        <f t="shared" si="33"/>
        <v>-17481.806000000015</v>
      </c>
      <c r="T106" s="35">
        <f t="shared" si="34"/>
        <v>-1269.5574437182293</v>
      </c>
      <c r="U106" s="35">
        <f t="shared" si="35"/>
        <v>4430.4425562817705</v>
      </c>
      <c r="V106" s="15">
        <f t="shared" si="36"/>
        <v>60000</v>
      </c>
      <c r="W106" s="17">
        <f t="shared" si="23"/>
        <v>13.542665148638049</v>
      </c>
      <c r="X106" s="17">
        <f t="shared" si="37"/>
        <v>-5.0634149607567736E-2</v>
      </c>
      <c r="Y106" s="17">
        <f t="shared" si="38"/>
        <v>0.22733485136195064</v>
      </c>
      <c r="Z106" s="150">
        <f t="shared" si="39"/>
        <v>1.2865531891206146</v>
      </c>
      <c r="AA106" s="15">
        <f>SUM(L$2:L106)-SUM(AB$2:AB106)</f>
        <v>1007.1939999999886</v>
      </c>
      <c r="AC106" s="40">
        <f t="shared" si="40"/>
        <v>73.107509295569258</v>
      </c>
      <c r="AD106" s="40">
        <f t="shared" si="41"/>
        <v>-5626.8924907044311</v>
      </c>
    </row>
    <row r="107" spans="1:30" ht="15" hidden="1" thickTop="1" x14ac:dyDescent="0.25">
      <c r="A107" s="9">
        <v>42844</v>
      </c>
      <c r="B107" s="65"/>
      <c r="C107" s="46" t="s">
        <v>63</v>
      </c>
      <c r="D107" s="16">
        <v>500</v>
      </c>
      <c r="E107" s="15">
        <v>13.23</v>
      </c>
      <c r="F107" s="16">
        <f t="shared" si="24"/>
        <v>6200</v>
      </c>
      <c r="G107" s="17">
        <f t="shared" si="25"/>
        <v>13.564807419354841</v>
      </c>
      <c r="H107" s="15">
        <f t="shared" si="26"/>
        <v>84101.806000000011</v>
      </c>
      <c r="I107" s="15">
        <f t="shared" si="27"/>
        <v>-2075.8060000000114</v>
      </c>
      <c r="J107" s="33">
        <f t="shared" si="21"/>
        <v>-2.4682062118856395E-2</v>
      </c>
      <c r="K107" s="15">
        <f t="shared" si="22"/>
        <v>82026</v>
      </c>
      <c r="L107" s="15">
        <f t="shared" si="28"/>
        <v>-3083</v>
      </c>
      <c r="M107" s="15">
        <f t="shared" si="29"/>
        <v>5</v>
      </c>
      <c r="N107" s="15">
        <f t="shared" si="30"/>
        <v>0</v>
      </c>
      <c r="P107" s="17">
        <f t="shared" si="31"/>
        <v>-0.33480741935484026</v>
      </c>
      <c r="Q107" s="15">
        <f t="shared" si="32"/>
        <v>-6620</v>
      </c>
      <c r="R107" s="35"/>
      <c r="S107" s="35">
        <f t="shared" si="33"/>
        <v>-24101.806000000015</v>
      </c>
      <c r="T107" s="35">
        <f t="shared" si="34"/>
        <v>-1821.7540438397591</v>
      </c>
      <c r="U107" s="35">
        <f t="shared" si="35"/>
        <v>4378.2459561602409</v>
      </c>
      <c r="V107" s="15">
        <f t="shared" si="36"/>
        <v>60000</v>
      </c>
      <c r="W107" s="17">
        <f t="shared" si="23"/>
        <v>13.704118179011695</v>
      </c>
      <c r="X107" s="17">
        <f t="shared" si="37"/>
        <v>0.1393107596568548</v>
      </c>
      <c r="Y107" s="17">
        <f t="shared" si="38"/>
        <v>-0.47411817901169506</v>
      </c>
      <c r="Z107" s="150">
        <f t="shared" si="39"/>
        <v>1.4160922118312085</v>
      </c>
      <c r="AA107" s="15">
        <f>SUM(L$2:L107)-SUM(AB$2:AB107)</f>
        <v>-2075.8060000000114</v>
      </c>
      <c r="AC107" s="40">
        <f t="shared" si="40"/>
        <v>-156.82298541194342</v>
      </c>
      <c r="AD107" s="40">
        <f t="shared" si="41"/>
        <v>-6356.8229854119436</v>
      </c>
    </row>
    <row r="108" spans="1:30" ht="15" hidden="1" thickTop="1" x14ac:dyDescent="0.25">
      <c r="A108" s="9">
        <v>42844</v>
      </c>
      <c r="B108" s="65" t="s">
        <v>546</v>
      </c>
      <c r="C108" s="46" t="s">
        <v>69</v>
      </c>
      <c r="D108" s="16">
        <v>400</v>
      </c>
      <c r="E108" s="15">
        <v>13.41</v>
      </c>
      <c r="F108" s="16">
        <f t="shared" si="24"/>
        <v>5800</v>
      </c>
      <c r="G108" s="17">
        <f t="shared" si="25"/>
        <v>13.577270689655174</v>
      </c>
      <c r="H108" s="15">
        <f t="shared" si="26"/>
        <v>78748.170000000013</v>
      </c>
      <c r="I108" s="15">
        <f t="shared" si="27"/>
        <v>-970.17000000001281</v>
      </c>
      <c r="J108" s="33">
        <f t="shared" si="21"/>
        <v>-1.2319905338752758E-2</v>
      </c>
      <c r="K108" s="15">
        <f t="shared" si="22"/>
        <v>77778</v>
      </c>
      <c r="L108" s="15">
        <f t="shared" si="28"/>
        <v>1105.6359999999986</v>
      </c>
      <c r="M108" s="15">
        <f t="shared" si="29"/>
        <v>5</v>
      </c>
      <c r="N108" s="15">
        <f t="shared" si="30"/>
        <v>5.3639999999999999</v>
      </c>
      <c r="P108" s="17">
        <f t="shared" si="31"/>
        <v>-0.16727068965517411</v>
      </c>
      <c r="Q108" s="15">
        <f t="shared" si="32"/>
        <v>5353.6359999999986</v>
      </c>
      <c r="R108" s="35"/>
      <c r="S108" s="35">
        <f t="shared" si="33"/>
        <v>-18748.170000000016</v>
      </c>
      <c r="T108" s="35">
        <f t="shared" si="34"/>
        <v>-1398.0738255033568</v>
      </c>
      <c r="U108" s="35">
        <f t="shared" si="35"/>
        <v>4401.9261744966434</v>
      </c>
      <c r="V108" s="15">
        <f t="shared" si="36"/>
        <v>60000</v>
      </c>
      <c r="W108" s="17">
        <f t="shared" si="23"/>
        <v>13.63039669943146</v>
      </c>
      <c r="X108" s="17">
        <f t="shared" si="37"/>
        <v>5.3126009776285343E-2</v>
      </c>
      <c r="Y108" s="17">
        <f t="shared" si="38"/>
        <v>-0.22039669943145945</v>
      </c>
      <c r="Z108" s="150">
        <f t="shared" si="39"/>
        <v>1.3176050142783744</v>
      </c>
      <c r="AA108" s="15">
        <f>SUM(L$2:L108)-SUM(AB$2:AB108)</f>
        <v>-970.17000000001281</v>
      </c>
      <c r="AC108" s="40">
        <f t="shared" si="40"/>
        <v>-72.310582774050175</v>
      </c>
      <c r="AD108" s="40">
        <f t="shared" si="41"/>
        <v>-5872.3105827740501</v>
      </c>
    </row>
    <row r="109" spans="1:30" ht="15" hidden="1" thickTop="1" x14ac:dyDescent="0.25">
      <c r="A109" s="9">
        <v>42849</v>
      </c>
      <c r="B109" s="65"/>
      <c r="C109" s="46" t="s">
        <v>63</v>
      </c>
      <c r="D109" s="16">
        <v>500</v>
      </c>
      <c r="E109" s="15">
        <v>13.14</v>
      </c>
      <c r="F109" s="16">
        <f t="shared" si="24"/>
        <v>6300</v>
      </c>
      <c r="G109" s="17">
        <f t="shared" si="25"/>
        <v>13.543360317460319</v>
      </c>
      <c r="H109" s="15">
        <f t="shared" si="26"/>
        <v>85323.170000000013</v>
      </c>
      <c r="I109" s="15">
        <f t="shared" si="27"/>
        <v>-2541.1700000000128</v>
      </c>
      <c r="J109" s="33">
        <f t="shared" si="21"/>
        <v>-2.9782883125416076E-2</v>
      </c>
      <c r="K109" s="15">
        <f t="shared" si="22"/>
        <v>82782</v>
      </c>
      <c r="L109" s="15">
        <f t="shared" si="28"/>
        <v>-1571</v>
      </c>
      <c r="M109" s="15">
        <f t="shared" si="29"/>
        <v>5</v>
      </c>
      <c r="N109" s="15">
        <f t="shared" si="30"/>
        <v>0</v>
      </c>
      <c r="P109" s="17">
        <f t="shared" si="31"/>
        <v>-0.40336031746031864</v>
      </c>
      <c r="Q109" s="15">
        <f t="shared" si="32"/>
        <v>-6575</v>
      </c>
      <c r="R109" s="35"/>
      <c r="S109" s="35">
        <f t="shared" si="33"/>
        <v>-25323.170000000016</v>
      </c>
      <c r="T109" s="35">
        <f t="shared" si="34"/>
        <v>-1927.1818873668201</v>
      </c>
      <c r="U109" s="35">
        <f t="shared" si="35"/>
        <v>4372.8181126331801</v>
      </c>
      <c r="V109" s="15">
        <f t="shared" si="36"/>
        <v>60000</v>
      </c>
      <c r="W109" s="17">
        <f t="shared" si="23"/>
        <v>13.721128675958076</v>
      </c>
      <c r="X109" s="17">
        <f t="shared" si="37"/>
        <v>0.1777683584977563</v>
      </c>
      <c r="Y109" s="17">
        <f t="shared" si="38"/>
        <v>-0.58112867595807494</v>
      </c>
      <c r="Z109" s="150">
        <f t="shared" si="39"/>
        <v>1.440718510975598</v>
      </c>
      <c r="AA109" s="15">
        <f>SUM(L$2:L109)-SUM(AB$2:AB109)</f>
        <v>-2541.1700000000128</v>
      </c>
      <c r="AC109" s="40">
        <f t="shared" si="40"/>
        <v>-193.29523706240585</v>
      </c>
      <c r="AD109" s="40">
        <f t="shared" si="41"/>
        <v>-6493.2952370624062</v>
      </c>
    </row>
    <row r="110" spans="1:30" ht="15" hidden="1" thickTop="1" x14ac:dyDescent="0.25">
      <c r="A110" s="9">
        <v>42851</v>
      </c>
      <c r="B110" s="151"/>
      <c r="C110" s="46" t="s">
        <v>63</v>
      </c>
      <c r="D110" s="16">
        <v>500</v>
      </c>
      <c r="E110" s="15">
        <v>13.06</v>
      </c>
      <c r="F110" s="16">
        <f t="shared" si="24"/>
        <v>6800</v>
      </c>
      <c r="G110" s="17">
        <f t="shared" si="25"/>
        <v>13.508554411764708</v>
      </c>
      <c r="H110" s="15">
        <f t="shared" si="26"/>
        <v>91858.170000000013</v>
      </c>
      <c r="I110" s="15">
        <f t="shared" si="27"/>
        <v>-3050.1700000000128</v>
      </c>
      <c r="J110" s="33">
        <f t="shared" si="21"/>
        <v>-3.3205211904395758E-2</v>
      </c>
      <c r="K110" s="15">
        <f t="shared" si="22"/>
        <v>88808</v>
      </c>
      <c r="L110" s="15">
        <f t="shared" si="28"/>
        <v>-509</v>
      </c>
      <c r="M110" s="15">
        <f t="shared" si="29"/>
        <v>5</v>
      </c>
      <c r="N110" s="15">
        <f t="shared" si="30"/>
        <v>0</v>
      </c>
      <c r="P110" s="17">
        <f t="shared" si="31"/>
        <v>-0.44855441176470734</v>
      </c>
      <c r="Q110" s="15">
        <f t="shared" si="32"/>
        <v>-6535</v>
      </c>
      <c r="R110" s="35"/>
      <c r="S110" s="35">
        <f t="shared" si="33"/>
        <v>-31858.170000000016</v>
      </c>
      <c r="T110" s="35">
        <f t="shared" si="34"/>
        <v>-2439.3698315467086</v>
      </c>
      <c r="U110" s="35">
        <f t="shared" si="35"/>
        <v>4360.6301684532918</v>
      </c>
      <c r="V110" s="15">
        <f t="shared" si="36"/>
        <v>60000</v>
      </c>
      <c r="W110" s="17">
        <f t="shared" si="23"/>
        <v>13.759479176671819</v>
      </c>
      <c r="X110" s="17">
        <f t="shared" si="37"/>
        <v>0.25092476490711135</v>
      </c>
      <c r="Y110" s="17">
        <f t="shared" si="38"/>
        <v>-0.69947917667181869</v>
      </c>
      <c r="Z110" s="150">
        <f t="shared" si="39"/>
        <v>1.5594076400228063</v>
      </c>
      <c r="AA110" s="15">
        <f>SUM(L$2:L110)-SUM(AB$2:AB110)</f>
        <v>-3050.1700000000128</v>
      </c>
      <c r="AB110" s="84"/>
      <c r="AC110" s="40">
        <f t="shared" si="40"/>
        <v>-233.43376071975595</v>
      </c>
      <c r="AD110" s="40">
        <f t="shared" si="41"/>
        <v>-7033.4337607197558</v>
      </c>
    </row>
    <row r="111" spans="1:30" ht="15" hidden="1" thickTop="1" x14ac:dyDescent="0.25">
      <c r="A111" s="9">
        <v>42852</v>
      </c>
      <c r="B111" s="65" t="s">
        <v>547</v>
      </c>
      <c r="C111" s="46" t="s">
        <v>69</v>
      </c>
      <c r="D111" s="16">
        <v>400</v>
      </c>
      <c r="E111" s="15">
        <v>13.8</v>
      </c>
      <c r="F111" s="16">
        <f t="shared" si="24"/>
        <v>6400</v>
      </c>
      <c r="G111" s="17">
        <f t="shared" si="25"/>
        <v>13.491982812500003</v>
      </c>
      <c r="H111" s="15">
        <f t="shared" si="26"/>
        <v>86348.690000000017</v>
      </c>
      <c r="I111" s="15">
        <f t="shared" si="27"/>
        <v>1971.3099999999831</v>
      </c>
      <c r="J111" s="33">
        <f t="shared" si="21"/>
        <v>2.2829645707421645E-2</v>
      </c>
      <c r="K111" s="15">
        <f t="shared" si="22"/>
        <v>88320</v>
      </c>
      <c r="L111" s="15">
        <f t="shared" si="28"/>
        <v>5021.4799999999959</v>
      </c>
      <c r="M111" s="15">
        <f t="shared" si="29"/>
        <v>5</v>
      </c>
      <c r="N111" s="15">
        <f t="shared" si="30"/>
        <v>5.52</v>
      </c>
      <c r="P111" s="17">
        <f t="shared" si="31"/>
        <v>0.30801718749999729</v>
      </c>
      <c r="Q111" s="15">
        <f t="shared" si="32"/>
        <v>5509.4799999999959</v>
      </c>
      <c r="R111" s="35"/>
      <c r="S111" s="35">
        <f t="shared" si="33"/>
        <v>-26348.690000000021</v>
      </c>
      <c r="T111" s="35">
        <f t="shared" si="34"/>
        <v>-1909.3253623188421</v>
      </c>
      <c r="U111" s="35">
        <f t="shared" si="35"/>
        <v>4490.6746376811579</v>
      </c>
      <c r="V111" s="15">
        <f t="shared" si="36"/>
        <v>60000</v>
      </c>
      <c r="W111" s="17">
        <f t="shared" si="23"/>
        <v>13.361021414586851</v>
      </c>
      <c r="X111" s="17">
        <f t="shared" si="37"/>
        <v>-0.13096139791315231</v>
      </c>
      <c r="Y111" s="17">
        <f t="shared" si="38"/>
        <v>0.4389785854131496</v>
      </c>
      <c r="Z111" s="150">
        <f t="shared" si="39"/>
        <v>1.4251756175559307</v>
      </c>
      <c r="AA111" s="15">
        <f>SUM(L$2:L111)-SUM(AB$2:AB111)</f>
        <v>1971.3099999999831</v>
      </c>
      <c r="AC111" s="40">
        <f t="shared" si="40"/>
        <v>142.77712644927414</v>
      </c>
      <c r="AD111" s="40">
        <f t="shared" si="41"/>
        <v>-6257.222873550726</v>
      </c>
    </row>
    <row r="112" spans="1:30" ht="15" hidden="1" thickTop="1" x14ac:dyDescent="0.25">
      <c r="A112" s="9">
        <v>42865</v>
      </c>
      <c r="B112" s="65"/>
      <c r="C112" s="46" t="s">
        <v>63</v>
      </c>
      <c r="D112" s="16">
        <v>500</v>
      </c>
      <c r="E112" s="15">
        <v>12.96</v>
      </c>
      <c r="F112" s="16">
        <f t="shared" si="24"/>
        <v>6900</v>
      </c>
      <c r="G112" s="17">
        <f t="shared" si="25"/>
        <v>13.454157971014496</v>
      </c>
      <c r="H112" s="15">
        <f t="shared" si="26"/>
        <v>92833.690000000017</v>
      </c>
      <c r="I112" s="15">
        <f t="shared" si="27"/>
        <v>-3409.6900000000169</v>
      </c>
      <c r="J112" s="33">
        <f t="shared" si="21"/>
        <v>-3.6729015080624441E-2</v>
      </c>
      <c r="K112" s="15">
        <f t="shared" si="22"/>
        <v>89424</v>
      </c>
      <c r="L112" s="15">
        <f t="shared" si="28"/>
        <v>-5381</v>
      </c>
      <c r="M112" s="15">
        <f t="shared" si="29"/>
        <v>5</v>
      </c>
      <c r="N112" s="15">
        <f t="shared" si="30"/>
        <v>0</v>
      </c>
      <c r="P112" s="17">
        <f t="shared" si="31"/>
        <v>-0.49415797101449499</v>
      </c>
      <c r="Q112" s="15">
        <f t="shared" si="32"/>
        <v>-6485</v>
      </c>
      <c r="R112" s="35"/>
      <c r="S112" s="35">
        <f t="shared" si="33"/>
        <v>-32833.690000000017</v>
      </c>
      <c r="T112" s="35">
        <f t="shared" si="34"/>
        <v>-2533.4637345679025</v>
      </c>
      <c r="U112" s="35">
        <f t="shared" si="35"/>
        <v>4366.5362654320979</v>
      </c>
      <c r="V112" s="15">
        <f t="shared" si="36"/>
        <v>60000</v>
      </c>
      <c r="W112" s="17">
        <f t="shared" si="23"/>
        <v>13.740868357144539</v>
      </c>
      <c r="X112" s="17">
        <f t="shared" si="37"/>
        <v>0.28671038613004285</v>
      </c>
      <c r="Y112" s="17">
        <f t="shared" si="38"/>
        <v>-0.78086835714453784</v>
      </c>
      <c r="Z112" s="150">
        <f t="shared" si="39"/>
        <v>1.5801998610716219</v>
      </c>
      <c r="AA112" s="15">
        <f>SUM(L$2:L112)-SUM(AB$2:AB112)</f>
        <v>-3409.6900000000169</v>
      </c>
      <c r="AC112" s="40">
        <f t="shared" si="40"/>
        <v>-262.96181751543338</v>
      </c>
      <c r="AD112" s="40">
        <f t="shared" si="41"/>
        <v>-7162.9618175154337</v>
      </c>
    </row>
    <row r="113" spans="1:30" ht="15" hidden="1" thickTop="1" x14ac:dyDescent="0.25">
      <c r="A113" s="9">
        <v>42866</v>
      </c>
      <c r="B113" s="65"/>
      <c r="C113" s="46" t="s">
        <v>63</v>
      </c>
      <c r="D113" s="16">
        <v>500</v>
      </c>
      <c r="E113" s="15">
        <v>12.36</v>
      </c>
      <c r="F113" s="16">
        <f t="shared" si="24"/>
        <v>7400</v>
      </c>
      <c r="G113" s="17">
        <f t="shared" si="25"/>
        <v>13.380904054054056</v>
      </c>
      <c r="H113" s="15">
        <f t="shared" si="26"/>
        <v>99018.690000000017</v>
      </c>
      <c r="I113" s="15">
        <f t="shared" si="27"/>
        <v>-7554.6900000000169</v>
      </c>
      <c r="J113" s="33">
        <f t="shared" si="21"/>
        <v>-7.6295596316210815E-2</v>
      </c>
      <c r="K113" s="15">
        <f t="shared" si="22"/>
        <v>91464</v>
      </c>
      <c r="L113" s="15">
        <f t="shared" si="28"/>
        <v>-4145</v>
      </c>
      <c r="M113" s="15">
        <f t="shared" si="29"/>
        <v>5</v>
      </c>
      <c r="N113" s="15">
        <f t="shared" si="30"/>
        <v>0</v>
      </c>
      <c r="P113" s="17">
        <f t="shared" si="31"/>
        <v>-1.020904054054057</v>
      </c>
      <c r="Q113" s="15">
        <f t="shared" si="32"/>
        <v>-6185</v>
      </c>
      <c r="R113" s="35"/>
      <c r="S113" s="35">
        <f t="shared" si="33"/>
        <v>-39018.690000000017</v>
      </c>
      <c r="T113" s="35">
        <f t="shared" si="34"/>
        <v>-3156.8519417475745</v>
      </c>
      <c r="U113" s="35">
        <f t="shared" si="35"/>
        <v>4243.1480582524255</v>
      </c>
      <c r="V113" s="15">
        <f t="shared" si="36"/>
        <v>60000</v>
      </c>
      <c r="W113" s="17">
        <f t="shared" si="23"/>
        <v>14.140444588848846</v>
      </c>
      <c r="X113" s="17">
        <f t="shared" si="37"/>
        <v>0.75954053479478922</v>
      </c>
      <c r="Y113" s="17">
        <f t="shared" si="38"/>
        <v>-1.7804445888488463</v>
      </c>
      <c r="Z113" s="150">
        <f t="shared" si="39"/>
        <v>1.7439881659580243</v>
      </c>
      <c r="AA113" s="15">
        <f>SUM(L$2:L113)-SUM(AB$2:AB113)</f>
        <v>-7554.6900000000169</v>
      </c>
      <c r="AC113" s="40">
        <f t="shared" si="40"/>
        <v>-610.91526334951595</v>
      </c>
      <c r="AD113" s="40">
        <f t="shared" si="41"/>
        <v>-8010.915263349516</v>
      </c>
    </row>
    <row r="114" spans="1:30" ht="15" hidden="1" thickTop="1" x14ac:dyDescent="0.25">
      <c r="A114" s="9">
        <v>42866</v>
      </c>
      <c r="B114" s="65"/>
      <c r="C114" s="46" t="s">
        <v>63</v>
      </c>
      <c r="D114" s="16">
        <v>500</v>
      </c>
      <c r="E114" s="15">
        <v>12.02</v>
      </c>
      <c r="F114" s="16">
        <f t="shared" si="24"/>
        <v>7900</v>
      </c>
      <c r="G114" s="17">
        <f t="shared" si="25"/>
        <v>13.295403797468357</v>
      </c>
      <c r="H114" s="15">
        <f t="shared" si="26"/>
        <v>105033.69000000002</v>
      </c>
      <c r="I114" s="15">
        <f t="shared" si="27"/>
        <v>-10075.690000000017</v>
      </c>
      <c r="J114" s="33">
        <f t="shared" si="21"/>
        <v>-9.5928173141398898E-2</v>
      </c>
      <c r="K114" s="15">
        <f t="shared" si="22"/>
        <v>94958</v>
      </c>
      <c r="L114" s="15">
        <f t="shared" si="28"/>
        <v>-2521</v>
      </c>
      <c r="M114" s="15">
        <f t="shared" si="29"/>
        <v>5</v>
      </c>
      <c r="N114" s="15">
        <f t="shared" si="30"/>
        <v>0</v>
      </c>
      <c r="P114" s="17">
        <f t="shared" si="31"/>
        <v>-1.275403797468357</v>
      </c>
      <c r="Q114" s="15">
        <f t="shared" si="32"/>
        <v>-6015</v>
      </c>
      <c r="R114" s="35"/>
      <c r="S114" s="35">
        <f t="shared" si="33"/>
        <v>-45033.690000000017</v>
      </c>
      <c r="T114" s="35">
        <f t="shared" si="34"/>
        <v>-3746.5632279534125</v>
      </c>
      <c r="U114" s="35">
        <f t="shared" si="35"/>
        <v>4153.4367720465871</v>
      </c>
      <c r="V114" s="15">
        <f t="shared" si="36"/>
        <v>60000</v>
      </c>
      <c r="W114" s="17">
        <f t="shared" si="23"/>
        <v>14.445868155213368</v>
      </c>
      <c r="X114" s="17">
        <f t="shared" si="37"/>
        <v>1.1504643577450118</v>
      </c>
      <c r="Y114" s="17">
        <f t="shared" si="38"/>
        <v>-2.4258681552133687</v>
      </c>
      <c r="Z114" s="150">
        <f t="shared" si="39"/>
        <v>1.9020393071030937</v>
      </c>
      <c r="AA114" s="15">
        <f>SUM(L$2:L114)-SUM(AB$2:AB114)</f>
        <v>-10075.690000000017</v>
      </c>
      <c r="AC114" s="40">
        <f t="shared" si="40"/>
        <v>-837.82463851913622</v>
      </c>
      <c r="AD114" s="40">
        <f t="shared" si="41"/>
        <v>-8737.824638519136</v>
      </c>
    </row>
    <row r="115" spans="1:30" ht="15" hidden="1" thickTop="1" x14ac:dyDescent="0.25">
      <c r="A115" s="9">
        <v>42866</v>
      </c>
      <c r="B115" s="65"/>
      <c r="C115" s="46" t="s">
        <v>63</v>
      </c>
      <c r="D115" s="16">
        <v>500</v>
      </c>
      <c r="E115" s="15">
        <v>11.78</v>
      </c>
      <c r="F115" s="16">
        <f t="shared" si="24"/>
        <v>8400</v>
      </c>
      <c r="G115" s="17">
        <f t="shared" si="25"/>
        <v>13.20579642857143</v>
      </c>
      <c r="H115" s="15">
        <f t="shared" si="26"/>
        <v>110928.69000000002</v>
      </c>
      <c r="I115" s="15">
        <f t="shared" si="27"/>
        <v>-11976.690000000017</v>
      </c>
      <c r="J115" s="33">
        <f t="shared" si="21"/>
        <v>-0.10796746991242769</v>
      </c>
      <c r="K115" s="15">
        <f t="shared" si="22"/>
        <v>98952</v>
      </c>
      <c r="L115" s="15">
        <f t="shared" si="28"/>
        <v>-1901</v>
      </c>
      <c r="M115" s="15">
        <f t="shared" si="29"/>
        <v>5</v>
      </c>
      <c r="N115" s="15">
        <f t="shared" si="30"/>
        <v>0</v>
      </c>
      <c r="P115" s="17">
        <f t="shared" si="31"/>
        <v>-1.4257964285714309</v>
      </c>
      <c r="Q115" s="15">
        <f t="shared" si="32"/>
        <v>-5895</v>
      </c>
      <c r="R115" s="35"/>
      <c r="S115" s="35">
        <f t="shared" si="33"/>
        <v>-50928.690000000017</v>
      </c>
      <c r="T115" s="35">
        <f t="shared" si="34"/>
        <v>-4323.3183361629899</v>
      </c>
      <c r="U115" s="35">
        <f t="shared" si="35"/>
        <v>4076.6816638370101</v>
      </c>
      <c r="V115" s="15">
        <f t="shared" si="36"/>
        <v>60000</v>
      </c>
      <c r="W115" s="17">
        <f t="shared" si="23"/>
        <v>14.717852642810342</v>
      </c>
      <c r="X115" s="17">
        <f t="shared" si="37"/>
        <v>1.5120562142389122</v>
      </c>
      <c r="Y115" s="17">
        <f t="shared" si="38"/>
        <v>-2.9378526428103431</v>
      </c>
      <c r="Z115" s="150">
        <f t="shared" si="39"/>
        <v>2.060499369993448</v>
      </c>
      <c r="AA115" s="15">
        <f>SUM(L$2:L115)-SUM(AB$2:AB115)</f>
        <v>-11976.690000000017</v>
      </c>
      <c r="AC115" s="40">
        <f t="shared" si="40"/>
        <v>-1016.1885955008505</v>
      </c>
      <c r="AD115" s="40">
        <f t="shared" si="41"/>
        <v>-9416.1885955008511</v>
      </c>
    </row>
    <row r="116" spans="1:30" ht="15" hidden="1" thickTop="1" x14ac:dyDescent="0.25">
      <c r="A116" s="9">
        <v>42866</v>
      </c>
      <c r="B116" s="65" t="s">
        <v>548</v>
      </c>
      <c r="C116" s="46" t="s">
        <v>69</v>
      </c>
      <c r="D116" s="16">
        <v>400</v>
      </c>
      <c r="E116" s="15">
        <v>12.1</v>
      </c>
      <c r="F116" s="16">
        <f t="shared" si="24"/>
        <v>8000</v>
      </c>
      <c r="G116" s="17">
        <f t="shared" si="25"/>
        <v>13.262316250000001</v>
      </c>
      <c r="H116" s="15">
        <f t="shared" si="26"/>
        <v>106098.53000000001</v>
      </c>
      <c r="I116" s="15">
        <f t="shared" si="27"/>
        <v>-9298.5300000000134</v>
      </c>
      <c r="J116" s="33">
        <f t="shared" si="21"/>
        <v>-8.7640516791326076E-2</v>
      </c>
      <c r="K116" s="15">
        <f t="shared" si="22"/>
        <v>96800</v>
      </c>
      <c r="L116" s="15">
        <f t="shared" si="28"/>
        <v>2678.1600000000035</v>
      </c>
      <c r="M116" s="15">
        <f t="shared" si="29"/>
        <v>5</v>
      </c>
      <c r="N116" s="15">
        <f t="shared" si="30"/>
        <v>4.84</v>
      </c>
      <c r="P116" s="17">
        <f t="shared" si="31"/>
        <v>-1.1623162500000017</v>
      </c>
      <c r="Q116" s="15">
        <f t="shared" si="32"/>
        <v>4830.1600000000035</v>
      </c>
      <c r="R116" s="35"/>
      <c r="S116" s="35">
        <f t="shared" si="33"/>
        <v>-46098.530000000013</v>
      </c>
      <c r="T116" s="35">
        <f t="shared" si="34"/>
        <v>-3809.7958677685961</v>
      </c>
      <c r="U116" s="35">
        <f t="shared" si="35"/>
        <v>4190.2041322314035</v>
      </c>
      <c r="V116" s="15">
        <f t="shared" si="36"/>
        <v>60000</v>
      </c>
      <c r="W116" s="17">
        <f t="shared" si="23"/>
        <v>14.319111457715136</v>
      </c>
      <c r="X116" s="17">
        <f t="shared" si="37"/>
        <v>1.056795207715135</v>
      </c>
      <c r="Y116" s="17">
        <f t="shared" si="38"/>
        <v>-2.2191114577151367</v>
      </c>
      <c r="Z116" s="150">
        <f t="shared" si="39"/>
        <v>1.9092148610286848</v>
      </c>
      <c r="AA116" s="15">
        <f>SUM(L$2:L116)-SUM(AB$2:AB116)</f>
        <v>-9298.5300000000134</v>
      </c>
      <c r="AC116" s="40">
        <f t="shared" si="40"/>
        <v>-768.08931694214994</v>
      </c>
      <c r="AD116" s="40">
        <f t="shared" si="41"/>
        <v>-8768.0893169421506</v>
      </c>
    </row>
    <row r="117" spans="1:30" ht="15" hidden="1" thickTop="1" x14ac:dyDescent="0.25">
      <c r="A117" s="9">
        <v>42871</v>
      </c>
      <c r="B117" s="65" t="s">
        <v>549</v>
      </c>
      <c r="C117" s="46" t="s">
        <v>69</v>
      </c>
      <c r="D117" s="16">
        <v>400</v>
      </c>
      <c r="E117" s="15">
        <v>11.98</v>
      </c>
      <c r="F117" s="16">
        <f t="shared" si="24"/>
        <v>7600</v>
      </c>
      <c r="G117" s="17">
        <f t="shared" si="25"/>
        <v>13.331095000000001</v>
      </c>
      <c r="H117" s="15">
        <f t="shared" si="26"/>
        <v>101316.32200000001</v>
      </c>
      <c r="I117" s="15">
        <f t="shared" si="27"/>
        <v>-10268.322000000015</v>
      </c>
      <c r="J117" s="33">
        <f t="shared" si="21"/>
        <v>-0.10134913898670744</v>
      </c>
      <c r="K117" s="15">
        <f t="shared" si="22"/>
        <v>91048</v>
      </c>
      <c r="L117" s="15">
        <f t="shared" si="28"/>
        <v>-969.79200000000128</v>
      </c>
      <c r="M117" s="15">
        <f t="shared" si="29"/>
        <v>5</v>
      </c>
      <c r="N117" s="15">
        <f t="shared" si="30"/>
        <v>4.7919999999999998</v>
      </c>
      <c r="P117" s="17">
        <f t="shared" si="31"/>
        <v>-1.3510950000000008</v>
      </c>
      <c r="Q117" s="15">
        <f t="shared" si="32"/>
        <v>4782.2079999999987</v>
      </c>
      <c r="R117" s="35"/>
      <c r="S117" s="35">
        <f t="shared" si="33"/>
        <v>-41316.322000000015</v>
      </c>
      <c r="T117" s="35">
        <f t="shared" si="34"/>
        <v>-3448.7747913188659</v>
      </c>
      <c r="U117" s="35">
        <f t="shared" si="35"/>
        <v>4151.2252086811341</v>
      </c>
      <c r="V117" s="15">
        <f t="shared" si="36"/>
        <v>60000</v>
      </c>
      <c r="W117" s="17">
        <f t="shared" si="23"/>
        <v>14.453564184984874</v>
      </c>
      <c r="X117" s="17">
        <f t="shared" si="37"/>
        <v>1.1224691849848725</v>
      </c>
      <c r="Y117" s="17">
        <f t="shared" si="38"/>
        <v>-2.4735641849848733</v>
      </c>
      <c r="Z117" s="150">
        <f t="shared" si="39"/>
        <v>1.8307847967647508</v>
      </c>
      <c r="AA117" s="15">
        <f>SUM(L$2:L117)-SUM(AB$2:AB117)</f>
        <v>-10268.322000000015</v>
      </c>
      <c r="AC117" s="40">
        <f t="shared" si="40"/>
        <v>-856.69347570951709</v>
      </c>
      <c r="AD117" s="40">
        <f t="shared" si="41"/>
        <v>-8456.6934757095169</v>
      </c>
    </row>
    <row r="118" spans="1:30" ht="15" hidden="1" thickTop="1" x14ac:dyDescent="0.25">
      <c r="A118" s="9">
        <v>42872</v>
      </c>
      <c r="B118" s="65"/>
      <c r="C118" s="46" t="s">
        <v>69</v>
      </c>
      <c r="D118" s="16">
        <v>400</v>
      </c>
      <c r="E118" s="15">
        <v>12.16</v>
      </c>
      <c r="F118" s="16">
        <f t="shared" si="24"/>
        <v>7200</v>
      </c>
      <c r="G118" s="17">
        <f t="shared" si="25"/>
        <v>13.397525833333335</v>
      </c>
      <c r="H118" s="15">
        <f t="shared" si="26"/>
        <v>96462.186000000016</v>
      </c>
      <c r="I118" s="15">
        <f t="shared" si="27"/>
        <v>-8910.1860000000161</v>
      </c>
      <c r="J118" s="33">
        <f t="shared" si="21"/>
        <v>-9.2369729211817866E-2</v>
      </c>
      <c r="K118" s="15">
        <f t="shared" si="22"/>
        <v>87552</v>
      </c>
      <c r="L118" s="15">
        <f t="shared" si="28"/>
        <v>1358.1359999999986</v>
      </c>
      <c r="M118" s="15">
        <f t="shared" si="29"/>
        <v>5</v>
      </c>
      <c r="N118" s="15">
        <f t="shared" si="30"/>
        <v>4.8639999999999999</v>
      </c>
      <c r="P118" s="17">
        <f t="shared" si="31"/>
        <v>-1.2375258333333345</v>
      </c>
      <c r="Q118" s="15">
        <f t="shared" si="32"/>
        <v>4854.1359999999986</v>
      </c>
      <c r="R118" s="35"/>
      <c r="S118" s="35">
        <f t="shared" si="33"/>
        <v>-36462.186000000016</v>
      </c>
      <c r="T118" s="35">
        <f t="shared" si="34"/>
        <v>-2998.5350328947379</v>
      </c>
      <c r="U118" s="35">
        <f t="shared" si="35"/>
        <v>4201.4649671052621</v>
      </c>
      <c r="V118" s="15">
        <f t="shared" si="36"/>
        <v>60000</v>
      </c>
      <c r="W118" s="17">
        <f t="shared" si="23"/>
        <v>14.280733141835283</v>
      </c>
      <c r="X118" s="17">
        <f t="shared" si="37"/>
        <v>0.88320730850194806</v>
      </c>
      <c r="Y118" s="17">
        <f t="shared" si="38"/>
        <v>-2.1207331418352826</v>
      </c>
      <c r="Z118" s="150">
        <f t="shared" si="39"/>
        <v>1.7136879770202338</v>
      </c>
      <c r="AA118" s="15">
        <f>SUM(L$2:L118)-SUM(AB$2:AB118)</f>
        <v>-8910.1860000000161</v>
      </c>
      <c r="AC118" s="40">
        <f t="shared" si="40"/>
        <v>-732.37918643092246</v>
      </c>
      <c r="AD118" s="40">
        <f t="shared" si="41"/>
        <v>-7932.3791864309223</v>
      </c>
    </row>
    <row r="119" spans="1:30" ht="15" hidden="1" thickTop="1" x14ac:dyDescent="0.25">
      <c r="A119" s="9">
        <v>42877</v>
      </c>
      <c r="B119" s="65" t="s">
        <v>418</v>
      </c>
      <c r="C119" s="46" t="s">
        <v>69</v>
      </c>
      <c r="D119" s="16">
        <v>400</v>
      </c>
      <c r="E119" s="15">
        <v>12.48</v>
      </c>
      <c r="F119" s="16">
        <f t="shared" si="24"/>
        <v>6800</v>
      </c>
      <c r="G119" s="17">
        <f t="shared" si="25"/>
        <v>13.452967352941178</v>
      </c>
      <c r="H119" s="15">
        <f t="shared" si="26"/>
        <v>91480.178000000014</v>
      </c>
      <c r="I119" s="15">
        <f t="shared" si="27"/>
        <v>-6616.1780000000144</v>
      </c>
      <c r="J119" s="33">
        <f t="shared" si="21"/>
        <v>-7.2323624031426836E-2</v>
      </c>
      <c r="K119" s="15">
        <f t="shared" si="22"/>
        <v>84864</v>
      </c>
      <c r="L119" s="15">
        <f t="shared" si="28"/>
        <v>2294.0080000000016</v>
      </c>
      <c r="M119" s="15">
        <f t="shared" si="29"/>
        <v>5</v>
      </c>
      <c r="N119" s="15">
        <f t="shared" si="30"/>
        <v>4.992</v>
      </c>
      <c r="P119" s="17">
        <f t="shared" si="31"/>
        <v>-0.97296735294117731</v>
      </c>
      <c r="Q119" s="15">
        <f t="shared" si="32"/>
        <v>4982.0080000000016</v>
      </c>
      <c r="R119" s="35"/>
      <c r="S119" s="35">
        <f t="shared" si="33"/>
        <v>-31480.178000000014</v>
      </c>
      <c r="T119" s="35">
        <f t="shared" si="34"/>
        <v>-2522.4501602564114</v>
      </c>
      <c r="U119" s="35">
        <f t="shared" si="35"/>
        <v>4277.5498397435886</v>
      </c>
      <c r="V119" s="15">
        <f t="shared" si="36"/>
        <v>60000</v>
      </c>
      <c r="W119" s="17">
        <f t="shared" si="23"/>
        <v>14.026721428825388</v>
      </c>
      <c r="X119" s="17">
        <f t="shared" si="37"/>
        <v>0.57375407588421012</v>
      </c>
      <c r="Y119" s="17">
        <f t="shared" si="38"/>
        <v>-1.5467214288253874</v>
      </c>
      <c r="Z119" s="150">
        <f t="shared" si="39"/>
        <v>1.5896950952668774</v>
      </c>
      <c r="AA119" s="15">
        <f>SUM(L$2:L119)-SUM(AB$2:AB119)</f>
        <v>-6616.1780000000144</v>
      </c>
      <c r="AC119" s="40">
        <f t="shared" si="40"/>
        <v>-529.87739671474469</v>
      </c>
      <c r="AD119" s="40">
        <f t="shared" si="41"/>
        <v>-7329.8773967147445</v>
      </c>
    </row>
    <row r="120" spans="1:30" ht="15" hidden="1" thickTop="1" x14ac:dyDescent="0.25">
      <c r="A120" s="9">
        <v>42878</v>
      </c>
      <c r="B120" s="65"/>
      <c r="C120" s="46" t="s">
        <v>69</v>
      </c>
      <c r="D120" s="16">
        <v>400</v>
      </c>
      <c r="E120" s="15">
        <v>12.9</v>
      </c>
      <c r="F120" s="16">
        <f t="shared" si="24"/>
        <v>6400</v>
      </c>
      <c r="G120" s="17">
        <f t="shared" si="25"/>
        <v>13.489115312500003</v>
      </c>
      <c r="H120" s="15">
        <f t="shared" si="26"/>
        <v>86330.338000000018</v>
      </c>
      <c r="I120" s="15">
        <f t="shared" si="27"/>
        <v>-3770.3380000000179</v>
      </c>
      <c r="J120" s="33">
        <f t="shared" si="21"/>
        <v>-4.3673383973082722E-2</v>
      </c>
      <c r="K120" s="15">
        <f t="shared" si="22"/>
        <v>82560</v>
      </c>
      <c r="L120" s="15">
        <f t="shared" si="28"/>
        <v>2845.8399999999965</v>
      </c>
      <c r="M120" s="15">
        <f t="shared" si="29"/>
        <v>5</v>
      </c>
      <c r="N120" s="15">
        <f t="shared" si="30"/>
        <v>5.16</v>
      </c>
      <c r="P120" s="17">
        <f t="shared" si="31"/>
        <v>-0.58911531250000237</v>
      </c>
      <c r="Q120" s="15">
        <f t="shared" si="32"/>
        <v>5149.8399999999965</v>
      </c>
      <c r="R120" s="35"/>
      <c r="S120" s="35">
        <f t="shared" si="33"/>
        <v>-26330.338000000018</v>
      </c>
      <c r="T120" s="35">
        <f t="shared" si="34"/>
        <v>-2041.1114728682185</v>
      </c>
      <c r="U120" s="35">
        <f t="shared" si="35"/>
        <v>4358.8885271317813</v>
      </c>
      <c r="V120" s="15">
        <f t="shared" si="36"/>
        <v>60000</v>
      </c>
      <c r="W120" s="17">
        <f t="shared" si="23"/>
        <v>13.76497692623513</v>
      </c>
      <c r="X120" s="17">
        <f t="shared" si="37"/>
        <v>0.27586161373512752</v>
      </c>
      <c r="Y120" s="17">
        <f t="shared" si="38"/>
        <v>-0.86497692623512989</v>
      </c>
      <c r="Z120" s="150">
        <f t="shared" si="39"/>
        <v>1.4682642054650805</v>
      </c>
      <c r="AA120" s="15">
        <f>SUM(L$2:L120)-SUM(AB$2:AB120)</f>
        <v>-3770.3380000000179</v>
      </c>
      <c r="AC120" s="40">
        <f t="shared" si="40"/>
        <v>-292.1281264341099</v>
      </c>
      <c r="AD120" s="40">
        <f t="shared" si="41"/>
        <v>-6692.1281264341096</v>
      </c>
    </row>
    <row r="121" spans="1:30" ht="15" hidden="1" thickTop="1" x14ac:dyDescent="0.25">
      <c r="A121" s="9">
        <v>42878</v>
      </c>
      <c r="B121" s="65" t="s">
        <v>419</v>
      </c>
      <c r="C121" s="46" t="s">
        <v>69</v>
      </c>
      <c r="D121" s="16">
        <v>400</v>
      </c>
      <c r="E121" s="15">
        <v>13.09</v>
      </c>
      <c r="F121" s="16">
        <f t="shared" si="24"/>
        <v>6000</v>
      </c>
      <c r="G121" s="17">
        <f t="shared" si="25"/>
        <v>13.517429000000003</v>
      </c>
      <c r="H121" s="15">
        <f t="shared" si="26"/>
        <v>81104.574000000022</v>
      </c>
      <c r="I121" s="15">
        <f t="shared" si="27"/>
        <v>-2564.5740000000224</v>
      </c>
      <c r="J121" s="33">
        <f t="shared" si="21"/>
        <v>-3.1620584062250559E-2</v>
      </c>
      <c r="K121" s="15">
        <f t="shared" si="22"/>
        <v>78540</v>
      </c>
      <c r="L121" s="15">
        <f t="shared" si="28"/>
        <v>1205.7639999999956</v>
      </c>
      <c r="M121" s="15">
        <f t="shared" si="29"/>
        <v>5</v>
      </c>
      <c r="N121" s="15">
        <f t="shared" si="30"/>
        <v>5.2359999999999998</v>
      </c>
      <c r="P121" s="17">
        <f t="shared" si="31"/>
        <v>-0.42742900000000361</v>
      </c>
      <c r="Q121" s="15">
        <f t="shared" si="32"/>
        <v>5225.7639999999956</v>
      </c>
      <c r="R121" s="35"/>
      <c r="S121" s="35">
        <f t="shared" si="33"/>
        <v>-21104.574000000022</v>
      </c>
      <c r="T121" s="35">
        <f t="shared" si="34"/>
        <v>-1612.2669213139818</v>
      </c>
      <c r="U121" s="35">
        <f t="shared" si="35"/>
        <v>4387.7330786860184</v>
      </c>
      <c r="V121" s="15">
        <f t="shared" si="36"/>
        <v>60000</v>
      </c>
      <c r="W121" s="17">
        <f t="shared" si="23"/>
        <v>13.674487240679651</v>
      </c>
      <c r="X121" s="17">
        <f t="shared" si="37"/>
        <v>0.15705824067964791</v>
      </c>
      <c r="Y121" s="17">
        <f t="shared" si="38"/>
        <v>-0.58448724067965152</v>
      </c>
      <c r="Z121" s="150">
        <f t="shared" si="39"/>
        <v>1.3674487240679651</v>
      </c>
      <c r="AA121" s="15">
        <f>SUM(L$2:L121)-SUM(AB$2:AB121)</f>
        <v>-2564.5740000000224</v>
      </c>
      <c r="AC121" s="40">
        <f t="shared" si="40"/>
        <v>-195.82060450725916</v>
      </c>
      <c r="AD121" s="40">
        <f t="shared" si="41"/>
        <v>-6195.8206045072593</v>
      </c>
    </row>
    <row r="122" spans="1:30" ht="15" hidden="1" thickTop="1" x14ac:dyDescent="0.25">
      <c r="A122" s="9">
        <v>42879</v>
      </c>
      <c r="B122" s="65" t="s">
        <v>410</v>
      </c>
      <c r="C122" s="46" t="s">
        <v>63</v>
      </c>
      <c r="D122" s="16">
        <v>500</v>
      </c>
      <c r="E122" s="15">
        <v>11.98</v>
      </c>
      <c r="F122" s="16">
        <f t="shared" si="24"/>
        <v>6500</v>
      </c>
      <c r="G122" s="17">
        <f t="shared" si="25"/>
        <v>13.399934461538464</v>
      </c>
      <c r="H122" s="15">
        <f t="shared" si="26"/>
        <v>87099.574000000022</v>
      </c>
      <c r="I122" s="15">
        <f t="shared" si="27"/>
        <v>-9229.5740000000224</v>
      </c>
      <c r="J122" s="33">
        <f t="shared" si="21"/>
        <v>-0.10596577659495801</v>
      </c>
      <c r="K122" s="15">
        <f t="shared" si="22"/>
        <v>77870</v>
      </c>
      <c r="L122" s="15">
        <f t="shared" si="28"/>
        <v>-6665</v>
      </c>
      <c r="M122" s="15">
        <f t="shared" si="29"/>
        <v>5</v>
      </c>
      <c r="N122" s="15">
        <f t="shared" si="30"/>
        <v>0</v>
      </c>
      <c r="P122" s="17">
        <f t="shared" si="31"/>
        <v>-1.4199344615384639</v>
      </c>
      <c r="Q122" s="15">
        <f t="shared" si="32"/>
        <v>-5995</v>
      </c>
      <c r="R122" s="35"/>
      <c r="S122" s="35">
        <f t="shared" si="33"/>
        <v>-27099.574000000022</v>
      </c>
      <c r="T122" s="35">
        <f t="shared" si="34"/>
        <v>-2262.0679465776311</v>
      </c>
      <c r="U122" s="35">
        <f t="shared" si="35"/>
        <v>4237.9320534223689</v>
      </c>
      <c r="V122" s="15">
        <f t="shared" si="36"/>
        <v>60000</v>
      </c>
      <c r="W122" s="17">
        <f t="shared" si="23"/>
        <v>14.157848508105886</v>
      </c>
      <c r="X122" s="17">
        <f t="shared" si="37"/>
        <v>0.75791404656742145</v>
      </c>
      <c r="Y122" s="17">
        <f t="shared" si="38"/>
        <v>-2.1778485081058854</v>
      </c>
      <c r="Z122" s="150">
        <f t="shared" si="39"/>
        <v>1.5337669217114711</v>
      </c>
      <c r="AA122" s="15">
        <f>SUM(L$2:L122)-SUM(AB$2:AB122)</f>
        <v>-9229.5740000000224</v>
      </c>
      <c r="AC122" s="40">
        <f t="shared" si="40"/>
        <v>-770.029984390653</v>
      </c>
      <c r="AD122" s="40">
        <f t="shared" si="41"/>
        <v>-7270.0299843906532</v>
      </c>
    </row>
    <row r="123" spans="1:30" ht="15" hidden="1" thickTop="1" x14ac:dyDescent="0.25">
      <c r="A123" s="9">
        <v>42879</v>
      </c>
      <c r="B123" s="65" t="s">
        <v>550</v>
      </c>
      <c r="C123" s="46" t="s">
        <v>63</v>
      </c>
      <c r="D123" s="16">
        <v>500</v>
      </c>
      <c r="E123" s="15">
        <v>11.36</v>
      </c>
      <c r="F123" s="16">
        <f t="shared" si="24"/>
        <v>7000</v>
      </c>
      <c r="G123" s="17">
        <f t="shared" si="25"/>
        <v>13.254939142857147</v>
      </c>
      <c r="H123" s="15">
        <f t="shared" si="26"/>
        <v>92784.574000000022</v>
      </c>
      <c r="I123" s="15">
        <f t="shared" si="27"/>
        <v>-13264.574000000022</v>
      </c>
      <c r="J123" s="33">
        <f t="shared" si="21"/>
        <v>-0.1429609840101225</v>
      </c>
      <c r="K123" s="15">
        <f t="shared" si="22"/>
        <v>79520</v>
      </c>
      <c r="L123" s="15">
        <f t="shared" si="28"/>
        <v>-4035</v>
      </c>
      <c r="M123" s="15">
        <f t="shared" si="29"/>
        <v>5</v>
      </c>
      <c r="N123" s="15">
        <f t="shared" si="30"/>
        <v>0</v>
      </c>
      <c r="P123" s="17">
        <f t="shared" si="31"/>
        <v>-1.8949391428571474</v>
      </c>
      <c r="Q123" s="15">
        <f t="shared" si="32"/>
        <v>-5685</v>
      </c>
      <c r="R123" s="35"/>
      <c r="S123" s="35">
        <f t="shared" si="33"/>
        <v>-32784.574000000022</v>
      </c>
      <c r="T123" s="35">
        <f t="shared" si="34"/>
        <v>-2885.9660211267628</v>
      </c>
      <c r="U123" s="35">
        <f t="shared" si="35"/>
        <v>4114.0339788732372</v>
      </c>
      <c r="V123" s="15">
        <f t="shared" si="36"/>
        <v>60000</v>
      </c>
      <c r="W123" s="17">
        <f t="shared" si="23"/>
        <v>14.584225679252402</v>
      </c>
      <c r="X123" s="17">
        <f t="shared" si="37"/>
        <v>1.3292865363952551</v>
      </c>
      <c r="Y123" s="17">
        <f t="shared" si="38"/>
        <v>-3.2242256792524024</v>
      </c>
      <c r="Z123" s="150">
        <f t="shared" si="39"/>
        <v>1.7014929959127802</v>
      </c>
      <c r="AA123" s="15">
        <f>SUM(L$2:L123)-SUM(AB$2:AB123)</f>
        <v>-13264.574000000022</v>
      </c>
      <c r="AC123" s="40">
        <f t="shared" si="40"/>
        <v>-1167.0723338908472</v>
      </c>
      <c r="AD123" s="40">
        <f t="shared" si="41"/>
        <v>-8167.0723338908474</v>
      </c>
    </row>
    <row r="124" spans="1:30" ht="15" hidden="1" thickTop="1" x14ac:dyDescent="0.25">
      <c r="A124" s="9">
        <v>42879</v>
      </c>
      <c r="B124" s="65"/>
      <c r="C124" s="46" t="s">
        <v>69</v>
      </c>
      <c r="D124" s="16">
        <v>400</v>
      </c>
      <c r="E124" s="15">
        <v>12.04</v>
      </c>
      <c r="F124" s="16">
        <f t="shared" si="24"/>
        <v>6600</v>
      </c>
      <c r="G124" s="17">
        <f t="shared" si="25"/>
        <v>13.330059090909096</v>
      </c>
      <c r="H124" s="15">
        <f t="shared" si="26"/>
        <v>87978.390000000029</v>
      </c>
      <c r="I124" s="15">
        <f t="shared" si="27"/>
        <v>-8514.3900000000285</v>
      </c>
      <c r="J124" s="33">
        <f t="shared" si="21"/>
        <v>-9.6778197464173127E-2</v>
      </c>
      <c r="K124" s="15">
        <f t="shared" si="22"/>
        <v>79464</v>
      </c>
      <c r="L124" s="15">
        <f t="shared" si="28"/>
        <v>4750.1839999999938</v>
      </c>
      <c r="M124" s="15">
        <f t="shared" si="29"/>
        <v>5</v>
      </c>
      <c r="N124" s="15">
        <f t="shared" si="30"/>
        <v>4.8159999999999998</v>
      </c>
      <c r="P124" s="17">
        <f t="shared" si="31"/>
        <v>-1.2900590909090965</v>
      </c>
      <c r="Q124" s="15">
        <f t="shared" si="32"/>
        <v>4806.1839999999938</v>
      </c>
      <c r="R124" s="35"/>
      <c r="S124" s="35">
        <f t="shared" si="33"/>
        <v>-27978.390000000029</v>
      </c>
      <c r="T124" s="35">
        <f t="shared" si="34"/>
        <v>-2323.7865448505008</v>
      </c>
      <c r="U124" s="35">
        <f t="shared" si="35"/>
        <v>4276.2134551494992</v>
      </c>
      <c r="V124" s="15">
        <f t="shared" si="36"/>
        <v>60000</v>
      </c>
      <c r="W124" s="17">
        <f t="shared" si="23"/>
        <v>14.03110500196075</v>
      </c>
      <c r="X124" s="17">
        <f t="shared" si="37"/>
        <v>0.70104591105165426</v>
      </c>
      <c r="Y124" s="17">
        <f t="shared" si="38"/>
        <v>-1.9911050019607508</v>
      </c>
      <c r="Z124" s="150">
        <f t="shared" si="39"/>
        <v>1.5434215502156825</v>
      </c>
      <c r="AA124" s="15">
        <f>SUM(L$2:L124)-SUM(AB$2:AB124)</f>
        <v>-8514.3900000000285</v>
      </c>
      <c r="AC124" s="40">
        <f t="shared" si="40"/>
        <v>-706.82166154485299</v>
      </c>
      <c r="AD124" s="40">
        <f t="shared" si="41"/>
        <v>-7306.8216615448528</v>
      </c>
    </row>
    <row r="125" spans="1:30" ht="15" hidden="1" thickTop="1" x14ac:dyDescent="0.25">
      <c r="A125" s="9">
        <v>42880</v>
      </c>
      <c r="B125" s="65"/>
      <c r="C125" s="46" t="s">
        <v>69</v>
      </c>
      <c r="D125" s="16">
        <v>400</v>
      </c>
      <c r="E125" s="15">
        <v>12.29</v>
      </c>
      <c r="F125" s="16">
        <f t="shared" si="24"/>
        <v>6200</v>
      </c>
      <c r="G125" s="17">
        <f t="shared" si="25"/>
        <v>13.398759032258068</v>
      </c>
      <c r="H125" s="15">
        <f t="shared" si="26"/>
        <v>83072.306000000026</v>
      </c>
      <c r="I125" s="15">
        <f t="shared" si="27"/>
        <v>-6874.306000000026</v>
      </c>
      <c r="J125" s="33">
        <f t="shared" si="21"/>
        <v>-8.2750874882419015E-2</v>
      </c>
      <c r="K125" s="15">
        <f t="shared" si="22"/>
        <v>76198</v>
      </c>
      <c r="L125" s="15">
        <f t="shared" si="28"/>
        <v>1640.0840000000026</v>
      </c>
      <c r="M125" s="15">
        <f t="shared" si="29"/>
        <v>5</v>
      </c>
      <c r="N125" s="15">
        <f t="shared" si="30"/>
        <v>4.9160000000000004</v>
      </c>
      <c r="P125" s="17">
        <f t="shared" si="31"/>
        <v>-1.1087590322580692</v>
      </c>
      <c r="Q125" s="15">
        <f t="shared" si="32"/>
        <v>4906.0840000000026</v>
      </c>
      <c r="R125" s="35"/>
      <c r="S125" s="35">
        <f t="shared" si="33"/>
        <v>-23072.306000000026</v>
      </c>
      <c r="T125" s="35">
        <f t="shared" si="34"/>
        <v>-1877.3235150528908</v>
      </c>
      <c r="U125" s="35">
        <f t="shared" si="35"/>
        <v>4322.6764849471092</v>
      </c>
      <c r="V125" s="15">
        <f t="shared" si="36"/>
        <v>60000</v>
      </c>
      <c r="W125" s="17">
        <f t="shared" si="23"/>
        <v>13.880289262668274</v>
      </c>
      <c r="X125" s="17">
        <f t="shared" si="37"/>
        <v>0.48153023041020582</v>
      </c>
      <c r="Y125" s="17">
        <f t="shared" si="38"/>
        <v>-1.590289262668275</v>
      </c>
      <c r="Z125" s="150">
        <f t="shared" si="39"/>
        <v>1.4342965571423885</v>
      </c>
      <c r="AA125" s="15">
        <f>SUM(L$2:L125)-SUM(AB$2:AB125)</f>
        <v>-6874.306000000026</v>
      </c>
      <c r="AC125" s="40">
        <f t="shared" si="40"/>
        <v>-559.06174507730077</v>
      </c>
      <c r="AD125" s="40">
        <f t="shared" si="41"/>
        <v>-6759.0617450773007</v>
      </c>
    </row>
    <row r="126" spans="1:30" ht="15" hidden="1" thickTop="1" x14ac:dyDescent="0.25">
      <c r="A126" s="9">
        <v>42881</v>
      </c>
      <c r="B126" s="65" t="s">
        <v>551</v>
      </c>
      <c r="C126" s="46" t="s">
        <v>69</v>
      </c>
      <c r="D126" s="16">
        <v>400</v>
      </c>
      <c r="E126" s="15">
        <v>13.61</v>
      </c>
      <c r="F126" s="16">
        <f t="shared" si="24"/>
        <v>5800</v>
      </c>
      <c r="G126" s="17">
        <f t="shared" si="25"/>
        <v>13.385991379310349</v>
      </c>
      <c r="H126" s="15">
        <f t="shared" si="26"/>
        <v>77638.750000000029</v>
      </c>
      <c r="I126" s="15">
        <f t="shared" si="27"/>
        <v>1299.2499999999709</v>
      </c>
      <c r="J126" s="33">
        <f t="shared" si="21"/>
        <v>1.673455587577043E-2</v>
      </c>
      <c r="K126" s="15">
        <f t="shared" si="22"/>
        <v>78938</v>
      </c>
      <c r="L126" s="15">
        <f t="shared" si="28"/>
        <v>8173.5559999999969</v>
      </c>
      <c r="M126" s="15">
        <f t="shared" si="29"/>
        <v>5</v>
      </c>
      <c r="N126" s="15">
        <f t="shared" si="30"/>
        <v>5.444</v>
      </c>
      <c r="P126" s="17">
        <f t="shared" si="31"/>
        <v>0.22400862068965033</v>
      </c>
      <c r="Q126" s="15">
        <f t="shared" si="32"/>
        <v>5433.5559999999969</v>
      </c>
      <c r="R126" s="35"/>
      <c r="S126" s="35">
        <f t="shared" si="33"/>
        <v>-17638.750000000029</v>
      </c>
      <c r="T126" s="35">
        <f t="shared" si="34"/>
        <v>-1296.013960323294</v>
      </c>
      <c r="U126" s="35">
        <f t="shared" si="35"/>
        <v>4503.9860396767062</v>
      </c>
      <c r="V126" s="15">
        <f t="shared" si="36"/>
        <v>60000</v>
      </c>
      <c r="W126" s="17">
        <f t="shared" si="23"/>
        <v>13.321533297715721</v>
      </c>
      <c r="X126" s="17">
        <f t="shared" si="37"/>
        <v>-6.4458081594628069E-2</v>
      </c>
      <c r="Y126" s="17">
        <f t="shared" si="38"/>
        <v>0.2884667022842784</v>
      </c>
      <c r="Z126" s="150">
        <f t="shared" si="39"/>
        <v>1.2877482187791862</v>
      </c>
      <c r="AA126" s="15">
        <f>SUM(L$2:L126)-SUM(AB$2:AB126)</f>
        <v>1299.2499999999709</v>
      </c>
      <c r="AC126" s="40">
        <f t="shared" si="40"/>
        <v>95.415163482731145</v>
      </c>
      <c r="AD126" s="40">
        <f t="shared" si="41"/>
        <v>-5704.5848365172687</v>
      </c>
    </row>
    <row r="127" spans="1:30" ht="15" hidden="1" thickTop="1" x14ac:dyDescent="0.25">
      <c r="A127" s="9">
        <v>42886</v>
      </c>
      <c r="B127" s="65"/>
      <c r="C127" s="46" t="s">
        <v>69</v>
      </c>
      <c r="D127" s="16">
        <v>400</v>
      </c>
      <c r="E127" s="15">
        <v>14.52</v>
      </c>
      <c r="F127" s="16">
        <f t="shared" si="24"/>
        <v>5400</v>
      </c>
      <c r="G127" s="17">
        <f t="shared" si="25"/>
        <v>13.303992222222229</v>
      </c>
      <c r="H127" s="15">
        <f t="shared" si="26"/>
        <v>71841.558000000034</v>
      </c>
      <c r="I127" s="15">
        <f t="shared" si="27"/>
        <v>6566.4419999999664</v>
      </c>
      <c r="J127" s="33">
        <f t="shared" si="21"/>
        <v>9.1401720435962105E-2</v>
      </c>
      <c r="K127" s="15">
        <f t="shared" si="22"/>
        <v>78408</v>
      </c>
      <c r="L127" s="15">
        <f t="shared" si="28"/>
        <v>5267.1919999999955</v>
      </c>
      <c r="M127" s="15">
        <f t="shared" si="29"/>
        <v>5</v>
      </c>
      <c r="N127" s="15">
        <f t="shared" si="30"/>
        <v>5.8079999999999998</v>
      </c>
      <c r="P127" s="17">
        <f t="shared" si="31"/>
        <v>1.2160077777777705</v>
      </c>
      <c r="Q127" s="15">
        <f t="shared" si="32"/>
        <v>5797.1919999999955</v>
      </c>
      <c r="R127" s="35"/>
      <c r="S127" s="35">
        <f t="shared" si="33"/>
        <v>-11841.558000000034</v>
      </c>
      <c r="T127" s="35">
        <f t="shared" si="34"/>
        <v>-815.53429752066347</v>
      </c>
      <c r="U127" s="35">
        <f t="shared" si="35"/>
        <v>4584.4657024793369</v>
      </c>
      <c r="V127" s="15">
        <f t="shared" si="36"/>
        <v>60000</v>
      </c>
      <c r="W127" s="17">
        <f t="shared" si="23"/>
        <v>13.087675618895185</v>
      </c>
      <c r="X127" s="17">
        <f t="shared" si="37"/>
        <v>-0.21631660332704428</v>
      </c>
      <c r="Y127" s="17">
        <f t="shared" si="38"/>
        <v>1.4323243811048147</v>
      </c>
      <c r="Z127" s="150">
        <f t="shared" si="39"/>
        <v>1.1778908057005666</v>
      </c>
      <c r="AA127" s="15">
        <f>SUM(L$2:L127)-SUM(AB$2:AB127)</f>
        <v>6566.4419999999664</v>
      </c>
      <c r="AC127" s="40">
        <f t="shared" si="40"/>
        <v>452.00818037189856</v>
      </c>
      <c r="AD127" s="40">
        <f t="shared" si="41"/>
        <v>-4947.9918196281014</v>
      </c>
    </row>
    <row r="128" spans="1:30" ht="15" hidden="1" thickTop="1" x14ac:dyDescent="0.25">
      <c r="A128" s="9">
        <v>42886</v>
      </c>
      <c r="B128" s="65" t="s">
        <v>552</v>
      </c>
      <c r="C128" s="46" t="s">
        <v>69</v>
      </c>
      <c r="D128" s="16">
        <v>400</v>
      </c>
      <c r="E128" s="15">
        <v>14.88</v>
      </c>
      <c r="F128" s="16">
        <f t="shared" si="24"/>
        <v>5000</v>
      </c>
      <c r="G128" s="17">
        <f t="shared" si="25"/>
        <v>13.180102000000007</v>
      </c>
      <c r="H128" s="15">
        <f t="shared" si="26"/>
        <v>65900.510000000038</v>
      </c>
      <c r="I128" s="15">
        <f t="shared" si="27"/>
        <v>8499.4899999999616</v>
      </c>
      <c r="J128" s="33">
        <f t="shared" si="21"/>
        <v>0.12897457090999698</v>
      </c>
      <c r="K128" s="15">
        <f t="shared" si="22"/>
        <v>74400</v>
      </c>
      <c r="L128" s="15">
        <f t="shared" si="28"/>
        <v>1933.0479999999952</v>
      </c>
      <c r="M128" s="15">
        <f t="shared" si="29"/>
        <v>5</v>
      </c>
      <c r="N128" s="15">
        <f t="shared" si="30"/>
        <v>5.952</v>
      </c>
      <c r="P128" s="17">
        <f t="shared" si="31"/>
        <v>1.6998979999999939</v>
      </c>
      <c r="Q128" s="15">
        <f t="shared" si="32"/>
        <v>5941.0479999999952</v>
      </c>
      <c r="R128" s="35"/>
      <c r="S128" s="35">
        <f t="shared" si="33"/>
        <v>-5900.5100000000384</v>
      </c>
      <c r="T128" s="35">
        <f t="shared" si="34"/>
        <v>-396.53965053763699</v>
      </c>
      <c r="U128" s="35">
        <f t="shared" si="35"/>
        <v>4603.4603494623634</v>
      </c>
      <c r="V128" s="15">
        <f t="shared" si="36"/>
        <v>60000</v>
      </c>
      <c r="W128" s="17">
        <f t="shared" si="23"/>
        <v>13.033673681366102</v>
      </c>
      <c r="X128" s="17">
        <f t="shared" si="37"/>
        <v>-0.14642831863390526</v>
      </c>
      <c r="Y128" s="17">
        <f t="shared" si="38"/>
        <v>1.8463263186338992</v>
      </c>
      <c r="Z128" s="150">
        <f t="shared" si="39"/>
        <v>1.086139473447175</v>
      </c>
      <c r="AA128" s="15">
        <f>SUM(L$2:L128)-SUM(AB$2:AB128)</f>
        <v>8499.4899999999616</v>
      </c>
      <c r="AC128" s="40">
        <f t="shared" si="40"/>
        <v>570.91668380376086</v>
      </c>
      <c r="AD128" s="40">
        <f t="shared" si="41"/>
        <v>-4429.0833161962391</v>
      </c>
    </row>
    <row r="129" spans="1:30" ht="15" hidden="1" thickTop="1" x14ac:dyDescent="0.25">
      <c r="A129" s="9">
        <v>42886</v>
      </c>
      <c r="B129" s="65" t="s">
        <v>213</v>
      </c>
      <c r="C129" s="46" t="s">
        <v>69</v>
      </c>
      <c r="D129" s="16">
        <v>400</v>
      </c>
      <c r="E129" s="15">
        <v>14.97</v>
      </c>
      <c r="F129" s="16">
        <f t="shared" si="24"/>
        <v>4600</v>
      </c>
      <c r="G129" s="17">
        <f t="shared" si="25"/>
        <v>13.026847391304356</v>
      </c>
      <c r="H129" s="15">
        <f t="shared" si="26"/>
        <v>59923.498000000036</v>
      </c>
      <c r="I129" s="15">
        <f t="shared" si="27"/>
        <v>8938.501999999964</v>
      </c>
      <c r="J129" s="33">
        <f t="shared" si="21"/>
        <v>0.14916522396606352</v>
      </c>
      <c r="K129" s="15">
        <f t="shared" si="22"/>
        <v>68862</v>
      </c>
      <c r="L129" s="15">
        <f t="shared" si="28"/>
        <v>439.01200000000244</v>
      </c>
      <c r="M129" s="15">
        <f t="shared" si="29"/>
        <v>5</v>
      </c>
      <c r="N129" s="15">
        <f t="shared" si="30"/>
        <v>5.9880000000000004</v>
      </c>
      <c r="P129" s="17">
        <f t="shared" si="31"/>
        <v>1.9431526086956445</v>
      </c>
      <c r="Q129" s="15">
        <f t="shared" si="32"/>
        <v>5977.0120000000024</v>
      </c>
      <c r="R129" s="35"/>
      <c r="S129" s="35">
        <f t="shared" si="33"/>
        <v>76.501999999964028</v>
      </c>
      <c r="T129" s="35">
        <f t="shared" si="34"/>
        <v>5.1103540414137623</v>
      </c>
      <c r="U129" s="35">
        <f t="shared" si="35"/>
        <v>4605.1103540414142</v>
      </c>
      <c r="V129" s="15">
        <f t="shared" si="36"/>
        <v>60000</v>
      </c>
      <c r="W129" s="17">
        <f t="shared" si="23"/>
        <v>13.029003734371837</v>
      </c>
      <c r="X129" s="17">
        <f t="shared" si="37"/>
        <v>2.1563430674813588E-3</v>
      </c>
      <c r="Y129" s="17">
        <f t="shared" si="38"/>
        <v>1.9409962656281632</v>
      </c>
      <c r="Z129" s="150">
        <f t="shared" si="39"/>
        <v>0.99889028630184085</v>
      </c>
      <c r="AA129" s="15">
        <f>SUM(L$2:L129)-SUM(AB$2:AB129)</f>
        <v>8938.501999999964</v>
      </c>
      <c r="AC129" s="40">
        <f t="shared" si="40"/>
        <v>596.7957748162969</v>
      </c>
      <c r="AD129" s="40">
        <f t="shared" si="41"/>
        <v>-4003.2042251837029</v>
      </c>
    </row>
    <row r="130" spans="1:30" ht="15" hidden="1" thickTop="1" x14ac:dyDescent="0.25">
      <c r="A130" s="9">
        <v>42887</v>
      </c>
      <c r="B130" s="65"/>
      <c r="C130" s="46" t="s">
        <v>69</v>
      </c>
      <c r="D130" s="16">
        <v>400</v>
      </c>
      <c r="E130" s="15">
        <v>15.4</v>
      </c>
      <c r="F130" s="16">
        <f t="shared" si="24"/>
        <v>4200</v>
      </c>
      <c r="G130" s="17">
        <f t="shared" si="25"/>
        <v>12.803490000000009</v>
      </c>
      <c r="H130" s="15">
        <f t="shared" si="26"/>
        <v>53774.658000000039</v>
      </c>
      <c r="I130" s="15">
        <f t="shared" si="27"/>
        <v>10905.341999999961</v>
      </c>
      <c r="J130" s="33">
        <f t="shared" ref="J130:J193" si="42">(E130-G130)/G130</f>
        <v>0.20279704986687141</v>
      </c>
      <c r="K130" s="15">
        <f t="shared" ref="K130:K193" si="43">F130*E130</f>
        <v>64680</v>
      </c>
      <c r="L130" s="15">
        <f t="shared" si="28"/>
        <v>1966.8399999999965</v>
      </c>
      <c r="M130" s="15">
        <f t="shared" si="29"/>
        <v>5</v>
      </c>
      <c r="N130" s="15">
        <f t="shared" si="30"/>
        <v>6.16</v>
      </c>
      <c r="P130" s="17">
        <f t="shared" si="31"/>
        <v>2.5965099999999914</v>
      </c>
      <c r="Q130" s="15">
        <f t="shared" si="32"/>
        <v>6148.8399999999965</v>
      </c>
      <c r="R130" s="35"/>
      <c r="S130" s="35">
        <f t="shared" si="33"/>
        <v>6225.3419999999605</v>
      </c>
      <c r="T130" s="35">
        <f t="shared" si="34"/>
        <v>404.24298701298443</v>
      </c>
      <c r="U130" s="35">
        <f t="shared" si="35"/>
        <v>4604.2429870129845</v>
      </c>
      <c r="V130" s="15">
        <f t="shared" si="36"/>
        <v>60000</v>
      </c>
      <c r="W130" s="17">
        <f t="shared" ref="W130:W193" si="44">V130/U130</f>
        <v>13.031458193939752</v>
      </c>
      <c r="X130" s="17">
        <f t="shared" si="37"/>
        <v>0.2279681939397431</v>
      </c>
      <c r="Y130" s="17">
        <f t="shared" si="38"/>
        <v>2.3685418060602483</v>
      </c>
      <c r="Z130" s="150">
        <f t="shared" si="39"/>
        <v>0.91220207357578276</v>
      </c>
      <c r="AA130" s="15">
        <f>SUM(L$2:L130)-SUM(AB$2:AB130)</f>
        <v>10905.341999999961</v>
      </c>
      <c r="AC130" s="40">
        <f t="shared" si="40"/>
        <v>707.78502136363375</v>
      </c>
      <c r="AD130" s="40">
        <f t="shared" si="41"/>
        <v>-3492.2149786363661</v>
      </c>
    </row>
    <row r="131" spans="1:30" ht="15" hidden="1" thickTop="1" x14ac:dyDescent="0.25">
      <c r="A131" s="9">
        <v>42888</v>
      </c>
      <c r="B131" s="65"/>
      <c r="C131" s="46" t="s">
        <v>69</v>
      </c>
      <c r="D131" s="16">
        <v>400</v>
      </c>
      <c r="E131" s="15">
        <v>15.47</v>
      </c>
      <c r="F131" s="16">
        <f t="shared" ref="F131:F194" si="45">IF(C131="买",F130+D131,F130-D131)</f>
        <v>3800</v>
      </c>
      <c r="G131" s="17">
        <f t="shared" ref="G131:G194" si="46">H131/F131</f>
        <v>12.525748947368433</v>
      </c>
      <c r="H131" s="15">
        <f t="shared" ref="H131:H194" si="47">IF(C131="买",H130+D131*E131+M131+N131,H130+-1*D131*E131+M131+N131)+O130</f>
        <v>47597.846000000041</v>
      </c>
      <c r="I131" s="15">
        <f t="shared" ref="I131:I194" si="48">-H131+K131</f>
        <v>11188.153999999959</v>
      </c>
      <c r="J131" s="33">
        <f t="shared" si="42"/>
        <v>0.23505588887362566</v>
      </c>
      <c r="K131" s="15">
        <f t="shared" si="43"/>
        <v>58786</v>
      </c>
      <c r="L131" s="15">
        <f t="shared" ref="L131:L194" si="49">I131-I130</f>
        <v>282.81199999999808</v>
      </c>
      <c r="M131" s="15">
        <f t="shared" ref="M131:M194" si="50">IF(D131*E131*5/10000&gt;5,D131*E131*5/10000,5)</f>
        <v>5</v>
      </c>
      <c r="N131" s="15">
        <f t="shared" ref="N131:N194" si="51">IF(C131="卖",D131*E131/1000,0)</f>
        <v>6.1879999999999997</v>
      </c>
      <c r="P131" s="17">
        <f t="shared" ref="P131:P194" si="52">E131-G131</f>
        <v>2.9442510526315679</v>
      </c>
      <c r="Q131" s="15">
        <f t="shared" ref="Q131:Q194" si="53">(H131-H130)*-1</f>
        <v>6176.8119999999981</v>
      </c>
      <c r="R131" s="35"/>
      <c r="S131" s="35">
        <f t="shared" ref="S131:S194" si="54">S130+Q131+O131+R131</f>
        <v>12402.153999999959</v>
      </c>
      <c r="T131" s="35">
        <f t="shared" ref="T131:T194" si="55">S131/E131</f>
        <v>801.69062702003612</v>
      </c>
      <c r="U131" s="35">
        <f t="shared" ref="U131:U194" si="56">F131+T131</f>
        <v>4601.6906270200361</v>
      </c>
      <c r="V131" s="15">
        <f t="shared" ref="V131:V194" si="57">H131+S131</f>
        <v>60000</v>
      </c>
      <c r="W131" s="17">
        <f t="shared" si="44"/>
        <v>13.038686183659159</v>
      </c>
      <c r="X131" s="17">
        <f t="shared" ref="X131:X194" si="58">W131-G131</f>
        <v>0.51293723629072652</v>
      </c>
      <c r="Y131" s="17">
        <f t="shared" ref="Y131:Y194" si="59">(X131-P131)*-1</f>
        <v>2.4313138163408414</v>
      </c>
      <c r="Z131" s="150">
        <f t="shared" ref="Z131:Z194" si="60">F131/U131</f>
        <v>0.82578345829841349</v>
      </c>
      <c r="AA131" s="15">
        <f>SUM(L$2:L131)-SUM(AB$2:AB131)</f>
        <v>11188.153999999959</v>
      </c>
      <c r="AC131" s="40">
        <f t="shared" ref="AC131:AC194" si="61">I131/E131*(1-0.0005)</f>
        <v>722.85455223012013</v>
      </c>
      <c r="AD131" s="40">
        <f t="shared" ref="AD131:AD194" si="62">AC131-F131</f>
        <v>-3077.1454477698799</v>
      </c>
    </row>
    <row r="132" spans="1:30" ht="15" hidden="1" thickTop="1" x14ac:dyDescent="0.25">
      <c r="A132" s="9">
        <v>42888</v>
      </c>
      <c r="B132" s="65"/>
      <c r="C132" s="46" t="s">
        <v>69</v>
      </c>
      <c r="D132" s="16">
        <v>400</v>
      </c>
      <c r="E132" s="15">
        <v>16.29</v>
      </c>
      <c r="F132" s="16">
        <f t="shared" si="45"/>
        <v>3400</v>
      </c>
      <c r="G132" s="17">
        <f t="shared" si="46"/>
        <v>12.086282941176483</v>
      </c>
      <c r="H132" s="15">
        <f t="shared" si="47"/>
        <v>41093.362000000045</v>
      </c>
      <c r="I132" s="15">
        <f t="shared" si="48"/>
        <v>14292.637999999955</v>
      </c>
      <c r="J132" s="33">
        <f t="shared" si="42"/>
        <v>0.3478089234947469</v>
      </c>
      <c r="K132" s="15">
        <f t="shared" si="43"/>
        <v>55386</v>
      </c>
      <c r="L132" s="15">
        <f t="shared" si="49"/>
        <v>3104.4839999999967</v>
      </c>
      <c r="M132" s="15">
        <f t="shared" si="50"/>
        <v>5</v>
      </c>
      <c r="N132" s="15">
        <f t="shared" si="51"/>
        <v>6.516</v>
      </c>
      <c r="P132" s="17">
        <f t="shared" si="52"/>
        <v>4.203717058823516</v>
      </c>
      <c r="Q132" s="15">
        <f t="shared" si="53"/>
        <v>6504.4839999999967</v>
      </c>
      <c r="R132" s="35"/>
      <c r="S132" s="35">
        <f t="shared" si="54"/>
        <v>18906.637999999955</v>
      </c>
      <c r="T132" s="35">
        <f t="shared" si="55"/>
        <v>1160.6284837323485</v>
      </c>
      <c r="U132" s="35">
        <f t="shared" si="56"/>
        <v>4560.6284837323483</v>
      </c>
      <c r="V132" s="15">
        <f t="shared" si="57"/>
        <v>60000</v>
      </c>
      <c r="W132" s="17">
        <f t="shared" si="44"/>
        <v>13.156081494912062</v>
      </c>
      <c r="X132" s="17">
        <f t="shared" si="58"/>
        <v>1.0697985537355787</v>
      </c>
      <c r="Y132" s="17">
        <f t="shared" si="59"/>
        <v>3.1339185050879372</v>
      </c>
      <c r="Z132" s="150">
        <f t="shared" si="60"/>
        <v>0.74551128471168349</v>
      </c>
      <c r="AA132" s="15">
        <f>SUM(L$2:L132)-SUM(AB$2:AB132)</f>
        <v>14292.637999999955</v>
      </c>
      <c r="AC132" s="40">
        <f t="shared" si="61"/>
        <v>876.94853781460756</v>
      </c>
      <c r="AD132" s="40">
        <f t="shared" si="62"/>
        <v>-2523.0514621853927</v>
      </c>
    </row>
    <row r="133" spans="1:30" ht="15" hidden="1" thickTop="1" x14ac:dyDescent="0.25">
      <c r="A133" s="9">
        <v>42892</v>
      </c>
      <c r="B133" s="65" t="s">
        <v>553</v>
      </c>
      <c r="C133" s="46" t="s">
        <v>63</v>
      </c>
      <c r="D133" s="16">
        <v>500</v>
      </c>
      <c r="E133" s="15">
        <v>15.34</v>
      </c>
      <c r="F133" s="16">
        <f t="shared" si="45"/>
        <v>3900</v>
      </c>
      <c r="G133" s="17">
        <f t="shared" si="46"/>
        <v>12.504708205128217</v>
      </c>
      <c r="H133" s="15">
        <f t="shared" si="47"/>
        <v>48768.362000000045</v>
      </c>
      <c r="I133" s="15">
        <f t="shared" si="48"/>
        <v>11057.637999999955</v>
      </c>
      <c r="J133" s="33">
        <f t="shared" si="42"/>
        <v>0.22673794129070687</v>
      </c>
      <c r="K133" s="15">
        <f t="shared" si="43"/>
        <v>59826</v>
      </c>
      <c r="L133" s="15">
        <f t="shared" si="49"/>
        <v>-3235</v>
      </c>
      <c r="M133" s="15">
        <f t="shared" si="50"/>
        <v>5</v>
      </c>
      <c r="N133" s="15">
        <f t="shared" si="51"/>
        <v>0</v>
      </c>
      <c r="P133" s="17">
        <f t="shared" si="52"/>
        <v>2.8352917948717824</v>
      </c>
      <c r="Q133" s="15">
        <f t="shared" si="53"/>
        <v>-7675</v>
      </c>
      <c r="R133" s="35"/>
      <c r="S133" s="35">
        <f t="shared" si="54"/>
        <v>11231.637999999955</v>
      </c>
      <c r="T133" s="35">
        <f t="shared" si="55"/>
        <v>732.17979139504268</v>
      </c>
      <c r="U133" s="35">
        <f t="shared" si="56"/>
        <v>4632.1797913950431</v>
      </c>
      <c r="V133" s="15">
        <f t="shared" si="57"/>
        <v>60000</v>
      </c>
      <c r="W133" s="17">
        <f t="shared" si="44"/>
        <v>12.952865109307469</v>
      </c>
      <c r="X133" s="17">
        <f t="shared" si="58"/>
        <v>0.44815690417925147</v>
      </c>
      <c r="Y133" s="17">
        <f t="shared" si="59"/>
        <v>2.3871348906925309</v>
      </c>
      <c r="Z133" s="150">
        <f t="shared" si="60"/>
        <v>0.84193623210498547</v>
      </c>
      <c r="AA133" s="15">
        <f>SUM(L$2:L133)-SUM(AB$2:AB133)</f>
        <v>11057.637999999955</v>
      </c>
      <c r="AC133" s="40">
        <f t="shared" si="61"/>
        <v>720.47647855280024</v>
      </c>
      <c r="AD133" s="40">
        <f t="shared" si="62"/>
        <v>-3179.5235214471995</v>
      </c>
    </row>
    <row r="134" spans="1:30" ht="15" hidden="1" thickTop="1" x14ac:dyDescent="0.25">
      <c r="A134" s="9">
        <v>42893</v>
      </c>
      <c r="B134" s="65"/>
      <c r="C134" s="46" t="s">
        <v>69</v>
      </c>
      <c r="D134" s="16">
        <v>400</v>
      </c>
      <c r="E134" s="15">
        <v>15.61</v>
      </c>
      <c r="F134" s="16">
        <f t="shared" si="45"/>
        <v>3500</v>
      </c>
      <c r="G134" s="17">
        <f t="shared" si="46"/>
        <v>12.153030285714298</v>
      </c>
      <c r="H134" s="15">
        <f t="shared" si="47"/>
        <v>42535.606000000043</v>
      </c>
      <c r="I134" s="15">
        <f t="shared" si="48"/>
        <v>12099.393999999957</v>
      </c>
      <c r="J134" s="33">
        <f t="shared" si="42"/>
        <v>0.28445331189121753</v>
      </c>
      <c r="K134" s="15">
        <f t="shared" si="43"/>
        <v>54635</v>
      </c>
      <c r="L134" s="15">
        <f t="shared" si="49"/>
        <v>1041.7560000000012</v>
      </c>
      <c r="M134" s="15">
        <f t="shared" si="50"/>
        <v>5</v>
      </c>
      <c r="N134" s="15">
        <f t="shared" si="51"/>
        <v>6.2439999999999998</v>
      </c>
      <c r="P134" s="17">
        <f t="shared" si="52"/>
        <v>3.4569697142857017</v>
      </c>
      <c r="Q134" s="15">
        <f t="shared" si="53"/>
        <v>6232.7560000000012</v>
      </c>
      <c r="R134" s="35"/>
      <c r="S134" s="35">
        <f t="shared" si="54"/>
        <v>17464.393999999957</v>
      </c>
      <c r="T134" s="35">
        <f t="shared" si="55"/>
        <v>1118.7952594490685</v>
      </c>
      <c r="U134" s="35">
        <f t="shared" si="56"/>
        <v>4618.7952594490689</v>
      </c>
      <c r="V134" s="15">
        <f t="shared" si="57"/>
        <v>60000</v>
      </c>
      <c r="W134" s="17">
        <f t="shared" si="44"/>
        <v>12.990400446361594</v>
      </c>
      <c r="X134" s="17">
        <f t="shared" si="58"/>
        <v>0.8373701606472963</v>
      </c>
      <c r="Y134" s="17">
        <f t="shared" si="59"/>
        <v>2.6195995536384054</v>
      </c>
      <c r="Z134" s="150">
        <f t="shared" si="60"/>
        <v>0.75777335937109302</v>
      </c>
      <c r="AA134" s="15">
        <f>SUM(L$2:L134)-SUM(AB$2:AB134)</f>
        <v>12099.393999999957</v>
      </c>
      <c r="AC134" s="40">
        <f t="shared" si="61"/>
        <v>774.71776444586533</v>
      </c>
      <c r="AD134" s="40">
        <f t="shared" si="62"/>
        <v>-2725.2822355541348</v>
      </c>
    </row>
    <row r="135" spans="1:30" ht="15" hidden="1" thickTop="1" x14ac:dyDescent="0.25">
      <c r="A135" s="9">
        <v>42894</v>
      </c>
      <c r="B135" s="65" t="s">
        <v>241</v>
      </c>
      <c r="C135" s="46" t="s">
        <v>63</v>
      </c>
      <c r="D135" s="16">
        <v>500</v>
      </c>
      <c r="E135" s="15">
        <v>15.19</v>
      </c>
      <c r="F135" s="16">
        <f t="shared" si="45"/>
        <v>4000</v>
      </c>
      <c r="G135" s="17">
        <f t="shared" si="46"/>
        <v>12.533901500000011</v>
      </c>
      <c r="H135" s="15">
        <f t="shared" si="47"/>
        <v>50135.606000000043</v>
      </c>
      <c r="I135" s="15">
        <f t="shared" si="48"/>
        <v>10624.393999999957</v>
      </c>
      <c r="J135" s="33">
        <f t="shared" si="42"/>
        <v>0.2119131461181489</v>
      </c>
      <c r="K135" s="15">
        <f t="shared" si="43"/>
        <v>60760</v>
      </c>
      <c r="L135" s="15">
        <f t="shared" si="49"/>
        <v>-1475</v>
      </c>
      <c r="M135" s="15">
        <f t="shared" si="50"/>
        <v>5</v>
      </c>
      <c r="N135" s="15">
        <f t="shared" si="51"/>
        <v>0</v>
      </c>
      <c r="P135" s="17">
        <f t="shared" si="52"/>
        <v>2.6560984999999881</v>
      </c>
      <c r="Q135" s="15">
        <f t="shared" si="53"/>
        <v>-7600</v>
      </c>
      <c r="R135" s="35"/>
      <c r="S135" s="35">
        <f t="shared" si="54"/>
        <v>9864.3939999999566</v>
      </c>
      <c r="T135" s="35">
        <f t="shared" si="55"/>
        <v>649.40052666227496</v>
      </c>
      <c r="U135" s="35">
        <f t="shared" si="56"/>
        <v>4649.4005266622753</v>
      </c>
      <c r="V135" s="15">
        <f t="shared" si="57"/>
        <v>60000</v>
      </c>
      <c r="W135" s="17">
        <f t="shared" si="44"/>
        <v>12.904889491865948</v>
      </c>
      <c r="X135" s="17">
        <f t="shared" si="58"/>
        <v>0.37098799186593645</v>
      </c>
      <c r="Y135" s="17">
        <f t="shared" si="59"/>
        <v>2.2851105081340517</v>
      </c>
      <c r="Z135" s="150">
        <f t="shared" si="60"/>
        <v>0.86032596612439649</v>
      </c>
      <c r="AA135" s="15">
        <f>SUM(L$2:L135)-SUM(AB$2:AB135)</f>
        <v>10624.393999999957</v>
      </c>
      <c r="AC135" s="40">
        <f t="shared" si="61"/>
        <v>699.08372633311103</v>
      </c>
      <c r="AD135" s="40">
        <f t="shared" si="62"/>
        <v>-3300.9162736668891</v>
      </c>
    </row>
    <row r="136" spans="1:30" ht="15" hidden="1" thickTop="1" x14ac:dyDescent="0.25">
      <c r="A136" s="9">
        <v>42898</v>
      </c>
      <c r="B136" s="65" t="s">
        <v>554</v>
      </c>
      <c r="C136" s="46" t="s">
        <v>63</v>
      </c>
      <c r="D136" s="16">
        <v>500</v>
      </c>
      <c r="E136" s="15">
        <v>14.62</v>
      </c>
      <c r="F136" s="16">
        <f t="shared" si="45"/>
        <v>4500</v>
      </c>
      <c r="G136" s="17">
        <f t="shared" si="46"/>
        <v>12.766801333333342</v>
      </c>
      <c r="H136" s="15">
        <f t="shared" si="47"/>
        <v>57450.606000000043</v>
      </c>
      <c r="I136" s="15">
        <f t="shared" si="48"/>
        <v>8339.3939999999566</v>
      </c>
      <c r="J136" s="33">
        <f t="shared" si="42"/>
        <v>0.14515763332418025</v>
      </c>
      <c r="K136" s="15">
        <f t="shared" si="43"/>
        <v>65790</v>
      </c>
      <c r="L136" s="15">
        <f t="shared" si="49"/>
        <v>-2285</v>
      </c>
      <c r="M136" s="15">
        <f t="shared" si="50"/>
        <v>5</v>
      </c>
      <c r="N136" s="15">
        <f t="shared" si="51"/>
        <v>0</v>
      </c>
      <c r="P136" s="17">
        <f t="shared" si="52"/>
        <v>1.8531986666666569</v>
      </c>
      <c r="Q136" s="15">
        <f t="shared" si="53"/>
        <v>-7315</v>
      </c>
      <c r="R136" s="35"/>
      <c r="S136" s="35">
        <f t="shared" si="54"/>
        <v>2549.3939999999566</v>
      </c>
      <c r="T136" s="35">
        <f t="shared" si="55"/>
        <v>174.37715458276037</v>
      </c>
      <c r="U136" s="35">
        <f t="shared" si="56"/>
        <v>4674.3771545827603</v>
      </c>
      <c r="V136" s="15">
        <f t="shared" si="57"/>
        <v>60000</v>
      </c>
      <c r="W136" s="17">
        <f t="shared" si="44"/>
        <v>12.83593471724377</v>
      </c>
      <c r="X136" s="17">
        <f t="shared" si="58"/>
        <v>6.9133383910427781E-2</v>
      </c>
      <c r="Y136" s="17">
        <f t="shared" si="59"/>
        <v>1.7840652827562291</v>
      </c>
      <c r="Z136" s="150">
        <f t="shared" si="60"/>
        <v>0.96269510379328271</v>
      </c>
      <c r="AA136" s="15">
        <f>SUM(L$2:L136)-SUM(AB$2:AB136)</f>
        <v>8339.3939999999566</v>
      </c>
      <c r="AC136" s="40">
        <f t="shared" si="61"/>
        <v>570.1247813269465</v>
      </c>
      <c r="AD136" s="40">
        <f t="shared" si="62"/>
        <v>-3929.8752186730535</v>
      </c>
    </row>
    <row r="137" spans="1:30" ht="15" hidden="1" thickTop="1" x14ac:dyDescent="0.25">
      <c r="A137" s="9">
        <v>42898</v>
      </c>
      <c r="B137" s="65" t="s">
        <v>421</v>
      </c>
      <c r="C137" s="46" t="s">
        <v>63</v>
      </c>
      <c r="D137" s="16">
        <v>500</v>
      </c>
      <c r="E137" s="15">
        <v>14.35</v>
      </c>
      <c r="F137" s="16">
        <f t="shared" si="45"/>
        <v>5000</v>
      </c>
      <c r="G137" s="17">
        <f t="shared" si="46"/>
        <v>12.926121200000008</v>
      </c>
      <c r="H137" s="15">
        <f t="shared" si="47"/>
        <v>64630.606000000043</v>
      </c>
      <c r="I137" s="15">
        <f t="shared" si="48"/>
        <v>7119.3939999999566</v>
      </c>
      <c r="J137" s="33">
        <f t="shared" si="42"/>
        <v>0.11015514847563018</v>
      </c>
      <c r="K137" s="15">
        <f t="shared" si="43"/>
        <v>71750</v>
      </c>
      <c r="L137" s="15">
        <f t="shared" si="49"/>
        <v>-1220</v>
      </c>
      <c r="M137" s="15">
        <f t="shared" si="50"/>
        <v>5</v>
      </c>
      <c r="N137" s="15">
        <f t="shared" si="51"/>
        <v>0</v>
      </c>
      <c r="P137" s="17">
        <f t="shared" si="52"/>
        <v>1.4238787999999918</v>
      </c>
      <c r="Q137" s="15">
        <f t="shared" si="53"/>
        <v>-7180</v>
      </c>
      <c r="R137" s="35"/>
      <c r="S137" s="35">
        <f t="shared" si="54"/>
        <v>-4630.6060000000434</v>
      </c>
      <c r="T137" s="35">
        <f t="shared" si="55"/>
        <v>-322.6903135888532</v>
      </c>
      <c r="U137" s="35">
        <f t="shared" si="56"/>
        <v>4677.3096864111467</v>
      </c>
      <c r="V137" s="15">
        <f t="shared" si="57"/>
        <v>60000</v>
      </c>
      <c r="W137" s="17">
        <f t="shared" si="44"/>
        <v>12.827886974068933</v>
      </c>
      <c r="X137" s="17">
        <f t="shared" si="58"/>
        <v>-9.8234225931074448E-2</v>
      </c>
      <c r="Y137" s="17">
        <f t="shared" si="59"/>
        <v>1.5221130259310662</v>
      </c>
      <c r="Z137" s="150">
        <f t="shared" si="60"/>
        <v>1.0689905811724112</v>
      </c>
      <c r="AA137" s="15">
        <f>SUM(L$2:L137)-SUM(AB$2:AB137)</f>
        <v>7119.3939999999566</v>
      </c>
      <c r="AC137" s="40">
        <f t="shared" si="61"/>
        <v>495.876954912889</v>
      </c>
      <c r="AD137" s="40">
        <f t="shared" si="62"/>
        <v>-4504.1230450871108</v>
      </c>
    </row>
    <row r="138" spans="1:30" ht="15" hidden="1" thickTop="1" x14ac:dyDescent="0.25">
      <c r="A138" s="9">
        <v>42900</v>
      </c>
      <c r="B138" s="65" t="s">
        <v>415</v>
      </c>
      <c r="C138" s="46" t="s">
        <v>63</v>
      </c>
      <c r="D138" s="16">
        <v>500</v>
      </c>
      <c r="E138" s="15">
        <v>14.11</v>
      </c>
      <c r="F138" s="16">
        <f t="shared" si="45"/>
        <v>5500</v>
      </c>
      <c r="G138" s="17">
        <f t="shared" si="46"/>
        <v>13.034655636363643</v>
      </c>
      <c r="H138" s="15">
        <f t="shared" si="47"/>
        <v>71690.606000000043</v>
      </c>
      <c r="I138" s="15">
        <f t="shared" si="48"/>
        <v>5914.3939999999566</v>
      </c>
      <c r="J138" s="33">
        <f t="shared" si="42"/>
        <v>8.2498870214599035E-2</v>
      </c>
      <c r="K138" s="15">
        <f t="shared" si="43"/>
        <v>77605</v>
      </c>
      <c r="L138" s="15">
        <f t="shared" si="49"/>
        <v>-1205</v>
      </c>
      <c r="M138" s="15">
        <f t="shared" si="50"/>
        <v>5</v>
      </c>
      <c r="N138" s="15">
        <f t="shared" si="51"/>
        <v>0</v>
      </c>
      <c r="P138" s="17">
        <f t="shared" si="52"/>
        <v>1.075344363636356</v>
      </c>
      <c r="Q138" s="15">
        <f t="shared" si="53"/>
        <v>-7060</v>
      </c>
      <c r="R138" s="35"/>
      <c r="S138" s="35">
        <f t="shared" si="54"/>
        <v>-11690.606000000043</v>
      </c>
      <c r="T138" s="35">
        <f t="shared" si="55"/>
        <v>-828.53338058115128</v>
      </c>
      <c r="U138" s="35">
        <f t="shared" si="56"/>
        <v>4671.4666194188485</v>
      </c>
      <c r="V138" s="15">
        <f t="shared" si="57"/>
        <v>60000</v>
      </c>
      <c r="W138" s="17">
        <f t="shared" si="44"/>
        <v>12.843932085607896</v>
      </c>
      <c r="X138" s="17">
        <f t="shared" si="58"/>
        <v>-0.19072355075574698</v>
      </c>
      <c r="Y138" s="17">
        <f t="shared" si="59"/>
        <v>1.266067914392103</v>
      </c>
      <c r="Z138" s="150">
        <f t="shared" si="60"/>
        <v>1.1773604411807239</v>
      </c>
      <c r="AA138" s="15">
        <f>SUM(L$2:L138)-SUM(AB$2:AB138)</f>
        <v>5914.3939999999566</v>
      </c>
      <c r="AC138" s="40">
        <f t="shared" si="61"/>
        <v>418.95370680368228</v>
      </c>
      <c r="AD138" s="40">
        <f t="shared" si="62"/>
        <v>-5081.0462931963175</v>
      </c>
    </row>
    <row r="139" spans="1:30" ht="15" hidden="1" thickTop="1" x14ac:dyDescent="0.25">
      <c r="A139" s="152">
        <v>42905</v>
      </c>
      <c r="B139" s="65"/>
      <c r="C139" s="46" t="s">
        <v>63</v>
      </c>
      <c r="D139" s="16">
        <v>500</v>
      </c>
      <c r="E139" s="15">
        <v>13.84</v>
      </c>
      <c r="F139" s="16">
        <f t="shared" si="45"/>
        <v>6000</v>
      </c>
      <c r="G139" s="17">
        <f t="shared" si="46"/>
        <v>13.102601000000007</v>
      </c>
      <c r="H139" s="15">
        <f t="shared" si="47"/>
        <v>78615.606000000043</v>
      </c>
      <c r="I139" s="15">
        <f t="shared" si="48"/>
        <v>4424.3939999999566</v>
      </c>
      <c r="J139" s="33">
        <f t="shared" si="42"/>
        <v>5.6278825860605265E-2</v>
      </c>
      <c r="K139" s="15">
        <f t="shared" si="43"/>
        <v>83040</v>
      </c>
      <c r="L139" s="15">
        <f t="shared" si="49"/>
        <v>-1490</v>
      </c>
      <c r="M139" s="15">
        <f t="shared" si="50"/>
        <v>5</v>
      </c>
      <c r="N139" s="15">
        <f t="shared" si="51"/>
        <v>0</v>
      </c>
      <c r="P139" s="17">
        <f t="shared" si="52"/>
        <v>0.73739899999999281</v>
      </c>
      <c r="Q139" s="15">
        <f t="shared" si="53"/>
        <v>-6925</v>
      </c>
      <c r="R139" s="35"/>
      <c r="S139" s="35">
        <f t="shared" si="54"/>
        <v>-18615.606000000043</v>
      </c>
      <c r="T139" s="35">
        <f t="shared" si="55"/>
        <v>-1345.0582369942229</v>
      </c>
      <c r="U139" s="35">
        <f t="shared" si="56"/>
        <v>4654.9417630057769</v>
      </c>
      <c r="V139" s="15">
        <f t="shared" si="57"/>
        <v>60000</v>
      </c>
      <c r="W139" s="17">
        <f t="shared" si="44"/>
        <v>12.889527528966754</v>
      </c>
      <c r="X139" s="17">
        <f t="shared" si="58"/>
        <v>-0.21307347103325291</v>
      </c>
      <c r="Y139" s="17">
        <f t="shared" si="59"/>
        <v>0.95047247103324572</v>
      </c>
      <c r="Z139" s="150">
        <f t="shared" si="60"/>
        <v>1.2889527528966755</v>
      </c>
      <c r="AA139" s="15">
        <f>SUM(L$2:L139)-SUM(AB$2:AB139)</f>
        <v>4424.3939999999566</v>
      </c>
      <c r="AC139" s="40">
        <f t="shared" si="61"/>
        <v>319.5218065751414</v>
      </c>
      <c r="AD139" s="40">
        <f t="shared" si="62"/>
        <v>-5680.4781934248585</v>
      </c>
    </row>
    <row r="140" spans="1:30" ht="15" hidden="1" thickTop="1" x14ac:dyDescent="0.25">
      <c r="A140" s="152">
        <v>42906</v>
      </c>
      <c r="B140" s="65" t="s">
        <v>555</v>
      </c>
      <c r="C140" s="46" t="s">
        <v>69</v>
      </c>
      <c r="D140" s="16">
        <v>400</v>
      </c>
      <c r="E140" s="15">
        <v>14.12</v>
      </c>
      <c r="F140" s="16">
        <f t="shared" si="45"/>
        <v>5600</v>
      </c>
      <c r="G140" s="17">
        <f t="shared" si="46"/>
        <v>13.031831071428579</v>
      </c>
      <c r="H140" s="15">
        <f t="shared" si="47"/>
        <v>72978.254000000044</v>
      </c>
      <c r="I140" s="15">
        <f t="shared" si="48"/>
        <v>6093.7459999999555</v>
      </c>
      <c r="J140" s="33">
        <f t="shared" si="42"/>
        <v>8.3500846704279194E-2</v>
      </c>
      <c r="K140" s="15">
        <f t="shared" si="43"/>
        <v>79072</v>
      </c>
      <c r="L140" s="15">
        <f t="shared" si="49"/>
        <v>1669.351999999999</v>
      </c>
      <c r="M140" s="15">
        <f t="shared" si="50"/>
        <v>5</v>
      </c>
      <c r="N140" s="15">
        <f t="shared" si="51"/>
        <v>5.6479999999999997</v>
      </c>
      <c r="P140" s="17">
        <f t="shared" si="52"/>
        <v>1.0881689285714202</v>
      </c>
      <c r="Q140" s="15">
        <f t="shared" si="53"/>
        <v>5637.351999999999</v>
      </c>
      <c r="R140" s="35"/>
      <c r="S140" s="35">
        <f t="shared" si="54"/>
        <v>-12978.254000000044</v>
      </c>
      <c r="T140" s="35">
        <f t="shared" si="55"/>
        <v>-919.1398016997199</v>
      </c>
      <c r="U140" s="35">
        <f t="shared" si="56"/>
        <v>4680.86019830028</v>
      </c>
      <c r="V140" s="15">
        <f t="shared" si="57"/>
        <v>60000</v>
      </c>
      <c r="W140" s="17">
        <f t="shared" si="44"/>
        <v>12.818156804124865</v>
      </c>
      <c r="X140" s="17">
        <f t="shared" si="58"/>
        <v>-0.21367426730371442</v>
      </c>
      <c r="Y140" s="17">
        <f t="shared" si="59"/>
        <v>1.3018431958751346</v>
      </c>
      <c r="Z140" s="150">
        <f t="shared" si="60"/>
        <v>1.1963613017183208</v>
      </c>
      <c r="AA140" s="15">
        <f>SUM(L$2:L140)-SUM(AB$2:AB140)</f>
        <v>6093.7459999999555</v>
      </c>
      <c r="AC140" s="40">
        <f t="shared" si="61"/>
        <v>431.35262939093172</v>
      </c>
      <c r="AD140" s="40">
        <f t="shared" si="62"/>
        <v>-5168.6473706090683</v>
      </c>
    </row>
    <row r="141" spans="1:30" ht="15" hidden="1" thickTop="1" x14ac:dyDescent="0.25">
      <c r="A141" s="152">
        <v>42907</v>
      </c>
      <c r="B141" s="65"/>
      <c r="C141" s="46" t="s">
        <v>69</v>
      </c>
      <c r="D141" s="16">
        <v>400</v>
      </c>
      <c r="E141" s="15">
        <v>14.52</v>
      </c>
      <c r="F141" s="16">
        <f t="shared" si="45"/>
        <v>5200</v>
      </c>
      <c r="G141" s="17">
        <f t="shared" si="46"/>
        <v>12.919435000000009</v>
      </c>
      <c r="H141" s="15">
        <f t="shared" si="47"/>
        <v>67181.062000000049</v>
      </c>
      <c r="I141" s="15">
        <f t="shared" si="48"/>
        <v>8322.937999999951</v>
      </c>
      <c r="J141" s="33">
        <f t="shared" si="42"/>
        <v>0.12388815764776011</v>
      </c>
      <c r="K141" s="15">
        <f t="shared" si="43"/>
        <v>75504</v>
      </c>
      <c r="L141" s="15">
        <f t="shared" si="49"/>
        <v>2229.1919999999955</v>
      </c>
      <c r="M141" s="15">
        <f t="shared" si="50"/>
        <v>5</v>
      </c>
      <c r="N141" s="15">
        <f t="shared" si="51"/>
        <v>5.8079999999999998</v>
      </c>
      <c r="P141" s="17">
        <f t="shared" si="52"/>
        <v>1.6005649999999907</v>
      </c>
      <c r="Q141" s="15">
        <f t="shared" si="53"/>
        <v>5797.1919999999955</v>
      </c>
      <c r="R141" s="35"/>
      <c r="S141" s="35">
        <f t="shared" si="54"/>
        <v>-7181.062000000049</v>
      </c>
      <c r="T141" s="35">
        <f t="shared" si="55"/>
        <v>-494.56349862259293</v>
      </c>
      <c r="U141" s="35">
        <f t="shared" si="56"/>
        <v>4705.4365013774068</v>
      </c>
      <c r="V141" s="15">
        <f t="shared" si="57"/>
        <v>60000</v>
      </c>
      <c r="W141" s="17">
        <f t="shared" si="44"/>
        <v>12.751208093539548</v>
      </c>
      <c r="X141" s="17">
        <f t="shared" si="58"/>
        <v>-0.16822690646046112</v>
      </c>
      <c r="Y141" s="17">
        <f t="shared" si="59"/>
        <v>1.7687919064604518</v>
      </c>
      <c r="Z141" s="150">
        <f t="shared" si="60"/>
        <v>1.1051047014400941</v>
      </c>
      <c r="AA141" s="15">
        <f>SUM(L$2:L141)-SUM(AB$2:AB141)</f>
        <v>8322.937999999951</v>
      </c>
      <c r="AC141" s="40">
        <f t="shared" si="61"/>
        <v>572.91849387052014</v>
      </c>
      <c r="AD141" s="40">
        <f t="shared" si="62"/>
        <v>-4627.0815061294797</v>
      </c>
    </row>
    <row r="142" spans="1:30" ht="15" hidden="1" thickTop="1" x14ac:dyDescent="0.25">
      <c r="A142" s="152">
        <v>42907</v>
      </c>
      <c r="B142" s="65"/>
      <c r="C142" s="46" t="s">
        <v>69</v>
      </c>
      <c r="D142" s="16">
        <v>400</v>
      </c>
      <c r="E142" s="15">
        <v>14.69</v>
      </c>
      <c r="F142" s="16">
        <f t="shared" si="45"/>
        <v>4800</v>
      </c>
      <c r="G142" s="17">
        <f t="shared" si="46"/>
        <v>12.774153750000009</v>
      </c>
      <c r="H142" s="15">
        <f t="shared" si="47"/>
        <v>61315.938000000046</v>
      </c>
      <c r="I142" s="15">
        <f t="shared" si="48"/>
        <v>9196.0619999999544</v>
      </c>
      <c r="J142" s="33">
        <f t="shared" si="42"/>
        <v>0.1499783302670824</v>
      </c>
      <c r="K142" s="15">
        <f t="shared" si="43"/>
        <v>70512</v>
      </c>
      <c r="L142" s="15">
        <f t="shared" si="49"/>
        <v>873.12400000000343</v>
      </c>
      <c r="M142" s="15">
        <f t="shared" si="50"/>
        <v>5</v>
      </c>
      <c r="N142" s="15">
        <f t="shared" si="51"/>
        <v>5.8760000000000003</v>
      </c>
      <c r="P142" s="17">
        <f t="shared" si="52"/>
        <v>1.9158462499999906</v>
      </c>
      <c r="Q142" s="15">
        <f t="shared" si="53"/>
        <v>5865.1240000000034</v>
      </c>
      <c r="R142" s="35"/>
      <c r="S142" s="35">
        <f t="shared" si="54"/>
        <v>-1315.9380000000456</v>
      </c>
      <c r="T142" s="35">
        <f t="shared" si="55"/>
        <v>-89.580530973454429</v>
      </c>
      <c r="U142" s="35">
        <f t="shared" si="56"/>
        <v>4710.4194690265458</v>
      </c>
      <c r="V142" s="15">
        <f t="shared" si="57"/>
        <v>60000</v>
      </c>
      <c r="W142" s="17">
        <f t="shared" si="44"/>
        <v>12.737719091586463</v>
      </c>
      <c r="X142" s="17">
        <f t="shared" si="58"/>
        <v>-3.6434658413545762E-2</v>
      </c>
      <c r="Y142" s="17">
        <f t="shared" si="59"/>
        <v>1.9522809084135364</v>
      </c>
      <c r="Z142" s="150">
        <f t="shared" si="60"/>
        <v>1.0190175273269171</v>
      </c>
      <c r="AA142" s="15">
        <f>SUM(L$2:L142)-SUM(AB$2:AB142)</f>
        <v>9196.0619999999544</v>
      </c>
      <c r="AC142" s="40">
        <f t="shared" si="61"/>
        <v>625.69530081687924</v>
      </c>
      <c r="AD142" s="40">
        <f t="shared" si="62"/>
        <v>-4174.3046991831206</v>
      </c>
    </row>
    <row r="143" spans="1:30" ht="15" hidden="1" thickTop="1" x14ac:dyDescent="0.25">
      <c r="A143" s="152">
        <v>42908</v>
      </c>
      <c r="B143" s="65" t="s">
        <v>556</v>
      </c>
      <c r="C143" s="46" t="s">
        <v>63</v>
      </c>
      <c r="D143" s="16">
        <v>500</v>
      </c>
      <c r="E143" s="15">
        <v>14.43</v>
      </c>
      <c r="F143" s="16">
        <f t="shared" si="45"/>
        <v>5300</v>
      </c>
      <c r="G143" s="17">
        <f t="shared" si="46"/>
        <v>12.931309056603784</v>
      </c>
      <c r="H143" s="15">
        <f t="shared" si="47"/>
        <v>68535.938000000053</v>
      </c>
      <c r="I143" s="15">
        <f t="shared" si="48"/>
        <v>7943.0619999999471</v>
      </c>
      <c r="J143" s="33">
        <f t="shared" si="42"/>
        <v>0.11589630538068858</v>
      </c>
      <c r="K143" s="15">
        <f t="shared" si="43"/>
        <v>76479</v>
      </c>
      <c r="L143" s="15">
        <f t="shared" si="49"/>
        <v>-1253.0000000000073</v>
      </c>
      <c r="M143" s="15">
        <f t="shared" si="50"/>
        <v>5</v>
      </c>
      <c r="N143" s="15">
        <f t="shared" si="51"/>
        <v>0</v>
      </c>
      <c r="P143" s="17">
        <f t="shared" si="52"/>
        <v>1.4986909433962161</v>
      </c>
      <c r="Q143" s="15">
        <f t="shared" si="53"/>
        <v>-7220.0000000000073</v>
      </c>
      <c r="R143" s="35"/>
      <c r="S143" s="35">
        <f t="shared" si="54"/>
        <v>-8535.9380000000529</v>
      </c>
      <c r="T143" s="35">
        <f t="shared" si="55"/>
        <v>-591.54109494109866</v>
      </c>
      <c r="U143" s="35">
        <f t="shared" si="56"/>
        <v>4708.4589050589011</v>
      </c>
      <c r="V143" s="15">
        <f t="shared" si="57"/>
        <v>60000</v>
      </c>
      <c r="W143" s="17">
        <f t="shared" si="44"/>
        <v>12.743022974148571</v>
      </c>
      <c r="X143" s="17">
        <f t="shared" si="58"/>
        <v>-0.18828608245521217</v>
      </c>
      <c r="Y143" s="17">
        <f t="shared" si="59"/>
        <v>1.6869770258514283</v>
      </c>
      <c r="Z143" s="150">
        <f t="shared" si="60"/>
        <v>1.1256336960497904</v>
      </c>
      <c r="AA143" s="15">
        <f>SUM(L$2:L143)-SUM(AB$2:AB143)</f>
        <v>7943.0619999999471</v>
      </c>
      <c r="AC143" s="40">
        <f t="shared" si="61"/>
        <v>550.17951968121611</v>
      </c>
      <c r="AD143" s="40">
        <f t="shared" si="62"/>
        <v>-4749.8204803187837</v>
      </c>
    </row>
    <row r="144" spans="1:30" ht="15" hidden="1" thickTop="1" x14ac:dyDescent="0.25">
      <c r="A144" s="152">
        <v>42908</v>
      </c>
      <c r="B144" s="65" t="s">
        <v>557</v>
      </c>
      <c r="C144" s="46" t="s">
        <v>63</v>
      </c>
      <c r="D144" s="16">
        <v>500</v>
      </c>
      <c r="E144" s="15">
        <v>14.23</v>
      </c>
      <c r="F144" s="16">
        <f t="shared" si="45"/>
        <v>5800</v>
      </c>
      <c r="G144" s="17">
        <f t="shared" si="46"/>
        <v>13.04412724137932</v>
      </c>
      <c r="H144" s="15">
        <f t="shared" si="47"/>
        <v>75655.938000000053</v>
      </c>
      <c r="I144" s="15">
        <f t="shared" si="48"/>
        <v>6878.0619999999471</v>
      </c>
      <c r="J144" s="33">
        <f t="shared" si="42"/>
        <v>9.0912388132706037E-2</v>
      </c>
      <c r="K144" s="15">
        <f t="shared" si="43"/>
        <v>82534</v>
      </c>
      <c r="L144" s="15">
        <f t="shared" si="49"/>
        <v>-1065</v>
      </c>
      <c r="M144" s="15">
        <f t="shared" si="50"/>
        <v>5</v>
      </c>
      <c r="N144" s="15">
        <f t="shared" si="51"/>
        <v>0</v>
      </c>
      <c r="P144" s="17">
        <f t="shared" si="52"/>
        <v>1.1858727586206808</v>
      </c>
      <c r="Q144" s="15">
        <f t="shared" si="53"/>
        <v>-7120</v>
      </c>
      <c r="R144" s="35"/>
      <c r="S144" s="35">
        <f t="shared" si="54"/>
        <v>-15655.938000000053</v>
      </c>
      <c r="T144" s="35">
        <f t="shared" si="55"/>
        <v>-1100.2064652143397</v>
      </c>
      <c r="U144" s="35">
        <f t="shared" si="56"/>
        <v>4699.7935347856601</v>
      </c>
      <c r="V144" s="15">
        <f t="shared" si="57"/>
        <v>60000</v>
      </c>
      <c r="W144" s="17">
        <f t="shared" si="44"/>
        <v>12.766518264240384</v>
      </c>
      <c r="X144" s="17">
        <f t="shared" si="58"/>
        <v>-0.27760897713893584</v>
      </c>
      <c r="Y144" s="17">
        <f t="shared" si="59"/>
        <v>1.4634817357596166</v>
      </c>
      <c r="Z144" s="150">
        <f t="shared" si="60"/>
        <v>1.2340967655432371</v>
      </c>
      <c r="AA144" s="15">
        <f>SUM(L$2:L144)-SUM(AB$2:AB144)</f>
        <v>6878.0619999999471</v>
      </c>
      <c r="AC144" s="40">
        <f t="shared" si="61"/>
        <v>483.10772796907571</v>
      </c>
      <c r="AD144" s="40">
        <f t="shared" si="62"/>
        <v>-5316.8922720309247</v>
      </c>
    </row>
    <row r="145" spans="1:30" ht="15" hidden="1" thickTop="1" x14ac:dyDescent="0.25">
      <c r="A145" s="152">
        <v>42908</v>
      </c>
      <c r="B145" s="65"/>
      <c r="C145" s="46" t="s">
        <v>63</v>
      </c>
      <c r="D145" s="16">
        <v>500</v>
      </c>
      <c r="E145" s="15">
        <v>13.94</v>
      </c>
      <c r="F145" s="16">
        <f t="shared" si="45"/>
        <v>6300</v>
      </c>
      <c r="G145" s="17">
        <f t="shared" si="46"/>
        <v>13.116021904761913</v>
      </c>
      <c r="H145" s="15">
        <f t="shared" si="47"/>
        <v>82630.938000000053</v>
      </c>
      <c r="I145" s="15">
        <f t="shared" si="48"/>
        <v>5191.0619999999471</v>
      </c>
      <c r="J145" s="33">
        <f t="shared" si="42"/>
        <v>6.2822256719389291E-2</v>
      </c>
      <c r="K145" s="15">
        <f t="shared" si="43"/>
        <v>87822</v>
      </c>
      <c r="L145" s="15">
        <f t="shared" si="49"/>
        <v>-1687</v>
      </c>
      <c r="M145" s="15">
        <f t="shared" si="50"/>
        <v>5</v>
      </c>
      <c r="N145" s="15">
        <f t="shared" si="51"/>
        <v>0</v>
      </c>
      <c r="P145" s="17">
        <f t="shared" si="52"/>
        <v>0.82397809523808618</v>
      </c>
      <c r="Q145" s="15">
        <f t="shared" si="53"/>
        <v>-6975</v>
      </c>
      <c r="R145" s="35"/>
      <c r="S145" s="35">
        <f t="shared" si="54"/>
        <v>-22630.938000000053</v>
      </c>
      <c r="T145" s="35">
        <f t="shared" si="55"/>
        <v>-1623.4532281205204</v>
      </c>
      <c r="U145" s="35">
        <f t="shared" si="56"/>
        <v>4676.5467718794798</v>
      </c>
      <c r="V145" s="15">
        <f t="shared" si="57"/>
        <v>60000</v>
      </c>
      <c r="W145" s="17">
        <f t="shared" si="44"/>
        <v>12.829979668071685</v>
      </c>
      <c r="X145" s="17">
        <f t="shared" si="58"/>
        <v>-0.28604223669022844</v>
      </c>
      <c r="Y145" s="17">
        <f t="shared" si="59"/>
        <v>1.1100203319283146</v>
      </c>
      <c r="Z145" s="150">
        <f t="shared" si="60"/>
        <v>1.347147865147527</v>
      </c>
      <c r="AA145" s="15">
        <f>SUM(L$2:L145)-SUM(AB$2:AB145)</f>
        <v>5191.0619999999471</v>
      </c>
      <c r="AC145" s="40">
        <f t="shared" si="61"/>
        <v>372.19989017216267</v>
      </c>
      <c r="AD145" s="40">
        <f t="shared" si="62"/>
        <v>-5927.8001098278373</v>
      </c>
    </row>
    <row r="146" spans="1:30" ht="15" hidden="1" thickTop="1" x14ac:dyDescent="0.25">
      <c r="A146" s="152">
        <v>42909</v>
      </c>
      <c r="B146" s="65"/>
      <c r="C146" s="46" t="s">
        <v>63</v>
      </c>
      <c r="D146" s="16">
        <v>500</v>
      </c>
      <c r="E146" s="15">
        <v>13.11</v>
      </c>
      <c r="F146" s="16">
        <f t="shared" si="45"/>
        <v>6800</v>
      </c>
      <c r="G146" s="17">
        <f t="shared" si="46"/>
        <v>13.116314411764714</v>
      </c>
      <c r="H146" s="15">
        <f t="shared" si="47"/>
        <v>89190.938000000053</v>
      </c>
      <c r="I146" s="15">
        <f t="shared" si="48"/>
        <v>-42.938000000052853</v>
      </c>
      <c r="J146" s="33">
        <f t="shared" si="42"/>
        <v>-4.8141662104796368E-4</v>
      </c>
      <c r="K146" s="15">
        <f t="shared" si="43"/>
        <v>89148</v>
      </c>
      <c r="L146" s="15">
        <f t="shared" si="49"/>
        <v>-5234</v>
      </c>
      <c r="M146" s="15">
        <f t="shared" si="50"/>
        <v>5</v>
      </c>
      <c r="N146" s="15">
        <f t="shared" si="51"/>
        <v>0</v>
      </c>
      <c r="P146" s="17">
        <f t="shared" si="52"/>
        <v>-6.3144117647144782E-3</v>
      </c>
      <c r="Q146" s="15">
        <f t="shared" si="53"/>
        <v>-6560</v>
      </c>
      <c r="R146" s="35"/>
      <c r="S146" s="35">
        <f t="shared" si="54"/>
        <v>-29190.938000000053</v>
      </c>
      <c r="T146" s="35">
        <f t="shared" si="55"/>
        <v>-2226.6161708619416</v>
      </c>
      <c r="U146" s="35">
        <f t="shared" si="56"/>
        <v>4573.383829138058</v>
      </c>
      <c r="V146" s="15">
        <f t="shared" si="57"/>
        <v>60000</v>
      </c>
      <c r="W146" s="17">
        <f t="shared" si="44"/>
        <v>13.119388671846542</v>
      </c>
      <c r="X146" s="17">
        <f t="shared" si="58"/>
        <v>3.0742600818278731E-3</v>
      </c>
      <c r="Y146" s="17">
        <f t="shared" si="59"/>
        <v>-9.3886718465423513E-3</v>
      </c>
      <c r="Z146" s="150">
        <f t="shared" si="60"/>
        <v>1.4868640494759415</v>
      </c>
      <c r="AA146" s="15">
        <f>SUM(L$2:L146)-SUM(AB$2:AB146)</f>
        <v>-42.938000000052853</v>
      </c>
      <c r="AC146" s="40">
        <f t="shared" si="61"/>
        <v>-3.2735721586615432</v>
      </c>
      <c r="AD146" s="40">
        <f t="shared" si="62"/>
        <v>-6803.2735721586614</v>
      </c>
    </row>
    <row r="147" spans="1:30" ht="15" hidden="1" thickTop="1" x14ac:dyDescent="0.25">
      <c r="A147" s="152">
        <v>42909</v>
      </c>
      <c r="B147" s="65" t="s">
        <v>558</v>
      </c>
      <c r="C147" s="46" t="s">
        <v>69</v>
      </c>
      <c r="D147" s="16">
        <v>400</v>
      </c>
      <c r="E147" s="15">
        <v>13.34</v>
      </c>
      <c r="F147" s="16">
        <f t="shared" si="45"/>
        <v>6400</v>
      </c>
      <c r="G147" s="17">
        <f t="shared" si="46"/>
        <v>13.103949062500007</v>
      </c>
      <c r="H147" s="15">
        <f t="shared" si="47"/>
        <v>83865.274000000049</v>
      </c>
      <c r="I147" s="15">
        <f t="shared" si="48"/>
        <v>1510.7259999999515</v>
      </c>
      <c r="J147" s="33">
        <f t="shared" si="42"/>
        <v>1.8013725204069009E-2</v>
      </c>
      <c r="K147" s="15">
        <f t="shared" si="43"/>
        <v>85376</v>
      </c>
      <c r="L147" s="15">
        <f t="shared" si="49"/>
        <v>1553.6640000000043</v>
      </c>
      <c r="M147" s="15">
        <f t="shared" si="50"/>
        <v>5</v>
      </c>
      <c r="N147" s="15">
        <f t="shared" si="51"/>
        <v>5.3360000000000003</v>
      </c>
      <c r="P147" s="17">
        <f t="shared" si="52"/>
        <v>0.23605093749999284</v>
      </c>
      <c r="Q147" s="15">
        <f t="shared" si="53"/>
        <v>5325.6640000000043</v>
      </c>
      <c r="R147" s="35"/>
      <c r="S147" s="35">
        <f t="shared" si="54"/>
        <v>-23865.274000000049</v>
      </c>
      <c r="T147" s="35">
        <f t="shared" si="55"/>
        <v>-1789.001049475266</v>
      </c>
      <c r="U147" s="35">
        <f t="shared" si="56"/>
        <v>4610.998950524734</v>
      </c>
      <c r="V147" s="15">
        <f t="shared" si="57"/>
        <v>60000</v>
      </c>
      <c r="W147" s="17">
        <f t="shared" si="44"/>
        <v>13.012364705303602</v>
      </c>
      <c r="X147" s="17">
        <f t="shared" si="58"/>
        <v>-9.1584357196405008E-2</v>
      </c>
      <c r="Y147" s="17">
        <f t="shared" si="59"/>
        <v>0.32763529469639785</v>
      </c>
      <c r="Z147" s="150">
        <f t="shared" si="60"/>
        <v>1.3879855685657176</v>
      </c>
      <c r="AA147" s="15">
        <f>SUM(L$2:L147)-SUM(AB$2:AB147)</f>
        <v>1510.7259999999515</v>
      </c>
      <c r="AC147" s="40">
        <f t="shared" si="61"/>
        <v>113.19120217390942</v>
      </c>
      <c r="AD147" s="40">
        <f t="shared" si="62"/>
        <v>-6286.808797826091</v>
      </c>
    </row>
    <row r="148" spans="1:30" ht="15" hidden="1" thickTop="1" x14ac:dyDescent="0.25">
      <c r="A148" s="152">
        <v>42921</v>
      </c>
      <c r="B148" s="65"/>
      <c r="C148" s="46" t="s">
        <v>63</v>
      </c>
      <c r="D148" s="16">
        <v>500</v>
      </c>
      <c r="E148" s="15">
        <v>13.08</v>
      </c>
      <c r="F148" s="16">
        <f t="shared" si="45"/>
        <v>6900</v>
      </c>
      <c r="G148" s="17">
        <f t="shared" si="46"/>
        <v>13.102938260869573</v>
      </c>
      <c r="H148" s="15">
        <f t="shared" si="47"/>
        <v>90410.274000000049</v>
      </c>
      <c r="I148" s="15">
        <f t="shared" si="48"/>
        <v>-158.27400000004855</v>
      </c>
      <c r="J148" s="33">
        <f t="shared" si="42"/>
        <v>-1.7506196253763517E-3</v>
      </c>
      <c r="K148" s="15">
        <f t="shared" si="43"/>
        <v>90252</v>
      </c>
      <c r="L148" s="15">
        <f t="shared" si="49"/>
        <v>-1669</v>
      </c>
      <c r="M148" s="15">
        <f t="shared" si="50"/>
        <v>5</v>
      </c>
      <c r="N148" s="15">
        <f t="shared" si="51"/>
        <v>0</v>
      </c>
      <c r="P148" s="17">
        <f t="shared" si="52"/>
        <v>-2.2938260869572957E-2</v>
      </c>
      <c r="Q148" s="15">
        <f t="shared" si="53"/>
        <v>-6545</v>
      </c>
      <c r="R148" s="35"/>
      <c r="S148" s="35">
        <f t="shared" si="54"/>
        <v>-30410.274000000049</v>
      </c>
      <c r="T148" s="35">
        <f t="shared" si="55"/>
        <v>-2324.9444954128476</v>
      </c>
      <c r="U148" s="35">
        <f t="shared" si="56"/>
        <v>4575.0555045871524</v>
      </c>
      <c r="V148" s="15">
        <f t="shared" si="57"/>
        <v>60000</v>
      </c>
      <c r="W148" s="17">
        <f t="shared" si="44"/>
        <v>13.114594990124459</v>
      </c>
      <c r="X148" s="17">
        <f t="shared" si="58"/>
        <v>1.1656729254886145E-2</v>
      </c>
      <c r="Y148" s="17">
        <f t="shared" si="59"/>
        <v>-3.4594990124459102E-2</v>
      </c>
      <c r="Z148" s="150">
        <f t="shared" si="60"/>
        <v>1.5081784238643128</v>
      </c>
      <c r="AA148" s="15">
        <f>SUM(L$2:L148)-SUM(AB$2:AB148)</f>
        <v>-158.27400000004855</v>
      </c>
      <c r="AC148" s="40">
        <f t="shared" si="61"/>
        <v>-12.094408486242243</v>
      </c>
      <c r="AD148" s="40">
        <f t="shared" si="62"/>
        <v>-6912.0944084862422</v>
      </c>
    </row>
    <row r="149" spans="1:30" ht="15" hidden="1" thickTop="1" x14ac:dyDescent="0.25">
      <c r="A149" s="152">
        <v>42923</v>
      </c>
      <c r="B149" s="65"/>
      <c r="C149" s="46" t="s">
        <v>63</v>
      </c>
      <c r="D149" s="16">
        <v>500</v>
      </c>
      <c r="E149" s="15">
        <v>12.94</v>
      </c>
      <c r="F149" s="16">
        <f t="shared" si="45"/>
        <v>7400</v>
      </c>
      <c r="G149" s="17">
        <f t="shared" si="46"/>
        <v>13.092604594594601</v>
      </c>
      <c r="H149" s="15">
        <f t="shared" si="47"/>
        <v>96885.274000000049</v>
      </c>
      <c r="I149" s="15">
        <f t="shared" si="48"/>
        <v>-1129.2740000000485</v>
      </c>
      <c r="J149" s="33">
        <f t="shared" si="42"/>
        <v>-1.1655785790522191E-2</v>
      </c>
      <c r="K149" s="15">
        <f t="shared" si="43"/>
        <v>95756</v>
      </c>
      <c r="L149" s="15">
        <f t="shared" si="49"/>
        <v>-971</v>
      </c>
      <c r="M149" s="15">
        <f t="shared" si="50"/>
        <v>5</v>
      </c>
      <c r="N149" s="15">
        <f t="shared" si="51"/>
        <v>0</v>
      </c>
      <c r="P149" s="17">
        <f t="shared" si="52"/>
        <v>-0.15260459459460129</v>
      </c>
      <c r="Q149" s="15">
        <f t="shared" si="53"/>
        <v>-6475</v>
      </c>
      <c r="R149" s="35"/>
      <c r="S149" s="35">
        <f t="shared" si="54"/>
        <v>-36885.274000000049</v>
      </c>
      <c r="T149" s="35">
        <f t="shared" si="55"/>
        <v>-2850.4848531684738</v>
      </c>
      <c r="U149" s="35">
        <f t="shared" si="56"/>
        <v>4549.5151468315262</v>
      </c>
      <c r="V149" s="15">
        <f t="shared" si="57"/>
        <v>60000</v>
      </c>
      <c r="W149" s="17">
        <f t="shared" si="44"/>
        <v>13.188218538361506</v>
      </c>
      <c r="X149" s="17">
        <f t="shared" si="58"/>
        <v>9.5613943766904796E-2</v>
      </c>
      <c r="Y149" s="17">
        <f t="shared" si="59"/>
        <v>-0.24821853836150609</v>
      </c>
      <c r="Z149" s="150">
        <f t="shared" si="60"/>
        <v>1.6265469530645857</v>
      </c>
      <c r="AA149" s="15">
        <f>SUM(L$2:L149)-SUM(AB$2:AB149)</f>
        <v>-1129.2740000000485</v>
      </c>
      <c r="AC149" s="40">
        <f t="shared" si="61"/>
        <v>-87.226380448226323</v>
      </c>
      <c r="AD149" s="40">
        <f t="shared" si="62"/>
        <v>-7487.2263804482263</v>
      </c>
    </row>
    <row r="150" spans="1:30" ht="15" hidden="1" thickTop="1" x14ac:dyDescent="0.25">
      <c r="A150" s="152">
        <v>42923</v>
      </c>
      <c r="B150" s="65"/>
      <c r="C150" s="46" t="s">
        <v>63</v>
      </c>
      <c r="D150" s="16">
        <v>500</v>
      </c>
      <c r="E150" s="15">
        <v>12.76</v>
      </c>
      <c r="F150" s="16">
        <f t="shared" si="45"/>
        <v>7900</v>
      </c>
      <c r="G150" s="17">
        <f t="shared" si="46"/>
        <v>13.072186582278487</v>
      </c>
      <c r="H150" s="15">
        <f t="shared" si="47"/>
        <v>103270.27400000005</v>
      </c>
      <c r="I150" s="15">
        <f t="shared" si="48"/>
        <v>-2466.2740000000485</v>
      </c>
      <c r="J150" s="33">
        <f t="shared" si="42"/>
        <v>-2.3881741613274391E-2</v>
      </c>
      <c r="K150" s="15">
        <f t="shared" si="43"/>
        <v>100804</v>
      </c>
      <c r="L150" s="15">
        <f t="shared" si="49"/>
        <v>-1337</v>
      </c>
      <c r="M150" s="15">
        <f t="shared" si="50"/>
        <v>5</v>
      </c>
      <c r="N150" s="15">
        <f t="shared" si="51"/>
        <v>0</v>
      </c>
      <c r="P150" s="17">
        <f t="shared" si="52"/>
        <v>-0.31218658227848728</v>
      </c>
      <c r="Q150" s="15">
        <f t="shared" si="53"/>
        <v>-6385</v>
      </c>
      <c r="R150" s="35"/>
      <c r="S150" s="35">
        <f t="shared" si="54"/>
        <v>-43270.274000000049</v>
      </c>
      <c r="T150" s="35">
        <f t="shared" si="55"/>
        <v>-3391.087304075239</v>
      </c>
      <c r="U150" s="35">
        <f t="shared" si="56"/>
        <v>4508.9126959247606</v>
      </c>
      <c r="V150" s="15">
        <f t="shared" si="57"/>
        <v>60000</v>
      </c>
      <c r="W150" s="17">
        <f t="shared" si="44"/>
        <v>13.30697754565732</v>
      </c>
      <c r="X150" s="17">
        <f t="shared" si="58"/>
        <v>0.23479096337883298</v>
      </c>
      <c r="Y150" s="17">
        <f t="shared" si="59"/>
        <v>-0.54697754565732026</v>
      </c>
      <c r="Z150" s="150">
        <f t="shared" si="60"/>
        <v>1.7520853768448805</v>
      </c>
      <c r="AA150" s="15">
        <f>SUM(L$2:L150)-SUM(AB$2:AB150)</f>
        <v>-2466.2740000000485</v>
      </c>
      <c r="AC150" s="40">
        <f t="shared" si="61"/>
        <v>-193.1850206112891</v>
      </c>
      <c r="AD150" s="40">
        <f t="shared" si="62"/>
        <v>-8093.1850206112895</v>
      </c>
    </row>
    <row r="151" spans="1:30" ht="15" hidden="1" thickTop="1" x14ac:dyDescent="0.25">
      <c r="A151" s="152">
        <v>42926</v>
      </c>
      <c r="B151" s="65" t="s">
        <v>559</v>
      </c>
      <c r="C151" s="46" t="s">
        <v>69</v>
      </c>
      <c r="D151" s="16">
        <v>400</v>
      </c>
      <c r="E151" s="15">
        <v>12.89</v>
      </c>
      <c r="F151" s="16">
        <f t="shared" si="45"/>
        <v>7500</v>
      </c>
      <c r="G151" s="17">
        <f t="shared" si="46"/>
        <v>13.083257333333339</v>
      </c>
      <c r="H151" s="15">
        <f t="shared" si="47"/>
        <v>98124.430000000051</v>
      </c>
      <c r="I151" s="15">
        <f t="shared" si="48"/>
        <v>-1449.4300000000512</v>
      </c>
      <c r="J151" s="33">
        <f t="shared" si="42"/>
        <v>-1.477134695202856E-2</v>
      </c>
      <c r="K151" s="15">
        <f t="shared" si="43"/>
        <v>96675</v>
      </c>
      <c r="L151" s="15">
        <f t="shared" si="49"/>
        <v>1016.8439999999973</v>
      </c>
      <c r="M151" s="15">
        <f t="shared" si="50"/>
        <v>5</v>
      </c>
      <c r="N151" s="15">
        <f t="shared" si="51"/>
        <v>5.1559999999999997</v>
      </c>
      <c r="P151" s="17">
        <f t="shared" si="52"/>
        <v>-0.19325733333333872</v>
      </c>
      <c r="Q151" s="15">
        <f t="shared" si="53"/>
        <v>5145.8439999999973</v>
      </c>
      <c r="R151" s="35"/>
      <c r="S151" s="35">
        <f t="shared" si="54"/>
        <v>-38124.430000000051</v>
      </c>
      <c r="T151" s="35">
        <f t="shared" si="55"/>
        <v>-2957.6749418153645</v>
      </c>
      <c r="U151" s="35">
        <f t="shared" si="56"/>
        <v>4542.3250581846351</v>
      </c>
      <c r="V151" s="15">
        <f t="shared" si="57"/>
        <v>60000</v>
      </c>
      <c r="W151" s="17">
        <f t="shared" si="44"/>
        <v>13.20909429233568</v>
      </c>
      <c r="X151" s="17">
        <f t="shared" si="58"/>
        <v>0.12583695900234027</v>
      </c>
      <c r="Y151" s="17">
        <f t="shared" si="59"/>
        <v>-0.31909429233567899</v>
      </c>
      <c r="Z151" s="150">
        <f t="shared" si="60"/>
        <v>1.6511367865419599</v>
      </c>
      <c r="AA151" s="15">
        <f>SUM(L$2:L151)-SUM(AB$2:AB151)</f>
        <v>-1449.4300000000512</v>
      </c>
      <c r="AC151" s="40">
        <f t="shared" si="61"/>
        <v>-112.38985919317697</v>
      </c>
      <c r="AD151" s="40">
        <f t="shared" si="62"/>
        <v>-7612.3898591931766</v>
      </c>
    </row>
    <row r="152" spans="1:30" ht="15" hidden="1" thickTop="1" x14ac:dyDescent="0.25">
      <c r="A152" s="152">
        <v>42928</v>
      </c>
      <c r="B152" s="65"/>
      <c r="C152" s="46" t="s">
        <v>63</v>
      </c>
      <c r="D152" s="16">
        <v>500</v>
      </c>
      <c r="E152" s="15">
        <v>12.61</v>
      </c>
      <c r="F152" s="16">
        <f t="shared" si="45"/>
        <v>8000</v>
      </c>
      <c r="G152" s="17">
        <f t="shared" si="46"/>
        <v>13.054303750000006</v>
      </c>
      <c r="H152" s="15">
        <f t="shared" si="47"/>
        <v>104434.43000000005</v>
      </c>
      <c r="I152" s="15">
        <f t="shared" si="48"/>
        <v>-3554.4300000000512</v>
      </c>
      <c r="J152" s="33">
        <f t="shared" si="42"/>
        <v>-3.4035039976759114E-2</v>
      </c>
      <c r="K152" s="15">
        <f t="shared" si="43"/>
        <v>100880</v>
      </c>
      <c r="L152" s="15">
        <f t="shared" si="49"/>
        <v>-2105</v>
      </c>
      <c r="M152" s="15">
        <f t="shared" si="50"/>
        <v>5</v>
      </c>
      <c r="N152" s="15">
        <f t="shared" si="51"/>
        <v>0</v>
      </c>
      <c r="P152" s="17">
        <f t="shared" si="52"/>
        <v>-0.44430375000000666</v>
      </c>
      <c r="Q152" s="15">
        <f t="shared" si="53"/>
        <v>-6310</v>
      </c>
      <c r="R152" s="35"/>
      <c r="S152" s="35">
        <f t="shared" si="54"/>
        <v>-44434.430000000051</v>
      </c>
      <c r="T152" s="35">
        <f t="shared" si="55"/>
        <v>-3523.7454401268878</v>
      </c>
      <c r="U152" s="35">
        <f t="shared" si="56"/>
        <v>4476.2545598731122</v>
      </c>
      <c r="V152" s="15">
        <f t="shared" si="57"/>
        <v>60000</v>
      </c>
      <c r="W152" s="17">
        <f t="shared" si="44"/>
        <v>13.404063418971599</v>
      </c>
      <c r="X152" s="17">
        <f t="shared" si="58"/>
        <v>0.34975966897159338</v>
      </c>
      <c r="Y152" s="17">
        <f t="shared" si="59"/>
        <v>-0.79406341897160004</v>
      </c>
      <c r="Z152" s="150">
        <f t="shared" si="60"/>
        <v>1.78720845586288</v>
      </c>
      <c r="AA152" s="15">
        <f>SUM(L$2:L152)-SUM(AB$2:AB152)</f>
        <v>-3554.4300000000512</v>
      </c>
      <c r="AC152" s="40">
        <f t="shared" si="61"/>
        <v>-281.73297264076535</v>
      </c>
      <c r="AD152" s="40">
        <f t="shared" si="62"/>
        <v>-8281.7329726407661</v>
      </c>
    </row>
    <row r="153" spans="1:30" ht="15" hidden="1" thickTop="1" x14ac:dyDescent="0.25">
      <c r="A153" s="152">
        <v>42928</v>
      </c>
      <c r="B153" s="65"/>
      <c r="C153" s="46" t="s">
        <v>63</v>
      </c>
      <c r="D153" s="16">
        <v>500</v>
      </c>
      <c r="E153" s="15">
        <v>12.45</v>
      </c>
      <c r="F153" s="16">
        <f t="shared" si="45"/>
        <v>8500</v>
      </c>
      <c r="G153" s="17">
        <f t="shared" si="46"/>
        <v>13.019344705882359</v>
      </c>
      <c r="H153" s="15">
        <f t="shared" si="47"/>
        <v>110664.43000000005</v>
      </c>
      <c r="I153" s="15">
        <f t="shared" si="48"/>
        <v>-4839.4300000000512</v>
      </c>
      <c r="J153" s="33">
        <f t="shared" si="42"/>
        <v>-4.3730672990409433E-2</v>
      </c>
      <c r="K153" s="15">
        <f t="shared" si="43"/>
        <v>105825</v>
      </c>
      <c r="L153" s="15">
        <f t="shared" si="49"/>
        <v>-1285</v>
      </c>
      <c r="M153" s="15">
        <f t="shared" si="50"/>
        <v>5</v>
      </c>
      <c r="N153" s="15">
        <f t="shared" si="51"/>
        <v>0</v>
      </c>
      <c r="P153" s="17">
        <f t="shared" si="52"/>
        <v>-0.56934470588235975</v>
      </c>
      <c r="Q153" s="15">
        <f t="shared" si="53"/>
        <v>-6230</v>
      </c>
      <c r="R153" s="35"/>
      <c r="S153" s="35">
        <f t="shared" si="54"/>
        <v>-50664.430000000051</v>
      </c>
      <c r="T153" s="35">
        <f t="shared" si="55"/>
        <v>-4069.4321285140604</v>
      </c>
      <c r="U153" s="35">
        <f t="shared" si="56"/>
        <v>4430.5678714859396</v>
      </c>
      <c r="V153" s="15">
        <f t="shared" si="57"/>
        <v>60000</v>
      </c>
      <c r="W153" s="17">
        <f t="shared" si="44"/>
        <v>13.542282104771591</v>
      </c>
      <c r="X153" s="17">
        <f t="shared" si="58"/>
        <v>0.52293739888923163</v>
      </c>
      <c r="Y153" s="17">
        <f t="shared" si="59"/>
        <v>-1.0922821047715914</v>
      </c>
      <c r="Z153" s="150">
        <f t="shared" si="60"/>
        <v>1.9184899648426421</v>
      </c>
      <c r="AA153" s="15">
        <f>SUM(L$2:L153)-SUM(AB$2:AB153)</f>
        <v>-4839.4300000000512</v>
      </c>
      <c r="AC153" s="40">
        <f t="shared" si="61"/>
        <v>-388.51488232932144</v>
      </c>
      <c r="AD153" s="40">
        <f t="shared" si="62"/>
        <v>-8888.5148823293221</v>
      </c>
    </row>
    <row r="154" spans="1:30" ht="15" hidden="1" thickTop="1" x14ac:dyDescent="0.25">
      <c r="A154" s="152">
        <v>42928</v>
      </c>
      <c r="B154" s="65" t="s">
        <v>424</v>
      </c>
      <c r="C154" s="46" t="s">
        <v>69</v>
      </c>
      <c r="D154" s="16">
        <v>400</v>
      </c>
      <c r="E154" s="15">
        <v>12.66</v>
      </c>
      <c r="F154" s="16">
        <f t="shared" si="45"/>
        <v>8100</v>
      </c>
      <c r="G154" s="17">
        <f t="shared" si="46"/>
        <v>13.038332592592599</v>
      </c>
      <c r="H154" s="15">
        <f t="shared" si="47"/>
        <v>105610.49400000005</v>
      </c>
      <c r="I154" s="15">
        <f t="shared" si="48"/>
        <v>-3064.4940000000497</v>
      </c>
      <c r="J154" s="33">
        <f t="shared" si="42"/>
        <v>-2.9016945986447645E-2</v>
      </c>
      <c r="K154" s="15">
        <f t="shared" si="43"/>
        <v>102546</v>
      </c>
      <c r="L154" s="15">
        <f t="shared" si="49"/>
        <v>1774.9360000000015</v>
      </c>
      <c r="M154" s="15">
        <f t="shared" si="50"/>
        <v>5</v>
      </c>
      <c r="N154" s="15">
        <f t="shared" si="51"/>
        <v>5.0640000000000001</v>
      </c>
      <c r="P154" s="17">
        <f t="shared" si="52"/>
        <v>-0.37833259259259933</v>
      </c>
      <c r="Q154" s="15">
        <f t="shared" si="53"/>
        <v>5053.9360000000015</v>
      </c>
      <c r="R154" s="35"/>
      <c r="S154" s="35">
        <f t="shared" si="54"/>
        <v>-45610.49400000005</v>
      </c>
      <c r="T154" s="35">
        <f t="shared" si="55"/>
        <v>-3602.7246445497667</v>
      </c>
      <c r="U154" s="35">
        <f t="shared" si="56"/>
        <v>4497.2753554502333</v>
      </c>
      <c r="V154" s="15">
        <f t="shared" si="57"/>
        <v>60000</v>
      </c>
      <c r="W154" s="17">
        <f t="shared" si="44"/>
        <v>13.341411245207878</v>
      </c>
      <c r="X154" s="17">
        <f t="shared" si="58"/>
        <v>0.30307865261527844</v>
      </c>
      <c r="Y154" s="17">
        <f t="shared" si="59"/>
        <v>-0.68141124520787777</v>
      </c>
      <c r="Z154" s="150">
        <f t="shared" si="60"/>
        <v>1.8010905181030636</v>
      </c>
      <c r="AA154" s="15">
        <f>SUM(L$2:L154)-SUM(AB$2:AB154)</f>
        <v>-3064.4940000000497</v>
      </c>
      <c r="AC154" s="40">
        <f t="shared" si="61"/>
        <v>-241.94010687204187</v>
      </c>
      <c r="AD154" s="40">
        <f t="shared" si="62"/>
        <v>-8341.9401068720417</v>
      </c>
    </row>
    <row r="155" spans="1:30" ht="15" hidden="1" thickTop="1" x14ac:dyDescent="0.25">
      <c r="A155" s="152">
        <v>42928</v>
      </c>
      <c r="B155" s="65" t="s">
        <v>560</v>
      </c>
      <c r="C155" s="46" t="s">
        <v>69</v>
      </c>
      <c r="D155" s="16">
        <v>400</v>
      </c>
      <c r="E155" s="15">
        <v>12.82</v>
      </c>
      <c r="F155" s="16">
        <f t="shared" si="45"/>
        <v>7700</v>
      </c>
      <c r="G155" s="17">
        <f t="shared" si="46"/>
        <v>13.050989870129877</v>
      </c>
      <c r="H155" s="15">
        <f t="shared" si="47"/>
        <v>100492.62200000005</v>
      </c>
      <c r="I155" s="15">
        <f t="shared" si="48"/>
        <v>-1778.6220000000467</v>
      </c>
      <c r="J155" s="33">
        <f t="shared" si="42"/>
        <v>-1.7699030681078753E-2</v>
      </c>
      <c r="K155" s="15">
        <f t="shared" si="43"/>
        <v>98714</v>
      </c>
      <c r="L155" s="15">
        <f t="shared" si="49"/>
        <v>1285.872000000003</v>
      </c>
      <c r="M155" s="15">
        <f t="shared" si="50"/>
        <v>5</v>
      </c>
      <c r="N155" s="15">
        <f t="shared" si="51"/>
        <v>5.1280000000000001</v>
      </c>
      <c r="P155" s="17">
        <f t="shared" si="52"/>
        <v>-0.23098987012987671</v>
      </c>
      <c r="Q155" s="15">
        <f t="shared" si="53"/>
        <v>5117.872000000003</v>
      </c>
      <c r="R155" s="35"/>
      <c r="S155" s="35">
        <f t="shared" si="54"/>
        <v>-40492.622000000047</v>
      </c>
      <c r="T155" s="35">
        <f t="shared" si="55"/>
        <v>-3158.5508580343248</v>
      </c>
      <c r="U155" s="35">
        <f t="shared" si="56"/>
        <v>4541.4491419656752</v>
      </c>
      <c r="V155" s="15">
        <f t="shared" si="57"/>
        <v>60000</v>
      </c>
      <c r="W155" s="17">
        <f t="shared" si="44"/>
        <v>13.211641950487682</v>
      </c>
      <c r="X155" s="17">
        <f t="shared" si="58"/>
        <v>0.16065208035780465</v>
      </c>
      <c r="Y155" s="17">
        <f t="shared" si="59"/>
        <v>-0.39164195048768136</v>
      </c>
      <c r="Z155" s="150">
        <f t="shared" si="60"/>
        <v>1.6954940503125857</v>
      </c>
      <c r="AA155" s="15">
        <f>SUM(L$2:L155)-SUM(AB$2:AB155)</f>
        <v>-1778.6220000000467</v>
      </c>
      <c r="AC155" s="40">
        <f t="shared" si="61"/>
        <v>-138.66869648986324</v>
      </c>
      <c r="AD155" s="40">
        <f t="shared" si="62"/>
        <v>-7838.6686964898636</v>
      </c>
    </row>
    <row r="156" spans="1:30" ht="15" hidden="1" thickTop="1" x14ac:dyDescent="0.25">
      <c r="A156" s="152">
        <v>42928</v>
      </c>
      <c r="B156" s="65" t="s">
        <v>233</v>
      </c>
      <c r="C156" s="46" t="s">
        <v>69</v>
      </c>
      <c r="D156" s="16">
        <v>400</v>
      </c>
      <c r="E156" s="15">
        <v>12.93</v>
      </c>
      <c r="F156" s="16">
        <f t="shared" si="45"/>
        <v>7300</v>
      </c>
      <c r="G156" s="17">
        <f t="shared" si="46"/>
        <v>13.059012876712336</v>
      </c>
      <c r="H156" s="15">
        <f t="shared" si="47"/>
        <v>95330.794000000053</v>
      </c>
      <c r="I156" s="15">
        <f t="shared" si="48"/>
        <v>-941.79400000005262</v>
      </c>
      <c r="J156" s="33">
        <f t="shared" si="42"/>
        <v>-9.8792211884866088E-3</v>
      </c>
      <c r="K156" s="15">
        <f t="shared" si="43"/>
        <v>94389</v>
      </c>
      <c r="L156" s="15">
        <f t="shared" si="49"/>
        <v>836.82799999999406</v>
      </c>
      <c r="M156" s="15">
        <f t="shared" si="50"/>
        <v>5</v>
      </c>
      <c r="N156" s="15">
        <f t="shared" si="51"/>
        <v>5.1719999999999997</v>
      </c>
      <c r="P156" s="17">
        <f t="shared" si="52"/>
        <v>-0.12901287671233597</v>
      </c>
      <c r="Q156" s="15">
        <f t="shared" si="53"/>
        <v>5161.8279999999941</v>
      </c>
      <c r="R156" s="35"/>
      <c r="S156" s="35">
        <f t="shared" si="54"/>
        <v>-35330.794000000053</v>
      </c>
      <c r="T156" s="35">
        <f t="shared" si="55"/>
        <v>-2732.4666666666708</v>
      </c>
      <c r="U156" s="35">
        <f t="shared" si="56"/>
        <v>4567.5333333333292</v>
      </c>
      <c r="V156" s="15">
        <f t="shared" si="57"/>
        <v>60000</v>
      </c>
      <c r="W156" s="17">
        <f t="shared" si="44"/>
        <v>13.136193131230581</v>
      </c>
      <c r="X156" s="17">
        <f t="shared" si="58"/>
        <v>7.7180254518244951E-2</v>
      </c>
      <c r="Y156" s="17">
        <f t="shared" si="59"/>
        <v>-0.20619313123058092</v>
      </c>
      <c r="Z156" s="150">
        <f t="shared" si="60"/>
        <v>1.5982368309663875</v>
      </c>
      <c r="AA156" s="15">
        <f>SUM(L$2:L156)-SUM(AB$2:AB156)</f>
        <v>-941.79400000005262</v>
      </c>
      <c r="AC156" s="40">
        <f t="shared" si="61"/>
        <v>-72.801477416864088</v>
      </c>
      <c r="AD156" s="40">
        <f t="shared" si="62"/>
        <v>-7372.8014774168641</v>
      </c>
    </row>
    <row r="157" spans="1:30" ht="15" hidden="1" thickTop="1" x14ac:dyDescent="0.25">
      <c r="A157" s="152">
        <v>42930</v>
      </c>
      <c r="B157" s="65"/>
      <c r="C157" s="46" t="s">
        <v>63</v>
      </c>
      <c r="D157" s="46">
        <v>500</v>
      </c>
      <c r="E157" s="15">
        <v>12.64</v>
      </c>
      <c r="F157" s="16">
        <f t="shared" si="45"/>
        <v>7800</v>
      </c>
      <c r="G157" s="17">
        <f t="shared" si="46"/>
        <v>13.032794102564109</v>
      </c>
      <c r="H157" s="15">
        <f t="shared" si="47"/>
        <v>101655.79400000005</v>
      </c>
      <c r="I157" s="15">
        <f t="shared" si="48"/>
        <v>-3063.7940000000526</v>
      </c>
      <c r="J157" s="33">
        <f t="shared" si="42"/>
        <v>-3.0138901871152035E-2</v>
      </c>
      <c r="K157" s="15">
        <f t="shared" si="43"/>
        <v>98592</v>
      </c>
      <c r="L157" s="15">
        <f t="shared" si="49"/>
        <v>-2122</v>
      </c>
      <c r="M157" s="15">
        <f t="shared" si="50"/>
        <v>5</v>
      </c>
      <c r="N157" s="15">
        <f t="shared" si="51"/>
        <v>0</v>
      </c>
      <c r="P157" s="17">
        <f t="shared" si="52"/>
        <v>-0.39279410256410863</v>
      </c>
      <c r="Q157" s="15">
        <f t="shared" si="53"/>
        <v>-6325</v>
      </c>
      <c r="R157" s="35"/>
      <c r="S157" s="35">
        <f t="shared" si="54"/>
        <v>-41655.794000000053</v>
      </c>
      <c r="T157" s="35">
        <f t="shared" si="55"/>
        <v>-3295.5533227848141</v>
      </c>
      <c r="U157" s="35">
        <f t="shared" si="56"/>
        <v>4504.4466772151864</v>
      </c>
      <c r="V157" s="15">
        <f t="shared" si="57"/>
        <v>60000</v>
      </c>
      <c r="W157" s="17">
        <f t="shared" si="44"/>
        <v>13.320170999802842</v>
      </c>
      <c r="X157" s="17">
        <f t="shared" si="58"/>
        <v>0.28737689723873316</v>
      </c>
      <c r="Y157" s="17">
        <f t="shared" si="59"/>
        <v>-0.68017099980284179</v>
      </c>
      <c r="Z157" s="150">
        <f t="shared" si="60"/>
        <v>1.7316222299743695</v>
      </c>
      <c r="AA157" s="15">
        <f>SUM(L$2:L157)-SUM(AB$2:AB157)</f>
        <v>-3063.7940000000526</v>
      </c>
      <c r="AC157" s="40">
        <f t="shared" si="61"/>
        <v>-242.2675714398776</v>
      </c>
      <c r="AD157" s="40">
        <f t="shared" si="62"/>
        <v>-8042.2675714398774</v>
      </c>
    </row>
    <row r="158" spans="1:30" ht="15" hidden="1" thickTop="1" x14ac:dyDescent="0.25">
      <c r="A158" s="152">
        <v>42933</v>
      </c>
      <c r="B158" s="65" t="s">
        <v>224</v>
      </c>
      <c r="C158" s="46" t="s">
        <v>63</v>
      </c>
      <c r="D158" s="46">
        <v>500</v>
      </c>
      <c r="E158" s="46">
        <v>11.98</v>
      </c>
      <c r="F158" s="16">
        <f t="shared" si="45"/>
        <v>8300</v>
      </c>
      <c r="G158" s="17">
        <f t="shared" si="46"/>
        <v>12.969975180722898</v>
      </c>
      <c r="H158" s="15">
        <f t="shared" si="47"/>
        <v>107650.79400000005</v>
      </c>
      <c r="I158" s="15">
        <f t="shared" si="48"/>
        <v>-8216.7940000000526</v>
      </c>
      <c r="J158" s="33">
        <f t="shared" si="42"/>
        <v>-7.6328224759773203E-2</v>
      </c>
      <c r="K158" s="15">
        <f t="shared" si="43"/>
        <v>99434</v>
      </c>
      <c r="L158" s="15">
        <f t="shared" si="49"/>
        <v>-5153</v>
      </c>
      <c r="M158" s="15">
        <f t="shared" si="50"/>
        <v>5</v>
      </c>
      <c r="N158" s="15">
        <f t="shared" si="51"/>
        <v>0</v>
      </c>
      <c r="P158" s="17">
        <f t="shared" si="52"/>
        <v>-0.98997518072289736</v>
      </c>
      <c r="Q158" s="15">
        <f t="shared" si="53"/>
        <v>-5995</v>
      </c>
      <c r="R158" s="35"/>
      <c r="S158" s="35">
        <f t="shared" si="54"/>
        <v>-47650.794000000053</v>
      </c>
      <c r="T158" s="35">
        <f t="shared" si="55"/>
        <v>-3977.5287145242114</v>
      </c>
      <c r="U158" s="35">
        <f t="shared" si="56"/>
        <v>4322.471285475789</v>
      </c>
      <c r="V158" s="15">
        <f t="shared" si="57"/>
        <v>60000</v>
      </c>
      <c r="W158" s="17">
        <f t="shared" si="44"/>
        <v>13.880948197761271</v>
      </c>
      <c r="X158" s="17">
        <f t="shared" si="58"/>
        <v>0.91097301703837275</v>
      </c>
      <c r="Y158" s="17">
        <f t="shared" si="59"/>
        <v>-1.9009481977612701</v>
      </c>
      <c r="Z158" s="150">
        <f t="shared" si="60"/>
        <v>1.9201978340236425</v>
      </c>
      <c r="AA158" s="15">
        <f>SUM(L$2:L158)-SUM(AB$2:AB158)</f>
        <v>-8216.7940000000526</v>
      </c>
      <c r="AC158" s="40">
        <f t="shared" si="61"/>
        <v>-685.53302195325989</v>
      </c>
      <c r="AD158" s="40">
        <f t="shared" si="62"/>
        <v>-8985.5330219532607</v>
      </c>
    </row>
    <row r="159" spans="1:30" ht="15" hidden="1" thickTop="1" x14ac:dyDescent="0.25">
      <c r="A159" s="152">
        <v>42933</v>
      </c>
      <c r="B159" s="65" t="s">
        <v>561</v>
      </c>
      <c r="C159" s="46" t="s">
        <v>63</v>
      </c>
      <c r="D159" s="46">
        <v>500</v>
      </c>
      <c r="E159" s="46">
        <v>11.82</v>
      </c>
      <c r="F159" s="16">
        <f t="shared" si="45"/>
        <v>8800</v>
      </c>
      <c r="G159" s="17">
        <f t="shared" si="46"/>
        <v>12.90520386363637</v>
      </c>
      <c r="H159" s="15">
        <f t="shared" si="47"/>
        <v>113565.79400000005</v>
      </c>
      <c r="I159" s="142">
        <f t="shared" si="48"/>
        <v>-9549.7940000000526</v>
      </c>
      <c r="J159" s="33">
        <f t="shared" si="42"/>
        <v>-8.4090408419986454E-2</v>
      </c>
      <c r="K159" s="15">
        <f t="shared" si="43"/>
        <v>104016</v>
      </c>
      <c r="L159" s="15">
        <f t="shared" si="49"/>
        <v>-1333</v>
      </c>
      <c r="M159" s="15">
        <f t="shared" si="50"/>
        <v>5</v>
      </c>
      <c r="N159" s="15">
        <f t="shared" si="51"/>
        <v>0</v>
      </c>
      <c r="P159" s="17">
        <f t="shared" si="52"/>
        <v>-1.0852038636363694</v>
      </c>
      <c r="Q159" s="15">
        <f t="shared" si="53"/>
        <v>-5915</v>
      </c>
      <c r="R159" s="35"/>
      <c r="S159" s="35">
        <f t="shared" si="54"/>
        <v>-53565.794000000053</v>
      </c>
      <c r="T159" s="35">
        <f t="shared" si="55"/>
        <v>-4531.7930626057569</v>
      </c>
      <c r="U159" s="35">
        <f t="shared" si="56"/>
        <v>4268.2069373942431</v>
      </c>
      <c r="V159" s="15">
        <f t="shared" si="57"/>
        <v>60000</v>
      </c>
      <c r="W159" s="17">
        <f t="shared" si="44"/>
        <v>14.057425256103031</v>
      </c>
      <c r="X159" s="17">
        <f t="shared" si="58"/>
        <v>1.1522213924666609</v>
      </c>
      <c r="Y159" s="17">
        <f t="shared" si="59"/>
        <v>-2.2374252561030303</v>
      </c>
      <c r="Z159" s="150">
        <f t="shared" si="60"/>
        <v>2.0617557042284447</v>
      </c>
      <c r="AA159" s="15">
        <f>SUM(L$2:L159)-SUM(AB$2:AB159)</f>
        <v>-9549.7940000000526</v>
      </c>
      <c r="AC159" s="40">
        <f t="shared" si="61"/>
        <v>-807.53122698816014</v>
      </c>
      <c r="AD159" s="40">
        <f t="shared" si="62"/>
        <v>-9607.5312269881597</v>
      </c>
    </row>
    <row r="160" spans="1:30" ht="15" hidden="1" thickTop="1" x14ac:dyDescent="0.25">
      <c r="A160" s="152">
        <v>42933</v>
      </c>
      <c r="B160" s="65"/>
      <c r="C160" s="46" t="s">
        <v>63</v>
      </c>
      <c r="D160" s="46">
        <v>500</v>
      </c>
      <c r="E160" s="46">
        <v>11.61</v>
      </c>
      <c r="F160" s="16">
        <f t="shared" si="45"/>
        <v>9300</v>
      </c>
      <c r="G160" s="17">
        <f t="shared" si="46"/>
        <v>12.836106881720436</v>
      </c>
      <c r="H160" s="15">
        <f t="shared" si="47"/>
        <v>119375.79400000005</v>
      </c>
      <c r="I160" s="142">
        <f t="shared" si="48"/>
        <v>-11402.794000000053</v>
      </c>
      <c r="J160" s="33">
        <f t="shared" si="42"/>
        <v>-9.5520152100517605E-2</v>
      </c>
      <c r="K160" s="15">
        <f t="shared" si="43"/>
        <v>107973</v>
      </c>
      <c r="L160" s="15">
        <f t="shared" si="49"/>
        <v>-1853</v>
      </c>
      <c r="M160" s="15">
        <f t="shared" si="50"/>
        <v>5</v>
      </c>
      <c r="N160" s="15">
        <f t="shared" si="51"/>
        <v>0</v>
      </c>
      <c r="P160" s="17">
        <f t="shared" si="52"/>
        <v>-1.2261068817204368</v>
      </c>
      <c r="Q160" s="15">
        <f t="shared" si="53"/>
        <v>-5810</v>
      </c>
      <c r="R160" s="35"/>
      <c r="S160" s="35">
        <f t="shared" si="54"/>
        <v>-59375.794000000053</v>
      </c>
      <c r="T160" s="35">
        <f t="shared" si="55"/>
        <v>-5114.1941429801946</v>
      </c>
      <c r="U160" s="35">
        <f t="shared" si="56"/>
        <v>4185.8058570198054</v>
      </c>
      <c r="V160" s="15">
        <f t="shared" si="57"/>
        <v>60000</v>
      </c>
      <c r="W160" s="17">
        <f t="shared" si="44"/>
        <v>14.33415739991309</v>
      </c>
      <c r="X160" s="17">
        <f t="shared" si="58"/>
        <v>1.4980505181926542</v>
      </c>
      <c r="Y160" s="17">
        <f t="shared" si="59"/>
        <v>-2.724157399913091</v>
      </c>
      <c r="Z160" s="150">
        <f t="shared" si="60"/>
        <v>2.221794396986529</v>
      </c>
      <c r="AA160" s="15">
        <f>SUM(L$2:L160)-SUM(AB$2:AB160)</f>
        <v>-11402.794000000053</v>
      </c>
      <c r="AC160" s="40">
        <f t="shared" si="61"/>
        <v>-981.66172291128805</v>
      </c>
      <c r="AD160" s="40">
        <f t="shared" si="62"/>
        <v>-10281.661722911289</v>
      </c>
    </row>
    <row r="161" spans="1:30" ht="15" hidden="1" thickTop="1" x14ac:dyDescent="0.25">
      <c r="A161" s="152">
        <v>42934</v>
      </c>
      <c r="B161" s="65" t="s">
        <v>242</v>
      </c>
      <c r="C161" s="46" t="s">
        <v>69</v>
      </c>
      <c r="D161" s="46">
        <v>400</v>
      </c>
      <c r="E161" s="46">
        <v>11.8</v>
      </c>
      <c r="F161" s="16">
        <f t="shared" si="45"/>
        <v>8900</v>
      </c>
      <c r="G161" s="17">
        <f t="shared" si="46"/>
        <v>12.883765617977534</v>
      </c>
      <c r="H161" s="15">
        <f t="shared" si="47"/>
        <v>114665.51400000005</v>
      </c>
      <c r="I161" s="142">
        <f t="shared" si="48"/>
        <v>-9645.5140000000538</v>
      </c>
      <c r="J161" s="33">
        <f t="shared" si="42"/>
        <v>-8.411870023972548E-2</v>
      </c>
      <c r="K161" s="15">
        <f t="shared" si="43"/>
        <v>105020</v>
      </c>
      <c r="L161" s="15">
        <f t="shared" si="49"/>
        <v>1757.2799999999988</v>
      </c>
      <c r="M161" s="15">
        <f t="shared" si="50"/>
        <v>5</v>
      </c>
      <c r="N161" s="15">
        <f t="shared" si="51"/>
        <v>4.72</v>
      </c>
      <c r="P161" s="17">
        <f t="shared" si="52"/>
        <v>-1.0837656179775337</v>
      </c>
      <c r="Q161" s="15">
        <f t="shared" si="53"/>
        <v>4710.2799999999988</v>
      </c>
      <c r="R161" s="35"/>
      <c r="S161" s="35">
        <f t="shared" si="54"/>
        <v>-54665.514000000054</v>
      </c>
      <c r="T161" s="35">
        <f t="shared" si="55"/>
        <v>-4632.6706779661063</v>
      </c>
      <c r="U161" s="35">
        <f t="shared" si="56"/>
        <v>4267.3293220338937</v>
      </c>
      <c r="V161" s="15">
        <f t="shared" si="57"/>
        <v>60000</v>
      </c>
      <c r="W161" s="17">
        <f t="shared" si="44"/>
        <v>14.060316294361554</v>
      </c>
      <c r="X161" s="17">
        <f t="shared" si="58"/>
        <v>1.1765506763840197</v>
      </c>
      <c r="Y161" s="17">
        <f t="shared" si="59"/>
        <v>-2.2603162943615533</v>
      </c>
      <c r="Z161" s="150">
        <f t="shared" si="60"/>
        <v>2.0856135836636307</v>
      </c>
      <c r="AA161" s="15">
        <f>SUM(L$2:L161)-SUM(AB$2:AB161)</f>
        <v>-9645.5140000000538</v>
      </c>
      <c r="AC161" s="40">
        <f t="shared" si="61"/>
        <v>-817.00773245763173</v>
      </c>
      <c r="AD161" s="40">
        <f t="shared" si="62"/>
        <v>-9717.0077324576323</v>
      </c>
    </row>
    <row r="162" spans="1:30" ht="15" hidden="1" thickTop="1" x14ac:dyDescent="0.25">
      <c r="A162" s="152">
        <v>42936</v>
      </c>
      <c r="B162" s="65"/>
      <c r="C162" s="46" t="s">
        <v>69</v>
      </c>
      <c r="D162" s="46">
        <v>400</v>
      </c>
      <c r="E162" s="46">
        <v>12.27</v>
      </c>
      <c r="F162" s="16">
        <f t="shared" si="45"/>
        <v>8500</v>
      </c>
      <c r="G162" s="17">
        <f t="shared" si="46"/>
        <v>12.913814352941182</v>
      </c>
      <c r="H162" s="15">
        <f t="shared" si="47"/>
        <v>109767.42200000005</v>
      </c>
      <c r="I162" s="142">
        <f t="shared" si="48"/>
        <v>-5472.4220000000496</v>
      </c>
      <c r="J162" s="33">
        <f t="shared" si="42"/>
        <v>-4.9854700969473906E-2</v>
      </c>
      <c r="K162" s="15">
        <f t="shared" si="43"/>
        <v>104295</v>
      </c>
      <c r="L162" s="15">
        <f t="shared" si="49"/>
        <v>4173.0920000000042</v>
      </c>
      <c r="M162" s="15">
        <f t="shared" si="50"/>
        <v>5</v>
      </c>
      <c r="N162" s="15">
        <f t="shared" si="51"/>
        <v>4.9080000000000004</v>
      </c>
      <c r="P162" s="17">
        <f t="shared" si="52"/>
        <v>-0.64381435294118283</v>
      </c>
      <c r="Q162" s="15">
        <f t="shared" si="53"/>
        <v>4898.0920000000042</v>
      </c>
      <c r="R162" s="35"/>
      <c r="S162" s="35">
        <f t="shared" si="54"/>
        <v>-49767.42200000005</v>
      </c>
      <c r="T162" s="35">
        <f t="shared" si="55"/>
        <v>-4056.02461287694</v>
      </c>
      <c r="U162" s="35">
        <f t="shared" si="56"/>
        <v>4443.9753871230605</v>
      </c>
      <c r="V162" s="15">
        <f t="shared" si="57"/>
        <v>60000</v>
      </c>
      <c r="W162" s="17">
        <f t="shared" si="44"/>
        <v>13.501424911995919</v>
      </c>
      <c r="X162" s="17">
        <f t="shared" si="58"/>
        <v>0.58761055905473647</v>
      </c>
      <c r="Y162" s="17">
        <f t="shared" si="59"/>
        <v>-1.2314249119959193</v>
      </c>
      <c r="Z162" s="150">
        <f t="shared" si="60"/>
        <v>1.9127018625327552</v>
      </c>
      <c r="AA162" s="15">
        <f>SUM(L$2:L162)-SUM(AB$2:AB162)</f>
        <v>-5472.4220000000496</v>
      </c>
      <c r="AC162" s="40">
        <f t="shared" si="61"/>
        <v>-445.77716291768951</v>
      </c>
      <c r="AD162" s="40">
        <f t="shared" si="62"/>
        <v>-8945.7771629176896</v>
      </c>
    </row>
    <row r="163" spans="1:30" ht="15" hidden="1" thickTop="1" x14ac:dyDescent="0.25">
      <c r="A163" s="152">
        <v>42936</v>
      </c>
      <c r="B163" s="65"/>
      <c r="C163" s="46" t="s">
        <v>69</v>
      </c>
      <c r="D163" s="46">
        <v>400</v>
      </c>
      <c r="E163" s="46">
        <v>12.54</v>
      </c>
      <c r="F163" s="16">
        <f t="shared" si="45"/>
        <v>8100</v>
      </c>
      <c r="G163" s="17">
        <f t="shared" si="46"/>
        <v>12.933510864197537</v>
      </c>
      <c r="H163" s="15">
        <f t="shared" si="47"/>
        <v>104761.43800000005</v>
      </c>
      <c r="I163" s="142">
        <f t="shared" si="48"/>
        <v>-3187.4380000000529</v>
      </c>
      <c r="J163" s="33">
        <f t="shared" si="42"/>
        <v>-3.0425680105689773E-2</v>
      </c>
      <c r="K163" s="15">
        <f t="shared" si="43"/>
        <v>101574</v>
      </c>
      <c r="L163" s="15">
        <f t="shared" si="49"/>
        <v>2284.9839999999967</v>
      </c>
      <c r="M163" s="15">
        <f t="shared" si="50"/>
        <v>5</v>
      </c>
      <c r="N163" s="15">
        <f t="shared" si="51"/>
        <v>5.016</v>
      </c>
      <c r="O163">
        <v>-410</v>
      </c>
      <c r="P163" s="17">
        <f t="shared" si="52"/>
        <v>-0.39351086419753756</v>
      </c>
      <c r="Q163" s="15">
        <f t="shared" si="53"/>
        <v>5005.9839999999967</v>
      </c>
      <c r="R163" s="35">
        <v>410</v>
      </c>
      <c r="S163" s="35">
        <f t="shared" si="54"/>
        <v>-44761.438000000053</v>
      </c>
      <c r="T163" s="35">
        <f t="shared" si="55"/>
        <v>-3569.4926634768785</v>
      </c>
      <c r="U163" s="35">
        <f t="shared" si="56"/>
        <v>4530.5073365231219</v>
      </c>
      <c r="V163" s="15">
        <f t="shared" si="57"/>
        <v>60000</v>
      </c>
      <c r="W163" s="17">
        <f t="shared" si="44"/>
        <v>13.24354990362872</v>
      </c>
      <c r="X163" s="17">
        <f t="shared" si="58"/>
        <v>0.31003903943118338</v>
      </c>
      <c r="Y163" s="17">
        <f t="shared" si="59"/>
        <v>-0.70354990362872094</v>
      </c>
      <c r="Z163" s="150">
        <f t="shared" si="60"/>
        <v>1.7878792369898773</v>
      </c>
      <c r="AA163" s="15">
        <f>SUM(L$2:L163)-SUM(AB$2:AB163)</f>
        <v>-3187.4380000000529</v>
      </c>
      <c r="AC163" s="40">
        <f t="shared" si="61"/>
        <v>-254.05456786284316</v>
      </c>
      <c r="AD163" s="40">
        <f t="shared" si="62"/>
        <v>-8354.0545678628423</v>
      </c>
    </row>
    <row r="164" spans="1:30" ht="15" hidden="1" thickTop="1" x14ac:dyDescent="0.25">
      <c r="A164" s="152">
        <v>42937</v>
      </c>
      <c r="B164" s="153" t="s">
        <v>562</v>
      </c>
      <c r="C164" s="46" t="s">
        <v>69</v>
      </c>
      <c r="E164" s="46">
        <v>12.54</v>
      </c>
      <c r="F164" s="16">
        <f t="shared" si="45"/>
        <v>8100</v>
      </c>
      <c r="G164" s="17">
        <f t="shared" si="46"/>
        <v>12.883510864197538</v>
      </c>
      <c r="H164" s="15">
        <f t="shared" si="47"/>
        <v>104356.43800000005</v>
      </c>
      <c r="I164" s="142">
        <f t="shared" si="48"/>
        <v>-2782.4380000000529</v>
      </c>
      <c r="J164" s="33">
        <f t="shared" si="42"/>
        <v>-2.6662830327727947E-2</v>
      </c>
      <c r="K164" s="15">
        <f t="shared" si="43"/>
        <v>101574</v>
      </c>
      <c r="L164" s="15">
        <f t="shared" si="49"/>
        <v>405</v>
      </c>
      <c r="M164" s="15">
        <f t="shared" si="50"/>
        <v>5</v>
      </c>
      <c r="N164" s="15">
        <f t="shared" si="51"/>
        <v>0</v>
      </c>
      <c r="P164" s="17">
        <f t="shared" si="52"/>
        <v>-0.34351086419753862</v>
      </c>
      <c r="Q164" s="15">
        <f t="shared" si="53"/>
        <v>405</v>
      </c>
      <c r="R164" s="35"/>
      <c r="S164" s="35">
        <f t="shared" si="54"/>
        <v>-44356.438000000053</v>
      </c>
      <c r="T164" s="35">
        <f t="shared" si="55"/>
        <v>-3537.1960127591751</v>
      </c>
      <c r="U164" s="35">
        <f t="shared" si="56"/>
        <v>4562.8039872408244</v>
      </c>
      <c r="V164" s="15">
        <f t="shared" si="57"/>
        <v>60000</v>
      </c>
      <c r="W164" s="17">
        <f t="shared" si="44"/>
        <v>13.14980879471937</v>
      </c>
      <c r="X164" s="17">
        <f t="shared" si="58"/>
        <v>0.26629793052183182</v>
      </c>
      <c r="Y164" s="17">
        <f t="shared" si="59"/>
        <v>-0.60980879471937044</v>
      </c>
      <c r="Z164" s="150">
        <f t="shared" si="60"/>
        <v>1.7752241872871148</v>
      </c>
      <c r="AA164" s="15">
        <f>SUM(L$2:L164)-SUM(AB$2:AB164)</f>
        <v>-2782.4380000000529</v>
      </c>
      <c r="AC164" s="40">
        <f t="shared" si="61"/>
        <v>-221.77406547049867</v>
      </c>
      <c r="AD164" s="40">
        <f t="shared" si="62"/>
        <v>-8321.7740654704994</v>
      </c>
    </row>
    <row r="165" spans="1:30" ht="15" hidden="1" thickTop="1" x14ac:dyDescent="0.25">
      <c r="A165" s="152">
        <v>42937</v>
      </c>
      <c r="B165" s="65" t="s">
        <v>428</v>
      </c>
      <c r="C165" s="46" t="s">
        <v>63</v>
      </c>
      <c r="D165" s="46">
        <v>500</v>
      </c>
      <c r="E165" s="46">
        <v>12.26</v>
      </c>
      <c r="F165" s="16">
        <f t="shared" si="45"/>
        <v>8600</v>
      </c>
      <c r="G165" s="17">
        <f t="shared" si="46"/>
        <v>12.847841627906982</v>
      </c>
      <c r="H165" s="15">
        <f t="shared" si="47"/>
        <v>110491.43800000005</v>
      </c>
      <c r="I165" s="142">
        <f t="shared" si="48"/>
        <v>-5055.4380000000529</v>
      </c>
      <c r="J165" s="33">
        <f t="shared" si="42"/>
        <v>-4.5754115355074364E-2</v>
      </c>
      <c r="K165" s="15">
        <f t="shared" si="43"/>
        <v>105436</v>
      </c>
      <c r="L165" s="15">
        <f t="shared" si="49"/>
        <v>-2273</v>
      </c>
      <c r="M165" s="15">
        <f t="shared" si="50"/>
        <v>5</v>
      </c>
      <c r="N165" s="15">
        <f t="shared" si="51"/>
        <v>0</v>
      </c>
      <c r="P165" s="17">
        <f t="shared" si="52"/>
        <v>-0.58784162790698247</v>
      </c>
      <c r="Q165" s="15">
        <f t="shared" si="53"/>
        <v>-6135</v>
      </c>
      <c r="R165" s="35">
        <v>20000</v>
      </c>
      <c r="S165" s="35">
        <f t="shared" si="54"/>
        <v>-30491.438000000053</v>
      </c>
      <c r="T165" s="35">
        <f t="shared" si="55"/>
        <v>-2487.0667210440502</v>
      </c>
      <c r="U165" s="35">
        <f t="shared" si="56"/>
        <v>6112.9332789559503</v>
      </c>
      <c r="V165" s="15">
        <f t="shared" si="57"/>
        <v>80000</v>
      </c>
      <c r="W165" s="17">
        <f t="shared" si="44"/>
        <v>13.087006899846859</v>
      </c>
      <c r="X165" s="17">
        <f t="shared" si="58"/>
        <v>0.23916527193987669</v>
      </c>
      <c r="Y165" s="17">
        <f t="shared" si="59"/>
        <v>-0.82700689984685916</v>
      </c>
      <c r="Z165" s="150">
        <f t="shared" si="60"/>
        <v>1.4068532417335373</v>
      </c>
      <c r="AA165" s="15">
        <f>SUM(L$2:L165)-SUM(AB$2:AB165)</f>
        <v>-5055.4380000000529</v>
      </c>
      <c r="AC165" s="40">
        <f t="shared" si="61"/>
        <v>-412.14602618271232</v>
      </c>
      <c r="AD165" s="40">
        <f t="shared" si="62"/>
        <v>-9012.1460261827124</v>
      </c>
    </row>
    <row r="166" spans="1:30" ht="15" hidden="1" thickTop="1" x14ac:dyDescent="0.25">
      <c r="A166" s="152">
        <v>42942</v>
      </c>
      <c r="B166" s="65"/>
      <c r="C166" s="46" t="s">
        <v>69</v>
      </c>
      <c r="D166" s="46">
        <v>400</v>
      </c>
      <c r="E166" s="46">
        <v>12.35</v>
      </c>
      <c r="F166" s="16">
        <f t="shared" si="45"/>
        <v>8200</v>
      </c>
      <c r="G166" s="17">
        <f t="shared" si="46"/>
        <v>12.873338780487812</v>
      </c>
      <c r="H166" s="15">
        <f t="shared" si="47"/>
        <v>105561.37800000006</v>
      </c>
      <c r="I166" s="142">
        <f t="shared" si="48"/>
        <v>-4291.3780000000552</v>
      </c>
      <c r="J166" s="33">
        <f t="shared" si="42"/>
        <v>-4.0652917585066541E-2</v>
      </c>
      <c r="K166" s="15">
        <f t="shared" si="43"/>
        <v>101270</v>
      </c>
      <c r="L166" s="15">
        <f t="shared" si="49"/>
        <v>764.05999999999767</v>
      </c>
      <c r="M166" s="15">
        <f t="shared" si="50"/>
        <v>5</v>
      </c>
      <c r="N166" s="15">
        <f t="shared" si="51"/>
        <v>4.9400000000000004</v>
      </c>
      <c r="P166" s="17">
        <f t="shared" si="52"/>
        <v>-0.52333878048781202</v>
      </c>
      <c r="Q166" s="15">
        <f t="shared" si="53"/>
        <v>4930.0599999999977</v>
      </c>
      <c r="R166" s="35"/>
      <c r="S166" s="35">
        <f t="shared" si="54"/>
        <v>-25561.378000000055</v>
      </c>
      <c r="T166" s="35">
        <f t="shared" si="55"/>
        <v>-2069.7472064777371</v>
      </c>
      <c r="U166" s="35">
        <f t="shared" si="56"/>
        <v>6130.2527935222624</v>
      </c>
      <c r="V166" s="15">
        <f t="shared" si="57"/>
        <v>80000</v>
      </c>
      <c r="W166" s="17">
        <f t="shared" si="44"/>
        <v>13.050032795472102</v>
      </c>
      <c r="X166" s="17">
        <f t="shared" si="58"/>
        <v>0.1766940149842906</v>
      </c>
      <c r="Y166" s="17">
        <f t="shared" si="59"/>
        <v>-0.70003279547210262</v>
      </c>
      <c r="Z166" s="150">
        <f t="shared" si="60"/>
        <v>1.3376283615358906</v>
      </c>
      <c r="AA166" s="15">
        <f>SUM(L$2:L166)-SUM(AB$2:AB166)</f>
        <v>-4291.3780000000552</v>
      </c>
      <c r="AC166" s="40">
        <f t="shared" si="61"/>
        <v>-347.30626000000444</v>
      </c>
      <c r="AD166" s="40">
        <f t="shared" si="62"/>
        <v>-8547.3062600000048</v>
      </c>
    </row>
    <row r="167" spans="1:30" ht="15" hidden="1" thickTop="1" x14ac:dyDescent="0.25">
      <c r="A167" s="152">
        <v>42942</v>
      </c>
      <c r="B167" s="65" t="s">
        <v>563</v>
      </c>
      <c r="C167" s="46" t="s">
        <v>63</v>
      </c>
      <c r="D167" s="46">
        <v>400</v>
      </c>
      <c r="E167" s="46">
        <v>12.24</v>
      </c>
      <c r="F167" s="16">
        <f t="shared" si="45"/>
        <v>8600</v>
      </c>
      <c r="G167" s="17">
        <f t="shared" si="46"/>
        <v>12.844462558139542</v>
      </c>
      <c r="H167" s="15">
        <f t="shared" si="47"/>
        <v>110462.37800000006</v>
      </c>
      <c r="I167" s="142">
        <f t="shared" si="48"/>
        <v>-5198.3780000000552</v>
      </c>
      <c r="J167" s="33">
        <f t="shared" si="42"/>
        <v>-4.706016739925746E-2</v>
      </c>
      <c r="K167" s="15">
        <f t="shared" si="43"/>
        <v>105264</v>
      </c>
      <c r="L167" s="15">
        <f t="shared" si="49"/>
        <v>-907</v>
      </c>
      <c r="M167" s="15">
        <f t="shared" si="50"/>
        <v>5</v>
      </c>
      <c r="N167" s="15">
        <f t="shared" si="51"/>
        <v>0</v>
      </c>
      <c r="P167" s="17">
        <f t="shared" si="52"/>
        <v>-0.60446255813954153</v>
      </c>
      <c r="Q167" s="15">
        <f t="shared" si="53"/>
        <v>-4901</v>
      </c>
      <c r="R167" s="35"/>
      <c r="S167" s="35">
        <f t="shared" si="54"/>
        <v>-30462.378000000055</v>
      </c>
      <c r="T167" s="35">
        <f t="shared" si="55"/>
        <v>-2488.756372549024</v>
      </c>
      <c r="U167" s="35">
        <f t="shared" si="56"/>
        <v>6111.2436274509764</v>
      </c>
      <c r="V167" s="15">
        <f t="shared" si="57"/>
        <v>80000</v>
      </c>
      <c r="W167" s="17">
        <f t="shared" si="44"/>
        <v>13.090625227351362</v>
      </c>
      <c r="X167" s="17">
        <f t="shared" si="58"/>
        <v>0.24616266921182017</v>
      </c>
      <c r="Y167" s="17">
        <f t="shared" si="59"/>
        <v>-0.8506252273513617</v>
      </c>
      <c r="Z167" s="150">
        <f t="shared" si="60"/>
        <v>1.4072422119402714</v>
      </c>
      <c r="AA167" s="15">
        <f>SUM(L$2:L167)-SUM(AB$2:AB167)</f>
        <v>-5198.3780000000552</v>
      </c>
      <c r="AC167" s="40">
        <f t="shared" si="61"/>
        <v>-424.49173292484113</v>
      </c>
      <c r="AD167" s="40">
        <f t="shared" si="62"/>
        <v>-9024.4917329248419</v>
      </c>
    </row>
    <row r="168" spans="1:30" ht="15" hidden="1" thickTop="1" x14ac:dyDescent="0.25">
      <c r="A168" s="152">
        <v>42943</v>
      </c>
      <c r="B168" s="65"/>
      <c r="C168" s="46" t="s">
        <v>69</v>
      </c>
      <c r="D168" s="46">
        <v>400</v>
      </c>
      <c r="E168" s="46">
        <v>12.36</v>
      </c>
      <c r="F168" s="16">
        <f t="shared" si="45"/>
        <v>8200</v>
      </c>
      <c r="G168" s="17">
        <f t="shared" si="46"/>
        <v>12.869307560975617</v>
      </c>
      <c r="H168" s="15">
        <f t="shared" si="47"/>
        <v>105528.32200000006</v>
      </c>
      <c r="I168" s="142">
        <f t="shared" si="48"/>
        <v>-4176.3220000000583</v>
      </c>
      <c r="J168" s="33">
        <f t="shared" si="42"/>
        <v>-3.95753663173007E-2</v>
      </c>
      <c r="K168" s="15">
        <f t="shared" si="43"/>
        <v>101352</v>
      </c>
      <c r="L168" s="15">
        <f t="shared" si="49"/>
        <v>1022.0559999999969</v>
      </c>
      <c r="M168" s="15">
        <f t="shared" si="50"/>
        <v>5</v>
      </c>
      <c r="N168" s="15">
        <f t="shared" si="51"/>
        <v>4.944</v>
      </c>
      <c r="P168" s="17">
        <f t="shared" si="52"/>
        <v>-0.50930756097561769</v>
      </c>
      <c r="Q168" s="15">
        <f t="shared" si="53"/>
        <v>4934.0559999999969</v>
      </c>
      <c r="R168" s="35"/>
      <c r="S168" s="35">
        <f t="shared" si="54"/>
        <v>-25528.322000000058</v>
      </c>
      <c r="T168" s="35">
        <f t="shared" si="55"/>
        <v>-2065.3982200647297</v>
      </c>
      <c r="U168" s="35">
        <f t="shared" si="56"/>
        <v>6134.6017799352703</v>
      </c>
      <c r="V168" s="15">
        <f t="shared" si="57"/>
        <v>80000</v>
      </c>
      <c r="W168" s="17">
        <f t="shared" si="44"/>
        <v>13.04078127151786</v>
      </c>
      <c r="X168" s="17">
        <f t="shared" si="58"/>
        <v>0.17147371054224259</v>
      </c>
      <c r="Y168" s="17">
        <f t="shared" si="59"/>
        <v>-0.68078127151786028</v>
      </c>
      <c r="Z168" s="150">
        <f t="shared" si="60"/>
        <v>1.3366800803305807</v>
      </c>
      <c r="AA168" s="15">
        <f>SUM(L$2:L168)-SUM(AB$2:AB168)</f>
        <v>-4176.3220000000583</v>
      </c>
      <c r="AC168" s="40">
        <f t="shared" si="61"/>
        <v>-337.72118438511802</v>
      </c>
      <c r="AD168" s="40">
        <f t="shared" si="62"/>
        <v>-8537.7211843851182</v>
      </c>
    </row>
    <row r="169" spans="1:30" ht="15" hidden="1" thickTop="1" x14ac:dyDescent="0.25">
      <c r="A169" s="152">
        <v>42943</v>
      </c>
      <c r="B169" s="65"/>
      <c r="C169" s="46" t="s">
        <v>69</v>
      </c>
      <c r="D169" s="46">
        <v>400</v>
      </c>
      <c r="E169" s="46">
        <v>12.47</v>
      </c>
      <c r="F169" s="16">
        <f t="shared" si="45"/>
        <v>7800</v>
      </c>
      <c r="G169" s="17">
        <f t="shared" si="46"/>
        <v>12.891065384615391</v>
      </c>
      <c r="H169" s="15">
        <f t="shared" si="47"/>
        <v>100550.31000000006</v>
      </c>
      <c r="I169" s="142">
        <f t="shared" si="48"/>
        <v>-3284.3100000000559</v>
      </c>
      <c r="J169" s="33">
        <f t="shared" si="42"/>
        <v>-3.2663350316871675E-2</v>
      </c>
      <c r="K169" s="15">
        <f t="shared" si="43"/>
        <v>97266</v>
      </c>
      <c r="L169" s="15">
        <f t="shared" si="49"/>
        <v>892.01200000000244</v>
      </c>
      <c r="M169" s="15">
        <f t="shared" si="50"/>
        <v>5</v>
      </c>
      <c r="N169" s="15">
        <f t="shared" si="51"/>
        <v>4.9880000000000004</v>
      </c>
      <c r="P169" s="17">
        <f t="shared" si="52"/>
        <v>-0.42106538461539067</v>
      </c>
      <c r="Q169" s="15">
        <f t="shared" si="53"/>
        <v>4978.0120000000024</v>
      </c>
      <c r="R169" s="35"/>
      <c r="S169" s="35">
        <f t="shared" si="54"/>
        <v>-20550.310000000056</v>
      </c>
      <c r="T169" s="35">
        <f t="shared" si="55"/>
        <v>-1647.9799518845273</v>
      </c>
      <c r="U169" s="35">
        <f t="shared" si="56"/>
        <v>6152.0200481154725</v>
      </c>
      <c r="V169" s="15">
        <f t="shared" si="57"/>
        <v>80000</v>
      </c>
      <c r="W169" s="17">
        <f t="shared" si="44"/>
        <v>13.003858793422841</v>
      </c>
      <c r="X169" s="17">
        <f t="shared" si="58"/>
        <v>0.11279340880745004</v>
      </c>
      <c r="Y169" s="17">
        <f t="shared" si="59"/>
        <v>-0.53385879342284071</v>
      </c>
      <c r="Z169" s="150">
        <f t="shared" si="60"/>
        <v>1.2678762323587272</v>
      </c>
      <c r="AA169" s="15">
        <f>SUM(L$2:L169)-SUM(AB$2:AB169)</f>
        <v>-3284.3100000000559</v>
      </c>
      <c r="AC169" s="40">
        <f t="shared" si="61"/>
        <v>-263.24521611868931</v>
      </c>
      <c r="AD169" s="40">
        <f t="shared" si="62"/>
        <v>-8063.2452161186893</v>
      </c>
    </row>
    <row r="170" spans="1:30" ht="15" hidden="1" thickTop="1" x14ac:dyDescent="0.25">
      <c r="A170" s="152">
        <v>42948</v>
      </c>
      <c r="B170" s="65" t="s">
        <v>239</v>
      </c>
      <c r="C170" s="46" t="s">
        <v>69</v>
      </c>
      <c r="D170" s="46">
        <v>400</v>
      </c>
      <c r="E170" s="46">
        <v>12.66</v>
      </c>
      <c r="F170" s="16">
        <f t="shared" si="45"/>
        <v>7400</v>
      </c>
      <c r="G170" s="17">
        <f t="shared" si="46"/>
        <v>12.904915405405413</v>
      </c>
      <c r="H170" s="15">
        <f t="shared" si="47"/>
        <v>95496.374000000054</v>
      </c>
      <c r="I170" s="142">
        <f t="shared" si="48"/>
        <v>-1812.3740000000544</v>
      </c>
      <c r="J170" s="33">
        <f t="shared" si="42"/>
        <v>-1.897845880514851E-2</v>
      </c>
      <c r="K170" s="15">
        <f t="shared" si="43"/>
        <v>93684</v>
      </c>
      <c r="L170" s="15">
        <f t="shared" si="49"/>
        <v>1471.9360000000015</v>
      </c>
      <c r="M170" s="15">
        <f t="shared" si="50"/>
        <v>5</v>
      </c>
      <c r="N170" s="15">
        <f t="shared" si="51"/>
        <v>5.0640000000000001</v>
      </c>
      <c r="P170" s="17">
        <f t="shared" si="52"/>
        <v>-0.24491540540541301</v>
      </c>
      <c r="Q170" s="15">
        <f t="shared" si="53"/>
        <v>5053.9360000000015</v>
      </c>
      <c r="R170" s="35"/>
      <c r="S170" s="35">
        <f t="shared" si="54"/>
        <v>-15496.374000000054</v>
      </c>
      <c r="T170" s="35">
        <f t="shared" si="55"/>
        <v>-1224.0421800947911</v>
      </c>
      <c r="U170" s="35">
        <f t="shared" si="56"/>
        <v>6175.9578199052085</v>
      </c>
      <c r="V170" s="15">
        <f t="shared" si="57"/>
        <v>80000</v>
      </c>
      <c r="W170" s="17">
        <f t="shared" si="44"/>
        <v>12.953456343590746</v>
      </c>
      <c r="X170" s="17">
        <f t="shared" si="58"/>
        <v>4.8540938185333005E-2</v>
      </c>
      <c r="Y170" s="17">
        <f t="shared" si="59"/>
        <v>-0.29345634359074602</v>
      </c>
      <c r="Z170" s="150">
        <f t="shared" si="60"/>
        <v>1.1981947117821441</v>
      </c>
      <c r="AA170" s="15">
        <f>SUM(L$2:L170)-SUM(AB$2:AB170)</f>
        <v>-1812.3740000000544</v>
      </c>
      <c r="AC170" s="40">
        <f t="shared" si="61"/>
        <v>-143.08592519747666</v>
      </c>
      <c r="AD170" s="40">
        <f t="shared" si="62"/>
        <v>-7543.0859251974771</v>
      </c>
    </row>
    <row r="171" spans="1:30" ht="15" hidden="1" thickTop="1" x14ac:dyDescent="0.25">
      <c r="A171" s="152">
        <v>42948</v>
      </c>
      <c r="B171" s="65"/>
      <c r="C171" s="46" t="s">
        <v>63</v>
      </c>
      <c r="D171" s="46">
        <v>500</v>
      </c>
      <c r="E171" s="46">
        <v>12.46</v>
      </c>
      <c r="F171" s="16">
        <f t="shared" si="45"/>
        <v>7900</v>
      </c>
      <c r="G171" s="17">
        <f t="shared" si="46"/>
        <v>12.877389113924057</v>
      </c>
      <c r="H171" s="15">
        <f t="shared" si="47"/>
        <v>101731.37400000005</v>
      </c>
      <c r="I171" s="142">
        <f t="shared" si="48"/>
        <v>-3297.3740000000544</v>
      </c>
      <c r="J171" s="33">
        <f t="shared" si="42"/>
        <v>-3.2412557408298057E-2</v>
      </c>
      <c r="K171" s="15">
        <f t="shared" si="43"/>
        <v>98434</v>
      </c>
      <c r="L171" s="15">
        <f t="shared" si="49"/>
        <v>-1485</v>
      </c>
      <c r="M171" s="15">
        <f t="shared" si="50"/>
        <v>5</v>
      </c>
      <c r="N171" s="15">
        <f t="shared" si="51"/>
        <v>0</v>
      </c>
      <c r="P171" s="17">
        <f t="shared" si="52"/>
        <v>-0.41738911392405598</v>
      </c>
      <c r="Q171" s="15">
        <f t="shared" si="53"/>
        <v>-6235</v>
      </c>
      <c r="R171" s="35"/>
      <c r="S171" s="35">
        <f t="shared" si="54"/>
        <v>-21731.374000000054</v>
      </c>
      <c r="T171" s="35">
        <f t="shared" si="55"/>
        <v>-1744.0910112359593</v>
      </c>
      <c r="U171" s="35">
        <f t="shared" si="56"/>
        <v>6155.9089887640403</v>
      </c>
      <c r="V171" s="15">
        <f t="shared" si="57"/>
        <v>80000</v>
      </c>
      <c r="W171" s="17">
        <f t="shared" si="44"/>
        <v>12.995643721507015</v>
      </c>
      <c r="X171" s="17">
        <f t="shared" si="58"/>
        <v>0.11825460758295847</v>
      </c>
      <c r="Y171" s="17">
        <f t="shared" si="59"/>
        <v>-0.53564372150701445</v>
      </c>
      <c r="Z171" s="150">
        <f t="shared" si="60"/>
        <v>1.2833198174988178</v>
      </c>
      <c r="AA171" s="15">
        <f>SUM(L$2:L171)-SUM(AB$2:AB171)</f>
        <v>-3297.3740000000544</v>
      </c>
      <c r="AC171" s="40">
        <f t="shared" si="61"/>
        <v>-264.50443924559028</v>
      </c>
      <c r="AD171" s="40">
        <f t="shared" si="62"/>
        <v>-8164.5044392455902</v>
      </c>
    </row>
    <row r="172" spans="1:30" ht="15" hidden="1" thickTop="1" x14ac:dyDescent="0.25">
      <c r="A172" s="152">
        <v>42949</v>
      </c>
      <c r="B172" s="65" t="s">
        <v>263</v>
      </c>
      <c r="C172" s="46" t="s">
        <v>63</v>
      </c>
      <c r="D172" s="46">
        <v>500</v>
      </c>
      <c r="E172" s="46">
        <v>12.28</v>
      </c>
      <c r="F172" s="16">
        <f t="shared" si="45"/>
        <v>8400</v>
      </c>
      <c r="G172" s="17">
        <f t="shared" si="46"/>
        <v>12.842425476190483</v>
      </c>
      <c r="H172" s="15">
        <f t="shared" si="47"/>
        <v>107876.37400000005</v>
      </c>
      <c r="I172" s="142">
        <f t="shared" si="48"/>
        <v>-4724.3740000000544</v>
      </c>
      <c r="J172" s="33">
        <f t="shared" si="42"/>
        <v>-4.3794334429520777E-2</v>
      </c>
      <c r="K172" s="15">
        <f t="shared" si="43"/>
        <v>103152</v>
      </c>
      <c r="L172" s="15">
        <f t="shared" si="49"/>
        <v>-1427</v>
      </c>
      <c r="M172" s="15">
        <f t="shared" si="50"/>
        <v>5</v>
      </c>
      <c r="N172" s="15">
        <f t="shared" si="51"/>
        <v>0</v>
      </c>
      <c r="P172" s="17">
        <f t="shared" si="52"/>
        <v>-0.56242547619048366</v>
      </c>
      <c r="Q172" s="15">
        <f t="shared" si="53"/>
        <v>-6145</v>
      </c>
      <c r="R172" s="35"/>
      <c r="S172" s="35">
        <f t="shared" si="54"/>
        <v>-27876.374000000054</v>
      </c>
      <c r="T172" s="35">
        <f t="shared" si="55"/>
        <v>-2270.0630293159657</v>
      </c>
      <c r="U172" s="35">
        <f t="shared" si="56"/>
        <v>6129.9369706840343</v>
      </c>
      <c r="V172" s="15">
        <f t="shared" si="57"/>
        <v>80000</v>
      </c>
      <c r="W172" s="17">
        <f t="shared" si="44"/>
        <v>13.050705151226518</v>
      </c>
      <c r="X172" s="17">
        <f t="shared" si="58"/>
        <v>0.20827967503603517</v>
      </c>
      <c r="Y172" s="17">
        <f t="shared" si="59"/>
        <v>-0.77070515122651884</v>
      </c>
      <c r="Z172" s="150">
        <f t="shared" si="60"/>
        <v>1.3703240408787842</v>
      </c>
      <c r="AA172" s="15">
        <f>SUM(L$2:L172)-SUM(AB$2:AB172)</f>
        <v>-4724.3740000000544</v>
      </c>
      <c r="AC172" s="40">
        <f t="shared" si="61"/>
        <v>-384.52864926710544</v>
      </c>
      <c r="AD172" s="40">
        <f t="shared" si="62"/>
        <v>-8784.5286492671057</v>
      </c>
    </row>
    <row r="173" spans="1:30" ht="15" hidden="1" thickTop="1" x14ac:dyDescent="0.25">
      <c r="A173" s="152">
        <v>42951</v>
      </c>
      <c r="B173" s="65"/>
      <c r="C173" s="46" t="s">
        <v>69</v>
      </c>
      <c r="D173" s="46">
        <v>400</v>
      </c>
      <c r="E173" s="46">
        <v>12.45</v>
      </c>
      <c r="F173" s="16">
        <f t="shared" si="45"/>
        <v>8000</v>
      </c>
      <c r="G173" s="17">
        <f t="shared" si="46"/>
        <v>12.863294250000006</v>
      </c>
      <c r="H173" s="15">
        <f t="shared" si="47"/>
        <v>102906.35400000005</v>
      </c>
      <c r="I173" s="142">
        <f t="shared" si="48"/>
        <v>-3306.3540000000503</v>
      </c>
      <c r="J173" s="33">
        <f t="shared" si="42"/>
        <v>-3.212973612883082E-2</v>
      </c>
      <c r="K173" s="15">
        <f t="shared" si="43"/>
        <v>99600</v>
      </c>
      <c r="L173" s="15">
        <f t="shared" si="49"/>
        <v>1418.0200000000041</v>
      </c>
      <c r="M173" s="15">
        <f t="shared" si="50"/>
        <v>5</v>
      </c>
      <c r="N173" s="15">
        <f t="shared" si="51"/>
        <v>4.9800000000000004</v>
      </c>
      <c r="P173" s="17">
        <f t="shared" si="52"/>
        <v>-0.41329425000000697</v>
      </c>
      <c r="Q173" s="15">
        <f t="shared" si="53"/>
        <v>4970.0200000000041</v>
      </c>
      <c r="R173" s="35"/>
      <c r="S173" s="35">
        <f t="shared" si="54"/>
        <v>-22906.35400000005</v>
      </c>
      <c r="T173" s="35">
        <f t="shared" si="55"/>
        <v>-1839.8677911646628</v>
      </c>
      <c r="U173" s="35">
        <f t="shared" si="56"/>
        <v>6160.1322088353372</v>
      </c>
      <c r="V173" s="15">
        <f t="shared" si="57"/>
        <v>80000</v>
      </c>
      <c r="W173" s="17">
        <f t="shared" si="44"/>
        <v>12.986734259576089</v>
      </c>
      <c r="X173" s="17">
        <f t="shared" si="58"/>
        <v>0.12344000957608259</v>
      </c>
      <c r="Y173" s="17">
        <f t="shared" si="59"/>
        <v>-0.53673425957608956</v>
      </c>
      <c r="Z173" s="150">
        <f t="shared" si="60"/>
        <v>1.2986734259576089</v>
      </c>
      <c r="AA173" s="15">
        <f>SUM(L$2:L173)-SUM(AB$2:AB173)</f>
        <v>-3306.3540000000503</v>
      </c>
      <c r="AC173" s="40">
        <f t="shared" si="61"/>
        <v>-265.4378171084378</v>
      </c>
      <c r="AD173" s="40">
        <f t="shared" si="62"/>
        <v>-8265.4378171084372</v>
      </c>
    </row>
    <row r="174" spans="1:30" ht="15" hidden="1" thickTop="1" x14ac:dyDescent="0.25">
      <c r="A174" s="152">
        <v>42957</v>
      </c>
      <c r="B174" s="65" t="s">
        <v>430</v>
      </c>
      <c r="C174" s="46" t="s">
        <v>63</v>
      </c>
      <c r="D174" s="46">
        <v>500</v>
      </c>
      <c r="E174" s="46">
        <v>12.22</v>
      </c>
      <c r="F174" s="16">
        <f t="shared" si="45"/>
        <v>8500</v>
      </c>
      <c r="G174" s="17">
        <f t="shared" si="46"/>
        <v>12.82604164705883</v>
      </c>
      <c r="H174" s="15">
        <f t="shared" si="47"/>
        <v>109021.35400000005</v>
      </c>
      <c r="I174" s="142">
        <f t="shared" si="48"/>
        <v>-5151.3540000000503</v>
      </c>
      <c r="J174" s="33">
        <f t="shared" si="42"/>
        <v>-4.7250871604475247E-2</v>
      </c>
      <c r="K174" s="15">
        <f t="shared" si="43"/>
        <v>103870</v>
      </c>
      <c r="L174" s="15">
        <f t="shared" si="49"/>
        <v>-1845</v>
      </c>
      <c r="M174" s="15">
        <f t="shared" si="50"/>
        <v>5</v>
      </c>
      <c r="N174" s="15">
        <f t="shared" si="51"/>
        <v>0</v>
      </c>
      <c r="P174" s="17">
        <f t="shared" si="52"/>
        <v>-0.60604164705882901</v>
      </c>
      <c r="Q174" s="15">
        <f t="shared" si="53"/>
        <v>-6115</v>
      </c>
      <c r="R174" s="35"/>
      <c r="S174" s="35">
        <f t="shared" si="54"/>
        <v>-29021.35400000005</v>
      </c>
      <c r="T174" s="35">
        <f t="shared" si="55"/>
        <v>-2374.9062193126065</v>
      </c>
      <c r="U174" s="35">
        <f t="shared" si="56"/>
        <v>6125.0937806873935</v>
      </c>
      <c r="V174" s="15">
        <f t="shared" si="57"/>
        <v>80000</v>
      </c>
      <c r="W174" s="17">
        <f t="shared" si="44"/>
        <v>13.061024510717276</v>
      </c>
      <c r="X174" s="17">
        <f t="shared" si="58"/>
        <v>0.23498286365844656</v>
      </c>
      <c r="Y174" s="17">
        <f t="shared" si="59"/>
        <v>-0.84102451071727558</v>
      </c>
      <c r="Z174" s="150">
        <f t="shared" si="60"/>
        <v>1.3877338542637108</v>
      </c>
      <c r="AA174" s="15">
        <f>SUM(L$2:L174)-SUM(AB$2:AB174)</f>
        <v>-5151.3540000000503</v>
      </c>
      <c r="AC174" s="40">
        <f t="shared" si="61"/>
        <v>-421.34028829787644</v>
      </c>
      <c r="AD174" s="40">
        <f t="shared" si="62"/>
        <v>-8921.3402882978771</v>
      </c>
    </row>
    <row r="175" spans="1:30" ht="15" hidden="1" thickTop="1" x14ac:dyDescent="0.25">
      <c r="A175" s="152">
        <v>42958</v>
      </c>
      <c r="B175" s="65" t="s">
        <v>240</v>
      </c>
      <c r="C175" s="46" t="s">
        <v>63</v>
      </c>
      <c r="D175" s="46">
        <v>400</v>
      </c>
      <c r="E175" s="46">
        <v>12.08</v>
      </c>
      <c r="F175" s="16">
        <f t="shared" si="45"/>
        <v>8900</v>
      </c>
      <c r="G175" s="17">
        <f t="shared" si="46"/>
        <v>12.793073483146074</v>
      </c>
      <c r="H175" s="15">
        <f t="shared" si="47"/>
        <v>113858.35400000005</v>
      </c>
      <c r="I175" s="142">
        <f t="shared" si="48"/>
        <v>-6346.3540000000503</v>
      </c>
      <c r="J175" s="33">
        <f t="shared" si="42"/>
        <v>-5.5739028161254242E-2</v>
      </c>
      <c r="K175" s="15">
        <f t="shared" si="43"/>
        <v>107512</v>
      </c>
      <c r="L175" s="15">
        <f t="shared" si="49"/>
        <v>-1195</v>
      </c>
      <c r="M175" s="15">
        <f t="shared" si="50"/>
        <v>5</v>
      </c>
      <c r="N175" s="15">
        <f t="shared" si="51"/>
        <v>0</v>
      </c>
      <c r="P175" s="17">
        <f t="shared" si="52"/>
        <v>-0.71307348314607388</v>
      </c>
      <c r="Q175" s="15">
        <f t="shared" si="53"/>
        <v>-4837</v>
      </c>
      <c r="R175" s="35"/>
      <c r="S175" s="35">
        <f t="shared" si="54"/>
        <v>-33858.35400000005</v>
      </c>
      <c r="T175" s="35">
        <f t="shared" si="55"/>
        <v>-2802.8438741721898</v>
      </c>
      <c r="U175" s="35">
        <f t="shared" si="56"/>
        <v>6097.1561258278107</v>
      </c>
      <c r="V175" s="15">
        <f t="shared" si="57"/>
        <v>80000</v>
      </c>
      <c r="W175" s="17">
        <f t="shared" si="44"/>
        <v>13.120871165020136</v>
      </c>
      <c r="X175" s="17">
        <f t="shared" si="58"/>
        <v>0.32779768187406155</v>
      </c>
      <c r="Y175" s="17">
        <f t="shared" si="59"/>
        <v>-1.0408711650201354</v>
      </c>
      <c r="Z175" s="150">
        <f t="shared" si="60"/>
        <v>1.4596969171084901</v>
      </c>
      <c r="AA175" s="15">
        <f>SUM(L$2:L175)-SUM(AB$2:AB175)</f>
        <v>-6346.3540000000503</v>
      </c>
      <c r="AC175" s="40">
        <f t="shared" si="61"/>
        <v>-525.09775024834858</v>
      </c>
      <c r="AD175" s="40">
        <f t="shared" si="62"/>
        <v>-9425.0977502483493</v>
      </c>
    </row>
    <row r="176" spans="1:30" ht="15" hidden="1" thickTop="1" x14ac:dyDescent="0.25">
      <c r="A176" s="152">
        <v>42962</v>
      </c>
      <c r="B176" s="65"/>
      <c r="C176" s="46" t="s">
        <v>69</v>
      </c>
      <c r="D176" s="46">
        <v>400</v>
      </c>
      <c r="E176" s="46">
        <v>12.42</v>
      </c>
      <c r="F176" s="16">
        <f t="shared" si="45"/>
        <v>8500</v>
      </c>
      <c r="G176" s="17">
        <f t="shared" si="46"/>
        <v>12.811802588235299</v>
      </c>
      <c r="H176" s="15">
        <f t="shared" si="47"/>
        <v>108900.32200000004</v>
      </c>
      <c r="I176" s="142">
        <f t="shared" si="48"/>
        <v>-3330.3220000000438</v>
      </c>
      <c r="J176" s="33">
        <f t="shared" si="42"/>
        <v>-3.0581378813554282E-2</v>
      </c>
      <c r="K176" s="15">
        <f t="shared" si="43"/>
        <v>105570</v>
      </c>
      <c r="L176" s="15">
        <f t="shared" si="49"/>
        <v>3016.0320000000065</v>
      </c>
      <c r="M176" s="15">
        <f t="shared" si="50"/>
        <v>5</v>
      </c>
      <c r="N176" s="15">
        <f t="shared" si="51"/>
        <v>4.968</v>
      </c>
      <c r="P176" s="17">
        <f t="shared" si="52"/>
        <v>-0.3918025882352989</v>
      </c>
      <c r="Q176" s="15">
        <f t="shared" si="53"/>
        <v>4958.0320000000065</v>
      </c>
      <c r="R176" s="35"/>
      <c r="S176" s="35">
        <f t="shared" si="54"/>
        <v>-28900.322000000044</v>
      </c>
      <c r="T176" s="35">
        <f t="shared" si="55"/>
        <v>-2326.9180354267346</v>
      </c>
      <c r="U176" s="35">
        <f t="shared" si="56"/>
        <v>6173.0819645732654</v>
      </c>
      <c r="V176" s="15">
        <f t="shared" si="57"/>
        <v>80000</v>
      </c>
      <c r="W176" s="17">
        <f t="shared" si="44"/>
        <v>12.959490973732805</v>
      </c>
      <c r="X176" s="17">
        <f t="shared" si="58"/>
        <v>0.1476883854975064</v>
      </c>
      <c r="Y176" s="17">
        <f t="shared" si="59"/>
        <v>-0.5394909737328053</v>
      </c>
      <c r="Z176" s="150">
        <f t="shared" si="60"/>
        <v>1.3769459159591104</v>
      </c>
      <c r="AA176" s="15">
        <f>SUM(L$2:L176)-SUM(AB$2:AB176)</f>
        <v>-3330.3220000000438</v>
      </c>
      <c r="AC176" s="40">
        <f t="shared" si="61"/>
        <v>-268.00779702093752</v>
      </c>
      <c r="AD176" s="40">
        <f t="shared" si="62"/>
        <v>-8768.0077970209368</v>
      </c>
    </row>
    <row r="177" spans="1:30" ht="15" hidden="1" thickTop="1" x14ac:dyDescent="0.25">
      <c r="A177" s="152">
        <v>42962</v>
      </c>
      <c r="B177" s="65"/>
      <c r="C177" s="46" t="s">
        <v>69</v>
      </c>
      <c r="D177" s="46">
        <v>400</v>
      </c>
      <c r="E177" s="46">
        <v>12.62</v>
      </c>
      <c r="F177" s="16">
        <f t="shared" si="45"/>
        <v>8100</v>
      </c>
      <c r="G177" s="17">
        <f t="shared" si="46"/>
        <v>12.82251481481482</v>
      </c>
      <c r="H177" s="15">
        <f t="shared" si="47"/>
        <v>103862.37000000004</v>
      </c>
      <c r="I177" s="142">
        <f t="shared" si="48"/>
        <v>-1640.370000000039</v>
      </c>
      <c r="J177" s="33">
        <f t="shared" si="42"/>
        <v>-1.5793689283231722E-2</v>
      </c>
      <c r="K177" s="15">
        <f t="shared" si="43"/>
        <v>102222</v>
      </c>
      <c r="L177" s="15">
        <f t="shared" si="49"/>
        <v>1689.9520000000048</v>
      </c>
      <c r="M177" s="15">
        <f t="shared" si="50"/>
        <v>5</v>
      </c>
      <c r="N177" s="15">
        <f t="shared" si="51"/>
        <v>5.048</v>
      </c>
      <c r="P177" s="17">
        <f t="shared" si="52"/>
        <v>-0.20251481481482081</v>
      </c>
      <c r="Q177" s="15">
        <f t="shared" si="53"/>
        <v>5037.9520000000048</v>
      </c>
      <c r="R177" s="35"/>
      <c r="S177" s="35">
        <f t="shared" si="54"/>
        <v>-23862.370000000039</v>
      </c>
      <c r="T177" s="35">
        <f t="shared" si="55"/>
        <v>-1890.8375594294803</v>
      </c>
      <c r="U177" s="35">
        <f t="shared" si="56"/>
        <v>6209.1624405705197</v>
      </c>
      <c r="V177" s="15">
        <f t="shared" si="57"/>
        <v>80000</v>
      </c>
      <c r="W177" s="17">
        <f t="shared" si="44"/>
        <v>12.884185389849346</v>
      </c>
      <c r="X177" s="17">
        <f t="shared" si="58"/>
        <v>6.1670575034526109E-2</v>
      </c>
      <c r="Y177" s="17">
        <f t="shared" si="59"/>
        <v>-0.26418538984934692</v>
      </c>
      <c r="Z177" s="150">
        <f t="shared" si="60"/>
        <v>1.3045237707222463</v>
      </c>
      <c r="AA177" s="15">
        <f>SUM(L$2:L177)-SUM(AB$2:AB177)</f>
        <v>-1640.370000000039</v>
      </c>
      <c r="AC177" s="40">
        <f t="shared" si="61"/>
        <v>-129.91678407290325</v>
      </c>
      <c r="AD177" s="40">
        <f t="shared" si="62"/>
        <v>-8229.9167840729024</v>
      </c>
    </row>
    <row r="178" spans="1:30" ht="15" hidden="1" thickTop="1" x14ac:dyDescent="0.25">
      <c r="A178" s="152">
        <v>42962</v>
      </c>
      <c r="B178" s="65"/>
      <c r="C178" s="46" t="s">
        <v>69</v>
      </c>
      <c r="D178" s="46">
        <v>400</v>
      </c>
      <c r="E178" s="46">
        <v>12.87</v>
      </c>
      <c r="F178" s="16">
        <f t="shared" si="45"/>
        <v>7700</v>
      </c>
      <c r="G178" s="17">
        <f t="shared" si="46"/>
        <v>12.82136597402598</v>
      </c>
      <c r="H178" s="15">
        <f t="shared" si="47"/>
        <v>98724.51800000004</v>
      </c>
      <c r="I178" s="142">
        <f t="shared" si="48"/>
        <v>374.48199999995995</v>
      </c>
      <c r="J178" s="33">
        <f t="shared" si="42"/>
        <v>3.793201603678104E-3</v>
      </c>
      <c r="K178" s="15">
        <f t="shared" si="43"/>
        <v>99099</v>
      </c>
      <c r="L178" s="15">
        <f t="shared" si="49"/>
        <v>2014.851999999999</v>
      </c>
      <c r="M178" s="15">
        <f t="shared" si="50"/>
        <v>5</v>
      </c>
      <c r="N178" s="15">
        <f t="shared" si="51"/>
        <v>5.1479999999999997</v>
      </c>
      <c r="P178" s="17">
        <f t="shared" si="52"/>
        <v>4.8634025974019224E-2</v>
      </c>
      <c r="Q178" s="15">
        <f t="shared" si="53"/>
        <v>5137.851999999999</v>
      </c>
      <c r="R178" s="35"/>
      <c r="S178" s="35">
        <f t="shared" si="54"/>
        <v>-18724.51800000004</v>
      </c>
      <c r="T178" s="35">
        <f t="shared" si="55"/>
        <v>-1454.8965034965067</v>
      </c>
      <c r="U178" s="35">
        <f t="shared" si="56"/>
        <v>6245.1034965034933</v>
      </c>
      <c r="V178" s="15">
        <f t="shared" si="57"/>
        <v>80000</v>
      </c>
      <c r="W178" s="17">
        <f t="shared" si="44"/>
        <v>12.810035901693283</v>
      </c>
      <c r="X178" s="17">
        <f t="shared" si="58"/>
        <v>-1.1330072332697227E-2</v>
      </c>
      <c r="Y178" s="17">
        <f t="shared" si="59"/>
        <v>5.9964098306716451E-2</v>
      </c>
      <c r="Z178" s="150">
        <f t="shared" si="60"/>
        <v>1.2329659555379784</v>
      </c>
      <c r="AA178" s="15">
        <f>SUM(L$2:L178)-SUM(AB$2:AB178)</f>
        <v>374.48199999995995</v>
      </c>
      <c r="AC178" s="40">
        <f t="shared" si="61"/>
        <v>29.082731857028751</v>
      </c>
      <c r="AD178" s="40">
        <f t="shared" si="62"/>
        <v>-7670.9172681429709</v>
      </c>
    </row>
    <row r="179" spans="1:30" ht="15" hidden="1" thickTop="1" x14ac:dyDescent="0.25">
      <c r="A179" s="152">
        <v>42962</v>
      </c>
      <c r="B179" s="65" t="s">
        <v>564</v>
      </c>
      <c r="C179" s="46" t="s">
        <v>63</v>
      </c>
      <c r="D179" s="46">
        <v>500</v>
      </c>
      <c r="E179" s="46">
        <v>12.7</v>
      </c>
      <c r="F179" s="16">
        <f t="shared" si="45"/>
        <v>8200</v>
      </c>
      <c r="G179" s="17">
        <f t="shared" si="46"/>
        <v>12.814575365853663</v>
      </c>
      <c r="H179" s="15">
        <f t="shared" si="47"/>
        <v>105079.51800000004</v>
      </c>
      <c r="I179" s="142">
        <f t="shared" si="48"/>
        <v>-939.51800000004005</v>
      </c>
      <c r="J179" s="33">
        <f t="shared" si="42"/>
        <v>-8.941019314535165E-3</v>
      </c>
      <c r="K179" s="15">
        <f t="shared" si="43"/>
        <v>104140</v>
      </c>
      <c r="L179" s="15">
        <f t="shared" si="49"/>
        <v>-1314</v>
      </c>
      <c r="M179" s="15">
        <f t="shared" si="50"/>
        <v>5</v>
      </c>
      <c r="N179" s="15">
        <f t="shared" si="51"/>
        <v>0</v>
      </c>
      <c r="P179" s="17">
        <f t="shared" si="52"/>
        <v>-0.11457536585366412</v>
      </c>
      <c r="Q179" s="15">
        <f t="shared" si="53"/>
        <v>-6355</v>
      </c>
      <c r="R179" s="35"/>
      <c r="S179" s="35">
        <f t="shared" si="54"/>
        <v>-25079.51800000004</v>
      </c>
      <c r="T179" s="35">
        <f t="shared" si="55"/>
        <v>-1974.7651968503969</v>
      </c>
      <c r="U179" s="35">
        <f t="shared" si="56"/>
        <v>6225.2348031496031</v>
      </c>
      <c r="V179" s="15">
        <f t="shared" si="57"/>
        <v>80000</v>
      </c>
      <c r="W179" s="17">
        <f t="shared" si="44"/>
        <v>12.850920893702629</v>
      </c>
      <c r="X179" s="17">
        <f t="shared" si="58"/>
        <v>3.6345527848965276E-2</v>
      </c>
      <c r="Y179" s="17">
        <f t="shared" si="59"/>
        <v>-0.1509208937026294</v>
      </c>
      <c r="Z179" s="150">
        <f t="shared" si="60"/>
        <v>1.3172193916045194</v>
      </c>
      <c r="AA179" s="15">
        <f>SUM(L$2:L179)-SUM(AB$2:AB179)</f>
        <v>-939.51800000004005</v>
      </c>
      <c r="AC179" s="40">
        <f t="shared" si="61"/>
        <v>-73.940806377955909</v>
      </c>
      <c r="AD179" s="40">
        <f t="shared" si="62"/>
        <v>-8273.9408063779556</v>
      </c>
    </row>
    <row r="180" spans="1:30" ht="15" hidden="1" thickTop="1" x14ac:dyDescent="0.25">
      <c r="A180" s="152">
        <v>42963</v>
      </c>
      <c r="B180" s="65"/>
      <c r="C180" s="46" t="s">
        <v>69</v>
      </c>
      <c r="D180" s="46">
        <v>400</v>
      </c>
      <c r="E180" s="46">
        <v>12.88</v>
      </c>
      <c r="F180" s="16">
        <f t="shared" si="45"/>
        <v>7800</v>
      </c>
      <c r="G180" s="17">
        <f t="shared" si="46"/>
        <v>12.812521794871801</v>
      </c>
      <c r="H180" s="15">
        <f t="shared" si="47"/>
        <v>99937.670000000042</v>
      </c>
      <c r="I180" s="142">
        <f t="shared" si="48"/>
        <v>526.32999999995809</v>
      </c>
      <c r="J180" s="33">
        <f t="shared" si="42"/>
        <v>5.2665826609721916E-3</v>
      </c>
      <c r="K180" s="15">
        <f t="shared" si="43"/>
        <v>100464</v>
      </c>
      <c r="L180" s="15">
        <f t="shared" si="49"/>
        <v>1465.8479999999981</v>
      </c>
      <c r="M180" s="15">
        <f t="shared" si="50"/>
        <v>5</v>
      </c>
      <c r="N180" s="15">
        <f t="shared" si="51"/>
        <v>5.1520000000000001</v>
      </c>
      <c r="P180" s="17">
        <f t="shared" si="52"/>
        <v>6.7478205128200131E-2</v>
      </c>
      <c r="Q180" s="15">
        <f t="shared" si="53"/>
        <v>5141.8479999999981</v>
      </c>
      <c r="R180" s="35"/>
      <c r="S180" s="35">
        <f t="shared" si="54"/>
        <v>-19937.670000000042</v>
      </c>
      <c r="T180" s="35">
        <f t="shared" si="55"/>
        <v>-1547.955745341618</v>
      </c>
      <c r="U180" s="35">
        <f t="shared" si="56"/>
        <v>6252.0442546583818</v>
      </c>
      <c r="V180" s="15">
        <f t="shared" si="57"/>
        <v>80000</v>
      </c>
      <c r="W180" s="17">
        <f t="shared" si="44"/>
        <v>12.795814735379105</v>
      </c>
      <c r="X180" s="17">
        <f t="shared" si="58"/>
        <v>-1.6707059492695464E-2</v>
      </c>
      <c r="Y180" s="17">
        <f t="shared" si="59"/>
        <v>8.4185264620895595E-2</v>
      </c>
      <c r="Z180" s="150">
        <f t="shared" si="60"/>
        <v>1.2475919366994628</v>
      </c>
      <c r="AA180" s="15">
        <f>SUM(L$2:L180)-SUM(AB$2:AB180)</f>
        <v>526.32999999995809</v>
      </c>
      <c r="AC180" s="40">
        <f t="shared" si="61"/>
        <v>40.84369836956197</v>
      </c>
      <c r="AD180" s="40">
        <f t="shared" si="62"/>
        <v>-7759.1563016304381</v>
      </c>
    </row>
    <row r="181" spans="1:30" ht="15" hidden="1" thickTop="1" x14ac:dyDescent="0.25">
      <c r="A181" s="152">
        <v>42963</v>
      </c>
      <c r="B181" s="65"/>
      <c r="C181" s="46" t="s">
        <v>69</v>
      </c>
      <c r="D181" s="46">
        <v>400</v>
      </c>
      <c r="E181" s="46">
        <v>13.04</v>
      </c>
      <c r="F181" s="16">
        <f t="shared" si="45"/>
        <v>7400</v>
      </c>
      <c r="G181" s="17">
        <f t="shared" si="46"/>
        <v>12.801606216216221</v>
      </c>
      <c r="H181" s="15">
        <f t="shared" si="47"/>
        <v>94731.886000000042</v>
      </c>
      <c r="I181" s="142">
        <f t="shared" si="48"/>
        <v>1764.1139999999577</v>
      </c>
      <c r="J181" s="33">
        <f t="shared" si="42"/>
        <v>1.8622177542205319E-2</v>
      </c>
      <c r="K181" s="15">
        <f t="shared" si="43"/>
        <v>96496</v>
      </c>
      <c r="L181" s="15">
        <f t="shared" si="49"/>
        <v>1237.7839999999997</v>
      </c>
      <c r="M181" s="15">
        <f t="shared" si="50"/>
        <v>5</v>
      </c>
      <c r="N181" s="15">
        <f t="shared" si="51"/>
        <v>5.2160000000000002</v>
      </c>
      <c r="P181" s="17">
        <f t="shared" si="52"/>
        <v>0.23839378378377774</v>
      </c>
      <c r="Q181" s="15">
        <f t="shared" si="53"/>
        <v>5205.7839999999997</v>
      </c>
      <c r="R181" s="35"/>
      <c r="S181" s="35">
        <f t="shared" si="54"/>
        <v>-14731.886000000042</v>
      </c>
      <c r="T181" s="35">
        <f t="shared" si="55"/>
        <v>-1129.7458588957088</v>
      </c>
      <c r="U181" s="35">
        <f t="shared" si="56"/>
        <v>6270.2541411042912</v>
      </c>
      <c r="V181" s="15">
        <f t="shared" si="57"/>
        <v>80000</v>
      </c>
      <c r="W181" s="17">
        <f t="shared" si="44"/>
        <v>12.758653509044329</v>
      </c>
      <c r="X181" s="17">
        <f t="shared" si="58"/>
        <v>-4.2952707171892257E-2</v>
      </c>
      <c r="Y181" s="17">
        <f t="shared" si="59"/>
        <v>0.28134649095566999</v>
      </c>
      <c r="Z181" s="150">
        <f t="shared" si="60"/>
        <v>1.1801754495866004</v>
      </c>
      <c r="AA181" s="15">
        <f>SUM(L$2:L181)-SUM(AB$2:AB181)</f>
        <v>1764.1139999999577</v>
      </c>
      <c r="AC181" s="40">
        <f t="shared" si="61"/>
        <v>135.21717354294157</v>
      </c>
      <c r="AD181" s="40">
        <f t="shared" si="62"/>
        <v>-7264.782826457058</v>
      </c>
    </row>
    <row r="182" spans="1:30" ht="15" hidden="1" thickTop="1" x14ac:dyDescent="0.25">
      <c r="A182" s="152">
        <v>42963</v>
      </c>
      <c r="B182" s="65" t="s">
        <v>445</v>
      </c>
      <c r="C182" s="46" t="s">
        <v>63</v>
      </c>
      <c r="D182" s="46">
        <v>500</v>
      </c>
      <c r="E182" s="46">
        <v>12.73</v>
      </c>
      <c r="F182" s="16">
        <f t="shared" si="45"/>
        <v>7900</v>
      </c>
      <c r="G182" s="17">
        <f t="shared" si="46"/>
        <v>12.7977070886076</v>
      </c>
      <c r="H182" s="15">
        <f t="shared" si="47"/>
        <v>101101.88600000004</v>
      </c>
      <c r="I182" s="142">
        <f t="shared" si="48"/>
        <v>-534.88600000004226</v>
      </c>
      <c r="J182" s="33">
        <f t="shared" si="42"/>
        <v>-5.2905640157893683E-3</v>
      </c>
      <c r="K182" s="15">
        <f t="shared" si="43"/>
        <v>100567</v>
      </c>
      <c r="L182" s="15">
        <f t="shared" si="49"/>
        <v>-2299</v>
      </c>
      <c r="M182" s="15">
        <f t="shared" si="50"/>
        <v>5</v>
      </c>
      <c r="N182" s="15">
        <f t="shared" si="51"/>
        <v>0</v>
      </c>
      <c r="P182" s="17">
        <f t="shared" si="52"/>
        <v>-6.7707088607599886E-2</v>
      </c>
      <c r="Q182" s="15">
        <f t="shared" si="53"/>
        <v>-6370</v>
      </c>
      <c r="R182" s="35"/>
      <c r="S182" s="35">
        <f t="shared" si="54"/>
        <v>-21101.886000000042</v>
      </c>
      <c r="T182" s="35">
        <f t="shared" si="55"/>
        <v>-1657.6501178318965</v>
      </c>
      <c r="U182" s="35">
        <f t="shared" si="56"/>
        <v>6242.3498821681032</v>
      </c>
      <c r="V182" s="15">
        <f t="shared" si="57"/>
        <v>80000</v>
      </c>
      <c r="W182" s="17">
        <f t="shared" si="44"/>
        <v>12.815686642065355</v>
      </c>
      <c r="X182" s="17">
        <f t="shared" si="58"/>
        <v>1.7979553457754704E-2</v>
      </c>
      <c r="Y182" s="17">
        <f t="shared" si="59"/>
        <v>-8.568664206535459E-2</v>
      </c>
      <c r="Z182" s="150">
        <f t="shared" si="60"/>
        <v>1.2655490559039537</v>
      </c>
      <c r="AA182" s="15">
        <f>SUM(L$2:L182)-SUM(AB$2:AB182)</f>
        <v>-534.88600000004226</v>
      </c>
      <c r="AC182" s="40">
        <f t="shared" si="61"/>
        <v>-41.996744461904342</v>
      </c>
      <c r="AD182" s="40">
        <f t="shared" si="62"/>
        <v>-7941.9967444619042</v>
      </c>
    </row>
    <row r="183" spans="1:30" ht="15" hidden="1" thickTop="1" x14ac:dyDescent="0.25">
      <c r="A183" s="152">
        <v>42964</v>
      </c>
      <c r="B183" s="65" t="s">
        <v>565</v>
      </c>
      <c r="C183" s="46" t="s">
        <v>69</v>
      </c>
      <c r="D183" s="46">
        <v>400</v>
      </c>
      <c r="E183" s="46">
        <v>13.07</v>
      </c>
      <c r="F183" s="16">
        <f t="shared" si="45"/>
        <v>7500</v>
      </c>
      <c r="G183" s="17">
        <f t="shared" si="46"/>
        <v>12.784548533333339</v>
      </c>
      <c r="H183" s="15">
        <f t="shared" si="47"/>
        <v>95884.114000000045</v>
      </c>
      <c r="I183" s="142">
        <f t="shared" si="48"/>
        <v>2140.8859999999549</v>
      </c>
      <c r="J183" s="33">
        <f t="shared" si="42"/>
        <v>2.2327848802982695E-2</v>
      </c>
      <c r="K183" s="15">
        <f t="shared" si="43"/>
        <v>98025</v>
      </c>
      <c r="L183" s="15">
        <f t="shared" si="49"/>
        <v>2675.7719999999972</v>
      </c>
      <c r="M183" s="15">
        <f t="shared" si="50"/>
        <v>5</v>
      </c>
      <c r="N183" s="15">
        <f t="shared" si="51"/>
        <v>5.2279999999999998</v>
      </c>
      <c r="P183" s="17">
        <f t="shared" si="52"/>
        <v>0.28545146666666099</v>
      </c>
      <c r="Q183" s="15">
        <f t="shared" si="53"/>
        <v>5217.7719999999972</v>
      </c>
      <c r="R183" s="35"/>
      <c r="S183" s="35">
        <f t="shared" si="54"/>
        <v>-15884.114000000045</v>
      </c>
      <c r="T183" s="35">
        <f t="shared" si="55"/>
        <v>-1215.3109410864608</v>
      </c>
      <c r="U183" s="35">
        <f t="shared" si="56"/>
        <v>6284.6890589135392</v>
      </c>
      <c r="V183" s="15">
        <f t="shared" si="57"/>
        <v>80000</v>
      </c>
      <c r="W183" s="17">
        <f t="shared" si="44"/>
        <v>12.729348938359401</v>
      </c>
      <c r="X183" s="17">
        <f t="shared" si="58"/>
        <v>-5.5199594973938559E-2</v>
      </c>
      <c r="Y183" s="17">
        <f t="shared" si="59"/>
        <v>0.34065106164059955</v>
      </c>
      <c r="Z183" s="150">
        <f t="shared" si="60"/>
        <v>1.1933764629711938</v>
      </c>
      <c r="AA183" s="15">
        <f>SUM(L$2:L183)-SUM(AB$2:AB183)</f>
        <v>2140.8859999999549</v>
      </c>
      <c r="AC183" s="40">
        <f t="shared" si="61"/>
        <v>163.71962945676779</v>
      </c>
      <c r="AD183" s="40">
        <f t="shared" si="62"/>
        <v>-7336.2803705432325</v>
      </c>
    </row>
    <row r="184" spans="1:30" ht="15" hidden="1" thickTop="1" x14ac:dyDescent="0.25">
      <c r="A184" s="152">
        <v>42969</v>
      </c>
      <c r="B184" s="65"/>
      <c r="C184" s="46" t="s">
        <v>69</v>
      </c>
      <c r="D184" s="46">
        <v>400</v>
      </c>
      <c r="E184" s="46">
        <v>12.93</v>
      </c>
      <c r="F184" s="16">
        <f t="shared" si="45"/>
        <v>7100</v>
      </c>
      <c r="G184" s="17">
        <f t="shared" si="46"/>
        <v>12.777786760563387</v>
      </c>
      <c r="H184" s="15">
        <f t="shared" si="47"/>
        <v>90722.286000000051</v>
      </c>
      <c r="I184" s="142">
        <f t="shared" si="48"/>
        <v>1080.713999999949</v>
      </c>
      <c r="J184" s="33">
        <f t="shared" si="42"/>
        <v>1.1912332103271162E-2</v>
      </c>
      <c r="K184" s="15">
        <f t="shared" si="43"/>
        <v>91803</v>
      </c>
      <c r="L184" s="15">
        <f t="shared" si="49"/>
        <v>-1060.1720000000059</v>
      </c>
      <c r="M184" s="15">
        <f t="shared" si="50"/>
        <v>5</v>
      </c>
      <c r="N184" s="15">
        <f t="shared" si="51"/>
        <v>5.1719999999999997</v>
      </c>
      <c r="P184" s="17">
        <f t="shared" si="52"/>
        <v>0.15221323943661247</v>
      </c>
      <c r="Q184" s="15">
        <f t="shared" si="53"/>
        <v>5161.8279999999941</v>
      </c>
      <c r="R184" s="35"/>
      <c r="S184" s="35">
        <f t="shared" si="54"/>
        <v>-10722.286000000051</v>
      </c>
      <c r="T184" s="35">
        <f t="shared" si="55"/>
        <v>-829.25645784996527</v>
      </c>
      <c r="U184" s="35">
        <f t="shared" si="56"/>
        <v>6270.743542150035</v>
      </c>
      <c r="V184" s="15">
        <f t="shared" si="57"/>
        <v>80000</v>
      </c>
      <c r="W184" s="17">
        <f t="shared" si="44"/>
        <v>12.757657758169231</v>
      </c>
      <c r="X184" s="17">
        <f t="shared" si="58"/>
        <v>-2.0129002394156714E-2</v>
      </c>
      <c r="Y184" s="17">
        <f t="shared" si="59"/>
        <v>0.17234224183076918</v>
      </c>
      <c r="Z184" s="150">
        <f t="shared" si="60"/>
        <v>1.1322421260375193</v>
      </c>
      <c r="AA184" s="15">
        <f>SUM(L$2:L184)-SUM(AB$2:AB184)</f>
        <v>1080.713999999949</v>
      </c>
      <c r="AC184" s="40">
        <f t="shared" si="61"/>
        <v>83.540111600924135</v>
      </c>
      <c r="AD184" s="40">
        <f t="shared" si="62"/>
        <v>-7016.4598883990757</v>
      </c>
    </row>
    <row r="185" spans="1:30" ht="15" hidden="1" thickTop="1" x14ac:dyDescent="0.25">
      <c r="A185" s="152">
        <v>42969</v>
      </c>
      <c r="B185" s="65" t="s">
        <v>566</v>
      </c>
      <c r="C185" s="46" t="s">
        <v>63</v>
      </c>
      <c r="D185" s="46">
        <v>500</v>
      </c>
      <c r="E185" s="46">
        <v>12.72</v>
      </c>
      <c r="F185" s="16">
        <f t="shared" si="45"/>
        <v>7600</v>
      </c>
      <c r="G185" s="17">
        <f t="shared" si="46"/>
        <v>12.774642894736848</v>
      </c>
      <c r="H185" s="15">
        <f t="shared" si="47"/>
        <v>97087.286000000051</v>
      </c>
      <c r="I185" s="142">
        <f t="shared" si="48"/>
        <v>-415.28600000005099</v>
      </c>
      <c r="J185" s="33">
        <f t="shared" si="42"/>
        <v>-4.2774498815431033E-3</v>
      </c>
      <c r="K185" s="15">
        <f t="shared" si="43"/>
        <v>96672</v>
      </c>
      <c r="L185" s="15">
        <f t="shared" si="49"/>
        <v>-1496</v>
      </c>
      <c r="M185" s="15">
        <f t="shared" si="50"/>
        <v>5</v>
      </c>
      <c r="N185" s="15">
        <f t="shared" si="51"/>
        <v>0</v>
      </c>
      <c r="P185" s="17">
        <f t="shared" si="52"/>
        <v>-5.464289473684758E-2</v>
      </c>
      <c r="Q185" s="15">
        <f t="shared" si="53"/>
        <v>-6365</v>
      </c>
      <c r="R185" s="35"/>
      <c r="S185" s="35">
        <f t="shared" si="54"/>
        <v>-17087.286000000051</v>
      </c>
      <c r="T185" s="35">
        <f t="shared" si="55"/>
        <v>-1343.3400943396266</v>
      </c>
      <c r="U185" s="35">
        <f t="shared" si="56"/>
        <v>6256.6599056603736</v>
      </c>
      <c r="V185" s="15">
        <f t="shared" si="57"/>
        <v>80000</v>
      </c>
      <c r="W185" s="17">
        <f t="shared" si="44"/>
        <v>12.786375031768042</v>
      </c>
      <c r="X185" s="17">
        <f t="shared" si="58"/>
        <v>1.1732137031193801E-2</v>
      </c>
      <c r="Y185" s="17">
        <f t="shared" si="59"/>
        <v>-6.6375031768041381E-2</v>
      </c>
      <c r="Z185" s="150">
        <f t="shared" si="60"/>
        <v>1.214705628017964</v>
      </c>
      <c r="AA185" s="15">
        <f>SUM(L$2:L185)-SUM(AB$2:AB185)</f>
        <v>-415.28600000005099</v>
      </c>
      <c r="AC185" s="40">
        <f t="shared" si="61"/>
        <v>-32.631946305035456</v>
      </c>
      <c r="AD185" s="40">
        <f t="shared" si="62"/>
        <v>-7632.6319463050359</v>
      </c>
    </row>
    <row r="186" spans="1:30" ht="15" hidden="1" thickTop="1" x14ac:dyDescent="0.25">
      <c r="A186" s="152">
        <v>42969</v>
      </c>
      <c r="B186" s="65" t="s">
        <v>259</v>
      </c>
      <c r="C186" s="46" t="s">
        <v>63</v>
      </c>
      <c r="D186" s="46">
        <v>500</v>
      </c>
      <c r="E186" s="46">
        <v>12.54</v>
      </c>
      <c r="F186" s="16">
        <f t="shared" si="45"/>
        <v>8100</v>
      </c>
      <c r="G186" s="17">
        <f t="shared" si="46"/>
        <v>12.760776049382722</v>
      </c>
      <c r="H186" s="15">
        <f t="shared" si="47"/>
        <v>103362.28600000005</v>
      </c>
      <c r="I186" s="142">
        <f t="shared" si="48"/>
        <v>-1788.286000000051</v>
      </c>
      <c r="J186" s="33">
        <f t="shared" si="42"/>
        <v>-1.7301145990521658E-2</v>
      </c>
      <c r="K186" s="15">
        <f t="shared" si="43"/>
        <v>101574</v>
      </c>
      <c r="L186" s="15">
        <f t="shared" si="49"/>
        <v>-1373</v>
      </c>
      <c r="M186" s="15">
        <f t="shared" si="50"/>
        <v>5</v>
      </c>
      <c r="N186" s="15">
        <f t="shared" si="51"/>
        <v>0</v>
      </c>
      <c r="P186" s="17">
        <f t="shared" si="52"/>
        <v>-0.22077604938272266</v>
      </c>
      <c r="Q186" s="15">
        <f t="shared" si="53"/>
        <v>-6275</v>
      </c>
      <c r="R186" s="35"/>
      <c r="S186" s="35">
        <f t="shared" si="54"/>
        <v>-23362.286000000051</v>
      </c>
      <c r="T186" s="35">
        <f t="shared" si="55"/>
        <v>-1863.0212121212164</v>
      </c>
      <c r="U186" s="35">
        <f t="shared" si="56"/>
        <v>6236.9787878787838</v>
      </c>
      <c r="V186" s="15">
        <f t="shared" si="57"/>
        <v>80000</v>
      </c>
      <c r="W186" s="17">
        <f t="shared" si="44"/>
        <v>12.826723117204677</v>
      </c>
      <c r="X186" s="17">
        <f t="shared" si="58"/>
        <v>6.5947067821955585E-2</v>
      </c>
      <c r="Y186" s="17">
        <f t="shared" si="59"/>
        <v>-0.28672311720467825</v>
      </c>
      <c r="Z186" s="150">
        <f t="shared" si="60"/>
        <v>1.2987057156169735</v>
      </c>
      <c r="AA186" s="15">
        <f>SUM(L$2:L186)-SUM(AB$2:AB186)</f>
        <v>-1788.286000000051</v>
      </c>
      <c r="AC186" s="40">
        <f t="shared" si="61"/>
        <v>-142.53523580542674</v>
      </c>
      <c r="AD186" s="40">
        <f t="shared" si="62"/>
        <v>-8242.5352358054261</v>
      </c>
    </row>
    <row r="187" spans="1:30" ht="15" hidden="1" thickTop="1" x14ac:dyDescent="0.25">
      <c r="A187" s="152">
        <v>42970</v>
      </c>
      <c r="B187" s="65"/>
      <c r="C187" s="46" t="s">
        <v>69</v>
      </c>
      <c r="D187" s="46">
        <v>400</v>
      </c>
      <c r="E187" s="46">
        <v>12.64</v>
      </c>
      <c r="F187" s="16">
        <f t="shared" si="45"/>
        <v>7700</v>
      </c>
      <c r="G187" s="17">
        <f t="shared" si="46"/>
        <v>12.76835610389611</v>
      </c>
      <c r="H187" s="15">
        <f t="shared" si="47"/>
        <v>98316.342000000048</v>
      </c>
      <c r="I187" s="142">
        <f t="shared" si="48"/>
        <v>-988.34200000004785</v>
      </c>
      <c r="J187" s="33">
        <f t="shared" si="42"/>
        <v>-1.0052672626896998E-2</v>
      </c>
      <c r="K187" s="15">
        <f t="shared" si="43"/>
        <v>97328</v>
      </c>
      <c r="L187" s="15">
        <f t="shared" si="49"/>
        <v>799.94400000000314</v>
      </c>
      <c r="M187" s="15">
        <f t="shared" si="50"/>
        <v>5</v>
      </c>
      <c r="N187" s="15">
        <f t="shared" si="51"/>
        <v>5.056</v>
      </c>
      <c r="P187" s="17">
        <f t="shared" si="52"/>
        <v>-0.12835610389610963</v>
      </c>
      <c r="Q187" s="15">
        <f t="shared" si="53"/>
        <v>5045.9440000000031</v>
      </c>
      <c r="R187" s="35"/>
      <c r="S187" s="35">
        <f t="shared" si="54"/>
        <v>-18316.342000000048</v>
      </c>
      <c r="T187" s="35">
        <f t="shared" si="55"/>
        <v>-1449.0776898734214</v>
      </c>
      <c r="U187" s="35">
        <f t="shared" si="56"/>
        <v>6250.9223101265789</v>
      </c>
      <c r="V187" s="15">
        <f t="shared" si="57"/>
        <v>80000</v>
      </c>
      <c r="W187" s="17">
        <f t="shared" si="44"/>
        <v>12.798111387562587</v>
      </c>
      <c r="X187" s="17">
        <f t="shared" si="58"/>
        <v>2.9755283666476728E-2</v>
      </c>
      <c r="Y187" s="17">
        <f t="shared" si="59"/>
        <v>-0.15811138756258636</v>
      </c>
      <c r="Z187" s="150">
        <f t="shared" si="60"/>
        <v>1.231818221052899</v>
      </c>
      <c r="AA187" s="15">
        <f>SUM(L$2:L187)-SUM(AB$2:AB187)</f>
        <v>-988.34200000004785</v>
      </c>
      <c r="AC187" s="40">
        <f t="shared" si="61"/>
        <v>-78.152518117092384</v>
      </c>
      <c r="AD187" s="40">
        <f t="shared" si="62"/>
        <v>-7778.1525181170928</v>
      </c>
    </row>
    <row r="188" spans="1:30" ht="15" hidden="1" thickTop="1" x14ac:dyDescent="0.25">
      <c r="A188" s="152">
        <v>42971</v>
      </c>
      <c r="B188" s="65"/>
      <c r="C188" s="46" t="s">
        <v>69</v>
      </c>
      <c r="D188" s="46">
        <v>400</v>
      </c>
      <c r="E188" s="46">
        <v>12.8</v>
      </c>
      <c r="F188" s="16">
        <f t="shared" si="45"/>
        <v>7300</v>
      </c>
      <c r="G188" s="17">
        <f t="shared" si="46"/>
        <v>12.76800849315069</v>
      </c>
      <c r="H188" s="15">
        <f t="shared" si="47"/>
        <v>93206.462000000043</v>
      </c>
      <c r="I188" s="142">
        <f t="shared" si="48"/>
        <v>233.53799999995681</v>
      </c>
      <c r="J188" s="33">
        <f t="shared" si="42"/>
        <v>2.5055988070866531E-3</v>
      </c>
      <c r="K188" s="15">
        <f t="shared" si="43"/>
        <v>93440</v>
      </c>
      <c r="L188" s="15">
        <f t="shared" si="49"/>
        <v>1221.8800000000047</v>
      </c>
      <c r="M188" s="15">
        <f t="shared" si="50"/>
        <v>5</v>
      </c>
      <c r="N188" s="15">
        <f t="shared" si="51"/>
        <v>5.12</v>
      </c>
      <c r="P188" s="17">
        <f t="shared" si="52"/>
        <v>3.1991506849310625E-2</v>
      </c>
      <c r="Q188" s="15">
        <f t="shared" si="53"/>
        <v>5109.8800000000047</v>
      </c>
      <c r="R188" s="35"/>
      <c r="S188" s="35">
        <f t="shared" si="54"/>
        <v>-13206.462000000043</v>
      </c>
      <c r="T188" s="35">
        <f t="shared" si="55"/>
        <v>-1031.7548437500034</v>
      </c>
      <c r="U188" s="35">
        <f t="shared" si="56"/>
        <v>6268.2451562499964</v>
      </c>
      <c r="V188" s="15">
        <f t="shared" si="57"/>
        <v>80000</v>
      </c>
      <c r="W188" s="17">
        <f t="shared" si="44"/>
        <v>12.762742682492707</v>
      </c>
      <c r="X188" s="17">
        <f t="shared" si="58"/>
        <v>-5.2658106579830388E-3</v>
      </c>
      <c r="Y188" s="17">
        <f t="shared" si="59"/>
        <v>3.7257317507293664E-2</v>
      </c>
      <c r="Z188" s="150">
        <f t="shared" si="60"/>
        <v>1.1646002697774596</v>
      </c>
      <c r="AA188" s="15">
        <f>SUM(L$2:L188)-SUM(AB$2:AB188)</f>
        <v>233.53799999995681</v>
      </c>
      <c r="AC188" s="40">
        <f t="shared" si="61"/>
        <v>18.236033671871628</v>
      </c>
      <c r="AD188" s="40">
        <f t="shared" si="62"/>
        <v>-7281.7639663281279</v>
      </c>
    </row>
    <row r="189" spans="1:30" ht="15" hidden="1" thickTop="1" x14ac:dyDescent="0.25">
      <c r="A189" s="152">
        <v>42972</v>
      </c>
      <c r="B189" s="65" t="s">
        <v>254</v>
      </c>
      <c r="C189" s="46" t="s">
        <v>63</v>
      </c>
      <c r="D189" s="46">
        <v>500</v>
      </c>
      <c r="E189" s="46">
        <v>12.63</v>
      </c>
      <c r="F189" s="16">
        <f t="shared" si="45"/>
        <v>7800</v>
      </c>
      <c r="G189" s="17">
        <f t="shared" si="46"/>
        <v>12.759802820512826</v>
      </c>
      <c r="H189" s="15">
        <f t="shared" si="47"/>
        <v>99526.462000000043</v>
      </c>
      <c r="I189" s="142">
        <f t="shared" si="48"/>
        <v>-1012.4620000000432</v>
      </c>
      <c r="J189" s="33">
        <f t="shared" si="42"/>
        <v>-1.0172792035951584E-2</v>
      </c>
      <c r="K189" s="15">
        <f t="shared" si="43"/>
        <v>98514</v>
      </c>
      <c r="L189" s="15">
        <f t="shared" si="49"/>
        <v>-1246</v>
      </c>
      <c r="M189" s="15">
        <f t="shared" si="50"/>
        <v>5</v>
      </c>
      <c r="N189" s="15">
        <f t="shared" si="51"/>
        <v>0</v>
      </c>
      <c r="P189" s="17">
        <f t="shared" si="52"/>
        <v>-0.12980282051282543</v>
      </c>
      <c r="Q189" s="15">
        <f t="shared" si="53"/>
        <v>-6320</v>
      </c>
      <c r="R189" s="35"/>
      <c r="S189" s="35">
        <f t="shared" si="54"/>
        <v>-19526.462000000043</v>
      </c>
      <c r="T189" s="35">
        <f t="shared" si="55"/>
        <v>-1546.0381631037246</v>
      </c>
      <c r="U189" s="35">
        <f t="shared" si="56"/>
        <v>6253.9618368962756</v>
      </c>
      <c r="V189" s="15">
        <f t="shared" si="57"/>
        <v>80000</v>
      </c>
      <c r="W189" s="17">
        <f t="shared" si="44"/>
        <v>12.79189129809313</v>
      </c>
      <c r="X189" s="17">
        <f t="shared" si="58"/>
        <v>3.2088477580304087E-2</v>
      </c>
      <c r="Y189" s="17">
        <f t="shared" si="59"/>
        <v>-0.16189129809312952</v>
      </c>
      <c r="Z189" s="150">
        <f t="shared" si="60"/>
        <v>1.2472094015640802</v>
      </c>
      <c r="AA189" s="15">
        <f>SUM(L$2:L189)-SUM(AB$2:AB189)</f>
        <v>-1012.4620000000432</v>
      </c>
      <c r="AC189" s="40">
        <f t="shared" si="61"/>
        <v>-80.123180443392172</v>
      </c>
      <c r="AD189" s="40">
        <f t="shared" si="62"/>
        <v>-7880.1231804433919</v>
      </c>
    </row>
    <row r="190" spans="1:30" ht="15" hidden="1" thickTop="1" x14ac:dyDescent="0.25">
      <c r="A190" s="152">
        <v>42972</v>
      </c>
      <c r="B190" s="65"/>
      <c r="C190" s="46" t="s">
        <v>69</v>
      </c>
      <c r="D190" s="46">
        <v>400</v>
      </c>
      <c r="E190" s="46">
        <v>12.8</v>
      </c>
      <c r="F190" s="16">
        <f t="shared" si="45"/>
        <v>7400</v>
      </c>
      <c r="G190" s="17">
        <f t="shared" si="46"/>
        <v>12.758997567567572</v>
      </c>
      <c r="H190" s="15">
        <f t="shared" si="47"/>
        <v>94416.582000000039</v>
      </c>
      <c r="I190" s="142">
        <f t="shared" si="48"/>
        <v>303.41799999996147</v>
      </c>
      <c r="J190" s="33">
        <f t="shared" si="42"/>
        <v>3.2136092365636498E-3</v>
      </c>
      <c r="K190" s="15">
        <f t="shared" si="43"/>
        <v>94720</v>
      </c>
      <c r="L190" s="15">
        <f t="shared" si="49"/>
        <v>1315.8800000000047</v>
      </c>
      <c r="M190" s="15">
        <f t="shared" si="50"/>
        <v>5</v>
      </c>
      <c r="N190" s="15">
        <f t="shared" si="51"/>
        <v>5.12</v>
      </c>
      <c r="P190" s="17">
        <f t="shared" si="52"/>
        <v>4.1002432432428293E-2</v>
      </c>
      <c r="Q190" s="15">
        <f t="shared" si="53"/>
        <v>5109.8800000000047</v>
      </c>
      <c r="R190" s="35"/>
      <c r="S190" s="35">
        <f t="shared" si="54"/>
        <v>-14416.582000000039</v>
      </c>
      <c r="T190" s="35">
        <f t="shared" si="55"/>
        <v>-1126.295468750003</v>
      </c>
      <c r="U190" s="35">
        <f t="shared" si="56"/>
        <v>6273.7045312499968</v>
      </c>
      <c r="V190" s="15">
        <f t="shared" si="57"/>
        <v>80000</v>
      </c>
      <c r="W190" s="17">
        <f t="shared" si="44"/>
        <v>12.751636549268682</v>
      </c>
      <c r="X190" s="17">
        <f t="shared" si="58"/>
        <v>-7.361018298890798E-3</v>
      </c>
      <c r="Y190" s="17">
        <f t="shared" si="59"/>
        <v>4.8363450731319091E-2</v>
      </c>
      <c r="Z190" s="150">
        <f t="shared" si="60"/>
        <v>1.1795263808073531</v>
      </c>
      <c r="AA190" s="15">
        <f>SUM(L$2:L190)-SUM(AB$2:AB190)</f>
        <v>303.41799999996147</v>
      </c>
      <c r="AC190" s="40">
        <f t="shared" si="61"/>
        <v>23.692678984371991</v>
      </c>
      <c r="AD190" s="40">
        <f t="shared" si="62"/>
        <v>-7376.3073210156281</v>
      </c>
    </row>
    <row r="191" spans="1:30" ht="15" hidden="1" thickTop="1" x14ac:dyDescent="0.25">
      <c r="A191" s="152">
        <v>42975</v>
      </c>
      <c r="B191" s="65"/>
      <c r="C191" s="46" t="s">
        <v>69</v>
      </c>
      <c r="D191" s="46">
        <v>400</v>
      </c>
      <c r="E191" s="46">
        <v>12.86</v>
      </c>
      <c r="F191" s="16">
        <f t="shared" si="45"/>
        <v>7000</v>
      </c>
      <c r="G191" s="17">
        <f t="shared" si="46"/>
        <v>12.754675142857149</v>
      </c>
      <c r="H191" s="15">
        <f t="shared" si="47"/>
        <v>89282.726000000039</v>
      </c>
      <c r="I191" s="142">
        <f t="shared" si="48"/>
        <v>737.27399999996123</v>
      </c>
      <c r="J191" s="33">
        <f t="shared" si="42"/>
        <v>8.2577451768212455E-3</v>
      </c>
      <c r="K191" s="15">
        <f t="shared" si="43"/>
        <v>90020</v>
      </c>
      <c r="L191" s="15">
        <f t="shared" si="49"/>
        <v>433.85599999999977</v>
      </c>
      <c r="M191" s="15">
        <f t="shared" si="50"/>
        <v>5</v>
      </c>
      <c r="N191" s="15">
        <f t="shared" si="51"/>
        <v>5.1440000000000001</v>
      </c>
      <c r="P191" s="17">
        <f t="shared" si="52"/>
        <v>0.10532485714285045</v>
      </c>
      <c r="Q191" s="15">
        <f t="shared" si="53"/>
        <v>5133.8559999999998</v>
      </c>
      <c r="R191" s="35"/>
      <c r="S191" s="35">
        <f t="shared" si="54"/>
        <v>-9282.7260000000388</v>
      </c>
      <c r="T191" s="35">
        <f t="shared" si="55"/>
        <v>-721.82939346812122</v>
      </c>
      <c r="U191" s="35">
        <f t="shared" si="56"/>
        <v>6278.1706065318785</v>
      </c>
      <c r="V191" s="15">
        <f t="shared" si="57"/>
        <v>80000</v>
      </c>
      <c r="W191" s="17">
        <f t="shared" si="44"/>
        <v>12.742565472299702</v>
      </c>
      <c r="X191" s="17">
        <f t="shared" si="58"/>
        <v>-1.2109670557446606E-2</v>
      </c>
      <c r="Y191" s="17">
        <f t="shared" si="59"/>
        <v>0.11743452770029705</v>
      </c>
      <c r="Z191" s="150">
        <f t="shared" si="60"/>
        <v>1.1149744788262239</v>
      </c>
      <c r="AA191" s="15">
        <f>SUM(L$2:L191)-SUM(AB$2:AB191)</f>
        <v>737.27399999996123</v>
      </c>
      <c r="AC191" s="40">
        <f t="shared" si="61"/>
        <v>57.302127760494663</v>
      </c>
      <c r="AD191" s="40">
        <f t="shared" si="62"/>
        <v>-6942.6978722395052</v>
      </c>
    </row>
    <row r="192" spans="1:30" ht="15" hidden="1" thickTop="1" x14ac:dyDescent="0.25">
      <c r="A192" s="152">
        <v>42976</v>
      </c>
      <c r="B192" s="65"/>
      <c r="C192" s="46" t="s">
        <v>69</v>
      </c>
      <c r="D192" s="46">
        <v>400</v>
      </c>
      <c r="E192" s="46">
        <v>13.03</v>
      </c>
      <c r="F192" s="16">
        <f t="shared" si="45"/>
        <v>6600</v>
      </c>
      <c r="G192" s="17">
        <f t="shared" si="46"/>
        <v>12.739536060606067</v>
      </c>
      <c r="H192" s="15">
        <f t="shared" si="47"/>
        <v>84080.938000000038</v>
      </c>
      <c r="I192" s="142">
        <f t="shared" si="48"/>
        <v>1917.0619999999617</v>
      </c>
      <c r="J192" s="33">
        <f t="shared" si="42"/>
        <v>2.2800197590563898E-2</v>
      </c>
      <c r="K192" s="15">
        <f t="shared" si="43"/>
        <v>85998</v>
      </c>
      <c r="L192" s="15">
        <f t="shared" si="49"/>
        <v>1179.7880000000005</v>
      </c>
      <c r="M192" s="15">
        <f t="shared" si="50"/>
        <v>5</v>
      </c>
      <c r="N192" s="15">
        <f t="shared" si="51"/>
        <v>5.2119999999999997</v>
      </c>
      <c r="P192" s="17">
        <f t="shared" si="52"/>
        <v>0.29046393939393234</v>
      </c>
      <c r="Q192" s="15">
        <f t="shared" si="53"/>
        <v>5201.7880000000005</v>
      </c>
      <c r="R192" s="35"/>
      <c r="S192" s="35">
        <f t="shared" si="54"/>
        <v>-4080.9380000000383</v>
      </c>
      <c r="T192" s="35">
        <f t="shared" si="55"/>
        <v>-313.19554873369441</v>
      </c>
      <c r="U192" s="35">
        <f t="shared" si="56"/>
        <v>6286.8044512663055</v>
      </c>
      <c r="V192" s="15">
        <f t="shared" si="57"/>
        <v>80000</v>
      </c>
      <c r="W192" s="17">
        <f t="shared" si="44"/>
        <v>12.725065750038747</v>
      </c>
      <c r="X192" s="17">
        <f t="shared" si="58"/>
        <v>-1.447031056732051E-2</v>
      </c>
      <c r="Y192" s="17">
        <f t="shared" si="59"/>
        <v>0.30493424996125285</v>
      </c>
      <c r="Z192" s="150">
        <f t="shared" si="60"/>
        <v>1.0498179243781967</v>
      </c>
      <c r="AA192" s="15">
        <f>SUM(L$2:L192)-SUM(AB$2:AB192)</f>
        <v>1917.0619999999617</v>
      </c>
      <c r="AC192" s="40">
        <f t="shared" si="61"/>
        <v>147.05322095164712</v>
      </c>
      <c r="AD192" s="40">
        <f t="shared" si="62"/>
        <v>-6452.9467790483532</v>
      </c>
    </row>
    <row r="193" spans="1:30" ht="15" hidden="1" thickTop="1" x14ac:dyDescent="0.25">
      <c r="A193" s="152">
        <v>42977</v>
      </c>
      <c r="B193" s="65" t="s">
        <v>289</v>
      </c>
      <c r="C193" s="46" t="s">
        <v>63</v>
      </c>
      <c r="D193" s="46">
        <v>500</v>
      </c>
      <c r="E193" s="46">
        <v>12.79</v>
      </c>
      <c r="F193" s="16">
        <f t="shared" si="45"/>
        <v>7100</v>
      </c>
      <c r="G193" s="17">
        <f t="shared" si="46"/>
        <v>12.743794084507048</v>
      </c>
      <c r="H193" s="15">
        <f t="shared" si="47"/>
        <v>90480.938000000038</v>
      </c>
      <c r="I193" s="142">
        <f t="shared" si="48"/>
        <v>328.0619999999617</v>
      </c>
      <c r="J193" s="33">
        <f t="shared" si="42"/>
        <v>3.6257581679795797E-3</v>
      </c>
      <c r="K193" s="15">
        <f t="shared" si="43"/>
        <v>90809</v>
      </c>
      <c r="L193" s="15">
        <f t="shared" si="49"/>
        <v>-1589</v>
      </c>
      <c r="M193" s="15">
        <f t="shared" si="50"/>
        <v>5</v>
      </c>
      <c r="N193" s="15">
        <f t="shared" si="51"/>
        <v>0</v>
      </c>
      <c r="P193" s="17">
        <f t="shared" si="52"/>
        <v>4.6205915492951277E-2</v>
      </c>
      <c r="Q193" s="15">
        <f t="shared" si="53"/>
        <v>-6400</v>
      </c>
      <c r="R193" s="35"/>
      <c r="S193" s="35">
        <f t="shared" si="54"/>
        <v>-10480.938000000038</v>
      </c>
      <c r="T193" s="35">
        <f t="shared" si="55"/>
        <v>-819.46348709929941</v>
      </c>
      <c r="U193" s="35">
        <f t="shared" si="56"/>
        <v>6280.5365129007005</v>
      </c>
      <c r="V193" s="15">
        <f t="shared" si="57"/>
        <v>80000</v>
      </c>
      <c r="W193" s="17">
        <f t="shared" si="44"/>
        <v>12.73776529054069</v>
      </c>
      <c r="X193" s="17">
        <f t="shared" si="58"/>
        <v>-6.0287939663581369E-3</v>
      </c>
      <c r="Y193" s="17">
        <f t="shared" si="59"/>
        <v>5.2234709459309414E-2</v>
      </c>
      <c r="Z193" s="150">
        <f t="shared" si="60"/>
        <v>1.1304766695354862</v>
      </c>
      <c r="AA193" s="15">
        <f>SUM(L$2:L193)-SUM(AB$2:AB193)</f>
        <v>328.0619999999617</v>
      </c>
      <c r="AC193" s="40">
        <f t="shared" si="61"/>
        <v>25.637057779512258</v>
      </c>
      <c r="AD193" s="40">
        <f t="shared" si="62"/>
        <v>-7074.3629422204876</v>
      </c>
    </row>
    <row r="194" spans="1:30" ht="15" hidden="1" thickTop="1" x14ac:dyDescent="0.25">
      <c r="A194" s="152">
        <v>42978</v>
      </c>
      <c r="B194" s="65"/>
      <c r="C194" s="46" t="s">
        <v>69</v>
      </c>
      <c r="D194" s="46">
        <v>400</v>
      </c>
      <c r="E194" s="46">
        <v>12.86</v>
      </c>
      <c r="F194" s="16">
        <f t="shared" si="45"/>
        <v>6700</v>
      </c>
      <c r="G194" s="17">
        <f t="shared" si="46"/>
        <v>12.7383704477612</v>
      </c>
      <c r="H194" s="15">
        <f t="shared" si="47"/>
        <v>85347.082000000039</v>
      </c>
      <c r="I194" s="142">
        <f t="shared" si="48"/>
        <v>814.91799999996147</v>
      </c>
      <c r="J194" s="33">
        <f t="shared" ref="J194:J257" si="63">(E194-G194)/G194</f>
        <v>9.5482819201710232E-3</v>
      </c>
      <c r="K194" s="15">
        <f t="shared" ref="K194:K257" si="64">F194*E194</f>
        <v>86162</v>
      </c>
      <c r="L194" s="15">
        <f t="shared" si="49"/>
        <v>486.85599999999977</v>
      </c>
      <c r="M194" s="15">
        <f t="shared" si="50"/>
        <v>5</v>
      </c>
      <c r="N194" s="15">
        <f t="shared" si="51"/>
        <v>5.1440000000000001</v>
      </c>
      <c r="P194" s="17">
        <f t="shared" si="52"/>
        <v>0.12162955223879912</v>
      </c>
      <c r="Q194" s="15">
        <f t="shared" si="53"/>
        <v>5133.8559999999998</v>
      </c>
      <c r="R194" s="35"/>
      <c r="S194" s="35">
        <f t="shared" si="54"/>
        <v>-5347.0820000000385</v>
      </c>
      <c r="T194" s="35">
        <f t="shared" si="55"/>
        <v>-415.7917573872503</v>
      </c>
      <c r="U194" s="35">
        <f t="shared" si="56"/>
        <v>6284.2082426127499</v>
      </c>
      <c r="V194" s="15">
        <f t="shared" si="57"/>
        <v>80000</v>
      </c>
      <c r="W194" s="17">
        <f t="shared" ref="W194:W257" si="65">V194/U194</f>
        <v>12.730322884198193</v>
      </c>
      <c r="X194" s="17">
        <f t="shared" si="58"/>
        <v>-8.0475635630072873E-3</v>
      </c>
      <c r="Y194" s="17">
        <f t="shared" si="59"/>
        <v>0.12967711580180641</v>
      </c>
      <c r="Z194" s="150">
        <f t="shared" si="60"/>
        <v>1.0661645415515986</v>
      </c>
      <c r="AA194" s="15">
        <f>SUM(L$2:L194)-SUM(AB$2:AB194)</f>
        <v>814.91799999996147</v>
      </c>
      <c r="AC194" s="40">
        <f t="shared" si="61"/>
        <v>63.336745023325157</v>
      </c>
      <c r="AD194" s="40">
        <f t="shared" si="62"/>
        <v>-6636.6632549766746</v>
      </c>
    </row>
    <row r="195" spans="1:30" ht="15" hidden="1" thickTop="1" x14ac:dyDescent="0.25">
      <c r="A195" s="152">
        <v>42978</v>
      </c>
      <c r="B195" s="65"/>
      <c r="C195" s="46" t="s">
        <v>69</v>
      </c>
      <c r="D195" s="46">
        <v>400</v>
      </c>
      <c r="E195" s="46">
        <v>12.98</v>
      </c>
      <c r="F195" s="16">
        <f t="shared" ref="F195:F258" si="66">IF(C195="买",F194+D195,F194-D195)</f>
        <v>6300</v>
      </c>
      <c r="G195" s="17">
        <f t="shared" ref="G195:G258" si="67">H195/F195</f>
        <v>12.724646666666672</v>
      </c>
      <c r="H195" s="15">
        <f t="shared" ref="H195:H258" si="68">IF(C195="买",H194+D195*E195+M195+N195,H194+-1*D195*E195+M195+N195)+O194</f>
        <v>80165.274000000034</v>
      </c>
      <c r="I195" s="142">
        <f t="shared" ref="I195:I258" si="69">-H195+K195</f>
        <v>1608.725999999966</v>
      </c>
      <c r="J195" s="33">
        <f t="shared" si="63"/>
        <v>2.0067616808744002E-2</v>
      </c>
      <c r="K195" s="15">
        <f t="shared" si="64"/>
        <v>81774</v>
      </c>
      <c r="L195" s="15">
        <f t="shared" ref="L195:L258" si="70">I195-I194</f>
        <v>793.80800000000454</v>
      </c>
      <c r="M195" s="15">
        <f t="shared" ref="M195:M223" si="71">IF(D195*E195*5/10000&gt;5,D195*E195*5/10000,5)</f>
        <v>5</v>
      </c>
      <c r="N195" s="15">
        <f t="shared" ref="N195:N258" si="72">IF(C195="卖",D195*E195/1000,0)</f>
        <v>5.1920000000000002</v>
      </c>
      <c r="P195" s="17">
        <f t="shared" ref="P195:P258" si="73">E195-G195</f>
        <v>0.25535333333332844</v>
      </c>
      <c r="Q195" s="15">
        <f t="shared" ref="Q195:Q258" si="74">(H195-H194)*-1</f>
        <v>5181.8080000000045</v>
      </c>
      <c r="R195" s="35"/>
      <c r="S195" s="35">
        <f t="shared" ref="S195:S258" si="75">S194+Q195+O195+R195</f>
        <v>-165.27400000003399</v>
      </c>
      <c r="T195" s="35">
        <f t="shared" ref="T195:T258" si="76">S195/E195</f>
        <v>-12.73297380585778</v>
      </c>
      <c r="U195" s="35">
        <f t="shared" ref="U195:U258" si="77">F195+T195</f>
        <v>6287.2670261941421</v>
      </c>
      <c r="V195" s="15">
        <f t="shared" ref="V195:V258" si="78">H195+S195</f>
        <v>80000</v>
      </c>
      <c r="W195" s="17">
        <f t="shared" si="65"/>
        <v>12.724129525070646</v>
      </c>
      <c r="X195" s="17">
        <f t="shared" ref="X195:X258" si="79">W195-G195</f>
        <v>-5.1714159602589405E-4</v>
      </c>
      <c r="Y195" s="17">
        <f t="shared" ref="Y195:Y258" si="80">(X195-P195)*-1</f>
        <v>0.25587047492935433</v>
      </c>
      <c r="Z195" s="150">
        <f t="shared" ref="Z195:Z258" si="81">F195/U195</f>
        <v>1.0020252000993133</v>
      </c>
      <c r="AA195" s="15">
        <f>SUM(L$2:L195)-SUM(AB$2:AB195)</f>
        <v>1608.725999999966</v>
      </c>
      <c r="AC195" s="40">
        <f t="shared" ref="AC195:AC258" si="82">I195/E195*(1-0.0005)</f>
        <v>123.87685955315609</v>
      </c>
      <c r="AD195" s="40">
        <f t="shared" ref="AD195:AD258" si="83">AC195-F195</f>
        <v>-6176.1231404468435</v>
      </c>
    </row>
    <row r="196" spans="1:30" ht="15" hidden="1" thickTop="1" x14ac:dyDescent="0.25">
      <c r="A196" s="152">
        <v>42978</v>
      </c>
      <c r="B196" s="65"/>
      <c r="C196" s="46" t="s">
        <v>69</v>
      </c>
      <c r="D196" s="46">
        <v>400</v>
      </c>
      <c r="E196" s="46">
        <v>13.16</v>
      </c>
      <c r="F196" s="16">
        <f t="shared" si="66"/>
        <v>5900</v>
      </c>
      <c r="G196" s="17">
        <f t="shared" si="67"/>
        <v>12.696870847457632</v>
      </c>
      <c r="H196" s="15">
        <f t="shared" si="68"/>
        <v>74911.53800000003</v>
      </c>
      <c r="I196" s="142">
        <f t="shared" si="69"/>
        <v>2732.4619999999704</v>
      </c>
      <c r="J196" s="33">
        <f t="shared" si="63"/>
        <v>3.6475849688201202E-2</v>
      </c>
      <c r="K196" s="15">
        <f t="shared" si="64"/>
        <v>77644</v>
      </c>
      <c r="L196" s="15">
        <f t="shared" si="70"/>
        <v>1123.7360000000044</v>
      </c>
      <c r="M196" s="15">
        <f t="shared" si="71"/>
        <v>5</v>
      </c>
      <c r="N196" s="15">
        <f t="shared" si="72"/>
        <v>5.2640000000000002</v>
      </c>
      <c r="P196" s="17">
        <f t="shared" si="73"/>
        <v>0.46312915254236842</v>
      </c>
      <c r="Q196" s="15">
        <f t="shared" si="74"/>
        <v>5253.7360000000044</v>
      </c>
      <c r="R196" s="35"/>
      <c r="S196" s="35">
        <f t="shared" si="75"/>
        <v>5088.4619999999704</v>
      </c>
      <c r="T196" s="35">
        <f t="shared" si="76"/>
        <v>386.66124620060566</v>
      </c>
      <c r="U196" s="35">
        <f t="shared" si="77"/>
        <v>6286.661246200606</v>
      </c>
      <c r="V196" s="15">
        <f t="shared" si="78"/>
        <v>80000</v>
      </c>
      <c r="W196" s="17">
        <f t="shared" si="65"/>
        <v>12.725355616758998</v>
      </c>
      <c r="X196" s="17">
        <f t="shared" si="79"/>
        <v>2.8484769301366342E-2</v>
      </c>
      <c r="Y196" s="17">
        <f t="shared" si="80"/>
        <v>0.43464438324100207</v>
      </c>
      <c r="Z196" s="150">
        <f t="shared" si="81"/>
        <v>0.93849497673597604</v>
      </c>
      <c r="AA196" s="15">
        <f>SUM(L$2:L196)-SUM(AB$2:AB196)</f>
        <v>2732.4619999999704</v>
      </c>
      <c r="AC196" s="40">
        <f t="shared" si="82"/>
        <v>207.53007363221661</v>
      </c>
      <c r="AD196" s="40">
        <f t="shared" si="83"/>
        <v>-5692.469926367783</v>
      </c>
    </row>
    <row r="197" spans="1:30" ht="15" hidden="1" thickTop="1" x14ac:dyDescent="0.25">
      <c r="A197" s="152">
        <v>42979</v>
      </c>
      <c r="B197" s="65" t="s">
        <v>248</v>
      </c>
      <c r="C197" s="46" t="s">
        <v>63</v>
      </c>
      <c r="D197" s="46">
        <v>500</v>
      </c>
      <c r="E197" s="46">
        <v>12.99</v>
      </c>
      <c r="F197" s="16">
        <f t="shared" si="66"/>
        <v>6400</v>
      </c>
      <c r="G197" s="17">
        <f t="shared" si="67"/>
        <v>12.720552812500005</v>
      </c>
      <c r="H197" s="15">
        <f t="shared" si="68"/>
        <v>81411.53800000003</v>
      </c>
      <c r="I197" s="142">
        <f t="shared" si="69"/>
        <v>1724.4619999999704</v>
      </c>
      <c r="J197" s="33">
        <f t="shared" si="63"/>
        <v>2.1182034418757337E-2</v>
      </c>
      <c r="K197" s="15">
        <f t="shared" si="64"/>
        <v>83136</v>
      </c>
      <c r="L197" s="15">
        <f t="shared" si="70"/>
        <v>-1008</v>
      </c>
      <c r="M197" s="15">
        <f t="shared" si="71"/>
        <v>5</v>
      </c>
      <c r="N197" s="15">
        <f t="shared" si="72"/>
        <v>0</v>
      </c>
      <c r="P197" s="17">
        <f t="shared" si="73"/>
        <v>0.26944718749999552</v>
      </c>
      <c r="Q197" s="15">
        <f t="shared" si="74"/>
        <v>-6500</v>
      </c>
      <c r="R197" s="35"/>
      <c r="S197" s="35">
        <f t="shared" si="75"/>
        <v>-1411.5380000000296</v>
      </c>
      <c r="T197" s="35">
        <f t="shared" si="76"/>
        <v>-108.66343341031791</v>
      </c>
      <c r="U197" s="35">
        <f t="shared" si="77"/>
        <v>6291.3365665896818</v>
      </c>
      <c r="V197" s="15">
        <f t="shared" si="78"/>
        <v>80000</v>
      </c>
      <c r="W197" s="17">
        <f t="shared" si="65"/>
        <v>12.715898943452212</v>
      </c>
      <c r="X197" s="17">
        <f t="shared" si="79"/>
        <v>-4.65386904779308E-3</v>
      </c>
      <c r="Y197" s="17">
        <f t="shared" si="80"/>
        <v>0.2741010565477886</v>
      </c>
      <c r="Z197" s="150">
        <f t="shared" si="81"/>
        <v>1.0172719154761769</v>
      </c>
      <c r="AA197" s="15">
        <f>SUM(L$2:L197)-SUM(AB$2:AB197)</f>
        <v>1724.4619999999704</v>
      </c>
      <c r="AC197" s="40">
        <f t="shared" si="82"/>
        <v>132.68666428021328</v>
      </c>
      <c r="AD197" s="40">
        <f t="shared" si="83"/>
        <v>-6267.3133357197867</v>
      </c>
    </row>
    <row r="198" spans="1:30" ht="15" hidden="1" thickTop="1" x14ac:dyDescent="0.25">
      <c r="A198" s="152">
        <v>42984</v>
      </c>
      <c r="B198" s="65" t="s">
        <v>567</v>
      </c>
      <c r="C198" s="46" t="s">
        <v>63</v>
      </c>
      <c r="D198" s="46">
        <v>500</v>
      </c>
      <c r="E198" s="46">
        <v>12.93</v>
      </c>
      <c r="F198" s="16">
        <f t="shared" si="66"/>
        <v>6900</v>
      </c>
      <c r="G198" s="17">
        <f t="shared" si="67"/>
        <v>12.7364547826087</v>
      </c>
      <c r="H198" s="15">
        <f t="shared" si="68"/>
        <v>87881.53800000003</v>
      </c>
      <c r="I198" s="142">
        <f t="shared" si="69"/>
        <v>1335.4619999999704</v>
      </c>
      <c r="J198" s="33">
        <f t="shared" si="63"/>
        <v>1.5196160995725507E-2</v>
      </c>
      <c r="K198" s="15">
        <f t="shared" si="64"/>
        <v>89217</v>
      </c>
      <c r="L198" s="15">
        <f t="shared" si="70"/>
        <v>-389</v>
      </c>
      <c r="M198" s="15">
        <f t="shared" si="71"/>
        <v>5</v>
      </c>
      <c r="N198" s="15">
        <f t="shared" si="72"/>
        <v>0</v>
      </c>
      <c r="P198" s="17">
        <f t="shared" si="73"/>
        <v>0.19354521739129993</v>
      </c>
      <c r="Q198" s="15">
        <f t="shared" si="74"/>
        <v>-6470</v>
      </c>
      <c r="R198" s="35"/>
      <c r="S198" s="35">
        <f t="shared" si="75"/>
        <v>-7881.5380000000296</v>
      </c>
      <c r="T198" s="35">
        <f t="shared" si="76"/>
        <v>-609.55436968291031</v>
      </c>
      <c r="U198" s="35">
        <f t="shared" si="77"/>
        <v>6290.44563031709</v>
      </c>
      <c r="V198" s="15">
        <f t="shared" si="78"/>
        <v>80000</v>
      </c>
      <c r="W198" s="17">
        <f t="shared" si="65"/>
        <v>12.717699937574588</v>
      </c>
      <c r="X198" s="17">
        <f t="shared" si="79"/>
        <v>-1.8754845034111511E-2</v>
      </c>
      <c r="Y198" s="17">
        <f t="shared" si="80"/>
        <v>0.21230006242541144</v>
      </c>
      <c r="Z198" s="150">
        <f t="shared" si="81"/>
        <v>1.0969016196158083</v>
      </c>
      <c r="AA198" s="15">
        <f>SUM(L$2:L198)-SUM(AB$2:AB198)</f>
        <v>1335.4619999999704</v>
      </c>
      <c r="AC198" s="40">
        <f t="shared" si="82"/>
        <v>103.23234872389564</v>
      </c>
      <c r="AD198" s="40">
        <f t="shared" si="83"/>
        <v>-6796.7676512761045</v>
      </c>
    </row>
    <row r="199" spans="1:30" ht="15" hidden="1" thickTop="1" x14ac:dyDescent="0.25">
      <c r="A199" s="152">
        <v>42985</v>
      </c>
      <c r="B199" s="65"/>
      <c r="C199" s="46" t="s">
        <v>69</v>
      </c>
      <c r="D199" s="46">
        <v>400</v>
      </c>
      <c r="E199" s="46">
        <v>13.05</v>
      </c>
      <c r="F199" s="16">
        <f t="shared" si="66"/>
        <v>6500</v>
      </c>
      <c r="G199" s="17">
        <f t="shared" si="67"/>
        <v>12.718732000000005</v>
      </c>
      <c r="H199" s="15">
        <f t="shared" si="68"/>
        <v>82671.758000000031</v>
      </c>
      <c r="I199" s="142">
        <f t="shared" si="69"/>
        <v>2153.2419999999693</v>
      </c>
      <c r="J199" s="33">
        <f t="shared" si="63"/>
        <v>2.6045678138354986E-2</v>
      </c>
      <c r="K199" s="15">
        <f t="shared" si="64"/>
        <v>84825</v>
      </c>
      <c r="L199" s="15">
        <f t="shared" si="70"/>
        <v>817.77999999999884</v>
      </c>
      <c r="M199" s="15">
        <f t="shared" si="71"/>
        <v>5</v>
      </c>
      <c r="N199" s="15">
        <f t="shared" si="72"/>
        <v>5.22</v>
      </c>
      <c r="P199" s="17">
        <f t="shared" si="73"/>
        <v>0.33126799999999612</v>
      </c>
      <c r="Q199" s="15">
        <f t="shared" si="74"/>
        <v>5209.7799999999988</v>
      </c>
      <c r="R199" s="35"/>
      <c r="S199" s="35">
        <f t="shared" si="75"/>
        <v>-2671.7580000000307</v>
      </c>
      <c r="T199" s="35">
        <f t="shared" si="76"/>
        <v>-204.73241379310579</v>
      </c>
      <c r="U199" s="35">
        <f t="shared" si="77"/>
        <v>6295.2675862068945</v>
      </c>
      <c r="V199" s="15">
        <f t="shared" si="78"/>
        <v>80000</v>
      </c>
      <c r="W199" s="17">
        <f t="shared" si="65"/>
        <v>12.70795862201032</v>
      </c>
      <c r="X199" s="17">
        <f t="shared" si="79"/>
        <v>-1.0773377989684363E-2</v>
      </c>
      <c r="Y199" s="17">
        <f t="shared" si="80"/>
        <v>0.34204137798968048</v>
      </c>
      <c r="Z199" s="150">
        <f t="shared" si="81"/>
        <v>1.0325216380383384</v>
      </c>
      <c r="AA199" s="15">
        <f>SUM(L$2:L199)-SUM(AB$2:AB199)</f>
        <v>2153.2419999999693</v>
      </c>
      <c r="AC199" s="40">
        <f t="shared" si="82"/>
        <v>164.91688727969114</v>
      </c>
      <c r="AD199" s="40">
        <f t="shared" si="83"/>
        <v>-6335.0831127203091</v>
      </c>
    </row>
    <row r="200" spans="1:30" ht="15" hidden="1" thickTop="1" x14ac:dyDescent="0.25">
      <c r="A200" s="152">
        <v>42985</v>
      </c>
      <c r="B200" s="65"/>
      <c r="C200" s="46" t="s">
        <v>69</v>
      </c>
      <c r="D200" s="46">
        <v>400</v>
      </c>
      <c r="E200" s="46">
        <v>13.1</v>
      </c>
      <c r="F200" s="16">
        <f t="shared" si="66"/>
        <v>6100</v>
      </c>
      <c r="G200" s="17">
        <f t="shared" si="67"/>
        <v>12.695409508196727</v>
      </c>
      <c r="H200" s="15">
        <f t="shared" si="68"/>
        <v>77441.998000000036</v>
      </c>
      <c r="I200" s="142">
        <f t="shared" si="69"/>
        <v>2468.001999999964</v>
      </c>
      <c r="J200" s="33">
        <f t="shared" si="63"/>
        <v>3.1869038296248008E-2</v>
      </c>
      <c r="K200" s="15">
        <f t="shared" si="64"/>
        <v>79910</v>
      </c>
      <c r="L200" s="15">
        <f t="shared" si="70"/>
        <v>314.75999999999476</v>
      </c>
      <c r="M200" s="15">
        <f t="shared" si="71"/>
        <v>5</v>
      </c>
      <c r="N200" s="15">
        <f t="shared" si="72"/>
        <v>5.24</v>
      </c>
      <c r="P200" s="17">
        <f t="shared" si="73"/>
        <v>0.40459049180327256</v>
      </c>
      <c r="Q200" s="15">
        <f t="shared" si="74"/>
        <v>5229.7599999999948</v>
      </c>
      <c r="R200" s="35"/>
      <c r="S200" s="35">
        <f t="shared" si="75"/>
        <v>2558.001999999964</v>
      </c>
      <c r="T200" s="35">
        <f t="shared" si="76"/>
        <v>195.26732824427208</v>
      </c>
      <c r="U200" s="35">
        <f t="shared" si="77"/>
        <v>6295.267328244272</v>
      </c>
      <c r="V200" s="15">
        <f t="shared" si="78"/>
        <v>80000</v>
      </c>
      <c r="W200" s="17">
        <f t="shared" si="65"/>
        <v>12.707959142747274</v>
      </c>
      <c r="X200" s="17">
        <f t="shared" si="79"/>
        <v>1.254963455054714E-2</v>
      </c>
      <c r="Y200" s="17">
        <f t="shared" si="80"/>
        <v>0.39204085725272542</v>
      </c>
      <c r="Z200" s="150">
        <f t="shared" si="81"/>
        <v>0.96898188463447965</v>
      </c>
      <c r="AA200" s="15">
        <f>SUM(L$2:L200)-SUM(AB$2:AB200)</f>
        <v>2468.001999999964</v>
      </c>
      <c r="AC200" s="40">
        <f t="shared" si="82"/>
        <v>188.30290068702016</v>
      </c>
      <c r="AD200" s="40">
        <f t="shared" si="83"/>
        <v>-5911.6970993129798</v>
      </c>
    </row>
    <row r="201" spans="1:30" ht="15" hidden="1" thickTop="1" x14ac:dyDescent="0.25">
      <c r="A201" s="152">
        <v>42986</v>
      </c>
      <c r="B201" s="65"/>
      <c r="C201" s="46" t="s">
        <v>69</v>
      </c>
      <c r="D201" s="46">
        <v>400</v>
      </c>
      <c r="E201" s="46">
        <v>13.18</v>
      </c>
      <c r="F201" s="16">
        <f t="shared" si="66"/>
        <v>5700</v>
      </c>
      <c r="G201" s="17">
        <f t="shared" si="67"/>
        <v>12.6632052631579</v>
      </c>
      <c r="H201" s="15">
        <f t="shared" si="68"/>
        <v>72180.270000000033</v>
      </c>
      <c r="I201" s="142">
        <f t="shared" si="69"/>
        <v>2945.7299999999668</v>
      </c>
      <c r="J201" s="33">
        <f t="shared" si="63"/>
        <v>4.081073678444213E-2</v>
      </c>
      <c r="K201" s="15">
        <f t="shared" si="64"/>
        <v>75126</v>
      </c>
      <c r="L201" s="15">
        <f t="shared" si="70"/>
        <v>477.72800000000279</v>
      </c>
      <c r="M201" s="15">
        <f t="shared" si="71"/>
        <v>5</v>
      </c>
      <c r="N201" s="15">
        <f t="shared" si="72"/>
        <v>5.2720000000000002</v>
      </c>
      <c r="P201" s="17">
        <f t="shared" si="73"/>
        <v>0.51679473684209931</v>
      </c>
      <c r="Q201" s="15">
        <f t="shared" si="74"/>
        <v>5261.7280000000028</v>
      </c>
      <c r="R201" s="35"/>
      <c r="S201" s="35">
        <f t="shared" si="75"/>
        <v>7819.7299999999668</v>
      </c>
      <c r="T201" s="35">
        <f t="shared" si="76"/>
        <v>593.30273141122666</v>
      </c>
      <c r="U201" s="35">
        <f t="shared" si="77"/>
        <v>6293.3027314112269</v>
      </c>
      <c r="V201" s="15">
        <f t="shared" si="78"/>
        <v>80000</v>
      </c>
      <c r="W201" s="17">
        <f t="shared" si="65"/>
        <v>12.71192621971017</v>
      </c>
      <c r="X201" s="17">
        <f t="shared" si="79"/>
        <v>4.8720956552269712E-2</v>
      </c>
      <c r="Y201" s="17">
        <f t="shared" si="80"/>
        <v>0.4680737802898296</v>
      </c>
      <c r="Z201" s="150">
        <f t="shared" si="81"/>
        <v>0.90572474315434959</v>
      </c>
      <c r="AA201" s="15">
        <f>SUM(L$2:L201)-SUM(AB$2:AB201)</f>
        <v>2945.7299999999668</v>
      </c>
      <c r="AC201" s="40">
        <f t="shared" si="82"/>
        <v>223.38824999999753</v>
      </c>
      <c r="AD201" s="40">
        <f t="shared" si="83"/>
        <v>-5476.6117500000028</v>
      </c>
    </row>
    <row r="202" spans="1:30" ht="15" hidden="1" thickTop="1" x14ac:dyDescent="0.25">
      <c r="A202" s="152">
        <v>42986</v>
      </c>
      <c r="B202" s="65"/>
      <c r="C202" s="46" t="s">
        <v>69</v>
      </c>
      <c r="D202" s="46">
        <v>400</v>
      </c>
      <c r="E202" s="46">
        <v>13.32</v>
      </c>
      <c r="F202" s="16">
        <f t="shared" si="66"/>
        <v>5300</v>
      </c>
      <c r="G202" s="17">
        <f t="shared" si="67"/>
        <v>12.615584528301891</v>
      </c>
      <c r="H202" s="15">
        <f t="shared" si="68"/>
        <v>66862.598000000027</v>
      </c>
      <c r="I202" s="142">
        <f t="shared" si="69"/>
        <v>3733.4019999999728</v>
      </c>
      <c r="J202" s="33">
        <f t="shared" si="63"/>
        <v>5.5836926946810778E-2</v>
      </c>
      <c r="K202" s="15">
        <f t="shared" si="64"/>
        <v>70596</v>
      </c>
      <c r="L202" s="15">
        <f t="shared" si="70"/>
        <v>787.67200000000594</v>
      </c>
      <c r="M202" s="15">
        <f t="shared" si="71"/>
        <v>5</v>
      </c>
      <c r="N202" s="15">
        <f t="shared" si="72"/>
        <v>5.3280000000000003</v>
      </c>
      <c r="P202" s="17">
        <f t="shared" si="73"/>
        <v>0.70441547169810903</v>
      </c>
      <c r="Q202" s="15">
        <f t="shared" si="74"/>
        <v>5317.6720000000059</v>
      </c>
      <c r="R202" s="35"/>
      <c r="S202" s="35">
        <f t="shared" si="75"/>
        <v>13137.401999999973</v>
      </c>
      <c r="T202" s="35">
        <f t="shared" si="76"/>
        <v>986.29144144143936</v>
      </c>
      <c r="U202" s="35">
        <f t="shared" si="77"/>
        <v>6286.291441441439</v>
      </c>
      <c r="V202" s="15">
        <f t="shared" si="78"/>
        <v>80000</v>
      </c>
      <c r="W202" s="17">
        <f t="shared" si="65"/>
        <v>12.726104213465499</v>
      </c>
      <c r="X202" s="17">
        <f t="shared" si="79"/>
        <v>0.11051968516360766</v>
      </c>
      <c r="Y202" s="17">
        <f t="shared" si="80"/>
        <v>0.59389578653450137</v>
      </c>
      <c r="Z202" s="150">
        <f t="shared" si="81"/>
        <v>0.84310440414208931</v>
      </c>
      <c r="AA202" s="15">
        <f>SUM(L$2:L202)-SUM(AB$2:AB202)</f>
        <v>3733.4019999999728</v>
      </c>
      <c r="AC202" s="40">
        <f t="shared" si="82"/>
        <v>280.14529271771568</v>
      </c>
      <c r="AD202" s="40">
        <f t="shared" si="83"/>
        <v>-5019.8547072822839</v>
      </c>
    </row>
    <row r="203" spans="1:30" ht="15" hidden="1" thickTop="1" x14ac:dyDescent="0.25">
      <c r="A203" s="152">
        <v>42986</v>
      </c>
      <c r="B203" s="65"/>
      <c r="C203" s="46" t="s">
        <v>69</v>
      </c>
      <c r="D203" s="46">
        <v>400</v>
      </c>
      <c r="E203" s="46">
        <v>13.43</v>
      </c>
      <c r="F203" s="16">
        <f t="shared" si="66"/>
        <v>4900</v>
      </c>
      <c r="G203" s="17">
        <f t="shared" si="67"/>
        <v>12.551218367346944</v>
      </c>
      <c r="H203" s="15">
        <f t="shared" si="68"/>
        <v>61500.97000000003</v>
      </c>
      <c r="I203" s="142">
        <f t="shared" si="69"/>
        <v>4306.0299999999697</v>
      </c>
      <c r="J203" s="33">
        <f t="shared" si="63"/>
        <v>7.001564365570119E-2</v>
      </c>
      <c r="K203" s="15">
        <f t="shared" si="64"/>
        <v>65807</v>
      </c>
      <c r="L203" s="15">
        <f t="shared" si="70"/>
        <v>572.62799999999697</v>
      </c>
      <c r="M203" s="15">
        <f t="shared" si="71"/>
        <v>5</v>
      </c>
      <c r="N203" s="15">
        <f t="shared" si="72"/>
        <v>5.3719999999999999</v>
      </c>
      <c r="P203" s="17">
        <f t="shared" si="73"/>
        <v>0.87878163265305531</v>
      </c>
      <c r="Q203" s="15">
        <f t="shared" si="74"/>
        <v>5361.627999999997</v>
      </c>
      <c r="R203" s="35"/>
      <c r="S203" s="35">
        <f t="shared" si="75"/>
        <v>18499.02999999997</v>
      </c>
      <c r="T203" s="35">
        <f t="shared" si="76"/>
        <v>1377.440804169767</v>
      </c>
      <c r="U203" s="35">
        <f t="shared" si="77"/>
        <v>6277.440804169767</v>
      </c>
      <c r="V203" s="15">
        <f t="shared" si="78"/>
        <v>80000</v>
      </c>
      <c r="W203" s="17">
        <f t="shared" si="65"/>
        <v>12.744046896764091</v>
      </c>
      <c r="X203" s="17">
        <f t="shared" si="79"/>
        <v>0.19282852941714701</v>
      </c>
      <c r="Y203" s="17">
        <f t="shared" si="80"/>
        <v>0.6859531032359083</v>
      </c>
      <c r="Z203" s="150">
        <f t="shared" si="81"/>
        <v>0.78057287242680062</v>
      </c>
      <c r="AA203" s="15">
        <f>SUM(L$2:L203)-SUM(AB$2:AB203)</f>
        <v>4306.0299999999697</v>
      </c>
      <c r="AC203" s="40">
        <f t="shared" si="82"/>
        <v>320.4673853313455</v>
      </c>
      <c r="AD203" s="40">
        <f t="shared" si="83"/>
        <v>-4579.5326146686548</v>
      </c>
    </row>
    <row r="204" spans="1:30" ht="15" hidden="1" thickTop="1" x14ac:dyDescent="0.25">
      <c r="A204" s="152">
        <v>42986</v>
      </c>
      <c r="B204" s="65"/>
      <c r="C204" s="46" t="s">
        <v>69</v>
      </c>
      <c r="D204" s="46">
        <v>400</v>
      </c>
      <c r="E204" s="46">
        <v>13.52</v>
      </c>
      <c r="F204" s="16">
        <f t="shared" si="66"/>
        <v>4500</v>
      </c>
      <c r="G204" s="17">
        <f t="shared" si="67"/>
        <v>12.467417333333341</v>
      </c>
      <c r="H204" s="15">
        <f t="shared" si="68"/>
        <v>56103.378000000033</v>
      </c>
      <c r="I204" s="142">
        <f t="shared" si="69"/>
        <v>4736.6219999999666</v>
      </c>
      <c r="J204" s="33">
        <f t="shared" si="63"/>
        <v>8.4426681045835825E-2</v>
      </c>
      <c r="K204" s="15">
        <f t="shared" si="64"/>
        <v>60840</v>
      </c>
      <c r="L204" s="15">
        <f t="shared" si="70"/>
        <v>430.59199999999691</v>
      </c>
      <c r="M204" s="15">
        <f t="shared" si="71"/>
        <v>5</v>
      </c>
      <c r="N204" s="15">
        <f t="shared" si="72"/>
        <v>5.4080000000000004</v>
      </c>
      <c r="P204" s="17">
        <f t="shared" si="73"/>
        <v>1.0525826666666589</v>
      </c>
      <c r="Q204" s="15">
        <f t="shared" si="74"/>
        <v>5397.5919999999969</v>
      </c>
      <c r="R204" s="35"/>
      <c r="S204" s="35">
        <f t="shared" si="75"/>
        <v>23896.621999999967</v>
      </c>
      <c r="T204" s="35">
        <f t="shared" si="76"/>
        <v>1767.5016272189325</v>
      </c>
      <c r="U204" s="35">
        <f t="shared" si="77"/>
        <v>6267.5016272189323</v>
      </c>
      <c r="V204" s="15">
        <f t="shared" si="78"/>
        <v>80000</v>
      </c>
      <c r="W204" s="17">
        <f t="shared" si="65"/>
        <v>12.764256757839609</v>
      </c>
      <c r="X204" s="17">
        <f t="shared" si="79"/>
        <v>0.29683942450626866</v>
      </c>
      <c r="Y204" s="17">
        <f t="shared" si="80"/>
        <v>0.75574324216039024</v>
      </c>
      <c r="Z204" s="150">
        <f t="shared" si="81"/>
        <v>0.71798944262847797</v>
      </c>
      <c r="AA204" s="15">
        <f>SUM(L$2:L204)-SUM(AB$2:AB204)</f>
        <v>4736.6219999999666</v>
      </c>
      <c r="AC204" s="40">
        <f t="shared" si="82"/>
        <v>350.16669297337035</v>
      </c>
      <c r="AD204" s="40">
        <f t="shared" si="83"/>
        <v>-4149.8333070266299</v>
      </c>
    </row>
    <row r="205" spans="1:30" ht="15" hidden="1" thickTop="1" x14ac:dyDescent="0.25">
      <c r="A205" s="152">
        <v>42986</v>
      </c>
      <c r="B205" s="65" t="s">
        <v>568</v>
      </c>
      <c r="C205" s="46" t="s">
        <v>63</v>
      </c>
      <c r="D205" s="46">
        <v>500</v>
      </c>
      <c r="E205" s="46">
        <v>13.32</v>
      </c>
      <c r="F205" s="16">
        <f t="shared" si="66"/>
        <v>5000</v>
      </c>
      <c r="G205" s="17">
        <f t="shared" si="67"/>
        <v>12.553675600000007</v>
      </c>
      <c r="H205" s="15">
        <f t="shared" si="68"/>
        <v>62768.378000000033</v>
      </c>
      <c r="I205" s="142">
        <f t="shared" si="69"/>
        <v>3831.6219999999666</v>
      </c>
      <c r="J205" s="33">
        <f t="shared" si="63"/>
        <v>6.1043826877284664E-2</v>
      </c>
      <c r="K205" s="15">
        <f t="shared" si="64"/>
        <v>66600</v>
      </c>
      <c r="L205" s="15">
        <f t="shared" si="70"/>
        <v>-905</v>
      </c>
      <c r="M205" s="15">
        <f t="shared" si="71"/>
        <v>5</v>
      </c>
      <c r="N205" s="15">
        <f t="shared" si="72"/>
        <v>0</v>
      </c>
      <c r="P205" s="17">
        <f t="shared" si="73"/>
        <v>0.76632439999999313</v>
      </c>
      <c r="Q205" s="15">
        <f t="shared" si="74"/>
        <v>-6665</v>
      </c>
      <c r="R205" s="35"/>
      <c r="S205" s="35">
        <f t="shared" si="75"/>
        <v>17231.621999999967</v>
      </c>
      <c r="T205" s="35">
        <f t="shared" si="76"/>
        <v>1293.6653153153127</v>
      </c>
      <c r="U205" s="35">
        <f t="shared" si="77"/>
        <v>6293.6653153153129</v>
      </c>
      <c r="V205" s="15">
        <f t="shared" si="78"/>
        <v>80000</v>
      </c>
      <c r="W205" s="17">
        <f t="shared" si="65"/>
        <v>12.711193873834391</v>
      </c>
      <c r="X205" s="17">
        <f t="shared" si="79"/>
        <v>0.1575182738343841</v>
      </c>
      <c r="Y205" s="17">
        <f t="shared" si="80"/>
        <v>0.60880612616560903</v>
      </c>
      <c r="Z205" s="150">
        <f t="shared" si="81"/>
        <v>0.79444961711464945</v>
      </c>
      <c r="AA205" s="15">
        <f>SUM(L$2:L205)-SUM(AB$2:AB205)</f>
        <v>3831.6219999999666</v>
      </c>
      <c r="AC205" s="40">
        <f t="shared" si="82"/>
        <v>287.51547965465221</v>
      </c>
      <c r="AD205" s="40">
        <f t="shared" si="83"/>
        <v>-4712.4845203453478</v>
      </c>
    </row>
    <row r="206" spans="1:30" ht="15" hidden="1" thickTop="1" x14ac:dyDescent="0.25">
      <c r="A206" s="152">
        <v>42989</v>
      </c>
      <c r="B206" s="65" t="s">
        <v>569</v>
      </c>
      <c r="C206" s="46" t="s">
        <v>63</v>
      </c>
      <c r="D206" s="46">
        <v>500</v>
      </c>
      <c r="E206" s="46">
        <v>13.07</v>
      </c>
      <c r="F206" s="16">
        <f t="shared" si="66"/>
        <v>5500</v>
      </c>
      <c r="G206" s="17">
        <f t="shared" si="67"/>
        <v>12.601523272727277</v>
      </c>
      <c r="H206" s="15">
        <f t="shared" si="68"/>
        <v>69308.378000000026</v>
      </c>
      <c r="I206" s="142">
        <f t="shared" si="69"/>
        <v>2576.6219999999739</v>
      </c>
      <c r="J206" s="33">
        <f t="shared" si="63"/>
        <v>3.7176198236813084E-2</v>
      </c>
      <c r="K206" s="15">
        <f t="shared" si="64"/>
        <v>71885</v>
      </c>
      <c r="L206" s="15">
        <f t="shared" si="70"/>
        <v>-1254.9999999999927</v>
      </c>
      <c r="M206" s="15">
        <f t="shared" si="71"/>
        <v>5</v>
      </c>
      <c r="N206" s="15">
        <f t="shared" si="72"/>
        <v>0</v>
      </c>
      <c r="P206" s="17">
        <f t="shared" si="73"/>
        <v>0.46847672727272283</v>
      </c>
      <c r="Q206" s="15">
        <f t="shared" si="74"/>
        <v>-6539.9999999999927</v>
      </c>
      <c r="R206" s="35"/>
      <c r="S206" s="35">
        <f t="shared" si="75"/>
        <v>10691.621999999974</v>
      </c>
      <c r="T206" s="35">
        <f t="shared" si="76"/>
        <v>818.0276970160653</v>
      </c>
      <c r="U206" s="35">
        <f t="shared" si="77"/>
        <v>6318.0276970160648</v>
      </c>
      <c r="V206" s="15">
        <f t="shared" si="78"/>
        <v>80000</v>
      </c>
      <c r="W206" s="17">
        <f t="shared" si="65"/>
        <v>12.662179375659136</v>
      </c>
      <c r="X206" s="17">
        <f t="shared" si="79"/>
        <v>6.0656102931858413E-2</v>
      </c>
      <c r="Y206" s="17">
        <f t="shared" si="80"/>
        <v>0.40782062434086441</v>
      </c>
      <c r="Z206" s="150">
        <f t="shared" si="81"/>
        <v>0.8705248320765655</v>
      </c>
      <c r="AA206" s="15">
        <f>SUM(L$2:L206)-SUM(AB$2:AB206)</f>
        <v>2576.6219999999739</v>
      </c>
      <c r="AC206" s="40">
        <f t="shared" si="82"/>
        <v>197.04159824024285</v>
      </c>
      <c r="AD206" s="40">
        <f t="shared" si="83"/>
        <v>-5302.9584017597572</v>
      </c>
    </row>
    <row r="207" spans="1:30" ht="15" hidden="1" thickTop="1" x14ac:dyDescent="0.25">
      <c r="A207" s="152">
        <v>42990</v>
      </c>
      <c r="B207" s="65" t="s">
        <v>253</v>
      </c>
      <c r="C207" s="46" t="s">
        <v>63</v>
      </c>
      <c r="D207" s="46">
        <v>500</v>
      </c>
      <c r="E207" s="46">
        <v>12.97</v>
      </c>
      <c r="F207" s="16">
        <f t="shared" si="66"/>
        <v>6000</v>
      </c>
      <c r="G207" s="17">
        <f t="shared" si="67"/>
        <v>12.633063000000003</v>
      </c>
      <c r="H207" s="15">
        <f t="shared" si="68"/>
        <v>75798.378000000026</v>
      </c>
      <c r="I207" s="142">
        <f t="shared" si="69"/>
        <v>2021.6219999999739</v>
      </c>
      <c r="J207" s="33">
        <f t="shared" si="63"/>
        <v>2.6671045652190372E-2</v>
      </c>
      <c r="K207" s="15">
        <f t="shared" si="64"/>
        <v>77820</v>
      </c>
      <c r="L207" s="15">
        <f t="shared" si="70"/>
        <v>-555</v>
      </c>
      <c r="M207" s="15">
        <f t="shared" si="71"/>
        <v>5</v>
      </c>
      <c r="N207" s="15">
        <f t="shared" si="72"/>
        <v>0</v>
      </c>
      <c r="P207" s="17">
        <f t="shared" si="73"/>
        <v>0.33693699999999716</v>
      </c>
      <c r="Q207" s="15">
        <f t="shared" si="74"/>
        <v>-6490</v>
      </c>
      <c r="R207" s="35"/>
      <c r="S207" s="35">
        <f t="shared" si="75"/>
        <v>4201.6219999999739</v>
      </c>
      <c r="T207" s="35">
        <f t="shared" si="76"/>
        <v>323.949267540476</v>
      </c>
      <c r="U207" s="35">
        <f t="shared" si="77"/>
        <v>6323.9492675404763</v>
      </c>
      <c r="V207" s="15">
        <f t="shared" si="78"/>
        <v>80000</v>
      </c>
      <c r="W207" s="17">
        <f t="shared" si="65"/>
        <v>12.65032286242767</v>
      </c>
      <c r="X207" s="17">
        <f t="shared" si="79"/>
        <v>1.7259862427666306E-2</v>
      </c>
      <c r="Y207" s="17">
        <f t="shared" si="80"/>
        <v>0.31967713757233085</v>
      </c>
      <c r="Z207" s="150">
        <f t="shared" si="81"/>
        <v>0.94877421468207523</v>
      </c>
      <c r="AA207" s="15">
        <f>SUM(L$2:L207)-SUM(AB$2:AB207)</f>
        <v>2021.6219999999739</v>
      </c>
      <c r="AC207" s="40">
        <f t="shared" si="82"/>
        <v>155.79114795682145</v>
      </c>
      <c r="AD207" s="40">
        <f t="shared" si="83"/>
        <v>-5844.2088520431789</v>
      </c>
    </row>
    <row r="208" spans="1:30" ht="15" hidden="1" thickTop="1" x14ac:dyDescent="0.25">
      <c r="A208" s="152">
        <v>42990</v>
      </c>
      <c r="B208" s="65"/>
      <c r="C208" s="46" t="s">
        <v>69</v>
      </c>
      <c r="D208" s="46">
        <v>400</v>
      </c>
      <c r="E208" s="46">
        <v>13.17</v>
      </c>
      <c r="F208" s="16">
        <f t="shared" si="66"/>
        <v>5600</v>
      </c>
      <c r="G208" s="17">
        <f t="shared" si="67"/>
        <v>12.596543928571432</v>
      </c>
      <c r="H208" s="15">
        <f t="shared" si="68"/>
        <v>70540.646000000022</v>
      </c>
      <c r="I208" s="142">
        <f t="shared" si="69"/>
        <v>3211.3539999999775</v>
      </c>
      <c r="J208" s="33">
        <f t="shared" si="63"/>
        <v>4.5524873701893523E-2</v>
      </c>
      <c r="K208" s="15">
        <f t="shared" si="64"/>
        <v>73752</v>
      </c>
      <c r="L208" s="15">
        <f t="shared" si="70"/>
        <v>1189.7320000000036</v>
      </c>
      <c r="M208" s="15">
        <f t="shared" si="71"/>
        <v>5</v>
      </c>
      <c r="N208" s="15">
        <f t="shared" si="72"/>
        <v>5.2679999999999998</v>
      </c>
      <c r="P208" s="17">
        <f t="shared" si="73"/>
        <v>0.57345607142856814</v>
      </c>
      <c r="Q208" s="15">
        <f t="shared" si="74"/>
        <v>5257.7320000000036</v>
      </c>
      <c r="R208" s="35"/>
      <c r="S208" s="35">
        <f t="shared" si="75"/>
        <v>9459.3539999999775</v>
      </c>
      <c r="T208" s="35">
        <f t="shared" si="76"/>
        <v>718.25011389521467</v>
      </c>
      <c r="U208" s="35">
        <f t="shared" si="77"/>
        <v>6318.2501138952148</v>
      </c>
      <c r="V208" s="15">
        <f t="shared" si="78"/>
        <v>80000</v>
      </c>
      <c r="W208" s="17">
        <f t="shared" si="65"/>
        <v>12.661733637935999</v>
      </c>
      <c r="X208" s="17">
        <f t="shared" si="79"/>
        <v>6.518970936456725E-2</v>
      </c>
      <c r="Y208" s="17">
        <f t="shared" si="80"/>
        <v>0.50826636206400089</v>
      </c>
      <c r="Z208" s="150">
        <f t="shared" si="81"/>
        <v>0.88632135465551998</v>
      </c>
      <c r="AA208" s="15">
        <f>SUM(L$2:L208)-SUM(AB$2:AB208)</f>
        <v>3211.3539999999775</v>
      </c>
      <c r="AC208" s="40">
        <f t="shared" si="82"/>
        <v>243.71665322702944</v>
      </c>
      <c r="AD208" s="40">
        <f t="shared" si="83"/>
        <v>-5356.2833467729706</v>
      </c>
    </row>
    <row r="209" spans="1:30" ht="15" hidden="1" thickTop="1" x14ac:dyDescent="0.25">
      <c r="A209" s="152">
        <v>42992</v>
      </c>
      <c r="B209" s="65" t="s">
        <v>437</v>
      </c>
      <c r="C209" s="46" t="s">
        <v>63</v>
      </c>
      <c r="D209" s="46">
        <v>500</v>
      </c>
      <c r="E209" s="46">
        <v>12.97</v>
      </c>
      <c r="F209" s="16">
        <f t="shared" si="66"/>
        <v>6100</v>
      </c>
      <c r="G209" s="17">
        <f t="shared" si="67"/>
        <v>12.627974754098364</v>
      </c>
      <c r="H209" s="15">
        <f t="shared" si="68"/>
        <v>77030.646000000022</v>
      </c>
      <c r="I209" s="142">
        <f t="shared" si="69"/>
        <v>2086.3539999999775</v>
      </c>
      <c r="J209" s="33">
        <f t="shared" si="63"/>
        <v>2.7084726772250899E-2</v>
      </c>
      <c r="K209" s="15">
        <f t="shared" si="64"/>
        <v>79117</v>
      </c>
      <c r="L209" s="15">
        <f t="shared" si="70"/>
        <v>-1125</v>
      </c>
      <c r="M209" s="15">
        <f t="shared" si="71"/>
        <v>5</v>
      </c>
      <c r="N209" s="15">
        <f t="shared" si="72"/>
        <v>0</v>
      </c>
      <c r="P209" s="17">
        <f t="shared" si="73"/>
        <v>0.34202524590163641</v>
      </c>
      <c r="Q209" s="15">
        <f t="shared" si="74"/>
        <v>-6490</v>
      </c>
      <c r="R209" s="35"/>
      <c r="S209" s="35">
        <f t="shared" si="75"/>
        <v>2969.3539999999775</v>
      </c>
      <c r="T209" s="35">
        <f t="shared" si="76"/>
        <v>228.94016962220334</v>
      </c>
      <c r="U209" s="35">
        <f t="shared" si="77"/>
        <v>6328.940169622203</v>
      </c>
      <c r="V209" s="15">
        <f t="shared" si="78"/>
        <v>80000</v>
      </c>
      <c r="W209" s="17">
        <f t="shared" si="65"/>
        <v>12.640347017970859</v>
      </c>
      <c r="X209" s="17">
        <f t="shared" si="79"/>
        <v>1.2372263872494571E-2</v>
      </c>
      <c r="Y209" s="17">
        <f t="shared" si="80"/>
        <v>0.32965298202914184</v>
      </c>
      <c r="Z209" s="150">
        <f t="shared" si="81"/>
        <v>0.96382646012027806</v>
      </c>
      <c r="AA209" s="15">
        <f>SUM(L$2:L209)-SUM(AB$2:AB209)</f>
        <v>2086.3539999999775</v>
      </c>
      <c r="AC209" s="40">
        <f t="shared" si="82"/>
        <v>160.77955458750793</v>
      </c>
      <c r="AD209" s="40">
        <f t="shared" si="83"/>
        <v>-5939.2204454124922</v>
      </c>
    </row>
    <row r="210" spans="1:30" ht="15" hidden="1" thickTop="1" x14ac:dyDescent="0.25">
      <c r="A210" s="152">
        <v>42993</v>
      </c>
      <c r="B210" s="65"/>
      <c r="C210" s="46" t="s">
        <v>69</v>
      </c>
      <c r="D210" s="46">
        <v>400</v>
      </c>
      <c r="E210" s="46">
        <v>13.63</v>
      </c>
      <c r="F210" s="16">
        <f t="shared" si="66"/>
        <v>5700</v>
      </c>
      <c r="G210" s="17">
        <f t="shared" si="67"/>
        <v>12.559490877192987</v>
      </c>
      <c r="H210" s="15">
        <f t="shared" si="68"/>
        <v>71589.098000000027</v>
      </c>
      <c r="I210" s="142">
        <f t="shared" si="69"/>
        <v>6101.9019999999728</v>
      </c>
      <c r="J210" s="33">
        <f t="shared" si="63"/>
        <v>8.5235073083334237E-2</v>
      </c>
      <c r="K210" s="15">
        <f t="shared" si="64"/>
        <v>77691</v>
      </c>
      <c r="L210" s="15">
        <f t="shared" si="70"/>
        <v>4015.5479999999952</v>
      </c>
      <c r="M210" s="15">
        <f t="shared" si="71"/>
        <v>5</v>
      </c>
      <c r="N210" s="15">
        <f t="shared" si="72"/>
        <v>5.452</v>
      </c>
      <c r="P210" s="17">
        <f t="shared" si="73"/>
        <v>1.0705091228070138</v>
      </c>
      <c r="Q210" s="15">
        <f t="shared" si="74"/>
        <v>5441.5479999999952</v>
      </c>
      <c r="R210" s="35"/>
      <c r="S210" s="35">
        <f t="shared" si="75"/>
        <v>8410.9019999999728</v>
      </c>
      <c r="T210" s="35">
        <f t="shared" si="76"/>
        <v>617.08745414526572</v>
      </c>
      <c r="U210" s="35">
        <f t="shared" si="77"/>
        <v>6317.0874541452658</v>
      </c>
      <c r="V210" s="15">
        <f t="shared" si="78"/>
        <v>80000</v>
      </c>
      <c r="W210" s="17">
        <f t="shared" si="65"/>
        <v>12.664064029619233</v>
      </c>
      <c r="X210" s="17">
        <f t="shared" si="79"/>
        <v>0.1045731524262461</v>
      </c>
      <c r="Y210" s="17">
        <f t="shared" si="80"/>
        <v>0.96593597038076773</v>
      </c>
      <c r="Z210" s="150">
        <f t="shared" si="81"/>
        <v>0.90231456211037042</v>
      </c>
      <c r="AA210" s="15">
        <f>SUM(L$2:L210)-SUM(AB$2:AB210)</f>
        <v>6101.9019999999728</v>
      </c>
      <c r="AC210" s="40">
        <f t="shared" si="82"/>
        <v>447.45789060894884</v>
      </c>
      <c r="AD210" s="40">
        <f t="shared" si="83"/>
        <v>-5252.5421093910509</v>
      </c>
    </row>
    <row r="211" spans="1:30" ht="15" hidden="1" thickTop="1" x14ac:dyDescent="0.25">
      <c r="A211" s="152">
        <v>42996</v>
      </c>
      <c r="B211" s="65" t="s">
        <v>570</v>
      </c>
      <c r="C211" s="46" t="s">
        <v>63</v>
      </c>
      <c r="D211" s="46">
        <v>500</v>
      </c>
      <c r="E211" s="46">
        <v>13.25</v>
      </c>
      <c r="F211" s="16">
        <f t="shared" si="66"/>
        <v>6200</v>
      </c>
      <c r="G211" s="17">
        <f t="shared" si="67"/>
        <v>12.615983548387101</v>
      </c>
      <c r="H211" s="15">
        <f t="shared" si="68"/>
        <v>78219.098000000027</v>
      </c>
      <c r="I211" s="142">
        <f t="shared" si="69"/>
        <v>3930.9019999999728</v>
      </c>
      <c r="J211" s="33">
        <f t="shared" si="63"/>
        <v>5.0255015725187376E-2</v>
      </c>
      <c r="K211" s="15">
        <f t="shared" si="64"/>
        <v>82150</v>
      </c>
      <c r="L211" s="15">
        <f t="shared" si="70"/>
        <v>-2171</v>
      </c>
      <c r="M211" s="15">
        <f t="shared" si="71"/>
        <v>5</v>
      </c>
      <c r="N211" s="15">
        <f t="shared" si="72"/>
        <v>0</v>
      </c>
      <c r="P211" s="17">
        <f t="shared" si="73"/>
        <v>0.63401645161289899</v>
      </c>
      <c r="Q211" s="15">
        <f t="shared" si="74"/>
        <v>-6630</v>
      </c>
      <c r="R211" s="35"/>
      <c r="S211" s="35">
        <f t="shared" si="75"/>
        <v>1780.9019999999728</v>
      </c>
      <c r="T211" s="35">
        <f t="shared" si="76"/>
        <v>134.4076981132055</v>
      </c>
      <c r="U211" s="35">
        <f t="shared" si="77"/>
        <v>6334.4076981132057</v>
      </c>
      <c r="V211" s="15">
        <f t="shared" si="78"/>
        <v>80000</v>
      </c>
      <c r="W211" s="17">
        <f t="shared" si="65"/>
        <v>12.629436533399824</v>
      </c>
      <c r="X211" s="17">
        <f t="shared" si="79"/>
        <v>1.3452985012722962E-2</v>
      </c>
      <c r="Y211" s="17">
        <f t="shared" si="80"/>
        <v>0.62056346660017603</v>
      </c>
      <c r="Z211" s="150">
        <f t="shared" si="81"/>
        <v>0.97878133133848633</v>
      </c>
      <c r="AA211" s="15">
        <f>SUM(L$2:L211)-SUM(AB$2:AB211)</f>
        <v>3930.9019999999728</v>
      </c>
      <c r="AC211" s="40">
        <f t="shared" si="82"/>
        <v>296.52351313207345</v>
      </c>
      <c r="AD211" s="40">
        <f t="shared" si="83"/>
        <v>-5903.4764868679267</v>
      </c>
    </row>
    <row r="212" spans="1:30" ht="15" hidden="1" thickTop="1" x14ac:dyDescent="0.25">
      <c r="A212" s="152">
        <v>42996</v>
      </c>
      <c r="B212" s="65"/>
      <c r="C212" s="46" t="s">
        <v>69</v>
      </c>
      <c r="D212" s="46">
        <v>400</v>
      </c>
      <c r="E212" s="46">
        <v>13.47</v>
      </c>
      <c r="F212" s="16">
        <f t="shared" si="66"/>
        <v>5800</v>
      </c>
      <c r="G212" s="17">
        <f t="shared" si="67"/>
        <v>12.55887689655173</v>
      </c>
      <c r="H212" s="15">
        <f t="shared" si="68"/>
        <v>72841.486000000034</v>
      </c>
      <c r="I212" s="142">
        <f t="shared" si="69"/>
        <v>5284.5139999999665</v>
      </c>
      <c r="J212" s="33">
        <f t="shared" si="63"/>
        <v>7.2548135550117215E-2</v>
      </c>
      <c r="K212" s="15">
        <f t="shared" si="64"/>
        <v>78126</v>
      </c>
      <c r="L212" s="15">
        <f t="shared" si="70"/>
        <v>1353.6119999999937</v>
      </c>
      <c r="M212" s="15">
        <f t="shared" si="71"/>
        <v>5</v>
      </c>
      <c r="N212" s="15">
        <f t="shared" si="72"/>
        <v>5.3879999999999999</v>
      </c>
      <c r="P212" s="17">
        <f t="shared" si="73"/>
        <v>0.9111231034482703</v>
      </c>
      <c r="Q212" s="15">
        <f t="shared" si="74"/>
        <v>5377.6119999999937</v>
      </c>
      <c r="R212" s="35"/>
      <c r="S212" s="35">
        <f t="shared" si="75"/>
        <v>7158.5139999999665</v>
      </c>
      <c r="T212" s="35">
        <f t="shared" si="76"/>
        <v>531.44127691165306</v>
      </c>
      <c r="U212" s="35">
        <f t="shared" si="77"/>
        <v>6331.4412769116534</v>
      </c>
      <c r="V212" s="15">
        <f t="shared" si="78"/>
        <v>80000</v>
      </c>
      <c r="W212" s="17">
        <f t="shared" si="65"/>
        <v>12.635353705597717</v>
      </c>
      <c r="X212" s="17">
        <f t="shared" si="79"/>
        <v>7.6476809045987082E-2</v>
      </c>
      <c r="Y212" s="17">
        <f t="shared" si="80"/>
        <v>0.83464629440228322</v>
      </c>
      <c r="Z212" s="150">
        <f t="shared" si="81"/>
        <v>0.91606314365583452</v>
      </c>
      <c r="AA212" s="15">
        <f>SUM(L$2:L212)-SUM(AB$2:AB212)</f>
        <v>5284.5139999999665</v>
      </c>
      <c r="AC212" s="40">
        <f t="shared" si="82"/>
        <v>392.12113904973768</v>
      </c>
      <c r="AD212" s="40">
        <f t="shared" si="83"/>
        <v>-5407.8788609502626</v>
      </c>
    </row>
    <row r="213" spans="1:30" ht="15" hidden="1" thickTop="1" x14ac:dyDescent="0.25">
      <c r="A213" s="152">
        <v>42996</v>
      </c>
      <c r="B213" s="65"/>
      <c r="C213" s="46" t="s">
        <v>69</v>
      </c>
      <c r="D213" s="46">
        <v>400</v>
      </c>
      <c r="E213" s="46">
        <v>13.55</v>
      </c>
      <c r="F213" s="16">
        <f t="shared" si="66"/>
        <v>5400</v>
      </c>
      <c r="G213" s="17">
        <f t="shared" si="67"/>
        <v>12.487390000000007</v>
      </c>
      <c r="H213" s="15">
        <f t="shared" si="68"/>
        <v>67431.906000000032</v>
      </c>
      <c r="I213" s="142">
        <f t="shared" si="69"/>
        <v>5738.0939999999682</v>
      </c>
      <c r="J213" s="33">
        <f t="shared" si="63"/>
        <v>8.5094643476338411E-2</v>
      </c>
      <c r="K213" s="15">
        <f t="shared" si="64"/>
        <v>73170</v>
      </c>
      <c r="L213" s="15">
        <f t="shared" si="70"/>
        <v>453.58000000000175</v>
      </c>
      <c r="M213" s="15">
        <f t="shared" si="71"/>
        <v>5</v>
      </c>
      <c r="N213" s="15">
        <f t="shared" si="72"/>
        <v>5.42</v>
      </c>
      <c r="P213" s="17">
        <f t="shared" si="73"/>
        <v>1.0626099999999941</v>
      </c>
      <c r="Q213" s="15">
        <f t="shared" si="74"/>
        <v>5409.5800000000017</v>
      </c>
      <c r="R213" s="35"/>
      <c r="S213" s="35">
        <f t="shared" si="75"/>
        <v>12568.093999999968</v>
      </c>
      <c r="T213" s="35">
        <f t="shared" si="76"/>
        <v>927.53461254612307</v>
      </c>
      <c r="U213" s="35">
        <f t="shared" si="77"/>
        <v>6327.5346125461228</v>
      </c>
      <c r="V213" s="15">
        <f t="shared" si="78"/>
        <v>80000</v>
      </c>
      <c r="W213" s="17">
        <f t="shared" si="65"/>
        <v>12.643154861828402</v>
      </c>
      <c r="X213" s="17">
        <f t="shared" si="79"/>
        <v>0.15576486182839488</v>
      </c>
      <c r="Y213" s="17">
        <f t="shared" si="80"/>
        <v>0.90684513817159917</v>
      </c>
      <c r="Z213" s="150">
        <f t="shared" si="81"/>
        <v>0.85341295317341703</v>
      </c>
      <c r="AA213" s="15">
        <f>SUM(L$2:L213)-SUM(AB$2:AB213)</f>
        <v>5738.0939999999682</v>
      </c>
      <c r="AC213" s="40">
        <f t="shared" si="82"/>
        <v>423.26383416973937</v>
      </c>
      <c r="AD213" s="40">
        <f t="shared" si="83"/>
        <v>-4976.7361658302607</v>
      </c>
    </row>
    <row r="214" spans="1:30" ht="15" hidden="1" thickTop="1" x14ac:dyDescent="0.25">
      <c r="A214" s="152">
        <v>42996</v>
      </c>
      <c r="B214" s="65" t="s">
        <v>571</v>
      </c>
      <c r="C214" s="46" t="s">
        <v>69</v>
      </c>
      <c r="D214" s="46">
        <v>400</v>
      </c>
      <c r="E214" s="46">
        <v>13.64</v>
      </c>
      <c r="F214" s="16">
        <f t="shared" si="66"/>
        <v>5000</v>
      </c>
      <c r="G214" s="17">
        <f t="shared" si="67"/>
        <v>12.397272400000006</v>
      </c>
      <c r="H214" s="15">
        <f t="shared" si="68"/>
        <v>61986.36200000003</v>
      </c>
      <c r="I214" s="142">
        <f t="shared" si="69"/>
        <v>6213.6379999999699</v>
      </c>
      <c r="J214" s="33">
        <f t="shared" si="63"/>
        <v>0.10024201775222705</v>
      </c>
      <c r="K214" s="15">
        <f t="shared" si="64"/>
        <v>68200</v>
      </c>
      <c r="L214" s="15">
        <f t="shared" si="70"/>
        <v>475.54400000000169</v>
      </c>
      <c r="M214" s="15">
        <f t="shared" si="71"/>
        <v>5</v>
      </c>
      <c r="N214" s="15">
        <f t="shared" si="72"/>
        <v>5.4560000000000004</v>
      </c>
      <c r="P214" s="17">
        <f t="shared" si="73"/>
        <v>1.2427275999999949</v>
      </c>
      <c r="Q214" s="15">
        <f t="shared" si="74"/>
        <v>5445.5440000000017</v>
      </c>
      <c r="R214" s="35"/>
      <c r="S214" s="35">
        <f t="shared" si="75"/>
        <v>18013.63799999997</v>
      </c>
      <c r="T214" s="35">
        <f t="shared" si="76"/>
        <v>1320.6479472140741</v>
      </c>
      <c r="U214" s="35">
        <f t="shared" si="77"/>
        <v>6320.6479472140745</v>
      </c>
      <c r="V214" s="15">
        <f t="shared" si="78"/>
        <v>80000</v>
      </c>
      <c r="W214" s="17">
        <f t="shared" si="65"/>
        <v>12.656930217931418</v>
      </c>
      <c r="X214" s="17">
        <f t="shared" si="79"/>
        <v>0.25965781793141218</v>
      </c>
      <c r="Y214" s="17">
        <f t="shared" si="80"/>
        <v>0.98306978206858275</v>
      </c>
      <c r="Z214" s="150">
        <f t="shared" si="81"/>
        <v>0.79105813862071361</v>
      </c>
      <c r="AA214" s="15">
        <f>SUM(L$2:L214)-SUM(AB$2:AB214)</f>
        <v>6213.6379999999699</v>
      </c>
      <c r="AC214" s="40">
        <f t="shared" si="82"/>
        <v>455.31753526392743</v>
      </c>
      <c r="AD214" s="40">
        <f t="shared" si="83"/>
        <v>-4544.6824647360727</v>
      </c>
    </row>
    <row r="215" spans="1:30" ht="15" hidden="1" thickTop="1" x14ac:dyDescent="0.25">
      <c r="A215" s="152">
        <v>42997</v>
      </c>
      <c r="B215" s="65" t="s">
        <v>572</v>
      </c>
      <c r="C215" s="46" t="s">
        <v>63</v>
      </c>
      <c r="D215" s="46">
        <v>500</v>
      </c>
      <c r="E215" s="46">
        <v>13.48</v>
      </c>
      <c r="F215" s="16">
        <f t="shared" si="66"/>
        <v>5500</v>
      </c>
      <c r="G215" s="17">
        <f t="shared" si="67"/>
        <v>12.496611272727277</v>
      </c>
      <c r="H215" s="15">
        <f t="shared" si="68"/>
        <v>68731.362000000023</v>
      </c>
      <c r="I215" s="142">
        <f t="shared" si="69"/>
        <v>5408.6379999999772</v>
      </c>
      <c r="J215" s="33">
        <f t="shared" si="63"/>
        <v>7.8692431556935796E-2</v>
      </c>
      <c r="K215" s="15">
        <f t="shared" si="64"/>
        <v>74140</v>
      </c>
      <c r="L215" s="15">
        <f t="shared" si="70"/>
        <v>-804.99999999999272</v>
      </c>
      <c r="M215" s="15">
        <f t="shared" si="71"/>
        <v>5</v>
      </c>
      <c r="N215" s="15">
        <f t="shared" si="72"/>
        <v>0</v>
      </c>
      <c r="P215" s="17">
        <f t="shared" si="73"/>
        <v>0.98338872727272353</v>
      </c>
      <c r="Q215" s="15">
        <f t="shared" si="74"/>
        <v>-6744.9999999999927</v>
      </c>
      <c r="R215" s="35"/>
      <c r="S215" s="35">
        <f t="shared" si="75"/>
        <v>11268.637999999977</v>
      </c>
      <c r="T215" s="35">
        <f t="shared" si="76"/>
        <v>835.95237388723865</v>
      </c>
      <c r="U215" s="35">
        <f t="shared" si="77"/>
        <v>6335.9523738872385</v>
      </c>
      <c r="V215" s="15">
        <f t="shared" si="78"/>
        <v>80000</v>
      </c>
      <c r="W215" s="17">
        <f t="shared" si="65"/>
        <v>12.626357535405264</v>
      </c>
      <c r="X215" s="17">
        <f t="shared" si="79"/>
        <v>0.12974626267798683</v>
      </c>
      <c r="Y215" s="17">
        <f t="shared" si="80"/>
        <v>0.85364246459473669</v>
      </c>
      <c r="Z215" s="150">
        <f t="shared" si="81"/>
        <v>0.86806208055911183</v>
      </c>
      <c r="AA215" s="15">
        <f>SUM(L$2:L215)-SUM(AB$2:AB215)</f>
        <v>5408.6379999999772</v>
      </c>
      <c r="AC215" s="40">
        <f t="shared" si="82"/>
        <v>401.03365586053246</v>
      </c>
      <c r="AD215" s="40">
        <f t="shared" si="83"/>
        <v>-5098.9663441394678</v>
      </c>
    </row>
    <row r="216" spans="1:30" ht="15" hidden="1" thickTop="1" x14ac:dyDescent="0.25">
      <c r="A216" s="152">
        <v>42999</v>
      </c>
      <c r="B216" s="65" t="s">
        <v>252</v>
      </c>
      <c r="C216" s="46" t="s">
        <v>63</v>
      </c>
      <c r="D216" s="46">
        <v>500</v>
      </c>
      <c r="E216" s="46">
        <v>13.38</v>
      </c>
      <c r="F216" s="16">
        <f t="shared" si="66"/>
        <v>6000</v>
      </c>
      <c r="G216" s="17">
        <f t="shared" si="67"/>
        <v>12.571060333333337</v>
      </c>
      <c r="H216" s="15">
        <f t="shared" si="68"/>
        <v>75426.362000000023</v>
      </c>
      <c r="I216" s="142">
        <f t="shared" si="69"/>
        <v>4853.6379999999772</v>
      </c>
      <c r="J216" s="33">
        <f t="shared" si="63"/>
        <v>6.4349358384804253E-2</v>
      </c>
      <c r="K216" s="15">
        <f t="shared" si="64"/>
        <v>80280</v>
      </c>
      <c r="L216" s="15">
        <f t="shared" si="70"/>
        <v>-555</v>
      </c>
      <c r="M216" s="15">
        <f t="shared" si="71"/>
        <v>5</v>
      </c>
      <c r="N216" s="15">
        <f t="shared" si="72"/>
        <v>0</v>
      </c>
      <c r="P216" s="17">
        <f t="shared" si="73"/>
        <v>0.80893966666666373</v>
      </c>
      <c r="Q216" s="15">
        <f t="shared" si="74"/>
        <v>-6695</v>
      </c>
      <c r="R216" s="35"/>
      <c r="S216" s="35">
        <f t="shared" si="75"/>
        <v>4573.6379999999772</v>
      </c>
      <c r="T216" s="35">
        <f t="shared" si="76"/>
        <v>341.8264573991014</v>
      </c>
      <c r="U216" s="35">
        <f t="shared" si="77"/>
        <v>6341.8264573991019</v>
      </c>
      <c r="V216" s="15">
        <f t="shared" si="78"/>
        <v>80000</v>
      </c>
      <c r="W216" s="17">
        <f t="shared" si="65"/>
        <v>12.614662437926352</v>
      </c>
      <c r="X216" s="17">
        <f t="shared" si="79"/>
        <v>4.3602104593015056E-2</v>
      </c>
      <c r="Y216" s="17">
        <f t="shared" si="80"/>
        <v>0.76533756207364867</v>
      </c>
      <c r="Z216" s="150">
        <f t="shared" si="81"/>
        <v>0.94609968284447643</v>
      </c>
      <c r="AA216" s="15">
        <f>SUM(L$2:L216)-SUM(AB$2:AB216)</f>
        <v>4853.6379999999772</v>
      </c>
      <c r="AC216" s="40">
        <f t="shared" si="82"/>
        <v>362.57183714499081</v>
      </c>
      <c r="AD216" s="40">
        <f t="shared" si="83"/>
        <v>-5637.4281628550088</v>
      </c>
    </row>
    <row r="217" spans="1:30" ht="15" hidden="1" thickTop="1" x14ac:dyDescent="0.25">
      <c r="A217" s="152">
        <v>43000</v>
      </c>
      <c r="B217" s="65" t="s">
        <v>323</v>
      </c>
      <c r="C217" s="46" t="s">
        <v>63</v>
      </c>
      <c r="D217" s="46">
        <v>500</v>
      </c>
      <c r="E217" s="46">
        <v>13.16</v>
      </c>
      <c r="F217" s="16">
        <f t="shared" si="66"/>
        <v>6500</v>
      </c>
      <c r="G217" s="17">
        <f t="shared" si="67"/>
        <v>12.617132615384619</v>
      </c>
      <c r="H217" s="15">
        <f t="shared" si="68"/>
        <v>82011.362000000023</v>
      </c>
      <c r="I217" s="142">
        <f t="shared" si="69"/>
        <v>3528.6379999999772</v>
      </c>
      <c r="J217" s="33">
        <f t="shared" si="63"/>
        <v>4.302620897821418E-2</v>
      </c>
      <c r="K217" s="15">
        <f t="shared" si="64"/>
        <v>85540</v>
      </c>
      <c r="L217" s="15">
        <f t="shared" si="70"/>
        <v>-1325</v>
      </c>
      <c r="M217" s="15">
        <f t="shared" si="71"/>
        <v>5</v>
      </c>
      <c r="N217" s="15">
        <f t="shared" si="72"/>
        <v>0</v>
      </c>
      <c r="P217" s="17">
        <f t="shared" si="73"/>
        <v>0.54286738461538064</v>
      </c>
      <c r="Q217" s="15">
        <f t="shared" si="74"/>
        <v>-6585</v>
      </c>
      <c r="R217" s="35"/>
      <c r="S217" s="35">
        <f t="shared" si="75"/>
        <v>-2011.3620000000228</v>
      </c>
      <c r="T217" s="35">
        <f t="shared" si="76"/>
        <v>-152.83905775076161</v>
      </c>
      <c r="U217" s="35">
        <f t="shared" si="77"/>
        <v>6347.1609422492384</v>
      </c>
      <c r="V217" s="15">
        <f t="shared" si="78"/>
        <v>80000</v>
      </c>
      <c r="W217" s="17">
        <f t="shared" si="65"/>
        <v>12.604060418176582</v>
      </c>
      <c r="X217" s="17">
        <f t="shared" si="79"/>
        <v>-1.307219720803765E-2</v>
      </c>
      <c r="Y217" s="17">
        <f t="shared" si="80"/>
        <v>0.55593958182341829</v>
      </c>
      <c r="Z217" s="150">
        <f t="shared" si="81"/>
        <v>1.0240799089768473</v>
      </c>
      <c r="AA217" s="15">
        <f>SUM(L$2:L217)-SUM(AB$2:AB217)</f>
        <v>3528.6379999999772</v>
      </c>
      <c r="AC217" s="40">
        <f t="shared" si="82"/>
        <v>267.999519832825</v>
      </c>
      <c r="AD217" s="40">
        <f t="shared" si="83"/>
        <v>-6232.0004801671748</v>
      </c>
    </row>
    <row r="218" spans="1:30" ht="15" hidden="1" thickTop="1" x14ac:dyDescent="0.25">
      <c r="A218" s="152">
        <v>43000</v>
      </c>
      <c r="B218" s="65"/>
      <c r="C218" s="46" t="s">
        <v>69</v>
      </c>
      <c r="D218" s="46">
        <v>400</v>
      </c>
      <c r="E218" s="46">
        <v>13.34</v>
      </c>
      <c r="F218" s="16">
        <f t="shared" si="66"/>
        <v>6100</v>
      </c>
      <c r="G218" s="17">
        <f t="shared" si="67"/>
        <v>12.571425901639348</v>
      </c>
      <c r="H218" s="15">
        <f t="shared" si="68"/>
        <v>76685.698000000019</v>
      </c>
      <c r="I218" s="142">
        <f t="shared" si="69"/>
        <v>4688.3019999999815</v>
      </c>
      <c r="J218" s="33">
        <f t="shared" si="63"/>
        <v>6.1136588989513754E-2</v>
      </c>
      <c r="K218" s="15">
        <f t="shared" si="64"/>
        <v>81374</v>
      </c>
      <c r="L218" s="15">
        <f t="shared" si="70"/>
        <v>1159.6640000000043</v>
      </c>
      <c r="M218" s="15">
        <f t="shared" si="71"/>
        <v>5</v>
      </c>
      <c r="N218" s="15">
        <f t="shared" si="72"/>
        <v>5.3360000000000003</v>
      </c>
      <c r="P218" s="17">
        <f t="shared" si="73"/>
        <v>0.76857409836065216</v>
      </c>
      <c r="Q218" s="15">
        <f t="shared" si="74"/>
        <v>5325.6640000000043</v>
      </c>
      <c r="R218" s="35"/>
      <c r="S218" s="35">
        <f t="shared" si="75"/>
        <v>3314.3019999999815</v>
      </c>
      <c r="T218" s="35">
        <f t="shared" si="76"/>
        <v>248.44842578710507</v>
      </c>
      <c r="U218" s="35">
        <f t="shared" si="77"/>
        <v>6348.4484257871054</v>
      </c>
      <c r="V218" s="15">
        <f t="shared" si="78"/>
        <v>80000</v>
      </c>
      <c r="W218" s="17">
        <f t="shared" si="65"/>
        <v>12.601504278595646</v>
      </c>
      <c r="X218" s="17">
        <f t="shared" si="79"/>
        <v>3.0078376956298669E-2</v>
      </c>
      <c r="Y218" s="17">
        <f t="shared" si="80"/>
        <v>0.73849572140435349</v>
      </c>
      <c r="Z218" s="150">
        <f t="shared" si="81"/>
        <v>0.96086470124291801</v>
      </c>
      <c r="AA218" s="15">
        <f>SUM(L$2:L218)-SUM(AB$2:AB218)</f>
        <v>4688.3019999999815</v>
      </c>
      <c r="AC218" s="40">
        <f t="shared" si="82"/>
        <v>351.27120307346189</v>
      </c>
      <c r="AD218" s="40">
        <f t="shared" si="83"/>
        <v>-5748.7287969265381</v>
      </c>
    </row>
    <row r="219" spans="1:30" ht="15" hidden="1" thickTop="1" x14ac:dyDescent="0.25">
      <c r="A219" s="152">
        <v>43003</v>
      </c>
      <c r="B219" s="65" t="s">
        <v>250</v>
      </c>
      <c r="C219" s="46" t="s">
        <v>63</v>
      </c>
      <c r="D219" s="46">
        <v>500</v>
      </c>
      <c r="E219" s="46">
        <v>13.07</v>
      </c>
      <c r="F219" s="16">
        <f t="shared" si="66"/>
        <v>6600</v>
      </c>
      <c r="G219" s="17">
        <f t="shared" si="67"/>
        <v>12.609954242424244</v>
      </c>
      <c r="H219" s="15">
        <f t="shared" si="68"/>
        <v>83225.698000000019</v>
      </c>
      <c r="I219" s="142">
        <f t="shared" si="69"/>
        <v>3036.3019999999815</v>
      </c>
      <c r="J219" s="33">
        <f t="shared" si="63"/>
        <v>3.6482745990306847E-2</v>
      </c>
      <c r="K219" s="15">
        <f t="shared" si="64"/>
        <v>86262</v>
      </c>
      <c r="L219" s="15">
        <f t="shared" si="70"/>
        <v>-1652</v>
      </c>
      <c r="M219" s="15">
        <f t="shared" si="71"/>
        <v>5</v>
      </c>
      <c r="N219" s="15">
        <f t="shared" si="72"/>
        <v>0</v>
      </c>
      <c r="P219" s="17">
        <f t="shared" si="73"/>
        <v>0.46004575757575594</v>
      </c>
      <c r="Q219" s="15">
        <f t="shared" si="74"/>
        <v>-6540</v>
      </c>
      <c r="R219" s="35"/>
      <c r="S219" s="35">
        <f t="shared" si="75"/>
        <v>-3225.6980000000185</v>
      </c>
      <c r="T219" s="35">
        <f t="shared" si="76"/>
        <v>-246.8016832440718</v>
      </c>
      <c r="U219" s="35">
        <f t="shared" si="77"/>
        <v>6353.1983167559283</v>
      </c>
      <c r="V219" s="15">
        <f t="shared" si="78"/>
        <v>80000</v>
      </c>
      <c r="W219" s="17">
        <f t="shared" si="65"/>
        <v>12.592082918143443</v>
      </c>
      <c r="X219" s="17">
        <f t="shared" si="79"/>
        <v>-1.7871324280800849E-2</v>
      </c>
      <c r="Y219" s="17">
        <f t="shared" si="80"/>
        <v>0.47791708185655679</v>
      </c>
      <c r="Z219" s="150">
        <f t="shared" si="81"/>
        <v>1.0388468407468341</v>
      </c>
      <c r="AA219" s="15">
        <f>SUM(L$2:L219)-SUM(AB$2:AB219)</f>
        <v>3036.3019999999815</v>
      </c>
      <c r="AC219" s="40">
        <f t="shared" si="82"/>
        <v>232.19463267023579</v>
      </c>
      <c r="AD219" s="40">
        <f t="shared" si="83"/>
        <v>-6367.8053673297645</v>
      </c>
    </row>
    <row r="220" spans="1:30" ht="15" hidden="1" thickTop="1" x14ac:dyDescent="0.25">
      <c r="A220" s="152">
        <v>43003</v>
      </c>
      <c r="B220" s="65" t="s">
        <v>322</v>
      </c>
      <c r="C220" s="46" t="s">
        <v>63</v>
      </c>
      <c r="D220" s="46">
        <v>500</v>
      </c>
      <c r="E220" s="46">
        <v>12.88</v>
      </c>
      <c r="F220" s="16">
        <f t="shared" si="66"/>
        <v>7100</v>
      </c>
      <c r="G220" s="17">
        <f t="shared" si="67"/>
        <v>12.62967577464789</v>
      </c>
      <c r="H220" s="15">
        <f t="shared" si="68"/>
        <v>89670.698000000019</v>
      </c>
      <c r="I220" s="142">
        <f t="shared" si="69"/>
        <v>1777.3019999999815</v>
      </c>
      <c r="J220" s="33">
        <f t="shared" si="63"/>
        <v>1.9820320791971411E-2</v>
      </c>
      <c r="K220" s="15">
        <f t="shared" si="64"/>
        <v>91448</v>
      </c>
      <c r="L220" s="15">
        <f t="shared" si="70"/>
        <v>-1259</v>
      </c>
      <c r="M220" s="15">
        <f t="shared" si="71"/>
        <v>5</v>
      </c>
      <c r="N220" s="15">
        <f t="shared" si="72"/>
        <v>0</v>
      </c>
      <c r="P220" s="17">
        <f t="shared" si="73"/>
        <v>0.25032422535211118</v>
      </c>
      <c r="Q220" s="15">
        <f t="shared" si="74"/>
        <v>-6445</v>
      </c>
      <c r="R220" s="35"/>
      <c r="S220" s="35">
        <f t="shared" si="75"/>
        <v>-9670.6980000000185</v>
      </c>
      <c r="T220" s="35">
        <f t="shared" si="76"/>
        <v>-750.83059006211317</v>
      </c>
      <c r="U220" s="35">
        <f t="shared" si="77"/>
        <v>6349.1694099378865</v>
      </c>
      <c r="V220" s="15">
        <f t="shared" si="78"/>
        <v>80000</v>
      </c>
      <c r="W220" s="17">
        <f t="shared" si="65"/>
        <v>12.600073306404756</v>
      </c>
      <c r="X220" s="17">
        <f t="shared" si="79"/>
        <v>-2.9602468243133728E-2</v>
      </c>
      <c r="Y220" s="17">
        <f t="shared" si="80"/>
        <v>0.27992669359524491</v>
      </c>
      <c r="Z220" s="150">
        <f t="shared" si="81"/>
        <v>1.1182565059434222</v>
      </c>
      <c r="AA220" s="15">
        <f>SUM(L$2:L220)-SUM(AB$2:AB220)</f>
        <v>1777.3019999999815</v>
      </c>
      <c r="AC220" s="40">
        <f t="shared" si="82"/>
        <v>137.92029107142716</v>
      </c>
      <c r="AD220" s="40">
        <f t="shared" si="83"/>
        <v>-6962.0797089285725</v>
      </c>
    </row>
    <row r="221" spans="1:30" ht="15" hidden="1" thickTop="1" x14ac:dyDescent="0.25">
      <c r="A221" s="152">
        <v>43003</v>
      </c>
      <c r="B221" s="65" t="s">
        <v>249</v>
      </c>
      <c r="C221" s="46" t="s">
        <v>63</v>
      </c>
      <c r="D221" s="46">
        <v>500</v>
      </c>
      <c r="E221" s="46">
        <v>12.76</v>
      </c>
      <c r="F221" s="16">
        <f t="shared" si="66"/>
        <v>7600</v>
      </c>
      <c r="G221" s="17">
        <f t="shared" si="67"/>
        <v>12.638907631578951</v>
      </c>
      <c r="H221" s="15">
        <f t="shared" si="68"/>
        <v>96055.698000000019</v>
      </c>
      <c r="I221" s="142">
        <f t="shared" si="69"/>
        <v>920.30199999998149</v>
      </c>
      <c r="J221" s="33">
        <f t="shared" si="63"/>
        <v>9.5809204363907045E-3</v>
      </c>
      <c r="K221" s="15">
        <f t="shared" si="64"/>
        <v>96976</v>
      </c>
      <c r="L221" s="15">
        <f t="shared" si="70"/>
        <v>-857</v>
      </c>
      <c r="M221" s="15">
        <f t="shared" si="71"/>
        <v>5</v>
      </c>
      <c r="N221" s="15">
        <f t="shared" si="72"/>
        <v>0</v>
      </c>
      <c r="P221" s="17">
        <f t="shared" si="73"/>
        <v>0.1210923684210492</v>
      </c>
      <c r="Q221" s="15">
        <f t="shared" si="74"/>
        <v>-6385</v>
      </c>
      <c r="R221" s="35"/>
      <c r="S221" s="35">
        <f t="shared" si="75"/>
        <v>-16055.698000000019</v>
      </c>
      <c r="T221" s="35">
        <f t="shared" si="76"/>
        <v>-1258.2835423197507</v>
      </c>
      <c r="U221" s="35">
        <f t="shared" si="77"/>
        <v>6341.7164576802497</v>
      </c>
      <c r="V221" s="15">
        <f t="shared" si="78"/>
        <v>80000</v>
      </c>
      <c r="W221" s="17">
        <f t="shared" si="65"/>
        <v>12.614881244511423</v>
      </c>
      <c r="X221" s="17">
        <f t="shared" si="79"/>
        <v>-2.4026387067527466E-2</v>
      </c>
      <c r="Y221" s="17">
        <f t="shared" si="80"/>
        <v>0.14511875548857667</v>
      </c>
      <c r="Z221" s="150">
        <f t="shared" si="81"/>
        <v>1.1984137182285852</v>
      </c>
      <c r="AA221" s="15">
        <f>SUM(L$2:L221)-SUM(AB$2:AB221)</f>
        <v>920.30199999998149</v>
      </c>
      <c r="AC221" s="40">
        <f t="shared" si="82"/>
        <v>72.087919200625507</v>
      </c>
      <c r="AD221" s="40">
        <f t="shared" si="83"/>
        <v>-7527.9120807993741</v>
      </c>
    </row>
    <row r="222" spans="1:30" ht="15" hidden="1" thickTop="1" x14ac:dyDescent="0.25">
      <c r="A222" s="152">
        <v>43005</v>
      </c>
      <c r="B222" s="65"/>
      <c r="C222" s="46" t="s">
        <v>69</v>
      </c>
      <c r="D222" s="46">
        <v>400</v>
      </c>
      <c r="E222" s="46">
        <v>12.9</v>
      </c>
      <c r="F222" s="16">
        <f t="shared" si="66"/>
        <v>7200</v>
      </c>
      <c r="G222" s="17">
        <f t="shared" si="67"/>
        <v>12.625813611111115</v>
      </c>
      <c r="H222" s="15">
        <f t="shared" si="68"/>
        <v>90905.858000000022</v>
      </c>
      <c r="I222" s="142">
        <f t="shared" si="69"/>
        <v>1974.141999999978</v>
      </c>
      <c r="J222" s="33">
        <f t="shared" si="63"/>
        <v>2.1716334276279281E-2</v>
      </c>
      <c r="K222" s="15">
        <f t="shared" si="64"/>
        <v>92880</v>
      </c>
      <c r="L222" s="15">
        <f t="shared" si="70"/>
        <v>1053.8399999999965</v>
      </c>
      <c r="M222" s="15">
        <f t="shared" si="71"/>
        <v>5</v>
      </c>
      <c r="N222" s="15">
        <f t="shared" si="72"/>
        <v>5.16</v>
      </c>
      <c r="P222" s="17">
        <f t="shared" si="73"/>
        <v>0.2741863888888858</v>
      </c>
      <c r="Q222" s="15">
        <f t="shared" si="74"/>
        <v>5149.8399999999965</v>
      </c>
      <c r="R222" s="35"/>
      <c r="S222" s="35">
        <f t="shared" si="75"/>
        <v>-10905.858000000022</v>
      </c>
      <c r="T222" s="35">
        <f t="shared" si="76"/>
        <v>-845.41534883721101</v>
      </c>
      <c r="U222" s="35">
        <f t="shared" si="77"/>
        <v>6354.5846511627888</v>
      </c>
      <c r="V222" s="15">
        <f t="shared" si="78"/>
        <v>80000</v>
      </c>
      <c r="W222" s="17">
        <f t="shared" si="65"/>
        <v>12.589335793230996</v>
      </c>
      <c r="X222" s="17">
        <f t="shared" si="79"/>
        <v>-3.6477817880118835E-2</v>
      </c>
      <c r="Y222" s="17">
        <f t="shared" si="80"/>
        <v>0.31066420676900464</v>
      </c>
      <c r="Z222" s="150">
        <f t="shared" si="81"/>
        <v>1.1330402213907897</v>
      </c>
      <c r="AA222" s="15">
        <f>SUM(L$2:L222)-SUM(AB$2:AB222)</f>
        <v>1974.141999999978</v>
      </c>
      <c r="AC222" s="40">
        <f t="shared" si="82"/>
        <v>152.95774643410684</v>
      </c>
      <c r="AD222" s="40">
        <f t="shared" si="83"/>
        <v>-7047.0422535658936</v>
      </c>
    </row>
    <row r="223" spans="1:30" ht="15" hidden="1" thickTop="1" x14ac:dyDescent="0.25">
      <c r="A223" s="152">
        <v>43017</v>
      </c>
      <c r="B223" s="65"/>
      <c r="C223" s="46" t="s">
        <v>69</v>
      </c>
      <c r="D223" s="46">
        <v>400</v>
      </c>
      <c r="E223" s="46">
        <v>12.92</v>
      </c>
      <c r="F223" s="16">
        <f t="shared" si="66"/>
        <v>6800</v>
      </c>
      <c r="G223" s="17">
        <f t="shared" si="67"/>
        <v>12.610003823529416</v>
      </c>
      <c r="H223" s="15">
        <f t="shared" si="68"/>
        <v>85748.026000000027</v>
      </c>
      <c r="I223" s="142">
        <f t="shared" si="69"/>
        <v>2107.9739999999729</v>
      </c>
      <c r="J223" s="33">
        <f t="shared" si="63"/>
        <v>2.4583353090833478E-2</v>
      </c>
      <c r="K223" s="15">
        <f t="shared" si="64"/>
        <v>87856</v>
      </c>
      <c r="L223" s="15">
        <f t="shared" si="70"/>
        <v>133.83199999999488</v>
      </c>
      <c r="M223" s="15">
        <f t="shared" si="71"/>
        <v>5</v>
      </c>
      <c r="N223" s="15">
        <f t="shared" si="72"/>
        <v>5.1680000000000001</v>
      </c>
      <c r="P223" s="17">
        <f t="shared" si="73"/>
        <v>0.30999617647058386</v>
      </c>
      <c r="Q223" s="15">
        <f t="shared" si="74"/>
        <v>5157.8319999999949</v>
      </c>
      <c r="R223" s="35"/>
      <c r="S223" s="35">
        <f t="shared" si="75"/>
        <v>-5748.0260000000271</v>
      </c>
      <c r="T223" s="35">
        <f t="shared" si="76"/>
        <v>-444.89365325077608</v>
      </c>
      <c r="U223" s="35">
        <f t="shared" si="77"/>
        <v>6355.106346749224</v>
      </c>
      <c r="V223" s="15">
        <f t="shared" si="78"/>
        <v>80000</v>
      </c>
      <c r="W223" s="17">
        <f t="shared" si="65"/>
        <v>12.588302324936191</v>
      </c>
      <c r="X223" s="17">
        <f t="shared" si="79"/>
        <v>-2.1701498593225566E-2</v>
      </c>
      <c r="Y223" s="17">
        <f t="shared" si="80"/>
        <v>0.33169767506380943</v>
      </c>
      <c r="Z223" s="150">
        <f t="shared" si="81"/>
        <v>1.0700056976195762</v>
      </c>
      <c r="AA223" s="15">
        <f>SUM(L$2:L223)-SUM(AB$2:AB223)</f>
        <v>2107.9739999999729</v>
      </c>
      <c r="AC223" s="40">
        <f t="shared" si="82"/>
        <v>163.07430441176263</v>
      </c>
      <c r="AD223" s="40">
        <f t="shared" si="83"/>
        <v>-6636.9256955882374</v>
      </c>
    </row>
    <row r="224" spans="1:30" ht="15" hidden="1" thickTop="1" x14ac:dyDescent="0.25">
      <c r="A224" s="152">
        <v>43018</v>
      </c>
      <c r="B224" s="65"/>
      <c r="C224" s="46" t="s">
        <v>69</v>
      </c>
      <c r="D224" s="46">
        <v>400</v>
      </c>
      <c r="E224" s="46">
        <v>13.18</v>
      </c>
      <c r="F224" s="16">
        <f t="shared" si="66"/>
        <v>6400</v>
      </c>
      <c r="G224" s="17">
        <f t="shared" si="67"/>
        <v>12.575984062500003</v>
      </c>
      <c r="H224" s="15">
        <f t="shared" si="68"/>
        <v>80486.298000000024</v>
      </c>
      <c r="I224" s="142">
        <f t="shared" si="69"/>
        <v>3865.7019999999757</v>
      </c>
      <c r="J224" s="33">
        <f t="shared" si="63"/>
        <v>4.8029317984037173E-2</v>
      </c>
      <c r="K224" s="15">
        <f t="shared" si="64"/>
        <v>84352</v>
      </c>
      <c r="L224" s="15">
        <f t="shared" si="70"/>
        <v>1757.7280000000028</v>
      </c>
      <c r="M224" s="15">
        <f t="shared" ref="M224:M287" si="84">IF(D224*E224*2.5/10000&gt;5,D224*E224*2.5/10000,5)</f>
        <v>5</v>
      </c>
      <c r="N224" s="15">
        <f t="shared" si="72"/>
        <v>5.2720000000000002</v>
      </c>
      <c r="P224" s="17">
        <f t="shared" si="73"/>
        <v>0.60401593749999627</v>
      </c>
      <c r="Q224" s="15">
        <f t="shared" si="74"/>
        <v>5261.7280000000028</v>
      </c>
      <c r="R224" s="35"/>
      <c r="S224" s="35">
        <f t="shared" si="75"/>
        <v>-486.29800000002433</v>
      </c>
      <c r="T224" s="35">
        <f t="shared" si="76"/>
        <v>-36.896661608499571</v>
      </c>
      <c r="U224" s="35">
        <f t="shared" si="77"/>
        <v>6363.1033383915001</v>
      </c>
      <c r="V224" s="15">
        <f t="shared" si="78"/>
        <v>80000</v>
      </c>
      <c r="W224" s="17">
        <f t="shared" si="65"/>
        <v>12.572481656446403</v>
      </c>
      <c r="X224" s="17">
        <f t="shared" si="79"/>
        <v>-3.5024060536006374E-3</v>
      </c>
      <c r="Y224" s="17">
        <f t="shared" si="80"/>
        <v>0.60751834355359691</v>
      </c>
      <c r="Z224" s="150">
        <f t="shared" si="81"/>
        <v>1.0057985325157122</v>
      </c>
      <c r="AA224" s="15">
        <f>SUM(L$2:L224)-SUM(AB$2:AB224)</f>
        <v>3865.7019999999757</v>
      </c>
      <c r="AC224" s="40">
        <f t="shared" si="82"/>
        <v>293.15395667678121</v>
      </c>
      <c r="AD224" s="40">
        <f t="shared" si="83"/>
        <v>-6106.8460433232185</v>
      </c>
    </row>
    <row r="225" spans="1:30" ht="15" hidden="1" thickTop="1" x14ac:dyDescent="0.25">
      <c r="A225" s="152">
        <v>43020</v>
      </c>
      <c r="B225" s="65" t="s">
        <v>573</v>
      </c>
      <c r="C225" s="46" t="s">
        <v>63</v>
      </c>
      <c r="D225" s="46">
        <v>500</v>
      </c>
      <c r="E225" s="46">
        <v>12.96</v>
      </c>
      <c r="F225" s="16">
        <f t="shared" si="66"/>
        <v>6900</v>
      </c>
      <c r="G225" s="17">
        <f t="shared" si="67"/>
        <v>12.604535942028988</v>
      </c>
      <c r="H225" s="15">
        <f t="shared" si="68"/>
        <v>86971.298000000024</v>
      </c>
      <c r="I225" s="142">
        <f t="shared" si="69"/>
        <v>2452.7019999999757</v>
      </c>
      <c r="J225" s="33">
        <f t="shared" si="63"/>
        <v>2.8201280840950371E-2</v>
      </c>
      <c r="K225" s="15">
        <f t="shared" si="64"/>
        <v>89424</v>
      </c>
      <c r="L225" s="15">
        <f t="shared" si="70"/>
        <v>-1413</v>
      </c>
      <c r="M225" s="15">
        <f t="shared" si="84"/>
        <v>5</v>
      </c>
      <c r="N225" s="15">
        <f t="shared" si="72"/>
        <v>0</v>
      </c>
      <c r="P225" s="17">
        <f t="shared" si="73"/>
        <v>0.35546405797101244</v>
      </c>
      <c r="Q225" s="15">
        <f t="shared" si="74"/>
        <v>-6485</v>
      </c>
      <c r="R225" s="35"/>
      <c r="S225" s="35">
        <f t="shared" si="75"/>
        <v>-6971.2980000000243</v>
      </c>
      <c r="T225" s="35">
        <f t="shared" si="76"/>
        <v>-537.90879629629819</v>
      </c>
      <c r="U225" s="35">
        <f t="shared" si="77"/>
        <v>6362.0912037037015</v>
      </c>
      <c r="V225" s="15">
        <f t="shared" si="78"/>
        <v>80000</v>
      </c>
      <c r="W225" s="17">
        <f t="shared" si="65"/>
        <v>12.574481791997554</v>
      </c>
      <c r="X225" s="17">
        <f t="shared" si="79"/>
        <v>-3.005415003143419E-2</v>
      </c>
      <c r="Y225" s="17">
        <f t="shared" si="80"/>
        <v>0.38551820800244663</v>
      </c>
      <c r="Z225" s="150">
        <f t="shared" si="81"/>
        <v>1.0845490545597891</v>
      </c>
      <c r="AA225" s="15">
        <f>SUM(L$2:L225)-SUM(AB$2:AB225)</f>
        <v>2452.7019999999757</v>
      </c>
      <c r="AC225" s="40">
        <f t="shared" si="82"/>
        <v>189.1570716820969</v>
      </c>
      <c r="AD225" s="40">
        <f t="shared" si="83"/>
        <v>-6710.842928317903</v>
      </c>
    </row>
    <row r="226" spans="1:30" ht="15" hidden="1" thickTop="1" x14ac:dyDescent="0.25">
      <c r="A226" s="152">
        <v>43021</v>
      </c>
      <c r="B226" s="65"/>
      <c r="C226" s="46" t="s">
        <v>69</v>
      </c>
      <c r="D226" s="46">
        <v>400</v>
      </c>
      <c r="E226" s="46">
        <v>13.13</v>
      </c>
      <c r="F226" s="16">
        <f t="shared" si="66"/>
        <v>6500</v>
      </c>
      <c r="G226" s="17">
        <f t="shared" si="67"/>
        <v>12.573776923076926</v>
      </c>
      <c r="H226" s="15">
        <f t="shared" si="68"/>
        <v>81729.550000000017</v>
      </c>
      <c r="I226" s="142">
        <f t="shared" si="69"/>
        <v>3615.4499999999825</v>
      </c>
      <c r="J226" s="33">
        <f t="shared" si="63"/>
        <v>4.4236754025930497E-2</v>
      </c>
      <c r="K226" s="15">
        <f t="shared" si="64"/>
        <v>85345</v>
      </c>
      <c r="L226" s="15">
        <f t="shared" si="70"/>
        <v>1162.7480000000069</v>
      </c>
      <c r="M226" s="15">
        <f t="shared" si="84"/>
        <v>5</v>
      </c>
      <c r="N226" s="15">
        <f t="shared" si="72"/>
        <v>5.2519999999999998</v>
      </c>
      <c r="P226" s="17">
        <f t="shared" si="73"/>
        <v>0.55622307692307515</v>
      </c>
      <c r="Q226" s="15">
        <f t="shared" si="74"/>
        <v>5241.7480000000069</v>
      </c>
      <c r="R226" s="35"/>
      <c r="S226" s="35">
        <f t="shared" si="75"/>
        <v>-1729.5500000000175</v>
      </c>
      <c r="T226" s="35">
        <f t="shared" si="76"/>
        <v>-131.72505712109805</v>
      </c>
      <c r="U226" s="35">
        <f t="shared" si="77"/>
        <v>6368.274942878902</v>
      </c>
      <c r="V226" s="15">
        <f t="shared" si="78"/>
        <v>80000</v>
      </c>
      <c r="W226" s="17">
        <f t="shared" si="65"/>
        <v>12.562271685436126</v>
      </c>
      <c r="X226" s="17">
        <f t="shared" si="79"/>
        <v>-1.1505237640799137E-2</v>
      </c>
      <c r="Y226" s="17">
        <f t="shared" si="80"/>
        <v>0.56772831456387429</v>
      </c>
      <c r="Z226" s="150">
        <f t="shared" si="81"/>
        <v>1.0206845744416853</v>
      </c>
      <c r="AA226" s="15">
        <f>SUM(L$2:L226)-SUM(AB$2:AB226)</f>
        <v>3615.4499999999825</v>
      </c>
      <c r="AC226" s="40">
        <f t="shared" si="82"/>
        <v>275.22027989337266</v>
      </c>
      <c r="AD226" s="40">
        <f t="shared" si="83"/>
        <v>-6224.7797201066278</v>
      </c>
    </row>
    <row r="227" spans="1:30" ht="15" hidden="1" thickTop="1" x14ac:dyDescent="0.25">
      <c r="A227" s="152">
        <v>43021</v>
      </c>
      <c r="B227" s="65"/>
      <c r="C227" s="46" t="s">
        <v>69</v>
      </c>
      <c r="D227" s="46">
        <v>400</v>
      </c>
      <c r="E227" s="46">
        <v>13.24</v>
      </c>
      <c r="F227" s="16">
        <f t="shared" si="66"/>
        <v>6100</v>
      </c>
      <c r="G227" s="17">
        <f t="shared" si="67"/>
        <v>12.531778032786889</v>
      </c>
      <c r="H227" s="15">
        <f t="shared" si="68"/>
        <v>76443.84600000002</v>
      </c>
      <c r="I227" s="142">
        <f t="shared" si="69"/>
        <v>4320.1539999999804</v>
      </c>
      <c r="J227" s="33">
        <f t="shared" si="63"/>
        <v>5.6514084861716378E-2</v>
      </c>
      <c r="K227" s="15">
        <f t="shared" si="64"/>
        <v>80764</v>
      </c>
      <c r="L227" s="15">
        <f t="shared" si="70"/>
        <v>704.7039999999979</v>
      </c>
      <c r="M227" s="15">
        <f t="shared" si="84"/>
        <v>5</v>
      </c>
      <c r="N227" s="15">
        <f t="shared" si="72"/>
        <v>5.2960000000000003</v>
      </c>
      <c r="P227" s="17">
        <f t="shared" si="73"/>
        <v>0.70822196721311137</v>
      </c>
      <c r="Q227" s="15">
        <f t="shared" si="74"/>
        <v>5285.7039999999979</v>
      </c>
      <c r="R227" s="35"/>
      <c r="S227" s="35">
        <f t="shared" si="75"/>
        <v>3556.1539999999804</v>
      </c>
      <c r="T227" s="35">
        <f t="shared" si="76"/>
        <v>268.5916918428988</v>
      </c>
      <c r="U227" s="35">
        <f t="shared" si="77"/>
        <v>6368.5916918428984</v>
      </c>
      <c r="V227" s="15">
        <f t="shared" si="78"/>
        <v>80000</v>
      </c>
      <c r="W227" s="17">
        <f t="shared" si="65"/>
        <v>12.561646886935243</v>
      </c>
      <c r="X227" s="17">
        <f t="shared" si="79"/>
        <v>2.9868854148354274E-2</v>
      </c>
      <c r="Y227" s="17">
        <f t="shared" si="80"/>
        <v>0.6783531130647571</v>
      </c>
      <c r="Z227" s="150">
        <f t="shared" si="81"/>
        <v>0.95782557512881228</v>
      </c>
      <c r="AA227" s="15">
        <f>SUM(L$2:L227)-SUM(AB$2:AB227)</f>
        <v>4320.1539999999804</v>
      </c>
      <c r="AC227" s="40">
        <f t="shared" si="82"/>
        <v>326.13247152567834</v>
      </c>
      <c r="AD227" s="40">
        <f t="shared" si="83"/>
        <v>-5773.8675284743213</v>
      </c>
    </row>
    <row r="228" spans="1:30" ht="15" hidden="1" thickTop="1" x14ac:dyDescent="0.25">
      <c r="A228" s="152">
        <v>43024</v>
      </c>
      <c r="B228" s="65"/>
      <c r="C228" s="46" t="s">
        <v>69</v>
      </c>
      <c r="D228" s="46">
        <v>400</v>
      </c>
      <c r="E228" s="46">
        <v>13.47</v>
      </c>
      <c r="F228" s="16">
        <f t="shared" si="66"/>
        <v>5700</v>
      </c>
      <c r="G228" s="17">
        <f t="shared" si="67"/>
        <v>12.467760350877198</v>
      </c>
      <c r="H228" s="15">
        <f t="shared" si="68"/>
        <v>71066.234000000026</v>
      </c>
      <c r="I228" s="142">
        <f t="shared" si="69"/>
        <v>5712.7659999999742</v>
      </c>
      <c r="J228" s="33">
        <f t="shared" si="63"/>
        <v>8.0386502540713986E-2</v>
      </c>
      <c r="K228" s="15">
        <f t="shared" si="64"/>
        <v>76779</v>
      </c>
      <c r="L228" s="15">
        <f t="shared" si="70"/>
        <v>1392.6119999999937</v>
      </c>
      <c r="M228" s="15">
        <f t="shared" si="84"/>
        <v>5</v>
      </c>
      <c r="N228" s="15">
        <f t="shared" si="72"/>
        <v>5.3879999999999999</v>
      </c>
      <c r="P228" s="17">
        <f t="shared" si="73"/>
        <v>1.0022396491228029</v>
      </c>
      <c r="Q228" s="15">
        <f t="shared" si="74"/>
        <v>5377.6119999999937</v>
      </c>
      <c r="R228" s="35"/>
      <c r="S228" s="35">
        <f t="shared" si="75"/>
        <v>8933.7659999999742</v>
      </c>
      <c r="T228" s="35">
        <f t="shared" si="76"/>
        <v>663.23429844097802</v>
      </c>
      <c r="U228" s="35">
        <f t="shared" si="77"/>
        <v>6363.2342984409779</v>
      </c>
      <c r="V228" s="15">
        <f t="shared" si="78"/>
        <v>80000</v>
      </c>
      <c r="W228" s="17">
        <f t="shared" si="65"/>
        <v>12.572222905512119</v>
      </c>
      <c r="X228" s="17">
        <f t="shared" si="79"/>
        <v>0.10446255463492093</v>
      </c>
      <c r="Y228" s="17">
        <f t="shared" si="80"/>
        <v>0.89777709448788201</v>
      </c>
      <c r="Z228" s="150">
        <f t="shared" si="81"/>
        <v>0.89577088201773847</v>
      </c>
      <c r="AA228" s="15">
        <f>SUM(L$2:L228)-SUM(AB$2:AB228)</f>
        <v>5712.7659999999742</v>
      </c>
      <c r="AC228" s="40">
        <f t="shared" si="82"/>
        <v>423.89826406829798</v>
      </c>
      <c r="AD228" s="40">
        <f t="shared" si="83"/>
        <v>-5276.101735931702</v>
      </c>
    </row>
    <row r="229" spans="1:30" ht="15" hidden="1" thickTop="1" x14ac:dyDescent="0.25">
      <c r="A229" s="152">
        <v>43024</v>
      </c>
      <c r="B229" s="65" t="s">
        <v>574</v>
      </c>
      <c r="C229" s="46" t="s">
        <v>63</v>
      </c>
      <c r="D229" s="46">
        <v>500</v>
      </c>
      <c r="E229" s="46">
        <v>13.16</v>
      </c>
      <c r="F229" s="16">
        <f t="shared" si="66"/>
        <v>6200</v>
      </c>
      <c r="G229" s="17">
        <f t="shared" si="67"/>
        <v>12.524392580645165</v>
      </c>
      <c r="H229" s="15">
        <f t="shared" si="68"/>
        <v>77651.234000000026</v>
      </c>
      <c r="I229" s="142">
        <f t="shared" si="69"/>
        <v>3940.7659999999742</v>
      </c>
      <c r="J229" s="33">
        <f t="shared" si="63"/>
        <v>5.0749560528554886E-2</v>
      </c>
      <c r="K229" s="15">
        <f t="shared" si="64"/>
        <v>81592</v>
      </c>
      <c r="L229" s="15">
        <f t="shared" si="70"/>
        <v>-1772</v>
      </c>
      <c r="M229" s="15">
        <f t="shared" si="84"/>
        <v>5</v>
      </c>
      <c r="N229" s="15">
        <f t="shared" si="72"/>
        <v>0</v>
      </c>
      <c r="P229" s="17">
        <f t="shared" si="73"/>
        <v>0.63560741935483556</v>
      </c>
      <c r="Q229" s="15">
        <f t="shared" si="74"/>
        <v>-6585</v>
      </c>
      <c r="R229" s="35"/>
      <c r="S229" s="35">
        <f t="shared" si="75"/>
        <v>2348.7659999999742</v>
      </c>
      <c r="T229" s="35">
        <f t="shared" si="76"/>
        <v>178.47765957446612</v>
      </c>
      <c r="U229" s="35">
        <f t="shared" si="77"/>
        <v>6378.4776595744661</v>
      </c>
      <c r="V229" s="15">
        <f t="shared" si="78"/>
        <v>80000</v>
      </c>
      <c r="W229" s="17">
        <f t="shared" si="65"/>
        <v>12.542177658945837</v>
      </c>
      <c r="X229" s="17">
        <f t="shared" si="79"/>
        <v>1.7785078300672552E-2</v>
      </c>
      <c r="Y229" s="17">
        <f t="shared" si="80"/>
        <v>0.617822341054163</v>
      </c>
      <c r="Z229" s="150">
        <f t="shared" si="81"/>
        <v>0.97201876856830238</v>
      </c>
      <c r="AA229" s="15">
        <f>SUM(L$2:L229)-SUM(AB$2:AB229)</f>
        <v>3940.7659999999742</v>
      </c>
      <c r="AC229" s="40">
        <f t="shared" si="82"/>
        <v>299.30057879939017</v>
      </c>
      <c r="AD229" s="40">
        <f t="shared" si="83"/>
        <v>-5900.6994212006102</v>
      </c>
    </row>
    <row r="230" spans="1:30" ht="15" hidden="1" thickTop="1" x14ac:dyDescent="0.25">
      <c r="A230" s="152">
        <v>43025</v>
      </c>
      <c r="B230" s="65" t="s">
        <v>306</v>
      </c>
      <c r="C230" s="46" t="s">
        <v>63</v>
      </c>
      <c r="D230" s="46">
        <v>500</v>
      </c>
      <c r="E230" s="46">
        <v>12.83</v>
      </c>
      <c r="F230" s="16">
        <f t="shared" si="66"/>
        <v>6700</v>
      </c>
      <c r="G230" s="17">
        <f t="shared" si="67"/>
        <v>12.547945373134333</v>
      </c>
      <c r="H230" s="15">
        <f t="shared" si="68"/>
        <v>84071.234000000026</v>
      </c>
      <c r="I230" s="142">
        <f t="shared" si="69"/>
        <v>1889.7659999999742</v>
      </c>
      <c r="J230" s="33">
        <f t="shared" si="63"/>
        <v>2.2478152277388613E-2</v>
      </c>
      <c r="K230" s="15">
        <f t="shared" si="64"/>
        <v>85961</v>
      </c>
      <c r="L230" s="15">
        <f t="shared" si="70"/>
        <v>-2051</v>
      </c>
      <c r="M230" s="15">
        <f t="shared" si="84"/>
        <v>5</v>
      </c>
      <c r="N230" s="15">
        <f t="shared" si="72"/>
        <v>0</v>
      </c>
      <c r="P230" s="17">
        <f t="shared" si="73"/>
        <v>0.2820546268656674</v>
      </c>
      <c r="Q230" s="15">
        <f t="shared" si="74"/>
        <v>-6420</v>
      </c>
      <c r="R230" s="35"/>
      <c r="S230" s="35">
        <f t="shared" si="75"/>
        <v>-4071.2340000000258</v>
      </c>
      <c r="T230" s="35">
        <f t="shared" si="76"/>
        <v>-317.32143413873933</v>
      </c>
      <c r="U230" s="35">
        <f t="shared" si="77"/>
        <v>6382.6785658612607</v>
      </c>
      <c r="V230" s="15">
        <f t="shared" si="78"/>
        <v>80000</v>
      </c>
      <c r="W230" s="17">
        <f t="shared" si="65"/>
        <v>12.533922737060944</v>
      </c>
      <c r="X230" s="17">
        <f t="shared" si="79"/>
        <v>-1.4022636073388384E-2</v>
      </c>
      <c r="Y230" s="17">
        <f t="shared" si="80"/>
        <v>0.29607726293905579</v>
      </c>
      <c r="Z230" s="150">
        <f t="shared" si="81"/>
        <v>1.0497160292288541</v>
      </c>
      <c r="AA230" s="15">
        <f>SUM(L$2:L230)-SUM(AB$2:AB230)</f>
        <v>1889.7659999999742</v>
      </c>
      <c r="AC230" s="40">
        <f t="shared" si="82"/>
        <v>147.21910498830664</v>
      </c>
      <c r="AD230" s="40">
        <f t="shared" si="83"/>
        <v>-6552.7808950116932</v>
      </c>
    </row>
    <row r="231" spans="1:30" ht="15" hidden="1" thickTop="1" x14ac:dyDescent="0.25">
      <c r="A231" s="152">
        <v>43026</v>
      </c>
      <c r="B231" s="65"/>
      <c r="C231" s="46" t="s">
        <v>69</v>
      </c>
      <c r="D231" s="46">
        <v>400</v>
      </c>
      <c r="E231" s="46">
        <v>12.99</v>
      </c>
      <c r="F231" s="16">
        <f t="shared" si="66"/>
        <v>6300</v>
      </c>
      <c r="G231" s="17">
        <f t="shared" si="67"/>
        <v>12.521496825396829</v>
      </c>
      <c r="H231" s="15">
        <f t="shared" si="68"/>
        <v>78885.430000000022</v>
      </c>
      <c r="I231" s="142">
        <f t="shared" si="69"/>
        <v>2951.5699999999779</v>
      </c>
      <c r="J231" s="33">
        <f t="shared" si="63"/>
        <v>3.7415908108759464E-2</v>
      </c>
      <c r="K231" s="15">
        <f t="shared" si="64"/>
        <v>81837</v>
      </c>
      <c r="L231" s="15">
        <f t="shared" si="70"/>
        <v>1061.8040000000037</v>
      </c>
      <c r="M231" s="15">
        <f t="shared" si="84"/>
        <v>5</v>
      </c>
      <c r="N231" s="15">
        <f t="shared" si="72"/>
        <v>5.1959999999999997</v>
      </c>
      <c r="P231" s="17">
        <f t="shared" si="73"/>
        <v>0.46850317460317115</v>
      </c>
      <c r="Q231" s="15">
        <f t="shared" si="74"/>
        <v>5185.8040000000037</v>
      </c>
      <c r="R231" s="35"/>
      <c r="S231" s="35">
        <f t="shared" si="75"/>
        <v>1114.5699999999779</v>
      </c>
      <c r="T231" s="35">
        <f t="shared" si="76"/>
        <v>85.802155504232317</v>
      </c>
      <c r="U231" s="35">
        <f t="shared" si="77"/>
        <v>6385.8021555042324</v>
      </c>
      <c r="V231" s="15">
        <f t="shared" si="78"/>
        <v>80000</v>
      </c>
      <c r="W231" s="17">
        <f t="shared" si="65"/>
        <v>12.527791818768472</v>
      </c>
      <c r="X231" s="17">
        <f t="shared" si="79"/>
        <v>6.2949933716431872E-3</v>
      </c>
      <c r="Y231" s="17">
        <f t="shared" si="80"/>
        <v>0.46220818123152796</v>
      </c>
      <c r="Z231" s="150">
        <f t="shared" si="81"/>
        <v>0.98656360572801727</v>
      </c>
      <c r="AA231" s="15">
        <f>SUM(L$2:L231)-SUM(AB$2:AB231)</f>
        <v>2951.5699999999779</v>
      </c>
      <c r="AC231" s="40">
        <f t="shared" si="82"/>
        <v>227.10502040030624</v>
      </c>
      <c r="AD231" s="40">
        <f t="shared" si="83"/>
        <v>-6072.8949795996941</v>
      </c>
    </row>
    <row r="232" spans="1:30" ht="15" hidden="1" thickTop="1" x14ac:dyDescent="0.25">
      <c r="A232" s="152">
        <v>43026</v>
      </c>
      <c r="B232" s="65" t="s">
        <v>575</v>
      </c>
      <c r="C232" s="46" t="s">
        <v>63</v>
      </c>
      <c r="D232" s="46">
        <v>500</v>
      </c>
      <c r="E232" s="46">
        <v>12.77</v>
      </c>
      <c r="F232" s="16">
        <f t="shared" si="66"/>
        <v>6800</v>
      </c>
      <c r="G232" s="17">
        <f t="shared" si="67"/>
        <v>12.54050441176471</v>
      </c>
      <c r="H232" s="15">
        <f t="shared" si="68"/>
        <v>85275.430000000022</v>
      </c>
      <c r="I232" s="142">
        <f t="shared" si="69"/>
        <v>1560.5699999999779</v>
      </c>
      <c r="J232" s="33">
        <f t="shared" si="63"/>
        <v>1.8300347474061056E-2</v>
      </c>
      <c r="K232" s="15">
        <f t="shared" si="64"/>
        <v>86836</v>
      </c>
      <c r="L232" s="15">
        <f t="shared" si="70"/>
        <v>-1391</v>
      </c>
      <c r="M232" s="15">
        <f t="shared" si="84"/>
        <v>5</v>
      </c>
      <c r="N232" s="15">
        <f t="shared" si="72"/>
        <v>0</v>
      </c>
      <c r="P232" s="17">
        <f t="shared" si="73"/>
        <v>0.22949558823528982</v>
      </c>
      <c r="Q232" s="15">
        <f t="shared" si="74"/>
        <v>-6390</v>
      </c>
      <c r="R232" s="35"/>
      <c r="S232" s="35">
        <f t="shared" si="75"/>
        <v>-5275.4300000000221</v>
      </c>
      <c r="T232" s="35">
        <f t="shared" si="76"/>
        <v>-413.1111981205969</v>
      </c>
      <c r="U232" s="35">
        <f t="shared" si="77"/>
        <v>6386.8888018794032</v>
      </c>
      <c r="V232" s="15">
        <f t="shared" si="78"/>
        <v>80000</v>
      </c>
      <c r="W232" s="17">
        <f t="shared" si="65"/>
        <v>12.525660377312226</v>
      </c>
      <c r="X232" s="17">
        <f t="shared" si="79"/>
        <v>-1.4844034452483612E-2</v>
      </c>
      <c r="Y232" s="17">
        <f t="shared" si="80"/>
        <v>0.24433962268777343</v>
      </c>
      <c r="Z232" s="150">
        <f t="shared" si="81"/>
        <v>1.0646811320715392</v>
      </c>
      <c r="AA232" s="15">
        <f>SUM(L$2:L232)-SUM(AB$2:AB232)</f>
        <v>1560.5699999999779</v>
      </c>
      <c r="AC232" s="40">
        <f t="shared" si="82"/>
        <v>122.14484847298183</v>
      </c>
      <c r="AD232" s="40">
        <f t="shared" si="83"/>
        <v>-6677.8551515270183</v>
      </c>
    </row>
    <row r="233" spans="1:30" ht="15" hidden="1" thickTop="1" x14ac:dyDescent="0.25">
      <c r="A233" s="152">
        <v>43027</v>
      </c>
      <c r="B233" s="65" t="s">
        <v>576</v>
      </c>
      <c r="C233" s="46" t="s">
        <v>63</v>
      </c>
      <c r="D233" s="46">
        <v>500</v>
      </c>
      <c r="E233" s="46">
        <v>12.47</v>
      </c>
      <c r="F233" s="16">
        <f t="shared" si="66"/>
        <v>7300</v>
      </c>
      <c r="G233" s="17">
        <f t="shared" si="67"/>
        <v>12.536360273972607</v>
      </c>
      <c r="H233" s="15">
        <f t="shared" si="68"/>
        <v>91515.430000000022</v>
      </c>
      <c r="I233" s="142">
        <f t="shared" si="69"/>
        <v>-484.43000000002212</v>
      </c>
      <c r="J233" s="33">
        <f t="shared" si="63"/>
        <v>-5.2934242892157422E-3</v>
      </c>
      <c r="K233" s="15">
        <f t="shared" si="64"/>
        <v>91031</v>
      </c>
      <c r="L233" s="15">
        <f t="shared" si="70"/>
        <v>-2045</v>
      </c>
      <c r="M233" s="15">
        <f t="shared" si="84"/>
        <v>5</v>
      </c>
      <c r="N233" s="15">
        <f t="shared" si="72"/>
        <v>0</v>
      </c>
      <c r="P233" s="17">
        <f t="shared" si="73"/>
        <v>-6.636027397260591E-2</v>
      </c>
      <c r="Q233" s="15">
        <f t="shared" si="74"/>
        <v>-6240</v>
      </c>
      <c r="R233" s="35"/>
      <c r="S233" s="35">
        <f t="shared" si="75"/>
        <v>-11515.430000000022</v>
      </c>
      <c r="T233" s="35">
        <f t="shared" si="76"/>
        <v>-923.45068163592794</v>
      </c>
      <c r="U233" s="35">
        <f t="shared" si="77"/>
        <v>6376.549318364072</v>
      </c>
      <c r="V233" s="15">
        <f t="shared" si="78"/>
        <v>80000</v>
      </c>
      <c r="W233" s="17">
        <f t="shared" si="65"/>
        <v>12.545970556458318</v>
      </c>
      <c r="X233" s="17">
        <f t="shared" si="79"/>
        <v>9.6102824857116076E-3</v>
      </c>
      <c r="Y233" s="17">
        <f t="shared" si="80"/>
        <v>-7.5970556458317517E-2</v>
      </c>
      <c r="Z233" s="150">
        <f t="shared" si="81"/>
        <v>1.1448198132768215</v>
      </c>
      <c r="AA233" s="15">
        <f>SUM(L$2:L233)-SUM(AB$2:AB233)</f>
        <v>-484.43000000002212</v>
      </c>
      <c r="AC233" s="40">
        <f t="shared" si="82"/>
        <v>-38.828210505214287</v>
      </c>
      <c r="AD233" s="40">
        <f t="shared" si="83"/>
        <v>-7338.828210505214</v>
      </c>
    </row>
    <row r="234" spans="1:30" ht="15" hidden="1" thickTop="1" x14ac:dyDescent="0.25">
      <c r="A234" s="152">
        <v>43027</v>
      </c>
      <c r="B234" s="65" t="s">
        <v>346</v>
      </c>
      <c r="C234" s="46" t="s">
        <v>63</v>
      </c>
      <c r="D234" s="46">
        <v>500</v>
      </c>
      <c r="E234" s="46">
        <v>12.25</v>
      </c>
      <c r="F234" s="16">
        <f t="shared" si="66"/>
        <v>7800</v>
      </c>
      <c r="G234" s="17">
        <f t="shared" si="67"/>
        <v>12.518644871794875</v>
      </c>
      <c r="H234" s="15">
        <f t="shared" si="68"/>
        <v>97645.430000000022</v>
      </c>
      <c r="I234" s="142">
        <f t="shared" si="69"/>
        <v>-2095.4300000000221</v>
      </c>
      <c r="J234" s="33">
        <f t="shared" si="63"/>
        <v>-2.1459580852888061E-2</v>
      </c>
      <c r="K234" s="15">
        <f t="shared" si="64"/>
        <v>95550</v>
      </c>
      <c r="L234" s="15">
        <f t="shared" si="70"/>
        <v>-1611</v>
      </c>
      <c r="M234" s="15">
        <f t="shared" si="84"/>
        <v>5</v>
      </c>
      <c r="N234" s="15">
        <f t="shared" si="72"/>
        <v>0</v>
      </c>
      <c r="P234" s="17">
        <f t="shared" si="73"/>
        <v>-0.26864487179487462</v>
      </c>
      <c r="Q234" s="15">
        <f t="shared" si="74"/>
        <v>-6130</v>
      </c>
      <c r="R234" s="35"/>
      <c r="S234" s="35">
        <f t="shared" si="75"/>
        <v>-17645.430000000022</v>
      </c>
      <c r="T234" s="35">
        <f t="shared" si="76"/>
        <v>-1440.4432653061242</v>
      </c>
      <c r="U234" s="35">
        <f t="shared" si="77"/>
        <v>6359.556734693876</v>
      </c>
      <c r="V234" s="15">
        <f t="shared" si="78"/>
        <v>80000</v>
      </c>
      <c r="W234" s="17">
        <f t="shared" si="65"/>
        <v>12.579493090071612</v>
      </c>
      <c r="X234" s="17">
        <f t="shared" si="79"/>
        <v>6.0848218276737143E-2</v>
      </c>
      <c r="Y234" s="17">
        <f t="shared" si="80"/>
        <v>-0.32949309007161176</v>
      </c>
      <c r="Z234" s="150">
        <f t="shared" si="81"/>
        <v>1.2265005762819823</v>
      </c>
      <c r="AA234" s="15">
        <f>SUM(L$2:L234)-SUM(AB$2:AB234)</f>
        <v>-2095.4300000000221</v>
      </c>
      <c r="AC234" s="40">
        <f t="shared" si="82"/>
        <v>-170.96998244898143</v>
      </c>
      <c r="AD234" s="40">
        <f t="shared" si="83"/>
        <v>-7970.9699824489817</v>
      </c>
    </row>
    <row r="235" spans="1:30" ht="15" hidden="1" thickTop="1" x14ac:dyDescent="0.25">
      <c r="A235" s="152">
        <v>43033</v>
      </c>
      <c r="B235" s="65"/>
      <c r="C235" s="46" t="s">
        <v>69</v>
      </c>
      <c r="D235" s="46">
        <v>400</v>
      </c>
      <c r="E235" s="46">
        <v>12.53</v>
      </c>
      <c r="F235" s="16">
        <f t="shared" si="66"/>
        <v>7400</v>
      </c>
      <c r="G235" s="17">
        <f t="shared" si="67"/>
        <v>12.519384054054058</v>
      </c>
      <c r="H235" s="15">
        <f t="shared" si="68"/>
        <v>92643.442000000025</v>
      </c>
      <c r="I235" s="142">
        <f t="shared" si="69"/>
        <v>78.557999999975436</v>
      </c>
      <c r="J235" s="33">
        <f t="shared" si="63"/>
        <v>8.4796072235709843E-4</v>
      </c>
      <c r="K235" s="15">
        <f t="shared" si="64"/>
        <v>92722</v>
      </c>
      <c r="L235" s="15">
        <f t="shared" si="70"/>
        <v>2173.9879999999976</v>
      </c>
      <c r="M235" s="15">
        <f t="shared" si="84"/>
        <v>5</v>
      </c>
      <c r="N235" s="15">
        <f t="shared" si="72"/>
        <v>5.0119999999999996</v>
      </c>
      <c r="P235" s="17">
        <f t="shared" si="73"/>
        <v>1.0615945945941618E-2</v>
      </c>
      <c r="Q235" s="15">
        <f t="shared" si="74"/>
        <v>5001.9879999999976</v>
      </c>
      <c r="R235" s="35"/>
      <c r="S235" s="35">
        <f t="shared" si="75"/>
        <v>-12643.442000000025</v>
      </c>
      <c r="T235" s="35">
        <f t="shared" si="76"/>
        <v>-1009.0536312849182</v>
      </c>
      <c r="U235" s="35">
        <f t="shared" si="77"/>
        <v>6390.9463687150819</v>
      </c>
      <c r="V235" s="15">
        <f t="shared" si="78"/>
        <v>80000</v>
      </c>
      <c r="W235" s="17">
        <f t="shared" si="65"/>
        <v>12.517707923761568</v>
      </c>
      <c r="X235" s="17">
        <f t="shared" si="79"/>
        <v>-1.676130292489475E-3</v>
      </c>
      <c r="Y235" s="17">
        <f t="shared" si="80"/>
        <v>1.2292076238431093E-2</v>
      </c>
      <c r="Z235" s="150">
        <f t="shared" si="81"/>
        <v>1.1578879829479449</v>
      </c>
      <c r="AA235" s="15">
        <f>SUM(L$2:L235)-SUM(AB$2:AB235)</f>
        <v>78.557999999975436</v>
      </c>
      <c r="AC235" s="40">
        <f t="shared" si="82"/>
        <v>6.2664581803651602</v>
      </c>
      <c r="AD235" s="40">
        <f t="shared" si="83"/>
        <v>-7393.7335418196344</v>
      </c>
    </row>
    <row r="236" spans="1:30" ht="15" hidden="1" thickTop="1" x14ac:dyDescent="0.25">
      <c r="A236" s="152">
        <v>43035</v>
      </c>
      <c r="B236" s="65" t="s">
        <v>439</v>
      </c>
      <c r="C236" s="46" t="s">
        <v>63</v>
      </c>
      <c r="D236" s="46">
        <v>500</v>
      </c>
      <c r="E236" s="46">
        <v>12.42</v>
      </c>
      <c r="F236" s="16">
        <f t="shared" si="66"/>
        <v>7900</v>
      </c>
      <c r="G236" s="17">
        <f t="shared" si="67"/>
        <v>12.513726835443041</v>
      </c>
      <c r="H236" s="15">
        <f t="shared" si="68"/>
        <v>98858.442000000025</v>
      </c>
      <c r="I236" s="142">
        <f t="shared" si="69"/>
        <v>-740.44200000002456</v>
      </c>
      <c r="J236" s="33">
        <f t="shared" si="63"/>
        <v>-7.4899218015192373E-3</v>
      </c>
      <c r="K236" s="15">
        <f t="shared" si="64"/>
        <v>98118</v>
      </c>
      <c r="L236" s="15">
        <f t="shared" si="70"/>
        <v>-819</v>
      </c>
      <c r="M236" s="15">
        <f t="shared" si="84"/>
        <v>5</v>
      </c>
      <c r="N236" s="15">
        <f t="shared" si="72"/>
        <v>0</v>
      </c>
      <c r="P236" s="17">
        <f t="shared" si="73"/>
        <v>-9.3726835443041168E-2</v>
      </c>
      <c r="Q236" s="15">
        <f t="shared" si="74"/>
        <v>-6215</v>
      </c>
      <c r="R236" s="35"/>
      <c r="S236" s="35">
        <f t="shared" si="75"/>
        <v>-18858.442000000025</v>
      </c>
      <c r="T236" s="35">
        <f t="shared" si="76"/>
        <v>-1518.393075684382</v>
      </c>
      <c r="U236" s="35">
        <f t="shared" si="77"/>
        <v>6381.606924315618</v>
      </c>
      <c r="V236" s="15">
        <f t="shared" si="78"/>
        <v>80000</v>
      </c>
      <c r="W236" s="17">
        <f t="shared" si="65"/>
        <v>12.53602751607573</v>
      </c>
      <c r="X236" s="17">
        <f t="shared" si="79"/>
        <v>2.2300680632689307E-2</v>
      </c>
      <c r="Y236" s="17">
        <f t="shared" si="80"/>
        <v>-0.11602751607573047</v>
      </c>
      <c r="Z236" s="150">
        <f t="shared" si="81"/>
        <v>1.2379327172124783</v>
      </c>
      <c r="AA236" s="15">
        <f>SUM(L$2:L236)-SUM(AB$2:AB236)</f>
        <v>-740.44200000002456</v>
      </c>
      <c r="AC236" s="40">
        <f t="shared" si="82"/>
        <v>-59.587099758456084</v>
      </c>
      <c r="AD236" s="40">
        <f t="shared" si="83"/>
        <v>-7959.5870997584561</v>
      </c>
    </row>
    <row r="237" spans="1:30" ht="15" hidden="1" thickTop="1" x14ac:dyDescent="0.25">
      <c r="A237" s="152">
        <v>43038</v>
      </c>
      <c r="B237" s="65" t="s">
        <v>335</v>
      </c>
      <c r="C237" s="46" t="s">
        <v>63</v>
      </c>
      <c r="D237" s="46">
        <v>500</v>
      </c>
      <c r="E237" s="46">
        <v>11.96</v>
      </c>
      <c r="F237" s="16">
        <f t="shared" si="66"/>
        <v>8400</v>
      </c>
      <c r="G237" s="17">
        <f t="shared" si="67"/>
        <v>12.481362142857146</v>
      </c>
      <c r="H237" s="15">
        <f t="shared" si="68"/>
        <v>104843.44200000002</v>
      </c>
      <c r="I237" s="142">
        <f t="shared" si="69"/>
        <v>-4379.4420000000246</v>
      </c>
      <c r="J237" s="33">
        <f t="shared" si="63"/>
        <v>-4.1771253561095546E-2</v>
      </c>
      <c r="K237" s="15">
        <f t="shared" si="64"/>
        <v>100464</v>
      </c>
      <c r="L237" s="15">
        <f t="shared" si="70"/>
        <v>-3639</v>
      </c>
      <c r="M237" s="15">
        <f t="shared" si="84"/>
        <v>5</v>
      </c>
      <c r="N237" s="15">
        <f t="shared" si="72"/>
        <v>0</v>
      </c>
      <c r="P237" s="17">
        <f t="shared" si="73"/>
        <v>-0.52136214285714466</v>
      </c>
      <c r="Q237" s="15">
        <f t="shared" si="74"/>
        <v>-5985</v>
      </c>
      <c r="R237" s="35"/>
      <c r="S237" s="35">
        <f t="shared" si="75"/>
        <v>-24843.442000000025</v>
      </c>
      <c r="T237" s="35">
        <f t="shared" si="76"/>
        <v>-2077.2108695652191</v>
      </c>
      <c r="U237" s="35">
        <f t="shared" si="77"/>
        <v>6322.7891304347813</v>
      </c>
      <c r="V237" s="15">
        <f t="shared" si="78"/>
        <v>80000</v>
      </c>
      <c r="W237" s="17">
        <f t="shared" si="65"/>
        <v>12.652644007202383</v>
      </c>
      <c r="X237" s="17">
        <f t="shared" si="79"/>
        <v>0.17128186434523762</v>
      </c>
      <c r="Y237" s="17">
        <f t="shared" si="80"/>
        <v>-0.69264400720238228</v>
      </c>
      <c r="Z237" s="150">
        <f t="shared" si="81"/>
        <v>1.3285276207562502</v>
      </c>
      <c r="AA237" s="15">
        <f>SUM(L$2:L237)-SUM(AB$2:AB237)</f>
        <v>-4379.4420000000246</v>
      </c>
      <c r="AC237" s="40">
        <f t="shared" si="82"/>
        <v>-365.99099322742677</v>
      </c>
      <c r="AD237" s="40">
        <f t="shared" si="83"/>
        <v>-8765.9909932274277</v>
      </c>
    </row>
    <row r="238" spans="1:30" ht="15" hidden="1" thickTop="1" x14ac:dyDescent="0.25">
      <c r="A238" s="152">
        <v>43052</v>
      </c>
      <c r="B238" s="65" t="s">
        <v>577</v>
      </c>
      <c r="C238" s="46" t="s">
        <v>63</v>
      </c>
      <c r="D238" s="46">
        <v>500</v>
      </c>
      <c r="E238" s="46">
        <v>11.74</v>
      </c>
      <c r="F238" s="16">
        <f t="shared" si="66"/>
        <v>8900</v>
      </c>
      <c r="G238" s="17">
        <f t="shared" si="67"/>
        <v>12.440274382022475</v>
      </c>
      <c r="H238" s="15">
        <f t="shared" si="68"/>
        <v>110718.44200000002</v>
      </c>
      <c r="I238" s="142">
        <f t="shared" si="69"/>
        <v>-6232.4420000000246</v>
      </c>
      <c r="J238" s="33">
        <f t="shared" si="63"/>
        <v>-5.6290911319001588E-2</v>
      </c>
      <c r="K238" s="15">
        <f t="shared" si="64"/>
        <v>104486</v>
      </c>
      <c r="L238" s="15">
        <f t="shared" si="70"/>
        <v>-1853</v>
      </c>
      <c r="M238" s="15">
        <f t="shared" si="84"/>
        <v>5</v>
      </c>
      <c r="N238" s="15">
        <f t="shared" si="72"/>
        <v>0</v>
      </c>
      <c r="P238" s="17">
        <f t="shared" si="73"/>
        <v>-0.70027438202247438</v>
      </c>
      <c r="Q238" s="15">
        <f t="shared" si="74"/>
        <v>-5875</v>
      </c>
      <c r="R238" s="35"/>
      <c r="S238" s="35">
        <f t="shared" si="75"/>
        <v>-30718.442000000025</v>
      </c>
      <c r="T238" s="35">
        <f t="shared" si="76"/>
        <v>-2616.5623509369698</v>
      </c>
      <c r="U238" s="35">
        <f t="shared" si="77"/>
        <v>6283.4376490630302</v>
      </c>
      <c r="V238" s="15">
        <f t="shared" si="78"/>
        <v>80000</v>
      </c>
      <c r="W238" s="17">
        <f t="shared" si="65"/>
        <v>12.731884116321165</v>
      </c>
      <c r="X238" s="17">
        <f t="shared" si="79"/>
        <v>0.29160973429869053</v>
      </c>
      <c r="Y238" s="17">
        <f t="shared" si="80"/>
        <v>-0.99188411632116491</v>
      </c>
      <c r="Z238" s="150">
        <f t="shared" si="81"/>
        <v>1.4164221079407298</v>
      </c>
      <c r="AA238" s="15">
        <f>SUM(L$2:L238)-SUM(AB$2:AB238)</f>
        <v>-6232.4420000000246</v>
      </c>
      <c r="AC238" s="40">
        <f t="shared" si="82"/>
        <v>-530.60696584327297</v>
      </c>
      <c r="AD238" s="40">
        <f t="shared" si="83"/>
        <v>-9430.6069658432734</v>
      </c>
    </row>
    <row r="239" spans="1:30" ht="15" hidden="1" thickTop="1" x14ac:dyDescent="0.25">
      <c r="A239" s="152">
        <v>43053</v>
      </c>
      <c r="B239" s="65" t="s">
        <v>452</v>
      </c>
      <c r="C239" s="46" t="s">
        <v>63</v>
      </c>
      <c r="D239" s="46">
        <v>500</v>
      </c>
      <c r="E239" s="46">
        <v>11.6</v>
      </c>
      <c r="F239" s="16">
        <f t="shared" si="66"/>
        <v>9400</v>
      </c>
      <c r="G239" s="17">
        <f t="shared" si="67"/>
        <v>12.396110851063833</v>
      </c>
      <c r="H239" s="15">
        <f t="shared" si="68"/>
        <v>116523.44200000002</v>
      </c>
      <c r="I239" s="142">
        <f t="shared" si="69"/>
        <v>-7483.4420000000246</v>
      </c>
      <c r="J239" s="33">
        <f t="shared" si="63"/>
        <v>-6.4222630841955661E-2</v>
      </c>
      <c r="K239" s="15">
        <f t="shared" si="64"/>
        <v>109040</v>
      </c>
      <c r="L239" s="15">
        <f t="shared" si="70"/>
        <v>-1251</v>
      </c>
      <c r="M239" s="15">
        <f t="shared" si="84"/>
        <v>5</v>
      </c>
      <c r="N239" s="15">
        <f t="shared" si="72"/>
        <v>0</v>
      </c>
      <c r="P239" s="17">
        <f t="shared" si="73"/>
        <v>-0.79611085106383328</v>
      </c>
      <c r="Q239" s="15">
        <f t="shared" si="74"/>
        <v>-5805</v>
      </c>
      <c r="R239" s="35"/>
      <c r="S239" s="35">
        <f t="shared" si="75"/>
        <v>-36523.442000000025</v>
      </c>
      <c r="T239" s="35">
        <f t="shared" si="76"/>
        <v>-3148.5725862068989</v>
      </c>
      <c r="U239" s="35">
        <f t="shared" si="77"/>
        <v>6251.4274137931006</v>
      </c>
      <c r="V239" s="15">
        <f t="shared" si="78"/>
        <v>80000</v>
      </c>
      <c r="W239" s="17">
        <f t="shared" si="65"/>
        <v>12.797077324050605</v>
      </c>
      <c r="X239" s="17">
        <f t="shared" si="79"/>
        <v>0.4009664729867719</v>
      </c>
      <c r="Y239" s="17">
        <f t="shared" si="80"/>
        <v>-1.1970773240506052</v>
      </c>
      <c r="Z239" s="150">
        <f t="shared" si="81"/>
        <v>1.5036565855759461</v>
      </c>
      <c r="AA239" s="15">
        <f>SUM(L$2:L239)-SUM(AB$2:AB239)</f>
        <v>-7483.4420000000246</v>
      </c>
      <c r="AC239" s="40">
        <f t="shared" si="82"/>
        <v>-644.80174818965736</v>
      </c>
      <c r="AD239" s="40">
        <f t="shared" si="83"/>
        <v>-10044.801748189657</v>
      </c>
    </row>
    <row r="240" spans="1:30" ht="15" hidden="1" thickTop="1" x14ac:dyDescent="0.25">
      <c r="A240" s="152">
        <v>43056</v>
      </c>
      <c r="B240" s="65"/>
      <c r="C240" s="46" t="s">
        <v>63</v>
      </c>
      <c r="D240" s="46">
        <v>500</v>
      </c>
      <c r="E240" s="46">
        <v>11.4</v>
      </c>
      <c r="F240" s="16">
        <f t="shared" si="66"/>
        <v>9900</v>
      </c>
      <c r="G240" s="17">
        <f t="shared" si="67"/>
        <v>12.346307272727275</v>
      </c>
      <c r="H240" s="15">
        <f t="shared" si="68"/>
        <v>122228.44200000002</v>
      </c>
      <c r="I240" s="142">
        <f t="shared" si="69"/>
        <v>-9368.4420000000246</v>
      </c>
      <c r="J240" s="33">
        <f t="shared" si="63"/>
        <v>-7.6646988595338694E-2</v>
      </c>
      <c r="K240" s="15">
        <f t="shared" si="64"/>
        <v>112860</v>
      </c>
      <c r="L240" s="15">
        <f t="shared" si="70"/>
        <v>-1885</v>
      </c>
      <c r="M240" s="15">
        <f t="shared" si="84"/>
        <v>5</v>
      </c>
      <c r="N240" s="15">
        <f t="shared" si="72"/>
        <v>0</v>
      </c>
      <c r="P240" s="17">
        <f t="shared" si="73"/>
        <v>-0.94630727272727455</v>
      </c>
      <c r="Q240" s="15">
        <f t="shared" si="74"/>
        <v>-5705</v>
      </c>
      <c r="R240" s="35"/>
      <c r="S240" s="35">
        <f t="shared" si="75"/>
        <v>-42228.442000000025</v>
      </c>
      <c r="T240" s="35">
        <f t="shared" si="76"/>
        <v>-3704.249298245616</v>
      </c>
      <c r="U240" s="35">
        <f t="shared" si="77"/>
        <v>6195.750701754384</v>
      </c>
      <c r="V240" s="15">
        <f t="shared" si="78"/>
        <v>80000</v>
      </c>
      <c r="W240" s="17">
        <f t="shared" si="65"/>
        <v>12.912075364385991</v>
      </c>
      <c r="X240" s="17">
        <f t="shared" si="79"/>
        <v>0.56576809165871644</v>
      </c>
      <c r="Y240" s="17">
        <f t="shared" si="80"/>
        <v>-1.512075364385991</v>
      </c>
      <c r="Z240" s="150">
        <f t="shared" si="81"/>
        <v>1.5978693263427663</v>
      </c>
      <c r="AA240" s="15">
        <f>SUM(L$2:L240)-SUM(AB$2:AB240)</f>
        <v>-9368.4420000000246</v>
      </c>
      <c r="AC240" s="40">
        <f t="shared" si="82"/>
        <v>-821.38226131579165</v>
      </c>
      <c r="AD240" s="40">
        <f t="shared" si="83"/>
        <v>-10721.382261315792</v>
      </c>
    </row>
    <row r="241" spans="1:30" ht="15" hidden="1" thickTop="1" x14ac:dyDescent="0.25">
      <c r="A241" s="152">
        <v>43059</v>
      </c>
      <c r="B241" s="65"/>
      <c r="C241" s="46" t="s">
        <v>63</v>
      </c>
      <c r="D241" s="46">
        <v>500</v>
      </c>
      <c r="E241" s="46">
        <v>11.01</v>
      </c>
      <c r="F241" s="16">
        <f t="shared" si="66"/>
        <v>10400</v>
      </c>
      <c r="G241" s="17">
        <f t="shared" si="67"/>
        <v>12.282542500000002</v>
      </c>
      <c r="H241" s="15">
        <f t="shared" si="68"/>
        <v>127738.44200000002</v>
      </c>
      <c r="I241" s="142">
        <f t="shared" si="69"/>
        <v>-13234.442000000025</v>
      </c>
      <c r="J241" s="33">
        <f t="shared" si="63"/>
        <v>-0.10360578845951493</v>
      </c>
      <c r="K241" s="15">
        <f t="shared" si="64"/>
        <v>114504</v>
      </c>
      <c r="L241" s="15">
        <f t="shared" si="70"/>
        <v>-3866</v>
      </c>
      <c r="M241" s="15">
        <f t="shared" si="84"/>
        <v>5</v>
      </c>
      <c r="N241" s="15">
        <f t="shared" si="72"/>
        <v>0</v>
      </c>
      <c r="P241" s="17">
        <f t="shared" si="73"/>
        <v>-1.2725425000000019</v>
      </c>
      <c r="Q241" s="15">
        <f t="shared" si="74"/>
        <v>-5510</v>
      </c>
      <c r="R241" s="35"/>
      <c r="S241" s="35">
        <f t="shared" si="75"/>
        <v>-47738.442000000025</v>
      </c>
      <c r="T241" s="35">
        <f t="shared" si="76"/>
        <v>-4335.9166212534083</v>
      </c>
      <c r="U241" s="35">
        <f t="shared" si="77"/>
        <v>6064.0833787465917</v>
      </c>
      <c r="V241" s="15">
        <f t="shared" si="78"/>
        <v>80000</v>
      </c>
      <c r="W241" s="17">
        <f t="shared" si="65"/>
        <v>13.192430744007266</v>
      </c>
      <c r="X241" s="17">
        <f t="shared" si="79"/>
        <v>0.90988824400726465</v>
      </c>
      <c r="Y241" s="17">
        <f t="shared" si="80"/>
        <v>-2.1824307440072666</v>
      </c>
      <c r="Z241" s="150">
        <f t="shared" si="81"/>
        <v>1.7150159967209446</v>
      </c>
      <c r="AA241" s="15">
        <f>SUM(L$2:L241)-SUM(AB$2:AB241)</f>
        <v>-13234.442000000025</v>
      </c>
      <c r="AC241" s="40">
        <f t="shared" si="82"/>
        <v>-1201.4373096276136</v>
      </c>
      <c r="AD241" s="40">
        <f t="shared" si="83"/>
        <v>-11601.437309627614</v>
      </c>
    </row>
    <row r="242" spans="1:30" ht="15" hidden="1" thickTop="1" x14ac:dyDescent="0.25">
      <c r="A242" s="152">
        <v>43063</v>
      </c>
      <c r="B242" s="65"/>
      <c r="C242" s="46" t="s">
        <v>63</v>
      </c>
      <c r="D242" s="46">
        <v>500</v>
      </c>
      <c r="E242" s="46">
        <v>10.86</v>
      </c>
      <c r="F242" s="16">
        <f t="shared" si="66"/>
        <v>10900</v>
      </c>
      <c r="G242" s="17">
        <f t="shared" si="67"/>
        <v>12.217746972477068</v>
      </c>
      <c r="H242" s="15">
        <f t="shared" si="68"/>
        <v>133173.44200000004</v>
      </c>
      <c r="I242" s="142">
        <f t="shared" si="69"/>
        <v>-14799.442000000039</v>
      </c>
      <c r="J242" s="33">
        <f t="shared" si="63"/>
        <v>-0.11112907932499064</v>
      </c>
      <c r="K242" s="15">
        <f t="shared" si="64"/>
        <v>118374</v>
      </c>
      <c r="L242" s="15">
        <f t="shared" si="70"/>
        <v>-1565.0000000000146</v>
      </c>
      <c r="M242" s="15">
        <f t="shared" si="84"/>
        <v>5</v>
      </c>
      <c r="N242" s="15">
        <f t="shared" si="72"/>
        <v>0</v>
      </c>
      <c r="P242" s="17">
        <f t="shared" si="73"/>
        <v>-1.3577469724770683</v>
      </c>
      <c r="Q242" s="15">
        <f t="shared" si="74"/>
        <v>-5435.0000000000146</v>
      </c>
      <c r="R242" s="35"/>
      <c r="S242" s="35">
        <f t="shared" si="75"/>
        <v>-53173.442000000039</v>
      </c>
      <c r="T242" s="35">
        <f t="shared" si="76"/>
        <v>-4896.2653775322324</v>
      </c>
      <c r="U242" s="35">
        <f t="shared" si="77"/>
        <v>6003.7346224677676</v>
      </c>
      <c r="V242" s="15">
        <f t="shared" si="78"/>
        <v>80000</v>
      </c>
      <c r="W242" s="17">
        <f t="shared" si="65"/>
        <v>13.325039334786069</v>
      </c>
      <c r="X242" s="17">
        <f t="shared" si="79"/>
        <v>1.1072923623090016</v>
      </c>
      <c r="Y242" s="17">
        <f t="shared" si="80"/>
        <v>-2.46503933478607</v>
      </c>
      <c r="Z242" s="150">
        <f t="shared" si="81"/>
        <v>1.8155366093646021</v>
      </c>
      <c r="AA242" s="15">
        <f>SUM(L$2:L242)-SUM(AB$2:AB242)</f>
        <v>-14799.442000000039</v>
      </c>
      <c r="AC242" s="40">
        <f t="shared" si="82"/>
        <v>-1362.0665081952154</v>
      </c>
      <c r="AD242" s="40">
        <f t="shared" si="83"/>
        <v>-12262.066508195216</v>
      </c>
    </row>
    <row r="243" spans="1:30" ht="15" hidden="1" thickTop="1" x14ac:dyDescent="0.25">
      <c r="A243" s="152">
        <v>43069</v>
      </c>
      <c r="B243" s="65" t="s">
        <v>274</v>
      </c>
      <c r="C243" s="46" t="s">
        <v>69</v>
      </c>
      <c r="D243" s="46">
        <v>400</v>
      </c>
      <c r="E243" s="46">
        <v>11.16</v>
      </c>
      <c r="F243" s="16">
        <f t="shared" si="66"/>
        <v>10500</v>
      </c>
      <c r="G243" s="17">
        <f t="shared" si="67"/>
        <v>12.258943428571433</v>
      </c>
      <c r="H243" s="15">
        <f t="shared" si="68"/>
        <v>128718.90600000005</v>
      </c>
      <c r="I243" s="142">
        <f t="shared" si="69"/>
        <v>-11538.906000000046</v>
      </c>
      <c r="J243" s="33">
        <f t="shared" si="63"/>
        <v>-8.9644220562285076E-2</v>
      </c>
      <c r="K243" s="15">
        <f t="shared" si="64"/>
        <v>117180</v>
      </c>
      <c r="L243" s="15">
        <f t="shared" si="70"/>
        <v>3260.5359999999928</v>
      </c>
      <c r="M243" s="15">
        <f t="shared" si="84"/>
        <v>5</v>
      </c>
      <c r="N243" s="15">
        <f t="shared" si="72"/>
        <v>4.4640000000000004</v>
      </c>
      <c r="P243" s="17">
        <f t="shared" si="73"/>
        <v>-1.0989434285714328</v>
      </c>
      <c r="Q243" s="15">
        <f t="shared" si="74"/>
        <v>4454.5359999999928</v>
      </c>
      <c r="R243" s="35"/>
      <c r="S243" s="35">
        <f t="shared" si="75"/>
        <v>-48718.906000000046</v>
      </c>
      <c r="T243" s="35">
        <f t="shared" si="76"/>
        <v>-4365.4933691756314</v>
      </c>
      <c r="U243" s="35">
        <f t="shared" si="77"/>
        <v>6134.5066308243686</v>
      </c>
      <c r="V243" s="15">
        <f t="shared" si="78"/>
        <v>80000</v>
      </c>
      <c r="W243" s="17">
        <f t="shared" si="65"/>
        <v>13.040983540227982</v>
      </c>
      <c r="X243" s="17">
        <f t="shared" si="79"/>
        <v>0.78204011165654919</v>
      </c>
      <c r="Y243" s="17">
        <f t="shared" si="80"/>
        <v>-1.880983540227982</v>
      </c>
      <c r="Z243" s="150">
        <f t="shared" si="81"/>
        <v>1.7116290896549224</v>
      </c>
      <c r="AA243" s="15">
        <f>SUM(L$2:L243)-SUM(AB$2:AB243)</f>
        <v>-11538.906000000046</v>
      </c>
      <c r="AC243" s="40">
        <f t="shared" si="82"/>
        <v>-1033.4351744623698</v>
      </c>
      <c r="AD243" s="40">
        <f t="shared" si="83"/>
        <v>-11533.435174462369</v>
      </c>
    </row>
    <row r="244" spans="1:30" ht="15" hidden="1" thickTop="1" x14ac:dyDescent="0.25">
      <c r="A244" s="152">
        <v>43069</v>
      </c>
      <c r="B244" s="65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66"/>
        <v>10100</v>
      </c>
      <c r="G244" s="17">
        <f t="shared" si="67"/>
        <v>12.293511881188124</v>
      </c>
      <c r="H244" s="15">
        <f t="shared" si="68"/>
        <v>124164.47000000004</v>
      </c>
      <c r="I244" s="142">
        <f t="shared" si="69"/>
        <v>-8923.4700000000448</v>
      </c>
      <c r="J244" s="33">
        <f t="shared" si="63"/>
        <v>-7.1868143922331776E-2</v>
      </c>
      <c r="K244" s="15">
        <f t="shared" si="64"/>
        <v>115241</v>
      </c>
      <c r="L244" s="15">
        <f t="shared" si="70"/>
        <v>2615.4360000000015</v>
      </c>
      <c r="M244" s="15">
        <f t="shared" si="84"/>
        <v>5</v>
      </c>
      <c r="N244" s="15">
        <f t="shared" si="72"/>
        <v>4.5640000000000001</v>
      </c>
      <c r="P244" s="17">
        <f t="shared" si="73"/>
        <v>-0.88351188118812374</v>
      </c>
      <c r="Q244" s="15">
        <f t="shared" si="74"/>
        <v>4554.4360000000015</v>
      </c>
      <c r="R244" s="35"/>
      <c r="S244" s="35">
        <f t="shared" si="75"/>
        <v>-44164.470000000045</v>
      </c>
      <c r="T244" s="35">
        <f t="shared" si="76"/>
        <v>-3870.680981595096</v>
      </c>
      <c r="U244" s="35">
        <f t="shared" si="77"/>
        <v>6229.3190184049035</v>
      </c>
      <c r="V244" s="15">
        <f t="shared" si="78"/>
        <v>80000</v>
      </c>
      <c r="W244" s="17">
        <f t="shared" si="65"/>
        <v>12.842495265314733</v>
      </c>
      <c r="X244" s="17">
        <f t="shared" si="79"/>
        <v>0.54898338412660941</v>
      </c>
      <c r="Y244" s="17">
        <f t="shared" si="80"/>
        <v>-1.4324952653147331</v>
      </c>
      <c r="Z244" s="150">
        <f t="shared" si="81"/>
        <v>1.6213650272459852</v>
      </c>
      <c r="AA244" s="15">
        <f>SUM(L$2:L244)-SUM(AB$2:AB244)</f>
        <v>-8923.4700000000448</v>
      </c>
      <c r="AC244" s="40">
        <f t="shared" si="82"/>
        <v>-781.68345880806703</v>
      </c>
      <c r="AD244" s="40">
        <f t="shared" si="83"/>
        <v>-10881.683458808067</v>
      </c>
    </row>
    <row r="245" spans="1:30" ht="15" hidden="1" thickTop="1" x14ac:dyDescent="0.25">
      <c r="A245" s="152">
        <v>43074</v>
      </c>
      <c r="B245" s="65"/>
      <c r="C245" s="46" t="s">
        <v>63</v>
      </c>
      <c r="D245" s="46">
        <v>500</v>
      </c>
      <c r="E245" s="46">
        <v>10.92</v>
      </c>
      <c r="F245" s="16">
        <f t="shared" si="66"/>
        <v>10600</v>
      </c>
      <c r="G245" s="17">
        <f t="shared" si="67"/>
        <v>12.229195283018871</v>
      </c>
      <c r="H245" s="15">
        <f t="shared" si="68"/>
        <v>129629.47000000004</v>
      </c>
      <c r="I245" s="142">
        <f t="shared" si="69"/>
        <v>-13877.470000000045</v>
      </c>
      <c r="J245" s="33">
        <f t="shared" si="63"/>
        <v>-0.10705490040189189</v>
      </c>
      <c r="K245" s="15">
        <f t="shared" si="64"/>
        <v>115752</v>
      </c>
      <c r="L245" s="15">
        <f t="shared" si="70"/>
        <v>-4954</v>
      </c>
      <c r="M245" s="15">
        <f t="shared" si="84"/>
        <v>5</v>
      </c>
      <c r="N245" s="15">
        <f t="shared" si="72"/>
        <v>0</v>
      </c>
      <c r="P245" s="17">
        <f t="shared" si="73"/>
        <v>-1.3091952830188713</v>
      </c>
      <c r="Q245" s="15">
        <f t="shared" si="74"/>
        <v>-5465</v>
      </c>
      <c r="R245" s="35"/>
      <c r="S245" s="35">
        <f t="shared" si="75"/>
        <v>-49629.470000000045</v>
      </c>
      <c r="T245" s="35">
        <f t="shared" si="76"/>
        <v>-4544.8232600732645</v>
      </c>
      <c r="U245" s="35">
        <f t="shared" si="77"/>
        <v>6055.1767399267355</v>
      </c>
      <c r="V245" s="15">
        <f t="shared" si="78"/>
        <v>80000</v>
      </c>
      <c r="W245" s="17">
        <f t="shared" si="65"/>
        <v>13.211835663275448</v>
      </c>
      <c r="X245" s="17">
        <f t="shared" si="79"/>
        <v>0.98264038025657641</v>
      </c>
      <c r="Y245" s="17">
        <f t="shared" si="80"/>
        <v>-2.2918356632754477</v>
      </c>
      <c r="Z245" s="150">
        <f t="shared" si="81"/>
        <v>1.7505682253839967</v>
      </c>
      <c r="AA245" s="15">
        <f>SUM(L$2:L245)-SUM(AB$2:AB245)</f>
        <v>-13877.470000000045</v>
      </c>
      <c r="AC245" s="40">
        <f t="shared" si="82"/>
        <v>-1270.1951707875498</v>
      </c>
      <c r="AD245" s="40">
        <f t="shared" si="83"/>
        <v>-11870.195170787551</v>
      </c>
    </row>
    <row r="246" spans="1:30" ht="15" hidden="1" thickTop="1" x14ac:dyDescent="0.25">
      <c r="A246" s="152">
        <v>43075</v>
      </c>
      <c r="B246" s="65"/>
      <c r="C246" s="46" t="s">
        <v>63</v>
      </c>
      <c r="D246" s="46">
        <v>500</v>
      </c>
      <c r="E246" s="46">
        <v>10.54</v>
      </c>
      <c r="F246" s="16">
        <f t="shared" si="66"/>
        <v>11100</v>
      </c>
      <c r="G246" s="17">
        <f t="shared" si="67"/>
        <v>12.153555855855858</v>
      </c>
      <c r="H246" s="15">
        <f t="shared" si="68"/>
        <v>134904.47000000003</v>
      </c>
      <c r="I246" s="142">
        <f t="shared" si="69"/>
        <v>-17910.470000000045</v>
      </c>
      <c r="J246" s="33">
        <f t="shared" si="63"/>
        <v>-0.13276409595619798</v>
      </c>
      <c r="K246" s="15">
        <f t="shared" si="64"/>
        <v>116993.99999999999</v>
      </c>
      <c r="L246" s="15">
        <f t="shared" si="70"/>
        <v>-4033</v>
      </c>
      <c r="M246" s="15">
        <f t="shared" si="84"/>
        <v>5</v>
      </c>
      <c r="N246" s="15">
        <f t="shared" si="72"/>
        <v>0</v>
      </c>
      <c r="P246" s="17">
        <f t="shared" si="73"/>
        <v>-1.6135558558558589</v>
      </c>
      <c r="Q246" s="15">
        <f t="shared" si="74"/>
        <v>-5274.9999999999854</v>
      </c>
      <c r="R246" s="35"/>
      <c r="S246" s="35">
        <f t="shared" si="75"/>
        <v>-54904.47000000003</v>
      </c>
      <c r="T246" s="35">
        <f t="shared" si="76"/>
        <v>-5209.1527514231529</v>
      </c>
      <c r="U246" s="35">
        <f t="shared" si="77"/>
        <v>5890.8472485768471</v>
      </c>
      <c r="V246" s="15">
        <f t="shared" si="78"/>
        <v>80000</v>
      </c>
      <c r="W246" s="17">
        <f t="shared" si="65"/>
        <v>13.580389479514508</v>
      </c>
      <c r="X246" s="17">
        <f t="shared" si="79"/>
        <v>1.4268336236586503</v>
      </c>
      <c r="Y246" s="17">
        <f t="shared" si="80"/>
        <v>-3.0403894795145092</v>
      </c>
      <c r="Z246" s="150">
        <f t="shared" si="81"/>
        <v>1.8842790402826379</v>
      </c>
      <c r="AA246" s="15">
        <f>SUM(L$2:L246)-SUM(AB$2:AB246)</f>
        <v>-17910.470000000045</v>
      </c>
      <c r="AC246" s="40">
        <f t="shared" si="82"/>
        <v>-1698.4359359582586</v>
      </c>
      <c r="AD246" s="40">
        <f t="shared" si="83"/>
        <v>-12798.43593595826</v>
      </c>
    </row>
    <row r="247" spans="1:30" ht="15" hidden="1" thickTop="1" x14ac:dyDescent="0.25">
      <c r="A247" s="152">
        <v>43077</v>
      </c>
      <c r="B247" s="65" t="s">
        <v>578</v>
      </c>
      <c r="C247" s="46" t="s">
        <v>69</v>
      </c>
      <c r="D247" s="46">
        <v>400</v>
      </c>
      <c r="E247" s="46">
        <v>10.79</v>
      </c>
      <c r="F247" s="16">
        <f t="shared" si="66"/>
        <v>10700</v>
      </c>
      <c r="G247" s="17">
        <f t="shared" si="67"/>
        <v>12.205400560747666</v>
      </c>
      <c r="H247" s="15">
        <f t="shared" si="68"/>
        <v>130597.78600000004</v>
      </c>
      <c r="I247" s="142">
        <f t="shared" si="69"/>
        <v>-15144.786000000051</v>
      </c>
      <c r="J247" s="33">
        <f t="shared" si="63"/>
        <v>-0.11596510525836964</v>
      </c>
      <c r="K247" s="15">
        <f t="shared" si="64"/>
        <v>115452.99999999999</v>
      </c>
      <c r="L247" s="15">
        <f t="shared" si="70"/>
        <v>2765.6839999999938</v>
      </c>
      <c r="M247" s="15">
        <f t="shared" si="84"/>
        <v>5</v>
      </c>
      <c r="N247" s="15">
        <f t="shared" si="72"/>
        <v>4.3159999999999998</v>
      </c>
      <c r="P247" s="17">
        <f t="shared" si="73"/>
        <v>-1.415400560747667</v>
      </c>
      <c r="Q247" s="15">
        <f t="shared" si="74"/>
        <v>4306.6839999999938</v>
      </c>
      <c r="R247" s="35"/>
      <c r="S247" s="35">
        <f t="shared" si="75"/>
        <v>-50597.786000000036</v>
      </c>
      <c r="T247" s="35">
        <f t="shared" si="76"/>
        <v>-4689.3221501390217</v>
      </c>
      <c r="U247" s="35">
        <f t="shared" si="77"/>
        <v>6010.6778498609783</v>
      </c>
      <c r="V247" s="15">
        <f t="shared" si="78"/>
        <v>80000</v>
      </c>
      <c r="W247" s="17">
        <f t="shared" si="65"/>
        <v>13.30964693139399</v>
      </c>
      <c r="X247" s="17">
        <f t="shared" si="79"/>
        <v>1.1042463706463241</v>
      </c>
      <c r="Y247" s="17">
        <f t="shared" si="80"/>
        <v>-2.5196469313939911</v>
      </c>
      <c r="Z247" s="150">
        <f t="shared" si="81"/>
        <v>1.7801652770739462</v>
      </c>
      <c r="AA247" s="15">
        <f>SUM(L$2:L247)-SUM(AB$2:AB247)</f>
        <v>-15144.786000000051</v>
      </c>
      <c r="AC247" s="40">
        <f t="shared" si="82"/>
        <v>-1402.8928273401348</v>
      </c>
      <c r="AD247" s="40">
        <f t="shared" si="83"/>
        <v>-12102.892827340134</v>
      </c>
    </row>
    <row r="248" spans="1:30" ht="15" hidden="1" thickTop="1" x14ac:dyDescent="0.25">
      <c r="A248" s="152">
        <v>43082</v>
      </c>
      <c r="B248" s="65" t="s">
        <v>272</v>
      </c>
      <c r="C248" s="46" t="s">
        <v>69</v>
      </c>
      <c r="D248" s="46">
        <v>400</v>
      </c>
      <c r="E248" s="46">
        <v>11</v>
      </c>
      <c r="F248" s="16">
        <f t="shared" si="66"/>
        <v>10300</v>
      </c>
      <c r="G248" s="17">
        <f t="shared" si="67"/>
        <v>12.253124854368934</v>
      </c>
      <c r="H248" s="15">
        <f t="shared" si="68"/>
        <v>126207.18600000003</v>
      </c>
      <c r="I248" s="142">
        <f t="shared" si="69"/>
        <v>-12907.186000000031</v>
      </c>
      <c r="J248" s="33">
        <f t="shared" si="63"/>
        <v>-0.10226981845550397</v>
      </c>
      <c r="K248" s="15">
        <f t="shared" si="64"/>
        <v>113300</v>
      </c>
      <c r="L248" s="15">
        <f t="shared" si="70"/>
        <v>2237.6000000000204</v>
      </c>
      <c r="M248" s="15">
        <f t="shared" si="84"/>
        <v>5</v>
      </c>
      <c r="N248" s="15">
        <f t="shared" si="72"/>
        <v>4.4000000000000004</v>
      </c>
      <c r="P248" s="17">
        <f t="shared" si="73"/>
        <v>-1.2531248543689344</v>
      </c>
      <c r="Q248" s="15">
        <f t="shared" si="74"/>
        <v>4390.6000000000058</v>
      </c>
      <c r="R248" s="35"/>
      <c r="S248" s="35">
        <f t="shared" si="75"/>
        <v>-46207.186000000031</v>
      </c>
      <c r="T248" s="35">
        <f t="shared" si="76"/>
        <v>-4200.6532727272752</v>
      </c>
      <c r="U248" s="35">
        <f t="shared" si="77"/>
        <v>6099.3467272727248</v>
      </c>
      <c r="V248" s="15">
        <f t="shared" si="78"/>
        <v>80000</v>
      </c>
      <c r="W248" s="17">
        <f t="shared" si="65"/>
        <v>13.116158758820287</v>
      </c>
      <c r="X248" s="17">
        <f t="shared" si="79"/>
        <v>0.86303390445135264</v>
      </c>
      <c r="Y248" s="17">
        <f t="shared" si="80"/>
        <v>-2.116158758820287</v>
      </c>
      <c r="Z248" s="150">
        <f t="shared" si="81"/>
        <v>1.6887054401981119</v>
      </c>
      <c r="AA248" s="15">
        <f>SUM(L$2:L248)-SUM(AB$2:AB248)</f>
        <v>-12907.186000000031</v>
      </c>
      <c r="AC248" s="40">
        <f t="shared" si="82"/>
        <v>-1172.7938551818208</v>
      </c>
      <c r="AD248" s="40">
        <f t="shared" si="83"/>
        <v>-11472.793855181821</v>
      </c>
    </row>
    <row r="249" spans="1:30" ht="15" hidden="1" thickTop="1" x14ac:dyDescent="0.25">
      <c r="A249" s="152">
        <v>43084</v>
      </c>
      <c r="B249" s="65"/>
      <c r="C249" s="46" t="s">
        <v>69</v>
      </c>
      <c r="D249" s="46">
        <v>400</v>
      </c>
      <c r="E249" s="46">
        <v>11.45</v>
      </c>
      <c r="F249" s="16">
        <f t="shared" si="66"/>
        <v>9900</v>
      </c>
      <c r="G249" s="17">
        <f t="shared" si="67"/>
        <v>12.286542020202024</v>
      </c>
      <c r="H249" s="15">
        <f t="shared" si="68"/>
        <v>121636.76600000003</v>
      </c>
      <c r="I249" s="142">
        <f t="shared" si="69"/>
        <v>-8281.7660000000324</v>
      </c>
      <c r="J249" s="33">
        <f t="shared" si="63"/>
        <v>-6.8086042340192124E-2</v>
      </c>
      <c r="K249" s="15">
        <f t="shared" si="64"/>
        <v>113355</v>
      </c>
      <c r="L249" s="15">
        <f t="shared" si="70"/>
        <v>4625.4199999999983</v>
      </c>
      <c r="M249" s="15">
        <f t="shared" si="84"/>
        <v>5</v>
      </c>
      <c r="N249" s="15">
        <f t="shared" si="72"/>
        <v>4.58</v>
      </c>
      <c r="P249" s="17">
        <f t="shared" si="73"/>
        <v>-0.83654202020202462</v>
      </c>
      <c r="Q249" s="15">
        <f t="shared" si="74"/>
        <v>4570.4199999999983</v>
      </c>
      <c r="R249" s="35"/>
      <c r="S249" s="35">
        <f t="shared" si="75"/>
        <v>-41636.766000000032</v>
      </c>
      <c r="T249" s="35">
        <f t="shared" si="76"/>
        <v>-3636.3987772925793</v>
      </c>
      <c r="U249" s="35">
        <f t="shared" si="77"/>
        <v>6263.6012227074207</v>
      </c>
      <c r="V249" s="15">
        <f t="shared" si="78"/>
        <v>80000</v>
      </c>
      <c r="W249" s="17">
        <f t="shared" si="65"/>
        <v>12.772205182854899</v>
      </c>
      <c r="X249" s="17">
        <f t="shared" si="79"/>
        <v>0.4856631626528749</v>
      </c>
      <c r="Y249" s="17">
        <f t="shared" si="80"/>
        <v>-1.3222051828548995</v>
      </c>
      <c r="Z249" s="150">
        <f t="shared" si="81"/>
        <v>1.5805603913782937</v>
      </c>
      <c r="AA249" s="15">
        <f>SUM(L$2:L249)-SUM(AB$2:AB249)</f>
        <v>-8281.7660000000324</v>
      </c>
      <c r="AC249" s="40">
        <f t="shared" si="82"/>
        <v>-722.93669144105093</v>
      </c>
      <c r="AD249" s="40">
        <f t="shared" si="83"/>
        <v>-10622.936691441051</v>
      </c>
    </row>
    <row r="250" spans="1:30" ht="15" hidden="1" thickTop="1" x14ac:dyDescent="0.25">
      <c r="A250" s="152">
        <v>43089</v>
      </c>
      <c r="B250" s="65"/>
      <c r="C250" s="46" t="s">
        <v>63</v>
      </c>
      <c r="D250" s="46">
        <v>500</v>
      </c>
      <c r="E250" s="46">
        <v>10.88</v>
      </c>
      <c r="F250" s="16">
        <f t="shared" si="66"/>
        <v>10400</v>
      </c>
      <c r="G250" s="17">
        <f t="shared" si="67"/>
        <v>12.21940057692308</v>
      </c>
      <c r="H250" s="15">
        <f t="shared" si="68"/>
        <v>127081.76600000003</v>
      </c>
      <c r="I250" s="142">
        <f t="shared" si="69"/>
        <v>-13929.766000000018</v>
      </c>
      <c r="J250" s="33">
        <f t="shared" si="63"/>
        <v>-0.10961262530770954</v>
      </c>
      <c r="K250" s="15">
        <f t="shared" si="64"/>
        <v>113152.00000000001</v>
      </c>
      <c r="L250" s="15">
        <f t="shared" si="70"/>
        <v>-5647.9999999999854</v>
      </c>
      <c r="M250" s="15">
        <f t="shared" si="84"/>
        <v>5</v>
      </c>
      <c r="N250" s="15">
        <f t="shared" si="72"/>
        <v>0</v>
      </c>
      <c r="P250" s="17">
        <f t="shared" si="73"/>
        <v>-1.3394005769230795</v>
      </c>
      <c r="Q250" s="15">
        <f t="shared" si="74"/>
        <v>-5445</v>
      </c>
      <c r="R250" s="35"/>
      <c r="S250" s="35">
        <f t="shared" si="75"/>
        <v>-47081.766000000032</v>
      </c>
      <c r="T250" s="35">
        <f t="shared" si="76"/>
        <v>-4327.3681985294143</v>
      </c>
      <c r="U250" s="35">
        <f t="shared" si="77"/>
        <v>6072.6318014705857</v>
      </c>
      <c r="V250" s="15">
        <f t="shared" si="78"/>
        <v>80000</v>
      </c>
      <c r="W250" s="17">
        <f t="shared" si="65"/>
        <v>13.173859805006902</v>
      </c>
      <c r="X250" s="17">
        <f t="shared" si="79"/>
        <v>0.954459228083822</v>
      </c>
      <c r="Y250" s="17">
        <f t="shared" si="80"/>
        <v>-2.2938598050069015</v>
      </c>
      <c r="Z250" s="150">
        <f t="shared" si="81"/>
        <v>1.7126017746508972</v>
      </c>
      <c r="AA250" s="15">
        <f>SUM(L$2:L250)-SUM(AB$2:AB250)</f>
        <v>-13929.766000000018</v>
      </c>
      <c r="AC250" s="40">
        <f t="shared" si="82"/>
        <v>-1279.6692203125017</v>
      </c>
      <c r="AD250" s="40">
        <f t="shared" si="83"/>
        <v>-11679.669220312502</v>
      </c>
    </row>
    <row r="251" spans="1:30" ht="15" hidden="1" thickTop="1" x14ac:dyDescent="0.25">
      <c r="A251" s="152">
        <v>43096</v>
      </c>
      <c r="B251" s="65" t="s">
        <v>579</v>
      </c>
      <c r="C251" s="46" t="s">
        <v>69</v>
      </c>
      <c r="D251" s="46">
        <v>400</v>
      </c>
      <c r="E251" s="46">
        <v>11.07</v>
      </c>
      <c r="F251" s="16">
        <f t="shared" si="66"/>
        <v>10000</v>
      </c>
      <c r="G251" s="17">
        <f t="shared" si="67"/>
        <v>12.266319400000004</v>
      </c>
      <c r="H251" s="15">
        <f t="shared" si="68"/>
        <v>122663.19400000003</v>
      </c>
      <c r="I251" s="142">
        <f t="shared" si="69"/>
        <v>-11963.194000000032</v>
      </c>
      <c r="J251" s="33">
        <f t="shared" si="63"/>
        <v>-9.7528799062578081E-2</v>
      </c>
      <c r="K251" s="15">
        <f t="shared" si="64"/>
        <v>110700</v>
      </c>
      <c r="L251" s="15">
        <f t="shared" si="70"/>
        <v>1966.5719999999856</v>
      </c>
      <c r="M251" s="15">
        <f t="shared" si="84"/>
        <v>5</v>
      </c>
      <c r="N251" s="15">
        <f t="shared" si="72"/>
        <v>4.4279999999999999</v>
      </c>
      <c r="P251" s="17">
        <f t="shared" si="73"/>
        <v>-1.1963194000000037</v>
      </c>
      <c r="Q251" s="15">
        <f t="shared" si="74"/>
        <v>4418.5720000000001</v>
      </c>
      <c r="R251" s="35"/>
      <c r="S251" s="35">
        <f t="shared" si="75"/>
        <v>-42663.194000000032</v>
      </c>
      <c r="T251" s="35">
        <f t="shared" si="76"/>
        <v>-3853.9470641373109</v>
      </c>
      <c r="U251" s="35">
        <f t="shared" si="77"/>
        <v>6146.0529358626891</v>
      </c>
      <c r="V251" s="15">
        <f t="shared" si="78"/>
        <v>80000</v>
      </c>
      <c r="W251" s="17">
        <f t="shared" si="65"/>
        <v>13.016484048354657</v>
      </c>
      <c r="X251" s="17">
        <f t="shared" si="79"/>
        <v>0.75016464835465335</v>
      </c>
      <c r="Y251" s="17">
        <f t="shared" si="80"/>
        <v>-1.946484048354657</v>
      </c>
      <c r="Z251" s="150">
        <f t="shared" si="81"/>
        <v>1.6270605060443322</v>
      </c>
      <c r="AA251" s="15">
        <f>SUM(L$2:L251)-SUM(AB$2:AB251)</f>
        <v>-11963.194000000032</v>
      </c>
      <c r="AC251" s="40">
        <f t="shared" si="82"/>
        <v>-1080.1456551942217</v>
      </c>
      <c r="AD251" s="40">
        <f t="shared" si="83"/>
        <v>-11080.145655194221</v>
      </c>
    </row>
    <row r="252" spans="1:30" ht="15" hidden="1" thickTop="1" x14ac:dyDescent="0.25">
      <c r="A252" s="152">
        <v>43103</v>
      </c>
      <c r="B252" s="65" t="s">
        <v>277</v>
      </c>
      <c r="C252" s="46" t="s">
        <v>69</v>
      </c>
      <c r="D252" s="46">
        <v>400</v>
      </c>
      <c r="E252" s="46">
        <v>11.23</v>
      </c>
      <c r="F252" s="16">
        <f t="shared" si="66"/>
        <v>9600</v>
      </c>
      <c r="G252" s="17">
        <f t="shared" si="67"/>
        <v>12.310488125000003</v>
      </c>
      <c r="H252" s="15">
        <f t="shared" si="68"/>
        <v>118180.68600000003</v>
      </c>
      <c r="I252" s="142">
        <f t="shared" si="69"/>
        <v>-10372.686000000031</v>
      </c>
      <c r="J252" s="33">
        <f t="shared" si="63"/>
        <v>-8.7769722372402034E-2</v>
      </c>
      <c r="K252" s="15">
        <f t="shared" si="64"/>
        <v>107808</v>
      </c>
      <c r="L252" s="15">
        <f t="shared" si="70"/>
        <v>1590.5080000000016</v>
      </c>
      <c r="M252" s="15">
        <f t="shared" si="84"/>
        <v>5</v>
      </c>
      <c r="N252" s="15">
        <f t="shared" si="72"/>
        <v>4.492</v>
      </c>
      <c r="P252" s="17">
        <f t="shared" si="73"/>
        <v>-1.0804881250000022</v>
      </c>
      <c r="Q252" s="15">
        <f t="shared" si="74"/>
        <v>4482.5080000000016</v>
      </c>
      <c r="R252" s="35"/>
      <c r="S252" s="35">
        <f t="shared" si="75"/>
        <v>-38180.686000000031</v>
      </c>
      <c r="T252" s="35">
        <f t="shared" si="76"/>
        <v>-3399.8829919857549</v>
      </c>
      <c r="U252" s="35">
        <f t="shared" si="77"/>
        <v>6200.1170080142456</v>
      </c>
      <c r="V252" s="15">
        <f t="shared" si="78"/>
        <v>80000</v>
      </c>
      <c r="W252" s="17">
        <f t="shared" si="65"/>
        <v>12.902982298010237</v>
      </c>
      <c r="X252" s="17">
        <f t="shared" si="79"/>
        <v>0.59249417301023399</v>
      </c>
      <c r="Y252" s="17">
        <f t="shared" si="80"/>
        <v>-1.6729822980102362</v>
      </c>
      <c r="Z252" s="150">
        <f t="shared" si="81"/>
        <v>1.5483578757612284</v>
      </c>
      <c r="AA252" s="15">
        <f>SUM(L$2:L252)-SUM(AB$2:AB252)</f>
        <v>-10372.686000000031</v>
      </c>
      <c r="AC252" s="40">
        <f t="shared" si="82"/>
        <v>-923.19676375779443</v>
      </c>
      <c r="AD252" s="40">
        <f t="shared" si="83"/>
        <v>-10523.196763757795</v>
      </c>
    </row>
    <row r="253" spans="1:30" ht="15" hidden="1" thickTop="1" x14ac:dyDescent="0.25">
      <c r="A253" s="152">
        <v>43109</v>
      </c>
      <c r="B253" s="65"/>
      <c r="C253" s="46" t="s">
        <v>69</v>
      </c>
      <c r="D253" s="46">
        <v>400</v>
      </c>
      <c r="E253" s="46">
        <v>11.38</v>
      </c>
      <c r="F253" s="16">
        <f t="shared" si="66"/>
        <v>9200</v>
      </c>
      <c r="G253" s="17">
        <f t="shared" si="67"/>
        <v>12.35198239130435</v>
      </c>
      <c r="H253" s="15">
        <f t="shared" si="68"/>
        <v>113638.23800000003</v>
      </c>
      <c r="I253" s="142">
        <f t="shared" si="69"/>
        <v>-8942.2380000000267</v>
      </c>
      <c r="J253" s="33">
        <f t="shared" si="63"/>
        <v>-7.8690396449124927E-2</v>
      </c>
      <c r="K253" s="15">
        <f t="shared" si="64"/>
        <v>104696</v>
      </c>
      <c r="L253" s="15">
        <f t="shared" si="70"/>
        <v>1430.448000000004</v>
      </c>
      <c r="M253" s="15">
        <f t="shared" si="84"/>
        <v>5</v>
      </c>
      <c r="N253" s="15">
        <f t="shared" si="72"/>
        <v>4.5519999999999996</v>
      </c>
      <c r="P253" s="17">
        <f t="shared" si="73"/>
        <v>-0.97198239130434949</v>
      </c>
      <c r="Q253" s="15">
        <f t="shared" si="74"/>
        <v>4542.448000000004</v>
      </c>
      <c r="R253" s="35"/>
      <c r="S253" s="35">
        <f t="shared" si="75"/>
        <v>-33638.238000000027</v>
      </c>
      <c r="T253" s="35">
        <f t="shared" si="76"/>
        <v>-2955.9084358523746</v>
      </c>
      <c r="U253" s="35">
        <f t="shared" si="77"/>
        <v>6244.0915641476258</v>
      </c>
      <c r="V253" s="15">
        <f t="shared" si="78"/>
        <v>80000</v>
      </c>
      <c r="W253" s="17">
        <f t="shared" si="65"/>
        <v>12.812111926632312</v>
      </c>
      <c r="X253" s="17">
        <f t="shared" si="79"/>
        <v>0.46012953532796175</v>
      </c>
      <c r="Y253" s="17">
        <f t="shared" si="80"/>
        <v>-1.4321119266323112</v>
      </c>
      <c r="Z253" s="150">
        <f t="shared" si="81"/>
        <v>1.4733928715627158</v>
      </c>
      <c r="AA253" s="15">
        <f>SUM(L$2:L253)-SUM(AB$2:AB253)</f>
        <v>-8942.2380000000267</v>
      </c>
      <c r="AC253" s="40">
        <f t="shared" si="82"/>
        <v>-785.39252029877207</v>
      </c>
      <c r="AD253" s="40">
        <f t="shared" si="83"/>
        <v>-9985.3925202987721</v>
      </c>
    </row>
    <row r="254" spans="1:30" ht="15" hidden="1" thickTop="1" x14ac:dyDescent="0.25">
      <c r="A254" s="152">
        <v>43110</v>
      </c>
      <c r="B254" s="65"/>
      <c r="C254" s="46" t="s">
        <v>69</v>
      </c>
      <c r="D254" s="46">
        <v>400</v>
      </c>
      <c r="E254" s="46">
        <v>11.58</v>
      </c>
      <c r="F254" s="16">
        <f t="shared" si="66"/>
        <v>8800</v>
      </c>
      <c r="G254" s="17">
        <f t="shared" si="67"/>
        <v>12.388167045454548</v>
      </c>
      <c r="H254" s="15">
        <f t="shared" si="68"/>
        <v>109015.87000000002</v>
      </c>
      <c r="I254" s="142">
        <f t="shared" si="69"/>
        <v>-7111.8700000000244</v>
      </c>
      <c r="J254" s="33">
        <f t="shared" si="63"/>
        <v>-6.5237015491414405E-2</v>
      </c>
      <c r="K254" s="15">
        <f t="shared" si="64"/>
        <v>101904</v>
      </c>
      <c r="L254" s="15">
        <f t="shared" si="70"/>
        <v>1830.3680000000022</v>
      </c>
      <c r="M254" s="15">
        <f t="shared" si="84"/>
        <v>5</v>
      </c>
      <c r="N254" s="15">
        <f t="shared" si="72"/>
        <v>4.6319999999999997</v>
      </c>
      <c r="P254" s="17">
        <f t="shared" si="73"/>
        <v>-0.80816704545454776</v>
      </c>
      <c r="Q254" s="15">
        <f t="shared" si="74"/>
        <v>4622.3680000000022</v>
      </c>
      <c r="R254" s="35"/>
      <c r="S254" s="35">
        <f t="shared" si="75"/>
        <v>-29015.870000000024</v>
      </c>
      <c r="T254" s="35">
        <f t="shared" si="76"/>
        <v>-2505.6882556131281</v>
      </c>
      <c r="U254" s="35">
        <f t="shared" si="77"/>
        <v>6294.3117443868723</v>
      </c>
      <c r="V254" s="15">
        <f t="shared" si="78"/>
        <v>80000</v>
      </c>
      <c r="W254" s="17">
        <f t="shared" si="65"/>
        <v>12.709888427649334</v>
      </c>
      <c r="X254" s="17">
        <f t="shared" si="79"/>
        <v>0.32172138219478619</v>
      </c>
      <c r="Y254" s="17">
        <f t="shared" si="80"/>
        <v>-1.1298884276493339</v>
      </c>
      <c r="Z254" s="150">
        <f t="shared" si="81"/>
        <v>1.3980877270414267</v>
      </c>
      <c r="AA254" s="15">
        <f>SUM(L$2:L254)-SUM(AB$2:AB254)</f>
        <v>-7111.8700000000244</v>
      </c>
      <c r="AC254" s="40">
        <f t="shared" si="82"/>
        <v>-613.84404706390546</v>
      </c>
      <c r="AD254" s="40">
        <f t="shared" si="83"/>
        <v>-9413.8440470639052</v>
      </c>
    </row>
    <row r="255" spans="1:30" ht="15" hidden="1" thickTop="1" x14ac:dyDescent="0.25">
      <c r="A255" s="152">
        <v>43112</v>
      </c>
      <c r="B255" s="65" t="s">
        <v>580</v>
      </c>
      <c r="C255" s="46" t="s">
        <v>63</v>
      </c>
      <c r="D255" s="46">
        <v>500</v>
      </c>
      <c r="E255" s="46">
        <v>11.31</v>
      </c>
      <c r="F255" s="16">
        <f t="shared" si="66"/>
        <v>9300</v>
      </c>
      <c r="G255" s="17">
        <f t="shared" si="67"/>
        <v>12.330738709677423</v>
      </c>
      <c r="H255" s="15">
        <f t="shared" si="68"/>
        <v>114675.87000000002</v>
      </c>
      <c r="I255" s="142">
        <f t="shared" si="69"/>
        <v>-9492.8700000000244</v>
      </c>
      <c r="J255" s="33">
        <f t="shared" si="63"/>
        <v>-8.2780012918149432E-2</v>
      </c>
      <c r="K255" s="15">
        <f t="shared" si="64"/>
        <v>105183</v>
      </c>
      <c r="L255" s="15">
        <f t="shared" si="70"/>
        <v>-2381</v>
      </c>
      <c r="M255" s="15">
        <f t="shared" si="84"/>
        <v>5</v>
      </c>
      <c r="N255" s="15">
        <f t="shared" si="72"/>
        <v>0</v>
      </c>
      <c r="P255" s="17">
        <f t="shared" si="73"/>
        <v>-1.0207387096774223</v>
      </c>
      <c r="Q255" s="15">
        <f t="shared" si="74"/>
        <v>-5660</v>
      </c>
      <c r="R255" s="35"/>
      <c r="S255" s="35">
        <f t="shared" si="75"/>
        <v>-34675.870000000024</v>
      </c>
      <c r="T255" s="35">
        <f t="shared" si="76"/>
        <v>-3065.9478337754222</v>
      </c>
      <c r="U255" s="35">
        <f t="shared" si="77"/>
        <v>6234.0521662245774</v>
      </c>
      <c r="V255" s="15">
        <f t="shared" si="78"/>
        <v>80000</v>
      </c>
      <c r="W255" s="17">
        <f t="shared" si="65"/>
        <v>12.832744716740001</v>
      </c>
      <c r="X255" s="17">
        <f t="shared" si="79"/>
        <v>0.50200600706257781</v>
      </c>
      <c r="Y255" s="17">
        <f t="shared" si="80"/>
        <v>-1.5227447167400001</v>
      </c>
      <c r="Z255" s="150">
        <f t="shared" si="81"/>
        <v>1.4918065733210251</v>
      </c>
      <c r="AA255" s="15">
        <f>SUM(L$2:L255)-SUM(AB$2:AB255)</f>
        <v>-9492.8700000000244</v>
      </c>
      <c r="AC255" s="40">
        <f t="shared" si="82"/>
        <v>-838.91455039788013</v>
      </c>
      <c r="AD255" s="40">
        <f t="shared" si="83"/>
        <v>-10138.91455039788</v>
      </c>
    </row>
    <row r="256" spans="1:30" ht="15" hidden="1" thickTop="1" x14ac:dyDescent="0.25">
      <c r="A256" s="152">
        <v>43115</v>
      </c>
      <c r="B256" s="65" t="s">
        <v>581</v>
      </c>
      <c r="C256" s="46" t="s">
        <v>63</v>
      </c>
      <c r="D256" s="46">
        <v>500</v>
      </c>
      <c r="E256" s="46">
        <v>11.11</v>
      </c>
      <c r="F256" s="16">
        <f t="shared" si="66"/>
        <v>9800</v>
      </c>
      <c r="G256" s="17">
        <f t="shared" si="67"/>
        <v>12.268966326530615</v>
      </c>
      <c r="H256" s="15">
        <f t="shared" si="68"/>
        <v>120235.87000000002</v>
      </c>
      <c r="I256" s="142">
        <f t="shared" si="69"/>
        <v>-11357.870000000024</v>
      </c>
      <c r="J256" s="33">
        <f t="shared" si="63"/>
        <v>-9.446324129396684E-2</v>
      </c>
      <c r="K256" s="15">
        <f t="shared" si="64"/>
        <v>108878</v>
      </c>
      <c r="L256" s="15">
        <f t="shared" si="70"/>
        <v>-1865</v>
      </c>
      <c r="M256" s="15">
        <f t="shared" si="84"/>
        <v>5</v>
      </c>
      <c r="N256" s="15">
        <f t="shared" si="72"/>
        <v>0</v>
      </c>
      <c r="P256" s="17">
        <f t="shared" si="73"/>
        <v>-1.1589663265306154</v>
      </c>
      <c r="Q256" s="15">
        <f t="shared" si="74"/>
        <v>-5560</v>
      </c>
      <c r="R256" s="35"/>
      <c r="S256" s="35">
        <f t="shared" si="75"/>
        <v>-40235.870000000024</v>
      </c>
      <c r="T256" s="35">
        <f t="shared" si="76"/>
        <v>-3621.5904590459068</v>
      </c>
      <c r="U256" s="35">
        <f t="shared" si="77"/>
        <v>6178.4095409540932</v>
      </c>
      <c r="V256" s="15">
        <f t="shared" si="78"/>
        <v>80000</v>
      </c>
      <c r="W256" s="17">
        <f t="shared" si="65"/>
        <v>12.948316143453011</v>
      </c>
      <c r="X256" s="17">
        <f t="shared" si="79"/>
        <v>0.6793498169223966</v>
      </c>
      <c r="Y256" s="17">
        <f t="shared" si="80"/>
        <v>-1.838316143453012</v>
      </c>
      <c r="Z256" s="150">
        <f t="shared" si="81"/>
        <v>1.5861687275729941</v>
      </c>
      <c r="AA256" s="15">
        <f>SUM(L$2:L256)-SUM(AB$2:AB256)</f>
        <v>-11357.870000000024</v>
      </c>
      <c r="AC256" s="40">
        <f t="shared" si="82"/>
        <v>-1021.799375787581</v>
      </c>
      <c r="AD256" s="40">
        <f t="shared" si="83"/>
        <v>-10821.799375787581</v>
      </c>
    </row>
    <row r="257" spans="1:30" ht="15" hidden="1" thickTop="1" x14ac:dyDescent="0.25">
      <c r="A257" s="152">
        <v>43115</v>
      </c>
      <c r="B257" s="65" t="s">
        <v>280</v>
      </c>
      <c r="C257" s="46" t="s">
        <v>63</v>
      </c>
      <c r="D257" s="46">
        <v>500</v>
      </c>
      <c r="E257" s="46">
        <v>10.94</v>
      </c>
      <c r="F257" s="16">
        <f t="shared" si="66"/>
        <v>10300</v>
      </c>
      <c r="G257" s="17">
        <f t="shared" si="67"/>
        <v>12.204938834951459</v>
      </c>
      <c r="H257" s="15">
        <f t="shared" si="68"/>
        <v>125710.87000000002</v>
      </c>
      <c r="I257" s="142">
        <f t="shared" si="69"/>
        <v>-13028.870000000024</v>
      </c>
      <c r="J257" s="33">
        <f t="shared" si="63"/>
        <v>-0.10364155462451284</v>
      </c>
      <c r="K257" s="15">
        <f t="shared" si="64"/>
        <v>112682</v>
      </c>
      <c r="L257" s="15">
        <f t="shared" si="70"/>
        <v>-1671</v>
      </c>
      <c r="M257" s="15">
        <f t="shared" si="84"/>
        <v>5</v>
      </c>
      <c r="N257" s="15">
        <f t="shared" si="72"/>
        <v>0</v>
      </c>
      <c r="P257" s="17">
        <f t="shared" si="73"/>
        <v>-1.2649388349514599</v>
      </c>
      <c r="Q257" s="15">
        <f t="shared" si="74"/>
        <v>-5475</v>
      </c>
      <c r="R257" s="35"/>
      <c r="S257" s="35">
        <f t="shared" si="75"/>
        <v>-45710.870000000024</v>
      </c>
      <c r="T257" s="35">
        <f t="shared" si="76"/>
        <v>-4178.3244972577722</v>
      </c>
      <c r="U257" s="35">
        <f t="shared" si="77"/>
        <v>6121.6755027422278</v>
      </c>
      <c r="V257" s="15">
        <f t="shared" si="78"/>
        <v>80000</v>
      </c>
      <c r="W257" s="17">
        <f t="shared" si="65"/>
        <v>13.068317646723303</v>
      </c>
      <c r="X257" s="17">
        <f t="shared" si="79"/>
        <v>0.8633788117718435</v>
      </c>
      <c r="Y257" s="17">
        <f t="shared" si="80"/>
        <v>-2.1283176467233034</v>
      </c>
      <c r="Z257" s="150">
        <f t="shared" si="81"/>
        <v>1.6825458970156253</v>
      </c>
      <c r="AA257" s="15">
        <f>SUM(L$2:L257)-SUM(AB$2:AB257)</f>
        <v>-13028.870000000024</v>
      </c>
      <c r="AC257" s="40">
        <f t="shared" si="82"/>
        <v>-1190.3432874771504</v>
      </c>
      <c r="AD257" s="40">
        <f t="shared" si="83"/>
        <v>-11490.34328747715</v>
      </c>
    </row>
    <row r="258" spans="1:30" ht="15" hidden="1" thickTop="1" x14ac:dyDescent="0.25">
      <c r="A258" s="152">
        <v>43115</v>
      </c>
      <c r="B258" s="65"/>
      <c r="C258" s="46" t="s">
        <v>63</v>
      </c>
      <c r="D258" s="46">
        <v>500</v>
      </c>
      <c r="E258" s="46">
        <v>10.83</v>
      </c>
      <c r="F258" s="16">
        <f t="shared" si="66"/>
        <v>10800</v>
      </c>
      <c r="G258" s="17">
        <f t="shared" si="67"/>
        <v>12.141747222222225</v>
      </c>
      <c r="H258" s="15">
        <f t="shared" si="68"/>
        <v>131130.87000000002</v>
      </c>
      <c r="I258" s="142">
        <f t="shared" si="69"/>
        <v>-14166.870000000024</v>
      </c>
      <c r="J258" s="33">
        <f t="shared" ref="J258:J321" si="85">(E258-G258)/G258</f>
        <v>-0.1080361168960446</v>
      </c>
      <c r="K258" s="15">
        <f t="shared" ref="K258:K321" si="86">F258*E258</f>
        <v>116964</v>
      </c>
      <c r="L258" s="15">
        <f t="shared" si="70"/>
        <v>-1138</v>
      </c>
      <c r="M258" s="15">
        <f t="shared" si="84"/>
        <v>5</v>
      </c>
      <c r="N258" s="15">
        <f t="shared" si="72"/>
        <v>0</v>
      </c>
      <c r="P258" s="17">
        <f t="shared" si="73"/>
        <v>-1.3117472222222251</v>
      </c>
      <c r="Q258" s="15">
        <f t="shared" si="74"/>
        <v>-5420</v>
      </c>
      <c r="R258" s="35"/>
      <c r="S258" s="35">
        <f t="shared" si="75"/>
        <v>-51130.870000000024</v>
      </c>
      <c r="T258" s="35">
        <f t="shared" si="76"/>
        <v>-4721.2253000923383</v>
      </c>
      <c r="U258" s="35">
        <f t="shared" si="77"/>
        <v>6078.7746999076617</v>
      </c>
      <c r="V258" s="15">
        <f t="shared" si="78"/>
        <v>80000</v>
      </c>
      <c r="W258" s="17">
        <f t="shared" ref="W258:W321" si="87">V258/U258</f>
        <v>13.160546976879274</v>
      </c>
      <c r="X258" s="17">
        <f t="shared" si="79"/>
        <v>1.0187997546570493</v>
      </c>
      <c r="Y258" s="17">
        <f t="shared" si="80"/>
        <v>-2.3305469768792744</v>
      </c>
      <c r="Z258" s="150">
        <f t="shared" si="81"/>
        <v>1.7766738418787023</v>
      </c>
      <c r="AA258" s="15">
        <f>SUM(L$2:L258)-SUM(AB$2:AB258)</f>
        <v>-14166.870000000024</v>
      </c>
      <c r="AC258" s="40">
        <f t="shared" si="82"/>
        <v>-1307.4595166205011</v>
      </c>
      <c r="AD258" s="40">
        <f t="shared" si="83"/>
        <v>-12107.459516620502</v>
      </c>
    </row>
    <row r="259" spans="1:30" ht="15" hidden="1" thickTop="1" x14ac:dyDescent="0.25">
      <c r="A259" s="152">
        <v>43116</v>
      </c>
      <c r="B259" s="65" t="s">
        <v>582</v>
      </c>
      <c r="C259" s="46" t="s">
        <v>69</v>
      </c>
      <c r="D259" s="46">
        <v>400</v>
      </c>
      <c r="E259" s="46">
        <v>10.96</v>
      </c>
      <c r="F259" s="16">
        <f t="shared" ref="F259:F322" si="88">IF(C259="买",F258+D259,F258-D259)</f>
        <v>10400</v>
      </c>
      <c r="G259" s="17">
        <f t="shared" ref="G259:G322" si="89">H259/F259</f>
        <v>12.188101346153848</v>
      </c>
      <c r="H259" s="15">
        <f t="shared" ref="H259:H322" si="90">IF(C259="买",H258+D259*E259+M259+N259,H258+-1*D259*E259+M259+N259)+O258</f>
        <v>126756.25400000003</v>
      </c>
      <c r="I259" s="142">
        <f t="shared" ref="I259:I322" si="91">-H259+K259</f>
        <v>-12772.254000000015</v>
      </c>
      <c r="J259" s="33">
        <f t="shared" si="85"/>
        <v>-0.10076231820482807</v>
      </c>
      <c r="K259" s="15">
        <f t="shared" si="86"/>
        <v>113984.00000000001</v>
      </c>
      <c r="L259" s="15">
        <f t="shared" ref="L259:L322" si="92">I259-I258</f>
        <v>1394.6160000000091</v>
      </c>
      <c r="M259" s="15">
        <f t="shared" si="84"/>
        <v>5</v>
      </c>
      <c r="N259" s="15">
        <f t="shared" ref="N259:N322" si="93">IF(C259="卖",D259*E259/1000,0)</f>
        <v>4.3840000000000003</v>
      </c>
      <c r="P259" s="17">
        <f t="shared" ref="P259:P322" si="94">E259-G259</f>
        <v>-1.2281013461538475</v>
      </c>
      <c r="Q259" s="15">
        <f t="shared" ref="Q259:Q322" si="95">(H259-H258)*-1</f>
        <v>4374.6159999999945</v>
      </c>
      <c r="R259" s="35"/>
      <c r="S259" s="35">
        <f t="shared" ref="S259:S322" si="96">S258+Q259+O259+R259</f>
        <v>-46756.25400000003</v>
      </c>
      <c r="T259" s="35">
        <f t="shared" ref="T259:T322" si="97">S259/E259</f>
        <v>-4266.0815693430677</v>
      </c>
      <c r="U259" s="35">
        <f t="shared" ref="U259:U322" si="98">F259+T259</f>
        <v>6133.9184306569323</v>
      </c>
      <c r="V259" s="15">
        <f t="shared" ref="V259:V322" si="99">H259+S259</f>
        <v>80000</v>
      </c>
      <c r="W259" s="17">
        <f t="shared" si="87"/>
        <v>13.042234079958597</v>
      </c>
      <c r="X259" s="17">
        <f t="shared" ref="X259:X322" si="100">W259-G259</f>
        <v>0.85413273380474841</v>
      </c>
      <c r="Y259" s="17">
        <f t="shared" ref="Y259:Y322" si="101">(X259-P259)*-1</f>
        <v>-2.0822340799585959</v>
      </c>
      <c r="Z259" s="150">
        <f t="shared" ref="Z259:Z322" si="102">F259/U259</f>
        <v>1.6954904303946177</v>
      </c>
      <c r="AA259" s="15">
        <f>SUM(L$2:L259)-SUM(AB$2:AB259)</f>
        <v>-12772.254000000015</v>
      </c>
      <c r="AC259" s="40">
        <f t="shared" ref="AC259:AC322" si="103">I259/E259*(1-0.0005)</f>
        <v>-1164.7689665145999</v>
      </c>
      <c r="AD259" s="40">
        <f t="shared" ref="AD259:AD322" si="104">AC259-F259</f>
        <v>-11564.768966514599</v>
      </c>
    </row>
    <row r="260" spans="1:30" ht="15" hidden="1" thickTop="1" x14ac:dyDescent="0.25">
      <c r="A260" s="152">
        <v>43125</v>
      </c>
      <c r="B260" s="65"/>
      <c r="C260" s="46" t="s">
        <v>69</v>
      </c>
      <c r="D260" s="46">
        <v>400</v>
      </c>
      <c r="E260" s="46">
        <v>11</v>
      </c>
      <c r="F260" s="16">
        <f t="shared" si="88"/>
        <v>10000</v>
      </c>
      <c r="G260" s="17">
        <f t="shared" si="89"/>
        <v>12.236565400000002</v>
      </c>
      <c r="H260" s="15">
        <f t="shared" si="90"/>
        <v>122365.65400000002</v>
      </c>
      <c r="I260" s="142">
        <f t="shared" si="91"/>
        <v>-12365.654000000024</v>
      </c>
      <c r="J260" s="33">
        <f t="shared" si="85"/>
        <v>-0.10105494144623307</v>
      </c>
      <c r="K260" s="15">
        <f t="shared" si="86"/>
        <v>110000</v>
      </c>
      <c r="L260" s="15">
        <f t="shared" si="92"/>
        <v>406.59999999999127</v>
      </c>
      <c r="M260" s="15">
        <f t="shared" si="84"/>
        <v>5</v>
      </c>
      <c r="N260" s="15">
        <f t="shared" si="93"/>
        <v>4.4000000000000004</v>
      </c>
      <c r="P260" s="17">
        <f t="shared" si="94"/>
        <v>-1.2365654000000017</v>
      </c>
      <c r="Q260" s="15">
        <f t="shared" si="95"/>
        <v>4390.6000000000058</v>
      </c>
      <c r="R260" s="35"/>
      <c r="S260" s="35">
        <f t="shared" si="96"/>
        <v>-42365.654000000024</v>
      </c>
      <c r="T260" s="35">
        <f t="shared" si="97"/>
        <v>-3851.4230909090929</v>
      </c>
      <c r="U260" s="35">
        <f t="shared" si="98"/>
        <v>6148.5769090909071</v>
      </c>
      <c r="V260" s="15">
        <f t="shared" si="99"/>
        <v>80000</v>
      </c>
      <c r="W260" s="17">
        <f t="shared" si="87"/>
        <v>13.01114081889696</v>
      </c>
      <c r="X260" s="17">
        <f t="shared" si="100"/>
        <v>0.77457541889695847</v>
      </c>
      <c r="Y260" s="17">
        <f t="shared" si="101"/>
        <v>-2.0111408188969602</v>
      </c>
      <c r="Z260" s="150">
        <f t="shared" si="102"/>
        <v>1.62639260236212</v>
      </c>
      <c r="AA260" s="15">
        <f>SUM(L$2:L260)-SUM(AB$2:AB260)</f>
        <v>-12365.654000000024</v>
      </c>
      <c r="AC260" s="40">
        <f t="shared" si="103"/>
        <v>-1123.5882884545479</v>
      </c>
      <c r="AD260" s="40">
        <f t="shared" si="104"/>
        <v>-11123.588288454548</v>
      </c>
    </row>
    <row r="261" spans="1:30" ht="15" hidden="1" thickTop="1" x14ac:dyDescent="0.25">
      <c r="A261" s="152">
        <v>43131</v>
      </c>
      <c r="B261" s="65"/>
      <c r="C261" s="46" t="s">
        <v>63</v>
      </c>
      <c r="D261" s="46">
        <v>1000</v>
      </c>
      <c r="E261" s="46">
        <v>9.68</v>
      </c>
      <c r="F261" s="16">
        <f t="shared" si="88"/>
        <v>11000</v>
      </c>
      <c r="G261" s="17">
        <f t="shared" si="89"/>
        <v>12.004604909090913</v>
      </c>
      <c r="H261" s="15">
        <f t="shared" si="90"/>
        <v>132050.65400000004</v>
      </c>
      <c r="I261" s="142">
        <f t="shared" si="91"/>
        <v>-25570.654000000039</v>
      </c>
      <c r="J261" s="33">
        <f t="shared" si="85"/>
        <v>-0.19364276681280232</v>
      </c>
      <c r="K261" s="15">
        <f t="shared" si="86"/>
        <v>106480</v>
      </c>
      <c r="L261" s="15">
        <f t="shared" si="92"/>
        <v>-13205.000000000015</v>
      </c>
      <c r="M261" s="15">
        <f t="shared" si="84"/>
        <v>5</v>
      </c>
      <c r="N261" s="15">
        <f t="shared" si="93"/>
        <v>0</v>
      </c>
      <c r="P261" s="17">
        <f t="shared" si="94"/>
        <v>-2.3246049090909136</v>
      </c>
      <c r="Q261" s="15">
        <f t="shared" si="95"/>
        <v>-9685.0000000000146</v>
      </c>
      <c r="R261" s="35"/>
      <c r="S261" s="35">
        <f t="shared" si="96"/>
        <v>-52050.654000000039</v>
      </c>
      <c r="T261" s="35">
        <f t="shared" si="97"/>
        <v>-5377.1336776859544</v>
      </c>
      <c r="U261" s="35">
        <f t="shared" si="98"/>
        <v>5622.8663223140456</v>
      </c>
      <c r="V261" s="15">
        <f t="shared" si="99"/>
        <v>80000</v>
      </c>
      <c r="W261" s="17">
        <f t="shared" si="87"/>
        <v>14.2276190494738</v>
      </c>
      <c r="X261" s="17">
        <f t="shared" si="100"/>
        <v>2.2230141403828867</v>
      </c>
      <c r="Y261" s="17">
        <f t="shared" si="101"/>
        <v>-4.5476190494738002</v>
      </c>
      <c r="Z261" s="150">
        <f t="shared" si="102"/>
        <v>1.9562976193026473</v>
      </c>
      <c r="AA261" s="15">
        <f>SUM(L$2:L261)-SUM(AB$2:AB261)</f>
        <v>-25570.654000000039</v>
      </c>
      <c r="AC261" s="40">
        <f t="shared" si="103"/>
        <v>-2640.2756893595083</v>
      </c>
      <c r="AD261" s="40">
        <f t="shared" si="104"/>
        <v>-13640.275689359509</v>
      </c>
    </row>
    <row r="262" spans="1:30" ht="15" hidden="1" thickTop="1" x14ac:dyDescent="0.25">
      <c r="A262" s="152">
        <v>43132</v>
      </c>
      <c r="B262" s="65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88"/>
        <v>12000</v>
      </c>
      <c r="G262" s="17">
        <f t="shared" si="89"/>
        <v>11.730471166666669</v>
      </c>
      <c r="H262" s="15">
        <f t="shared" si="90"/>
        <v>140765.65400000004</v>
      </c>
      <c r="I262" s="142">
        <f t="shared" si="91"/>
        <v>-36245.654000000024</v>
      </c>
      <c r="J262" s="33">
        <f t="shared" si="85"/>
        <v>-0.25748933045840866</v>
      </c>
      <c r="K262" s="15">
        <f t="shared" si="86"/>
        <v>104520.00000000001</v>
      </c>
      <c r="L262" s="15">
        <f t="shared" si="92"/>
        <v>-10674.999999999985</v>
      </c>
      <c r="M262" s="15">
        <f t="shared" si="84"/>
        <v>5</v>
      </c>
      <c r="N262" s="15">
        <f t="shared" si="93"/>
        <v>0</v>
      </c>
      <c r="P262" s="17">
        <f t="shared" si="94"/>
        <v>-3.0204711666666686</v>
      </c>
      <c r="Q262" s="15">
        <f t="shared" si="95"/>
        <v>-8715</v>
      </c>
      <c r="R262" s="35"/>
      <c r="S262" s="35">
        <f t="shared" si="96"/>
        <v>-60765.654000000039</v>
      </c>
      <c r="T262" s="35">
        <f t="shared" si="97"/>
        <v>-6976.5389207807157</v>
      </c>
      <c r="U262" s="35">
        <f t="shared" si="98"/>
        <v>5023.4610792192843</v>
      </c>
      <c r="V262" s="15">
        <f t="shared" si="99"/>
        <v>80000</v>
      </c>
      <c r="W262" s="17">
        <f t="shared" si="87"/>
        <v>15.925275171522403</v>
      </c>
      <c r="X262" s="17">
        <f t="shared" si="100"/>
        <v>4.1948040048557331</v>
      </c>
      <c r="Y262" s="17">
        <f t="shared" si="101"/>
        <v>-7.2152751715224017</v>
      </c>
      <c r="Z262" s="150">
        <f t="shared" si="102"/>
        <v>2.3887912757283605</v>
      </c>
      <c r="AA262" s="15">
        <f>SUM(L$2:L262)-SUM(AB$2:AB262)</f>
        <v>-36245.654000000024</v>
      </c>
      <c r="AC262" s="40">
        <f t="shared" si="103"/>
        <v>-4159.3032345579823</v>
      </c>
      <c r="AD262" s="40">
        <f t="shared" si="104"/>
        <v>-16159.303234557981</v>
      </c>
    </row>
    <row r="263" spans="1:30" ht="15" hidden="1" thickTop="1" x14ac:dyDescent="0.25">
      <c r="A263" s="152">
        <v>43133</v>
      </c>
      <c r="B263" s="65" t="s">
        <v>584</v>
      </c>
      <c r="C263" s="46" t="s">
        <v>63</v>
      </c>
      <c r="D263" s="46">
        <v>1000</v>
      </c>
      <c r="E263" s="46">
        <v>8.43</v>
      </c>
      <c r="F263" s="16">
        <f t="shared" si="88"/>
        <v>13000</v>
      </c>
      <c r="G263" s="17">
        <f t="shared" si="89"/>
        <v>11.476973384615388</v>
      </c>
      <c r="H263" s="15">
        <f t="shared" si="90"/>
        <v>149200.65400000004</v>
      </c>
      <c r="I263" s="142">
        <f t="shared" si="91"/>
        <v>-39610.654000000039</v>
      </c>
      <c r="J263" s="33">
        <f t="shared" si="85"/>
        <v>-0.26548579337996758</v>
      </c>
      <c r="K263" s="15">
        <f t="shared" si="86"/>
        <v>109590</v>
      </c>
      <c r="L263" s="15">
        <f t="shared" si="92"/>
        <v>-3365.0000000000146</v>
      </c>
      <c r="M263" s="15">
        <f t="shared" si="84"/>
        <v>5</v>
      </c>
      <c r="N263" s="15">
        <f t="shared" si="93"/>
        <v>0</v>
      </c>
      <c r="P263" s="17">
        <f t="shared" si="94"/>
        <v>-3.0469733846153879</v>
      </c>
      <c r="Q263" s="15">
        <f t="shared" si="95"/>
        <v>-8435</v>
      </c>
      <c r="R263" s="35"/>
      <c r="S263" s="35">
        <f t="shared" si="96"/>
        <v>-69200.654000000039</v>
      </c>
      <c r="T263" s="35">
        <f t="shared" si="97"/>
        <v>-8208.8557532621635</v>
      </c>
      <c r="U263" s="35">
        <f t="shared" si="98"/>
        <v>4791.1442467378365</v>
      </c>
      <c r="V263" s="15">
        <f t="shared" si="99"/>
        <v>80000</v>
      </c>
      <c r="W263" s="17">
        <f t="shared" si="87"/>
        <v>16.697472645385261</v>
      </c>
      <c r="X263" s="17">
        <f t="shared" si="100"/>
        <v>5.2204992607698735</v>
      </c>
      <c r="Y263" s="17">
        <f t="shared" si="101"/>
        <v>-8.2674726453852614</v>
      </c>
      <c r="Z263" s="150">
        <f t="shared" si="102"/>
        <v>2.7133393048751051</v>
      </c>
      <c r="AA263" s="15">
        <f>SUM(L$2:L263)-SUM(AB$2:AB263)</f>
        <v>-39610.654000000039</v>
      </c>
      <c r="AC263" s="40">
        <f t="shared" si="103"/>
        <v>-4696.4233301304912</v>
      </c>
      <c r="AD263" s="40">
        <f t="shared" si="104"/>
        <v>-17696.423330130492</v>
      </c>
    </row>
    <row r="264" spans="1:30" ht="15" hidden="1" thickTop="1" x14ac:dyDescent="0.25">
      <c r="A264" s="152">
        <v>43136</v>
      </c>
      <c r="B264" s="65"/>
      <c r="C264" s="46" t="s">
        <v>63</v>
      </c>
      <c r="D264" s="46">
        <v>500</v>
      </c>
      <c r="E264" s="46">
        <v>8.32</v>
      </c>
      <c r="F264" s="16">
        <f t="shared" si="88"/>
        <v>13500</v>
      </c>
      <c r="G264" s="17">
        <f t="shared" si="89"/>
        <v>11.360418814814818</v>
      </c>
      <c r="H264" s="15">
        <f t="shared" si="90"/>
        <v>153365.65400000004</v>
      </c>
      <c r="I264" s="142">
        <f t="shared" si="91"/>
        <v>-41045.654000000039</v>
      </c>
      <c r="J264" s="33">
        <f t="shared" si="85"/>
        <v>-0.26763263435762497</v>
      </c>
      <c r="K264" s="15">
        <f t="shared" si="86"/>
        <v>112320</v>
      </c>
      <c r="L264" s="15">
        <f t="shared" si="92"/>
        <v>-1435</v>
      </c>
      <c r="M264" s="15">
        <f t="shared" si="84"/>
        <v>5</v>
      </c>
      <c r="N264" s="15">
        <f t="shared" si="93"/>
        <v>0</v>
      </c>
      <c r="P264" s="17">
        <f t="shared" si="94"/>
        <v>-3.0404188148148172</v>
      </c>
      <c r="Q264" s="15">
        <f t="shared" si="95"/>
        <v>-4165</v>
      </c>
      <c r="R264" s="35"/>
      <c r="S264" s="35">
        <f t="shared" si="96"/>
        <v>-73365.654000000039</v>
      </c>
      <c r="T264" s="35">
        <f t="shared" si="97"/>
        <v>-8817.9872596153891</v>
      </c>
      <c r="U264" s="35">
        <f t="shared" si="98"/>
        <v>4682.0127403846109</v>
      </c>
      <c r="V264" s="15">
        <f t="shared" si="99"/>
        <v>80000</v>
      </c>
      <c r="W264" s="17">
        <f t="shared" si="87"/>
        <v>17.086668583782682</v>
      </c>
      <c r="X264" s="17">
        <f t="shared" si="100"/>
        <v>5.7262497689678646</v>
      </c>
      <c r="Y264" s="17">
        <f t="shared" si="101"/>
        <v>-8.7666685837826819</v>
      </c>
      <c r="Z264" s="150">
        <f t="shared" si="102"/>
        <v>2.8833753235133277</v>
      </c>
      <c r="AA264" s="15">
        <f>SUM(L$2:L264)-SUM(AB$2:AB264)</f>
        <v>-41045.654000000039</v>
      </c>
      <c r="AC264" s="40">
        <f t="shared" si="103"/>
        <v>-4930.9051890625051</v>
      </c>
      <c r="AD264" s="40">
        <f t="shared" si="104"/>
        <v>-18430.905189062505</v>
      </c>
    </row>
    <row r="265" spans="1:30" ht="15" hidden="1" thickTop="1" x14ac:dyDescent="0.25">
      <c r="A265" s="152">
        <v>43137</v>
      </c>
      <c r="B265" s="65"/>
      <c r="C265" s="46" t="s">
        <v>69</v>
      </c>
      <c r="D265" s="46">
        <v>400</v>
      </c>
      <c r="E265" s="46">
        <v>8.43</v>
      </c>
      <c r="F265" s="16">
        <f t="shared" si="88"/>
        <v>13100</v>
      </c>
      <c r="G265" s="17">
        <f t="shared" si="89"/>
        <v>11.450536335877866</v>
      </c>
      <c r="H265" s="15">
        <f t="shared" si="90"/>
        <v>150002.02600000004</v>
      </c>
      <c r="I265" s="142">
        <f t="shared" si="91"/>
        <v>-39569.026000000042</v>
      </c>
      <c r="J265" s="33">
        <f t="shared" si="85"/>
        <v>-0.26378994374382669</v>
      </c>
      <c r="K265" s="15">
        <f t="shared" si="86"/>
        <v>110433</v>
      </c>
      <c r="L265" s="15">
        <f t="shared" si="92"/>
        <v>1476.627999999997</v>
      </c>
      <c r="M265" s="15">
        <f t="shared" si="84"/>
        <v>5</v>
      </c>
      <c r="N265" s="15">
        <f t="shared" si="93"/>
        <v>3.3719999999999999</v>
      </c>
      <c r="P265" s="17">
        <f t="shared" si="94"/>
        <v>-3.0205363358778659</v>
      </c>
      <c r="Q265" s="15">
        <f t="shared" si="95"/>
        <v>3363.627999999997</v>
      </c>
      <c r="R265" s="35"/>
      <c r="S265" s="35">
        <f t="shared" si="96"/>
        <v>-70002.026000000042</v>
      </c>
      <c r="T265" s="35">
        <f t="shared" si="97"/>
        <v>-8303.9176749703493</v>
      </c>
      <c r="U265" s="35">
        <f t="shared" si="98"/>
        <v>4796.0823250296507</v>
      </c>
      <c r="V265" s="15">
        <f t="shared" si="99"/>
        <v>80000</v>
      </c>
      <c r="W265" s="17">
        <f t="shared" si="87"/>
        <v>16.680280816385991</v>
      </c>
      <c r="X265" s="17">
        <f t="shared" si="100"/>
        <v>5.2297444805081259</v>
      </c>
      <c r="Y265" s="17">
        <f t="shared" si="101"/>
        <v>-8.2502808163859918</v>
      </c>
      <c r="Z265" s="150">
        <f t="shared" si="102"/>
        <v>2.731395983683206</v>
      </c>
      <c r="AA265" s="15">
        <f>SUM(L$2:L265)-SUM(AB$2:AB265)</f>
        <v>-39569.026000000042</v>
      </c>
      <c r="AC265" s="40">
        <f t="shared" si="103"/>
        <v>-4691.4877208778234</v>
      </c>
      <c r="AD265" s="40">
        <f t="shared" si="104"/>
        <v>-17791.487720877823</v>
      </c>
    </row>
    <row r="266" spans="1:30" ht="15" hidden="1" thickTop="1" x14ac:dyDescent="0.25">
      <c r="A266" s="152">
        <v>43138</v>
      </c>
      <c r="B266" s="65"/>
      <c r="C266" s="46" t="s">
        <v>63</v>
      </c>
      <c r="D266" s="46">
        <v>500</v>
      </c>
      <c r="E266" s="46">
        <v>8.1999999999999993</v>
      </c>
      <c r="F266" s="16">
        <f t="shared" si="88"/>
        <v>13600</v>
      </c>
      <c r="G266" s="17">
        <f t="shared" si="89"/>
        <v>11.331398970588239</v>
      </c>
      <c r="H266" s="15">
        <f t="shared" si="90"/>
        <v>154107.02600000004</v>
      </c>
      <c r="I266" s="142">
        <f t="shared" si="91"/>
        <v>-42587.026000000056</v>
      </c>
      <c r="J266" s="33">
        <f t="shared" si="85"/>
        <v>-0.27634707583027429</v>
      </c>
      <c r="K266" s="15">
        <f t="shared" si="86"/>
        <v>111519.99999999999</v>
      </c>
      <c r="L266" s="15">
        <f t="shared" si="92"/>
        <v>-3018.0000000000146</v>
      </c>
      <c r="M266" s="15">
        <f t="shared" si="84"/>
        <v>5</v>
      </c>
      <c r="N266" s="15">
        <f t="shared" si="93"/>
        <v>0</v>
      </c>
      <c r="P266" s="17">
        <f t="shared" si="94"/>
        <v>-3.1313989705882399</v>
      </c>
      <c r="Q266" s="15">
        <f t="shared" si="95"/>
        <v>-4105</v>
      </c>
      <c r="R266" s="35"/>
      <c r="S266" s="35">
        <f t="shared" si="96"/>
        <v>-74107.026000000042</v>
      </c>
      <c r="T266" s="35">
        <f t="shared" si="97"/>
        <v>-9037.4421951219574</v>
      </c>
      <c r="U266" s="35">
        <f t="shared" si="98"/>
        <v>4562.5578048780426</v>
      </c>
      <c r="V266" s="15">
        <f t="shared" si="99"/>
        <v>80000</v>
      </c>
      <c r="W266" s="17">
        <f t="shared" si="87"/>
        <v>17.534024426927431</v>
      </c>
      <c r="X266" s="17">
        <f t="shared" si="100"/>
        <v>6.2026254563391916</v>
      </c>
      <c r="Y266" s="17">
        <f t="shared" si="101"/>
        <v>-9.3340244269274315</v>
      </c>
      <c r="Z266" s="150">
        <f t="shared" si="102"/>
        <v>2.9807841525776633</v>
      </c>
      <c r="AA266" s="15">
        <f>SUM(L$2:L266)-SUM(AB$2:AB266)</f>
        <v>-42587.026000000056</v>
      </c>
      <c r="AC266" s="40">
        <f t="shared" si="103"/>
        <v>-5190.9429862195193</v>
      </c>
      <c r="AD266" s="40">
        <f t="shared" si="104"/>
        <v>-18790.942986219517</v>
      </c>
    </row>
    <row r="267" spans="1:30" ht="15" hidden="1" thickTop="1" x14ac:dyDescent="0.25">
      <c r="A267" s="152">
        <v>43138</v>
      </c>
      <c r="B267" s="65"/>
      <c r="C267" s="46" t="s">
        <v>63</v>
      </c>
      <c r="D267" s="46">
        <v>500</v>
      </c>
      <c r="E267" s="46">
        <v>7.94</v>
      </c>
      <c r="F267" s="16">
        <f t="shared" si="88"/>
        <v>14100</v>
      </c>
      <c r="G267" s="17">
        <f t="shared" si="89"/>
        <v>11.211491205673761</v>
      </c>
      <c r="H267" s="15">
        <f t="shared" si="90"/>
        <v>158082.02600000004</v>
      </c>
      <c r="I267" s="142">
        <f t="shared" si="91"/>
        <v>-46128.026000000042</v>
      </c>
      <c r="J267" s="33">
        <f t="shared" si="85"/>
        <v>-0.29179804413690913</v>
      </c>
      <c r="K267" s="15">
        <f t="shared" si="86"/>
        <v>111954</v>
      </c>
      <c r="L267" s="15">
        <f t="shared" si="92"/>
        <v>-3540.9999999999854</v>
      </c>
      <c r="M267" s="15">
        <f t="shared" si="84"/>
        <v>5</v>
      </c>
      <c r="N267" s="15">
        <f t="shared" si="93"/>
        <v>0</v>
      </c>
      <c r="P267" s="17">
        <f t="shared" si="94"/>
        <v>-3.2714912056737608</v>
      </c>
      <c r="Q267" s="15">
        <f t="shared" si="95"/>
        <v>-3975</v>
      </c>
      <c r="R267" s="35"/>
      <c r="S267" s="35">
        <f t="shared" si="96"/>
        <v>-78082.026000000042</v>
      </c>
      <c r="T267" s="35">
        <f t="shared" si="97"/>
        <v>-9834.0083123425738</v>
      </c>
      <c r="U267" s="35">
        <f t="shared" si="98"/>
        <v>4265.9916876574262</v>
      </c>
      <c r="V267" s="15">
        <f t="shared" si="99"/>
        <v>80000</v>
      </c>
      <c r="W267" s="17">
        <f t="shared" si="87"/>
        <v>18.752966685673552</v>
      </c>
      <c r="X267" s="17">
        <f t="shared" si="100"/>
        <v>7.5414754799997912</v>
      </c>
      <c r="Y267" s="17">
        <f t="shared" si="101"/>
        <v>-10.812966685673551</v>
      </c>
      <c r="Z267" s="150">
        <f t="shared" si="102"/>
        <v>3.3052103783499631</v>
      </c>
      <c r="AA267" s="15">
        <f>SUM(L$2:L267)-SUM(AB$2:AB267)</f>
        <v>-46128.026000000042</v>
      </c>
      <c r="AC267" s="40">
        <f t="shared" si="103"/>
        <v>-5806.6702754408116</v>
      </c>
      <c r="AD267" s="40">
        <f t="shared" si="104"/>
        <v>-19906.670275440811</v>
      </c>
    </row>
    <row r="268" spans="1:30" ht="15" hidden="1" thickTop="1" x14ac:dyDescent="0.25">
      <c r="A268" s="152">
        <v>43144</v>
      </c>
      <c r="B268" s="65"/>
      <c r="C268" s="46" t="s">
        <v>63</v>
      </c>
      <c r="D268" s="46">
        <v>1000</v>
      </c>
      <c r="E268" s="46">
        <v>8.08</v>
      </c>
      <c r="F268" s="16">
        <f t="shared" si="88"/>
        <v>15100</v>
      </c>
      <c r="G268" s="17">
        <f t="shared" si="89"/>
        <v>11.004438807947023</v>
      </c>
      <c r="H268" s="15">
        <f t="shared" si="90"/>
        <v>166167.02600000004</v>
      </c>
      <c r="I268" s="142">
        <f t="shared" si="91"/>
        <v>-44159.026000000042</v>
      </c>
      <c r="J268" s="33">
        <f t="shared" si="85"/>
        <v>-0.26575083554784229</v>
      </c>
      <c r="K268" s="15">
        <f t="shared" si="86"/>
        <v>122008</v>
      </c>
      <c r="L268" s="15">
        <f t="shared" si="92"/>
        <v>1969</v>
      </c>
      <c r="M268" s="15">
        <f t="shared" si="84"/>
        <v>5</v>
      </c>
      <c r="N268" s="15">
        <f t="shared" si="93"/>
        <v>0</v>
      </c>
      <c r="P268" s="17">
        <f t="shared" si="94"/>
        <v>-2.9244388079470234</v>
      </c>
      <c r="Q268" s="15">
        <f t="shared" si="95"/>
        <v>-8085</v>
      </c>
      <c r="R268" s="35"/>
      <c r="S268" s="35">
        <f t="shared" si="96"/>
        <v>-86167.026000000042</v>
      </c>
      <c r="T268" s="35">
        <f t="shared" si="97"/>
        <v>-10664.235891089114</v>
      </c>
      <c r="U268" s="35">
        <f t="shared" si="98"/>
        <v>4435.7641089108856</v>
      </c>
      <c r="V268" s="15">
        <f t="shared" si="99"/>
        <v>80000</v>
      </c>
      <c r="W268" s="17">
        <f t="shared" si="87"/>
        <v>18.035224154343595</v>
      </c>
      <c r="X268" s="17">
        <f t="shared" si="100"/>
        <v>7.0307853463965717</v>
      </c>
      <c r="Y268" s="17">
        <f t="shared" si="101"/>
        <v>-9.9552241543435951</v>
      </c>
      <c r="Z268" s="150">
        <f t="shared" si="102"/>
        <v>3.4041485591323535</v>
      </c>
      <c r="AA268" s="15">
        <f>SUM(L$2:L268)-SUM(AB$2:AB268)</f>
        <v>-44159.026000000042</v>
      </c>
      <c r="AC268" s="40">
        <f t="shared" si="103"/>
        <v>-5462.4933771039659</v>
      </c>
      <c r="AD268" s="40">
        <f t="shared" si="104"/>
        <v>-20562.493377103965</v>
      </c>
    </row>
    <row r="269" spans="1:30" ht="15" hidden="1" thickTop="1" x14ac:dyDescent="0.25">
      <c r="A269" s="152">
        <v>43154</v>
      </c>
      <c r="B269" s="65"/>
      <c r="C269" s="46" t="s">
        <v>69</v>
      </c>
      <c r="D269" s="46">
        <v>400</v>
      </c>
      <c r="E269" s="46">
        <v>8.34</v>
      </c>
      <c r="F269" s="16">
        <f t="shared" si="88"/>
        <v>14700</v>
      </c>
      <c r="G269" s="17">
        <f t="shared" si="89"/>
        <v>11.077507619047623</v>
      </c>
      <c r="H269" s="15">
        <f t="shared" si="90"/>
        <v>162839.36200000005</v>
      </c>
      <c r="I269" s="142">
        <f t="shared" si="91"/>
        <v>-40241.362000000052</v>
      </c>
      <c r="J269" s="33">
        <f t="shared" si="85"/>
        <v>-0.24712306352563604</v>
      </c>
      <c r="K269" s="15">
        <f t="shared" si="86"/>
        <v>122598</v>
      </c>
      <c r="L269" s="15">
        <f t="shared" si="92"/>
        <v>3917.6639999999898</v>
      </c>
      <c r="M269" s="15">
        <f t="shared" si="84"/>
        <v>5</v>
      </c>
      <c r="N269" s="15">
        <f t="shared" si="93"/>
        <v>3.3359999999999999</v>
      </c>
      <c r="P269" s="17">
        <f t="shared" si="94"/>
        <v>-2.7375076190476229</v>
      </c>
      <c r="Q269" s="15">
        <f t="shared" si="95"/>
        <v>3327.6639999999898</v>
      </c>
      <c r="R269" s="35"/>
      <c r="S269" s="35">
        <f t="shared" si="96"/>
        <v>-82839.362000000052</v>
      </c>
      <c r="T269" s="35">
        <f t="shared" si="97"/>
        <v>-9932.7772182254266</v>
      </c>
      <c r="U269" s="35">
        <f t="shared" si="98"/>
        <v>4767.2227817745734</v>
      </c>
      <c r="V269" s="15">
        <f t="shared" si="99"/>
        <v>80000</v>
      </c>
      <c r="W269" s="17">
        <f t="shared" si="87"/>
        <v>16.781258955601068</v>
      </c>
      <c r="X269" s="17">
        <f t="shared" si="100"/>
        <v>5.7037513365534451</v>
      </c>
      <c r="Y269" s="17">
        <f t="shared" si="101"/>
        <v>-8.441258955601068</v>
      </c>
      <c r="Z269" s="150">
        <f t="shared" si="102"/>
        <v>3.0835563330916966</v>
      </c>
      <c r="AA269" s="15">
        <f>SUM(L$2:L269)-SUM(AB$2:AB269)</f>
        <v>-40241.362000000052</v>
      </c>
      <c r="AC269" s="40">
        <f t="shared" si="103"/>
        <v>-4822.6908056354978</v>
      </c>
      <c r="AD269" s="40">
        <f t="shared" si="104"/>
        <v>-19522.690805635499</v>
      </c>
    </row>
    <row r="270" spans="1:30" ht="15" hidden="1" thickTop="1" x14ac:dyDescent="0.25">
      <c r="A270" s="152">
        <v>43158</v>
      </c>
      <c r="B270" s="65"/>
      <c r="C270" s="46" t="s">
        <v>69</v>
      </c>
      <c r="D270" s="46">
        <v>400</v>
      </c>
      <c r="E270" s="46">
        <v>8.76</v>
      </c>
      <c r="F270" s="16">
        <f t="shared" si="88"/>
        <v>14300</v>
      </c>
      <c r="G270" s="17">
        <f t="shared" si="89"/>
        <v>11.142927692307696</v>
      </c>
      <c r="H270" s="15">
        <f t="shared" si="90"/>
        <v>159343.86600000004</v>
      </c>
      <c r="I270" s="142">
        <f t="shared" si="91"/>
        <v>-34075.866000000038</v>
      </c>
      <c r="J270" s="33">
        <f t="shared" si="85"/>
        <v>-0.21385113123840013</v>
      </c>
      <c r="K270" s="15">
        <f t="shared" si="86"/>
        <v>125268</v>
      </c>
      <c r="L270" s="15">
        <f t="shared" si="92"/>
        <v>6165.4960000000137</v>
      </c>
      <c r="M270" s="15">
        <f t="shared" si="84"/>
        <v>5</v>
      </c>
      <c r="N270" s="15">
        <f t="shared" si="93"/>
        <v>3.504</v>
      </c>
      <c r="P270" s="17">
        <f t="shared" si="94"/>
        <v>-2.3829276923076961</v>
      </c>
      <c r="Q270" s="15">
        <f t="shared" si="95"/>
        <v>3495.4960000000137</v>
      </c>
      <c r="R270" s="35"/>
      <c r="S270" s="35">
        <f t="shared" si="96"/>
        <v>-79343.866000000038</v>
      </c>
      <c r="T270" s="35">
        <f t="shared" si="97"/>
        <v>-9057.5189497716947</v>
      </c>
      <c r="U270" s="35">
        <f t="shared" si="98"/>
        <v>5242.4810502283053</v>
      </c>
      <c r="V270" s="15">
        <f t="shared" si="99"/>
        <v>80000</v>
      </c>
      <c r="W270" s="17">
        <f t="shared" si="87"/>
        <v>15.259950247510398</v>
      </c>
      <c r="X270" s="17">
        <f t="shared" si="100"/>
        <v>4.117022555202702</v>
      </c>
      <c r="Y270" s="17">
        <f t="shared" si="101"/>
        <v>-6.4999502475103981</v>
      </c>
      <c r="Z270" s="150">
        <f t="shared" si="102"/>
        <v>2.7277161067424838</v>
      </c>
      <c r="AA270" s="15">
        <f>SUM(L$2:L270)-SUM(AB$2:AB270)</f>
        <v>-34075.866000000038</v>
      </c>
      <c r="AC270" s="40">
        <f t="shared" si="103"/>
        <v>-3887.9940715753473</v>
      </c>
      <c r="AD270" s="40">
        <f t="shared" si="104"/>
        <v>-18187.994071575347</v>
      </c>
    </row>
    <row r="271" spans="1:30" ht="15" hidden="1" thickTop="1" x14ac:dyDescent="0.25">
      <c r="A271" s="152">
        <v>43158</v>
      </c>
      <c r="B271" s="65"/>
      <c r="C271" s="46" t="s">
        <v>69</v>
      </c>
      <c r="D271" s="46">
        <v>400</v>
      </c>
      <c r="E271" s="46">
        <v>8.81</v>
      </c>
      <c r="F271" s="16">
        <f t="shared" si="88"/>
        <v>13900</v>
      </c>
      <c r="G271" s="17">
        <f t="shared" si="89"/>
        <v>11.210675539568349</v>
      </c>
      <c r="H271" s="15">
        <f t="shared" si="90"/>
        <v>155828.39000000004</v>
      </c>
      <c r="I271" s="142">
        <f t="shared" si="91"/>
        <v>-33369.390000000043</v>
      </c>
      <c r="J271" s="33">
        <f t="shared" si="85"/>
        <v>-0.21414191598847962</v>
      </c>
      <c r="K271" s="15">
        <f t="shared" si="86"/>
        <v>122459</v>
      </c>
      <c r="L271" s="15">
        <f t="shared" si="92"/>
        <v>706.47599999999511</v>
      </c>
      <c r="M271" s="15">
        <f t="shared" si="84"/>
        <v>5</v>
      </c>
      <c r="N271" s="15">
        <f t="shared" si="93"/>
        <v>3.524</v>
      </c>
      <c r="P271" s="17">
        <f t="shared" si="94"/>
        <v>-2.4006755395683488</v>
      </c>
      <c r="Q271" s="15">
        <f t="shared" si="95"/>
        <v>3515.4759999999951</v>
      </c>
      <c r="R271" s="35"/>
      <c r="S271" s="35">
        <f t="shared" si="96"/>
        <v>-75828.390000000043</v>
      </c>
      <c r="T271" s="35">
        <f t="shared" si="97"/>
        <v>-8607.0817253121495</v>
      </c>
      <c r="U271" s="35">
        <f t="shared" si="98"/>
        <v>5292.9182746878505</v>
      </c>
      <c r="V271" s="15">
        <f t="shared" si="99"/>
        <v>80000</v>
      </c>
      <c r="W271" s="17">
        <f t="shared" si="87"/>
        <v>15.114535280580728</v>
      </c>
      <c r="X271" s="17">
        <f t="shared" si="100"/>
        <v>3.9038597410123792</v>
      </c>
      <c r="Y271" s="17">
        <f t="shared" si="101"/>
        <v>-6.304535280580728</v>
      </c>
      <c r="Z271" s="150">
        <f t="shared" si="102"/>
        <v>2.6261505050009015</v>
      </c>
      <c r="AA271" s="15">
        <f>SUM(L$2:L271)-SUM(AB$2:AB271)</f>
        <v>-33369.390000000043</v>
      </c>
      <c r="AC271" s="40">
        <f t="shared" si="103"/>
        <v>-3785.7781276958053</v>
      </c>
      <c r="AD271" s="40">
        <f t="shared" si="104"/>
        <v>-17685.778127695805</v>
      </c>
    </row>
    <row r="272" spans="1:30" ht="15" hidden="1" thickTop="1" x14ac:dyDescent="0.25">
      <c r="A272" s="152">
        <v>43168</v>
      </c>
      <c r="B272" s="65"/>
      <c r="C272" s="46" t="s">
        <v>69</v>
      </c>
      <c r="D272" s="46">
        <v>400</v>
      </c>
      <c r="E272" s="46">
        <v>8.91</v>
      </c>
      <c r="F272" s="16">
        <f t="shared" si="88"/>
        <v>13500</v>
      </c>
      <c r="G272" s="17">
        <f t="shared" si="89"/>
        <v>11.279478074074078</v>
      </c>
      <c r="H272" s="15">
        <f t="shared" si="90"/>
        <v>152272.95400000006</v>
      </c>
      <c r="I272" s="142">
        <f t="shared" si="91"/>
        <v>-31987.954000000056</v>
      </c>
      <c r="J272" s="33">
        <f t="shared" si="85"/>
        <v>-0.21006983288706696</v>
      </c>
      <c r="K272" s="15">
        <f t="shared" si="86"/>
        <v>120285</v>
      </c>
      <c r="L272" s="15">
        <f t="shared" si="92"/>
        <v>1381.435999999987</v>
      </c>
      <c r="M272" s="15">
        <f t="shared" si="84"/>
        <v>5</v>
      </c>
      <c r="N272" s="15">
        <f t="shared" si="93"/>
        <v>3.5640000000000001</v>
      </c>
      <c r="P272" s="17">
        <f t="shared" si="94"/>
        <v>-2.3694780740740775</v>
      </c>
      <c r="Q272" s="15">
        <f t="shared" si="95"/>
        <v>3555.435999999987</v>
      </c>
      <c r="R272" s="35"/>
      <c r="S272" s="35">
        <f t="shared" si="96"/>
        <v>-72272.954000000056</v>
      </c>
      <c r="T272" s="35">
        <f t="shared" si="97"/>
        <v>-8111.4426487093215</v>
      </c>
      <c r="U272" s="35">
        <f t="shared" si="98"/>
        <v>5388.5573512906785</v>
      </c>
      <c r="V272" s="15">
        <f t="shared" si="99"/>
        <v>80000</v>
      </c>
      <c r="W272" s="17">
        <f t="shared" si="87"/>
        <v>14.84627420376963</v>
      </c>
      <c r="X272" s="17">
        <f t="shared" si="100"/>
        <v>3.5667961296955522</v>
      </c>
      <c r="Y272" s="17">
        <f t="shared" si="101"/>
        <v>-5.9362742037696297</v>
      </c>
      <c r="Z272" s="150">
        <f t="shared" si="102"/>
        <v>2.5053087718861251</v>
      </c>
      <c r="AA272" s="15">
        <f>SUM(L$2:L272)-SUM(AB$2:AB272)</f>
        <v>-31987.954000000056</v>
      </c>
      <c r="AC272" s="40">
        <f t="shared" si="103"/>
        <v>-3588.3232349046079</v>
      </c>
      <c r="AD272" s="40">
        <f t="shared" si="104"/>
        <v>-17088.323234904608</v>
      </c>
    </row>
    <row r="273" spans="1:30" ht="15" hidden="1" thickTop="1" x14ac:dyDescent="0.25">
      <c r="A273" s="152">
        <v>43172</v>
      </c>
      <c r="B273" s="65" t="s">
        <v>585</v>
      </c>
      <c r="C273" s="46" t="s">
        <v>69</v>
      </c>
      <c r="D273" s="46">
        <v>400</v>
      </c>
      <c r="E273" s="46">
        <v>9.11</v>
      </c>
      <c r="F273" s="16">
        <f t="shared" si="88"/>
        <v>13100</v>
      </c>
      <c r="G273" s="17">
        <f t="shared" si="89"/>
        <v>11.346381526717561</v>
      </c>
      <c r="H273" s="15">
        <f t="shared" si="90"/>
        <v>148637.59800000006</v>
      </c>
      <c r="I273" s="142">
        <f t="shared" si="91"/>
        <v>-29296.598000000071</v>
      </c>
      <c r="J273" s="33">
        <f t="shared" si="85"/>
        <v>-0.19710085734835442</v>
      </c>
      <c r="K273" s="15">
        <f t="shared" si="86"/>
        <v>119340.99999999999</v>
      </c>
      <c r="L273" s="15">
        <f t="shared" si="92"/>
        <v>2691.3559999999852</v>
      </c>
      <c r="M273" s="15">
        <f t="shared" si="84"/>
        <v>5</v>
      </c>
      <c r="N273" s="15">
        <f t="shared" si="93"/>
        <v>3.6440000000000001</v>
      </c>
      <c r="P273" s="17">
        <f t="shared" si="94"/>
        <v>-2.2363815267175617</v>
      </c>
      <c r="Q273" s="15">
        <f t="shared" si="95"/>
        <v>3635.3559999999998</v>
      </c>
      <c r="R273" s="35"/>
      <c r="S273" s="35">
        <f t="shared" si="96"/>
        <v>-68637.598000000056</v>
      </c>
      <c r="T273" s="35">
        <f t="shared" si="97"/>
        <v>-7534.3137211855174</v>
      </c>
      <c r="U273" s="35">
        <f t="shared" si="98"/>
        <v>5565.6862788144826</v>
      </c>
      <c r="V273" s="15">
        <f t="shared" si="99"/>
        <v>80000</v>
      </c>
      <c r="W273" s="17">
        <f t="shared" si="87"/>
        <v>14.373788961932</v>
      </c>
      <c r="X273" s="17">
        <f t="shared" si="100"/>
        <v>3.0274074352144389</v>
      </c>
      <c r="Y273" s="17">
        <f t="shared" si="101"/>
        <v>-5.2637889619320006</v>
      </c>
      <c r="Z273" s="150">
        <f t="shared" si="102"/>
        <v>2.3537079425163649</v>
      </c>
      <c r="AA273" s="15">
        <f>SUM(L$2:L273)-SUM(AB$2:AB273)</f>
        <v>-29296.598000000071</v>
      </c>
      <c r="AC273" s="40">
        <f t="shared" si="103"/>
        <v>-3214.2645116355734</v>
      </c>
      <c r="AD273" s="40">
        <f t="shared" si="104"/>
        <v>-16314.264511635574</v>
      </c>
    </row>
    <row r="274" spans="1:30" ht="15" hidden="1" thickTop="1" x14ac:dyDescent="0.25">
      <c r="A274" s="152">
        <v>43174</v>
      </c>
      <c r="B274" s="65"/>
      <c r="C274" s="46" t="s">
        <v>63</v>
      </c>
      <c r="D274" s="46">
        <v>500</v>
      </c>
      <c r="E274" s="46">
        <v>8.6999999999999993</v>
      </c>
      <c r="F274" s="16">
        <f t="shared" si="88"/>
        <v>13600</v>
      </c>
      <c r="G274" s="17">
        <f t="shared" si="89"/>
        <v>11.249455735294122</v>
      </c>
      <c r="H274" s="15">
        <f t="shared" si="90"/>
        <v>152992.59800000006</v>
      </c>
      <c r="I274" s="142">
        <f t="shared" si="91"/>
        <v>-34672.598000000071</v>
      </c>
      <c r="J274" s="33">
        <f t="shared" si="85"/>
        <v>-0.22662925169752365</v>
      </c>
      <c r="K274" s="15">
        <f t="shared" si="86"/>
        <v>118319.99999999999</v>
      </c>
      <c r="L274" s="15">
        <f t="shared" si="92"/>
        <v>-5376</v>
      </c>
      <c r="M274" s="15">
        <f t="shared" si="84"/>
        <v>5</v>
      </c>
      <c r="N274" s="15">
        <f t="shared" si="93"/>
        <v>0</v>
      </c>
      <c r="P274" s="17">
        <f t="shared" si="94"/>
        <v>-2.5494557352941225</v>
      </c>
      <c r="Q274" s="15">
        <f t="shared" si="95"/>
        <v>-4355</v>
      </c>
      <c r="R274" s="35"/>
      <c r="S274" s="35">
        <f t="shared" si="96"/>
        <v>-72992.598000000056</v>
      </c>
      <c r="T274" s="35">
        <f t="shared" si="97"/>
        <v>-8389.9537931034556</v>
      </c>
      <c r="U274" s="35">
        <f t="shared" si="98"/>
        <v>5210.0462068965444</v>
      </c>
      <c r="V274" s="15">
        <f t="shared" si="99"/>
        <v>80000</v>
      </c>
      <c r="W274" s="17">
        <f t="shared" si="87"/>
        <v>15.354950191056636</v>
      </c>
      <c r="X274" s="17">
        <f t="shared" si="100"/>
        <v>4.1054944557625141</v>
      </c>
      <c r="Y274" s="17">
        <f t="shared" si="101"/>
        <v>-6.6549501910566367</v>
      </c>
      <c r="Z274" s="150">
        <f t="shared" si="102"/>
        <v>2.6103415324796284</v>
      </c>
      <c r="AA274" s="15">
        <f>SUM(L$2:L274)-SUM(AB$2:AB274)</f>
        <v>-34672.598000000071</v>
      </c>
      <c r="AC274" s="40">
        <f t="shared" si="103"/>
        <v>-3983.3634139080546</v>
      </c>
      <c r="AD274" s="40">
        <f t="shared" si="104"/>
        <v>-17583.363413908053</v>
      </c>
    </row>
    <row r="275" spans="1:30" ht="15" hidden="1" thickTop="1" x14ac:dyDescent="0.25">
      <c r="A275" s="152">
        <v>43178</v>
      </c>
      <c r="B275" s="65" t="s">
        <v>286</v>
      </c>
      <c r="C275" s="46" t="s">
        <v>69</v>
      </c>
      <c r="D275" s="46">
        <v>400</v>
      </c>
      <c r="E275" s="46">
        <v>8.8800000000000008</v>
      </c>
      <c r="F275" s="16">
        <f t="shared" si="88"/>
        <v>13200</v>
      </c>
      <c r="G275" s="17">
        <f t="shared" si="89"/>
        <v>11.321905303030308</v>
      </c>
      <c r="H275" s="15">
        <f t="shared" si="90"/>
        <v>149449.15000000005</v>
      </c>
      <c r="I275" s="142">
        <f t="shared" si="91"/>
        <v>-32233.150000000038</v>
      </c>
      <c r="J275" s="33">
        <f t="shared" si="85"/>
        <v>-0.21567971447144421</v>
      </c>
      <c r="K275" s="15">
        <f t="shared" si="86"/>
        <v>117216.00000000001</v>
      </c>
      <c r="L275" s="15">
        <f t="shared" si="92"/>
        <v>2439.4480000000331</v>
      </c>
      <c r="M275" s="15">
        <f t="shared" si="84"/>
        <v>5</v>
      </c>
      <c r="N275" s="15">
        <f t="shared" si="93"/>
        <v>3.5520000000000005</v>
      </c>
      <c r="P275" s="17">
        <f t="shared" si="94"/>
        <v>-2.4419053030303068</v>
      </c>
      <c r="Q275" s="15">
        <f t="shared" si="95"/>
        <v>3543.448000000004</v>
      </c>
      <c r="R275" s="35"/>
      <c r="S275" s="35">
        <f t="shared" si="96"/>
        <v>-69449.150000000052</v>
      </c>
      <c r="T275" s="35">
        <f t="shared" si="97"/>
        <v>-7820.8502252252301</v>
      </c>
      <c r="U275" s="35">
        <f t="shared" si="98"/>
        <v>5379.1497747747699</v>
      </c>
      <c r="V275" s="15">
        <f t="shared" si="99"/>
        <v>80000</v>
      </c>
      <c r="W275" s="17">
        <f t="shared" si="87"/>
        <v>14.872238801595682</v>
      </c>
      <c r="X275" s="17">
        <f t="shared" si="100"/>
        <v>3.5503334985653741</v>
      </c>
      <c r="Y275" s="17">
        <f t="shared" si="101"/>
        <v>-5.9922388015956809</v>
      </c>
      <c r="Z275" s="150">
        <f t="shared" si="102"/>
        <v>2.4539194022632875</v>
      </c>
      <c r="AA275" s="15">
        <f>SUM(L$2:L275)-SUM(AB$2:AB275)</f>
        <v>-32233.150000000038</v>
      </c>
      <c r="AC275" s="40">
        <f t="shared" si="103"/>
        <v>-3628.0443046171213</v>
      </c>
      <c r="AD275" s="40">
        <f t="shared" si="104"/>
        <v>-16828.04430461712</v>
      </c>
    </row>
    <row r="276" spans="1:30" ht="15" hidden="1" thickTop="1" x14ac:dyDescent="0.25">
      <c r="A276" s="152">
        <v>43181</v>
      </c>
      <c r="B276" s="65"/>
      <c r="C276" s="46" t="s">
        <v>69</v>
      </c>
      <c r="D276" s="46">
        <v>400</v>
      </c>
      <c r="E276" s="46">
        <v>9.02</v>
      </c>
      <c r="F276" s="16">
        <f t="shared" si="88"/>
        <v>12800</v>
      </c>
      <c r="G276" s="17">
        <f t="shared" si="89"/>
        <v>11.394512343750005</v>
      </c>
      <c r="H276" s="15">
        <f t="shared" si="90"/>
        <v>145849.75800000006</v>
      </c>
      <c r="I276" s="142">
        <f t="shared" si="91"/>
        <v>-30393.75800000006</v>
      </c>
      <c r="J276" s="33">
        <f t="shared" si="85"/>
        <v>-0.20839087028173237</v>
      </c>
      <c r="K276" s="15">
        <f t="shared" si="86"/>
        <v>115456</v>
      </c>
      <c r="L276" s="15">
        <f t="shared" si="92"/>
        <v>1839.391999999978</v>
      </c>
      <c r="M276" s="15">
        <f t="shared" si="84"/>
        <v>5</v>
      </c>
      <c r="N276" s="15">
        <f t="shared" si="93"/>
        <v>3.6080000000000001</v>
      </c>
      <c r="P276" s="17">
        <f t="shared" si="94"/>
        <v>-2.3745123437500055</v>
      </c>
      <c r="Q276" s="15">
        <f t="shared" si="95"/>
        <v>3599.3919999999925</v>
      </c>
      <c r="R276" s="35"/>
      <c r="S276" s="35">
        <f t="shared" si="96"/>
        <v>-65849.75800000006</v>
      </c>
      <c r="T276" s="35">
        <f t="shared" si="97"/>
        <v>-7300.416629711759</v>
      </c>
      <c r="U276" s="35">
        <f t="shared" si="98"/>
        <v>5499.583370288241</v>
      </c>
      <c r="V276" s="15">
        <f t="shared" si="99"/>
        <v>80000</v>
      </c>
      <c r="W276" s="17">
        <f t="shared" si="87"/>
        <v>14.546556459568151</v>
      </c>
      <c r="X276" s="17">
        <f t="shared" si="100"/>
        <v>3.1520441158181463</v>
      </c>
      <c r="Y276" s="17">
        <f t="shared" si="101"/>
        <v>-5.5265564595681518</v>
      </c>
      <c r="Z276" s="150">
        <f t="shared" si="102"/>
        <v>2.3274490335309044</v>
      </c>
      <c r="AA276" s="15">
        <f>SUM(L$2:L276)-SUM(AB$2:AB276)</f>
        <v>-30393.75800000006</v>
      </c>
      <c r="AC276" s="40">
        <f t="shared" si="103"/>
        <v>-3367.9114324833772</v>
      </c>
      <c r="AD276" s="40">
        <f t="shared" si="104"/>
        <v>-16167.911432483377</v>
      </c>
    </row>
    <row r="277" spans="1:30" ht="15" hidden="1" thickTop="1" x14ac:dyDescent="0.25">
      <c r="A277" s="152">
        <v>43182</v>
      </c>
      <c r="B277" s="65" t="s">
        <v>299</v>
      </c>
      <c r="C277" s="46" t="s">
        <v>63</v>
      </c>
      <c r="D277" s="46">
        <v>500</v>
      </c>
      <c r="E277" s="46">
        <v>8.64</v>
      </c>
      <c r="F277" s="16">
        <f t="shared" si="88"/>
        <v>13300</v>
      </c>
      <c r="G277" s="17">
        <f t="shared" si="89"/>
        <v>11.29133518796993</v>
      </c>
      <c r="H277" s="15">
        <f t="shared" si="90"/>
        <v>150174.75800000006</v>
      </c>
      <c r="I277" s="142">
        <f t="shared" si="91"/>
        <v>-35262.758000000045</v>
      </c>
      <c r="J277" s="33">
        <f t="shared" si="85"/>
        <v>-0.23481148542952898</v>
      </c>
      <c r="K277" s="15">
        <f t="shared" si="86"/>
        <v>114912.00000000001</v>
      </c>
      <c r="L277" s="15">
        <f t="shared" si="92"/>
        <v>-4868.9999999999854</v>
      </c>
      <c r="M277" s="15">
        <f t="shared" si="84"/>
        <v>5</v>
      </c>
      <c r="N277" s="15">
        <f t="shared" si="93"/>
        <v>0</v>
      </c>
      <c r="P277" s="17">
        <f t="shared" si="94"/>
        <v>-2.651335187969929</v>
      </c>
      <c r="Q277" s="15">
        <f t="shared" si="95"/>
        <v>-4325</v>
      </c>
      <c r="R277" s="35"/>
      <c r="S277" s="35">
        <f t="shared" si="96"/>
        <v>-70174.75800000006</v>
      </c>
      <c r="T277" s="35">
        <f t="shared" si="97"/>
        <v>-8122.0784722222288</v>
      </c>
      <c r="U277" s="35">
        <f t="shared" si="98"/>
        <v>5177.9215277777712</v>
      </c>
      <c r="V277" s="15">
        <f t="shared" si="99"/>
        <v>80000</v>
      </c>
      <c r="W277" s="17">
        <f t="shared" si="87"/>
        <v>15.450214834432593</v>
      </c>
      <c r="X277" s="17">
        <f t="shared" si="100"/>
        <v>4.1588796464626636</v>
      </c>
      <c r="Y277" s="17">
        <f t="shared" si="101"/>
        <v>-6.8102148344325926</v>
      </c>
      <c r="Z277" s="150">
        <f t="shared" si="102"/>
        <v>2.5685982162244185</v>
      </c>
      <c r="AA277" s="15">
        <f>SUM(L$2:L277)-SUM(AB$2:AB277)</f>
        <v>-35262.758000000045</v>
      </c>
      <c r="AC277" s="40">
        <f t="shared" si="103"/>
        <v>-4079.2970626157462</v>
      </c>
      <c r="AD277" s="40">
        <f t="shared" si="104"/>
        <v>-17379.297062615748</v>
      </c>
    </row>
    <row r="278" spans="1:30" ht="15" hidden="1" thickTop="1" x14ac:dyDescent="0.25">
      <c r="A278" s="152">
        <v>43185</v>
      </c>
      <c r="B278" s="65"/>
      <c r="C278" s="46" t="s">
        <v>63</v>
      </c>
      <c r="D278" s="46">
        <v>500</v>
      </c>
      <c r="E278" s="46">
        <v>8.2200000000000006</v>
      </c>
      <c r="F278" s="16">
        <f t="shared" si="88"/>
        <v>13800</v>
      </c>
      <c r="G278" s="17">
        <f t="shared" si="89"/>
        <v>11.180417246376816</v>
      </c>
      <c r="H278" s="15">
        <f t="shared" si="90"/>
        <v>154289.75800000006</v>
      </c>
      <c r="I278" s="142">
        <f t="shared" si="91"/>
        <v>-40853.758000000045</v>
      </c>
      <c r="J278" s="33">
        <f t="shared" si="85"/>
        <v>-0.2647859360826792</v>
      </c>
      <c r="K278" s="15">
        <f t="shared" si="86"/>
        <v>113436.00000000001</v>
      </c>
      <c r="L278" s="15">
        <f t="shared" si="92"/>
        <v>-5591</v>
      </c>
      <c r="M278" s="15">
        <f t="shared" si="84"/>
        <v>5</v>
      </c>
      <c r="N278" s="15">
        <f t="shared" si="93"/>
        <v>0</v>
      </c>
      <c r="P278" s="17">
        <f t="shared" si="94"/>
        <v>-2.9604172463768155</v>
      </c>
      <c r="Q278" s="15">
        <f t="shared" si="95"/>
        <v>-4115</v>
      </c>
      <c r="R278" s="35"/>
      <c r="S278" s="35">
        <f t="shared" si="96"/>
        <v>-74289.75800000006</v>
      </c>
      <c r="T278" s="35">
        <f t="shared" si="97"/>
        <v>-9037.6834549878404</v>
      </c>
      <c r="U278" s="35">
        <f t="shared" si="98"/>
        <v>4762.3165450121596</v>
      </c>
      <c r="V278" s="15">
        <f t="shared" si="99"/>
        <v>80000</v>
      </c>
      <c r="W278" s="17">
        <f t="shared" si="87"/>
        <v>16.798547354813799</v>
      </c>
      <c r="X278" s="17">
        <f t="shared" si="100"/>
        <v>5.6181301084369828</v>
      </c>
      <c r="Y278" s="17">
        <f t="shared" si="101"/>
        <v>-8.5785473548137983</v>
      </c>
      <c r="Z278" s="150">
        <f t="shared" si="102"/>
        <v>2.8977494187053803</v>
      </c>
      <c r="AA278" s="15">
        <f>SUM(L$2:L278)-SUM(AB$2:AB278)</f>
        <v>-40853.758000000045</v>
      </c>
      <c r="AC278" s="40">
        <f t="shared" si="103"/>
        <v>-4967.5585305352861</v>
      </c>
      <c r="AD278" s="40">
        <f t="shared" si="104"/>
        <v>-18767.558530535287</v>
      </c>
    </row>
    <row r="279" spans="1:30" ht="15" hidden="1" thickTop="1" x14ac:dyDescent="0.25">
      <c r="A279" s="152">
        <v>43185</v>
      </c>
      <c r="B279" s="65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88"/>
        <v>13400</v>
      </c>
      <c r="G279" s="17">
        <f t="shared" si="89"/>
        <v>11.261951194029855</v>
      </c>
      <c r="H279" s="15">
        <f t="shared" si="90"/>
        <v>150910.14600000007</v>
      </c>
      <c r="I279" s="142">
        <f t="shared" si="91"/>
        <v>-37412.146000000052</v>
      </c>
      <c r="J279" s="33">
        <f t="shared" si="85"/>
        <v>-0.24791007756363867</v>
      </c>
      <c r="K279" s="15">
        <f t="shared" si="86"/>
        <v>113498.00000000001</v>
      </c>
      <c r="L279" s="15">
        <f t="shared" si="92"/>
        <v>3441.6119999999937</v>
      </c>
      <c r="M279" s="15">
        <f t="shared" si="84"/>
        <v>5</v>
      </c>
      <c r="N279" s="15">
        <f t="shared" si="93"/>
        <v>3.3880000000000003</v>
      </c>
      <c r="P279" s="17">
        <f t="shared" si="94"/>
        <v>-2.7919511940298545</v>
      </c>
      <c r="Q279" s="15">
        <f t="shared" si="95"/>
        <v>3379.6119999999937</v>
      </c>
      <c r="R279" s="35"/>
      <c r="S279" s="35">
        <f t="shared" si="96"/>
        <v>-70910.146000000066</v>
      </c>
      <c r="T279" s="35">
        <f t="shared" si="97"/>
        <v>-8371.9180637544341</v>
      </c>
      <c r="U279" s="35">
        <f t="shared" si="98"/>
        <v>5028.0819362455659</v>
      </c>
      <c r="V279" s="15">
        <f t="shared" si="99"/>
        <v>80000</v>
      </c>
      <c r="W279" s="17">
        <f t="shared" si="87"/>
        <v>15.91063968614152</v>
      </c>
      <c r="X279" s="17">
        <f t="shared" si="100"/>
        <v>4.6486884921116651</v>
      </c>
      <c r="Y279" s="17">
        <f t="shared" si="101"/>
        <v>-7.4406396861415196</v>
      </c>
      <c r="Z279" s="150">
        <f t="shared" si="102"/>
        <v>2.6650321474287049</v>
      </c>
      <c r="AA279" s="15">
        <f>SUM(L$2:L279)-SUM(AB$2:AB279)</f>
        <v>-37412.146000000052</v>
      </c>
      <c r="AC279" s="40">
        <f t="shared" si="103"/>
        <v>-4414.8099087367236</v>
      </c>
      <c r="AD279" s="40">
        <f t="shared" si="104"/>
        <v>-17814.809908736723</v>
      </c>
    </row>
    <row r="280" spans="1:30" ht="15" hidden="1" thickTop="1" x14ac:dyDescent="0.25">
      <c r="A280" s="152">
        <v>43186</v>
      </c>
      <c r="B280" s="65"/>
      <c r="C280" s="46" t="s">
        <v>69</v>
      </c>
      <c r="D280" s="46">
        <v>400</v>
      </c>
      <c r="E280" s="46">
        <f>E279+0.25</f>
        <v>8.7200000000000006</v>
      </c>
      <c r="F280" s="16">
        <f t="shared" si="88"/>
        <v>13000</v>
      </c>
      <c r="G280" s="17">
        <f t="shared" si="89"/>
        <v>11.340818000000006</v>
      </c>
      <c r="H280" s="15">
        <f t="shared" si="90"/>
        <v>147430.63400000008</v>
      </c>
      <c r="I280" s="142">
        <f t="shared" si="91"/>
        <v>-34070.634000000064</v>
      </c>
      <c r="J280" s="33">
        <f t="shared" si="85"/>
        <v>-0.23109602852281061</v>
      </c>
      <c r="K280" s="15">
        <f t="shared" si="86"/>
        <v>113360.00000000001</v>
      </c>
      <c r="L280" s="15">
        <f t="shared" si="92"/>
        <v>3341.5119999999879</v>
      </c>
      <c r="M280" s="15">
        <f t="shared" si="84"/>
        <v>5</v>
      </c>
      <c r="N280" s="15">
        <f t="shared" si="93"/>
        <v>3.4880000000000004</v>
      </c>
      <c r="P280" s="17">
        <f t="shared" si="94"/>
        <v>-2.6208180000000052</v>
      </c>
      <c r="Q280" s="15">
        <f t="shared" si="95"/>
        <v>3479.5119999999879</v>
      </c>
      <c r="R280" s="35"/>
      <c r="S280" s="35">
        <f t="shared" si="96"/>
        <v>-67430.634000000078</v>
      </c>
      <c r="T280" s="35">
        <f t="shared" si="97"/>
        <v>-7732.8708715596413</v>
      </c>
      <c r="U280" s="35">
        <f t="shared" si="98"/>
        <v>5267.1291284403587</v>
      </c>
      <c r="V280" s="15">
        <f t="shared" si="99"/>
        <v>80000</v>
      </c>
      <c r="W280" s="17">
        <f t="shared" si="87"/>
        <v>15.188539724236582</v>
      </c>
      <c r="X280" s="17">
        <f t="shared" si="100"/>
        <v>3.8477217242365764</v>
      </c>
      <c r="Y280" s="17">
        <f t="shared" si="101"/>
        <v>-6.4685397242365816</v>
      </c>
      <c r="Z280" s="150">
        <f t="shared" si="102"/>
        <v>2.4681377051884446</v>
      </c>
      <c r="AA280" s="15">
        <f>SUM(L$2:L280)-SUM(AB$2:AB280)</f>
        <v>-34070.634000000064</v>
      </c>
      <c r="AC280" s="40">
        <f t="shared" si="103"/>
        <v>-3905.2292067660624</v>
      </c>
      <c r="AD280" s="40">
        <f t="shared" si="104"/>
        <v>-16905.229206766064</v>
      </c>
    </row>
    <row r="281" spans="1:30" ht="15" hidden="1" thickTop="1" x14ac:dyDescent="0.25">
      <c r="A281" s="152">
        <v>43186</v>
      </c>
      <c r="B281" s="65"/>
      <c r="C281" s="46" t="s">
        <v>69</v>
      </c>
      <c r="D281" s="46">
        <v>400</v>
      </c>
      <c r="E281" s="46">
        <v>8.7899999999999991</v>
      </c>
      <c r="F281" s="16">
        <f t="shared" si="88"/>
        <v>12600</v>
      </c>
      <c r="G281" s="17">
        <f t="shared" si="89"/>
        <v>11.422472222222229</v>
      </c>
      <c r="H281" s="15">
        <f t="shared" si="90"/>
        <v>143923.15000000008</v>
      </c>
      <c r="I281" s="142">
        <f t="shared" si="91"/>
        <v>-33169.150000000096</v>
      </c>
      <c r="J281" s="33">
        <f t="shared" si="85"/>
        <v>-0.23046431376745213</v>
      </c>
      <c r="K281" s="15">
        <f t="shared" si="86"/>
        <v>110753.99999999999</v>
      </c>
      <c r="L281" s="15">
        <f t="shared" si="92"/>
        <v>901.48399999996764</v>
      </c>
      <c r="M281" s="15">
        <f t="shared" si="84"/>
        <v>5</v>
      </c>
      <c r="N281" s="15">
        <f t="shared" si="93"/>
        <v>3.5159999999999996</v>
      </c>
      <c r="P281" s="17">
        <f t="shared" si="94"/>
        <v>-2.6324722222222299</v>
      </c>
      <c r="Q281" s="15">
        <f t="shared" si="95"/>
        <v>3507.4839999999967</v>
      </c>
      <c r="R281" s="35"/>
      <c r="S281" s="35">
        <f t="shared" si="96"/>
        <v>-63923.150000000081</v>
      </c>
      <c r="T281" s="35">
        <f t="shared" si="97"/>
        <v>-7272.2582480091114</v>
      </c>
      <c r="U281" s="35">
        <f t="shared" si="98"/>
        <v>5327.7417519908886</v>
      </c>
      <c r="V281" s="15">
        <f t="shared" si="99"/>
        <v>80000</v>
      </c>
      <c r="W281" s="17">
        <f t="shared" si="87"/>
        <v>15.015742827644626</v>
      </c>
      <c r="X281" s="17">
        <f t="shared" si="100"/>
        <v>3.5932706054223971</v>
      </c>
      <c r="Y281" s="17">
        <f t="shared" si="101"/>
        <v>-6.2257428276446269</v>
      </c>
      <c r="Z281" s="150">
        <f t="shared" si="102"/>
        <v>2.3649794953540284</v>
      </c>
      <c r="AA281" s="15">
        <f>SUM(L$2:L281)-SUM(AB$2:AB281)</f>
        <v>-33169.150000000096</v>
      </c>
      <c r="AC281" s="40">
        <f t="shared" si="103"/>
        <v>-3771.6229152446076</v>
      </c>
      <c r="AD281" s="40">
        <f t="shared" si="104"/>
        <v>-16371.622915244607</v>
      </c>
    </row>
    <row r="282" spans="1:30" ht="15" hidden="1" thickTop="1" x14ac:dyDescent="0.25">
      <c r="A282" s="152">
        <v>43187</v>
      </c>
      <c r="B282" s="65"/>
      <c r="C282" s="46" t="s">
        <v>69</v>
      </c>
      <c r="D282" s="46">
        <v>400</v>
      </c>
      <c r="E282" s="46">
        <v>8.86</v>
      </c>
      <c r="F282" s="16">
        <f t="shared" si="88"/>
        <v>12200</v>
      </c>
      <c r="G282" s="17">
        <f t="shared" si="89"/>
        <v>11.507188032786891</v>
      </c>
      <c r="H282" s="15">
        <f t="shared" si="90"/>
        <v>140387.69400000008</v>
      </c>
      <c r="I282" s="142">
        <f t="shared" si="91"/>
        <v>-32295.694000000076</v>
      </c>
      <c r="J282" s="33">
        <f t="shared" si="85"/>
        <v>-0.23004647401644804</v>
      </c>
      <c r="K282" s="15">
        <f t="shared" si="86"/>
        <v>108092</v>
      </c>
      <c r="L282" s="15">
        <f t="shared" si="92"/>
        <v>873.45600000002014</v>
      </c>
      <c r="M282" s="15">
        <f t="shared" si="84"/>
        <v>5</v>
      </c>
      <c r="N282" s="15">
        <f t="shared" si="93"/>
        <v>3.544</v>
      </c>
      <c r="P282" s="17">
        <f t="shared" si="94"/>
        <v>-2.6471880327868913</v>
      </c>
      <c r="Q282" s="15">
        <f t="shared" si="95"/>
        <v>3535.4560000000056</v>
      </c>
      <c r="R282" s="35"/>
      <c r="S282" s="35">
        <f t="shared" si="96"/>
        <v>-60387.694000000076</v>
      </c>
      <c r="T282" s="35">
        <f t="shared" si="97"/>
        <v>-6815.7668171557652</v>
      </c>
      <c r="U282" s="35">
        <f t="shared" si="98"/>
        <v>5384.2331828442348</v>
      </c>
      <c r="V282" s="15">
        <f t="shared" si="99"/>
        <v>80000</v>
      </c>
      <c r="W282" s="17">
        <f t="shared" si="87"/>
        <v>14.858197496888462</v>
      </c>
      <c r="X282" s="17">
        <f t="shared" si="100"/>
        <v>3.3510094641015709</v>
      </c>
      <c r="Y282" s="17">
        <f t="shared" si="101"/>
        <v>-5.9981974968884622</v>
      </c>
      <c r="Z282" s="150">
        <f t="shared" si="102"/>
        <v>2.2658751182754902</v>
      </c>
      <c r="AA282" s="15">
        <f>SUM(L$2:L282)-SUM(AB$2:AB282)</f>
        <v>-32295.694000000076</v>
      </c>
      <c r="AC282" s="40">
        <f t="shared" si="103"/>
        <v>-3643.2896335214537</v>
      </c>
      <c r="AD282" s="40">
        <f t="shared" si="104"/>
        <v>-15843.289633521454</v>
      </c>
    </row>
    <row r="283" spans="1:30" ht="15" hidden="1" thickTop="1" x14ac:dyDescent="0.25">
      <c r="A283" s="152">
        <v>43187</v>
      </c>
      <c r="B283" s="65"/>
      <c r="C283" s="46" t="s">
        <v>69</v>
      </c>
      <c r="D283" s="46">
        <v>500</v>
      </c>
      <c r="E283" s="46">
        <v>8.93</v>
      </c>
      <c r="F283" s="16">
        <f t="shared" si="88"/>
        <v>11700</v>
      </c>
      <c r="G283" s="17">
        <f t="shared" si="89"/>
        <v>11.618133247863254</v>
      </c>
      <c r="H283" s="15">
        <f t="shared" si="90"/>
        <v>135932.15900000007</v>
      </c>
      <c r="I283" s="142">
        <f t="shared" si="91"/>
        <v>-31451.159000000072</v>
      </c>
      <c r="J283" s="33">
        <f t="shared" si="85"/>
        <v>-0.2313739385247317</v>
      </c>
      <c r="K283" s="15">
        <f t="shared" si="86"/>
        <v>104481</v>
      </c>
      <c r="L283" s="15">
        <f t="shared" si="92"/>
        <v>844.53500000000349</v>
      </c>
      <c r="M283" s="15">
        <f t="shared" si="84"/>
        <v>5</v>
      </c>
      <c r="N283" s="15">
        <f t="shared" si="93"/>
        <v>4.4649999999999999</v>
      </c>
      <c r="P283" s="17">
        <f t="shared" si="94"/>
        <v>-2.688133247863254</v>
      </c>
      <c r="Q283" s="15">
        <f t="shared" si="95"/>
        <v>4455.5350000000035</v>
      </c>
      <c r="R283" s="35"/>
      <c r="S283" s="35">
        <f t="shared" si="96"/>
        <v>-55932.159000000072</v>
      </c>
      <c r="T283" s="35">
        <f t="shared" si="97"/>
        <v>-6263.3996640537598</v>
      </c>
      <c r="U283" s="35">
        <f t="shared" si="98"/>
        <v>5436.6003359462402</v>
      </c>
      <c r="V283" s="15">
        <f t="shared" si="99"/>
        <v>80000</v>
      </c>
      <c r="W283" s="17">
        <f t="shared" si="87"/>
        <v>14.715078368194229</v>
      </c>
      <c r="X283" s="17">
        <f t="shared" si="100"/>
        <v>3.0969451203309752</v>
      </c>
      <c r="Y283" s="17">
        <f t="shared" si="101"/>
        <v>-5.7850783681942293</v>
      </c>
      <c r="Z283" s="150">
        <f t="shared" si="102"/>
        <v>2.1520802113484061</v>
      </c>
      <c r="AA283" s="15">
        <f>SUM(L$2:L283)-SUM(AB$2:AB283)</f>
        <v>-31451.159000000072</v>
      </c>
      <c r="AC283" s="40">
        <f t="shared" si="103"/>
        <v>-3520.2053102463692</v>
      </c>
      <c r="AD283" s="40">
        <f t="shared" si="104"/>
        <v>-15220.205310246369</v>
      </c>
    </row>
    <row r="284" spans="1:30" ht="15" hidden="1" thickTop="1" x14ac:dyDescent="0.25">
      <c r="A284" s="152">
        <v>43193</v>
      </c>
      <c r="B284" s="65" t="s">
        <v>586</v>
      </c>
      <c r="C284" s="46" t="s">
        <v>63</v>
      </c>
      <c r="D284" s="46">
        <v>500</v>
      </c>
      <c r="E284" s="46">
        <v>8.7200000000000006</v>
      </c>
      <c r="F284" s="16">
        <f t="shared" si="88"/>
        <v>12200</v>
      </c>
      <c r="G284" s="17">
        <f t="shared" si="89"/>
        <v>11.499767131147546</v>
      </c>
      <c r="H284" s="15">
        <f t="shared" si="90"/>
        <v>140297.15900000007</v>
      </c>
      <c r="I284" s="142">
        <f t="shared" si="91"/>
        <v>-33913.159000000058</v>
      </c>
      <c r="J284" s="33">
        <f t="shared" si="85"/>
        <v>-0.24172377574659257</v>
      </c>
      <c r="K284" s="15">
        <f t="shared" si="86"/>
        <v>106384.00000000001</v>
      </c>
      <c r="L284" s="15">
        <f t="shared" si="92"/>
        <v>-2461.9999999999854</v>
      </c>
      <c r="M284" s="15">
        <f t="shared" si="84"/>
        <v>5</v>
      </c>
      <c r="N284" s="15">
        <f t="shared" si="93"/>
        <v>0</v>
      </c>
      <c r="P284" s="17">
        <f t="shared" si="94"/>
        <v>-2.7797671311475458</v>
      </c>
      <c r="Q284" s="15">
        <f t="shared" si="95"/>
        <v>-4365</v>
      </c>
      <c r="R284" s="35"/>
      <c r="S284" s="35">
        <f t="shared" si="96"/>
        <v>-60297.159000000072</v>
      </c>
      <c r="T284" s="35">
        <f t="shared" si="97"/>
        <v>-6914.8118119266137</v>
      </c>
      <c r="U284" s="35">
        <f t="shared" si="98"/>
        <v>5285.1881880733863</v>
      </c>
      <c r="V284" s="15">
        <f t="shared" si="99"/>
        <v>80000</v>
      </c>
      <c r="W284" s="17">
        <f t="shared" si="87"/>
        <v>15.136641715148171</v>
      </c>
      <c r="X284" s="17">
        <f t="shared" si="100"/>
        <v>3.6368745840006245</v>
      </c>
      <c r="Y284" s="17">
        <f t="shared" si="101"/>
        <v>-6.4166417151481703</v>
      </c>
      <c r="Z284" s="150">
        <f t="shared" si="102"/>
        <v>2.308337861560096</v>
      </c>
      <c r="AA284" s="15">
        <f>SUM(L$2:L284)-SUM(AB$2:AB284)</f>
        <v>-33913.159000000058</v>
      </c>
      <c r="AC284" s="40">
        <f t="shared" si="103"/>
        <v>-3887.1791766628508</v>
      </c>
      <c r="AD284" s="40">
        <f t="shared" si="104"/>
        <v>-16087.17917666285</v>
      </c>
    </row>
    <row r="285" spans="1:30" ht="15" hidden="1" thickTop="1" x14ac:dyDescent="0.25">
      <c r="A285" s="152">
        <v>43194</v>
      </c>
      <c r="B285" s="65"/>
      <c r="C285" s="46" t="s">
        <v>69</v>
      </c>
      <c r="D285" s="46">
        <v>400</v>
      </c>
      <c r="E285" s="46">
        <v>8.9</v>
      </c>
      <c r="F285" s="16">
        <f t="shared" si="88"/>
        <v>11800</v>
      </c>
      <c r="G285" s="17">
        <f t="shared" si="89"/>
        <v>11.588620254237295</v>
      </c>
      <c r="H285" s="15">
        <f t="shared" si="90"/>
        <v>136745.71900000007</v>
      </c>
      <c r="I285" s="142">
        <f t="shared" si="91"/>
        <v>-31725.71900000007</v>
      </c>
      <c r="J285" s="33">
        <f t="shared" si="85"/>
        <v>-0.23200520814841785</v>
      </c>
      <c r="K285" s="15">
        <f t="shared" si="86"/>
        <v>105020</v>
      </c>
      <c r="L285" s="15">
        <f t="shared" si="92"/>
        <v>2187.4399999999878</v>
      </c>
      <c r="M285" s="15">
        <f t="shared" si="84"/>
        <v>5</v>
      </c>
      <c r="N285" s="15">
        <f t="shared" si="93"/>
        <v>3.56</v>
      </c>
      <c r="P285" s="17">
        <f t="shared" si="94"/>
        <v>-2.6886202542372946</v>
      </c>
      <c r="Q285" s="15">
        <f t="shared" si="95"/>
        <v>3551.4400000000023</v>
      </c>
      <c r="R285" s="35"/>
      <c r="S285" s="35">
        <f t="shared" si="96"/>
        <v>-56745.71900000007</v>
      </c>
      <c r="T285" s="35">
        <f t="shared" si="97"/>
        <v>-6375.9234831460753</v>
      </c>
      <c r="U285" s="35">
        <f t="shared" si="98"/>
        <v>5424.0765168539247</v>
      </c>
      <c r="V285" s="15">
        <f t="shared" si="99"/>
        <v>80000</v>
      </c>
      <c r="W285" s="17">
        <f t="shared" si="87"/>
        <v>14.749054470640402</v>
      </c>
      <c r="X285" s="17">
        <f t="shared" si="100"/>
        <v>3.1604342164031074</v>
      </c>
      <c r="Y285" s="17">
        <f t="shared" si="101"/>
        <v>-5.849054470640402</v>
      </c>
      <c r="Z285" s="150">
        <f t="shared" si="102"/>
        <v>2.1754855344194595</v>
      </c>
      <c r="AA285" s="15">
        <f>SUM(L$2:L285)-SUM(AB$2:AB285)</f>
        <v>-31725.71900000007</v>
      </c>
      <c r="AC285" s="40">
        <f t="shared" si="103"/>
        <v>-3562.9051843258508</v>
      </c>
      <c r="AD285" s="40">
        <f t="shared" si="104"/>
        <v>-15362.905184325851</v>
      </c>
    </row>
    <row r="286" spans="1:30" ht="15" hidden="1" thickTop="1" x14ac:dyDescent="0.25">
      <c r="A286" s="152">
        <v>43194</v>
      </c>
      <c r="B286" s="65"/>
      <c r="C286" s="46" t="s">
        <v>69</v>
      </c>
      <c r="D286" s="46">
        <v>400</v>
      </c>
      <c r="E286" s="46">
        <v>9.01</v>
      </c>
      <c r="F286" s="16">
        <f t="shared" si="88"/>
        <v>11400</v>
      </c>
      <c r="G286" s="17">
        <f t="shared" si="89"/>
        <v>11.679852894736847</v>
      </c>
      <c r="H286" s="15">
        <f t="shared" si="90"/>
        <v>133150.32300000006</v>
      </c>
      <c r="I286" s="142">
        <f t="shared" si="91"/>
        <v>-30436.323000000062</v>
      </c>
      <c r="J286" s="33">
        <f t="shared" si="85"/>
        <v>-0.22858617474025988</v>
      </c>
      <c r="K286" s="15">
        <f t="shared" si="86"/>
        <v>102714</v>
      </c>
      <c r="L286" s="15">
        <f t="shared" si="92"/>
        <v>1289.3960000000079</v>
      </c>
      <c r="M286" s="15">
        <f t="shared" si="84"/>
        <v>5</v>
      </c>
      <c r="N286" s="15">
        <f t="shared" si="93"/>
        <v>3.6040000000000001</v>
      </c>
      <c r="P286" s="17">
        <f t="shared" si="94"/>
        <v>-2.6698528947368469</v>
      </c>
      <c r="Q286" s="15">
        <f t="shared" si="95"/>
        <v>3595.3960000000079</v>
      </c>
      <c r="R286" s="35"/>
      <c r="S286" s="35">
        <f t="shared" si="96"/>
        <v>-53150.323000000062</v>
      </c>
      <c r="T286" s="35">
        <f t="shared" si="97"/>
        <v>-5899.0369589345246</v>
      </c>
      <c r="U286" s="35">
        <f t="shared" si="98"/>
        <v>5500.9630410654754</v>
      </c>
      <c r="V286" s="15">
        <f t="shared" si="99"/>
        <v>80000</v>
      </c>
      <c r="W286" s="17">
        <f t="shared" si="87"/>
        <v>14.542908105869566</v>
      </c>
      <c r="X286" s="17">
        <f t="shared" si="100"/>
        <v>2.8630552111327194</v>
      </c>
      <c r="Y286" s="17">
        <f t="shared" si="101"/>
        <v>-5.5329081058695664</v>
      </c>
      <c r="Z286" s="150">
        <f t="shared" si="102"/>
        <v>2.0723644050864132</v>
      </c>
      <c r="AA286" s="15">
        <f>SUM(L$2:L286)-SUM(AB$2:AB286)</f>
        <v>-30436.323000000062</v>
      </c>
      <c r="AC286" s="40">
        <f t="shared" si="103"/>
        <v>-3376.3712362375213</v>
      </c>
      <c r="AD286" s="40">
        <f t="shared" si="104"/>
        <v>-14776.371236237521</v>
      </c>
    </row>
    <row r="287" spans="1:30" ht="15" hidden="1" thickTop="1" x14ac:dyDescent="0.25">
      <c r="A287" s="152">
        <v>43199</v>
      </c>
      <c r="B287" s="65" t="s">
        <v>587</v>
      </c>
      <c r="C287" s="46" t="s">
        <v>63</v>
      </c>
      <c r="D287" s="46">
        <v>500</v>
      </c>
      <c r="E287" s="46">
        <v>8.6</v>
      </c>
      <c r="F287" s="16">
        <f t="shared" si="88"/>
        <v>11900</v>
      </c>
      <c r="G287" s="17">
        <f t="shared" si="89"/>
        <v>11.550867478991602</v>
      </c>
      <c r="H287" s="15">
        <f t="shared" si="90"/>
        <v>137455.32300000006</v>
      </c>
      <c r="I287" s="142">
        <f t="shared" si="91"/>
        <v>-35115.323000000062</v>
      </c>
      <c r="J287" s="33">
        <f t="shared" si="85"/>
        <v>-0.25546717459606894</v>
      </c>
      <c r="K287" s="15">
        <f t="shared" si="86"/>
        <v>102340</v>
      </c>
      <c r="L287" s="15">
        <f t="shared" si="92"/>
        <v>-4679</v>
      </c>
      <c r="M287" s="15">
        <f t="shared" si="84"/>
        <v>5</v>
      </c>
      <c r="N287" s="15">
        <f t="shared" si="93"/>
        <v>0</v>
      </c>
      <c r="P287" s="17">
        <f t="shared" si="94"/>
        <v>-2.9508674789916025</v>
      </c>
      <c r="Q287" s="15">
        <f t="shared" si="95"/>
        <v>-4305</v>
      </c>
      <c r="R287" s="35"/>
      <c r="S287" s="35">
        <f t="shared" si="96"/>
        <v>-57455.323000000062</v>
      </c>
      <c r="T287" s="35">
        <f t="shared" si="97"/>
        <v>-6680.8515116279141</v>
      </c>
      <c r="U287" s="35">
        <f t="shared" si="98"/>
        <v>5219.1484883720859</v>
      </c>
      <c r="V287" s="15">
        <f t="shared" si="99"/>
        <v>80000</v>
      </c>
      <c r="W287" s="17">
        <f t="shared" si="87"/>
        <v>15.328170903402089</v>
      </c>
      <c r="X287" s="17">
        <f t="shared" si="100"/>
        <v>3.7773034244104871</v>
      </c>
      <c r="Y287" s="17">
        <f t="shared" si="101"/>
        <v>-6.7281709034020896</v>
      </c>
      <c r="Z287" s="150">
        <f t="shared" si="102"/>
        <v>2.2800654218810608</v>
      </c>
      <c r="AA287" s="15">
        <f>SUM(L$2:L287)-SUM(AB$2:AB287)</f>
        <v>-35115.323000000062</v>
      </c>
      <c r="AC287" s="40">
        <f t="shared" si="103"/>
        <v>-4081.135504476752</v>
      </c>
      <c r="AD287" s="40">
        <f t="shared" si="104"/>
        <v>-15981.135504476752</v>
      </c>
    </row>
    <row r="288" spans="1:30" ht="15" hidden="1" thickTop="1" x14ac:dyDescent="0.25">
      <c r="A288" s="152">
        <v>43209</v>
      </c>
      <c r="B288" s="65" t="s">
        <v>462</v>
      </c>
      <c r="C288" s="46" t="s">
        <v>69</v>
      </c>
      <c r="D288" s="46">
        <v>400</v>
      </c>
      <c r="E288" s="46">
        <v>9.02</v>
      </c>
      <c r="F288" s="16">
        <f t="shared" si="88"/>
        <v>11500</v>
      </c>
      <c r="G288" s="17">
        <f t="shared" si="89"/>
        <v>11.63964617391305</v>
      </c>
      <c r="H288" s="15">
        <f t="shared" si="90"/>
        <v>133855.93100000007</v>
      </c>
      <c r="I288" s="142">
        <f t="shared" si="91"/>
        <v>-30125.93100000007</v>
      </c>
      <c r="J288" s="33">
        <f t="shared" si="85"/>
        <v>-0.22506235453997225</v>
      </c>
      <c r="K288" s="15">
        <f t="shared" si="86"/>
        <v>103730</v>
      </c>
      <c r="L288" s="15">
        <f t="shared" si="92"/>
        <v>4989.3919999999925</v>
      </c>
      <c r="M288" s="15">
        <f t="shared" ref="M288:M351" si="105">IF(D288*E288*2.5/10000&gt;5,D288*E288*2.5/10000,5)</f>
        <v>5</v>
      </c>
      <c r="N288" s="15">
        <f t="shared" si="93"/>
        <v>3.6080000000000001</v>
      </c>
      <c r="P288" s="17">
        <f t="shared" si="94"/>
        <v>-2.6196461739130505</v>
      </c>
      <c r="Q288" s="15">
        <f t="shared" si="95"/>
        <v>3599.3919999999925</v>
      </c>
      <c r="R288" s="35"/>
      <c r="S288" s="35">
        <f t="shared" si="96"/>
        <v>-53855.93100000007</v>
      </c>
      <c r="T288" s="35">
        <f t="shared" si="97"/>
        <v>-5970.7240576496752</v>
      </c>
      <c r="U288" s="35">
        <f t="shared" si="98"/>
        <v>5529.2759423503248</v>
      </c>
      <c r="V288" s="15">
        <f t="shared" si="99"/>
        <v>80000</v>
      </c>
      <c r="W288" s="17">
        <f t="shared" si="87"/>
        <v>14.468440503621251</v>
      </c>
      <c r="X288" s="17">
        <f t="shared" si="100"/>
        <v>2.8287943297082006</v>
      </c>
      <c r="Y288" s="17">
        <f t="shared" si="101"/>
        <v>-5.4484405036212511</v>
      </c>
      <c r="Z288" s="150">
        <f t="shared" si="102"/>
        <v>2.0798383223955548</v>
      </c>
      <c r="AA288" s="15">
        <f>SUM(L$2:L288)-SUM(AB$2:AB288)</f>
        <v>-30125.93100000007</v>
      </c>
      <c r="AC288" s="40">
        <f t="shared" si="103"/>
        <v>-3338.2337067073254</v>
      </c>
      <c r="AD288" s="40">
        <f t="shared" si="104"/>
        <v>-14838.233706707326</v>
      </c>
    </row>
    <row r="289" spans="1:30" ht="15" hidden="1" thickTop="1" x14ac:dyDescent="0.25">
      <c r="A289" s="152">
        <v>43209</v>
      </c>
      <c r="B289" s="65"/>
      <c r="C289" s="46" t="s">
        <v>69</v>
      </c>
      <c r="D289" s="46">
        <v>400</v>
      </c>
      <c r="E289" s="46">
        <v>9.2100000000000009</v>
      </c>
      <c r="F289" s="16">
        <f t="shared" si="88"/>
        <v>11100</v>
      </c>
      <c r="G289" s="17">
        <f t="shared" si="89"/>
        <v>11.72798333333334</v>
      </c>
      <c r="H289" s="15">
        <f t="shared" si="90"/>
        <v>130180.61500000006</v>
      </c>
      <c r="I289" s="142">
        <f t="shared" si="91"/>
        <v>-27949.615000000049</v>
      </c>
      <c r="J289" s="33">
        <f t="shared" si="85"/>
        <v>-0.21469874758234969</v>
      </c>
      <c r="K289" s="15">
        <f t="shared" si="86"/>
        <v>102231.00000000001</v>
      </c>
      <c r="L289" s="15">
        <f t="shared" si="92"/>
        <v>2176.3160000000207</v>
      </c>
      <c r="M289" s="15">
        <f t="shared" si="105"/>
        <v>5</v>
      </c>
      <c r="N289" s="15">
        <f t="shared" si="93"/>
        <v>3.6840000000000006</v>
      </c>
      <c r="P289" s="17">
        <f t="shared" si="94"/>
        <v>-2.5179833333333388</v>
      </c>
      <c r="Q289" s="15">
        <f t="shared" si="95"/>
        <v>3675.3160000000062</v>
      </c>
      <c r="R289" s="35"/>
      <c r="S289" s="35">
        <f t="shared" si="96"/>
        <v>-50180.615000000063</v>
      </c>
      <c r="T289" s="35">
        <f t="shared" si="97"/>
        <v>-5448.4923995656955</v>
      </c>
      <c r="U289" s="35">
        <f t="shared" si="98"/>
        <v>5651.5076004343045</v>
      </c>
      <c r="V289" s="15">
        <f t="shared" si="99"/>
        <v>80000</v>
      </c>
      <c r="W289" s="17">
        <f t="shared" si="87"/>
        <v>14.15551489196479</v>
      </c>
      <c r="X289" s="17">
        <f t="shared" si="100"/>
        <v>2.4275315586314505</v>
      </c>
      <c r="Y289" s="17">
        <f t="shared" si="101"/>
        <v>-4.9455148919647893</v>
      </c>
      <c r="Z289" s="150">
        <f t="shared" si="102"/>
        <v>1.9640776912601148</v>
      </c>
      <c r="AA289" s="15">
        <f>SUM(L$2:L289)-SUM(AB$2:AB289)</f>
        <v>-27949.615000000049</v>
      </c>
      <c r="AC289" s="40">
        <f t="shared" si="103"/>
        <v>-3033.1856886536425</v>
      </c>
      <c r="AD289" s="40">
        <f t="shared" si="104"/>
        <v>-14133.185688653643</v>
      </c>
    </row>
    <row r="290" spans="1:30" ht="15" hidden="1" thickTop="1" x14ac:dyDescent="0.25">
      <c r="A290" s="152">
        <v>43216</v>
      </c>
      <c r="B290" s="65"/>
      <c r="C290" s="46" t="s">
        <v>63</v>
      </c>
      <c r="D290" s="46">
        <v>500</v>
      </c>
      <c r="E290" s="46">
        <v>9.09</v>
      </c>
      <c r="F290" s="16">
        <f t="shared" si="88"/>
        <v>11600</v>
      </c>
      <c r="G290" s="17">
        <f t="shared" si="89"/>
        <v>11.614708189655177</v>
      </c>
      <c r="H290" s="15">
        <f t="shared" si="90"/>
        <v>134730.61500000005</v>
      </c>
      <c r="I290" s="142">
        <f t="shared" si="91"/>
        <v>-29286.615000000049</v>
      </c>
      <c r="J290" s="33">
        <f t="shared" si="85"/>
        <v>-0.21737164192414651</v>
      </c>
      <c r="K290" s="15">
        <f t="shared" si="86"/>
        <v>105444</v>
      </c>
      <c r="L290" s="15">
        <f t="shared" si="92"/>
        <v>-1337</v>
      </c>
      <c r="M290" s="15">
        <f t="shared" si="105"/>
        <v>5</v>
      </c>
      <c r="N290" s="15">
        <f t="shared" si="93"/>
        <v>0</v>
      </c>
      <c r="P290" s="17">
        <f t="shared" si="94"/>
        <v>-2.5247081896551773</v>
      </c>
      <c r="Q290" s="15">
        <f t="shared" si="95"/>
        <v>-4549.9999999999854</v>
      </c>
      <c r="R290" s="35"/>
      <c r="S290" s="35">
        <f t="shared" si="96"/>
        <v>-54730.615000000049</v>
      </c>
      <c r="T290" s="35">
        <f t="shared" si="97"/>
        <v>-6020.9697469747025</v>
      </c>
      <c r="U290" s="35">
        <f t="shared" si="98"/>
        <v>5579.0302530252975</v>
      </c>
      <c r="V290" s="15">
        <f t="shared" si="99"/>
        <v>80000</v>
      </c>
      <c r="W290" s="17">
        <f t="shared" si="87"/>
        <v>14.339409605570614</v>
      </c>
      <c r="X290" s="17">
        <f t="shared" si="100"/>
        <v>2.7247014159154368</v>
      </c>
      <c r="Y290" s="17">
        <f t="shared" si="101"/>
        <v>-5.2494096055706141</v>
      </c>
      <c r="Z290" s="150">
        <f t="shared" si="102"/>
        <v>2.0792143928077391</v>
      </c>
      <c r="AA290" s="15">
        <f>SUM(L$2:L290)-SUM(AB$2:AB290)</f>
        <v>-29286.615000000049</v>
      </c>
      <c r="AC290" s="40">
        <f t="shared" si="103"/>
        <v>-3220.2389100660121</v>
      </c>
      <c r="AD290" s="40">
        <f t="shared" si="104"/>
        <v>-14820.238910066011</v>
      </c>
    </row>
    <row r="291" spans="1:30" ht="15" hidden="1" thickTop="1" x14ac:dyDescent="0.25">
      <c r="A291" s="152">
        <v>43216</v>
      </c>
      <c r="B291" s="65" t="s">
        <v>292</v>
      </c>
      <c r="C291" s="46" t="s">
        <v>63</v>
      </c>
      <c r="D291" s="46">
        <v>500</v>
      </c>
      <c r="E291" s="46">
        <v>8.8699999999999992</v>
      </c>
      <c r="F291" s="16">
        <f t="shared" si="88"/>
        <v>12100</v>
      </c>
      <c r="G291" s="17">
        <f t="shared" si="89"/>
        <v>11.501703719008269</v>
      </c>
      <c r="H291" s="15">
        <f t="shared" si="90"/>
        <v>139170.61500000005</v>
      </c>
      <c r="I291" s="142">
        <f t="shared" si="91"/>
        <v>-31843.615000000063</v>
      </c>
      <c r="J291" s="33">
        <f t="shared" si="85"/>
        <v>-0.22880990358489148</v>
      </c>
      <c r="K291" s="15">
        <f t="shared" si="86"/>
        <v>107326.99999999999</v>
      </c>
      <c r="L291" s="15">
        <f t="shared" si="92"/>
        <v>-2557.0000000000146</v>
      </c>
      <c r="M291" s="15">
        <f t="shared" si="105"/>
        <v>5</v>
      </c>
      <c r="N291" s="15">
        <f t="shared" si="93"/>
        <v>0</v>
      </c>
      <c r="P291" s="17">
        <f t="shared" si="94"/>
        <v>-2.6317037190082697</v>
      </c>
      <c r="Q291" s="15">
        <f t="shared" si="95"/>
        <v>-4440</v>
      </c>
      <c r="R291" s="35"/>
      <c r="S291" s="35">
        <f t="shared" si="96"/>
        <v>-59170.615000000049</v>
      </c>
      <c r="T291" s="35">
        <f t="shared" si="97"/>
        <v>-6670.86978579482</v>
      </c>
      <c r="U291" s="35">
        <f t="shared" si="98"/>
        <v>5429.13021420518</v>
      </c>
      <c r="V291" s="15">
        <f t="shared" si="99"/>
        <v>80000</v>
      </c>
      <c r="W291" s="17">
        <f t="shared" si="87"/>
        <v>14.735325336401409</v>
      </c>
      <c r="X291" s="17">
        <f t="shared" si="100"/>
        <v>3.2336216173931405</v>
      </c>
      <c r="Y291" s="17">
        <f t="shared" si="101"/>
        <v>-5.8653253364014102</v>
      </c>
      <c r="Z291" s="150">
        <f t="shared" si="102"/>
        <v>2.228717957130713</v>
      </c>
      <c r="AA291" s="15">
        <f>SUM(L$2:L291)-SUM(AB$2:AB291)</f>
        <v>-31843.615000000063</v>
      </c>
      <c r="AC291" s="40">
        <f t="shared" si="103"/>
        <v>-3588.2404952085762</v>
      </c>
      <c r="AD291" s="40">
        <f t="shared" si="104"/>
        <v>-15688.240495208576</v>
      </c>
    </row>
    <row r="292" spans="1:30" ht="15" hidden="1" thickTop="1" x14ac:dyDescent="0.25">
      <c r="A292" s="152">
        <v>43217</v>
      </c>
      <c r="B292" s="65"/>
      <c r="C292" s="46" t="s">
        <v>69</v>
      </c>
      <c r="D292" s="46">
        <v>400</v>
      </c>
      <c r="E292" s="46">
        <v>9.14</v>
      </c>
      <c r="F292" s="16">
        <f t="shared" si="88"/>
        <v>11700</v>
      </c>
      <c r="G292" s="17">
        <f t="shared" si="89"/>
        <v>11.583185555555559</v>
      </c>
      <c r="H292" s="15">
        <f t="shared" si="90"/>
        <v>135523.27100000004</v>
      </c>
      <c r="I292" s="142">
        <f t="shared" si="91"/>
        <v>-28585.271000000037</v>
      </c>
      <c r="J292" s="33">
        <f t="shared" si="85"/>
        <v>-0.21092518494480572</v>
      </c>
      <c r="K292" s="15">
        <f t="shared" si="86"/>
        <v>106938</v>
      </c>
      <c r="L292" s="15">
        <f t="shared" si="92"/>
        <v>3258.3440000000264</v>
      </c>
      <c r="M292" s="15">
        <f t="shared" si="105"/>
        <v>5</v>
      </c>
      <c r="N292" s="15">
        <f t="shared" si="93"/>
        <v>3.6560000000000001</v>
      </c>
      <c r="P292" s="17">
        <f t="shared" si="94"/>
        <v>-2.4431855555555586</v>
      </c>
      <c r="Q292" s="15">
        <f t="shared" si="95"/>
        <v>3647.3440000000119</v>
      </c>
      <c r="R292" s="35"/>
      <c r="S292" s="35">
        <f t="shared" si="96"/>
        <v>-55523.271000000037</v>
      </c>
      <c r="T292" s="35">
        <f t="shared" si="97"/>
        <v>-6074.7561269146645</v>
      </c>
      <c r="U292" s="35">
        <f t="shared" si="98"/>
        <v>5625.2438730853355</v>
      </c>
      <c r="V292" s="15">
        <f t="shared" si="99"/>
        <v>80000</v>
      </c>
      <c r="W292" s="17">
        <f t="shared" si="87"/>
        <v>14.221605641449564</v>
      </c>
      <c r="X292" s="17">
        <f t="shared" si="100"/>
        <v>2.6384200858940048</v>
      </c>
      <c r="Y292" s="17">
        <f t="shared" si="101"/>
        <v>-5.0816056414495634</v>
      </c>
      <c r="Z292" s="150">
        <f t="shared" si="102"/>
        <v>2.0799098250619985</v>
      </c>
      <c r="AA292" s="15">
        <f>SUM(L$2:L292)-SUM(AB$2:AB292)</f>
        <v>-28585.271000000037</v>
      </c>
      <c r="AC292" s="40">
        <f t="shared" si="103"/>
        <v>-3125.9276109956277</v>
      </c>
      <c r="AD292" s="40">
        <f t="shared" si="104"/>
        <v>-14825.927610995628</v>
      </c>
    </row>
    <row r="293" spans="1:30" ht="15" hidden="1" thickTop="1" x14ac:dyDescent="0.25">
      <c r="A293" s="152">
        <v>43227</v>
      </c>
      <c r="B293" s="65"/>
      <c r="C293" s="46" t="s">
        <v>69</v>
      </c>
      <c r="D293" s="46">
        <v>400</v>
      </c>
      <c r="E293" s="46">
        <v>9.42</v>
      </c>
      <c r="F293" s="16">
        <f t="shared" si="88"/>
        <v>11300</v>
      </c>
      <c r="G293" s="17">
        <f t="shared" si="89"/>
        <v>11.660534424778765</v>
      </c>
      <c r="H293" s="15">
        <f t="shared" si="90"/>
        <v>131764.03900000005</v>
      </c>
      <c r="I293" s="142">
        <f t="shared" si="91"/>
        <v>-25318.039000000048</v>
      </c>
      <c r="J293" s="33">
        <f t="shared" si="85"/>
        <v>-0.19214680418228558</v>
      </c>
      <c r="K293" s="15">
        <f t="shared" si="86"/>
        <v>106446</v>
      </c>
      <c r="L293" s="15">
        <f t="shared" si="92"/>
        <v>3267.2319999999891</v>
      </c>
      <c r="M293" s="15">
        <f t="shared" si="105"/>
        <v>5</v>
      </c>
      <c r="N293" s="15">
        <f t="shared" si="93"/>
        <v>3.7679999999999998</v>
      </c>
      <c r="P293" s="17">
        <f t="shared" si="94"/>
        <v>-2.2405344247787653</v>
      </c>
      <c r="Q293" s="15">
        <f t="shared" si="95"/>
        <v>3759.2319999999891</v>
      </c>
      <c r="R293" s="35"/>
      <c r="S293" s="35">
        <f t="shared" si="96"/>
        <v>-51764.039000000048</v>
      </c>
      <c r="T293" s="35">
        <f t="shared" si="97"/>
        <v>-5495.1209129511726</v>
      </c>
      <c r="U293" s="35">
        <f t="shared" si="98"/>
        <v>5804.8790870488274</v>
      </c>
      <c r="V293" s="15">
        <f t="shared" si="99"/>
        <v>80000</v>
      </c>
      <c r="W293" s="17">
        <f t="shared" si="87"/>
        <v>13.781510140062473</v>
      </c>
      <c r="X293" s="17">
        <f t="shared" si="100"/>
        <v>2.1209757152837074</v>
      </c>
      <c r="Y293" s="17">
        <f t="shared" si="101"/>
        <v>-4.3615101400624727</v>
      </c>
      <c r="Z293" s="150">
        <f t="shared" si="102"/>
        <v>1.9466383072838243</v>
      </c>
      <c r="AA293" s="15">
        <f>SUM(L$2:L293)-SUM(AB$2:AB293)</f>
        <v>-25318.039000000048</v>
      </c>
      <c r="AC293" s="40">
        <f t="shared" si="103"/>
        <v>-2686.3460701167783</v>
      </c>
      <c r="AD293" s="40">
        <f t="shared" si="104"/>
        <v>-13986.346070116779</v>
      </c>
    </row>
    <row r="294" spans="1:30" ht="15" hidden="1" thickTop="1" x14ac:dyDescent="0.25">
      <c r="A294" s="152">
        <v>43230</v>
      </c>
      <c r="B294" s="65" t="s">
        <v>287</v>
      </c>
      <c r="C294" s="46" t="s">
        <v>69</v>
      </c>
      <c r="D294" s="46">
        <v>400</v>
      </c>
      <c r="E294" s="46">
        <v>9.64</v>
      </c>
      <c r="F294" s="16">
        <f t="shared" si="88"/>
        <v>10900</v>
      </c>
      <c r="G294" s="17">
        <f t="shared" si="89"/>
        <v>11.735494954128445</v>
      </c>
      <c r="H294" s="15">
        <f t="shared" si="90"/>
        <v>127916.89500000005</v>
      </c>
      <c r="I294" s="142">
        <f t="shared" si="91"/>
        <v>-22840.895000000048</v>
      </c>
      <c r="J294" s="33">
        <f t="shared" si="85"/>
        <v>-0.17856042393774516</v>
      </c>
      <c r="K294" s="15">
        <f t="shared" si="86"/>
        <v>105076</v>
      </c>
      <c r="L294" s="15">
        <f t="shared" si="92"/>
        <v>2477.1440000000002</v>
      </c>
      <c r="M294" s="15">
        <f t="shared" si="105"/>
        <v>5</v>
      </c>
      <c r="N294" s="15">
        <f t="shared" si="93"/>
        <v>3.8559999999999999</v>
      </c>
      <c r="P294" s="17">
        <f t="shared" si="94"/>
        <v>-2.0954949541284442</v>
      </c>
      <c r="Q294" s="15">
        <f t="shared" si="95"/>
        <v>3847.1440000000002</v>
      </c>
      <c r="R294" s="35"/>
      <c r="S294" s="35">
        <f t="shared" si="96"/>
        <v>-47916.895000000048</v>
      </c>
      <c r="T294" s="35">
        <f t="shared" si="97"/>
        <v>-4970.632261410793</v>
      </c>
      <c r="U294" s="35">
        <f t="shared" si="98"/>
        <v>5929.367738589207</v>
      </c>
      <c r="V294" s="15">
        <f t="shared" si="99"/>
        <v>80000</v>
      </c>
      <c r="W294" s="17">
        <f t="shared" si="87"/>
        <v>13.492163671911948</v>
      </c>
      <c r="X294" s="17">
        <f t="shared" si="100"/>
        <v>1.7566687177835032</v>
      </c>
      <c r="Y294" s="17">
        <f t="shared" si="101"/>
        <v>-3.8521636719119474</v>
      </c>
      <c r="Z294" s="150">
        <f t="shared" si="102"/>
        <v>1.838307300298003</v>
      </c>
      <c r="AA294" s="15">
        <f>SUM(L$2:L294)-SUM(AB$2:AB294)</f>
        <v>-22840.895000000048</v>
      </c>
      <c r="AC294" s="40">
        <f t="shared" si="103"/>
        <v>-2368.2027544087186</v>
      </c>
      <c r="AD294" s="40">
        <f t="shared" si="104"/>
        <v>-13268.202754408718</v>
      </c>
    </row>
    <row r="295" spans="1:30" ht="15" hidden="1" thickTop="1" x14ac:dyDescent="0.25">
      <c r="A295" s="152">
        <v>43236</v>
      </c>
      <c r="B295" s="65" t="s">
        <v>298</v>
      </c>
      <c r="C295" s="46" t="s">
        <v>63</v>
      </c>
      <c r="D295" s="46">
        <v>500</v>
      </c>
      <c r="E295" s="46">
        <v>9.3699999999999992</v>
      </c>
      <c r="F295" s="16">
        <f t="shared" si="88"/>
        <v>11400</v>
      </c>
      <c r="G295" s="17">
        <f t="shared" si="89"/>
        <v>11.632183771929828</v>
      </c>
      <c r="H295" s="15">
        <f t="shared" si="90"/>
        <v>132606.89500000005</v>
      </c>
      <c r="I295" s="142">
        <f t="shared" si="91"/>
        <v>-25788.895000000062</v>
      </c>
      <c r="J295" s="33">
        <f t="shared" si="85"/>
        <v>-0.19447627515899563</v>
      </c>
      <c r="K295" s="15">
        <f t="shared" si="86"/>
        <v>106817.99999999999</v>
      </c>
      <c r="L295" s="15">
        <f t="shared" si="92"/>
        <v>-2948.0000000000146</v>
      </c>
      <c r="M295" s="15">
        <f t="shared" si="105"/>
        <v>5</v>
      </c>
      <c r="N295" s="15">
        <f t="shared" si="93"/>
        <v>0</v>
      </c>
      <c r="P295" s="17">
        <f t="shared" si="94"/>
        <v>-2.2621837719298288</v>
      </c>
      <c r="Q295" s="15">
        <f t="shared" si="95"/>
        <v>-4690</v>
      </c>
      <c r="R295" s="35"/>
      <c r="S295" s="35">
        <f t="shared" si="96"/>
        <v>-52606.895000000048</v>
      </c>
      <c r="T295" s="35">
        <f t="shared" si="97"/>
        <v>-5614.39647812167</v>
      </c>
      <c r="U295" s="35">
        <f t="shared" si="98"/>
        <v>5785.60352187833</v>
      </c>
      <c r="V295" s="15">
        <f t="shared" si="99"/>
        <v>80000</v>
      </c>
      <c r="W295" s="17">
        <f t="shared" si="87"/>
        <v>13.827425211126036</v>
      </c>
      <c r="X295" s="17">
        <f t="shared" si="100"/>
        <v>2.1952414391962076</v>
      </c>
      <c r="Y295" s="17">
        <f t="shared" si="101"/>
        <v>-4.4574252111260364</v>
      </c>
      <c r="Z295" s="150">
        <f t="shared" si="102"/>
        <v>1.9704080925854601</v>
      </c>
      <c r="AA295" s="15">
        <f>SUM(L$2:L295)-SUM(AB$2:AB295)</f>
        <v>-25788.895000000062</v>
      </c>
      <c r="AC295" s="40">
        <f t="shared" si="103"/>
        <v>-2750.9072094450444</v>
      </c>
      <c r="AD295" s="40">
        <f t="shared" si="104"/>
        <v>-14150.907209445044</v>
      </c>
    </row>
    <row r="296" spans="1:30" ht="15" hidden="1" thickTop="1" x14ac:dyDescent="0.25">
      <c r="A296" s="152">
        <v>43238</v>
      </c>
      <c r="B296" s="65"/>
      <c r="C296" s="46" t="s">
        <v>69</v>
      </c>
      <c r="D296" s="46">
        <v>400</v>
      </c>
      <c r="E296" s="46">
        <v>9.7200000000000006</v>
      </c>
      <c r="F296" s="16">
        <f t="shared" si="88"/>
        <v>11000</v>
      </c>
      <c r="G296" s="17">
        <f t="shared" si="89"/>
        <v>11.702525727272732</v>
      </c>
      <c r="H296" s="15">
        <f t="shared" si="90"/>
        <v>128727.78300000005</v>
      </c>
      <c r="I296" s="142">
        <f t="shared" si="91"/>
        <v>-21807.783000000054</v>
      </c>
      <c r="J296" s="33">
        <f t="shared" si="85"/>
        <v>-0.16941007210541364</v>
      </c>
      <c r="K296" s="15">
        <f t="shared" si="86"/>
        <v>106920</v>
      </c>
      <c r="L296" s="15">
        <f t="shared" si="92"/>
        <v>3981.1120000000083</v>
      </c>
      <c r="M296" s="15">
        <f t="shared" si="105"/>
        <v>5</v>
      </c>
      <c r="N296" s="15">
        <f t="shared" si="93"/>
        <v>3.8880000000000003</v>
      </c>
      <c r="P296" s="17">
        <f t="shared" si="94"/>
        <v>-1.9825257272727317</v>
      </c>
      <c r="Q296" s="15">
        <f t="shared" si="95"/>
        <v>3879.1119999999937</v>
      </c>
      <c r="R296" s="35"/>
      <c r="S296" s="35">
        <f t="shared" si="96"/>
        <v>-48727.783000000054</v>
      </c>
      <c r="T296" s="35">
        <f t="shared" si="97"/>
        <v>-5013.1463991769597</v>
      </c>
      <c r="U296" s="35">
        <f t="shared" si="98"/>
        <v>5986.8536008230403</v>
      </c>
      <c r="V296" s="15">
        <f t="shared" si="99"/>
        <v>80000</v>
      </c>
      <c r="W296" s="17">
        <f t="shared" si="87"/>
        <v>13.362611704585866</v>
      </c>
      <c r="X296" s="17">
        <f t="shared" si="100"/>
        <v>1.660085977313134</v>
      </c>
      <c r="Y296" s="17">
        <f t="shared" si="101"/>
        <v>-3.6426117045858657</v>
      </c>
      <c r="Z296" s="150">
        <f t="shared" si="102"/>
        <v>1.8373591093805566</v>
      </c>
      <c r="AA296" s="15">
        <f>SUM(L$2:L296)-SUM(AB$2:AB296)</f>
        <v>-21807.783000000054</v>
      </c>
      <c r="AC296" s="40">
        <f t="shared" si="103"/>
        <v>-2242.4772745370424</v>
      </c>
      <c r="AD296" s="40">
        <f t="shared" si="104"/>
        <v>-13242.477274537043</v>
      </c>
    </row>
    <row r="297" spans="1:30" ht="15" hidden="1" thickTop="1" x14ac:dyDescent="0.25">
      <c r="A297" s="152">
        <v>43241</v>
      </c>
      <c r="B297" s="65" t="s">
        <v>464</v>
      </c>
      <c r="C297" s="46" t="s">
        <v>69</v>
      </c>
      <c r="D297" s="46">
        <v>400</v>
      </c>
      <c r="E297" s="46">
        <v>9.9499999999999993</v>
      </c>
      <c r="F297" s="16">
        <f t="shared" si="88"/>
        <v>10600</v>
      </c>
      <c r="G297" s="17">
        <f t="shared" si="89"/>
        <v>11.769505943396231</v>
      </c>
      <c r="H297" s="15">
        <f t="shared" si="90"/>
        <v>124756.76300000005</v>
      </c>
      <c r="I297" s="142">
        <f t="shared" si="91"/>
        <v>-19286.763000000064</v>
      </c>
      <c r="J297" s="33">
        <f t="shared" si="85"/>
        <v>-0.1545949296552368</v>
      </c>
      <c r="K297" s="15">
        <f t="shared" si="86"/>
        <v>105469.99999999999</v>
      </c>
      <c r="L297" s="15">
        <f t="shared" si="92"/>
        <v>2521.0199999999895</v>
      </c>
      <c r="M297" s="15">
        <f t="shared" si="105"/>
        <v>5</v>
      </c>
      <c r="N297" s="15">
        <f t="shared" si="93"/>
        <v>3.9799999999999995</v>
      </c>
      <c r="P297" s="17">
        <f t="shared" si="94"/>
        <v>-1.8195059433962317</v>
      </c>
      <c r="Q297" s="15">
        <f t="shared" si="95"/>
        <v>3971.0200000000041</v>
      </c>
      <c r="R297" s="35"/>
      <c r="S297" s="35">
        <f t="shared" si="96"/>
        <v>-44756.76300000005</v>
      </c>
      <c r="T297" s="35">
        <f t="shared" si="97"/>
        <v>-4498.1671356783972</v>
      </c>
      <c r="U297" s="35">
        <f t="shared" si="98"/>
        <v>6101.8328643216028</v>
      </c>
      <c r="V297" s="15">
        <f t="shared" si="99"/>
        <v>80000</v>
      </c>
      <c r="W297" s="17">
        <f t="shared" si="87"/>
        <v>13.110814697625177</v>
      </c>
      <c r="X297" s="17">
        <f t="shared" si="100"/>
        <v>1.3413087542289457</v>
      </c>
      <c r="Y297" s="17">
        <f t="shared" si="101"/>
        <v>-3.1608146976251774</v>
      </c>
      <c r="Z297" s="150">
        <f t="shared" si="102"/>
        <v>1.737182947435336</v>
      </c>
      <c r="AA297" s="15">
        <f>SUM(L$2:L297)-SUM(AB$2:AB297)</f>
        <v>-19286.763000000064</v>
      </c>
      <c r="AC297" s="40">
        <f t="shared" si="103"/>
        <v>-1937.3989566331725</v>
      </c>
      <c r="AD297" s="40">
        <f t="shared" si="104"/>
        <v>-12537.398956633173</v>
      </c>
    </row>
    <row r="298" spans="1:30" ht="15" hidden="1" thickTop="1" x14ac:dyDescent="0.25">
      <c r="A298" s="152">
        <v>43250</v>
      </c>
      <c r="B298" s="65" t="s">
        <v>465</v>
      </c>
      <c r="C298" s="46" t="s">
        <v>63</v>
      </c>
      <c r="D298" s="46">
        <v>500</v>
      </c>
      <c r="E298" s="46">
        <v>9.27</v>
      </c>
      <c r="F298" s="16">
        <f t="shared" si="88"/>
        <v>11100</v>
      </c>
      <c r="G298" s="17">
        <f t="shared" si="89"/>
        <v>11.657366036036041</v>
      </c>
      <c r="H298" s="15">
        <f t="shared" si="90"/>
        <v>129396.76300000005</v>
      </c>
      <c r="I298" s="142">
        <f t="shared" si="91"/>
        <v>-26499.76300000005</v>
      </c>
      <c r="J298" s="33">
        <f t="shared" si="85"/>
        <v>-0.20479463616875834</v>
      </c>
      <c r="K298" s="15">
        <f t="shared" si="86"/>
        <v>102897</v>
      </c>
      <c r="L298" s="15">
        <f t="shared" si="92"/>
        <v>-7212.9999999999854</v>
      </c>
      <c r="M298" s="15">
        <f t="shared" si="105"/>
        <v>5</v>
      </c>
      <c r="N298" s="15">
        <f t="shared" si="93"/>
        <v>0</v>
      </c>
      <c r="P298" s="17">
        <f t="shared" si="94"/>
        <v>-2.3873660360360418</v>
      </c>
      <c r="Q298" s="15">
        <f t="shared" si="95"/>
        <v>-4640</v>
      </c>
      <c r="R298" s="35"/>
      <c r="S298" s="35">
        <f t="shared" si="96"/>
        <v>-49396.76300000005</v>
      </c>
      <c r="T298" s="35">
        <f t="shared" si="97"/>
        <v>-5328.6691477885706</v>
      </c>
      <c r="U298" s="35">
        <f t="shared" si="98"/>
        <v>5771.3308522114294</v>
      </c>
      <c r="V298" s="15">
        <f t="shared" si="99"/>
        <v>80000</v>
      </c>
      <c r="W298" s="17">
        <f t="shared" si="87"/>
        <v>13.861620837305836</v>
      </c>
      <c r="X298" s="17">
        <f t="shared" si="100"/>
        <v>2.2042548012697942</v>
      </c>
      <c r="Y298" s="17">
        <f t="shared" si="101"/>
        <v>-4.591620837305836</v>
      </c>
      <c r="Z298" s="150">
        <f t="shared" si="102"/>
        <v>1.9232998911761847</v>
      </c>
      <c r="AA298" s="15">
        <f>SUM(L$2:L298)-SUM(AB$2:AB298)</f>
        <v>-26499.76300000005</v>
      </c>
      <c r="AC298" s="40">
        <f t="shared" si="103"/>
        <v>-2857.229031121904</v>
      </c>
      <c r="AD298" s="40">
        <f t="shared" si="104"/>
        <v>-13957.229031121904</v>
      </c>
    </row>
    <row r="299" spans="1:30" ht="15" hidden="1" thickTop="1" x14ac:dyDescent="0.25">
      <c r="A299" s="152">
        <v>43251</v>
      </c>
      <c r="B299" s="65" t="s">
        <v>295</v>
      </c>
      <c r="C299" s="46" t="s">
        <v>63</v>
      </c>
      <c r="D299" s="46">
        <v>500</v>
      </c>
      <c r="E299" s="46">
        <v>8.92</v>
      </c>
      <c r="F299" s="16">
        <f t="shared" si="88"/>
        <v>11600</v>
      </c>
      <c r="G299" s="17">
        <f t="shared" si="89"/>
        <v>11.539807155172417</v>
      </c>
      <c r="H299" s="15">
        <f t="shared" si="90"/>
        <v>133861.76300000004</v>
      </c>
      <c r="I299" s="142">
        <f t="shared" si="91"/>
        <v>-30389.763000000035</v>
      </c>
      <c r="J299" s="33">
        <f t="shared" si="85"/>
        <v>-0.22702347794418357</v>
      </c>
      <c r="K299" s="15">
        <f t="shared" si="86"/>
        <v>103472</v>
      </c>
      <c r="L299" s="15">
        <f t="shared" si="92"/>
        <v>-3889.9999999999854</v>
      </c>
      <c r="M299" s="15">
        <f t="shared" si="105"/>
        <v>5</v>
      </c>
      <c r="N299" s="15">
        <f t="shared" si="93"/>
        <v>0</v>
      </c>
      <c r="P299" s="17">
        <f t="shared" si="94"/>
        <v>-2.6198071551724169</v>
      </c>
      <c r="Q299" s="15">
        <f t="shared" si="95"/>
        <v>-4464.9999999999854</v>
      </c>
      <c r="R299" s="35"/>
      <c r="S299" s="35">
        <f t="shared" si="96"/>
        <v>-53861.763000000035</v>
      </c>
      <c r="T299" s="35">
        <f t="shared" si="97"/>
        <v>-6038.3142376681653</v>
      </c>
      <c r="U299" s="35">
        <f t="shared" si="98"/>
        <v>5561.6857623318347</v>
      </c>
      <c r="V299" s="15">
        <f t="shared" si="99"/>
        <v>80000</v>
      </c>
      <c r="W299" s="17">
        <f t="shared" si="87"/>
        <v>14.384128017771825</v>
      </c>
      <c r="X299" s="17">
        <f t="shared" si="100"/>
        <v>2.8443208625994085</v>
      </c>
      <c r="Y299" s="17">
        <f t="shared" si="101"/>
        <v>-5.4641280177718254</v>
      </c>
      <c r="Z299" s="150">
        <f t="shared" si="102"/>
        <v>2.0856985625769147</v>
      </c>
      <c r="AA299" s="15">
        <f>SUM(L$2:L299)-SUM(AB$2:AB299)</f>
        <v>-30389.763000000035</v>
      </c>
      <c r="AC299" s="40">
        <f t="shared" si="103"/>
        <v>-3405.2206410874483</v>
      </c>
      <c r="AD299" s="40">
        <f t="shared" si="104"/>
        <v>-15005.220641087448</v>
      </c>
    </row>
    <row r="300" spans="1:30" ht="15" hidden="1" thickTop="1" x14ac:dyDescent="0.25">
      <c r="A300" s="152">
        <v>43251</v>
      </c>
      <c r="B300" s="65" t="s">
        <v>588</v>
      </c>
      <c r="C300" s="46" t="s">
        <v>63</v>
      </c>
      <c r="D300" s="46">
        <v>500</v>
      </c>
      <c r="E300" s="46">
        <v>8.8000000000000007</v>
      </c>
      <c r="F300" s="16">
        <f t="shared" si="88"/>
        <v>12100</v>
      </c>
      <c r="G300" s="17">
        <f t="shared" si="89"/>
        <v>11.427005206611573</v>
      </c>
      <c r="H300" s="15">
        <f t="shared" si="90"/>
        <v>138266.76300000004</v>
      </c>
      <c r="I300" s="142">
        <f t="shared" si="91"/>
        <v>-31786.763000000021</v>
      </c>
      <c r="J300" s="33">
        <f t="shared" si="85"/>
        <v>-0.229894461331969</v>
      </c>
      <c r="K300" s="15">
        <f t="shared" si="86"/>
        <v>106480.00000000001</v>
      </c>
      <c r="L300" s="15">
        <f t="shared" si="92"/>
        <v>-1396.9999999999854</v>
      </c>
      <c r="M300" s="15">
        <f t="shared" si="105"/>
        <v>5</v>
      </c>
      <c r="N300" s="15">
        <f t="shared" si="93"/>
        <v>0</v>
      </c>
      <c r="P300" s="17">
        <f t="shared" si="94"/>
        <v>-2.6270052066115728</v>
      </c>
      <c r="Q300" s="15">
        <f t="shared" si="95"/>
        <v>-4405</v>
      </c>
      <c r="R300" s="35"/>
      <c r="S300" s="35">
        <f t="shared" si="96"/>
        <v>-58266.763000000035</v>
      </c>
      <c r="T300" s="35">
        <f t="shared" si="97"/>
        <v>-6621.2230681818219</v>
      </c>
      <c r="U300" s="35">
        <f t="shared" si="98"/>
        <v>5478.7769318181781</v>
      </c>
      <c r="V300" s="15">
        <f t="shared" si="99"/>
        <v>80000</v>
      </c>
      <c r="W300" s="17">
        <f t="shared" si="87"/>
        <v>14.601799086835852</v>
      </c>
      <c r="X300" s="17">
        <f t="shared" si="100"/>
        <v>3.1747938802242786</v>
      </c>
      <c r="Y300" s="17">
        <f t="shared" si="101"/>
        <v>-5.8017990868358513</v>
      </c>
      <c r="Z300" s="150">
        <f t="shared" si="102"/>
        <v>2.2085221118839224</v>
      </c>
      <c r="AA300" s="15">
        <f>SUM(L$2:L300)-SUM(AB$2:AB300)</f>
        <v>-31786.763000000021</v>
      </c>
      <c r="AC300" s="40">
        <f t="shared" si="103"/>
        <v>-3610.3260930113656</v>
      </c>
      <c r="AD300" s="40">
        <f t="shared" si="104"/>
        <v>-15710.326093011365</v>
      </c>
    </row>
    <row r="301" spans="1:30" ht="15" hidden="1" thickTop="1" x14ac:dyDescent="0.25">
      <c r="A301" s="152">
        <v>43259</v>
      </c>
      <c r="B301" s="65" t="s">
        <v>589</v>
      </c>
      <c r="C301" s="46" t="s">
        <v>63</v>
      </c>
      <c r="D301" s="46">
        <v>500</v>
      </c>
      <c r="E301" s="46">
        <v>8.56</v>
      </c>
      <c r="F301" s="16">
        <f t="shared" si="88"/>
        <v>12600</v>
      </c>
      <c r="G301" s="17">
        <f t="shared" si="89"/>
        <v>11.313631984126987</v>
      </c>
      <c r="H301" s="15">
        <f t="shared" si="90"/>
        <v>142551.76300000004</v>
      </c>
      <c r="I301" s="142">
        <f t="shared" si="91"/>
        <v>-34695.763000000035</v>
      </c>
      <c r="J301" s="33">
        <f t="shared" si="85"/>
        <v>-0.24339062716467436</v>
      </c>
      <c r="K301" s="15">
        <f t="shared" si="86"/>
        <v>107856</v>
      </c>
      <c r="L301" s="15">
        <f t="shared" si="92"/>
        <v>-2909.0000000000146</v>
      </c>
      <c r="M301" s="15">
        <f t="shared" si="105"/>
        <v>5</v>
      </c>
      <c r="N301" s="15">
        <f t="shared" si="93"/>
        <v>0</v>
      </c>
      <c r="P301" s="17">
        <f t="shared" si="94"/>
        <v>-2.7536319841269865</v>
      </c>
      <c r="Q301" s="15">
        <f t="shared" si="95"/>
        <v>-4285</v>
      </c>
      <c r="R301" s="35"/>
      <c r="S301" s="35">
        <f t="shared" si="96"/>
        <v>-62551.763000000035</v>
      </c>
      <c r="T301" s="35">
        <f t="shared" si="97"/>
        <v>-7307.4489485981348</v>
      </c>
      <c r="U301" s="35">
        <f t="shared" si="98"/>
        <v>5292.5510514018652</v>
      </c>
      <c r="V301" s="15">
        <f t="shared" si="99"/>
        <v>80000</v>
      </c>
      <c r="W301" s="17">
        <f t="shared" si="87"/>
        <v>15.115584001558188</v>
      </c>
      <c r="X301" s="17">
        <f t="shared" si="100"/>
        <v>3.8019520174312014</v>
      </c>
      <c r="Y301" s="17">
        <f t="shared" si="101"/>
        <v>-6.5555840015581879</v>
      </c>
      <c r="Z301" s="150">
        <f t="shared" si="102"/>
        <v>2.3807044802454147</v>
      </c>
      <c r="AA301" s="15">
        <f>SUM(L$2:L301)-SUM(AB$2:AB301)</f>
        <v>-34695.763000000035</v>
      </c>
      <c r="AC301" s="40">
        <f t="shared" si="103"/>
        <v>-4051.2167194509389</v>
      </c>
      <c r="AD301" s="40">
        <f t="shared" si="104"/>
        <v>-16651.216719450938</v>
      </c>
    </row>
    <row r="302" spans="1:30" ht="15" hidden="1" thickTop="1" x14ac:dyDescent="0.25">
      <c r="A302" s="152">
        <v>43270</v>
      </c>
      <c r="B302" s="65" t="s">
        <v>466</v>
      </c>
      <c r="C302" s="46" t="s">
        <v>63</v>
      </c>
      <c r="D302" s="46">
        <v>500</v>
      </c>
      <c r="E302" s="46">
        <v>7.85</v>
      </c>
      <c r="F302" s="16">
        <f t="shared" si="88"/>
        <v>13100</v>
      </c>
      <c r="G302" s="17">
        <f t="shared" si="89"/>
        <v>11.181813969465651</v>
      </c>
      <c r="H302" s="15">
        <f t="shared" si="90"/>
        <v>146481.76300000004</v>
      </c>
      <c r="I302" s="142">
        <f t="shared" si="91"/>
        <v>-43646.763000000035</v>
      </c>
      <c r="J302" s="33">
        <f t="shared" si="85"/>
        <v>-0.29796721520889957</v>
      </c>
      <c r="K302" s="15">
        <f t="shared" si="86"/>
        <v>102835</v>
      </c>
      <c r="L302" s="15">
        <f t="shared" si="92"/>
        <v>-8951</v>
      </c>
      <c r="M302" s="15">
        <f t="shared" si="105"/>
        <v>5</v>
      </c>
      <c r="N302" s="15">
        <f t="shared" si="93"/>
        <v>0</v>
      </c>
      <c r="P302" s="17">
        <f t="shared" si="94"/>
        <v>-3.3318139694656512</v>
      </c>
      <c r="Q302" s="15">
        <f t="shared" si="95"/>
        <v>-3930</v>
      </c>
      <c r="R302" s="35"/>
      <c r="S302" s="35">
        <f t="shared" si="96"/>
        <v>-66481.763000000035</v>
      </c>
      <c r="T302" s="35">
        <f t="shared" si="97"/>
        <v>-8469.0143949044632</v>
      </c>
      <c r="U302" s="35">
        <f t="shared" si="98"/>
        <v>4630.9856050955368</v>
      </c>
      <c r="V302" s="15">
        <f t="shared" si="99"/>
        <v>80000</v>
      </c>
      <c r="W302" s="17">
        <f t="shared" si="87"/>
        <v>17.274940330623121</v>
      </c>
      <c r="X302" s="17">
        <f t="shared" si="100"/>
        <v>6.09312636115747</v>
      </c>
      <c r="Y302" s="17">
        <f t="shared" si="101"/>
        <v>-9.4249403306231212</v>
      </c>
      <c r="Z302" s="150">
        <f t="shared" si="102"/>
        <v>2.8287714791395357</v>
      </c>
      <c r="AA302" s="15">
        <f>SUM(L$2:L302)-SUM(AB$2:AB302)</f>
        <v>-43646.763000000035</v>
      </c>
      <c r="AC302" s="40">
        <f t="shared" si="103"/>
        <v>-5557.317148853509</v>
      </c>
      <c r="AD302" s="40">
        <f t="shared" si="104"/>
        <v>-18657.317148853508</v>
      </c>
    </row>
    <row r="303" spans="1:30" ht="15" hidden="1" thickTop="1" x14ac:dyDescent="0.25">
      <c r="A303" s="152">
        <v>43270</v>
      </c>
      <c r="B303" s="65"/>
      <c r="C303" s="46" t="s">
        <v>63</v>
      </c>
      <c r="D303" s="46">
        <v>500</v>
      </c>
      <c r="E303" s="46">
        <v>7.57</v>
      </c>
      <c r="F303" s="16">
        <f t="shared" si="88"/>
        <v>13600</v>
      </c>
      <c r="G303" s="17">
        <f t="shared" si="89"/>
        <v>11.049394338235297</v>
      </c>
      <c r="H303" s="15">
        <f t="shared" si="90"/>
        <v>150271.76300000004</v>
      </c>
      <c r="I303" s="142">
        <f t="shared" si="91"/>
        <v>-47319.763000000035</v>
      </c>
      <c r="J303" s="33">
        <f t="shared" si="85"/>
        <v>-0.31489457537009147</v>
      </c>
      <c r="K303" s="15">
        <f t="shared" si="86"/>
        <v>102952</v>
      </c>
      <c r="L303" s="15">
        <f t="shared" si="92"/>
        <v>-3673</v>
      </c>
      <c r="M303" s="15">
        <f t="shared" si="105"/>
        <v>5</v>
      </c>
      <c r="N303" s="15">
        <f t="shared" si="93"/>
        <v>0</v>
      </c>
      <c r="P303" s="17">
        <f t="shared" si="94"/>
        <v>-3.4793943382352968</v>
      </c>
      <c r="Q303" s="15">
        <f t="shared" si="95"/>
        <v>-3790</v>
      </c>
      <c r="R303" s="35"/>
      <c r="S303" s="35">
        <f t="shared" si="96"/>
        <v>-70271.763000000035</v>
      </c>
      <c r="T303" s="35">
        <f t="shared" si="97"/>
        <v>-9282.9277410832274</v>
      </c>
      <c r="U303" s="35">
        <f t="shared" si="98"/>
        <v>4317.0722589167726</v>
      </c>
      <c r="V303" s="15">
        <f t="shared" si="99"/>
        <v>80000</v>
      </c>
      <c r="W303" s="17">
        <f t="shared" si="87"/>
        <v>18.531077360301904</v>
      </c>
      <c r="X303" s="17">
        <f t="shared" si="100"/>
        <v>7.4816830220666066</v>
      </c>
      <c r="Y303" s="17">
        <f t="shared" si="101"/>
        <v>-10.961077360301903</v>
      </c>
      <c r="Z303" s="150">
        <f t="shared" si="102"/>
        <v>3.1502831512513234</v>
      </c>
      <c r="AA303" s="15">
        <f>SUM(L$2:L303)-SUM(AB$2:AB303)</f>
        <v>-47319.763000000035</v>
      </c>
      <c r="AC303" s="40">
        <f t="shared" si="103"/>
        <v>-6247.8339654557503</v>
      </c>
      <c r="AD303" s="40">
        <f t="shared" si="104"/>
        <v>-19847.833965455749</v>
      </c>
    </row>
    <row r="304" spans="1:30" ht="15" hidden="1" thickTop="1" x14ac:dyDescent="0.25">
      <c r="A304" s="152">
        <v>43270</v>
      </c>
      <c r="B304" s="65"/>
      <c r="C304" s="46" t="s">
        <v>63</v>
      </c>
      <c r="D304" s="46">
        <v>500</v>
      </c>
      <c r="E304" s="46">
        <v>7.36</v>
      </c>
      <c r="F304" s="16">
        <f t="shared" si="88"/>
        <v>14100</v>
      </c>
      <c r="G304" s="17">
        <f t="shared" si="89"/>
        <v>10.91891936170213</v>
      </c>
      <c r="H304" s="15">
        <f t="shared" si="90"/>
        <v>153956.76300000004</v>
      </c>
      <c r="I304" s="142">
        <f t="shared" si="91"/>
        <v>-50180.763000000035</v>
      </c>
      <c r="J304" s="33">
        <f t="shared" si="85"/>
        <v>-0.32594062139381313</v>
      </c>
      <c r="K304" s="15">
        <f t="shared" si="86"/>
        <v>103776</v>
      </c>
      <c r="L304" s="15">
        <f t="shared" si="92"/>
        <v>-2861</v>
      </c>
      <c r="M304" s="15">
        <f t="shared" si="105"/>
        <v>5</v>
      </c>
      <c r="N304" s="15">
        <f t="shared" si="93"/>
        <v>0</v>
      </c>
      <c r="P304" s="17">
        <f t="shared" si="94"/>
        <v>-3.55891936170213</v>
      </c>
      <c r="Q304" s="15">
        <f t="shared" si="95"/>
        <v>-3685</v>
      </c>
      <c r="R304" s="35"/>
      <c r="S304" s="35">
        <f t="shared" si="96"/>
        <v>-73956.763000000035</v>
      </c>
      <c r="T304" s="35">
        <f t="shared" si="97"/>
        <v>-10048.473233695657</v>
      </c>
      <c r="U304" s="35">
        <f t="shared" si="98"/>
        <v>4051.5267663043433</v>
      </c>
      <c r="V304" s="15">
        <f t="shared" si="99"/>
        <v>80000</v>
      </c>
      <c r="W304" s="17">
        <f t="shared" si="87"/>
        <v>19.745642720502897</v>
      </c>
      <c r="X304" s="17">
        <f t="shared" si="100"/>
        <v>8.8267233588007663</v>
      </c>
      <c r="Y304" s="17">
        <f t="shared" si="101"/>
        <v>-12.385642720502897</v>
      </c>
      <c r="Z304" s="150">
        <f t="shared" si="102"/>
        <v>3.4801695294886357</v>
      </c>
      <c r="AA304" s="15">
        <f>SUM(L$2:L304)-SUM(AB$2:AB304)</f>
        <v>-50180.763000000035</v>
      </c>
      <c r="AC304" s="40">
        <f t="shared" si="103"/>
        <v>-6814.6294318614173</v>
      </c>
      <c r="AD304" s="40">
        <f t="shared" si="104"/>
        <v>-20914.629431861416</v>
      </c>
    </row>
    <row r="305" spans="1:30" ht="15" hidden="1" thickTop="1" x14ac:dyDescent="0.25">
      <c r="A305" s="152">
        <v>43271</v>
      </c>
      <c r="B305" s="65" t="s">
        <v>307</v>
      </c>
      <c r="C305" s="46" t="s">
        <v>69</v>
      </c>
      <c r="D305" s="46">
        <v>400</v>
      </c>
      <c r="E305" s="46">
        <v>7.58</v>
      </c>
      <c r="F305" s="16">
        <f t="shared" si="88"/>
        <v>13700</v>
      </c>
      <c r="G305" s="17">
        <f t="shared" si="89"/>
        <v>11.016992335766426</v>
      </c>
      <c r="H305" s="15">
        <f t="shared" si="90"/>
        <v>150932.79500000004</v>
      </c>
      <c r="I305" s="142">
        <f t="shared" si="91"/>
        <v>-47086.795000000042</v>
      </c>
      <c r="J305" s="33">
        <f t="shared" si="85"/>
        <v>-0.31197192763839049</v>
      </c>
      <c r="K305" s="15">
        <f t="shared" si="86"/>
        <v>103846</v>
      </c>
      <c r="L305" s="15">
        <f t="shared" si="92"/>
        <v>3093.9679999999935</v>
      </c>
      <c r="M305" s="15">
        <f t="shared" si="105"/>
        <v>5</v>
      </c>
      <c r="N305" s="15">
        <f t="shared" si="93"/>
        <v>3.032</v>
      </c>
      <c r="P305" s="17">
        <f t="shared" si="94"/>
        <v>-3.4369923357664263</v>
      </c>
      <c r="Q305" s="15">
        <f t="shared" si="95"/>
        <v>3023.9679999999935</v>
      </c>
      <c r="R305" s="35"/>
      <c r="S305" s="35">
        <f t="shared" si="96"/>
        <v>-70932.795000000042</v>
      </c>
      <c r="T305" s="35">
        <f t="shared" si="97"/>
        <v>-9357.8885224274454</v>
      </c>
      <c r="U305" s="35">
        <f t="shared" si="98"/>
        <v>4342.1114775725546</v>
      </c>
      <c r="V305" s="15">
        <f t="shared" si="99"/>
        <v>80000</v>
      </c>
      <c r="W305" s="17">
        <f t="shared" si="87"/>
        <v>18.424216055531531</v>
      </c>
      <c r="X305" s="17">
        <f t="shared" si="100"/>
        <v>7.4072237197651045</v>
      </c>
      <c r="Y305" s="17">
        <f t="shared" si="101"/>
        <v>-10.844216055531531</v>
      </c>
      <c r="Z305" s="150">
        <f t="shared" si="102"/>
        <v>3.1551469995097747</v>
      </c>
      <c r="AA305" s="15">
        <f>SUM(L$2:L305)-SUM(AB$2:AB305)</f>
        <v>-47086.795000000042</v>
      </c>
      <c r="AC305" s="40">
        <f t="shared" si="103"/>
        <v>-6208.8722430738844</v>
      </c>
      <c r="AD305" s="40">
        <f t="shared" si="104"/>
        <v>-19908.872243073885</v>
      </c>
    </row>
    <row r="306" spans="1:30" ht="15" hidden="1" thickTop="1" x14ac:dyDescent="0.25">
      <c r="A306" s="152">
        <v>43272</v>
      </c>
      <c r="B306" s="65"/>
      <c r="C306" s="46" t="s">
        <v>63</v>
      </c>
      <c r="D306" s="46">
        <v>500</v>
      </c>
      <c r="E306" s="46">
        <v>7.34</v>
      </c>
      <c r="F306" s="16">
        <f t="shared" si="88"/>
        <v>14200</v>
      </c>
      <c r="G306" s="17">
        <f t="shared" si="89"/>
        <v>10.887872887323947</v>
      </c>
      <c r="H306" s="15">
        <f t="shared" si="90"/>
        <v>154607.79500000004</v>
      </c>
      <c r="I306" s="142">
        <f t="shared" si="91"/>
        <v>-50379.795000000042</v>
      </c>
      <c r="J306" s="33">
        <f t="shared" si="85"/>
        <v>-0.32585546543756116</v>
      </c>
      <c r="K306" s="15">
        <f t="shared" si="86"/>
        <v>104228</v>
      </c>
      <c r="L306" s="15">
        <f t="shared" si="92"/>
        <v>-3293</v>
      </c>
      <c r="M306" s="15">
        <f t="shared" si="105"/>
        <v>5</v>
      </c>
      <c r="N306" s="15">
        <f t="shared" si="93"/>
        <v>0</v>
      </c>
      <c r="P306" s="17">
        <f t="shared" si="94"/>
        <v>-3.5478728873239476</v>
      </c>
      <c r="Q306" s="15">
        <f t="shared" si="95"/>
        <v>-3675</v>
      </c>
      <c r="R306" s="35"/>
      <c r="S306" s="35">
        <f t="shared" si="96"/>
        <v>-74607.795000000042</v>
      </c>
      <c r="T306" s="35">
        <f t="shared" si="97"/>
        <v>-10164.549727520442</v>
      </c>
      <c r="U306" s="35">
        <f t="shared" si="98"/>
        <v>4035.4502724795584</v>
      </c>
      <c r="V306" s="15">
        <f t="shared" si="99"/>
        <v>80000</v>
      </c>
      <c r="W306" s="17">
        <f t="shared" si="87"/>
        <v>19.824305739950173</v>
      </c>
      <c r="X306" s="17">
        <f t="shared" si="100"/>
        <v>8.9364328526262256</v>
      </c>
      <c r="Y306" s="17">
        <f t="shared" si="101"/>
        <v>-12.484305739950173</v>
      </c>
      <c r="Z306" s="150">
        <f t="shared" si="102"/>
        <v>3.5188142688411559</v>
      </c>
      <c r="AA306" s="15">
        <f>SUM(L$2:L306)-SUM(AB$2:AB306)</f>
        <v>-50379.795000000042</v>
      </c>
      <c r="AC306" s="40">
        <f t="shared" si="103"/>
        <v>-6860.3004226839294</v>
      </c>
      <c r="AD306" s="40">
        <f t="shared" si="104"/>
        <v>-21060.300422683929</v>
      </c>
    </row>
    <row r="307" spans="1:30" ht="15" hidden="1" thickTop="1" x14ac:dyDescent="0.25">
      <c r="A307" s="152">
        <v>43284</v>
      </c>
      <c r="B307" s="65" t="s">
        <v>468</v>
      </c>
      <c r="C307" s="46" t="s">
        <v>69</v>
      </c>
      <c r="D307" s="46">
        <v>500</v>
      </c>
      <c r="E307" s="46">
        <v>7.58</v>
      </c>
      <c r="F307" s="16">
        <f t="shared" si="88"/>
        <v>13700</v>
      </c>
      <c r="G307" s="17">
        <f t="shared" si="89"/>
        <v>11.009239781021902</v>
      </c>
      <c r="H307" s="15">
        <f t="shared" si="90"/>
        <v>150826.58500000005</v>
      </c>
      <c r="I307" s="142">
        <f t="shared" si="91"/>
        <v>-46980.58500000005</v>
      </c>
      <c r="J307" s="33">
        <f t="shared" si="85"/>
        <v>-0.3114874277634811</v>
      </c>
      <c r="K307" s="15">
        <f t="shared" si="86"/>
        <v>103846</v>
      </c>
      <c r="L307" s="15">
        <f t="shared" si="92"/>
        <v>3399.2099999999919</v>
      </c>
      <c r="M307" s="15">
        <f t="shared" si="105"/>
        <v>5</v>
      </c>
      <c r="N307" s="15">
        <f t="shared" si="93"/>
        <v>3.79</v>
      </c>
      <c r="P307" s="17">
        <f t="shared" si="94"/>
        <v>-3.4292397810219022</v>
      </c>
      <c r="Q307" s="15">
        <f t="shared" si="95"/>
        <v>3781.2099999999919</v>
      </c>
      <c r="R307" s="35"/>
      <c r="S307" s="35">
        <f t="shared" si="96"/>
        <v>-70826.58500000005</v>
      </c>
      <c r="T307" s="35">
        <f t="shared" si="97"/>
        <v>-9343.8766490765229</v>
      </c>
      <c r="U307" s="35">
        <f t="shared" si="98"/>
        <v>4356.1233509234771</v>
      </c>
      <c r="V307" s="15">
        <f t="shared" si="99"/>
        <v>80000</v>
      </c>
      <c r="W307" s="17">
        <f t="shared" si="87"/>
        <v>18.364952861823895</v>
      </c>
      <c r="X307" s="17">
        <f t="shared" si="100"/>
        <v>7.3557130808019924</v>
      </c>
      <c r="Y307" s="17">
        <f t="shared" si="101"/>
        <v>-10.784952861823895</v>
      </c>
      <c r="Z307" s="150">
        <f t="shared" si="102"/>
        <v>3.1449981775873419</v>
      </c>
      <c r="AA307" s="15">
        <f>SUM(L$2:L307)-SUM(AB$2:AB307)</f>
        <v>-46980.58500000005</v>
      </c>
      <c r="AC307" s="40">
        <f t="shared" si="103"/>
        <v>-6194.8673756596372</v>
      </c>
      <c r="AD307" s="40">
        <f t="shared" si="104"/>
        <v>-19894.867375659636</v>
      </c>
    </row>
    <row r="308" spans="1:30" ht="15" hidden="1" thickTop="1" x14ac:dyDescent="0.25">
      <c r="A308" s="152">
        <v>43306</v>
      </c>
      <c r="B308" s="65" t="s">
        <v>590</v>
      </c>
      <c r="C308" s="46" t="s">
        <v>69</v>
      </c>
      <c r="D308" s="46">
        <v>400</v>
      </c>
      <c r="E308" s="46">
        <v>7.64</v>
      </c>
      <c r="F308" s="16">
        <f t="shared" si="88"/>
        <v>13300</v>
      </c>
      <c r="G308" s="17">
        <f t="shared" si="89"/>
        <v>11.111176015037598</v>
      </c>
      <c r="H308" s="15">
        <f t="shared" si="90"/>
        <v>147778.64100000006</v>
      </c>
      <c r="I308" s="142">
        <f t="shared" si="91"/>
        <v>-46166.641000000061</v>
      </c>
      <c r="J308" s="33">
        <f t="shared" si="85"/>
        <v>-0.31240401649112504</v>
      </c>
      <c r="K308" s="15">
        <f t="shared" si="86"/>
        <v>101612</v>
      </c>
      <c r="L308" s="15">
        <f t="shared" si="92"/>
        <v>813.94399999998859</v>
      </c>
      <c r="M308" s="15">
        <f t="shared" si="105"/>
        <v>5</v>
      </c>
      <c r="N308" s="15">
        <f t="shared" si="93"/>
        <v>3.056</v>
      </c>
      <c r="P308" s="17">
        <f t="shared" si="94"/>
        <v>-3.4711760150375985</v>
      </c>
      <c r="Q308" s="15">
        <f t="shared" si="95"/>
        <v>3047.9439999999886</v>
      </c>
      <c r="R308" s="35"/>
      <c r="S308" s="35">
        <f t="shared" si="96"/>
        <v>-67778.641000000061</v>
      </c>
      <c r="T308" s="35">
        <f t="shared" si="97"/>
        <v>-8871.5498691099565</v>
      </c>
      <c r="U308" s="35">
        <f t="shared" si="98"/>
        <v>4428.4501308900435</v>
      </c>
      <c r="V308" s="15">
        <f t="shared" si="99"/>
        <v>80000</v>
      </c>
      <c r="W308" s="17">
        <f t="shared" si="87"/>
        <v>18.06501092605086</v>
      </c>
      <c r="X308" s="17">
        <f t="shared" si="100"/>
        <v>6.9538349110132618</v>
      </c>
      <c r="Y308" s="17">
        <f t="shared" si="101"/>
        <v>-10.425010926050859</v>
      </c>
      <c r="Z308" s="150">
        <f t="shared" si="102"/>
        <v>3.0033080664559555</v>
      </c>
      <c r="AA308" s="15">
        <f>SUM(L$2:L308)-SUM(AB$2:AB308)</f>
        <v>-46166.641000000061</v>
      </c>
      <c r="AC308" s="40">
        <f t="shared" si="103"/>
        <v>-6039.7326805628354</v>
      </c>
      <c r="AD308" s="40">
        <f t="shared" si="104"/>
        <v>-19339.732680562836</v>
      </c>
    </row>
    <row r="309" spans="1:30" ht="15" hidden="1" thickTop="1" x14ac:dyDescent="0.25">
      <c r="A309" s="152">
        <v>43318</v>
      </c>
      <c r="B309" s="65" t="s">
        <v>470</v>
      </c>
      <c r="C309" s="46" t="s">
        <v>63</v>
      </c>
      <c r="D309" s="46">
        <v>500</v>
      </c>
      <c r="E309" s="46">
        <v>7.25</v>
      </c>
      <c r="F309" s="16">
        <f t="shared" si="88"/>
        <v>13800</v>
      </c>
      <c r="G309" s="17">
        <f t="shared" si="89"/>
        <v>10.971640652173917</v>
      </c>
      <c r="H309" s="15">
        <f t="shared" si="90"/>
        <v>151408.64100000006</v>
      </c>
      <c r="I309" s="142">
        <f t="shared" si="91"/>
        <v>-51358.641000000061</v>
      </c>
      <c r="J309" s="33">
        <f t="shared" si="85"/>
        <v>-0.33920548167392928</v>
      </c>
      <c r="K309" s="15">
        <f t="shared" si="86"/>
        <v>100050</v>
      </c>
      <c r="L309" s="15">
        <f t="shared" si="92"/>
        <v>-5192</v>
      </c>
      <c r="M309" s="15">
        <f t="shared" si="105"/>
        <v>5</v>
      </c>
      <c r="N309" s="15">
        <f t="shared" si="93"/>
        <v>0</v>
      </c>
      <c r="P309" s="17">
        <f t="shared" si="94"/>
        <v>-3.7216406521739174</v>
      </c>
      <c r="Q309" s="15">
        <f t="shared" si="95"/>
        <v>-3630</v>
      </c>
      <c r="R309" s="35"/>
      <c r="S309" s="35">
        <f t="shared" si="96"/>
        <v>-71408.641000000061</v>
      </c>
      <c r="T309" s="35">
        <f t="shared" si="97"/>
        <v>-9849.4677241379395</v>
      </c>
      <c r="U309" s="35">
        <f t="shared" si="98"/>
        <v>3950.5322758620605</v>
      </c>
      <c r="V309" s="15">
        <f t="shared" si="99"/>
        <v>80000</v>
      </c>
      <c r="W309" s="17">
        <f t="shared" si="87"/>
        <v>20.250435742242583</v>
      </c>
      <c r="X309" s="17">
        <f t="shared" si="100"/>
        <v>9.278795090068666</v>
      </c>
      <c r="Y309" s="17">
        <f t="shared" si="101"/>
        <v>-13.000435742242583</v>
      </c>
      <c r="Z309" s="150">
        <f t="shared" si="102"/>
        <v>3.4932001655368454</v>
      </c>
      <c r="AA309" s="15">
        <f>SUM(L$2:L309)-SUM(AB$2:AB309)</f>
        <v>-51358.641000000061</v>
      </c>
      <c r="AC309" s="40">
        <f t="shared" si="103"/>
        <v>-7080.4085075172497</v>
      </c>
      <c r="AD309" s="40">
        <f t="shared" si="104"/>
        <v>-20880.408507517248</v>
      </c>
    </row>
    <row r="310" spans="1:30" ht="15" hidden="1" thickTop="1" x14ac:dyDescent="0.25">
      <c r="A310" s="152">
        <v>43320</v>
      </c>
      <c r="B310" s="65"/>
      <c r="C310" s="46" t="s">
        <v>69</v>
      </c>
      <c r="D310" s="46">
        <v>400</v>
      </c>
      <c r="E310" s="46">
        <v>7.6</v>
      </c>
      <c r="F310" s="16">
        <f t="shared" si="88"/>
        <v>13400</v>
      </c>
      <c r="G310" s="17">
        <f t="shared" si="89"/>
        <v>11.072886641791049</v>
      </c>
      <c r="H310" s="15">
        <f t="shared" si="90"/>
        <v>148376.68100000007</v>
      </c>
      <c r="I310" s="142">
        <f t="shared" si="91"/>
        <v>-46536.68100000007</v>
      </c>
      <c r="J310" s="33">
        <f t="shared" si="85"/>
        <v>-0.3136387785894742</v>
      </c>
      <c r="K310" s="15">
        <f t="shared" si="86"/>
        <v>101840</v>
      </c>
      <c r="L310" s="15">
        <f t="shared" si="92"/>
        <v>4821.9599999999919</v>
      </c>
      <c r="M310" s="15">
        <f t="shared" si="105"/>
        <v>5</v>
      </c>
      <c r="N310" s="15">
        <f t="shared" si="93"/>
        <v>3.04</v>
      </c>
      <c r="P310" s="17">
        <f t="shared" si="94"/>
        <v>-3.4728866417910496</v>
      </c>
      <c r="Q310" s="15">
        <f t="shared" si="95"/>
        <v>3031.9599999999919</v>
      </c>
      <c r="R310" s="35"/>
      <c r="S310" s="35">
        <f t="shared" si="96"/>
        <v>-68376.68100000007</v>
      </c>
      <c r="T310" s="35">
        <f t="shared" si="97"/>
        <v>-8996.9317105263253</v>
      </c>
      <c r="U310" s="35">
        <f t="shared" si="98"/>
        <v>4403.0682894736747</v>
      </c>
      <c r="V310" s="15">
        <f t="shared" si="99"/>
        <v>80000</v>
      </c>
      <c r="W310" s="17">
        <f t="shared" si="87"/>
        <v>18.169148135007209</v>
      </c>
      <c r="X310" s="17">
        <f t="shared" si="100"/>
        <v>7.0962614932161596</v>
      </c>
      <c r="Y310" s="17">
        <f t="shared" si="101"/>
        <v>-10.569148135007209</v>
      </c>
      <c r="Z310" s="150">
        <f t="shared" si="102"/>
        <v>3.0433323126137077</v>
      </c>
      <c r="AA310" s="15">
        <f>SUM(L$2:L310)-SUM(AB$2:AB310)</f>
        <v>-46536.68100000007</v>
      </c>
      <c r="AC310" s="40">
        <f t="shared" si="103"/>
        <v>-6120.1858762500096</v>
      </c>
      <c r="AD310" s="40">
        <f t="shared" si="104"/>
        <v>-19520.185876250009</v>
      </c>
    </row>
    <row r="311" spans="1:30" ht="15" hidden="1" thickTop="1" x14ac:dyDescent="0.25">
      <c r="A311" s="152">
        <v>43341</v>
      </c>
      <c r="B311" s="65" t="s">
        <v>312</v>
      </c>
      <c r="C311" s="46" t="s">
        <v>63</v>
      </c>
      <c r="D311" s="46">
        <v>500</v>
      </c>
      <c r="E311" s="46">
        <v>7.26</v>
      </c>
      <c r="F311" s="16">
        <f t="shared" si="88"/>
        <v>13900</v>
      </c>
      <c r="G311" s="17">
        <f t="shared" si="89"/>
        <v>10.936092158273386</v>
      </c>
      <c r="H311" s="15">
        <f t="shared" si="90"/>
        <v>152011.68100000007</v>
      </c>
      <c r="I311" s="142">
        <f t="shared" si="91"/>
        <v>-51097.68100000007</v>
      </c>
      <c r="J311" s="33">
        <f t="shared" si="85"/>
        <v>-0.33614312179075267</v>
      </c>
      <c r="K311" s="15">
        <f t="shared" si="86"/>
        <v>100914</v>
      </c>
      <c r="L311" s="15">
        <f t="shared" si="92"/>
        <v>-4561</v>
      </c>
      <c r="M311" s="15">
        <f t="shared" si="105"/>
        <v>5</v>
      </c>
      <c r="N311" s="15">
        <f t="shared" si="93"/>
        <v>0</v>
      </c>
      <c r="P311" s="17">
        <f t="shared" si="94"/>
        <v>-3.6760921582733861</v>
      </c>
      <c r="Q311" s="15">
        <f t="shared" si="95"/>
        <v>-3635</v>
      </c>
      <c r="R311" s="35"/>
      <c r="S311" s="35">
        <f t="shared" si="96"/>
        <v>-72011.68100000007</v>
      </c>
      <c r="T311" s="35">
        <f t="shared" si="97"/>
        <v>-9918.9643250688805</v>
      </c>
      <c r="U311" s="35">
        <f t="shared" si="98"/>
        <v>3981.0356749311195</v>
      </c>
      <c r="V311" s="15">
        <f t="shared" si="99"/>
        <v>80000</v>
      </c>
      <c r="W311" s="17">
        <f t="shared" si="87"/>
        <v>20.095273323915684</v>
      </c>
      <c r="X311" s="17">
        <f t="shared" si="100"/>
        <v>9.1591811656422983</v>
      </c>
      <c r="Y311" s="17">
        <f t="shared" si="101"/>
        <v>-12.835273323915684</v>
      </c>
      <c r="Z311" s="150">
        <f t="shared" si="102"/>
        <v>3.4915537400303505</v>
      </c>
      <c r="AA311" s="15">
        <f>SUM(L$2:L311)-SUM(AB$2:AB311)</f>
        <v>-51097.68100000007</v>
      </c>
      <c r="AC311" s="40">
        <f t="shared" si="103"/>
        <v>-7034.7289475895413</v>
      </c>
      <c r="AD311" s="40">
        <f t="shared" si="104"/>
        <v>-20934.728947589541</v>
      </c>
    </row>
    <row r="312" spans="1:30" ht="15" hidden="1" thickTop="1" x14ac:dyDescent="0.25">
      <c r="A312" s="152">
        <v>43362</v>
      </c>
      <c r="B312" s="65"/>
      <c r="C312" s="46" t="s">
        <v>63</v>
      </c>
      <c r="D312" s="46">
        <v>500</v>
      </c>
      <c r="E312" s="46">
        <v>6.85</v>
      </c>
      <c r="F312" s="16">
        <f t="shared" si="88"/>
        <v>14400</v>
      </c>
      <c r="G312" s="17">
        <f t="shared" si="89"/>
        <v>10.79456118055556</v>
      </c>
      <c r="H312" s="15">
        <f t="shared" si="90"/>
        <v>155441.68100000007</v>
      </c>
      <c r="I312" s="142">
        <f t="shared" si="91"/>
        <v>-56801.68100000007</v>
      </c>
      <c r="J312" s="33">
        <f t="shared" si="85"/>
        <v>-0.36542117040023547</v>
      </c>
      <c r="K312" s="15">
        <f t="shared" si="86"/>
        <v>98640</v>
      </c>
      <c r="L312" s="15">
        <f t="shared" si="92"/>
        <v>-5704</v>
      </c>
      <c r="M312" s="15">
        <f t="shared" si="105"/>
        <v>5</v>
      </c>
      <c r="N312" s="15">
        <f t="shared" si="93"/>
        <v>0</v>
      </c>
      <c r="P312" s="17">
        <f t="shared" si="94"/>
        <v>-3.94456118055556</v>
      </c>
      <c r="Q312" s="15">
        <f t="shared" si="95"/>
        <v>-3430</v>
      </c>
      <c r="R312" s="35"/>
      <c r="S312" s="35">
        <f t="shared" si="96"/>
        <v>-75441.68100000007</v>
      </c>
      <c r="T312" s="35">
        <f t="shared" si="97"/>
        <v>-11013.384087591252</v>
      </c>
      <c r="U312" s="35">
        <f t="shared" si="98"/>
        <v>3386.615912408748</v>
      </c>
      <c r="V312" s="15">
        <f t="shared" si="99"/>
        <v>80000</v>
      </c>
      <c r="W312" s="17">
        <f t="shared" si="87"/>
        <v>23.622401261056968</v>
      </c>
      <c r="X312" s="17">
        <f t="shared" si="100"/>
        <v>12.827840080501408</v>
      </c>
      <c r="Y312" s="17">
        <f t="shared" si="101"/>
        <v>-16.77240126105697</v>
      </c>
      <c r="Z312" s="150">
        <f t="shared" si="102"/>
        <v>4.252032226990254</v>
      </c>
      <c r="AA312" s="15">
        <f>SUM(L$2:L312)-SUM(AB$2:AB312)</f>
        <v>-56801.68100000007</v>
      </c>
      <c r="AC312" s="40">
        <f t="shared" si="103"/>
        <v>-8288.0700962773826</v>
      </c>
      <c r="AD312" s="40">
        <f t="shared" si="104"/>
        <v>-22688.070096277384</v>
      </c>
    </row>
    <row r="313" spans="1:30" ht="15" hidden="1" thickTop="1" x14ac:dyDescent="0.25">
      <c r="A313" s="152">
        <v>43411</v>
      </c>
      <c r="B313" s="65"/>
      <c r="C313" s="46" t="s">
        <v>63</v>
      </c>
      <c r="D313" s="46">
        <v>500</v>
      </c>
      <c r="E313" s="46">
        <v>6.1</v>
      </c>
      <c r="F313" s="16">
        <f t="shared" si="88"/>
        <v>14900</v>
      </c>
      <c r="G313" s="17">
        <f t="shared" si="89"/>
        <v>10.637361140939602</v>
      </c>
      <c r="H313" s="15">
        <f t="shared" si="90"/>
        <v>158496.68100000007</v>
      </c>
      <c r="I313" s="142">
        <f t="shared" si="91"/>
        <v>-67606.68100000007</v>
      </c>
      <c r="J313" s="33">
        <f t="shared" si="85"/>
        <v>-0.4265495061060619</v>
      </c>
      <c r="K313" s="15">
        <f t="shared" si="86"/>
        <v>90890</v>
      </c>
      <c r="L313" s="15">
        <f t="shared" si="92"/>
        <v>-10805</v>
      </c>
      <c r="M313" s="15">
        <f t="shared" si="105"/>
        <v>5</v>
      </c>
      <c r="N313" s="15">
        <f t="shared" si="93"/>
        <v>0</v>
      </c>
      <c r="P313" s="17">
        <f t="shared" si="94"/>
        <v>-4.537361140939602</v>
      </c>
      <c r="Q313" s="15">
        <f t="shared" si="95"/>
        <v>-3055</v>
      </c>
      <c r="R313" s="35"/>
      <c r="S313" s="35">
        <f t="shared" si="96"/>
        <v>-78496.68100000007</v>
      </c>
      <c r="T313" s="35">
        <f t="shared" si="97"/>
        <v>-12868.30836065575</v>
      </c>
      <c r="U313" s="35">
        <f t="shared" si="98"/>
        <v>2031.6916393442498</v>
      </c>
      <c r="V313" s="15">
        <f t="shared" si="99"/>
        <v>80000</v>
      </c>
      <c r="W313" s="17">
        <f t="shared" si="87"/>
        <v>39.376054146593255</v>
      </c>
      <c r="X313" s="17">
        <f t="shared" si="100"/>
        <v>28.738693005653651</v>
      </c>
      <c r="Y313" s="17">
        <f t="shared" si="101"/>
        <v>-33.276054146593253</v>
      </c>
      <c r="Z313" s="150">
        <f t="shared" si="102"/>
        <v>7.3337900848029944</v>
      </c>
      <c r="AA313" s="15">
        <f>SUM(L$2:L313)-SUM(AB$2:AB313)</f>
        <v>-67606.68100000007</v>
      </c>
      <c r="AC313" s="40">
        <f t="shared" si="103"/>
        <v>-11077.520927786898</v>
      </c>
      <c r="AD313" s="40">
        <f t="shared" si="104"/>
        <v>-25977.5209277869</v>
      </c>
    </row>
    <row r="314" spans="1:30" ht="15" hidden="1" thickTop="1" x14ac:dyDescent="0.25">
      <c r="A314" s="152">
        <v>43417</v>
      </c>
      <c r="B314" s="65" t="s">
        <v>327</v>
      </c>
      <c r="C314" s="46" t="s">
        <v>69</v>
      </c>
      <c r="D314" s="46">
        <v>500</v>
      </c>
      <c r="E314" s="46">
        <v>6.44</v>
      </c>
      <c r="F314" s="16">
        <f t="shared" si="88"/>
        <v>14400</v>
      </c>
      <c r="G314" s="17">
        <f t="shared" si="89"/>
        <v>10.783673680555561</v>
      </c>
      <c r="H314" s="15">
        <f t="shared" si="90"/>
        <v>155284.90100000007</v>
      </c>
      <c r="I314" s="142">
        <f t="shared" si="91"/>
        <v>-62548.901000000071</v>
      </c>
      <c r="J314" s="33">
        <f t="shared" si="85"/>
        <v>-0.40280092009718343</v>
      </c>
      <c r="K314" s="15">
        <f t="shared" si="86"/>
        <v>92736</v>
      </c>
      <c r="L314" s="15">
        <f t="shared" si="92"/>
        <v>5057.7799999999988</v>
      </c>
      <c r="M314" s="15">
        <f t="shared" si="105"/>
        <v>5</v>
      </c>
      <c r="N314" s="15">
        <f t="shared" si="93"/>
        <v>3.22</v>
      </c>
      <c r="P314" s="17">
        <f t="shared" si="94"/>
        <v>-4.3436736805555602</v>
      </c>
      <c r="Q314" s="15">
        <f t="shared" si="95"/>
        <v>3211.7799999999988</v>
      </c>
      <c r="R314" s="35"/>
      <c r="S314" s="35">
        <f t="shared" si="96"/>
        <v>-75284.901000000071</v>
      </c>
      <c r="T314" s="35">
        <f t="shared" si="97"/>
        <v>-11690.20201863355</v>
      </c>
      <c r="U314" s="35">
        <f t="shared" si="98"/>
        <v>2709.7979813664497</v>
      </c>
      <c r="V314" s="15">
        <f t="shared" si="99"/>
        <v>80000</v>
      </c>
      <c r="W314" s="17">
        <f t="shared" si="87"/>
        <v>29.522495975754989</v>
      </c>
      <c r="X314" s="17">
        <f t="shared" si="100"/>
        <v>18.738822295199427</v>
      </c>
      <c r="Y314" s="17">
        <f t="shared" si="101"/>
        <v>-23.082495975754988</v>
      </c>
      <c r="Z314" s="150">
        <f t="shared" si="102"/>
        <v>5.3140492756358979</v>
      </c>
      <c r="AA314" s="15">
        <f>SUM(L$2:L314)-SUM(AB$2:AB314)</f>
        <v>-62548.901000000071</v>
      </c>
      <c r="AC314" s="40">
        <f t="shared" si="103"/>
        <v>-9707.7059859472156</v>
      </c>
      <c r="AD314" s="40">
        <f t="shared" si="104"/>
        <v>-24107.705985947214</v>
      </c>
    </row>
    <row r="315" spans="1:30" ht="15" hidden="1" thickTop="1" x14ac:dyDescent="0.25">
      <c r="A315" s="152">
        <v>43427</v>
      </c>
      <c r="B315" s="65"/>
      <c r="C315" s="46" t="s">
        <v>63</v>
      </c>
      <c r="D315" s="46">
        <v>500</v>
      </c>
      <c r="E315" s="46">
        <v>6.32</v>
      </c>
      <c r="F315" s="16">
        <f t="shared" si="88"/>
        <v>14900</v>
      </c>
      <c r="G315" s="17">
        <f t="shared" si="89"/>
        <v>10.634221543624166</v>
      </c>
      <c r="H315" s="15">
        <f t="shared" si="90"/>
        <v>158449.90100000007</v>
      </c>
      <c r="I315" s="142">
        <f t="shared" si="91"/>
        <v>-64281.901000000071</v>
      </c>
      <c r="J315" s="33">
        <f t="shared" si="85"/>
        <v>-0.40569227619776199</v>
      </c>
      <c r="K315" s="15">
        <f t="shared" si="86"/>
        <v>94168</v>
      </c>
      <c r="L315" s="15">
        <f t="shared" si="92"/>
        <v>-1733</v>
      </c>
      <c r="M315" s="15">
        <f t="shared" si="105"/>
        <v>5</v>
      </c>
      <c r="N315" s="15">
        <f t="shared" si="93"/>
        <v>0</v>
      </c>
      <c r="P315" s="17">
        <f t="shared" si="94"/>
        <v>-4.314221543624166</v>
      </c>
      <c r="Q315" s="15">
        <f t="shared" si="95"/>
        <v>-3165</v>
      </c>
      <c r="R315" s="35"/>
      <c r="S315" s="35">
        <f t="shared" si="96"/>
        <v>-78449.901000000071</v>
      </c>
      <c r="T315" s="35">
        <f t="shared" si="97"/>
        <v>-12412.959018987352</v>
      </c>
      <c r="U315" s="35">
        <f t="shared" si="98"/>
        <v>2487.0409810126475</v>
      </c>
      <c r="V315" s="15">
        <f t="shared" si="99"/>
        <v>80000</v>
      </c>
      <c r="W315" s="17">
        <f t="shared" si="87"/>
        <v>32.166739756506317</v>
      </c>
      <c r="X315" s="17">
        <f t="shared" si="100"/>
        <v>21.532518212882152</v>
      </c>
      <c r="Y315" s="17">
        <f t="shared" si="101"/>
        <v>-25.846739756506317</v>
      </c>
      <c r="Z315" s="150">
        <f t="shared" si="102"/>
        <v>5.9910552796493013</v>
      </c>
      <c r="AA315" s="15">
        <f>SUM(L$2:L315)-SUM(AB$2:AB315)</f>
        <v>-64281.901000000071</v>
      </c>
      <c r="AC315" s="40">
        <f t="shared" si="103"/>
        <v>-10166.101273655075</v>
      </c>
      <c r="AD315" s="40">
        <f t="shared" si="104"/>
        <v>-25066.101273655077</v>
      </c>
    </row>
    <row r="316" spans="1:30" ht="15" hidden="1" thickTop="1" x14ac:dyDescent="0.25">
      <c r="A316" s="152">
        <v>43508</v>
      </c>
      <c r="B316" s="65" t="s">
        <v>919</v>
      </c>
      <c r="C316" s="46" t="s">
        <v>69</v>
      </c>
      <c r="D316" s="46">
        <v>400</v>
      </c>
      <c r="E316" s="46">
        <v>6.5</v>
      </c>
      <c r="F316" s="16">
        <f t="shared" si="88"/>
        <v>14500</v>
      </c>
      <c r="G316" s="17">
        <f t="shared" si="89"/>
        <v>10.748793172413798</v>
      </c>
      <c r="H316" s="15">
        <f t="shared" si="90"/>
        <v>155857.50100000008</v>
      </c>
      <c r="I316" s="142">
        <f t="shared" si="91"/>
        <v>-61607.501000000077</v>
      </c>
      <c r="J316" s="33">
        <f t="shared" si="85"/>
        <v>-0.3952809496156367</v>
      </c>
      <c r="K316" s="15">
        <f t="shared" si="86"/>
        <v>94250</v>
      </c>
      <c r="L316" s="15">
        <f t="shared" si="92"/>
        <v>2674.3999999999942</v>
      </c>
      <c r="M316" s="15">
        <f t="shared" si="105"/>
        <v>5</v>
      </c>
      <c r="N316" s="15">
        <f t="shared" si="93"/>
        <v>2.6</v>
      </c>
      <c r="P316" s="17">
        <f t="shared" si="94"/>
        <v>-4.2487931724137979</v>
      </c>
      <c r="Q316" s="15">
        <f t="shared" si="95"/>
        <v>2592.3999999999942</v>
      </c>
      <c r="R316" s="35"/>
      <c r="S316" s="35">
        <f t="shared" si="96"/>
        <v>-75857.501000000077</v>
      </c>
      <c r="T316" s="35">
        <f t="shared" si="97"/>
        <v>-11670.384769230781</v>
      </c>
      <c r="U316" s="35">
        <f t="shared" si="98"/>
        <v>2829.6152307692191</v>
      </c>
      <c r="V316" s="15">
        <f t="shared" si="99"/>
        <v>80000</v>
      </c>
      <c r="W316" s="17">
        <f t="shared" si="87"/>
        <v>28.272395175881329</v>
      </c>
      <c r="X316" s="17">
        <f t="shared" si="100"/>
        <v>17.523602003467531</v>
      </c>
      <c r="Y316" s="17">
        <f t="shared" si="101"/>
        <v>-21.772395175881329</v>
      </c>
      <c r="Z316" s="150">
        <f t="shared" si="102"/>
        <v>5.1243716256284904</v>
      </c>
      <c r="AA316" s="15">
        <f>SUM(L$2:L316)-SUM(AB$2:AB316)</f>
        <v>-61607.501000000077</v>
      </c>
      <c r="AC316" s="40">
        <f t="shared" si="103"/>
        <v>-9473.3380383846288</v>
      </c>
      <c r="AD316" s="40">
        <f t="shared" si="104"/>
        <v>-23973.338038384631</v>
      </c>
    </row>
    <row r="317" spans="1:30" ht="15" hidden="1" thickTop="1" x14ac:dyDescent="0.25">
      <c r="A317" s="152">
        <v>43521</v>
      </c>
      <c r="B317" s="65" t="s">
        <v>920</v>
      </c>
      <c r="C317" s="46" t="s">
        <v>69</v>
      </c>
      <c r="D317" s="46">
        <v>400</v>
      </c>
      <c r="E317" s="46">
        <v>7</v>
      </c>
      <c r="F317" s="16">
        <f t="shared" si="88"/>
        <v>14100</v>
      </c>
      <c r="G317" s="17">
        <f t="shared" si="89"/>
        <v>10.855695106382983</v>
      </c>
      <c r="H317" s="15">
        <f t="shared" si="90"/>
        <v>153065.30100000006</v>
      </c>
      <c r="I317" s="142">
        <f t="shared" si="91"/>
        <v>-54365.301000000065</v>
      </c>
      <c r="J317" s="33">
        <f t="shared" si="85"/>
        <v>-0.35517717369529778</v>
      </c>
      <c r="K317" s="15">
        <f t="shared" si="86"/>
        <v>98700</v>
      </c>
      <c r="L317" s="15">
        <f t="shared" si="92"/>
        <v>7242.2000000000116</v>
      </c>
      <c r="M317" s="15">
        <f t="shared" si="105"/>
        <v>5</v>
      </c>
      <c r="N317" s="15">
        <f t="shared" si="93"/>
        <v>2.8</v>
      </c>
      <c r="P317" s="17">
        <f t="shared" si="94"/>
        <v>-3.8556951063829832</v>
      </c>
      <c r="Q317" s="15">
        <f t="shared" si="95"/>
        <v>2792.2000000000116</v>
      </c>
      <c r="R317" s="35"/>
      <c r="S317" s="35">
        <f t="shared" si="96"/>
        <v>-73065.301000000065</v>
      </c>
      <c r="T317" s="35">
        <f t="shared" si="97"/>
        <v>-10437.900142857152</v>
      </c>
      <c r="U317" s="35">
        <f t="shared" si="98"/>
        <v>3662.0998571428481</v>
      </c>
      <c r="V317" s="15">
        <f t="shared" si="99"/>
        <v>80000</v>
      </c>
      <c r="W317" s="17">
        <f t="shared" si="87"/>
        <v>21.845390109710333</v>
      </c>
      <c r="X317" s="17">
        <f t="shared" si="100"/>
        <v>10.98969500332735</v>
      </c>
      <c r="Y317" s="17">
        <f t="shared" si="101"/>
        <v>-14.845390109710333</v>
      </c>
      <c r="Z317" s="150">
        <f t="shared" si="102"/>
        <v>3.8502500068364465</v>
      </c>
      <c r="AA317" s="15">
        <f>SUM(L$2:L317)-SUM(AB$2:AB317)</f>
        <v>-54365.301000000065</v>
      </c>
      <c r="AC317" s="40">
        <f t="shared" si="103"/>
        <v>-7762.5883356428667</v>
      </c>
      <c r="AD317" s="40">
        <f t="shared" si="104"/>
        <v>-21862.588335642868</v>
      </c>
    </row>
    <row r="318" spans="1:30" ht="15" hidden="1" thickTop="1" x14ac:dyDescent="0.25">
      <c r="A318" s="152">
        <v>43522</v>
      </c>
      <c r="B318" s="65"/>
      <c r="C318" s="46" t="s">
        <v>69</v>
      </c>
      <c r="D318" s="46">
        <v>400</v>
      </c>
      <c r="E318" s="46">
        <v>7.34</v>
      </c>
      <c r="F318" s="16">
        <f t="shared" si="88"/>
        <v>13700</v>
      </c>
      <c r="G318" s="17">
        <f t="shared" si="89"/>
        <v>10.958922408759127</v>
      </c>
      <c r="H318" s="15">
        <f t="shared" si="90"/>
        <v>150137.23700000005</v>
      </c>
      <c r="I318" s="142">
        <f t="shared" si="91"/>
        <v>-49579.237000000052</v>
      </c>
      <c r="J318" s="33">
        <f t="shared" si="85"/>
        <v>-0.33022611838793886</v>
      </c>
      <c r="K318" s="15">
        <f t="shared" si="86"/>
        <v>100558</v>
      </c>
      <c r="L318" s="15">
        <f t="shared" si="92"/>
        <v>4786.064000000013</v>
      </c>
      <c r="M318" s="15">
        <f t="shared" si="105"/>
        <v>5</v>
      </c>
      <c r="N318" s="15">
        <f t="shared" si="93"/>
        <v>2.9359999999999999</v>
      </c>
      <c r="P318" s="17">
        <f t="shared" si="94"/>
        <v>-3.6189224087591274</v>
      </c>
      <c r="Q318" s="15">
        <f t="shared" si="95"/>
        <v>2928.064000000013</v>
      </c>
      <c r="R318" s="35"/>
      <c r="S318" s="35">
        <f t="shared" si="96"/>
        <v>-70137.237000000052</v>
      </c>
      <c r="T318" s="35">
        <f t="shared" si="97"/>
        <v>-9555.4818801089987</v>
      </c>
      <c r="U318" s="35">
        <f t="shared" si="98"/>
        <v>4144.5181198910013</v>
      </c>
      <c r="V318" s="15">
        <f t="shared" si="99"/>
        <v>80000</v>
      </c>
      <c r="W318" s="17">
        <f t="shared" si="87"/>
        <v>19.302605920831144</v>
      </c>
      <c r="X318" s="17">
        <f t="shared" si="100"/>
        <v>8.3436835120720172</v>
      </c>
      <c r="Y318" s="17">
        <f t="shared" si="101"/>
        <v>-11.962605920831145</v>
      </c>
      <c r="Z318" s="150">
        <f t="shared" si="102"/>
        <v>3.3055712639423334</v>
      </c>
      <c r="AA318" s="15">
        <f>SUM(L$2:L318)-SUM(AB$2:AB318)</f>
        <v>-49579.237000000052</v>
      </c>
      <c r="AC318" s="40">
        <f t="shared" si="103"/>
        <v>-6751.2871091961933</v>
      </c>
      <c r="AD318" s="40">
        <f t="shared" si="104"/>
        <v>-20451.287109196193</v>
      </c>
    </row>
    <row r="319" spans="1:30" ht="15" hidden="1" thickTop="1" x14ac:dyDescent="0.25">
      <c r="A319" s="152">
        <v>43529</v>
      </c>
      <c r="B319" s="65"/>
      <c r="C319" s="46" t="s">
        <v>69</v>
      </c>
      <c r="D319" s="46">
        <v>400</v>
      </c>
      <c r="E319" s="46">
        <v>7.54</v>
      </c>
      <c r="F319" s="16">
        <f t="shared" si="88"/>
        <v>13300</v>
      </c>
      <c r="G319" s="17">
        <f t="shared" si="89"/>
        <v>11.062349849624065</v>
      </c>
      <c r="H319" s="15">
        <f t="shared" si="90"/>
        <v>147129.25300000006</v>
      </c>
      <c r="I319" s="142">
        <f t="shared" si="91"/>
        <v>-46847.253000000055</v>
      </c>
      <c r="J319" s="33">
        <f t="shared" si="85"/>
        <v>-0.31840882791677083</v>
      </c>
      <c r="K319" s="15">
        <f t="shared" si="86"/>
        <v>100282</v>
      </c>
      <c r="L319" s="15">
        <f t="shared" si="92"/>
        <v>2731.9839999999967</v>
      </c>
      <c r="M319" s="15">
        <f t="shared" si="105"/>
        <v>5</v>
      </c>
      <c r="N319" s="15">
        <f t="shared" si="93"/>
        <v>3.016</v>
      </c>
      <c r="P319" s="17">
        <f t="shared" si="94"/>
        <v>-3.5223498496240646</v>
      </c>
      <c r="Q319" s="15">
        <f t="shared" si="95"/>
        <v>3007.9839999999967</v>
      </c>
      <c r="R319" s="35"/>
      <c r="S319" s="35">
        <f t="shared" si="96"/>
        <v>-67129.253000000055</v>
      </c>
      <c r="T319" s="35">
        <f t="shared" si="97"/>
        <v>-8903.0839522546485</v>
      </c>
      <c r="U319" s="35">
        <f t="shared" si="98"/>
        <v>4396.9160477453515</v>
      </c>
      <c r="V319" s="15">
        <f t="shared" si="99"/>
        <v>80000</v>
      </c>
      <c r="W319" s="17">
        <f t="shared" si="87"/>
        <v>18.194570724410887</v>
      </c>
      <c r="X319" s="17">
        <f t="shared" si="100"/>
        <v>7.1322208747868228</v>
      </c>
      <c r="Y319" s="17">
        <f t="shared" si="101"/>
        <v>-10.654570724410888</v>
      </c>
      <c r="Z319" s="150">
        <f t="shared" si="102"/>
        <v>3.0248473829333102</v>
      </c>
      <c r="AA319" s="15">
        <f>SUM(L$2:L319)-SUM(AB$2:AB319)</f>
        <v>-46847.253000000055</v>
      </c>
      <c r="AC319" s="40">
        <f t="shared" si="103"/>
        <v>-6210.0569460875404</v>
      </c>
      <c r="AD319" s="40">
        <f t="shared" si="104"/>
        <v>-19510.056946087541</v>
      </c>
    </row>
    <row r="320" spans="1:30" ht="15" hidden="1" thickTop="1" x14ac:dyDescent="0.25">
      <c r="A320" s="152">
        <v>43531</v>
      </c>
      <c r="B320" s="65"/>
      <c r="C320" s="46" t="s">
        <v>69</v>
      </c>
      <c r="D320" s="46">
        <v>400</v>
      </c>
      <c r="E320" s="46">
        <v>8.18</v>
      </c>
      <c r="F320" s="16">
        <f t="shared" si="88"/>
        <v>12900</v>
      </c>
      <c r="G320" s="17">
        <f t="shared" si="89"/>
        <v>11.152366279069771</v>
      </c>
      <c r="H320" s="15">
        <f t="shared" si="90"/>
        <v>143865.52500000005</v>
      </c>
      <c r="I320" s="142">
        <f t="shared" si="91"/>
        <v>-38343.525000000052</v>
      </c>
      <c r="J320" s="33">
        <f t="shared" si="85"/>
        <v>-0.26652337312917762</v>
      </c>
      <c r="K320" s="15">
        <f t="shared" si="86"/>
        <v>105522</v>
      </c>
      <c r="L320" s="15">
        <f t="shared" si="92"/>
        <v>8503.7280000000028</v>
      </c>
      <c r="M320" s="15">
        <f t="shared" si="105"/>
        <v>5</v>
      </c>
      <c r="N320" s="15">
        <f t="shared" si="93"/>
        <v>3.2719999999999998</v>
      </c>
      <c r="P320" s="17">
        <f t="shared" si="94"/>
        <v>-2.9723662790697709</v>
      </c>
      <c r="Q320" s="15">
        <f t="shared" si="95"/>
        <v>3263.7280000000028</v>
      </c>
      <c r="R320" s="35"/>
      <c r="S320" s="35">
        <f t="shared" si="96"/>
        <v>-63865.525000000052</v>
      </c>
      <c r="T320" s="35">
        <f t="shared" si="97"/>
        <v>-7807.5213936430382</v>
      </c>
      <c r="U320" s="35">
        <f t="shared" si="98"/>
        <v>5092.4786063569618</v>
      </c>
      <c r="V320" s="15">
        <f t="shared" si="99"/>
        <v>80000</v>
      </c>
      <c r="W320" s="17">
        <f t="shared" si="87"/>
        <v>15.70944252964277</v>
      </c>
      <c r="X320" s="17">
        <f t="shared" si="100"/>
        <v>4.5570762505729991</v>
      </c>
      <c r="Y320" s="17">
        <f t="shared" si="101"/>
        <v>-7.5294425296427701</v>
      </c>
      <c r="Z320" s="150">
        <f t="shared" si="102"/>
        <v>2.5331476079048967</v>
      </c>
      <c r="AA320" s="15">
        <f>SUM(L$2:L320)-SUM(AB$2:AB320)</f>
        <v>-38343.525000000052</v>
      </c>
      <c r="AC320" s="40">
        <f t="shared" si="103"/>
        <v>-4685.1287576405939</v>
      </c>
      <c r="AD320" s="40">
        <f t="shared" si="104"/>
        <v>-17585.128757640596</v>
      </c>
    </row>
    <row r="321" spans="1:30" ht="15" hidden="1" thickTop="1" x14ac:dyDescent="0.25">
      <c r="A321" s="152">
        <v>43538</v>
      </c>
      <c r="B321" s="65" t="s">
        <v>921</v>
      </c>
      <c r="C321" s="302" t="s">
        <v>923</v>
      </c>
      <c r="D321" s="46">
        <v>500</v>
      </c>
      <c r="E321" s="46">
        <v>7.65</v>
      </c>
      <c r="F321" s="16">
        <f t="shared" si="88"/>
        <v>13400</v>
      </c>
      <c r="G321" s="17">
        <f t="shared" si="89"/>
        <v>11.022054104477617</v>
      </c>
      <c r="H321" s="15">
        <f t="shared" si="90"/>
        <v>147695.52500000005</v>
      </c>
      <c r="I321" s="142">
        <f t="shared" si="91"/>
        <v>-45185.525000000052</v>
      </c>
      <c r="J321" s="33">
        <f t="shared" si="85"/>
        <v>-0.30593699436729743</v>
      </c>
      <c r="K321" s="15">
        <f t="shared" si="86"/>
        <v>102510</v>
      </c>
      <c r="L321" s="15">
        <f t="shared" si="92"/>
        <v>-6842</v>
      </c>
      <c r="M321" s="15">
        <f t="shared" si="105"/>
        <v>5</v>
      </c>
      <c r="N321" s="15">
        <f t="shared" si="93"/>
        <v>0</v>
      </c>
      <c r="P321" s="17">
        <f t="shared" si="94"/>
        <v>-3.3720541044776162</v>
      </c>
      <c r="Q321" s="15">
        <f t="shared" si="95"/>
        <v>-3830</v>
      </c>
      <c r="R321" s="35"/>
      <c r="S321" s="35">
        <f t="shared" si="96"/>
        <v>-67695.525000000052</v>
      </c>
      <c r="T321" s="35">
        <f t="shared" si="97"/>
        <v>-8849.0882352941244</v>
      </c>
      <c r="U321" s="35">
        <f t="shared" si="98"/>
        <v>4550.9117647058756</v>
      </c>
      <c r="V321" s="15">
        <f t="shared" si="99"/>
        <v>80000</v>
      </c>
      <c r="W321" s="17">
        <f t="shared" si="87"/>
        <v>17.578894985490976</v>
      </c>
      <c r="X321" s="17">
        <f t="shared" si="100"/>
        <v>6.5568408810133594</v>
      </c>
      <c r="Y321" s="17">
        <f t="shared" si="101"/>
        <v>-9.9288949854909756</v>
      </c>
      <c r="Z321" s="150">
        <f t="shared" si="102"/>
        <v>2.9444649100697382</v>
      </c>
      <c r="AA321" s="15">
        <f>SUM(L$2:L321)-SUM(AB$2:AB321)</f>
        <v>-45185.525000000052</v>
      </c>
      <c r="AC321" s="40">
        <f t="shared" si="103"/>
        <v>-5903.6512728758244</v>
      </c>
      <c r="AD321" s="40">
        <f t="shared" si="104"/>
        <v>-19303.651272875824</v>
      </c>
    </row>
    <row r="322" spans="1:30" ht="15" hidden="1" thickTop="1" x14ac:dyDescent="0.25">
      <c r="A322" s="152">
        <v>43542</v>
      </c>
      <c r="B322" s="65"/>
      <c r="C322" s="46" t="s">
        <v>69</v>
      </c>
      <c r="D322" s="46">
        <v>400</v>
      </c>
      <c r="E322" s="46">
        <v>8.01</v>
      </c>
      <c r="F322" s="16">
        <f t="shared" si="88"/>
        <v>13000</v>
      </c>
      <c r="G322" s="17">
        <f t="shared" si="89"/>
        <v>11.115363769230774</v>
      </c>
      <c r="H322" s="15">
        <f t="shared" si="90"/>
        <v>144499.72900000005</v>
      </c>
      <c r="I322" s="142">
        <f t="shared" si="91"/>
        <v>-40369.72900000005</v>
      </c>
      <c r="J322" s="33">
        <f t="shared" ref="J322:J369" si="106">(E322-G322)/G322</f>
        <v>-0.27937581114771531</v>
      </c>
      <c r="K322" s="15">
        <f t="shared" ref="K322:K369" si="107">F322*E322</f>
        <v>104130</v>
      </c>
      <c r="L322" s="15">
        <f t="shared" si="92"/>
        <v>4815.7960000000021</v>
      </c>
      <c r="M322" s="15">
        <f t="shared" si="105"/>
        <v>5</v>
      </c>
      <c r="N322" s="15">
        <f t="shared" si="93"/>
        <v>3.2040000000000002</v>
      </c>
      <c r="P322" s="17">
        <f t="shared" si="94"/>
        <v>-3.1053637692307738</v>
      </c>
      <c r="Q322" s="15">
        <f t="shared" si="95"/>
        <v>3195.7960000000021</v>
      </c>
      <c r="R322" s="35"/>
      <c r="S322" s="35">
        <f t="shared" si="96"/>
        <v>-64499.72900000005</v>
      </c>
      <c r="T322" s="35">
        <f t="shared" si="97"/>
        <v>-8052.400624219732</v>
      </c>
      <c r="U322" s="35">
        <f t="shared" si="98"/>
        <v>4947.599375780268</v>
      </c>
      <c r="V322" s="15">
        <f t="shared" si="99"/>
        <v>80000</v>
      </c>
      <c r="W322" s="17">
        <f t="shared" ref="W322:W369" si="108">V322/U322</f>
        <v>16.169457937847582</v>
      </c>
      <c r="X322" s="17">
        <f t="shared" si="100"/>
        <v>5.0540941686168086</v>
      </c>
      <c r="Y322" s="17">
        <f t="shared" si="101"/>
        <v>-8.1594579378475824</v>
      </c>
      <c r="Z322" s="150">
        <f t="shared" si="102"/>
        <v>2.6275369149002321</v>
      </c>
      <c r="AA322" s="15">
        <f>SUM(L$2:L322)-SUM(AB$2:AB322)</f>
        <v>-40369.72900000005</v>
      </c>
      <c r="AC322" s="40">
        <f t="shared" si="103"/>
        <v>-5037.3962715980088</v>
      </c>
      <c r="AD322" s="40">
        <f t="shared" si="104"/>
        <v>-18037.396271598009</v>
      </c>
    </row>
    <row r="323" spans="1:30" ht="15" hidden="1" thickTop="1" x14ac:dyDescent="0.25">
      <c r="A323" s="152">
        <v>43551</v>
      </c>
      <c r="B323" s="114" t="s">
        <v>924</v>
      </c>
      <c r="C323" s="302" t="s">
        <v>923</v>
      </c>
      <c r="D323" s="46">
        <v>500</v>
      </c>
      <c r="E323" s="46">
        <v>7.87</v>
      </c>
      <c r="F323" s="16">
        <f t="shared" ref="F323:F369" si="109">IF(C323="买",F322+D323,F322-D323)</f>
        <v>13500</v>
      </c>
      <c r="G323" s="17">
        <f t="shared" ref="G323:G369" si="110">H323/F323</f>
        <v>10.995535481481486</v>
      </c>
      <c r="H323" s="15">
        <f t="shared" ref="H323:H369" si="111">IF(C323="买",H322+D323*E323+M323+N323,H322+-1*D323*E323+M323+N323)+O322</f>
        <v>148439.72900000005</v>
      </c>
      <c r="I323" s="142">
        <f t="shared" ref="I323:I369" si="112">-H323+K323</f>
        <v>-42194.72900000005</v>
      </c>
      <c r="J323" s="33">
        <f t="shared" si="106"/>
        <v>-0.28425495845522625</v>
      </c>
      <c r="K323" s="15">
        <f t="shared" si="107"/>
        <v>106245</v>
      </c>
      <c r="L323" s="15">
        <f t="shared" ref="L323:L369" si="113">I323-I322</f>
        <v>-1825</v>
      </c>
      <c r="M323" s="15">
        <f t="shared" si="105"/>
        <v>5</v>
      </c>
      <c r="N323" s="15">
        <f t="shared" ref="N323:N369" si="114">IF(C323="卖",D323*E323/1000,0)</f>
        <v>0</v>
      </c>
      <c r="P323" s="17">
        <f t="shared" ref="P323:P369" si="115">E323-G323</f>
        <v>-3.125535481481486</v>
      </c>
      <c r="Q323" s="15">
        <f t="shared" ref="Q323:Q369" si="116">(H323-H322)*-1</f>
        <v>-3940</v>
      </c>
      <c r="R323" s="35"/>
      <c r="S323" s="35">
        <f t="shared" ref="S323:S369" si="117">S322+Q323+O323+R323</f>
        <v>-68439.72900000005</v>
      </c>
      <c r="T323" s="35">
        <f t="shared" ref="T323:T369" si="118">S323/E323</f>
        <v>-8696.280686149943</v>
      </c>
      <c r="U323" s="35">
        <f t="shared" ref="U323:U369" si="119">F323+T323</f>
        <v>4803.719313850057</v>
      </c>
      <c r="V323" s="15">
        <f t="shared" ref="V323:V369" si="120">H323+S323</f>
        <v>80000</v>
      </c>
      <c r="W323" s="17">
        <f t="shared" si="108"/>
        <v>16.653762381441489</v>
      </c>
      <c r="X323" s="17">
        <f t="shared" ref="X323:X369" si="121">W323-G323</f>
        <v>5.6582268999600025</v>
      </c>
      <c r="Y323" s="17">
        <f t="shared" ref="Y323:Y369" si="122">(X323-P323)*-1</f>
        <v>-8.7837623814414876</v>
      </c>
      <c r="Z323" s="150">
        <f t="shared" ref="Z323:Z369" si="123">F323/U323</f>
        <v>2.8103224018682513</v>
      </c>
      <c r="AA323" s="15">
        <f>SUM(L$2:L323)-SUM(AB$2:AB323)</f>
        <v>-42194.72900000005</v>
      </c>
      <c r="AC323" s="40">
        <f t="shared" ref="AC323:AC369" si="124">I323/E323*(1-0.0005)</f>
        <v>-5358.7841976493073</v>
      </c>
      <c r="AD323" s="40">
        <f t="shared" ref="AD323:AD369" si="125">AC323-F323</f>
        <v>-18858.784197649307</v>
      </c>
    </row>
    <row r="324" spans="1:30" ht="15" hidden="1" thickTop="1" x14ac:dyDescent="0.25">
      <c r="A324" s="152">
        <v>43553</v>
      </c>
      <c r="B324" s="65"/>
      <c r="C324" s="46" t="s">
        <v>69</v>
      </c>
      <c r="D324" s="46">
        <v>400</v>
      </c>
      <c r="E324" s="46">
        <v>8.16</v>
      </c>
      <c r="F324" s="16">
        <f t="shared" si="109"/>
        <v>13100</v>
      </c>
      <c r="G324" s="17">
        <f t="shared" si="110"/>
        <v>11.082747557251912</v>
      </c>
      <c r="H324" s="15">
        <f t="shared" si="111"/>
        <v>145183.99300000005</v>
      </c>
      <c r="I324" s="142">
        <f t="shared" si="112"/>
        <v>-38287.993000000046</v>
      </c>
      <c r="J324" s="33">
        <f t="shared" si="106"/>
        <v>-0.26372048466803105</v>
      </c>
      <c r="K324" s="15">
        <f t="shared" si="107"/>
        <v>106896</v>
      </c>
      <c r="L324" s="15">
        <f t="shared" si="113"/>
        <v>3906.7360000000044</v>
      </c>
      <c r="M324" s="15">
        <f t="shared" si="105"/>
        <v>5</v>
      </c>
      <c r="N324" s="15">
        <f t="shared" si="114"/>
        <v>3.2639999999999998</v>
      </c>
      <c r="P324" s="17">
        <f t="shared" si="115"/>
        <v>-2.9227475572519115</v>
      </c>
      <c r="Q324" s="15">
        <f t="shared" si="116"/>
        <v>3255.7360000000044</v>
      </c>
      <c r="R324" s="35"/>
      <c r="S324" s="35">
        <f t="shared" si="117"/>
        <v>-65183.993000000046</v>
      </c>
      <c r="T324" s="35">
        <f t="shared" si="118"/>
        <v>-7988.2344362745152</v>
      </c>
      <c r="U324" s="35">
        <f t="shared" si="119"/>
        <v>5111.7655637254848</v>
      </c>
      <c r="V324" s="15">
        <f t="shared" si="120"/>
        <v>80000</v>
      </c>
      <c r="W324" s="17">
        <f t="shared" si="108"/>
        <v>15.65016998582688</v>
      </c>
      <c r="X324" s="17">
        <f t="shared" si="121"/>
        <v>4.5674224285749681</v>
      </c>
      <c r="Y324" s="17">
        <f t="shared" si="122"/>
        <v>-7.4901699858268795</v>
      </c>
      <c r="Z324" s="150">
        <f t="shared" si="123"/>
        <v>2.5627153351791514</v>
      </c>
      <c r="AA324" s="15">
        <f>SUM(L$2:L324)-SUM(AB$2:AB324)</f>
        <v>-38287.993000000046</v>
      </c>
      <c r="AC324" s="40">
        <f t="shared" si="124"/>
        <v>-4689.8099268995156</v>
      </c>
      <c r="AD324" s="40">
        <f t="shared" si="125"/>
        <v>-17789.809926899514</v>
      </c>
    </row>
    <row r="325" spans="1:30" ht="15" hidden="1" thickTop="1" x14ac:dyDescent="0.25">
      <c r="A325" s="152">
        <v>43556</v>
      </c>
      <c r="B325" s="65"/>
      <c r="C325" s="46" t="s">
        <v>69</v>
      </c>
      <c r="D325" s="46">
        <v>400</v>
      </c>
      <c r="E325" s="46">
        <v>8.7799999999999994</v>
      </c>
      <c r="F325" s="16">
        <f t="shared" si="109"/>
        <v>12700</v>
      </c>
      <c r="G325" s="17">
        <f t="shared" si="110"/>
        <v>11.155945275590554</v>
      </c>
      <c r="H325" s="15">
        <f t="shared" si="111"/>
        <v>141680.50500000003</v>
      </c>
      <c r="I325" s="142">
        <f t="shared" si="112"/>
        <v>-30174.505000000048</v>
      </c>
      <c r="J325" s="33">
        <f t="shared" si="106"/>
        <v>-0.21297570191467086</v>
      </c>
      <c r="K325" s="15">
        <f t="shared" si="107"/>
        <v>111505.99999999999</v>
      </c>
      <c r="L325" s="15">
        <f t="shared" si="113"/>
        <v>8113.4879999999976</v>
      </c>
      <c r="M325" s="15">
        <f t="shared" si="105"/>
        <v>5</v>
      </c>
      <c r="N325" s="15">
        <f t="shared" si="114"/>
        <v>3.5119999999999996</v>
      </c>
      <c r="P325" s="17">
        <f t="shared" si="115"/>
        <v>-2.3759452755905546</v>
      </c>
      <c r="Q325" s="15">
        <f t="shared" si="116"/>
        <v>3503.4880000000121</v>
      </c>
      <c r="R325" s="35"/>
      <c r="S325" s="35">
        <f t="shared" si="117"/>
        <v>-61680.505000000034</v>
      </c>
      <c r="T325" s="35">
        <f t="shared" si="118"/>
        <v>-7025.1144646924877</v>
      </c>
      <c r="U325" s="35">
        <f t="shared" si="119"/>
        <v>5674.8855353075123</v>
      </c>
      <c r="V325" s="15">
        <f t="shared" si="120"/>
        <v>80000</v>
      </c>
      <c r="W325" s="17">
        <f t="shared" si="108"/>
        <v>14.097200639953513</v>
      </c>
      <c r="X325" s="17">
        <f t="shared" si="121"/>
        <v>2.9412553643629593</v>
      </c>
      <c r="Y325" s="17">
        <f t="shared" si="122"/>
        <v>-5.3172006399535139</v>
      </c>
      <c r="Z325" s="150">
        <f t="shared" si="123"/>
        <v>2.2379306015926201</v>
      </c>
      <c r="AA325" s="15">
        <f>SUM(L$2:L325)-SUM(AB$2:AB325)</f>
        <v>-30174.505000000048</v>
      </c>
      <c r="AC325" s="40">
        <f t="shared" si="124"/>
        <v>-3435.0134108769994</v>
      </c>
      <c r="AD325" s="40">
        <f t="shared" si="125"/>
        <v>-16135.013410877</v>
      </c>
    </row>
    <row r="326" spans="1:30" ht="15" hidden="1" thickTop="1" x14ac:dyDescent="0.25">
      <c r="A326" s="152">
        <v>43558</v>
      </c>
      <c r="B326" s="65"/>
      <c r="C326" s="46" t="s">
        <v>69</v>
      </c>
      <c r="D326" s="46">
        <v>400</v>
      </c>
      <c r="E326" s="46">
        <v>9.07</v>
      </c>
      <c r="F326" s="16">
        <f t="shared" si="109"/>
        <v>12300</v>
      </c>
      <c r="G326" s="17">
        <f t="shared" si="110"/>
        <v>11.224482357723581</v>
      </c>
      <c r="H326" s="15">
        <f t="shared" si="111"/>
        <v>138061.13300000003</v>
      </c>
      <c r="I326" s="142">
        <f t="shared" si="112"/>
        <v>-26500.133000000031</v>
      </c>
      <c r="J326" s="33">
        <f t="shared" si="106"/>
        <v>-0.19194491906712102</v>
      </c>
      <c r="K326" s="15">
        <f t="shared" si="107"/>
        <v>111561</v>
      </c>
      <c r="L326" s="15">
        <f t="shared" si="113"/>
        <v>3674.3720000000176</v>
      </c>
      <c r="M326" s="15">
        <f t="shared" si="105"/>
        <v>5</v>
      </c>
      <c r="N326" s="15">
        <f t="shared" si="114"/>
        <v>3.6280000000000001</v>
      </c>
      <c r="P326" s="17">
        <f t="shared" si="115"/>
        <v>-2.1544823577235803</v>
      </c>
      <c r="Q326" s="15">
        <f t="shared" si="116"/>
        <v>3619.372000000003</v>
      </c>
      <c r="R326" s="35"/>
      <c r="S326" s="35">
        <f t="shared" si="117"/>
        <v>-58061.133000000031</v>
      </c>
      <c r="T326" s="35">
        <f t="shared" si="118"/>
        <v>-6401.4479603087129</v>
      </c>
      <c r="U326" s="35">
        <f t="shared" si="119"/>
        <v>5898.5520396912871</v>
      </c>
      <c r="V326" s="15">
        <f t="shared" si="120"/>
        <v>80000</v>
      </c>
      <c r="W326" s="17">
        <f t="shared" si="108"/>
        <v>13.562650538925645</v>
      </c>
      <c r="X326" s="17">
        <f t="shared" si="121"/>
        <v>2.3381681812020645</v>
      </c>
      <c r="Y326" s="17">
        <f t="shared" si="122"/>
        <v>-4.4926505389256448</v>
      </c>
      <c r="Z326" s="150">
        <f t="shared" si="123"/>
        <v>2.0852575203598178</v>
      </c>
      <c r="AA326" s="15">
        <f>SUM(L$2:L1033)-SUM(AB$2:AB1033)</f>
        <v>-121803.22099999998</v>
      </c>
      <c r="AC326" s="40">
        <f t="shared" si="124"/>
        <v>-2920.2737523153287</v>
      </c>
      <c r="AD326" s="40">
        <f t="shared" si="125"/>
        <v>-15220.273752315328</v>
      </c>
    </row>
    <row r="327" spans="1:30" ht="15" hidden="1" thickTop="1" x14ac:dyDescent="0.25">
      <c r="A327" s="152">
        <v>43563</v>
      </c>
      <c r="B327" s="65"/>
      <c r="C327" s="46" t="s">
        <v>69</v>
      </c>
      <c r="D327" s="46">
        <v>400</v>
      </c>
      <c r="E327" s="46">
        <v>9.34</v>
      </c>
      <c r="F327" s="16">
        <f t="shared" si="109"/>
        <v>11900</v>
      </c>
      <c r="G327" s="17">
        <f t="shared" si="110"/>
        <v>11.28856042016807</v>
      </c>
      <c r="H327" s="15">
        <f t="shared" si="111"/>
        <v>134333.86900000004</v>
      </c>
      <c r="I327" s="142">
        <f t="shared" si="112"/>
        <v>-23187.869000000035</v>
      </c>
      <c r="J327" s="33">
        <f t="shared" si="106"/>
        <v>-0.17261372111600556</v>
      </c>
      <c r="K327" s="15">
        <f t="shared" si="107"/>
        <v>111146</v>
      </c>
      <c r="L327" s="15">
        <f t="shared" si="113"/>
        <v>3312.2639999999956</v>
      </c>
      <c r="M327" s="15">
        <f t="shared" si="105"/>
        <v>5</v>
      </c>
      <c r="N327" s="15">
        <f t="shared" si="114"/>
        <v>3.7360000000000002</v>
      </c>
      <c r="P327" s="17">
        <f t="shared" si="115"/>
        <v>-1.9485604201680697</v>
      </c>
      <c r="Q327" s="15">
        <f t="shared" si="116"/>
        <v>3727.2639999999956</v>
      </c>
      <c r="R327" s="35"/>
      <c r="S327" s="35">
        <f t="shared" si="117"/>
        <v>-54333.869000000035</v>
      </c>
      <c r="T327" s="35">
        <f t="shared" si="118"/>
        <v>-5817.3307280513955</v>
      </c>
      <c r="U327" s="35">
        <f t="shared" si="119"/>
        <v>6082.6692719486045</v>
      </c>
      <c r="V327" s="15">
        <f t="shared" si="120"/>
        <v>80000</v>
      </c>
      <c r="W327" s="17">
        <f t="shared" si="108"/>
        <v>13.152120627194929</v>
      </c>
      <c r="X327" s="17">
        <f t="shared" si="121"/>
        <v>1.8635602070268593</v>
      </c>
      <c r="Y327" s="17">
        <f t="shared" si="122"/>
        <v>-3.8121206271949291</v>
      </c>
      <c r="Z327" s="150">
        <f t="shared" si="123"/>
        <v>1.9563779432952457</v>
      </c>
      <c r="AA327" s="15">
        <f>SUM(L$2:L327)-SUM(AB$2:AB327)</f>
        <v>-23187.869000000035</v>
      </c>
      <c r="AC327" s="40">
        <f t="shared" si="124"/>
        <v>-2481.3998999464707</v>
      </c>
      <c r="AD327" s="40">
        <f t="shared" si="125"/>
        <v>-14381.399899946471</v>
      </c>
    </row>
    <row r="328" spans="1:30" ht="15" hidden="1" thickTop="1" x14ac:dyDescent="0.25">
      <c r="A328" s="152">
        <v>43566</v>
      </c>
      <c r="B328" s="65" t="s">
        <v>925</v>
      </c>
      <c r="C328" s="46" t="s">
        <v>63</v>
      </c>
      <c r="D328" s="46">
        <v>500</v>
      </c>
      <c r="E328" s="46">
        <v>8.83</v>
      </c>
      <c r="F328" s="16">
        <f t="shared" si="109"/>
        <v>12400</v>
      </c>
      <c r="G328" s="17">
        <f t="shared" si="110"/>
        <v>11.189828145161293</v>
      </c>
      <c r="H328" s="15">
        <f t="shared" si="111"/>
        <v>138753.86900000004</v>
      </c>
      <c r="I328" s="142">
        <f t="shared" si="112"/>
        <v>-29261.869000000035</v>
      </c>
      <c r="J328" s="33">
        <f t="shared" si="106"/>
        <v>-0.21089047253882359</v>
      </c>
      <c r="K328" s="15">
        <f t="shared" si="107"/>
        <v>109492</v>
      </c>
      <c r="L328" s="15">
        <f t="shared" si="113"/>
        <v>-6074</v>
      </c>
      <c r="M328" s="15">
        <f t="shared" si="105"/>
        <v>5</v>
      </c>
      <c r="N328" s="15">
        <f t="shared" si="114"/>
        <v>0</v>
      </c>
      <c r="P328" s="17">
        <f t="shared" si="115"/>
        <v>-2.359828145161293</v>
      </c>
      <c r="Q328" s="15">
        <f t="shared" si="116"/>
        <v>-4420</v>
      </c>
      <c r="R328" s="35"/>
      <c r="S328" s="35">
        <f t="shared" si="117"/>
        <v>-58753.869000000035</v>
      </c>
      <c r="T328" s="35">
        <f t="shared" si="118"/>
        <v>-6653.8922989807515</v>
      </c>
      <c r="U328" s="35">
        <f t="shared" si="119"/>
        <v>5746.1077010192485</v>
      </c>
      <c r="V328" s="15">
        <f t="shared" si="120"/>
        <v>80000</v>
      </c>
      <c r="W328" s="17">
        <f t="shared" si="108"/>
        <v>13.922467896974773</v>
      </c>
      <c r="X328" s="17">
        <f t="shared" si="121"/>
        <v>2.7326397518134797</v>
      </c>
      <c r="Y328" s="17">
        <f t="shared" si="122"/>
        <v>-5.0924678969747728</v>
      </c>
      <c r="Z328" s="150">
        <f t="shared" si="123"/>
        <v>2.1579825240310897</v>
      </c>
      <c r="AA328" s="15">
        <f>SUM(L$2:L328)-SUM(AB$2:AB328)</f>
        <v>-29261.869000000035</v>
      </c>
      <c r="AC328" s="40">
        <f t="shared" si="124"/>
        <v>-3312.257991562858</v>
      </c>
      <c r="AD328" s="40">
        <f t="shared" si="125"/>
        <v>-15712.257991562858</v>
      </c>
    </row>
    <row r="329" spans="1:30" ht="15" hidden="1" thickTop="1" x14ac:dyDescent="0.25">
      <c r="A329" s="152">
        <v>43574</v>
      </c>
      <c r="B329" s="65"/>
      <c r="C329" s="46" t="s">
        <v>69</v>
      </c>
      <c r="D329" s="46">
        <v>400</v>
      </c>
      <c r="E329" s="46">
        <v>9.36</v>
      </c>
      <c r="F329" s="16">
        <f t="shared" si="109"/>
        <v>12000</v>
      </c>
      <c r="G329" s="17">
        <f t="shared" si="110"/>
        <v>11.251551083333338</v>
      </c>
      <c r="H329" s="15">
        <f t="shared" si="111"/>
        <v>135018.61300000004</v>
      </c>
      <c r="I329" s="142">
        <f t="shared" si="112"/>
        <v>-22698.613000000041</v>
      </c>
      <c r="J329" s="33">
        <f t="shared" si="106"/>
        <v>-0.16811469541610571</v>
      </c>
      <c r="K329" s="15">
        <f t="shared" si="107"/>
        <v>112320</v>
      </c>
      <c r="L329" s="15">
        <f t="shared" si="113"/>
        <v>6563.2559999999939</v>
      </c>
      <c r="M329" s="15">
        <f t="shared" si="105"/>
        <v>5</v>
      </c>
      <c r="N329" s="15">
        <f t="shared" si="114"/>
        <v>3.7440000000000002</v>
      </c>
      <c r="P329" s="17">
        <f t="shared" si="115"/>
        <v>-1.8915510833333382</v>
      </c>
      <c r="Q329" s="15">
        <f t="shared" si="116"/>
        <v>3735.2559999999939</v>
      </c>
      <c r="R329" s="35"/>
      <c r="S329" s="35">
        <f t="shared" si="117"/>
        <v>-55018.613000000041</v>
      </c>
      <c r="T329" s="35">
        <f t="shared" si="118"/>
        <v>-5878.0569444444491</v>
      </c>
      <c r="U329" s="35">
        <f t="shared" si="119"/>
        <v>6121.9430555555509</v>
      </c>
      <c r="V329" s="15">
        <f t="shared" si="120"/>
        <v>80000</v>
      </c>
      <c r="W329" s="17">
        <f t="shared" si="108"/>
        <v>13.067746510219736</v>
      </c>
      <c r="X329" s="17">
        <f t="shared" si="121"/>
        <v>1.8161954268863987</v>
      </c>
      <c r="Y329" s="17">
        <f t="shared" si="122"/>
        <v>-3.7077465102197369</v>
      </c>
      <c r="Z329" s="150">
        <f t="shared" si="123"/>
        <v>1.9601619765329605</v>
      </c>
      <c r="AA329" s="15">
        <f>SUM(L$2:L329)-SUM(AB$2:AB329)</f>
        <v>-22698.613000000041</v>
      </c>
      <c r="AC329" s="40">
        <f t="shared" si="124"/>
        <v>-2423.8529587072694</v>
      </c>
      <c r="AD329" s="40">
        <f t="shared" si="125"/>
        <v>-14423.85295870727</v>
      </c>
    </row>
    <row r="330" spans="1:30" ht="15" hidden="1" thickTop="1" x14ac:dyDescent="0.25">
      <c r="A330" s="152">
        <v>43577</v>
      </c>
      <c r="B330" s="65"/>
      <c r="C330" s="46" t="s">
        <v>69</v>
      </c>
      <c r="D330" s="46">
        <v>400</v>
      </c>
      <c r="E330" s="46">
        <v>9.84</v>
      </c>
      <c r="F330" s="16">
        <f t="shared" si="109"/>
        <v>11600</v>
      </c>
      <c r="G330" s="17">
        <f t="shared" si="110"/>
        <v>11.300995603448278</v>
      </c>
      <c r="H330" s="15">
        <f t="shared" si="111"/>
        <v>131091.54900000003</v>
      </c>
      <c r="I330" s="142">
        <f t="shared" si="112"/>
        <v>-16947.549000000028</v>
      </c>
      <c r="J330" s="33">
        <f t="shared" si="106"/>
        <v>-0.12928025589201045</v>
      </c>
      <c r="K330" s="15">
        <f t="shared" si="107"/>
        <v>114144</v>
      </c>
      <c r="L330" s="15">
        <f t="shared" si="113"/>
        <v>5751.064000000013</v>
      </c>
      <c r="M330" s="15">
        <f t="shared" si="105"/>
        <v>5</v>
      </c>
      <c r="N330" s="15">
        <f t="shared" si="114"/>
        <v>3.9359999999999999</v>
      </c>
      <c r="P330" s="17">
        <f t="shared" si="115"/>
        <v>-1.4609956034482785</v>
      </c>
      <c r="Q330" s="15">
        <f t="shared" si="116"/>
        <v>3927.064000000013</v>
      </c>
      <c r="R330" s="35"/>
      <c r="S330" s="35">
        <f t="shared" si="117"/>
        <v>-51091.549000000028</v>
      </c>
      <c r="T330" s="35">
        <f t="shared" si="118"/>
        <v>-5192.2305894308975</v>
      </c>
      <c r="U330" s="35">
        <f t="shared" si="119"/>
        <v>6407.7694105691025</v>
      </c>
      <c r="V330" s="15">
        <f t="shared" si="120"/>
        <v>80000</v>
      </c>
      <c r="W330" s="17">
        <f t="shared" si="108"/>
        <v>12.484843769197813</v>
      </c>
      <c r="X330" s="17">
        <f t="shared" si="121"/>
        <v>1.1838481657495343</v>
      </c>
      <c r="Y330" s="17">
        <f t="shared" si="122"/>
        <v>-2.6448437691978128</v>
      </c>
      <c r="Z330" s="150">
        <f t="shared" si="123"/>
        <v>1.8103023465336827</v>
      </c>
      <c r="AA330" s="15">
        <f>SUM(L$2:L330)-SUM(AB$2:AB330)</f>
        <v>-16947.549000000028</v>
      </c>
      <c r="AC330" s="40">
        <f t="shared" si="124"/>
        <v>-1721.4507342987833</v>
      </c>
      <c r="AD330" s="40">
        <f t="shared" si="125"/>
        <v>-13321.450734298784</v>
      </c>
    </row>
    <row r="331" spans="1:30" ht="15" hidden="1" thickTop="1" x14ac:dyDescent="0.25">
      <c r="A331" s="152">
        <v>43577</v>
      </c>
      <c r="B331" s="65"/>
      <c r="C331" s="46" t="s">
        <v>69</v>
      </c>
      <c r="D331" s="46">
        <v>400</v>
      </c>
      <c r="E331" s="46">
        <v>10.35</v>
      </c>
      <c r="F331" s="16">
        <f t="shared" si="109"/>
        <v>11200</v>
      </c>
      <c r="G331" s="17">
        <f t="shared" si="110"/>
        <v>11.335775803571432</v>
      </c>
      <c r="H331" s="15">
        <f t="shared" si="111"/>
        <v>126960.68900000003</v>
      </c>
      <c r="I331" s="142">
        <f t="shared" si="112"/>
        <v>-11040.689000000028</v>
      </c>
      <c r="J331" s="33">
        <f t="shared" si="106"/>
        <v>-8.6961476713473373E-2</v>
      </c>
      <c r="K331" s="15">
        <f t="shared" si="107"/>
        <v>115920</v>
      </c>
      <c r="L331" s="15">
        <f t="shared" si="113"/>
        <v>5906.8600000000006</v>
      </c>
      <c r="M331" s="15">
        <f t="shared" si="105"/>
        <v>5</v>
      </c>
      <c r="N331" s="15">
        <f t="shared" si="114"/>
        <v>4.1399999999999997</v>
      </c>
      <c r="P331" s="17">
        <f t="shared" si="115"/>
        <v>-0.98577580357143191</v>
      </c>
      <c r="Q331" s="15">
        <f t="shared" si="116"/>
        <v>4130.8600000000006</v>
      </c>
      <c r="R331" s="35"/>
      <c r="S331" s="35">
        <f t="shared" si="117"/>
        <v>-46960.689000000028</v>
      </c>
      <c r="T331" s="35">
        <f t="shared" si="118"/>
        <v>-4537.2646376811626</v>
      </c>
      <c r="U331" s="35">
        <f t="shared" si="119"/>
        <v>6662.7353623188374</v>
      </c>
      <c r="V331" s="15">
        <f t="shared" si="120"/>
        <v>80000</v>
      </c>
      <c r="W331" s="17">
        <f t="shared" si="108"/>
        <v>12.007080523179827</v>
      </c>
      <c r="X331" s="17">
        <f t="shared" si="121"/>
        <v>0.67130471960839522</v>
      </c>
      <c r="Y331" s="17">
        <f t="shared" si="122"/>
        <v>-1.6570805231798271</v>
      </c>
      <c r="Z331" s="150">
        <f t="shared" si="123"/>
        <v>1.6809912732451757</v>
      </c>
      <c r="AA331" s="15">
        <f>SUM(L$2:L331)-SUM(AB$2:AB331)</f>
        <v>-11040.689000000028</v>
      </c>
      <c r="AC331" s="40">
        <f t="shared" si="124"/>
        <v>-1066.1998700966212</v>
      </c>
      <c r="AD331" s="40">
        <f t="shared" si="125"/>
        <v>-12266.199870096621</v>
      </c>
    </row>
    <row r="332" spans="1:30" ht="15" hidden="1" thickTop="1" x14ac:dyDescent="0.25">
      <c r="A332" s="178">
        <v>43577</v>
      </c>
      <c r="B332" s="151"/>
      <c r="C332" s="179" t="s">
        <v>69</v>
      </c>
      <c r="D332" s="179">
        <v>400</v>
      </c>
      <c r="E332" s="179">
        <v>10.62</v>
      </c>
      <c r="F332" s="16">
        <f t="shared" si="109"/>
        <v>10800</v>
      </c>
      <c r="G332" s="17">
        <f t="shared" si="110"/>
        <v>11.363142314814818</v>
      </c>
      <c r="H332" s="15">
        <f t="shared" si="111"/>
        <v>122721.93700000003</v>
      </c>
      <c r="I332" s="347">
        <f t="shared" si="112"/>
        <v>-8025.937000000049</v>
      </c>
      <c r="J332" s="33">
        <f t="shared" si="106"/>
        <v>-6.5399367025962413E-2</v>
      </c>
      <c r="K332" s="15">
        <f t="shared" si="107"/>
        <v>114695.99999999999</v>
      </c>
      <c r="L332" s="15">
        <f t="shared" si="113"/>
        <v>3014.7519999999786</v>
      </c>
      <c r="M332" s="15">
        <f t="shared" si="105"/>
        <v>5</v>
      </c>
      <c r="N332" s="15">
        <f t="shared" si="114"/>
        <v>4.2480000000000002</v>
      </c>
      <c r="O332" s="84"/>
      <c r="P332" s="17">
        <f t="shared" si="115"/>
        <v>-0.74314231481481841</v>
      </c>
      <c r="Q332" s="15">
        <f t="shared" si="116"/>
        <v>4238.7519999999931</v>
      </c>
      <c r="R332" s="35"/>
      <c r="S332" s="35">
        <f t="shared" si="117"/>
        <v>-42721.937000000034</v>
      </c>
      <c r="T332" s="35">
        <f t="shared" si="118"/>
        <v>-4022.7812617702484</v>
      </c>
      <c r="U332" s="35">
        <f t="shared" si="119"/>
        <v>6777.2187382297516</v>
      </c>
      <c r="V332" s="15">
        <f t="shared" si="120"/>
        <v>80000</v>
      </c>
      <c r="W332" s="17">
        <f t="shared" si="108"/>
        <v>11.804252317949599</v>
      </c>
      <c r="X332" s="17">
        <f t="shared" si="121"/>
        <v>0.44111000313478144</v>
      </c>
      <c r="Y332" s="17">
        <f t="shared" si="122"/>
        <v>-1.1842523179495998</v>
      </c>
      <c r="Z332" s="150">
        <f t="shared" si="123"/>
        <v>1.5935740629231958</v>
      </c>
      <c r="AA332" s="15">
        <f>SUM(L$2:L332)-SUM(AB$2:AB332)</f>
        <v>-8025.937000000049</v>
      </c>
      <c r="AC332" s="40">
        <f t="shared" si="124"/>
        <v>-755.36007829567325</v>
      </c>
      <c r="AD332" s="40">
        <f t="shared" si="125"/>
        <v>-11555.360078295673</v>
      </c>
    </row>
    <row r="333" spans="1:30" ht="15" hidden="1" thickTop="1" x14ac:dyDescent="0.25">
      <c r="A333" s="152">
        <v>43578</v>
      </c>
      <c r="B333" s="65" t="s">
        <v>926</v>
      </c>
      <c r="C333" s="46" t="s">
        <v>63</v>
      </c>
      <c r="D333" s="46">
        <v>500</v>
      </c>
      <c r="E333" s="46">
        <v>9.83</v>
      </c>
      <c r="F333" s="16">
        <f t="shared" si="109"/>
        <v>11300</v>
      </c>
      <c r="G333" s="17">
        <f t="shared" si="110"/>
        <v>11.295746637168145</v>
      </c>
      <c r="H333" s="15">
        <f t="shared" si="111"/>
        <v>127641.93700000003</v>
      </c>
      <c r="I333" s="142">
        <f t="shared" si="112"/>
        <v>-16562.937000000034</v>
      </c>
      <c r="J333" s="33">
        <f t="shared" si="106"/>
        <v>-0.12976093429230892</v>
      </c>
      <c r="K333" s="15">
        <f t="shared" si="107"/>
        <v>111079</v>
      </c>
      <c r="L333" s="15">
        <f t="shared" si="113"/>
        <v>-8536.9999999999854</v>
      </c>
      <c r="M333" s="15">
        <f t="shared" si="105"/>
        <v>5</v>
      </c>
      <c r="N333" s="15">
        <f t="shared" si="114"/>
        <v>0</v>
      </c>
      <c r="P333" s="17">
        <f t="shared" si="115"/>
        <v>-1.4657466371681451</v>
      </c>
      <c r="Q333" s="15">
        <f t="shared" si="116"/>
        <v>-4920</v>
      </c>
      <c r="R333" s="35"/>
      <c r="S333" s="35">
        <f t="shared" si="117"/>
        <v>-47641.937000000034</v>
      </c>
      <c r="T333" s="35">
        <f t="shared" si="118"/>
        <v>-4846.5856561546325</v>
      </c>
      <c r="U333" s="35">
        <f t="shared" si="119"/>
        <v>6453.4143438453675</v>
      </c>
      <c r="V333" s="15">
        <f t="shared" si="120"/>
        <v>80000</v>
      </c>
      <c r="W333" s="17">
        <f t="shared" si="108"/>
        <v>12.396538597633381</v>
      </c>
      <c r="X333" s="17">
        <f t="shared" si="121"/>
        <v>1.1007919604652354</v>
      </c>
      <c r="Y333" s="17">
        <f t="shared" si="122"/>
        <v>-2.5665385976333805</v>
      </c>
      <c r="Z333" s="150">
        <f t="shared" si="123"/>
        <v>1.7510110769157152</v>
      </c>
      <c r="AA333" s="15">
        <f>SUM(L$2:L1033)-SUM(AB$2:AB1033)</f>
        <v>-121803.22099999998</v>
      </c>
      <c r="AC333" s="40">
        <f t="shared" si="124"/>
        <v>-1684.0951710579893</v>
      </c>
      <c r="AD333" s="40">
        <f t="shared" si="125"/>
        <v>-12984.09517105799</v>
      </c>
    </row>
    <row r="334" spans="1:30" ht="15" hidden="1" thickTop="1" x14ac:dyDescent="0.25">
      <c r="A334" s="152">
        <v>43579</v>
      </c>
      <c r="B334" s="333"/>
      <c r="C334" s="302" t="s">
        <v>928</v>
      </c>
      <c r="D334" s="46">
        <v>400</v>
      </c>
      <c r="E334" s="142">
        <v>10.89</v>
      </c>
      <c r="F334" s="16">
        <f t="shared" si="109"/>
        <v>10900</v>
      </c>
      <c r="G334" s="17">
        <f t="shared" si="110"/>
        <v>11.311494770642206</v>
      </c>
      <c r="H334" s="15">
        <f t="shared" si="111"/>
        <v>123295.29300000003</v>
      </c>
      <c r="I334" s="142">
        <f t="shared" si="112"/>
        <v>-4594.2930000000342</v>
      </c>
      <c r="J334" s="33">
        <f t="shared" si="106"/>
        <v>-3.7262517393912474E-2</v>
      </c>
      <c r="K334" s="15">
        <f t="shared" si="107"/>
        <v>118701</v>
      </c>
      <c r="L334" s="15">
        <f t="shared" si="113"/>
        <v>11968.644</v>
      </c>
      <c r="M334" s="15">
        <f t="shared" si="105"/>
        <v>5</v>
      </c>
      <c r="N334" s="15">
        <f t="shared" si="114"/>
        <v>4.3559999999999999</v>
      </c>
      <c r="P334" s="17">
        <f t="shared" si="115"/>
        <v>-0.4214947706422052</v>
      </c>
      <c r="Q334" s="15">
        <f t="shared" si="116"/>
        <v>4346.6440000000002</v>
      </c>
      <c r="R334" s="35"/>
      <c r="S334" s="35">
        <f t="shared" si="117"/>
        <v>-43295.293000000034</v>
      </c>
      <c r="T334" s="35">
        <f t="shared" si="118"/>
        <v>-3975.6926538108387</v>
      </c>
      <c r="U334" s="35">
        <f t="shared" si="119"/>
        <v>6924.3073461891618</v>
      </c>
      <c r="V334" s="15">
        <f t="shared" si="120"/>
        <v>80000</v>
      </c>
      <c r="W334" s="17">
        <f t="shared" si="108"/>
        <v>11.55350217722911</v>
      </c>
      <c r="X334" s="17">
        <f t="shared" si="121"/>
        <v>0.24200740658690378</v>
      </c>
      <c r="Y334" s="17">
        <f t="shared" si="122"/>
        <v>-0.66350217722910898</v>
      </c>
      <c r="Z334" s="150">
        <f t="shared" si="123"/>
        <v>1.5741646716474662</v>
      </c>
      <c r="AA334" s="15">
        <f>SUM(L$2:L334)-SUM(AB$2:AB334)</f>
        <v>-4594.2930000000342</v>
      </c>
      <c r="AC334" s="40">
        <f t="shared" si="124"/>
        <v>-421.67087727273042</v>
      </c>
      <c r="AD334" s="40">
        <f t="shared" si="125"/>
        <v>-11321.670877272731</v>
      </c>
    </row>
    <row r="335" spans="1:30" ht="15" hidden="1" thickTop="1" x14ac:dyDescent="0.25">
      <c r="A335" s="178">
        <v>43579</v>
      </c>
      <c r="B335" s="354"/>
      <c r="C335" s="346" t="s">
        <v>928</v>
      </c>
      <c r="D335" s="179">
        <v>400</v>
      </c>
      <c r="E335" s="347">
        <v>10.96</v>
      </c>
      <c r="F335" s="16">
        <f t="shared" si="109"/>
        <v>10500</v>
      </c>
      <c r="G335" s="17">
        <f t="shared" si="110"/>
        <v>11.325778761904767</v>
      </c>
      <c r="H335" s="15">
        <f t="shared" si="111"/>
        <v>118920.67700000004</v>
      </c>
      <c r="I335" s="347">
        <f t="shared" si="112"/>
        <v>-3840.6770000000251</v>
      </c>
      <c r="J335" s="33">
        <f t="shared" si="106"/>
        <v>-3.2296124583953034E-2</v>
      </c>
      <c r="K335" s="15">
        <f t="shared" si="107"/>
        <v>115080.00000000001</v>
      </c>
      <c r="L335" s="15">
        <f t="shared" si="113"/>
        <v>753.61600000000908</v>
      </c>
      <c r="M335" s="15">
        <f t="shared" si="105"/>
        <v>5</v>
      </c>
      <c r="N335" s="15">
        <f t="shared" si="114"/>
        <v>4.3840000000000003</v>
      </c>
      <c r="O335" s="84"/>
      <c r="P335" s="17">
        <f t="shared" si="115"/>
        <v>-0.36577876190476566</v>
      </c>
      <c r="Q335" s="15">
        <f t="shared" si="116"/>
        <v>4374.6159999999945</v>
      </c>
      <c r="R335" s="35"/>
      <c r="S335" s="35">
        <f t="shared" si="117"/>
        <v>-38920.67700000004</v>
      </c>
      <c r="T335" s="35">
        <f t="shared" si="118"/>
        <v>-3551.1566605839448</v>
      </c>
      <c r="U335" s="35">
        <f t="shared" si="119"/>
        <v>6948.8433394160547</v>
      </c>
      <c r="V335" s="15">
        <f t="shared" si="120"/>
        <v>80000</v>
      </c>
      <c r="W335" s="17">
        <f t="shared" si="108"/>
        <v>11.512707380552746</v>
      </c>
      <c r="X335" s="17">
        <f t="shared" si="121"/>
        <v>0.18692861864797905</v>
      </c>
      <c r="Y335" s="17">
        <f t="shared" si="122"/>
        <v>-0.55270738055274471</v>
      </c>
      <c r="Z335" s="150">
        <f t="shared" si="123"/>
        <v>1.5110428436975478</v>
      </c>
      <c r="AA335" s="15">
        <f>SUM(L$2:L335)-SUM(AB$2:AB335)</f>
        <v>-3840.6770000000251</v>
      </c>
      <c r="AC335" s="40">
        <f t="shared" si="124"/>
        <v>-350.25152020985632</v>
      </c>
      <c r="AD335" s="40">
        <f t="shared" si="125"/>
        <v>-10850.251520209857</v>
      </c>
    </row>
    <row r="336" spans="1:30" ht="15" hidden="1" thickTop="1" x14ac:dyDescent="0.25">
      <c r="A336" s="178">
        <v>43580</v>
      </c>
      <c r="B336" s="354"/>
      <c r="C336" s="346" t="s">
        <v>929</v>
      </c>
      <c r="D336" s="179">
        <v>400</v>
      </c>
      <c r="E336" s="347">
        <v>11.4</v>
      </c>
      <c r="F336" s="16">
        <f t="shared" si="109"/>
        <v>10100</v>
      </c>
      <c r="G336" s="17">
        <f t="shared" si="110"/>
        <v>11.323785841584161</v>
      </c>
      <c r="H336" s="15">
        <f t="shared" si="111"/>
        <v>114370.23700000004</v>
      </c>
      <c r="I336" s="347">
        <f t="shared" si="112"/>
        <v>769.76299999996263</v>
      </c>
      <c r="J336" s="33">
        <f t="shared" si="106"/>
        <v>6.7304485868991655E-3</v>
      </c>
      <c r="K336" s="15">
        <f t="shared" si="107"/>
        <v>115140</v>
      </c>
      <c r="L336" s="15">
        <f t="shared" si="113"/>
        <v>4610.4399999999878</v>
      </c>
      <c r="M336" s="15">
        <f t="shared" si="105"/>
        <v>5</v>
      </c>
      <c r="N336" s="15">
        <f t="shared" si="114"/>
        <v>4.5599999999999996</v>
      </c>
      <c r="O336" s="84"/>
      <c r="P336" s="17">
        <f t="shared" si="115"/>
        <v>7.6214158415838895E-2</v>
      </c>
      <c r="Q336" s="15">
        <f t="shared" si="116"/>
        <v>4550.4400000000023</v>
      </c>
      <c r="R336" s="35"/>
      <c r="S336" s="35">
        <f t="shared" si="117"/>
        <v>-34370.237000000037</v>
      </c>
      <c r="T336" s="35">
        <f t="shared" si="118"/>
        <v>-3014.9330701754416</v>
      </c>
      <c r="U336" s="35">
        <f t="shared" si="119"/>
        <v>7085.0669298245584</v>
      </c>
      <c r="V336" s="15">
        <f t="shared" si="120"/>
        <v>80000</v>
      </c>
      <c r="W336" s="17">
        <f t="shared" si="108"/>
        <v>11.291354166781453</v>
      </c>
      <c r="X336" s="17">
        <f t="shared" si="121"/>
        <v>-3.2431674802708699E-2</v>
      </c>
      <c r="Y336" s="17">
        <f t="shared" si="122"/>
        <v>0.10864583321854759</v>
      </c>
      <c r="Z336" s="150">
        <f t="shared" si="123"/>
        <v>1.4255334635561583</v>
      </c>
      <c r="AA336" s="15">
        <f>SUM(L$2:L336)-SUM(AB$2:AB336)</f>
        <v>769.76299999996263</v>
      </c>
      <c r="AC336" s="40">
        <f t="shared" si="124"/>
        <v>67.489308640347602</v>
      </c>
      <c r="AD336" s="40">
        <f t="shared" si="125"/>
        <v>-10032.510691359652</v>
      </c>
    </row>
    <row r="337" spans="1:30" ht="15" hidden="1" thickTop="1" x14ac:dyDescent="0.25">
      <c r="A337" s="178">
        <v>43580</v>
      </c>
      <c r="B337" s="333"/>
      <c r="C337" s="346" t="s">
        <v>929</v>
      </c>
      <c r="D337" s="179">
        <v>400</v>
      </c>
      <c r="E337" s="347">
        <v>12.06</v>
      </c>
      <c r="F337" s="16">
        <f t="shared" si="109"/>
        <v>9700</v>
      </c>
      <c r="G337" s="17">
        <f t="shared" si="110"/>
        <v>11.294439278350518</v>
      </c>
      <c r="H337" s="15">
        <f t="shared" si="111"/>
        <v>109556.06100000003</v>
      </c>
      <c r="I337" s="347">
        <f t="shared" si="112"/>
        <v>7425.9389999999694</v>
      </c>
      <c r="J337" s="33">
        <f t="shared" si="106"/>
        <v>6.7782091946514716E-2</v>
      </c>
      <c r="K337" s="15">
        <f t="shared" si="107"/>
        <v>116982</v>
      </c>
      <c r="L337" s="15">
        <f t="shared" si="113"/>
        <v>6656.1760000000068</v>
      </c>
      <c r="M337" s="15">
        <f t="shared" si="105"/>
        <v>5</v>
      </c>
      <c r="N337" s="15">
        <f t="shared" si="114"/>
        <v>4.8239999999999998</v>
      </c>
      <c r="O337" s="84"/>
      <c r="P337" s="17">
        <f t="shared" si="115"/>
        <v>0.76556072164948219</v>
      </c>
      <c r="Q337" s="15">
        <f t="shared" si="116"/>
        <v>4814.1760000000068</v>
      </c>
      <c r="R337" s="35"/>
      <c r="S337" s="35">
        <f t="shared" si="117"/>
        <v>-29556.061000000031</v>
      </c>
      <c r="T337" s="35">
        <f t="shared" si="118"/>
        <v>-2450.7513266998367</v>
      </c>
      <c r="U337" s="35">
        <f t="shared" si="119"/>
        <v>7249.2486733001633</v>
      </c>
      <c r="V337" s="15">
        <f t="shared" si="120"/>
        <v>80000</v>
      </c>
      <c r="W337" s="17">
        <f t="shared" si="108"/>
        <v>11.035626394587542</v>
      </c>
      <c r="X337" s="17">
        <f t="shared" si="121"/>
        <v>-0.2588128837629764</v>
      </c>
      <c r="Y337" s="17">
        <f t="shared" si="122"/>
        <v>1.0243736054124586</v>
      </c>
      <c r="Z337" s="150">
        <f t="shared" si="123"/>
        <v>1.3380697003437394</v>
      </c>
      <c r="AA337" s="15">
        <f>SUM(L$2:L337)-SUM(AB$2:AB337)</f>
        <v>7425.9389999999694</v>
      </c>
      <c r="AC337" s="40">
        <f t="shared" si="124"/>
        <v>615.44162773631592</v>
      </c>
      <c r="AD337" s="40">
        <f t="shared" si="125"/>
        <v>-9084.5583722636839</v>
      </c>
    </row>
    <row r="338" spans="1:30" ht="15" hidden="1" thickTop="1" x14ac:dyDescent="0.25">
      <c r="A338" s="152">
        <v>43581</v>
      </c>
      <c r="B338" s="333"/>
      <c r="C338" s="302" t="s">
        <v>929</v>
      </c>
      <c r="D338" s="46">
        <v>400</v>
      </c>
      <c r="E338" s="142">
        <v>12.7</v>
      </c>
      <c r="F338" s="16">
        <f t="shared" si="109"/>
        <v>9300</v>
      </c>
      <c r="G338" s="17">
        <f t="shared" si="110"/>
        <v>11.235068924731186</v>
      </c>
      <c r="H338" s="15">
        <f t="shared" si="111"/>
        <v>104486.14100000003</v>
      </c>
      <c r="I338" s="142">
        <f t="shared" si="112"/>
        <v>13623.858999999968</v>
      </c>
      <c r="J338" s="33">
        <f t="shared" si="106"/>
        <v>0.13038914893028694</v>
      </c>
      <c r="K338" s="15">
        <f t="shared" si="107"/>
        <v>118110</v>
      </c>
      <c r="L338" s="15">
        <f t="shared" si="113"/>
        <v>6197.9199999999983</v>
      </c>
      <c r="M338" s="15">
        <f t="shared" si="105"/>
        <v>5</v>
      </c>
      <c r="N338" s="15">
        <f t="shared" si="114"/>
        <v>5.08</v>
      </c>
      <c r="P338" s="17">
        <f t="shared" si="115"/>
        <v>1.4649310752688134</v>
      </c>
      <c r="Q338" s="15">
        <f t="shared" si="116"/>
        <v>5069.9199999999983</v>
      </c>
      <c r="R338" s="35"/>
      <c r="S338" s="35">
        <f t="shared" si="117"/>
        <v>-24486.141000000032</v>
      </c>
      <c r="T338" s="35">
        <f t="shared" si="118"/>
        <v>-1928.0425984251995</v>
      </c>
      <c r="U338" s="35">
        <f t="shared" si="119"/>
        <v>7371.9574015748003</v>
      </c>
      <c r="V338" s="15">
        <f t="shared" si="120"/>
        <v>80000</v>
      </c>
      <c r="W338" s="17">
        <f t="shared" si="108"/>
        <v>10.851934654819136</v>
      </c>
      <c r="X338" s="17">
        <f t="shared" si="121"/>
        <v>-0.38313426991205013</v>
      </c>
      <c r="Y338" s="17">
        <f t="shared" si="122"/>
        <v>1.8480653451808635</v>
      </c>
      <c r="Z338" s="150">
        <f t="shared" si="123"/>
        <v>1.2615374036227245</v>
      </c>
      <c r="AA338" s="15">
        <f>SUM(L$2:L338)-SUM(AB$2:AB338)</f>
        <v>13623.858999999968</v>
      </c>
      <c r="AC338" s="40">
        <f t="shared" si="124"/>
        <v>1072.2084307480291</v>
      </c>
      <c r="AD338" s="40">
        <f t="shared" si="125"/>
        <v>-8227.7915692519709</v>
      </c>
    </row>
    <row r="339" spans="1:30" ht="15" hidden="1" thickTop="1" x14ac:dyDescent="0.25">
      <c r="A339" s="178">
        <v>43581</v>
      </c>
      <c r="B339" s="333"/>
      <c r="C339" s="346" t="s">
        <v>928</v>
      </c>
      <c r="D339" s="179">
        <v>400</v>
      </c>
      <c r="E339" s="347">
        <v>12.97</v>
      </c>
      <c r="F339" s="16">
        <f t="shared" si="109"/>
        <v>8900</v>
      </c>
      <c r="G339" s="17">
        <f t="shared" si="110"/>
        <v>11.158239213483149</v>
      </c>
      <c r="H339" s="15">
        <f t="shared" si="111"/>
        <v>99308.329000000027</v>
      </c>
      <c r="I339" s="347">
        <f t="shared" si="112"/>
        <v>16124.670999999973</v>
      </c>
      <c r="J339" s="33">
        <f t="shared" si="106"/>
        <v>0.16236977464397745</v>
      </c>
      <c r="K339" s="15">
        <f t="shared" si="107"/>
        <v>115433</v>
      </c>
      <c r="L339" s="15">
        <f t="shared" si="113"/>
        <v>2500.8120000000054</v>
      </c>
      <c r="M339" s="15">
        <f t="shared" si="105"/>
        <v>5</v>
      </c>
      <c r="N339" s="15">
        <f t="shared" si="114"/>
        <v>5.1879999999999997</v>
      </c>
      <c r="O339" s="84"/>
      <c r="P339" s="17">
        <f t="shared" si="115"/>
        <v>1.8117607865168512</v>
      </c>
      <c r="Q339" s="15">
        <f t="shared" si="116"/>
        <v>5177.8120000000054</v>
      </c>
      <c r="R339" s="35"/>
      <c r="S339" s="35">
        <f t="shared" si="117"/>
        <v>-19308.329000000027</v>
      </c>
      <c r="T339" s="35">
        <f t="shared" si="118"/>
        <v>-1488.6915188897476</v>
      </c>
      <c r="U339" s="35">
        <f t="shared" si="119"/>
        <v>7411.3084811102526</v>
      </c>
      <c r="V339" s="15">
        <f t="shared" si="120"/>
        <v>80000</v>
      </c>
      <c r="W339" s="17">
        <f t="shared" si="108"/>
        <v>10.794315228397508</v>
      </c>
      <c r="X339" s="17">
        <f t="shared" si="121"/>
        <v>-0.36392398508564128</v>
      </c>
      <c r="Y339" s="17">
        <f t="shared" si="122"/>
        <v>2.1756847716024925</v>
      </c>
      <c r="Z339" s="150">
        <f t="shared" si="123"/>
        <v>1.2008675691592228</v>
      </c>
      <c r="AA339" s="15">
        <f>SUM(L$2:L339)-SUM(AB$2:AB339)</f>
        <v>16124.670999999973</v>
      </c>
      <c r="AC339" s="40">
        <f t="shared" si="124"/>
        <v>1242.6066819198129</v>
      </c>
      <c r="AD339" s="40">
        <f t="shared" si="125"/>
        <v>-7657.3933180801869</v>
      </c>
    </row>
    <row r="340" spans="1:30" ht="15" hidden="1" thickTop="1" x14ac:dyDescent="0.25">
      <c r="A340" s="152">
        <v>43584</v>
      </c>
      <c r="B340" s="333" t="s">
        <v>930</v>
      </c>
      <c r="C340" s="302" t="s">
        <v>931</v>
      </c>
      <c r="D340" s="46">
        <v>500</v>
      </c>
      <c r="E340" s="142">
        <v>11.59</v>
      </c>
      <c r="F340" s="16">
        <f t="shared" si="109"/>
        <v>9400</v>
      </c>
      <c r="G340" s="17">
        <f t="shared" si="110"/>
        <v>11.181737127659577</v>
      </c>
      <c r="H340" s="15">
        <f t="shared" si="111"/>
        <v>105108.32900000003</v>
      </c>
      <c r="I340" s="142">
        <f t="shared" si="112"/>
        <v>3837.670999999973</v>
      </c>
      <c r="J340" s="33">
        <f t="shared" si="106"/>
        <v>3.6511578449696144E-2</v>
      </c>
      <c r="K340" s="15">
        <f t="shared" si="107"/>
        <v>108946</v>
      </c>
      <c r="L340" s="15">
        <f t="shared" si="113"/>
        <v>-12287</v>
      </c>
      <c r="M340" s="15">
        <f t="shared" si="105"/>
        <v>5</v>
      </c>
      <c r="N340" s="15">
        <f t="shared" si="114"/>
        <v>0</v>
      </c>
      <c r="P340" s="17">
        <f t="shared" si="115"/>
        <v>0.40826287234042269</v>
      </c>
      <c r="Q340" s="15">
        <f t="shared" si="116"/>
        <v>-5800</v>
      </c>
      <c r="R340" s="35"/>
      <c r="S340" s="35">
        <f t="shared" si="117"/>
        <v>-25108.329000000027</v>
      </c>
      <c r="T340" s="35">
        <f t="shared" si="118"/>
        <v>-2166.3786885245927</v>
      </c>
      <c r="U340" s="35">
        <f t="shared" si="119"/>
        <v>7233.6213114754073</v>
      </c>
      <c r="V340" s="15">
        <f t="shared" si="120"/>
        <v>80000</v>
      </c>
      <c r="W340" s="17">
        <f t="shared" si="108"/>
        <v>11.059467527431677</v>
      </c>
      <c r="X340" s="17">
        <f t="shared" si="121"/>
        <v>-0.12226960022790045</v>
      </c>
      <c r="Y340" s="17">
        <f t="shared" si="122"/>
        <v>0.53053247256832314</v>
      </c>
      <c r="Z340" s="150">
        <f t="shared" si="123"/>
        <v>1.2994874344732219</v>
      </c>
      <c r="AA340" s="15">
        <f>SUM(L$2:L340)-SUM(AB$2:AB340)</f>
        <v>3837.670999999973</v>
      </c>
      <c r="AC340" s="40">
        <f t="shared" si="124"/>
        <v>330.95359486626171</v>
      </c>
      <c r="AD340" s="40">
        <f t="shared" si="125"/>
        <v>-9069.0464051337385</v>
      </c>
    </row>
    <row r="341" spans="1:30" ht="15" hidden="1" thickTop="1" x14ac:dyDescent="0.25">
      <c r="A341" s="152">
        <v>43585</v>
      </c>
      <c r="B341" s="333" t="s">
        <v>932</v>
      </c>
      <c r="C341" s="302" t="s">
        <v>63</v>
      </c>
      <c r="D341" s="46">
        <v>500</v>
      </c>
      <c r="E341" s="142">
        <v>10.39</v>
      </c>
      <c r="F341" s="16">
        <f t="shared" si="109"/>
        <v>9900</v>
      </c>
      <c r="G341" s="17">
        <f t="shared" si="110"/>
        <v>11.142255454545458</v>
      </c>
      <c r="H341" s="15">
        <f t="shared" si="111"/>
        <v>110308.32900000003</v>
      </c>
      <c r="I341" s="142">
        <f t="shared" si="112"/>
        <v>-7447.329000000027</v>
      </c>
      <c r="J341" s="33">
        <f t="shared" si="106"/>
        <v>-6.7513750480256332E-2</v>
      </c>
      <c r="K341" s="15">
        <f t="shared" si="107"/>
        <v>102861</v>
      </c>
      <c r="L341" s="15">
        <f t="shared" si="113"/>
        <v>-11285</v>
      </c>
      <c r="M341" s="15">
        <f t="shared" si="105"/>
        <v>5</v>
      </c>
      <c r="N341" s="15">
        <f t="shared" si="114"/>
        <v>0</v>
      </c>
      <c r="P341" s="17">
        <f t="shared" si="115"/>
        <v>-0.75225545454545717</v>
      </c>
      <c r="Q341" s="15">
        <f t="shared" si="116"/>
        <v>-5200</v>
      </c>
      <c r="R341" s="35"/>
      <c r="S341" s="35">
        <f t="shared" si="117"/>
        <v>-30308.329000000027</v>
      </c>
      <c r="T341" s="35">
        <f t="shared" si="118"/>
        <v>-2917.0672762271438</v>
      </c>
      <c r="U341" s="35">
        <f t="shared" si="119"/>
        <v>6982.9327237728558</v>
      </c>
      <c r="V341" s="15">
        <f t="shared" si="120"/>
        <v>80000</v>
      </c>
      <c r="W341" s="17">
        <f t="shared" si="108"/>
        <v>11.456504475210849</v>
      </c>
      <c r="X341" s="17">
        <f t="shared" si="121"/>
        <v>0.3142490206653914</v>
      </c>
      <c r="Y341" s="17">
        <f t="shared" si="122"/>
        <v>-1.0665044752108486</v>
      </c>
      <c r="Z341" s="150">
        <f t="shared" si="123"/>
        <v>1.4177424288073426</v>
      </c>
      <c r="AA341" s="15">
        <f>SUM(L$2:L341)-SUM(AB$2:AB341)</f>
        <v>-7447.329000000027</v>
      </c>
      <c r="AC341" s="40">
        <f t="shared" si="124"/>
        <v>-716.42014778633563</v>
      </c>
      <c r="AD341" s="40">
        <f t="shared" si="125"/>
        <v>-10616.420147786335</v>
      </c>
    </row>
    <row r="342" spans="1:30" ht="15" hidden="1" thickTop="1" x14ac:dyDescent="0.25">
      <c r="A342" s="152">
        <v>43591</v>
      </c>
      <c r="B342" s="333" t="s">
        <v>933</v>
      </c>
      <c r="C342" s="302" t="s">
        <v>931</v>
      </c>
      <c r="D342" s="46">
        <v>500</v>
      </c>
      <c r="E342" s="142">
        <v>9.35</v>
      </c>
      <c r="F342" s="16">
        <f t="shared" si="109"/>
        <v>10400</v>
      </c>
      <c r="G342" s="17">
        <f t="shared" si="110"/>
        <v>11.056570096153848</v>
      </c>
      <c r="H342" s="15">
        <f t="shared" si="111"/>
        <v>114988.32900000003</v>
      </c>
      <c r="I342" s="142">
        <f t="shared" si="112"/>
        <v>-17748.329000000027</v>
      </c>
      <c r="J342" s="33">
        <f t="shared" si="106"/>
        <v>-0.15434896005837273</v>
      </c>
      <c r="K342" s="15">
        <f t="shared" si="107"/>
        <v>97240</v>
      </c>
      <c r="L342" s="15">
        <f t="shared" si="113"/>
        <v>-10301</v>
      </c>
      <c r="M342" s="15">
        <f t="shared" si="105"/>
        <v>5</v>
      </c>
      <c r="N342" s="15">
        <f t="shared" si="114"/>
        <v>0</v>
      </c>
      <c r="P342" s="17">
        <f t="shared" si="115"/>
        <v>-1.7065700961538486</v>
      </c>
      <c r="Q342" s="15">
        <f t="shared" si="116"/>
        <v>-4680</v>
      </c>
      <c r="R342" s="35"/>
      <c r="S342" s="35">
        <f t="shared" si="117"/>
        <v>-34988.329000000027</v>
      </c>
      <c r="T342" s="35">
        <f t="shared" si="118"/>
        <v>-3742.0672727272758</v>
      </c>
      <c r="U342" s="35">
        <f t="shared" si="119"/>
        <v>6657.9327272727242</v>
      </c>
      <c r="V342" s="15">
        <f t="shared" si="120"/>
        <v>80000</v>
      </c>
      <c r="W342" s="17">
        <f t="shared" si="108"/>
        <v>12.015741713985483</v>
      </c>
      <c r="X342" s="17">
        <f t="shared" si="121"/>
        <v>0.95917161783163429</v>
      </c>
      <c r="Y342" s="17">
        <f t="shared" si="122"/>
        <v>-2.6657417139854829</v>
      </c>
      <c r="Z342" s="150">
        <f t="shared" si="123"/>
        <v>1.5620464228181128</v>
      </c>
      <c r="AA342" s="15">
        <f>SUM(L$2:L342)-SUM(AB$2:AB342)</f>
        <v>-17748.329000000027</v>
      </c>
      <c r="AC342" s="40">
        <f t="shared" si="124"/>
        <v>-1897.2678968449229</v>
      </c>
      <c r="AD342" s="40">
        <f t="shared" si="125"/>
        <v>-12297.267896844924</v>
      </c>
    </row>
    <row r="343" spans="1:30" ht="15" hidden="1" thickTop="1" x14ac:dyDescent="0.25">
      <c r="A343" s="152">
        <v>43592</v>
      </c>
      <c r="B343" s="333" t="s">
        <v>934</v>
      </c>
      <c r="C343" s="302" t="s">
        <v>931</v>
      </c>
      <c r="D343" s="46">
        <v>500</v>
      </c>
      <c r="E343" s="142">
        <v>9.0399999999999991</v>
      </c>
      <c r="F343" s="16">
        <f t="shared" si="109"/>
        <v>10900</v>
      </c>
      <c r="G343" s="17">
        <f t="shared" si="110"/>
        <v>10.964525596330278</v>
      </c>
      <c r="H343" s="15">
        <f t="shared" si="111"/>
        <v>119513.32900000003</v>
      </c>
      <c r="I343" s="142">
        <f t="shared" si="112"/>
        <v>-20977.329000000042</v>
      </c>
      <c r="J343" s="33">
        <f t="shared" si="106"/>
        <v>-0.17552292430913735</v>
      </c>
      <c r="K343" s="15">
        <f t="shared" si="107"/>
        <v>98535.999999999985</v>
      </c>
      <c r="L343" s="15">
        <f t="shared" si="113"/>
        <v>-3229.0000000000146</v>
      </c>
      <c r="M343" s="15">
        <f t="shared" si="105"/>
        <v>5</v>
      </c>
      <c r="N343" s="15">
        <f t="shared" si="114"/>
        <v>0</v>
      </c>
      <c r="P343" s="17">
        <f t="shared" si="115"/>
        <v>-1.9245255963302785</v>
      </c>
      <c r="Q343" s="15">
        <f t="shared" si="116"/>
        <v>-4525</v>
      </c>
      <c r="R343" s="35"/>
      <c r="S343" s="35">
        <f t="shared" si="117"/>
        <v>-39513.329000000027</v>
      </c>
      <c r="T343" s="35">
        <f t="shared" si="118"/>
        <v>-4370.9434734513306</v>
      </c>
      <c r="U343" s="35">
        <f t="shared" si="119"/>
        <v>6529.0565265486694</v>
      </c>
      <c r="V343" s="15">
        <f t="shared" si="120"/>
        <v>80000</v>
      </c>
      <c r="W343" s="17">
        <f t="shared" si="108"/>
        <v>12.25291888264427</v>
      </c>
      <c r="X343" s="17">
        <f t="shared" si="121"/>
        <v>1.2883932863139922</v>
      </c>
      <c r="Y343" s="17">
        <f t="shared" si="122"/>
        <v>-3.2129188826442707</v>
      </c>
      <c r="Z343" s="150">
        <f t="shared" si="123"/>
        <v>1.6694601977602819</v>
      </c>
      <c r="AA343" s="15">
        <f>SUM(L$2:L343)-SUM(AB$2:AB343)</f>
        <v>-20977.329000000042</v>
      </c>
      <c r="AC343" s="40">
        <f t="shared" si="124"/>
        <v>-2319.3407450774389</v>
      </c>
      <c r="AD343" s="40">
        <f t="shared" si="125"/>
        <v>-13219.340745077439</v>
      </c>
    </row>
    <row r="344" spans="1:30" ht="15" hidden="1" thickTop="1" x14ac:dyDescent="0.25">
      <c r="A344" s="152">
        <v>43593</v>
      </c>
      <c r="B344" s="333" t="s">
        <v>935</v>
      </c>
      <c r="C344" s="302" t="s">
        <v>931</v>
      </c>
      <c r="D344" s="46">
        <v>500</v>
      </c>
      <c r="E344" s="142">
        <v>8.65</v>
      </c>
      <c r="F344" s="16">
        <f t="shared" si="109"/>
        <v>11400</v>
      </c>
      <c r="G344" s="17">
        <f t="shared" si="110"/>
        <v>10.863449912280704</v>
      </c>
      <c r="H344" s="15">
        <f t="shared" si="111"/>
        <v>123843.32900000003</v>
      </c>
      <c r="I344" s="142">
        <f t="shared" si="112"/>
        <v>-25233.329000000027</v>
      </c>
      <c r="J344" s="33">
        <f t="shared" si="106"/>
        <v>-0.2037520244631022</v>
      </c>
      <c r="K344" s="15">
        <f t="shared" si="107"/>
        <v>98610</v>
      </c>
      <c r="L344" s="15">
        <f t="shared" si="113"/>
        <v>-4255.9999999999854</v>
      </c>
      <c r="M344" s="15">
        <f t="shared" si="105"/>
        <v>5</v>
      </c>
      <c r="N344" s="15">
        <f t="shared" si="114"/>
        <v>0</v>
      </c>
      <c r="P344" s="17">
        <f t="shared" si="115"/>
        <v>-2.2134499122807032</v>
      </c>
      <c r="Q344" s="15">
        <f t="shared" si="116"/>
        <v>-4330</v>
      </c>
      <c r="R344" s="35"/>
      <c r="S344" s="35">
        <f t="shared" si="117"/>
        <v>-43843.329000000027</v>
      </c>
      <c r="T344" s="35">
        <f t="shared" si="118"/>
        <v>-5068.5929479768811</v>
      </c>
      <c r="U344" s="35">
        <f t="shared" si="119"/>
        <v>6331.4070520231189</v>
      </c>
      <c r="V344" s="15">
        <f t="shared" si="120"/>
        <v>80000</v>
      </c>
      <c r="W344" s="17">
        <f t="shared" si="108"/>
        <v>12.635422006935574</v>
      </c>
      <c r="X344" s="17">
        <f t="shared" si="121"/>
        <v>1.7719720946548705</v>
      </c>
      <c r="Y344" s="17">
        <f t="shared" si="122"/>
        <v>-3.9854220069355737</v>
      </c>
      <c r="Z344" s="150">
        <f t="shared" si="123"/>
        <v>1.8005476359883192</v>
      </c>
      <c r="AA344" s="15">
        <f>SUM(L$2:L344)-SUM(AB$2:AB344)</f>
        <v>-25233.329000000027</v>
      </c>
      <c r="AC344" s="40">
        <f t="shared" si="124"/>
        <v>-2915.6892873410434</v>
      </c>
      <c r="AD344" s="40">
        <f t="shared" si="125"/>
        <v>-14315.689287341043</v>
      </c>
    </row>
    <row r="345" spans="1:30" ht="15" hidden="1" thickTop="1" x14ac:dyDescent="0.25">
      <c r="A345" s="152">
        <v>43593</v>
      </c>
      <c r="B345" s="333"/>
      <c r="C345" s="302" t="s">
        <v>928</v>
      </c>
      <c r="D345" s="46">
        <v>400</v>
      </c>
      <c r="E345" s="142">
        <v>9.1199999999999992</v>
      </c>
      <c r="F345" s="16">
        <f t="shared" si="109"/>
        <v>11000</v>
      </c>
      <c r="G345" s="17">
        <f t="shared" si="110"/>
        <v>10.927634272727275</v>
      </c>
      <c r="H345" s="15">
        <f t="shared" si="111"/>
        <v>120203.97700000003</v>
      </c>
      <c r="I345" s="142">
        <f t="shared" si="112"/>
        <v>-19883.977000000043</v>
      </c>
      <c r="J345" s="33">
        <f t="shared" si="106"/>
        <v>-0.1654186283703411</v>
      </c>
      <c r="K345" s="15">
        <f t="shared" si="107"/>
        <v>100319.99999999999</v>
      </c>
      <c r="L345" s="15">
        <f t="shared" si="113"/>
        <v>5349.3519999999844</v>
      </c>
      <c r="M345" s="15">
        <f t="shared" si="105"/>
        <v>5</v>
      </c>
      <c r="N345" s="15">
        <f t="shared" si="114"/>
        <v>3.6479999999999997</v>
      </c>
      <c r="P345" s="17">
        <f t="shared" si="115"/>
        <v>-1.8076342727272756</v>
      </c>
      <c r="Q345" s="15">
        <f t="shared" si="116"/>
        <v>3639.351999999999</v>
      </c>
      <c r="R345" s="35"/>
      <c r="S345" s="35">
        <f t="shared" si="117"/>
        <v>-40203.977000000028</v>
      </c>
      <c r="T345" s="35">
        <f t="shared" si="118"/>
        <v>-4408.3308114035126</v>
      </c>
      <c r="U345" s="35">
        <f t="shared" si="119"/>
        <v>6591.6691885964874</v>
      </c>
      <c r="V345" s="15">
        <f t="shared" si="120"/>
        <v>80000</v>
      </c>
      <c r="W345" s="17">
        <f t="shared" si="108"/>
        <v>12.136531386981478</v>
      </c>
      <c r="X345" s="17">
        <f t="shared" si="121"/>
        <v>1.2088971142542029</v>
      </c>
      <c r="Y345" s="17">
        <f t="shared" si="122"/>
        <v>-3.0165313869814785</v>
      </c>
      <c r="Z345" s="150">
        <f t="shared" si="123"/>
        <v>1.6687730657099531</v>
      </c>
      <c r="AA345" s="15">
        <f>SUM(L$2:L345)-SUM(AB$2:AB345)</f>
        <v>-19883.977000000043</v>
      </c>
      <c r="AC345" s="40">
        <f t="shared" si="124"/>
        <v>-2179.170505646935</v>
      </c>
      <c r="AD345" s="40">
        <f t="shared" si="125"/>
        <v>-13179.170505646935</v>
      </c>
    </row>
    <row r="346" spans="1:30" ht="15" hidden="1" thickTop="1" x14ac:dyDescent="0.25">
      <c r="A346" s="335">
        <v>43600</v>
      </c>
      <c r="B346" s="333"/>
      <c r="C346" s="302" t="s">
        <v>929</v>
      </c>
      <c r="D346" s="46">
        <v>400</v>
      </c>
      <c r="E346" s="142">
        <v>9.89</v>
      </c>
      <c r="F346" s="16">
        <f t="shared" si="109"/>
        <v>10600</v>
      </c>
      <c r="G346" s="17">
        <f t="shared" si="110"/>
        <v>10.967635188679248</v>
      </c>
      <c r="H346" s="15">
        <f t="shared" si="111"/>
        <v>116256.93300000003</v>
      </c>
      <c r="I346" s="142">
        <f t="shared" si="112"/>
        <v>-11422.933000000034</v>
      </c>
      <c r="J346" s="33">
        <f t="shared" si="106"/>
        <v>-9.8255929390464986E-2</v>
      </c>
      <c r="K346" s="15">
        <f t="shared" si="107"/>
        <v>104834</v>
      </c>
      <c r="L346" s="15">
        <f t="shared" si="113"/>
        <v>8461.044000000009</v>
      </c>
      <c r="M346" s="15">
        <f t="shared" si="105"/>
        <v>5</v>
      </c>
      <c r="N346" s="15">
        <f t="shared" si="114"/>
        <v>3.956</v>
      </c>
      <c r="P346" s="17">
        <f t="shared" si="115"/>
        <v>-1.0776351886792472</v>
      </c>
      <c r="Q346" s="15">
        <f t="shared" si="116"/>
        <v>3947.0439999999944</v>
      </c>
      <c r="R346" s="35"/>
      <c r="S346" s="35">
        <f t="shared" si="117"/>
        <v>-36256.933000000034</v>
      </c>
      <c r="T346" s="35">
        <f t="shared" si="118"/>
        <v>-3666.0195146612773</v>
      </c>
      <c r="U346" s="35">
        <f t="shared" si="119"/>
        <v>6933.9804853387232</v>
      </c>
      <c r="V346" s="15">
        <f t="shared" si="120"/>
        <v>80000</v>
      </c>
      <c r="W346" s="17">
        <f t="shared" si="108"/>
        <v>11.537384647844451</v>
      </c>
      <c r="X346" s="17">
        <f t="shared" si="121"/>
        <v>0.56974945916520348</v>
      </c>
      <c r="Y346" s="17">
        <f t="shared" si="122"/>
        <v>-1.6473846478444507</v>
      </c>
      <c r="Z346" s="150">
        <f t="shared" si="123"/>
        <v>1.5287034658393897</v>
      </c>
      <c r="AA346" s="15">
        <f>SUM(L$2:L346)-SUM(AB$2:AB346)</f>
        <v>-11422.933000000034</v>
      </c>
      <c r="AC346" s="40">
        <f t="shared" si="124"/>
        <v>-1154.4207819514695</v>
      </c>
      <c r="AD346" s="40">
        <f t="shared" si="125"/>
        <v>-11754.42078195147</v>
      </c>
    </row>
    <row r="347" spans="1:30" ht="15" hidden="1" thickTop="1" x14ac:dyDescent="0.25">
      <c r="A347" s="335">
        <v>43601</v>
      </c>
      <c r="B347" s="333"/>
      <c r="C347" s="302" t="s">
        <v>929</v>
      </c>
      <c r="D347" s="46">
        <v>400</v>
      </c>
      <c r="E347" s="142">
        <v>10.56</v>
      </c>
      <c r="F347" s="16">
        <f t="shared" si="109"/>
        <v>10200</v>
      </c>
      <c r="G347" s="17">
        <f t="shared" si="110"/>
        <v>10.984525196078435</v>
      </c>
      <c r="H347" s="15">
        <f t="shared" si="111"/>
        <v>112042.15700000004</v>
      </c>
      <c r="I347" s="142">
        <f t="shared" si="112"/>
        <v>-4330.1570000000356</v>
      </c>
      <c r="J347" s="33">
        <f t="shared" si="106"/>
        <v>-3.8647569057422108E-2</v>
      </c>
      <c r="K347" s="15">
        <f t="shared" si="107"/>
        <v>107712</v>
      </c>
      <c r="L347" s="15">
        <f t="shared" si="113"/>
        <v>7092.775999999998</v>
      </c>
      <c r="M347" s="15">
        <f t="shared" si="105"/>
        <v>5</v>
      </c>
      <c r="N347" s="15">
        <f t="shared" si="114"/>
        <v>4.2240000000000002</v>
      </c>
      <c r="P347" s="17">
        <f t="shared" si="115"/>
        <v>-0.42452519607843442</v>
      </c>
      <c r="Q347" s="15">
        <f t="shared" si="116"/>
        <v>4214.775999999998</v>
      </c>
      <c r="R347" s="35"/>
      <c r="S347" s="35">
        <f t="shared" si="117"/>
        <v>-32042.157000000036</v>
      </c>
      <c r="T347" s="35">
        <f t="shared" si="118"/>
        <v>-3034.2951704545485</v>
      </c>
      <c r="U347" s="35">
        <f t="shared" si="119"/>
        <v>7165.7048295454515</v>
      </c>
      <c r="V347" s="15">
        <f t="shared" si="120"/>
        <v>80000</v>
      </c>
      <c r="W347" s="17">
        <f t="shared" si="108"/>
        <v>11.164289055020246</v>
      </c>
      <c r="X347" s="17">
        <f t="shared" si="121"/>
        <v>0.17976385894181135</v>
      </c>
      <c r="Y347" s="17">
        <f t="shared" si="122"/>
        <v>-0.60428905502024577</v>
      </c>
      <c r="Z347" s="150">
        <f t="shared" si="123"/>
        <v>1.4234468545150814</v>
      </c>
      <c r="AA347" s="15">
        <f>SUM(L$2:L347)-SUM(AB$2:AB347)</f>
        <v>-4330.1570000000356</v>
      </c>
      <c r="AC347" s="40">
        <f t="shared" si="124"/>
        <v>-409.84771983901857</v>
      </c>
      <c r="AD347" s="40">
        <f t="shared" si="125"/>
        <v>-10609.847719839019</v>
      </c>
    </row>
    <row r="348" spans="1:30" ht="15" hidden="1" thickTop="1" x14ac:dyDescent="0.25">
      <c r="A348" s="178">
        <v>43605</v>
      </c>
      <c r="B348" s="333"/>
      <c r="C348" s="346" t="s">
        <v>929</v>
      </c>
      <c r="D348" s="179">
        <v>400</v>
      </c>
      <c r="E348" s="347">
        <v>11.02</v>
      </c>
      <c r="F348" s="16">
        <f t="shared" si="109"/>
        <v>9800</v>
      </c>
      <c r="G348" s="17">
        <f t="shared" si="110"/>
        <v>10.984037244897962</v>
      </c>
      <c r="H348" s="15">
        <f t="shared" si="111"/>
        <v>107643.56500000003</v>
      </c>
      <c r="I348" s="347">
        <f t="shared" si="112"/>
        <v>352.43499999996857</v>
      </c>
      <c r="J348" s="33">
        <f t="shared" si="106"/>
        <v>3.2740926036773899E-3</v>
      </c>
      <c r="K348" s="15">
        <f t="shared" si="107"/>
        <v>107996</v>
      </c>
      <c r="L348" s="15">
        <f t="shared" si="113"/>
        <v>4682.5920000000042</v>
      </c>
      <c r="M348" s="15">
        <f t="shared" si="105"/>
        <v>5</v>
      </c>
      <c r="N348" s="15">
        <f t="shared" si="114"/>
        <v>4.4080000000000004</v>
      </c>
      <c r="O348" s="84"/>
      <c r="P348" s="17">
        <f t="shared" si="115"/>
        <v>3.5962755102037391E-2</v>
      </c>
      <c r="Q348" s="15">
        <f t="shared" si="116"/>
        <v>4398.5920000000042</v>
      </c>
      <c r="R348" s="35"/>
      <c r="S348" s="35">
        <f t="shared" si="117"/>
        <v>-27643.565000000031</v>
      </c>
      <c r="T348" s="35">
        <f t="shared" si="118"/>
        <v>-2508.4904718693315</v>
      </c>
      <c r="U348" s="35">
        <f t="shared" si="119"/>
        <v>7291.5095281306685</v>
      </c>
      <c r="V348" s="15">
        <f t="shared" si="120"/>
        <v>80000</v>
      </c>
      <c r="W348" s="17">
        <f t="shared" si="108"/>
        <v>10.971665015503268</v>
      </c>
      <c r="X348" s="17">
        <f t="shared" si="121"/>
        <v>-1.2372229394694401E-2</v>
      </c>
      <c r="Y348" s="17">
        <f t="shared" si="122"/>
        <v>4.8334984496731792E-2</v>
      </c>
      <c r="Z348" s="150">
        <f t="shared" si="123"/>
        <v>1.3440289643991503</v>
      </c>
      <c r="AA348" s="15">
        <f>SUM(L$2:L348)-SUM(AB$2:AB348)</f>
        <v>352.43499999996857</v>
      </c>
      <c r="AC348" s="40">
        <f t="shared" si="124"/>
        <v>31.965406760432725</v>
      </c>
      <c r="AD348" s="40">
        <f t="shared" si="125"/>
        <v>-9768.0345932395667</v>
      </c>
    </row>
    <row r="349" spans="1:30" ht="15" hidden="1" thickTop="1" x14ac:dyDescent="0.25">
      <c r="A349" s="178">
        <v>43606</v>
      </c>
      <c r="B349" s="333"/>
      <c r="C349" s="346" t="s">
        <v>929</v>
      </c>
      <c r="D349" s="179">
        <v>400</v>
      </c>
      <c r="E349" s="347">
        <v>11.45</v>
      </c>
      <c r="F349" s="16">
        <f t="shared" si="109"/>
        <v>9400</v>
      </c>
      <c r="G349" s="17">
        <f t="shared" si="110"/>
        <v>10.965228191489365</v>
      </c>
      <c r="H349" s="15">
        <f t="shared" si="111"/>
        <v>103073.14500000003</v>
      </c>
      <c r="I349" s="347">
        <f t="shared" si="112"/>
        <v>4556.8549999999668</v>
      </c>
      <c r="J349" s="33">
        <f t="shared" si="106"/>
        <v>4.4209915201481098E-2</v>
      </c>
      <c r="K349" s="15">
        <f t="shared" si="107"/>
        <v>107630</v>
      </c>
      <c r="L349" s="15">
        <f t="shared" si="113"/>
        <v>4204.4199999999983</v>
      </c>
      <c r="M349" s="15">
        <f t="shared" si="105"/>
        <v>5</v>
      </c>
      <c r="N349" s="15">
        <f t="shared" si="114"/>
        <v>4.58</v>
      </c>
      <c r="O349" s="84"/>
      <c r="P349" s="17">
        <f t="shared" si="115"/>
        <v>0.48477180851063473</v>
      </c>
      <c r="Q349" s="15">
        <f t="shared" si="116"/>
        <v>4570.4199999999983</v>
      </c>
      <c r="R349" s="35"/>
      <c r="S349" s="35">
        <f t="shared" si="117"/>
        <v>-23073.145000000033</v>
      </c>
      <c r="T349" s="35">
        <f t="shared" si="118"/>
        <v>-2015.1218340611383</v>
      </c>
      <c r="U349" s="35">
        <f t="shared" si="119"/>
        <v>7384.8781659388615</v>
      </c>
      <c r="V349" s="15">
        <f t="shared" si="120"/>
        <v>80000</v>
      </c>
      <c r="W349" s="17">
        <f t="shared" si="108"/>
        <v>10.832947843199708</v>
      </c>
      <c r="X349" s="17">
        <f t="shared" si="121"/>
        <v>-0.1322803482896564</v>
      </c>
      <c r="Y349" s="17">
        <f t="shared" si="122"/>
        <v>0.61705215680029113</v>
      </c>
      <c r="Z349" s="150">
        <f t="shared" si="123"/>
        <v>1.2728713715759656</v>
      </c>
      <c r="AA349" s="15">
        <f>SUM(L$2:L349)-SUM(AB$2:AB349)</f>
        <v>4556.8549999999668</v>
      </c>
      <c r="AC349" s="40">
        <f t="shared" si="124"/>
        <v>397.77961331877447</v>
      </c>
      <c r="AD349" s="40">
        <f t="shared" si="125"/>
        <v>-9002.2203866812251</v>
      </c>
    </row>
    <row r="350" spans="1:30" ht="15" hidden="1" thickTop="1" x14ac:dyDescent="0.25">
      <c r="A350" s="152">
        <v>43607</v>
      </c>
      <c r="B350" s="333" t="s">
        <v>936</v>
      </c>
      <c r="C350" s="302" t="s">
        <v>63</v>
      </c>
      <c r="D350" s="46">
        <v>500</v>
      </c>
      <c r="E350" s="142">
        <v>10.71</v>
      </c>
      <c r="F350" s="16">
        <f t="shared" si="109"/>
        <v>9900</v>
      </c>
      <c r="G350" s="17">
        <f t="shared" si="110"/>
        <v>10.952842929292933</v>
      </c>
      <c r="H350" s="15">
        <f t="shared" si="111"/>
        <v>108433.14500000003</v>
      </c>
      <c r="I350" s="142">
        <f t="shared" si="112"/>
        <v>-2404.1450000000186</v>
      </c>
      <c r="J350" s="33">
        <f t="shared" si="106"/>
        <v>-2.2171680070701864E-2</v>
      </c>
      <c r="K350" s="15">
        <f t="shared" si="107"/>
        <v>106029.00000000001</v>
      </c>
      <c r="L350" s="15">
        <f t="shared" si="113"/>
        <v>-6960.9999999999854</v>
      </c>
      <c r="M350" s="15">
        <f t="shared" si="105"/>
        <v>5</v>
      </c>
      <c r="N350" s="15">
        <f t="shared" si="114"/>
        <v>0</v>
      </c>
      <c r="P350" s="17">
        <f t="shared" si="115"/>
        <v>-0.24284292929293194</v>
      </c>
      <c r="Q350" s="15">
        <f t="shared" si="116"/>
        <v>-5360</v>
      </c>
      <c r="R350" s="35"/>
      <c r="S350" s="35">
        <f t="shared" si="117"/>
        <v>-28433.145000000033</v>
      </c>
      <c r="T350" s="35">
        <f t="shared" si="118"/>
        <v>-2654.8221288515433</v>
      </c>
      <c r="U350" s="35">
        <f t="shared" si="119"/>
        <v>7245.1778711484567</v>
      </c>
      <c r="V350" s="15">
        <f t="shared" si="120"/>
        <v>80000</v>
      </c>
      <c r="W350" s="17">
        <f t="shared" si="108"/>
        <v>11.041826912017404</v>
      </c>
      <c r="X350" s="17">
        <f t="shared" si="121"/>
        <v>8.8983982724471389E-2</v>
      </c>
      <c r="Y350" s="17">
        <f t="shared" si="122"/>
        <v>-0.33182691201740333</v>
      </c>
      <c r="Z350" s="150">
        <f t="shared" si="123"/>
        <v>1.366426080362154</v>
      </c>
      <c r="AA350" s="15">
        <f>SUM(L$2:L350)-SUM(AB$2:AB350)</f>
        <v>-2404.1450000000186</v>
      </c>
      <c r="AC350" s="40">
        <f t="shared" si="124"/>
        <v>-224.36441900093541</v>
      </c>
      <c r="AD350" s="40">
        <f t="shared" si="125"/>
        <v>-10124.364419000936</v>
      </c>
    </row>
    <row r="351" spans="1:30" ht="15" hidden="1" thickTop="1" x14ac:dyDescent="0.25">
      <c r="A351" s="152">
        <v>43608</v>
      </c>
      <c r="B351" s="333" t="s">
        <v>937</v>
      </c>
      <c r="C351" s="302" t="s">
        <v>63</v>
      </c>
      <c r="D351" s="46">
        <v>500</v>
      </c>
      <c r="E351" s="142">
        <v>10.27</v>
      </c>
      <c r="F351" s="16">
        <f t="shared" si="109"/>
        <v>10400</v>
      </c>
      <c r="G351" s="17">
        <f t="shared" si="110"/>
        <v>10.920494711538465</v>
      </c>
      <c r="H351" s="15">
        <f t="shared" si="111"/>
        <v>113573.14500000003</v>
      </c>
      <c r="I351" s="142">
        <f t="shared" si="112"/>
        <v>-6765.1450000000332</v>
      </c>
      <c r="J351" s="33">
        <f t="shared" si="106"/>
        <v>-5.9566414225828125E-2</v>
      </c>
      <c r="K351" s="15">
        <f t="shared" si="107"/>
        <v>106808</v>
      </c>
      <c r="L351" s="15">
        <f t="shared" si="113"/>
        <v>-4361.0000000000146</v>
      </c>
      <c r="M351" s="15">
        <f t="shared" si="105"/>
        <v>5</v>
      </c>
      <c r="N351" s="15">
        <f t="shared" si="114"/>
        <v>0</v>
      </c>
      <c r="P351" s="17">
        <f t="shared" si="115"/>
        <v>-0.65049471153846561</v>
      </c>
      <c r="Q351" s="15">
        <f t="shared" si="116"/>
        <v>-5140</v>
      </c>
      <c r="R351" s="35"/>
      <c r="S351" s="35">
        <f t="shared" si="117"/>
        <v>-33573.145000000033</v>
      </c>
      <c r="T351" s="35">
        <f t="shared" si="118"/>
        <v>-3269.0501460564788</v>
      </c>
      <c r="U351" s="35">
        <f t="shared" si="119"/>
        <v>7130.9498539435208</v>
      </c>
      <c r="V351" s="15">
        <f t="shared" si="120"/>
        <v>80000</v>
      </c>
      <c r="W351" s="17">
        <f t="shared" si="108"/>
        <v>11.218701805308422</v>
      </c>
      <c r="X351" s="17">
        <f t="shared" si="121"/>
        <v>0.2982070937699568</v>
      </c>
      <c r="Y351" s="17">
        <f t="shared" si="122"/>
        <v>-0.94870180530842241</v>
      </c>
      <c r="Z351" s="150">
        <f t="shared" si="123"/>
        <v>1.4584312346900947</v>
      </c>
      <c r="AA351" s="15">
        <f>SUM(L$2:L1033)-SUM(AB$2:AB1033)</f>
        <v>-121803.22099999998</v>
      </c>
      <c r="AC351" s="40">
        <f t="shared" si="124"/>
        <v>-658.399457400198</v>
      </c>
      <c r="AD351" s="40">
        <f t="shared" si="125"/>
        <v>-11058.399457400197</v>
      </c>
    </row>
    <row r="352" spans="1:30" ht="15" hidden="1" thickTop="1" x14ac:dyDescent="0.25">
      <c r="A352" s="152">
        <v>43608</v>
      </c>
      <c r="B352" s="333" t="s">
        <v>938</v>
      </c>
      <c r="C352" s="302" t="s">
        <v>63</v>
      </c>
      <c r="D352" s="46">
        <v>500</v>
      </c>
      <c r="E352" s="142">
        <v>9.8000000000000007</v>
      </c>
      <c r="F352" s="158">
        <f t="shared" si="109"/>
        <v>10900</v>
      </c>
      <c r="G352" s="309">
        <f t="shared" si="110"/>
        <v>10.869554587155966</v>
      </c>
      <c r="H352" s="159">
        <f t="shared" si="111"/>
        <v>118478.14500000003</v>
      </c>
      <c r="I352" s="142">
        <f t="shared" si="112"/>
        <v>-11658.145000000019</v>
      </c>
      <c r="J352" s="310">
        <f t="shared" si="106"/>
        <v>-9.8399118250880907E-2</v>
      </c>
      <c r="K352" s="159">
        <f t="shared" si="107"/>
        <v>106820.00000000001</v>
      </c>
      <c r="L352" s="159">
        <f t="shared" si="113"/>
        <v>-4892.9999999999854</v>
      </c>
      <c r="M352" s="159">
        <f t="shared" ref="M352:M369" si="126">IF(D352*E352*2.5/10000&gt;5,D352*E352*2.5/10000,5)</f>
        <v>5</v>
      </c>
      <c r="N352" s="159">
        <f t="shared" si="114"/>
        <v>0</v>
      </c>
      <c r="O352" s="46"/>
      <c r="P352" s="309">
        <f t="shared" si="115"/>
        <v>-1.0695545871559649</v>
      </c>
      <c r="Q352" s="159">
        <f t="shared" si="116"/>
        <v>-4905</v>
      </c>
      <c r="R352" s="341"/>
      <c r="S352" s="341">
        <f t="shared" si="117"/>
        <v>-38478.145000000033</v>
      </c>
      <c r="T352" s="341">
        <f t="shared" si="118"/>
        <v>-3926.3413265306153</v>
      </c>
      <c r="U352" s="341">
        <f t="shared" si="119"/>
        <v>6973.6586734693847</v>
      </c>
      <c r="V352" s="159">
        <f t="shared" si="120"/>
        <v>80000</v>
      </c>
      <c r="W352" s="309">
        <f t="shared" si="108"/>
        <v>11.471740121774575</v>
      </c>
      <c r="X352" s="309">
        <f t="shared" si="121"/>
        <v>0.60218553461860935</v>
      </c>
      <c r="Y352" s="309">
        <f t="shared" si="122"/>
        <v>-1.6717401217745742</v>
      </c>
      <c r="Z352" s="342">
        <f t="shared" si="123"/>
        <v>1.5630245915917858</v>
      </c>
      <c r="AA352" s="343">
        <f>SUM(L$2:L352)-SUM(AB$2:AB352)</f>
        <v>-11658.145000000019</v>
      </c>
      <c r="AB352" s="344"/>
      <c r="AC352" s="345">
        <f t="shared" si="124"/>
        <v>-1189.0118293367366</v>
      </c>
      <c r="AD352" s="345">
        <f t="shared" si="125"/>
        <v>-12089.011829336736</v>
      </c>
    </row>
    <row r="353" spans="1:30" ht="15" hidden="1" thickTop="1" x14ac:dyDescent="0.25">
      <c r="A353" s="178">
        <v>43609</v>
      </c>
      <c r="B353" s="333"/>
      <c r="C353" s="346" t="s">
        <v>69</v>
      </c>
      <c r="D353" s="179">
        <v>400</v>
      </c>
      <c r="E353" s="347">
        <v>10.130000000000001</v>
      </c>
      <c r="F353" s="158">
        <f t="shared" si="109"/>
        <v>10500</v>
      </c>
      <c r="G353" s="309">
        <f t="shared" si="110"/>
        <v>10.898590190476193</v>
      </c>
      <c r="H353" s="159">
        <f t="shared" si="111"/>
        <v>114435.19700000003</v>
      </c>
      <c r="I353" s="347">
        <f t="shared" si="112"/>
        <v>-8070.1970000000147</v>
      </c>
      <c r="J353" s="310">
        <f t="shared" si="106"/>
        <v>-7.0521982847637527E-2</v>
      </c>
      <c r="K353" s="159">
        <f t="shared" si="107"/>
        <v>106365.00000000001</v>
      </c>
      <c r="L353" s="159">
        <f t="shared" si="113"/>
        <v>3587.948000000004</v>
      </c>
      <c r="M353" s="159">
        <f t="shared" si="126"/>
        <v>5</v>
      </c>
      <c r="N353" s="159">
        <f t="shared" si="114"/>
        <v>4.0520000000000005</v>
      </c>
      <c r="O353" s="179"/>
      <c r="P353" s="309">
        <f t="shared" si="115"/>
        <v>-0.7685901904761927</v>
      </c>
      <c r="Q353" s="159">
        <f t="shared" si="116"/>
        <v>4042.948000000004</v>
      </c>
      <c r="R353" s="341"/>
      <c r="S353" s="341">
        <f t="shared" si="117"/>
        <v>-34435.197000000029</v>
      </c>
      <c r="T353" s="341">
        <f t="shared" si="118"/>
        <v>-3399.3284304047411</v>
      </c>
      <c r="U353" s="341">
        <f t="shared" si="119"/>
        <v>7100.6715695952589</v>
      </c>
      <c r="V353" s="159">
        <f t="shared" si="120"/>
        <v>80000</v>
      </c>
      <c r="W353" s="309">
        <f t="shared" si="108"/>
        <v>11.266539962579911</v>
      </c>
      <c r="X353" s="309">
        <f t="shared" si="121"/>
        <v>0.36794977210371727</v>
      </c>
      <c r="Y353" s="309">
        <f t="shared" si="122"/>
        <v>-1.13653996257991</v>
      </c>
      <c r="Z353" s="342">
        <f t="shared" si="123"/>
        <v>1.4787333700886132</v>
      </c>
      <c r="AA353" s="343">
        <f>SUM(L$2:L353)-SUM(AB$2:AB353)</f>
        <v>-8070.1970000000147</v>
      </c>
      <c r="AB353" s="344"/>
      <c r="AC353" s="345">
        <f t="shared" si="124"/>
        <v>-796.26474842053449</v>
      </c>
      <c r="AD353" s="345">
        <f t="shared" si="125"/>
        <v>-11296.264748420534</v>
      </c>
    </row>
    <row r="354" spans="1:30" ht="15" hidden="1" thickTop="1" x14ac:dyDescent="0.25">
      <c r="A354" s="178">
        <v>43613</v>
      </c>
      <c r="B354" s="333"/>
      <c r="C354" s="346" t="s">
        <v>69</v>
      </c>
      <c r="D354" s="179">
        <v>400</v>
      </c>
      <c r="E354" s="347">
        <v>10.53</v>
      </c>
      <c r="F354" s="158">
        <f t="shared" si="109"/>
        <v>10100</v>
      </c>
      <c r="G354" s="309">
        <f t="shared" si="110"/>
        <v>10.914099900990102</v>
      </c>
      <c r="H354" s="159">
        <f t="shared" si="111"/>
        <v>110232.40900000003</v>
      </c>
      <c r="I354" s="347">
        <f t="shared" si="112"/>
        <v>-3879.4090000000288</v>
      </c>
      <c r="J354" s="310">
        <f t="shared" si="106"/>
        <v>-3.5192998458375688E-2</v>
      </c>
      <c r="K354" s="159">
        <f t="shared" si="107"/>
        <v>106353</v>
      </c>
      <c r="L354" s="159">
        <f t="shared" si="113"/>
        <v>4190.7879999999859</v>
      </c>
      <c r="M354" s="159">
        <f t="shared" si="126"/>
        <v>5</v>
      </c>
      <c r="N354" s="159">
        <f t="shared" si="114"/>
        <v>4.2119999999999997</v>
      </c>
      <c r="O354" s="179"/>
      <c r="P354" s="309">
        <f t="shared" si="115"/>
        <v>-0.38409990099010294</v>
      </c>
      <c r="Q354" s="159">
        <f t="shared" si="116"/>
        <v>4202.7880000000005</v>
      </c>
      <c r="R354" s="341"/>
      <c r="S354" s="341">
        <f t="shared" si="117"/>
        <v>-30232.409000000029</v>
      </c>
      <c r="T354" s="341">
        <f t="shared" si="118"/>
        <v>-2871.0739791073152</v>
      </c>
      <c r="U354" s="341">
        <f t="shared" si="119"/>
        <v>7228.9260208926844</v>
      </c>
      <c r="V354" s="159">
        <f t="shared" si="120"/>
        <v>80000</v>
      </c>
      <c r="W354" s="309">
        <f t="shared" si="108"/>
        <v>11.066650809371676</v>
      </c>
      <c r="X354" s="309">
        <f t="shared" si="121"/>
        <v>0.15255090838157415</v>
      </c>
      <c r="Y354" s="309">
        <f t="shared" si="122"/>
        <v>-0.53665080937167708</v>
      </c>
      <c r="Z354" s="342">
        <f t="shared" si="123"/>
        <v>1.3971646646831741</v>
      </c>
      <c r="AA354" s="343">
        <f>SUM(L$2:L354)-SUM(AB$2:AB354)</f>
        <v>-3879.4090000000288</v>
      </c>
      <c r="AB354" s="344"/>
      <c r="AC354" s="345">
        <f t="shared" si="124"/>
        <v>-368.2307023266884</v>
      </c>
      <c r="AD354" s="345">
        <f t="shared" si="125"/>
        <v>-10468.230702326688</v>
      </c>
    </row>
    <row r="355" spans="1:30" ht="15" hidden="1" thickTop="1" x14ac:dyDescent="0.25">
      <c r="A355" s="178">
        <v>43613</v>
      </c>
      <c r="B355" s="333"/>
      <c r="C355" s="346" t="s">
        <v>69</v>
      </c>
      <c r="D355" s="179">
        <v>400</v>
      </c>
      <c r="E355" s="347">
        <v>10.96</v>
      </c>
      <c r="F355" s="158">
        <f t="shared" si="109"/>
        <v>9700</v>
      </c>
      <c r="G355" s="309">
        <f t="shared" si="110"/>
        <v>10.913174536082478</v>
      </c>
      <c r="H355" s="159">
        <f t="shared" si="111"/>
        <v>105857.79300000003</v>
      </c>
      <c r="I355" s="347">
        <f t="shared" si="112"/>
        <v>454.20699999998033</v>
      </c>
      <c r="J355" s="310">
        <f t="shared" si="106"/>
        <v>4.2907280335985724E-3</v>
      </c>
      <c r="K355" s="159">
        <f t="shared" si="107"/>
        <v>106312.00000000001</v>
      </c>
      <c r="L355" s="159">
        <f t="shared" si="113"/>
        <v>4333.6160000000091</v>
      </c>
      <c r="M355" s="159">
        <f t="shared" si="126"/>
        <v>5</v>
      </c>
      <c r="N355" s="159">
        <f t="shared" si="114"/>
        <v>4.3840000000000003</v>
      </c>
      <c r="O355" s="179"/>
      <c r="P355" s="309">
        <f t="shared" si="115"/>
        <v>4.682546391752318E-2</v>
      </c>
      <c r="Q355" s="159">
        <f t="shared" si="116"/>
        <v>4374.6159999999945</v>
      </c>
      <c r="R355" s="341"/>
      <c r="S355" s="341">
        <f t="shared" si="117"/>
        <v>-25857.793000000034</v>
      </c>
      <c r="T355" s="341">
        <f t="shared" si="118"/>
        <v>-2359.2876824817549</v>
      </c>
      <c r="U355" s="341">
        <f t="shared" si="119"/>
        <v>7340.7123175182451</v>
      </c>
      <c r="V355" s="159">
        <f t="shared" si="120"/>
        <v>80000</v>
      </c>
      <c r="W355" s="309">
        <f t="shared" si="108"/>
        <v>10.898124942055551</v>
      </c>
      <c r="X355" s="309">
        <f t="shared" si="121"/>
        <v>-1.5049594026926627E-2</v>
      </c>
      <c r="Y355" s="309">
        <f t="shared" si="122"/>
        <v>6.1875057944449807E-2</v>
      </c>
      <c r="Z355" s="342">
        <f t="shared" si="123"/>
        <v>1.3213976492242356</v>
      </c>
      <c r="AA355" s="343">
        <f>SUM(L$2:L355)-SUM(AB$2:AB355)</f>
        <v>454.20699999998033</v>
      </c>
      <c r="AB355" s="344"/>
      <c r="AC355" s="345">
        <f t="shared" si="124"/>
        <v>41.421523403282876</v>
      </c>
      <c r="AD355" s="345">
        <f t="shared" si="125"/>
        <v>-9658.5784765967164</v>
      </c>
    </row>
    <row r="356" spans="1:30" ht="15" hidden="1" thickTop="1" x14ac:dyDescent="0.25">
      <c r="A356" s="178">
        <v>43613</v>
      </c>
      <c r="B356" s="333"/>
      <c r="C356" s="346" t="s">
        <v>69</v>
      </c>
      <c r="D356" s="179">
        <v>400</v>
      </c>
      <c r="E356" s="347">
        <v>11.06</v>
      </c>
      <c r="F356" s="158">
        <f t="shared" si="109"/>
        <v>9300</v>
      </c>
      <c r="G356" s="309">
        <f t="shared" si="110"/>
        <v>10.907872795698928</v>
      </c>
      <c r="H356" s="159">
        <f t="shared" si="111"/>
        <v>101443.21700000003</v>
      </c>
      <c r="I356" s="347">
        <f t="shared" si="112"/>
        <v>1414.7829999999667</v>
      </c>
      <c r="J356" s="310">
        <f t="shared" si="106"/>
        <v>1.3946551004982136E-2</v>
      </c>
      <c r="K356" s="159">
        <f t="shared" si="107"/>
        <v>102858</v>
      </c>
      <c r="L356" s="159">
        <f t="shared" si="113"/>
        <v>960.57599999998638</v>
      </c>
      <c r="M356" s="159">
        <f t="shared" si="126"/>
        <v>5</v>
      </c>
      <c r="N356" s="159">
        <f t="shared" si="114"/>
        <v>4.4240000000000004</v>
      </c>
      <c r="O356" s="179"/>
      <c r="P356" s="309">
        <f t="shared" si="115"/>
        <v>0.15212720430107218</v>
      </c>
      <c r="Q356" s="159">
        <f t="shared" si="116"/>
        <v>4414.5760000000009</v>
      </c>
      <c r="R356" s="341"/>
      <c r="S356" s="341">
        <f t="shared" si="117"/>
        <v>-21443.217000000033</v>
      </c>
      <c r="T356" s="341">
        <f t="shared" si="118"/>
        <v>-1938.8080470162779</v>
      </c>
      <c r="U356" s="341">
        <f t="shared" si="119"/>
        <v>7361.1919529837223</v>
      </c>
      <c r="V356" s="159">
        <f t="shared" si="120"/>
        <v>80000</v>
      </c>
      <c r="W356" s="309">
        <f t="shared" si="108"/>
        <v>10.867805174890663</v>
      </c>
      <c r="X356" s="309">
        <f t="shared" si="121"/>
        <v>-4.0067620808265758E-2</v>
      </c>
      <c r="Y356" s="309">
        <f t="shared" si="122"/>
        <v>0.19219482510933794</v>
      </c>
      <c r="Z356" s="342">
        <f t="shared" si="123"/>
        <v>1.2633823515810396</v>
      </c>
      <c r="AA356" s="343">
        <f>SUM(L$2:L356)-SUM(AB$2:AB356)</f>
        <v>1414.7829999999667</v>
      </c>
      <c r="AB356" s="344"/>
      <c r="AC356" s="345">
        <f t="shared" si="124"/>
        <v>127.85493747739301</v>
      </c>
      <c r="AD356" s="345">
        <f t="shared" si="125"/>
        <v>-9172.1450625226062</v>
      </c>
    </row>
    <row r="357" spans="1:30" ht="15" hidden="1" thickTop="1" x14ac:dyDescent="0.25">
      <c r="A357" s="178">
        <v>43613</v>
      </c>
      <c r="B357" s="333"/>
      <c r="C357" s="346" t="s">
        <v>69</v>
      </c>
      <c r="D357" s="179">
        <v>400</v>
      </c>
      <c r="E357" s="347">
        <v>11.06</v>
      </c>
      <c r="F357" s="158">
        <f t="shared" si="109"/>
        <v>8900</v>
      </c>
      <c r="G357" s="309">
        <f t="shared" si="110"/>
        <v>10.902094494382027</v>
      </c>
      <c r="H357" s="159">
        <f t="shared" si="111"/>
        <v>97028.641000000032</v>
      </c>
      <c r="I357" s="347">
        <f t="shared" si="112"/>
        <v>1405.3589999999676</v>
      </c>
      <c r="J357" s="310">
        <f t="shared" si="106"/>
        <v>1.4483960462766506E-2</v>
      </c>
      <c r="K357" s="159">
        <f t="shared" si="107"/>
        <v>98434</v>
      </c>
      <c r="L357" s="159">
        <f t="shared" si="113"/>
        <v>-9.4239999999990687</v>
      </c>
      <c r="M357" s="159">
        <f t="shared" si="126"/>
        <v>5</v>
      </c>
      <c r="N357" s="159">
        <f t="shared" si="114"/>
        <v>4.4240000000000004</v>
      </c>
      <c r="O357" s="179">
        <v>-890</v>
      </c>
      <c r="P357" s="309">
        <f t="shared" si="115"/>
        <v>0.15790550561797367</v>
      </c>
      <c r="Q357" s="159">
        <f t="shared" si="116"/>
        <v>4414.5760000000009</v>
      </c>
      <c r="R357" s="341"/>
      <c r="S357" s="341">
        <f t="shared" si="117"/>
        <v>-17918.641000000032</v>
      </c>
      <c r="T357" s="341">
        <f t="shared" si="118"/>
        <v>-1620.1302893309251</v>
      </c>
      <c r="U357" s="341">
        <f t="shared" si="119"/>
        <v>7279.8697106690752</v>
      </c>
      <c r="V357" s="159">
        <f t="shared" si="120"/>
        <v>79110</v>
      </c>
      <c r="W357" s="309">
        <f t="shared" si="108"/>
        <v>10.866952726373615</v>
      </c>
      <c r="X357" s="309">
        <f t="shared" si="121"/>
        <v>-3.5141768008411844E-2</v>
      </c>
      <c r="Y357" s="309">
        <f t="shared" si="122"/>
        <v>0.19304727362638552</v>
      </c>
      <c r="Z357" s="342">
        <f t="shared" si="123"/>
        <v>1.2225493523540027</v>
      </c>
      <c r="AA357" s="343">
        <f>SUM(L$2:L357)-SUM(AB$2:AB357)</f>
        <v>1405.3589999999676</v>
      </c>
      <c r="AB357" s="344"/>
      <c r="AC357" s="345">
        <f t="shared" si="124"/>
        <v>127.00328395117249</v>
      </c>
      <c r="AD357" s="345">
        <f t="shared" si="125"/>
        <v>-8772.9967160488268</v>
      </c>
    </row>
    <row r="358" spans="1:30" ht="15" hidden="1" thickTop="1" x14ac:dyDescent="0.25">
      <c r="A358" s="178">
        <v>43614</v>
      </c>
      <c r="B358" s="333" t="s">
        <v>939</v>
      </c>
      <c r="C358" s="346" t="s">
        <v>63</v>
      </c>
      <c r="D358" s="179">
        <v>1780</v>
      </c>
      <c r="E358" s="347"/>
      <c r="F358" s="158">
        <f t="shared" si="109"/>
        <v>10680</v>
      </c>
      <c r="G358" s="309">
        <f t="shared" si="110"/>
        <v>9.0022135767790292</v>
      </c>
      <c r="H358" s="159">
        <f t="shared" si="111"/>
        <v>96143.641000000032</v>
      </c>
      <c r="I358" s="347">
        <f t="shared" si="112"/>
        <v>-96143.641000000032</v>
      </c>
      <c r="J358" s="310">
        <f t="shared" si="106"/>
        <v>-1</v>
      </c>
      <c r="K358" s="159">
        <f t="shared" si="107"/>
        <v>0</v>
      </c>
      <c r="L358" s="159">
        <f t="shared" si="113"/>
        <v>-97549</v>
      </c>
      <c r="M358" s="159">
        <f t="shared" si="126"/>
        <v>5</v>
      </c>
      <c r="N358" s="159">
        <f t="shared" si="114"/>
        <v>0</v>
      </c>
      <c r="O358" s="179"/>
      <c r="P358" s="309">
        <f t="shared" si="115"/>
        <v>-9.0022135767790292</v>
      </c>
      <c r="Q358" s="159">
        <f t="shared" si="116"/>
        <v>885</v>
      </c>
      <c r="R358" s="341"/>
      <c r="S358" s="341">
        <f t="shared" si="117"/>
        <v>-17033.641000000032</v>
      </c>
      <c r="T358" s="341" t="e">
        <f t="shared" si="118"/>
        <v>#DIV/0!</v>
      </c>
      <c r="U358" s="341" t="e">
        <f t="shared" si="119"/>
        <v>#DIV/0!</v>
      </c>
      <c r="V358" s="159">
        <f t="shared" si="120"/>
        <v>79110</v>
      </c>
      <c r="W358" s="309" t="e">
        <f t="shared" si="108"/>
        <v>#DIV/0!</v>
      </c>
      <c r="X358" s="309" t="e">
        <f t="shared" si="121"/>
        <v>#DIV/0!</v>
      </c>
      <c r="Y358" s="309" t="e">
        <f t="shared" si="122"/>
        <v>#DIV/0!</v>
      </c>
      <c r="Z358" s="342" t="e">
        <f t="shared" si="123"/>
        <v>#DIV/0!</v>
      </c>
      <c r="AA358" s="343">
        <f>SUM(L$2:L358)-SUM(AB$2:AB358)</f>
        <v>-96143.641000000032</v>
      </c>
      <c r="AB358" s="344"/>
      <c r="AC358" s="345" t="e">
        <f t="shared" si="124"/>
        <v>#DIV/0!</v>
      </c>
      <c r="AD358" s="345" t="e">
        <f t="shared" si="125"/>
        <v>#DIV/0!</v>
      </c>
    </row>
    <row r="359" spans="1:30" ht="15" hidden="1" thickTop="1" x14ac:dyDescent="0.25">
      <c r="A359" s="152">
        <v>43614</v>
      </c>
      <c r="B359" s="333" t="s">
        <v>940</v>
      </c>
      <c r="C359" s="302" t="s">
        <v>63</v>
      </c>
      <c r="D359" s="46">
        <v>400</v>
      </c>
      <c r="E359" s="142">
        <v>8.84</v>
      </c>
      <c r="F359" s="158">
        <f t="shared" si="109"/>
        <v>11080</v>
      </c>
      <c r="G359" s="309">
        <f t="shared" si="110"/>
        <v>8.9968087545126387</v>
      </c>
      <c r="H359" s="159">
        <f t="shared" si="111"/>
        <v>99684.641000000032</v>
      </c>
      <c r="I359" s="142">
        <f t="shared" si="112"/>
        <v>-1737.4410000000353</v>
      </c>
      <c r="J359" s="310">
        <f t="shared" si="106"/>
        <v>-1.7429375103031549E-2</v>
      </c>
      <c r="K359" s="159">
        <f t="shared" si="107"/>
        <v>97947.199999999997</v>
      </c>
      <c r="L359" s="159">
        <f t="shared" si="113"/>
        <v>94406.2</v>
      </c>
      <c r="M359" s="159">
        <f t="shared" si="126"/>
        <v>5</v>
      </c>
      <c r="N359" s="159">
        <f t="shared" si="114"/>
        <v>0</v>
      </c>
      <c r="O359" s="46"/>
      <c r="P359" s="309">
        <f t="shared" si="115"/>
        <v>-0.15680875451263887</v>
      </c>
      <c r="Q359" s="159">
        <f t="shared" si="116"/>
        <v>-3541</v>
      </c>
      <c r="R359" s="341"/>
      <c r="S359" s="341">
        <f t="shared" si="117"/>
        <v>-20574.641000000032</v>
      </c>
      <c r="T359" s="341">
        <f t="shared" si="118"/>
        <v>-2327.4480769230804</v>
      </c>
      <c r="U359" s="341">
        <f t="shared" si="119"/>
        <v>8752.5519230769205</v>
      </c>
      <c r="V359" s="159">
        <f t="shared" si="120"/>
        <v>79110</v>
      </c>
      <c r="W359" s="309">
        <f t="shared" si="108"/>
        <v>9.0385067915357453</v>
      </c>
      <c r="X359" s="309">
        <f t="shared" si="121"/>
        <v>4.1698037023106593E-2</v>
      </c>
      <c r="Y359" s="309">
        <f t="shared" si="122"/>
        <v>-0.19850679153574546</v>
      </c>
      <c r="Z359" s="342">
        <f t="shared" si="123"/>
        <v>1.2659165118217175</v>
      </c>
      <c r="AA359" s="343">
        <f>SUM(L$2:L359)-SUM(AB$2:AB359)</f>
        <v>-1737.4410000000353</v>
      </c>
      <c r="AB359" s="344"/>
      <c r="AC359" s="345">
        <f t="shared" si="124"/>
        <v>-196.44482799774156</v>
      </c>
      <c r="AD359" s="345">
        <f t="shared" si="125"/>
        <v>-11276.444827997742</v>
      </c>
    </row>
    <row r="360" spans="1:30" ht="15" hidden="1" thickTop="1" x14ac:dyDescent="0.25">
      <c r="A360" s="178">
        <v>43614</v>
      </c>
      <c r="B360" s="333"/>
      <c r="C360" s="346" t="s">
        <v>69</v>
      </c>
      <c r="D360" s="179">
        <v>400</v>
      </c>
      <c r="E360" s="347">
        <v>9.43</v>
      </c>
      <c r="F360" s="158">
        <f t="shared" si="109"/>
        <v>10680</v>
      </c>
      <c r="G360" s="309">
        <f t="shared" si="110"/>
        <v>8.9814057116104902</v>
      </c>
      <c r="H360" s="159">
        <f t="shared" si="111"/>
        <v>95921.41300000003</v>
      </c>
      <c r="I360" s="347">
        <f t="shared" si="112"/>
        <v>4790.9869999999646</v>
      </c>
      <c r="J360" s="310">
        <f t="shared" si="106"/>
        <v>4.994700192750455E-2</v>
      </c>
      <c r="K360" s="159">
        <f t="shared" si="107"/>
        <v>100712.4</v>
      </c>
      <c r="L360" s="159">
        <f t="shared" si="113"/>
        <v>6528.4279999999999</v>
      </c>
      <c r="M360" s="159">
        <f t="shared" si="126"/>
        <v>5</v>
      </c>
      <c r="N360" s="159">
        <f t="shared" si="114"/>
        <v>3.7719999999999998</v>
      </c>
      <c r="O360" s="179"/>
      <c r="P360" s="309">
        <f t="shared" si="115"/>
        <v>0.44859428838950954</v>
      </c>
      <c r="Q360" s="159">
        <f t="shared" si="116"/>
        <v>3763.2280000000028</v>
      </c>
      <c r="R360" s="341"/>
      <c r="S360" s="341">
        <f t="shared" si="117"/>
        <v>-16811.41300000003</v>
      </c>
      <c r="T360" s="341">
        <f t="shared" si="118"/>
        <v>-1782.758536585369</v>
      </c>
      <c r="U360" s="341">
        <f t="shared" si="119"/>
        <v>8897.2414634146317</v>
      </c>
      <c r="V360" s="159">
        <f t="shared" si="120"/>
        <v>79110</v>
      </c>
      <c r="W360" s="309">
        <f t="shared" si="108"/>
        <v>8.8915199531562159</v>
      </c>
      <c r="X360" s="309">
        <f t="shared" si="121"/>
        <v>-8.9885758454274267E-2</v>
      </c>
      <c r="Y360" s="309">
        <f t="shared" si="122"/>
        <v>0.53848004684378381</v>
      </c>
      <c r="Z360" s="342">
        <f t="shared" si="123"/>
        <v>1.2003720528341344</v>
      </c>
      <c r="AA360" s="343">
        <f>SUM(L$2:L360)-SUM(AB$2:AB360)</f>
        <v>4790.9869999999646</v>
      </c>
      <c r="AB360" s="344"/>
      <c r="AC360" s="345">
        <f t="shared" si="124"/>
        <v>507.80397735948731</v>
      </c>
      <c r="AD360" s="345">
        <f t="shared" si="125"/>
        <v>-10172.196022640514</v>
      </c>
    </row>
    <row r="361" spans="1:30" ht="15" hidden="1" thickTop="1" x14ac:dyDescent="0.25">
      <c r="A361" s="178">
        <v>43616</v>
      </c>
      <c r="B361" s="333" t="s">
        <v>941</v>
      </c>
      <c r="C361" s="346" t="s">
        <v>63</v>
      </c>
      <c r="D361" s="179">
        <v>400</v>
      </c>
      <c r="E361" s="347">
        <v>8.77</v>
      </c>
      <c r="F361" s="158">
        <f t="shared" si="109"/>
        <v>11080</v>
      </c>
      <c r="G361" s="309">
        <f t="shared" si="110"/>
        <v>8.9742250000000023</v>
      </c>
      <c r="H361" s="159">
        <f t="shared" si="111"/>
        <v>99434.41300000003</v>
      </c>
      <c r="I361" s="347">
        <f t="shared" si="112"/>
        <v>-2262.8130000000383</v>
      </c>
      <c r="J361" s="310">
        <f t="shared" si="106"/>
        <v>-2.2756839727107656E-2</v>
      </c>
      <c r="K361" s="159">
        <f t="shared" si="107"/>
        <v>97171.599999999991</v>
      </c>
      <c r="L361" s="159">
        <f t="shared" si="113"/>
        <v>-7053.8000000000029</v>
      </c>
      <c r="M361" s="159">
        <f t="shared" si="126"/>
        <v>5</v>
      </c>
      <c r="N361" s="159">
        <f t="shared" si="114"/>
        <v>0</v>
      </c>
      <c r="O361" s="179"/>
      <c r="P361" s="309">
        <f t="shared" si="115"/>
        <v>-0.20422500000000277</v>
      </c>
      <c r="Q361" s="159">
        <f t="shared" si="116"/>
        <v>-3513</v>
      </c>
      <c r="R361" s="341"/>
      <c r="S361" s="341">
        <f t="shared" si="117"/>
        <v>-20324.41300000003</v>
      </c>
      <c r="T361" s="341">
        <f t="shared" si="118"/>
        <v>-2317.4929304447014</v>
      </c>
      <c r="U361" s="341">
        <f t="shared" si="119"/>
        <v>8762.5070695552986</v>
      </c>
      <c r="V361" s="159">
        <f t="shared" si="120"/>
        <v>79110</v>
      </c>
      <c r="W361" s="309">
        <f t="shared" si="108"/>
        <v>9.0282380798141677</v>
      </c>
      <c r="X361" s="309">
        <f t="shared" si="121"/>
        <v>5.4013079814165366E-2</v>
      </c>
      <c r="Y361" s="309">
        <f t="shared" si="122"/>
        <v>-0.25823807981416813</v>
      </c>
      <c r="Z361" s="342">
        <f t="shared" si="123"/>
        <v>1.2644782950871063</v>
      </c>
      <c r="AA361" s="343">
        <f>SUM(L$2:L361)-SUM(AB$2:AB361)</f>
        <v>-2262.8130000000383</v>
      </c>
      <c r="AB361" s="344"/>
      <c r="AC361" s="345">
        <f t="shared" si="124"/>
        <v>-257.88843711516972</v>
      </c>
      <c r="AD361" s="345">
        <f t="shared" si="125"/>
        <v>-11337.888437115169</v>
      </c>
    </row>
    <row r="362" spans="1:30" ht="15" hidden="1" thickTop="1" x14ac:dyDescent="0.25">
      <c r="A362" s="178">
        <v>43619</v>
      </c>
      <c r="B362" s="333" t="s">
        <v>942</v>
      </c>
      <c r="C362" s="346" t="s">
        <v>943</v>
      </c>
      <c r="D362" s="179">
        <v>500</v>
      </c>
      <c r="E362" s="347">
        <v>8.35</v>
      </c>
      <c r="F362" s="158">
        <f t="shared" si="109"/>
        <v>11580</v>
      </c>
      <c r="G362" s="309">
        <f t="shared" si="110"/>
        <v>8.9477040587219374</v>
      </c>
      <c r="H362" s="159">
        <f t="shared" si="111"/>
        <v>103614.41300000003</v>
      </c>
      <c r="I362" s="347">
        <f t="shared" si="112"/>
        <v>-6921.4130000000296</v>
      </c>
      <c r="J362" s="310">
        <f t="shared" si="106"/>
        <v>-6.6799712507178297E-2</v>
      </c>
      <c r="K362" s="159">
        <f t="shared" si="107"/>
        <v>96693</v>
      </c>
      <c r="L362" s="159">
        <f t="shared" si="113"/>
        <v>-4658.5999999999913</v>
      </c>
      <c r="M362" s="159">
        <f t="shared" si="126"/>
        <v>5</v>
      </c>
      <c r="N362" s="159">
        <f t="shared" si="114"/>
        <v>0</v>
      </c>
      <c r="O362" s="179"/>
      <c r="P362" s="309">
        <f t="shared" si="115"/>
        <v>-0.59770405872193777</v>
      </c>
      <c r="Q362" s="159">
        <f t="shared" si="116"/>
        <v>-4180</v>
      </c>
      <c r="R362" s="341"/>
      <c r="S362" s="341">
        <f t="shared" si="117"/>
        <v>-24504.41300000003</v>
      </c>
      <c r="T362" s="341">
        <f t="shared" si="118"/>
        <v>-2934.6602395209616</v>
      </c>
      <c r="U362" s="341">
        <f t="shared" si="119"/>
        <v>8645.3397604790389</v>
      </c>
      <c r="V362" s="159">
        <f t="shared" si="120"/>
        <v>79110</v>
      </c>
      <c r="W362" s="309">
        <f t="shared" si="108"/>
        <v>9.1505946777985869</v>
      </c>
      <c r="X362" s="309">
        <f t="shared" si="121"/>
        <v>0.20289061907664951</v>
      </c>
      <c r="Y362" s="309">
        <f t="shared" si="122"/>
        <v>-0.80059467779858728</v>
      </c>
      <c r="Z362" s="342">
        <f t="shared" si="123"/>
        <v>1.3394499604210293</v>
      </c>
      <c r="AA362" s="343">
        <f>SUM(L$2:L1033)-SUM(AB$2:AB1033)</f>
        <v>-121803.22099999998</v>
      </c>
      <c r="AB362" s="344"/>
      <c r="AC362" s="345">
        <f t="shared" si="124"/>
        <v>-828.49728065868624</v>
      </c>
      <c r="AD362" s="345">
        <f t="shared" si="125"/>
        <v>-12408.497280658687</v>
      </c>
    </row>
    <row r="363" spans="1:30" ht="15" hidden="1" thickTop="1" x14ac:dyDescent="0.25">
      <c r="A363" s="152">
        <v>43620</v>
      </c>
      <c r="B363" s="333" t="s">
        <v>944</v>
      </c>
      <c r="C363" s="302" t="s">
        <v>931</v>
      </c>
      <c r="D363" s="46">
        <v>500</v>
      </c>
      <c r="E363" s="142">
        <v>8.0399999999999991</v>
      </c>
      <c r="F363" s="158">
        <f t="shared" si="109"/>
        <v>12080</v>
      </c>
      <c r="G363" s="309">
        <f t="shared" si="110"/>
        <v>8.9105474337748376</v>
      </c>
      <c r="H363" s="159">
        <f t="shared" si="111"/>
        <v>107639.41300000003</v>
      </c>
      <c r="I363" s="142">
        <f t="shared" si="112"/>
        <v>-10516.213000000047</v>
      </c>
      <c r="J363" s="310">
        <f t="shared" si="106"/>
        <v>-9.7698535386847987E-2</v>
      </c>
      <c r="K363" s="159">
        <f t="shared" si="107"/>
        <v>97123.199999999983</v>
      </c>
      <c r="L363" s="159">
        <f t="shared" si="113"/>
        <v>-3594.8000000000175</v>
      </c>
      <c r="M363" s="159">
        <f t="shared" si="126"/>
        <v>5</v>
      </c>
      <c r="N363" s="159">
        <f t="shared" si="114"/>
        <v>0</v>
      </c>
      <c r="O363" s="46"/>
      <c r="P363" s="309">
        <f t="shared" si="115"/>
        <v>-0.87054743377483845</v>
      </c>
      <c r="Q363" s="159">
        <f t="shared" si="116"/>
        <v>-4025</v>
      </c>
      <c r="R363" s="341"/>
      <c r="S363" s="341">
        <f t="shared" si="117"/>
        <v>-28529.41300000003</v>
      </c>
      <c r="T363" s="341">
        <f t="shared" si="118"/>
        <v>-3548.4344527363223</v>
      </c>
      <c r="U363" s="341">
        <f t="shared" si="119"/>
        <v>8531.5655472636772</v>
      </c>
      <c r="V363" s="159">
        <f t="shared" si="120"/>
        <v>79110</v>
      </c>
      <c r="W363" s="309">
        <f t="shared" si="108"/>
        <v>9.2726240643339946</v>
      </c>
      <c r="X363" s="309">
        <f t="shared" si="121"/>
        <v>0.36207663055915695</v>
      </c>
      <c r="Y363" s="309">
        <f t="shared" si="122"/>
        <v>-1.2326240643339954</v>
      </c>
      <c r="Z363" s="342">
        <f t="shared" si="123"/>
        <v>1.4159183250809588</v>
      </c>
      <c r="AA363" s="343">
        <f>SUM(L$2:L363)-SUM(AB$2:AB363)</f>
        <v>-10516.213000000047</v>
      </c>
      <c r="AB363" s="344"/>
      <c r="AC363" s="345">
        <f t="shared" si="124"/>
        <v>-1307.3326981965233</v>
      </c>
      <c r="AD363" s="345">
        <f t="shared" si="125"/>
        <v>-13387.332698196524</v>
      </c>
    </row>
    <row r="364" spans="1:30" ht="15" hidden="1" thickTop="1" x14ac:dyDescent="0.25">
      <c r="A364" s="152">
        <v>43621</v>
      </c>
      <c r="B364" s="333" t="s">
        <v>945</v>
      </c>
      <c r="C364" s="302" t="s">
        <v>923</v>
      </c>
      <c r="D364" s="46">
        <v>500</v>
      </c>
      <c r="E364" s="142">
        <v>7.91</v>
      </c>
      <c r="F364" s="158">
        <f t="shared" si="109"/>
        <v>12580</v>
      </c>
      <c r="G364" s="309">
        <f t="shared" si="110"/>
        <v>8.8711775039745646</v>
      </c>
      <c r="H364" s="159">
        <f t="shared" si="111"/>
        <v>111599.41300000003</v>
      </c>
      <c r="I364" s="142">
        <f t="shared" si="112"/>
        <v>-12091.613000000027</v>
      </c>
      <c r="J364" s="310">
        <f t="shared" si="106"/>
        <v>-0.1083483566351735</v>
      </c>
      <c r="K364" s="159">
        <f t="shared" si="107"/>
        <v>99507.8</v>
      </c>
      <c r="L364" s="159">
        <f t="shared" si="113"/>
        <v>-1575.3999999999796</v>
      </c>
      <c r="M364" s="159">
        <f t="shared" si="126"/>
        <v>5</v>
      </c>
      <c r="N364" s="159">
        <f t="shared" si="114"/>
        <v>0</v>
      </c>
      <c r="O364" s="46"/>
      <c r="P364" s="309">
        <f t="shared" si="115"/>
        <v>-0.96117750397456447</v>
      </c>
      <c r="Q364" s="159">
        <f t="shared" si="116"/>
        <v>-3960</v>
      </c>
      <c r="R364" s="341"/>
      <c r="S364" s="341">
        <f t="shared" si="117"/>
        <v>-32489.41300000003</v>
      </c>
      <c r="T364" s="341">
        <f t="shared" si="118"/>
        <v>-4107.3847029077151</v>
      </c>
      <c r="U364" s="341">
        <f t="shared" si="119"/>
        <v>8472.6152970922849</v>
      </c>
      <c r="V364" s="159">
        <f t="shared" si="120"/>
        <v>79110</v>
      </c>
      <c r="W364" s="309">
        <f t="shared" si="108"/>
        <v>9.3371405671103407</v>
      </c>
      <c r="X364" s="309">
        <f t="shared" si="121"/>
        <v>0.46596306313577607</v>
      </c>
      <c r="Y364" s="309">
        <f t="shared" si="122"/>
        <v>-1.4271405671103405</v>
      </c>
      <c r="Z364" s="342">
        <f t="shared" si="123"/>
        <v>1.4847835714100377</v>
      </c>
      <c r="AA364" s="343">
        <f>SUM(L$2:L364)-SUM(AB$2:AB364)</f>
        <v>-12091.613000000027</v>
      </c>
      <c r="AB364" s="344"/>
      <c r="AC364" s="345">
        <f t="shared" si="124"/>
        <v>-1527.8846009481701</v>
      </c>
      <c r="AD364" s="345">
        <f t="shared" si="125"/>
        <v>-14107.884600948169</v>
      </c>
    </row>
    <row r="365" spans="1:30" ht="15" hidden="1" thickTop="1" x14ac:dyDescent="0.25">
      <c r="A365" s="152">
        <v>43621</v>
      </c>
      <c r="B365" s="333" t="s">
        <v>946</v>
      </c>
      <c r="C365" s="302" t="s">
        <v>63</v>
      </c>
      <c r="D365" s="46">
        <v>400</v>
      </c>
      <c r="E365" s="142">
        <v>7.73</v>
      </c>
      <c r="F365" s="158">
        <f t="shared" si="109"/>
        <v>12980</v>
      </c>
      <c r="G365" s="309">
        <f t="shared" si="110"/>
        <v>8.8363954545454568</v>
      </c>
      <c r="H365" s="159">
        <f t="shared" si="111"/>
        <v>114696.41300000003</v>
      </c>
      <c r="I365" s="142">
        <f t="shared" si="112"/>
        <v>-14361.013000000021</v>
      </c>
      <c r="J365" s="310">
        <f t="shared" si="106"/>
        <v>-0.12520891128478465</v>
      </c>
      <c r="K365" s="159">
        <f t="shared" si="107"/>
        <v>100335.40000000001</v>
      </c>
      <c r="L365" s="159">
        <f t="shared" si="113"/>
        <v>-2269.3999999999942</v>
      </c>
      <c r="M365" s="159">
        <f t="shared" si="126"/>
        <v>5</v>
      </c>
      <c r="N365" s="159">
        <f t="shared" si="114"/>
        <v>0</v>
      </c>
      <c r="O365" s="46"/>
      <c r="P365" s="309">
        <f t="shared" si="115"/>
        <v>-1.1063954545454564</v>
      </c>
      <c r="Q365" s="159">
        <f t="shared" si="116"/>
        <v>-3097</v>
      </c>
      <c r="R365" s="341"/>
      <c r="S365" s="341">
        <f t="shared" si="117"/>
        <v>-35586.41300000003</v>
      </c>
      <c r="T365" s="341">
        <f t="shared" si="118"/>
        <v>-4603.6756791720609</v>
      </c>
      <c r="U365" s="341">
        <f t="shared" si="119"/>
        <v>8376.3243208279382</v>
      </c>
      <c r="V365" s="159">
        <f t="shared" si="120"/>
        <v>79110</v>
      </c>
      <c r="W365" s="309">
        <f t="shared" si="108"/>
        <v>9.444476714361576</v>
      </c>
      <c r="X365" s="309">
        <f t="shared" si="121"/>
        <v>0.60808125981611916</v>
      </c>
      <c r="Y365" s="309">
        <f t="shared" si="122"/>
        <v>-1.7144767143615756</v>
      </c>
      <c r="Z365" s="342">
        <f t="shared" si="123"/>
        <v>1.5496057104337411</v>
      </c>
      <c r="AA365" s="343">
        <f>SUM(L$2:L365)-SUM(AB$2:AB365)</f>
        <v>-14361.013000000021</v>
      </c>
      <c r="AB365" s="344"/>
      <c r="AC365" s="345">
        <f t="shared" si="124"/>
        <v>-1856.8994170116455</v>
      </c>
      <c r="AD365" s="345">
        <f t="shared" si="125"/>
        <v>-14836.899417011646</v>
      </c>
    </row>
    <row r="366" spans="1:30" ht="15" hidden="1" thickTop="1" x14ac:dyDescent="0.25">
      <c r="A366" s="178">
        <v>43628</v>
      </c>
      <c r="B366" s="333"/>
      <c r="C366" s="346" t="s">
        <v>69</v>
      </c>
      <c r="D366" s="179">
        <v>400</v>
      </c>
      <c r="E366" s="347">
        <v>8.0299999999999994</v>
      </c>
      <c r="F366" s="158">
        <f t="shared" si="109"/>
        <v>12580</v>
      </c>
      <c r="G366" s="309">
        <f t="shared" si="110"/>
        <v>8.8626887917329125</v>
      </c>
      <c r="H366" s="159">
        <f t="shared" si="111"/>
        <v>111492.62500000003</v>
      </c>
      <c r="I366" s="347">
        <f t="shared" si="112"/>
        <v>-10475.225000000035</v>
      </c>
      <c r="J366" s="310">
        <f t="shared" si="106"/>
        <v>-9.3954420752045645E-2</v>
      </c>
      <c r="K366" s="159">
        <f t="shared" si="107"/>
        <v>101017.4</v>
      </c>
      <c r="L366" s="159">
        <f t="shared" si="113"/>
        <v>3885.7879999999859</v>
      </c>
      <c r="M366" s="159">
        <f t="shared" si="126"/>
        <v>5</v>
      </c>
      <c r="N366" s="159">
        <f t="shared" si="114"/>
        <v>3.2119999999999997</v>
      </c>
      <c r="O366" s="179"/>
      <c r="P366" s="309">
        <f t="shared" si="115"/>
        <v>-0.8326887917329131</v>
      </c>
      <c r="Q366" s="159">
        <f t="shared" si="116"/>
        <v>3203.7880000000005</v>
      </c>
      <c r="R366" s="341"/>
      <c r="S366" s="341">
        <f t="shared" si="117"/>
        <v>-32382.625000000029</v>
      </c>
      <c r="T366" s="341">
        <f t="shared" si="118"/>
        <v>-4032.7054794520586</v>
      </c>
      <c r="U366" s="341">
        <f t="shared" si="119"/>
        <v>8547.2945205479409</v>
      </c>
      <c r="V366" s="159">
        <f t="shared" si="120"/>
        <v>79110</v>
      </c>
      <c r="W366" s="309">
        <f t="shared" si="108"/>
        <v>9.2555603190948084</v>
      </c>
      <c r="X366" s="309">
        <f t="shared" si="121"/>
        <v>0.3928715273618959</v>
      </c>
      <c r="Y366" s="309">
        <f t="shared" si="122"/>
        <v>-1.225560319094809</v>
      </c>
      <c r="Z366" s="342">
        <f t="shared" si="123"/>
        <v>1.4718107548250876</v>
      </c>
      <c r="AA366" s="343">
        <f>SUM(L$2:L366)-SUM(AB$2:AB366)</f>
        <v>-10475.225000000035</v>
      </c>
      <c r="AB366" s="344"/>
      <c r="AC366" s="345">
        <f t="shared" si="124"/>
        <v>-1303.8589523661317</v>
      </c>
      <c r="AD366" s="345">
        <f t="shared" si="125"/>
        <v>-13883.858952366132</v>
      </c>
    </row>
    <row r="367" spans="1:30" ht="15" hidden="1" thickTop="1" x14ac:dyDescent="0.25">
      <c r="A367" s="178">
        <v>43629</v>
      </c>
      <c r="B367" s="333"/>
      <c r="C367" s="346" t="s">
        <v>69</v>
      </c>
      <c r="D367" s="179">
        <v>400</v>
      </c>
      <c r="E367" s="347">
        <v>8.24</v>
      </c>
      <c r="F367" s="158">
        <f t="shared" si="109"/>
        <v>12180</v>
      </c>
      <c r="G367" s="309">
        <f t="shared" si="110"/>
        <v>8.883819458128082</v>
      </c>
      <c r="H367" s="159">
        <f t="shared" si="111"/>
        <v>108204.92100000003</v>
      </c>
      <c r="I367" s="347">
        <f t="shared" si="112"/>
        <v>-7841.7210000000341</v>
      </c>
      <c r="J367" s="310">
        <f t="shared" si="106"/>
        <v>-7.2471020056472601E-2</v>
      </c>
      <c r="K367" s="159">
        <f t="shared" si="107"/>
        <v>100363.2</v>
      </c>
      <c r="L367" s="159">
        <f t="shared" si="113"/>
        <v>2633.5040000000008</v>
      </c>
      <c r="M367" s="159">
        <f t="shared" si="126"/>
        <v>5</v>
      </c>
      <c r="N367" s="159">
        <f t="shared" si="114"/>
        <v>3.2959999999999998</v>
      </c>
      <c r="O367" s="46"/>
      <c r="P367" s="309">
        <f t="shared" si="115"/>
        <v>-0.64381945812808183</v>
      </c>
      <c r="Q367" s="159">
        <f t="shared" si="116"/>
        <v>3287.7039999999979</v>
      </c>
      <c r="R367" s="341"/>
      <c r="S367" s="341">
        <f t="shared" si="117"/>
        <v>-29094.921000000031</v>
      </c>
      <c r="T367" s="341">
        <f t="shared" si="118"/>
        <v>-3530.9370145631106</v>
      </c>
      <c r="U367" s="341">
        <f t="shared" si="119"/>
        <v>8649.062985436889</v>
      </c>
      <c r="V367" s="159">
        <f t="shared" si="120"/>
        <v>79110</v>
      </c>
      <c r="W367" s="309">
        <f t="shared" si="108"/>
        <v>9.146655554850712</v>
      </c>
      <c r="X367" s="309">
        <f t="shared" si="121"/>
        <v>0.26283609672262997</v>
      </c>
      <c r="Y367" s="309">
        <f t="shared" si="122"/>
        <v>-0.90665555485071181</v>
      </c>
      <c r="Z367" s="342">
        <f t="shared" si="123"/>
        <v>1.4082450342318502</v>
      </c>
      <c r="AA367" s="343">
        <f>SUM(L$2:L367)-SUM(AB$2:AB367)</f>
        <v>-7841.7210000000341</v>
      </c>
      <c r="AB367" s="344"/>
      <c r="AC367" s="345">
        <f t="shared" si="124"/>
        <v>-951.1893373179654</v>
      </c>
      <c r="AD367" s="345">
        <f t="shared" si="125"/>
        <v>-13131.189337317965</v>
      </c>
    </row>
    <row r="368" spans="1:30" ht="15" hidden="1" thickTop="1" x14ac:dyDescent="0.25">
      <c r="A368" s="178">
        <v>43633</v>
      </c>
      <c r="B368" s="333" t="s">
        <v>947</v>
      </c>
      <c r="C368" s="346" t="s">
        <v>63</v>
      </c>
      <c r="D368" s="179">
        <v>400</v>
      </c>
      <c r="E368" s="347">
        <v>7.94</v>
      </c>
      <c r="F368" s="158">
        <f t="shared" si="109"/>
        <v>12580</v>
      </c>
      <c r="G368" s="309">
        <f t="shared" si="110"/>
        <v>8.8542067567567599</v>
      </c>
      <c r="H368" s="159">
        <f t="shared" si="111"/>
        <v>111385.92100000003</v>
      </c>
      <c r="I368" s="347">
        <f t="shared" si="112"/>
        <v>-11500.72100000002</v>
      </c>
      <c r="J368" s="310">
        <f t="shared" si="106"/>
        <v>-0.10325111914278673</v>
      </c>
      <c r="K368" s="159">
        <f t="shared" si="107"/>
        <v>99885.200000000012</v>
      </c>
      <c r="L368" s="159">
        <f t="shared" si="113"/>
        <v>-3658.9999999999854</v>
      </c>
      <c r="M368" s="159">
        <f t="shared" si="126"/>
        <v>5</v>
      </c>
      <c r="N368" s="159">
        <f t="shared" si="114"/>
        <v>0</v>
      </c>
      <c r="O368" s="46"/>
      <c r="P368" s="309">
        <f t="shared" si="115"/>
        <v>-0.91420675675675955</v>
      </c>
      <c r="Q368" s="159">
        <f t="shared" si="116"/>
        <v>-3181</v>
      </c>
      <c r="R368" s="341"/>
      <c r="S368" s="341">
        <f t="shared" si="117"/>
        <v>-32275.921000000031</v>
      </c>
      <c r="T368" s="341">
        <f t="shared" si="118"/>
        <v>-4064.9774559193993</v>
      </c>
      <c r="U368" s="341">
        <f t="shared" si="119"/>
        <v>8515.0225440806007</v>
      </c>
      <c r="V368" s="159">
        <f t="shared" si="120"/>
        <v>79110</v>
      </c>
      <c r="W368" s="309">
        <f t="shared" si="108"/>
        <v>9.2906389372973539</v>
      </c>
      <c r="X368" s="309">
        <f t="shared" si="121"/>
        <v>0.43643218054059396</v>
      </c>
      <c r="Y368" s="309">
        <f t="shared" si="122"/>
        <v>-1.3506389372973535</v>
      </c>
      <c r="Z368" s="342">
        <f t="shared" si="123"/>
        <v>1.4773889246770409</v>
      </c>
      <c r="AA368" s="343">
        <f>SUM(L$2:L368)-SUM(AB$2:AB368)</f>
        <v>-11500.72100000002</v>
      </c>
      <c r="AB368" s="344"/>
      <c r="AC368" s="345">
        <f t="shared" si="124"/>
        <v>-1447.7292996851411</v>
      </c>
      <c r="AD368" s="345">
        <f t="shared" si="125"/>
        <v>-14027.729299685141</v>
      </c>
    </row>
    <row r="369" spans="1:30" ht="15" hidden="1" thickTop="1" x14ac:dyDescent="0.25">
      <c r="A369" s="178">
        <v>43633</v>
      </c>
      <c r="B369" s="333"/>
      <c r="C369" s="346" t="s">
        <v>69</v>
      </c>
      <c r="D369" s="179">
        <v>400</v>
      </c>
      <c r="E369" s="347">
        <v>8.5399999999999991</v>
      </c>
      <c r="F369" s="158">
        <f t="shared" si="109"/>
        <v>12180</v>
      </c>
      <c r="G369" s="309">
        <f t="shared" si="110"/>
        <v>8.8652165024630563</v>
      </c>
      <c r="H369" s="159">
        <f t="shared" si="111"/>
        <v>107978.33700000003</v>
      </c>
      <c r="I369" s="347">
        <f t="shared" si="112"/>
        <v>-3961.1370000000461</v>
      </c>
      <c r="J369" s="310">
        <f t="shared" si="106"/>
        <v>-3.6684552754318069E-2</v>
      </c>
      <c r="K369" s="159">
        <f t="shared" si="107"/>
        <v>104017.19999999998</v>
      </c>
      <c r="L369" s="159">
        <f t="shared" si="113"/>
        <v>7539.5839999999735</v>
      </c>
      <c r="M369" s="159">
        <f t="shared" si="126"/>
        <v>5</v>
      </c>
      <c r="N369" s="159">
        <f t="shared" si="114"/>
        <v>3.4159999999999995</v>
      </c>
      <c r="O369" s="46"/>
      <c r="P369" s="309">
        <f t="shared" si="115"/>
        <v>-0.32521650246305711</v>
      </c>
      <c r="Q369" s="159">
        <f t="shared" si="116"/>
        <v>3407.5840000000026</v>
      </c>
      <c r="R369" s="341"/>
      <c r="S369" s="341">
        <f t="shared" si="117"/>
        <v>-28868.337000000029</v>
      </c>
      <c r="T369" s="341">
        <f t="shared" si="118"/>
        <v>-3380.3673302107763</v>
      </c>
      <c r="U369" s="341">
        <f t="shared" si="119"/>
        <v>8799.6326697892237</v>
      </c>
      <c r="V369" s="159">
        <f t="shared" si="120"/>
        <v>79110</v>
      </c>
      <c r="W369" s="309">
        <f t="shared" si="108"/>
        <v>8.9901479946542935</v>
      </c>
      <c r="X369" s="309">
        <f t="shared" si="121"/>
        <v>0.12493149219123723</v>
      </c>
      <c r="Y369" s="309">
        <f t="shared" si="122"/>
        <v>-0.45014799465429434</v>
      </c>
      <c r="Z369" s="342">
        <f t="shared" si="123"/>
        <v>1.3841486863214423</v>
      </c>
      <c r="AA369" s="343">
        <f>SUM(L$2:L1033)-SUM(AB$2:AB1033)</f>
        <v>-121803.22099999998</v>
      </c>
      <c r="AB369" s="344"/>
      <c r="AC369" s="345">
        <f t="shared" si="124"/>
        <v>-463.60145567916237</v>
      </c>
      <c r="AD369" s="345">
        <f t="shared" si="125"/>
        <v>-12643.601455679162</v>
      </c>
    </row>
    <row r="370" spans="1:30" ht="15" hidden="1" thickTop="1" x14ac:dyDescent="0.25">
      <c r="A370" s="178">
        <v>43636</v>
      </c>
      <c r="B370" s="333" t="s">
        <v>948</v>
      </c>
      <c r="C370" s="346" t="s">
        <v>63</v>
      </c>
      <c r="D370" s="179">
        <v>500</v>
      </c>
      <c r="E370" s="347">
        <v>8.1999999999999993</v>
      </c>
      <c r="F370" s="158">
        <f>IF(C370="买",F369+D370,F369-D370)</f>
        <v>12680</v>
      </c>
      <c r="G370" s="309">
        <f>H370/F370</f>
        <v>8.8393798895899085</v>
      </c>
      <c r="H370" s="159">
        <f>IF(C370="买",H369+D370*E370+M370+N370,H369+-1*D370*E370+M370+N370)+O369</f>
        <v>112083.33700000003</v>
      </c>
      <c r="I370" s="347">
        <f>-H370+K370</f>
        <v>-8107.3370000000432</v>
      </c>
      <c r="J370" s="310">
        <f>(E370-G370)/G370</f>
        <v>-7.2333115849325988E-2</v>
      </c>
      <c r="K370" s="159">
        <f>F370*E370</f>
        <v>103975.99999999999</v>
      </c>
      <c r="L370" s="159">
        <f>I370-I369</f>
        <v>-4146.1999999999971</v>
      </c>
      <c r="M370" s="159">
        <f>IF(D370*E370*2.5/10000&gt;5,D370*E370*2.5/10000,5)</f>
        <v>5</v>
      </c>
      <c r="N370" s="159">
        <f>IF(C370="卖",D370*E370/1000,0)</f>
        <v>0</v>
      </c>
      <c r="O370" s="46"/>
      <c r="P370" s="309">
        <f>E370-G370</f>
        <v>-0.63937988958990921</v>
      </c>
      <c r="Q370" s="159">
        <f>(H370-H369)*-1</f>
        <v>-4105</v>
      </c>
      <c r="R370" s="341"/>
      <c r="S370" s="341">
        <f>S369+Q370+O370+R370</f>
        <v>-32973.337000000029</v>
      </c>
      <c r="T370" s="341">
        <f>S370/E370</f>
        <v>-4021.138658536589</v>
      </c>
      <c r="U370" s="341">
        <f>F370+T370</f>
        <v>8658.861341463411</v>
      </c>
      <c r="V370" s="159">
        <f>H370+S370</f>
        <v>79110</v>
      </c>
      <c r="W370" s="309">
        <f>V370/U370</f>
        <v>9.1363052115383372</v>
      </c>
      <c r="X370" s="309">
        <f>W370-G370</f>
        <v>0.29692532194842869</v>
      </c>
      <c r="Y370" s="309">
        <f>(X370-P370)*-1</f>
        <v>-0.9363052115383379</v>
      </c>
      <c r="Z370" s="342">
        <f>F370/U370</f>
        <v>1.4643957790709912</v>
      </c>
      <c r="AA370" s="343">
        <f>SUM(L$2:L370)-SUM(AB$2:AB370)</f>
        <v>-8107.3370000000432</v>
      </c>
      <c r="AB370" s="344"/>
      <c r="AC370" s="345">
        <f>I370/E370*(1-0.0005)</f>
        <v>-988.2052843292737</v>
      </c>
      <c r="AD370" s="345">
        <f>AC370-F370</f>
        <v>-13668.205284329273</v>
      </c>
    </row>
    <row r="371" spans="1:30" ht="15" hidden="1" thickTop="1" x14ac:dyDescent="0.25">
      <c r="A371" s="178">
        <v>43637</v>
      </c>
      <c r="B371" s="333"/>
      <c r="C371" s="346" t="s">
        <v>69</v>
      </c>
      <c r="D371" s="179">
        <v>400</v>
      </c>
      <c r="E371" s="347">
        <v>8.89</v>
      </c>
      <c r="F371" s="158">
        <f>IF(C371="买",F370+D371,F370-D371)</f>
        <v>12280</v>
      </c>
      <c r="G371" s="309">
        <f>H371/F371</f>
        <v>8.8384277687296446</v>
      </c>
      <c r="H371" s="159">
        <f>IF(C371="买",H370+D371*E371+M371+N371,H370+-1*D371*E371+M371+N371)+O370</f>
        <v>108535.89300000003</v>
      </c>
      <c r="I371" s="347">
        <f>-H371+K371</f>
        <v>633.30699999998615</v>
      </c>
      <c r="J371" s="310">
        <f>(E371-G371)/G371</f>
        <v>5.8350005928450837E-3</v>
      </c>
      <c r="K371" s="159">
        <f>F371*E371</f>
        <v>109169.20000000001</v>
      </c>
      <c r="L371" s="159">
        <f>I371-I370</f>
        <v>8740.6440000000293</v>
      </c>
      <c r="M371" s="159">
        <f>IF(D371*E371*2.5/10000&gt;5,D371*E371*2.5/10000,5)</f>
        <v>5</v>
      </c>
      <c r="N371" s="159">
        <f>IF(C371="卖",D371*E371/1000,0)</f>
        <v>3.556</v>
      </c>
      <c r="O371" s="46"/>
      <c r="P371" s="309">
        <f>E371-G371</f>
        <v>5.1572231270355928E-2</v>
      </c>
      <c r="Q371" s="159">
        <f>(H371-H370)*-1</f>
        <v>3547.4440000000031</v>
      </c>
      <c r="R371" s="341"/>
      <c r="S371" s="341">
        <f>S370+Q371+O371+R371</f>
        <v>-29425.893000000025</v>
      </c>
      <c r="T371" s="341">
        <f>S371/E371</f>
        <v>-3309.9992125984277</v>
      </c>
      <c r="U371" s="341">
        <f>F371+T371</f>
        <v>8970.0007874015719</v>
      </c>
      <c r="V371" s="159">
        <f>H371+S371</f>
        <v>79110</v>
      </c>
      <c r="W371" s="309">
        <f>V371/U371</f>
        <v>8.8193972191296286</v>
      </c>
      <c r="X371" s="309">
        <f>W371-G371</f>
        <v>-1.9030549600016045E-2</v>
      </c>
      <c r="Y371" s="309">
        <f>(X371-P371)*-1</f>
        <v>7.0602780870371973E-2</v>
      </c>
      <c r="Z371" s="342">
        <f>F371/U371</f>
        <v>1.3690076836166329</v>
      </c>
      <c r="AA371" s="343">
        <f>SUM(L$2:L371)-SUM(AB$2:AB371)</f>
        <v>633.30699999998615</v>
      </c>
      <c r="AB371" s="344"/>
      <c r="AC371" s="345">
        <f>I371/E371*(1-0.0005)</f>
        <v>71.202513667040051</v>
      </c>
      <c r="AD371" s="345">
        <f>AC371-F371</f>
        <v>-12208.79748633296</v>
      </c>
    </row>
    <row r="372" spans="1:30" ht="15" hidden="1" thickTop="1" x14ac:dyDescent="0.25">
      <c r="A372" s="178">
        <v>43637</v>
      </c>
      <c r="B372" s="333"/>
      <c r="C372" s="346" t="s">
        <v>69</v>
      </c>
      <c r="D372" s="179">
        <v>500</v>
      </c>
      <c r="E372" s="347">
        <v>9.1999999999999993</v>
      </c>
      <c r="F372" s="158">
        <f>IF(C372="买",F371+D372,F371-D372)</f>
        <v>11780</v>
      </c>
      <c r="G372" s="309">
        <f>H372/F372</f>
        <v>8.8238958404074737</v>
      </c>
      <c r="H372" s="159">
        <f>IF(C372="买",H371+D372*E372+M372+N372,H371+-1*D372*E372+M372+N372)+O371</f>
        <v>103945.49300000003</v>
      </c>
      <c r="I372" s="347">
        <f>-H372+K372</f>
        <v>4430.5069999999541</v>
      </c>
      <c r="J372" s="310">
        <f>(E372-G372)/G372</f>
        <v>4.2623367999225809E-2</v>
      </c>
      <c r="K372" s="159">
        <f>F372*E372</f>
        <v>108375.99999999999</v>
      </c>
      <c r="L372" s="159">
        <f>I372-I371</f>
        <v>3797.199999999968</v>
      </c>
      <c r="M372" s="159">
        <f>IF(D372*E372*2.5/10000&gt;5,D372*E372*2.5/10000,5)</f>
        <v>5</v>
      </c>
      <c r="N372" s="159">
        <f>IF(C372="卖",D372*E372/1000,0)</f>
        <v>4.5999999999999996</v>
      </c>
      <c r="O372" s="46"/>
      <c r="P372" s="309">
        <f>E372-G372</f>
        <v>0.37610415959252563</v>
      </c>
      <c r="Q372" s="159">
        <f>(H372-H371)*-1</f>
        <v>4590.3999999999942</v>
      </c>
      <c r="R372" s="341"/>
      <c r="S372" s="341">
        <f>S371+Q372+O372+R372</f>
        <v>-24835.493000000031</v>
      </c>
      <c r="T372" s="341">
        <f>S372/E372</f>
        <v>-2699.5101086956556</v>
      </c>
      <c r="U372" s="341">
        <f>F372+T372</f>
        <v>9080.4898913043435</v>
      </c>
      <c r="V372" s="159">
        <f>H372+S372</f>
        <v>79110</v>
      </c>
      <c r="W372" s="309">
        <f>V372/U372</f>
        <v>8.7120850248131774</v>
      </c>
      <c r="X372" s="309">
        <f>W372-G372</f>
        <v>-0.11181081559429629</v>
      </c>
      <c r="Y372" s="309">
        <f>(X372-P372)*-1</f>
        <v>0.48791497518682192</v>
      </c>
      <c r="Z372" s="342">
        <f>F372/U372</f>
        <v>1.2972868359537255</v>
      </c>
      <c r="AA372" s="343">
        <f>SUM(L$2:L372)-SUM(AB$2:AB372)</f>
        <v>4430.5069999999541</v>
      </c>
      <c r="AB372" s="344"/>
      <c r="AC372" s="345">
        <f>I372/E372*(1-0.0005)</f>
        <v>481.33605940216904</v>
      </c>
      <c r="AD372" s="345">
        <f>AC372-F372</f>
        <v>-11298.663940597831</v>
      </c>
    </row>
    <row r="373" spans="1:30" ht="15" hidden="1" thickTop="1" x14ac:dyDescent="0.25">
      <c r="A373" s="178">
        <v>43640</v>
      </c>
      <c r="B373" s="333"/>
      <c r="C373" s="346" t="s">
        <v>69</v>
      </c>
      <c r="D373" s="179">
        <v>400</v>
      </c>
      <c r="E373" s="347">
        <v>9.64</v>
      </c>
      <c r="F373" s="158">
        <f>IF(C373="买",F372+D373,F372-D373)</f>
        <v>11380</v>
      </c>
      <c r="G373" s="309">
        <f>H373/F373</f>
        <v>8.7959884885764534</v>
      </c>
      <c r="H373" s="159">
        <f>IF(C373="买",H372+D373*E373+M373+N373,H372+-1*D373*E373+M373+N373)+O372</f>
        <v>100098.34900000003</v>
      </c>
      <c r="I373" s="347">
        <f>-H373+K373</f>
        <v>9604.8509999999806</v>
      </c>
      <c r="J373" s="310">
        <f>(E373-G373)/G373</f>
        <v>9.5954140062789267E-2</v>
      </c>
      <c r="K373" s="159">
        <f>F373*E373</f>
        <v>109703.20000000001</v>
      </c>
      <c r="L373" s="159">
        <f>I373-I372</f>
        <v>5174.3440000000264</v>
      </c>
      <c r="M373" s="159">
        <f>IF(D373*E373*2.5/10000&gt;5,D373*E373*2.5/10000,5)</f>
        <v>5</v>
      </c>
      <c r="N373" s="159">
        <f>IF(C373="卖",D373*E373/1000,0)</f>
        <v>3.8559999999999999</v>
      </c>
      <c r="O373" s="46"/>
      <c r="P373" s="309">
        <f>E373-G373</f>
        <v>0.84401151142354713</v>
      </c>
      <c r="Q373" s="159">
        <f>(H373-H372)*-1</f>
        <v>3847.1440000000002</v>
      </c>
      <c r="R373" s="341"/>
      <c r="S373" s="341">
        <f>S372+Q373+O373+R373</f>
        <v>-20988.349000000031</v>
      </c>
      <c r="T373" s="341">
        <f>S373/E373</f>
        <v>-2177.2146265560195</v>
      </c>
      <c r="U373" s="341">
        <f>F373+T373</f>
        <v>9202.7853734439814</v>
      </c>
      <c r="V373" s="159">
        <f>H373+S373</f>
        <v>79110</v>
      </c>
      <c r="W373" s="309">
        <f>V373/U373</f>
        <v>8.5963104418672831</v>
      </c>
      <c r="X373" s="309">
        <f>W373-G373</f>
        <v>-0.19967804670917033</v>
      </c>
      <c r="Y373" s="309">
        <f>(X373-P373)*-1</f>
        <v>1.0436895581327175</v>
      </c>
      <c r="Z373" s="342">
        <f>F373/U373</f>
        <v>1.2365821366255805</v>
      </c>
      <c r="AA373" s="343">
        <f>SUM(L$2:L373)-SUM(AB$2:AB373)</f>
        <v>9604.8509999999806</v>
      </c>
      <c r="AB373" s="344"/>
      <c r="AC373" s="345">
        <f>I373/E373*(1-0.0005)</f>
        <v>995.85566125518471</v>
      </c>
      <c r="AD373" s="345">
        <f>AC373-F373</f>
        <v>-10384.144338744816</v>
      </c>
    </row>
    <row r="374" spans="1:30" ht="15" hidden="1" thickTop="1" x14ac:dyDescent="0.25">
      <c r="A374" s="178">
        <v>43640</v>
      </c>
      <c r="B374" s="333"/>
      <c r="C374" s="346" t="s">
        <v>69</v>
      </c>
      <c r="D374" s="179">
        <v>500</v>
      </c>
      <c r="E374" s="347">
        <v>10.119999999999999</v>
      </c>
      <c r="F374" s="158">
        <f>IF(C374="买",F373+D374,F373-D374)</f>
        <v>10880</v>
      </c>
      <c r="G374" s="309">
        <f>H374/F374</f>
        <v>8.7360670036764727</v>
      </c>
      <c r="H374" s="159">
        <f>IF(C374="买",H373+D374*E374+M374+N374,H373+-1*D374*E374+M374+N374)+O373</f>
        <v>95048.409000000029</v>
      </c>
      <c r="I374" s="347">
        <f>-H374+K374</f>
        <v>15057.190999999963</v>
      </c>
      <c r="J374" s="310">
        <f>(E374-G374)/G374</f>
        <v>0.158416023565423</v>
      </c>
      <c r="K374" s="159">
        <f>F374*E374</f>
        <v>110105.59999999999</v>
      </c>
      <c r="L374" s="159">
        <f>I374-I373</f>
        <v>5452.339999999982</v>
      </c>
      <c r="M374" s="159">
        <f>IF(D374*E374*2.5/10000&gt;5,D374*E374*2.5/10000,5)</f>
        <v>5</v>
      </c>
      <c r="N374" s="159">
        <f>IF(C374="卖",D374*E374/1000,0)</f>
        <v>5.0599999999999996</v>
      </c>
      <c r="O374" s="46"/>
      <c r="P374" s="309">
        <f>E374-G374</f>
        <v>1.3839329963235265</v>
      </c>
      <c r="Q374" s="159">
        <f>(H374-H373)*-1</f>
        <v>5049.9400000000023</v>
      </c>
      <c r="R374" s="341"/>
      <c r="S374" s="341">
        <f>S373+Q374+O374+R374</f>
        <v>-15938.409000000029</v>
      </c>
      <c r="T374" s="341">
        <f>S374/E374</f>
        <v>-1574.9416007905168</v>
      </c>
      <c r="U374" s="341">
        <f>F374+T374</f>
        <v>9305.0583992094835</v>
      </c>
      <c r="V374" s="159">
        <f>H374+S374</f>
        <v>79110</v>
      </c>
      <c r="W374" s="309">
        <f>V374/U374</f>
        <v>8.5018273508870017</v>
      </c>
      <c r="X374" s="309">
        <f>W374-G374</f>
        <v>-0.23423965278947101</v>
      </c>
      <c r="Y374" s="309">
        <f>(X374-P374)*-1</f>
        <v>1.6181726491129975</v>
      </c>
      <c r="Z374" s="342">
        <f>F374/U374</f>
        <v>1.1692564982638172</v>
      </c>
      <c r="AA374" s="343">
        <f>SUM(L$2:L1033)-SUM(AB$2:AB1033)</f>
        <v>-121803.22099999998</v>
      </c>
      <c r="AB374" s="344"/>
      <c r="AC374" s="345">
        <f>I374/E374*(1-0.0005)</f>
        <v>1487.1207909584946</v>
      </c>
      <c r="AD374" s="345">
        <f>AC374-F374</f>
        <v>-9392.8792090415045</v>
      </c>
    </row>
    <row r="375" spans="1:30" ht="15" hidden="1" thickTop="1" x14ac:dyDescent="0.25">
      <c r="A375" s="178">
        <v>43641</v>
      </c>
      <c r="B375" s="333" t="s">
        <v>949</v>
      </c>
      <c r="C375" s="346" t="s">
        <v>63</v>
      </c>
      <c r="D375" s="179">
        <v>400</v>
      </c>
      <c r="E375" s="347">
        <v>9.2100000000000009</v>
      </c>
      <c r="F375" s="158">
        <f t="shared" ref="F375:F407" si="127">IF(C375="买",F374+D375,F374-D375)</f>
        <v>11280</v>
      </c>
      <c r="G375" s="309">
        <f t="shared" ref="G375:G426" si="128">H375/F375</f>
        <v>8.7533164007092221</v>
      </c>
      <c r="H375" s="159">
        <f t="shared" ref="H375:H426" si="129">IF(C375="买",H374+D375*E375+M375+N375,H374+-1*D375*E375+M375+N375)+O374</f>
        <v>98737.409000000029</v>
      </c>
      <c r="I375" s="347">
        <f t="shared" ref="I375:I426" si="130">-H375+K375</f>
        <v>5151.3909999999742</v>
      </c>
      <c r="J375" s="310">
        <f t="shared" ref="J375:J426" si="131">(E375-G375)/G375</f>
        <v>5.2172637019470329E-2</v>
      </c>
      <c r="K375" s="159">
        <f t="shared" ref="K375:K426" si="132">F375*E375</f>
        <v>103888.8</v>
      </c>
      <c r="L375" s="159">
        <f t="shared" ref="L375:L426" si="133">I375-I374</f>
        <v>-9905.7999999999884</v>
      </c>
      <c r="M375" s="159">
        <f t="shared" ref="M375:M426" si="134">IF(D375*E375*2.5/10000&gt;5,D375*E375*2.5/10000,5)</f>
        <v>5</v>
      </c>
      <c r="N375" s="159">
        <f t="shared" ref="N375:N426" si="135">IF(C375="卖",D375*E375/1000,0)</f>
        <v>0</v>
      </c>
      <c r="O375" s="46"/>
      <c r="P375" s="309">
        <f t="shared" ref="P375:P426" si="136">E375-G375</f>
        <v>0.45668359929077873</v>
      </c>
      <c r="Q375" s="159">
        <f t="shared" ref="Q375:Q426" si="137">(H375-H374)*-1</f>
        <v>-3689</v>
      </c>
      <c r="R375" s="341"/>
      <c r="S375" s="341">
        <f t="shared" ref="S375:S426" si="138">S374+Q375+O375+R375</f>
        <v>-19627.409000000029</v>
      </c>
      <c r="T375" s="341">
        <f t="shared" ref="T375:T426" si="139">S375/E375</f>
        <v>-2131.0976112920766</v>
      </c>
      <c r="U375" s="341">
        <f t="shared" ref="U375:U426" si="140">F375+T375</f>
        <v>9148.9023887079238</v>
      </c>
      <c r="V375" s="159">
        <f t="shared" ref="V375:V426" si="141">H375+S375</f>
        <v>79110</v>
      </c>
      <c r="W375" s="309">
        <f t="shared" ref="W375:W426" si="142">V375/U375</f>
        <v>8.6469389046758103</v>
      </c>
      <c r="X375" s="309">
        <f t="shared" ref="X375:X426" si="143">W375-G375</f>
        <v>-0.10637749603341184</v>
      </c>
      <c r="Y375" s="309">
        <f t="shared" ref="Y375:Y426" si="144">(X375-P375)*-1</f>
        <v>0.56306109532419057</v>
      </c>
      <c r="Z375" s="342">
        <f t="shared" ref="Z375:Z426" si="145">F375/U375</f>
        <v>1.2329347850428913</v>
      </c>
      <c r="AA375" s="343">
        <f>SUM(L$2:L375)-SUM(AB$2:AB375)</f>
        <v>5151.3909999999742</v>
      </c>
      <c r="AB375" s="344"/>
      <c r="AC375" s="345">
        <f t="shared" ref="AC375:AC426" si="146">I375/E375*(1-0.0005)</f>
        <v>559.04617855591471</v>
      </c>
      <c r="AD375" s="345">
        <f t="shared" ref="AD375:AD426" si="147">AC375-F375</f>
        <v>-10720.953821444085</v>
      </c>
    </row>
    <row r="376" spans="1:30" ht="15" hidden="1" thickTop="1" x14ac:dyDescent="0.25">
      <c r="A376" s="178">
        <v>43642</v>
      </c>
      <c r="B376" s="333" t="s">
        <v>950</v>
      </c>
      <c r="C376" s="346" t="s">
        <v>63</v>
      </c>
      <c r="D376" s="179">
        <v>400</v>
      </c>
      <c r="E376" s="347">
        <v>8.89</v>
      </c>
      <c r="F376" s="158">
        <f t="shared" si="127"/>
        <v>11680</v>
      </c>
      <c r="G376" s="309">
        <f t="shared" si="128"/>
        <v>8.7584254280821945</v>
      </c>
      <c r="H376" s="159">
        <f t="shared" si="129"/>
        <v>102298.40900000003</v>
      </c>
      <c r="I376" s="347">
        <f t="shared" si="130"/>
        <v>1536.7909999999829</v>
      </c>
      <c r="J376" s="310">
        <f t="shared" si="131"/>
        <v>1.5022628553294261E-2</v>
      </c>
      <c r="K376" s="159">
        <f t="shared" si="132"/>
        <v>103835.20000000001</v>
      </c>
      <c r="L376" s="159">
        <f t="shared" si="133"/>
        <v>-3614.5999999999913</v>
      </c>
      <c r="M376" s="159">
        <f t="shared" si="134"/>
        <v>5</v>
      </c>
      <c r="N376" s="159">
        <f t="shared" si="135"/>
        <v>0</v>
      </c>
      <c r="O376" s="46"/>
      <c r="P376" s="309">
        <f t="shared" si="136"/>
        <v>0.13157457191780608</v>
      </c>
      <c r="Q376" s="159">
        <f t="shared" si="137"/>
        <v>-3561</v>
      </c>
      <c r="R376" s="341"/>
      <c r="S376" s="341">
        <f t="shared" si="138"/>
        <v>-23188.409000000029</v>
      </c>
      <c r="T376" s="341">
        <f t="shared" si="139"/>
        <v>-2608.3699662542213</v>
      </c>
      <c r="U376" s="341">
        <f t="shared" si="140"/>
        <v>9071.6300337457797</v>
      </c>
      <c r="V376" s="159">
        <f t="shared" si="141"/>
        <v>79110</v>
      </c>
      <c r="W376" s="309">
        <f t="shared" si="142"/>
        <v>8.7205937307536541</v>
      </c>
      <c r="X376" s="309">
        <f t="shared" si="143"/>
        <v>-3.7831697328540415E-2</v>
      </c>
      <c r="Y376" s="309">
        <f t="shared" si="144"/>
        <v>0.1694062692463465</v>
      </c>
      <c r="Z376" s="342">
        <f t="shared" si="145"/>
        <v>1.2875304610694309</v>
      </c>
      <c r="AA376" s="343">
        <f>SUM(L$2:L376)-SUM(AB$2:AB376)</f>
        <v>1536.7909999999829</v>
      </c>
      <c r="AB376" s="344"/>
      <c r="AC376" s="345">
        <f t="shared" si="146"/>
        <v>172.78094538807454</v>
      </c>
      <c r="AD376" s="345">
        <f t="shared" si="147"/>
        <v>-11507.219054611925</v>
      </c>
    </row>
    <row r="377" spans="1:30" ht="15" hidden="1" thickTop="1" x14ac:dyDescent="0.25">
      <c r="A377" s="178">
        <v>43648</v>
      </c>
      <c r="B377" s="333"/>
      <c r="C377" s="346" t="s">
        <v>69</v>
      </c>
      <c r="D377" s="179">
        <v>400</v>
      </c>
      <c r="E377" s="347">
        <v>9.2899999999999991</v>
      </c>
      <c r="F377" s="158">
        <f t="shared" si="127"/>
        <v>11280</v>
      </c>
      <c r="G377" s="309">
        <f t="shared" si="128"/>
        <v>8.74034796099291</v>
      </c>
      <c r="H377" s="159">
        <f t="shared" si="129"/>
        <v>98591.125000000029</v>
      </c>
      <c r="I377" s="347">
        <f t="shared" si="130"/>
        <v>6200.074999999968</v>
      </c>
      <c r="J377" s="310">
        <f t="shared" si="131"/>
        <v>6.2886745637601396E-2</v>
      </c>
      <c r="K377" s="159">
        <f t="shared" si="132"/>
        <v>104791.2</v>
      </c>
      <c r="L377" s="159">
        <f t="shared" si="133"/>
        <v>4663.2839999999851</v>
      </c>
      <c r="M377" s="159">
        <f t="shared" si="134"/>
        <v>5</v>
      </c>
      <c r="N377" s="159">
        <f t="shared" si="135"/>
        <v>3.7159999999999997</v>
      </c>
      <c r="O377" s="46"/>
      <c r="P377" s="309">
        <f t="shared" si="136"/>
        <v>0.54965203900708914</v>
      </c>
      <c r="Q377" s="159">
        <f t="shared" si="137"/>
        <v>3707.2839999999997</v>
      </c>
      <c r="R377" s="341"/>
      <c r="S377" s="341">
        <f t="shared" si="138"/>
        <v>-19481.125000000029</v>
      </c>
      <c r="T377" s="341">
        <f t="shared" si="139"/>
        <v>-2096.9994617868711</v>
      </c>
      <c r="U377" s="341">
        <f t="shared" si="140"/>
        <v>9183.0005382131294</v>
      </c>
      <c r="V377" s="159">
        <f t="shared" si="141"/>
        <v>79110</v>
      </c>
      <c r="W377" s="309">
        <f t="shared" si="142"/>
        <v>8.6148312494157366</v>
      </c>
      <c r="X377" s="309">
        <f t="shared" si="143"/>
        <v>-0.12551671157717337</v>
      </c>
      <c r="Y377" s="309">
        <f t="shared" si="144"/>
        <v>0.67516875058426251</v>
      </c>
      <c r="Z377" s="342">
        <f t="shared" si="145"/>
        <v>1.228356674167735</v>
      </c>
      <c r="AA377" s="343">
        <f>SUM(L$2:L377)-SUM(AB$2:AB377)</f>
        <v>6200.074999999968</v>
      </c>
      <c r="AB377" s="344"/>
      <c r="AC377" s="345">
        <f t="shared" si="146"/>
        <v>667.05866119482982</v>
      </c>
      <c r="AD377" s="345">
        <f t="shared" si="147"/>
        <v>-10612.941338805171</v>
      </c>
    </row>
    <row r="378" spans="1:30" ht="15" hidden="1" thickTop="1" x14ac:dyDescent="0.25">
      <c r="A378" s="178">
        <v>43650</v>
      </c>
      <c r="B378" s="333" t="s">
        <v>951</v>
      </c>
      <c r="C378" s="346" t="s">
        <v>952</v>
      </c>
      <c r="D378" s="179">
        <v>400</v>
      </c>
      <c r="E378" s="347">
        <v>8.84</v>
      </c>
      <c r="F378" s="158">
        <f t="shared" si="127"/>
        <v>11680</v>
      </c>
      <c r="G378" s="309">
        <f t="shared" si="128"/>
        <v>8.7441887842465782</v>
      </c>
      <c r="H378" s="159">
        <f t="shared" si="129"/>
        <v>102132.12500000003</v>
      </c>
      <c r="I378" s="347">
        <f t="shared" si="130"/>
        <v>1119.074999999968</v>
      </c>
      <c r="J378" s="310">
        <f t="shared" si="131"/>
        <v>1.095713028589158E-2</v>
      </c>
      <c r="K378" s="159">
        <f t="shared" si="132"/>
        <v>103251.2</v>
      </c>
      <c r="L378" s="159">
        <f t="shared" si="133"/>
        <v>-5081</v>
      </c>
      <c r="M378" s="159">
        <f t="shared" si="134"/>
        <v>5</v>
      </c>
      <c r="N378" s="159">
        <f t="shared" si="135"/>
        <v>0</v>
      </c>
      <c r="O378" s="46"/>
      <c r="P378" s="309">
        <f t="shared" si="136"/>
        <v>9.5811215753421664E-2</v>
      </c>
      <c r="Q378" s="159">
        <f t="shared" si="137"/>
        <v>-3541</v>
      </c>
      <c r="R378" s="341"/>
      <c r="S378" s="341">
        <f t="shared" si="138"/>
        <v>-23022.125000000029</v>
      </c>
      <c r="T378" s="341">
        <f t="shared" si="139"/>
        <v>-2604.312782805433</v>
      </c>
      <c r="U378" s="341">
        <f t="shared" si="140"/>
        <v>9075.687217194567</v>
      </c>
      <c r="V378" s="159">
        <f t="shared" si="141"/>
        <v>79110</v>
      </c>
      <c r="W378" s="309">
        <f t="shared" si="142"/>
        <v>8.7166952878367372</v>
      </c>
      <c r="X378" s="309">
        <f t="shared" si="143"/>
        <v>-2.7493496409841001E-2</v>
      </c>
      <c r="Y378" s="309">
        <f t="shared" si="144"/>
        <v>0.12330471216326266</v>
      </c>
      <c r="Z378" s="342">
        <f t="shared" si="145"/>
        <v>1.2869548851211363</v>
      </c>
      <c r="AA378" s="343">
        <f>SUM(L$2:L378)-SUM(AB$2:AB378)</f>
        <v>1119.074999999968</v>
      </c>
      <c r="AB378" s="344"/>
      <c r="AC378" s="345">
        <f t="shared" si="146"/>
        <v>126.52889847284706</v>
      </c>
      <c r="AD378" s="345">
        <f t="shared" si="147"/>
        <v>-11553.471101527153</v>
      </c>
    </row>
    <row r="379" spans="1:30" ht="15" hidden="1" thickTop="1" x14ac:dyDescent="0.25">
      <c r="A379" s="178">
        <v>43650</v>
      </c>
      <c r="B379" s="333" t="s">
        <v>953</v>
      </c>
      <c r="C379" s="346" t="s">
        <v>952</v>
      </c>
      <c r="D379" s="179">
        <v>400</v>
      </c>
      <c r="E379" s="347">
        <v>8.68</v>
      </c>
      <c r="F379" s="158">
        <f t="shared" si="127"/>
        <v>12080</v>
      </c>
      <c r="G379" s="309">
        <f t="shared" si="128"/>
        <v>8.74247723509934</v>
      </c>
      <c r="H379" s="159">
        <f t="shared" si="129"/>
        <v>105609.12500000003</v>
      </c>
      <c r="I379" s="347">
        <f t="shared" si="130"/>
        <v>-754.72500000003492</v>
      </c>
      <c r="J379" s="310">
        <f t="shared" si="131"/>
        <v>-7.1463995180343649E-3</v>
      </c>
      <c r="K379" s="159">
        <f t="shared" si="132"/>
        <v>104854.39999999999</v>
      </c>
      <c r="L379" s="159">
        <f t="shared" si="133"/>
        <v>-1873.8000000000029</v>
      </c>
      <c r="M379" s="159">
        <f t="shared" si="134"/>
        <v>5</v>
      </c>
      <c r="N379" s="159">
        <f t="shared" si="135"/>
        <v>0</v>
      </c>
      <c r="O379" s="46"/>
      <c r="P379" s="309">
        <f t="shared" si="136"/>
        <v>-6.2477235099340334E-2</v>
      </c>
      <c r="Q379" s="159">
        <f t="shared" si="137"/>
        <v>-3477</v>
      </c>
      <c r="R379" s="341"/>
      <c r="S379" s="341">
        <f t="shared" si="138"/>
        <v>-26499.125000000029</v>
      </c>
      <c r="T379" s="341">
        <f t="shared" si="139"/>
        <v>-3052.8945852534598</v>
      </c>
      <c r="U379" s="341">
        <f t="shared" si="140"/>
        <v>9027.1054147465402</v>
      </c>
      <c r="V379" s="159">
        <f t="shared" si="141"/>
        <v>79110</v>
      </c>
      <c r="W379" s="309">
        <f t="shared" si="142"/>
        <v>8.7636065344675291</v>
      </c>
      <c r="X379" s="309">
        <f t="shared" si="143"/>
        <v>2.1129299368189081E-2</v>
      </c>
      <c r="Y379" s="309">
        <f t="shared" si="144"/>
        <v>-8.3606534467529414E-2</v>
      </c>
      <c r="Z379" s="342">
        <f t="shared" si="145"/>
        <v>1.3381919723975193</v>
      </c>
      <c r="AA379" s="343">
        <f>SUM(L$2:L379)-SUM(AB$2:AB379)</f>
        <v>-754.72500000003492</v>
      </c>
      <c r="AB379" s="344"/>
      <c r="AC379" s="345">
        <f t="shared" si="146"/>
        <v>-86.906409850234439</v>
      </c>
      <c r="AD379" s="345">
        <f t="shared" si="147"/>
        <v>-12166.906409850235</v>
      </c>
    </row>
    <row r="380" spans="1:30" ht="15" hidden="1" thickTop="1" x14ac:dyDescent="0.25">
      <c r="A380" s="178">
        <v>43654</v>
      </c>
      <c r="B380" s="333" t="s">
        <v>954</v>
      </c>
      <c r="C380" s="346" t="s">
        <v>931</v>
      </c>
      <c r="D380" s="179">
        <v>500</v>
      </c>
      <c r="E380" s="347">
        <v>8.5</v>
      </c>
      <c r="F380" s="158">
        <f t="shared" si="127"/>
        <v>12580</v>
      </c>
      <c r="G380" s="309">
        <f t="shared" si="128"/>
        <v>8.7332372813990489</v>
      </c>
      <c r="H380" s="159">
        <f t="shared" si="129"/>
        <v>109864.12500000003</v>
      </c>
      <c r="I380" s="347">
        <f t="shared" si="130"/>
        <v>-2934.1250000000291</v>
      </c>
      <c r="J380" s="310">
        <f t="shared" si="131"/>
        <v>-2.6706852669149586E-2</v>
      </c>
      <c r="K380" s="159">
        <f t="shared" si="132"/>
        <v>106930</v>
      </c>
      <c r="L380" s="159">
        <f t="shared" si="133"/>
        <v>-2179.3999999999942</v>
      </c>
      <c r="M380" s="159">
        <f t="shared" si="134"/>
        <v>5</v>
      </c>
      <c r="N380" s="159">
        <f t="shared" si="135"/>
        <v>0</v>
      </c>
      <c r="O380" s="46"/>
      <c r="P380" s="309">
        <f t="shared" si="136"/>
        <v>-0.23323728139904887</v>
      </c>
      <c r="Q380" s="159">
        <f t="shared" si="137"/>
        <v>-4255</v>
      </c>
      <c r="R380" s="341"/>
      <c r="S380" s="341">
        <f t="shared" si="138"/>
        <v>-30754.125000000029</v>
      </c>
      <c r="T380" s="341">
        <f t="shared" si="139"/>
        <v>-3618.1323529411798</v>
      </c>
      <c r="U380" s="341">
        <f t="shared" si="140"/>
        <v>8961.8676470588198</v>
      </c>
      <c r="V380" s="159">
        <f t="shared" si="141"/>
        <v>79110</v>
      </c>
      <c r="W380" s="309">
        <f t="shared" si="142"/>
        <v>8.8274010636569678</v>
      </c>
      <c r="X380" s="309">
        <f t="shared" si="143"/>
        <v>9.4163782257918882E-2</v>
      </c>
      <c r="Y380" s="309">
        <f t="shared" si="144"/>
        <v>-0.32740106365696775</v>
      </c>
      <c r="Z380" s="342">
        <f t="shared" si="145"/>
        <v>1.403725260786306</v>
      </c>
      <c r="AA380" s="343">
        <f>SUM(L$2:L380)-SUM(AB$2:AB380)</f>
        <v>-2934.1250000000291</v>
      </c>
      <c r="AB380" s="344"/>
      <c r="AC380" s="345">
        <f t="shared" si="146"/>
        <v>-345.01858088235639</v>
      </c>
      <c r="AD380" s="345">
        <f t="shared" si="147"/>
        <v>-12925.018580882357</v>
      </c>
    </row>
    <row r="381" spans="1:30" ht="15" hidden="1" thickTop="1" x14ac:dyDescent="0.25">
      <c r="A381" s="178">
        <v>43654</v>
      </c>
      <c r="B381" s="333" t="s">
        <v>955</v>
      </c>
      <c r="C381" s="346" t="s">
        <v>931</v>
      </c>
      <c r="D381" s="179">
        <v>500</v>
      </c>
      <c r="E381" s="347">
        <v>8.31</v>
      </c>
      <c r="F381" s="158">
        <f t="shared" si="127"/>
        <v>13080</v>
      </c>
      <c r="G381" s="309">
        <f t="shared" si="128"/>
        <v>8.7174407492354771</v>
      </c>
      <c r="H381" s="159">
        <f t="shared" si="129"/>
        <v>114024.12500000003</v>
      </c>
      <c r="I381" s="347">
        <f t="shared" si="130"/>
        <v>-5329.3250000000262</v>
      </c>
      <c r="J381" s="310">
        <f t="shared" si="131"/>
        <v>-4.673857396406271E-2</v>
      </c>
      <c r="K381" s="159">
        <f t="shared" si="132"/>
        <v>108694.8</v>
      </c>
      <c r="L381" s="159">
        <f t="shared" si="133"/>
        <v>-2395.1999999999971</v>
      </c>
      <c r="M381" s="159">
        <f t="shared" si="134"/>
        <v>5</v>
      </c>
      <c r="N381" s="159">
        <f t="shared" si="135"/>
        <v>0</v>
      </c>
      <c r="O381" s="46"/>
      <c r="P381" s="309">
        <f t="shared" si="136"/>
        <v>-0.40744074923547657</v>
      </c>
      <c r="Q381" s="159">
        <f t="shared" si="137"/>
        <v>-4160</v>
      </c>
      <c r="R381" s="341"/>
      <c r="S381" s="341">
        <f t="shared" si="138"/>
        <v>-34914.125000000029</v>
      </c>
      <c r="T381" s="341">
        <f t="shared" si="139"/>
        <v>-4201.4590854392327</v>
      </c>
      <c r="U381" s="341">
        <f t="shared" si="140"/>
        <v>8878.5409145607664</v>
      </c>
      <c r="V381" s="159">
        <f t="shared" si="141"/>
        <v>79110</v>
      </c>
      <c r="W381" s="309">
        <f t="shared" si="142"/>
        <v>8.9102478392885445</v>
      </c>
      <c r="X381" s="309">
        <f t="shared" si="143"/>
        <v>0.1928070900530674</v>
      </c>
      <c r="Y381" s="309">
        <f t="shared" si="144"/>
        <v>-0.60024783928854397</v>
      </c>
      <c r="Z381" s="342">
        <f t="shared" si="145"/>
        <v>1.4732150390329182</v>
      </c>
      <c r="AA381" s="343">
        <f>SUM(L$2:L381)-SUM(AB$2:AB381)</f>
        <v>-5329.3250000000262</v>
      </c>
      <c r="AB381" s="344"/>
      <c r="AC381" s="345">
        <f t="shared" si="146"/>
        <v>-640.99402376654939</v>
      </c>
      <c r="AD381" s="345">
        <f t="shared" si="147"/>
        <v>-13720.994023766549</v>
      </c>
    </row>
    <row r="382" spans="1:30" ht="15" hidden="1" thickTop="1" x14ac:dyDescent="0.25">
      <c r="A382" s="178">
        <v>43654</v>
      </c>
      <c r="B382" s="333"/>
      <c r="C382" s="346" t="s">
        <v>63</v>
      </c>
      <c r="D382" s="179">
        <v>400</v>
      </c>
      <c r="E382" s="347">
        <v>8.1199999999999992</v>
      </c>
      <c r="F382" s="158">
        <f t="shared" si="127"/>
        <v>13480</v>
      </c>
      <c r="G382" s="309">
        <f t="shared" si="128"/>
        <v>8.7000834569732959</v>
      </c>
      <c r="H382" s="159">
        <f t="shared" si="129"/>
        <v>117277.12500000003</v>
      </c>
      <c r="I382" s="347">
        <f t="shared" si="130"/>
        <v>-7819.5250000000378</v>
      </c>
      <c r="J382" s="310">
        <f t="shared" si="131"/>
        <v>-6.6675619819295859E-2</v>
      </c>
      <c r="K382" s="159">
        <f t="shared" si="132"/>
        <v>109457.59999999999</v>
      </c>
      <c r="L382" s="159">
        <f t="shared" si="133"/>
        <v>-2490.2000000000116</v>
      </c>
      <c r="M382" s="159">
        <f t="shared" si="134"/>
        <v>5</v>
      </c>
      <c r="N382" s="159">
        <f t="shared" si="135"/>
        <v>0</v>
      </c>
      <c r="O382" s="46"/>
      <c r="P382" s="309">
        <f t="shared" si="136"/>
        <v>-0.58008345697329666</v>
      </c>
      <c r="Q382" s="159">
        <f t="shared" si="137"/>
        <v>-3253</v>
      </c>
      <c r="R382" s="341"/>
      <c r="S382" s="341">
        <f t="shared" si="138"/>
        <v>-38167.125000000029</v>
      </c>
      <c r="T382" s="341">
        <f t="shared" si="139"/>
        <v>-4700.3848522167527</v>
      </c>
      <c r="U382" s="341">
        <f t="shared" si="140"/>
        <v>8779.6151477832464</v>
      </c>
      <c r="V382" s="159">
        <f t="shared" si="141"/>
        <v>79110</v>
      </c>
      <c r="W382" s="309">
        <f t="shared" si="142"/>
        <v>9.0106455315384046</v>
      </c>
      <c r="X382" s="309">
        <f t="shared" si="143"/>
        <v>0.31056207456510876</v>
      </c>
      <c r="Y382" s="309">
        <f t="shared" si="144"/>
        <v>-0.89064553153840542</v>
      </c>
      <c r="Z382" s="342">
        <f t="shared" si="145"/>
        <v>1.5353748169022587</v>
      </c>
      <c r="AA382" s="343">
        <f>SUM(L$2:L382)-SUM(AB$2:AB382)</f>
        <v>-7819.5250000000378</v>
      </c>
      <c r="AB382" s="344"/>
      <c r="AC382" s="345">
        <f t="shared" si="146"/>
        <v>-962.51419181034964</v>
      </c>
      <c r="AD382" s="345">
        <f t="shared" si="147"/>
        <v>-14442.514191810349</v>
      </c>
    </row>
    <row r="383" spans="1:30" ht="15" hidden="1" thickTop="1" x14ac:dyDescent="0.25">
      <c r="A383" s="178">
        <v>43655</v>
      </c>
      <c r="B383" s="333"/>
      <c r="C383" s="346" t="s">
        <v>63</v>
      </c>
      <c r="D383" s="179">
        <v>500</v>
      </c>
      <c r="E383" s="347">
        <v>7.99</v>
      </c>
      <c r="F383" s="158">
        <f t="shared" si="127"/>
        <v>13980</v>
      </c>
      <c r="G383" s="309">
        <f t="shared" si="128"/>
        <v>8.6750447067238934</v>
      </c>
      <c r="H383" s="159">
        <f t="shared" si="129"/>
        <v>121277.12500000003</v>
      </c>
      <c r="I383" s="347">
        <f t="shared" si="130"/>
        <v>-9576.925000000032</v>
      </c>
      <c r="J383" s="310">
        <f t="shared" si="131"/>
        <v>-7.8967282576990705E-2</v>
      </c>
      <c r="K383" s="159">
        <f t="shared" si="132"/>
        <v>111700.2</v>
      </c>
      <c r="L383" s="159">
        <f t="shared" si="133"/>
        <v>-1757.3999999999942</v>
      </c>
      <c r="M383" s="159">
        <f t="shared" si="134"/>
        <v>5</v>
      </c>
      <c r="N383" s="159">
        <f t="shared" si="135"/>
        <v>0</v>
      </c>
      <c r="O383" s="46"/>
      <c r="P383" s="309">
        <f t="shared" si="136"/>
        <v>-0.68504470672389317</v>
      </c>
      <c r="Q383" s="159">
        <f t="shared" si="137"/>
        <v>-4000</v>
      </c>
      <c r="R383" s="341"/>
      <c r="S383" s="341">
        <f t="shared" si="138"/>
        <v>-42167.125000000029</v>
      </c>
      <c r="T383" s="341">
        <f t="shared" si="139"/>
        <v>-5277.487484355448</v>
      </c>
      <c r="U383" s="341">
        <f t="shared" si="140"/>
        <v>8702.512515644552</v>
      </c>
      <c r="V383" s="159">
        <f t="shared" si="141"/>
        <v>79110</v>
      </c>
      <c r="W383" s="309">
        <f t="shared" si="142"/>
        <v>9.0904781645281805</v>
      </c>
      <c r="X383" s="309">
        <f t="shared" si="143"/>
        <v>0.41543345780428709</v>
      </c>
      <c r="Y383" s="309">
        <f t="shared" si="144"/>
        <v>-1.1004781645281803</v>
      </c>
      <c r="Z383" s="342">
        <f t="shared" si="145"/>
        <v>1.6064326221729737</v>
      </c>
      <c r="AA383" s="343">
        <f>SUM(L$2:L383)-SUM(AB$2:AB383)</f>
        <v>-9576.925000000032</v>
      </c>
      <c r="AB383" s="344"/>
      <c r="AC383" s="345">
        <f t="shared" si="146"/>
        <v>-1198.0145854192781</v>
      </c>
      <c r="AD383" s="345">
        <f t="shared" si="147"/>
        <v>-15178.014585419278</v>
      </c>
    </row>
    <row r="384" spans="1:30" ht="15" hidden="1" thickTop="1" x14ac:dyDescent="0.25">
      <c r="A384" s="178">
        <v>43655</v>
      </c>
      <c r="B384" s="333" t="s">
        <v>956</v>
      </c>
      <c r="C384" s="346" t="s">
        <v>69</v>
      </c>
      <c r="D384" s="179">
        <v>400</v>
      </c>
      <c r="E384" s="347">
        <v>8.17</v>
      </c>
      <c r="F384" s="158">
        <f t="shared" si="127"/>
        <v>13580</v>
      </c>
      <c r="G384" s="309">
        <f t="shared" si="128"/>
        <v>8.6905296759941102</v>
      </c>
      <c r="H384" s="159">
        <f t="shared" si="129"/>
        <v>118017.39300000003</v>
      </c>
      <c r="I384" s="347">
        <f t="shared" si="130"/>
        <v>-7068.7930000000197</v>
      </c>
      <c r="J384" s="310">
        <f t="shared" si="131"/>
        <v>-5.9896196825835801E-2</v>
      </c>
      <c r="K384" s="159">
        <f t="shared" si="132"/>
        <v>110948.6</v>
      </c>
      <c r="L384" s="159">
        <f t="shared" si="133"/>
        <v>2508.1320000000123</v>
      </c>
      <c r="M384" s="159">
        <f t="shared" si="134"/>
        <v>5</v>
      </c>
      <c r="N384" s="159">
        <f t="shared" si="135"/>
        <v>3.2679999999999998</v>
      </c>
      <c r="O384" s="46"/>
      <c r="P384" s="309">
        <f t="shared" si="136"/>
        <v>-0.52052967599411026</v>
      </c>
      <c r="Q384" s="159">
        <f t="shared" si="137"/>
        <v>3259.7320000000036</v>
      </c>
      <c r="R384" s="341"/>
      <c r="S384" s="341">
        <f t="shared" si="138"/>
        <v>-38907.393000000025</v>
      </c>
      <c r="T384" s="341">
        <f t="shared" si="139"/>
        <v>-4762.2268053855605</v>
      </c>
      <c r="U384" s="341">
        <f t="shared" si="140"/>
        <v>8817.7731946144395</v>
      </c>
      <c r="V384" s="159">
        <f t="shared" si="141"/>
        <v>79110</v>
      </c>
      <c r="W384" s="309">
        <f t="shared" si="142"/>
        <v>8.9716528486259293</v>
      </c>
      <c r="X384" s="309">
        <f t="shared" si="143"/>
        <v>0.28112317263181907</v>
      </c>
      <c r="Y384" s="309">
        <f t="shared" si="144"/>
        <v>-0.80165284862592934</v>
      </c>
      <c r="Z384" s="342">
        <f t="shared" si="145"/>
        <v>1.5400713649897626</v>
      </c>
      <c r="AA384" s="343">
        <f>SUM(L$2:L1033)-SUM(AB$2:AB1033)</f>
        <v>-121803.22099999998</v>
      </c>
      <c r="AB384" s="344"/>
      <c r="AC384" s="345">
        <f t="shared" si="146"/>
        <v>-864.78073482252387</v>
      </c>
      <c r="AD384" s="345">
        <f t="shared" si="147"/>
        <v>-14444.780734822523</v>
      </c>
    </row>
    <row r="385" spans="1:30" ht="15" hidden="1" thickTop="1" x14ac:dyDescent="0.25">
      <c r="A385" s="178">
        <v>43661</v>
      </c>
      <c r="B385" s="333"/>
      <c r="C385" s="346" t="s">
        <v>69</v>
      </c>
      <c r="D385" s="179">
        <v>400</v>
      </c>
      <c r="E385" s="347">
        <v>8.3699999999999992</v>
      </c>
      <c r="F385" s="158">
        <f t="shared" si="127"/>
        <v>13180</v>
      </c>
      <c r="G385" s="309">
        <f t="shared" si="128"/>
        <v>8.7008908194233712</v>
      </c>
      <c r="H385" s="159">
        <f t="shared" si="129"/>
        <v>114677.74100000002</v>
      </c>
      <c r="I385" s="347">
        <f t="shared" si="130"/>
        <v>-4361.1410000000324</v>
      </c>
      <c r="J385" s="310">
        <f t="shared" si="131"/>
        <v>-3.8029533560484427E-2</v>
      </c>
      <c r="K385" s="159">
        <f t="shared" si="132"/>
        <v>110316.59999999999</v>
      </c>
      <c r="L385" s="159">
        <f t="shared" si="133"/>
        <v>2707.6519999999873</v>
      </c>
      <c r="M385" s="159">
        <f t="shared" si="134"/>
        <v>5</v>
      </c>
      <c r="N385" s="159">
        <f t="shared" si="135"/>
        <v>3.3479999999999994</v>
      </c>
      <c r="O385" s="46"/>
      <c r="P385" s="309">
        <f t="shared" si="136"/>
        <v>-0.33089081942337195</v>
      </c>
      <c r="Q385" s="159">
        <f t="shared" si="137"/>
        <v>3339.6520000000019</v>
      </c>
      <c r="R385" s="341"/>
      <c r="S385" s="341">
        <f t="shared" si="138"/>
        <v>-35567.741000000024</v>
      </c>
      <c r="T385" s="341">
        <f t="shared" si="139"/>
        <v>-4249.431421744328</v>
      </c>
      <c r="U385" s="341">
        <f t="shared" si="140"/>
        <v>8930.568578255672</v>
      </c>
      <c r="V385" s="159">
        <f t="shared" si="141"/>
        <v>79110</v>
      </c>
      <c r="W385" s="309">
        <f t="shared" si="142"/>
        <v>8.8583385600574882</v>
      </c>
      <c r="X385" s="309">
        <f t="shared" si="143"/>
        <v>0.15744774063411704</v>
      </c>
      <c r="Y385" s="309">
        <f t="shared" si="144"/>
        <v>-0.48833856005748899</v>
      </c>
      <c r="Z385" s="342">
        <f t="shared" si="145"/>
        <v>1.4758298852427973</v>
      </c>
      <c r="AA385" s="343">
        <f>SUM(L$2:L385)-SUM(AB$2:AB385)</f>
        <v>-4361.1410000000324</v>
      </c>
      <c r="AB385" s="344"/>
      <c r="AC385" s="345">
        <f t="shared" si="146"/>
        <v>-520.78380280765032</v>
      </c>
      <c r="AD385" s="345">
        <f t="shared" si="147"/>
        <v>-13700.783802807651</v>
      </c>
    </row>
    <row r="386" spans="1:30" ht="15" hidden="1" thickTop="1" x14ac:dyDescent="0.25">
      <c r="A386" s="178">
        <v>43662</v>
      </c>
      <c r="B386" s="333"/>
      <c r="C386" s="346" t="s">
        <v>69</v>
      </c>
      <c r="D386" s="179">
        <v>400</v>
      </c>
      <c r="E386" s="347">
        <v>8.5</v>
      </c>
      <c r="F386" s="158">
        <f t="shared" si="127"/>
        <v>12780</v>
      </c>
      <c r="G386" s="309">
        <f t="shared" si="128"/>
        <v>8.7078357589984368</v>
      </c>
      <c r="H386" s="159">
        <f t="shared" si="129"/>
        <v>111286.14100000002</v>
      </c>
      <c r="I386" s="347">
        <f t="shared" si="130"/>
        <v>-2656.1410000000178</v>
      </c>
      <c r="J386" s="310">
        <f t="shared" si="131"/>
        <v>-2.3867670997775196E-2</v>
      </c>
      <c r="K386" s="159">
        <f t="shared" si="132"/>
        <v>108630</v>
      </c>
      <c r="L386" s="159">
        <f t="shared" si="133"/>
        <v>1705.0000000000146</v>
      </c>
      <c r="M386" s="159">
        <f t="shared" si="134"/>
        <v>5</v>
      </c>
      <c r="N386" s="159">
        <f t="shared" si="135"/>
        <v>3.4</v>
      </c>
      <c r="O386" s="46"/>
      <c r="P386" s="309">
        <f t="shared" si="136"/>
        <v>-0.20783575899843676</v>
      </c>
      <c r="Q386" s="159">
        <f t="shared" si="137"/>
        <v>3391.6000000000058</v>
      </c>
      <c r="R386" s="341"/>
      <c r="S386" s="341">
        <f t="shared" si="138"/>
        <v>-32176.141000000018</v>
      </c>
      <c r="T386" s="341">
        <f t="shared" si="139"/>
        <v>-3785.4283529411787</v>
      </c>
      <c r="U386" s="341">
        <f t="shared" si="140"/>
        <v>8994.5716470588213</v>
      </c>
      <c r="V386" s="159">
        <f t="shared" si="141"/>
        <v>79110</v>
      </c>
      <c r="W386" s="309">
        <f t="shared" si="142"/>
        <v>8.7953048910193026</v>
      </c>
      <c r="X386" s="309">
        <f t="shared" si="143"/>
        <v>8.7469132020865814E-2</v>
      </c>
      <c r="Y386" s="309">
        <f t="shared" si="144"/>
        <v>-0.29530489101930257</v>
      </c>
      <c r="Z386" s="342">
        <f t="shared" si="145"/>
        <v>1.4208569903580672</v>
      </c>
      <c r="AA386" s="343">
        <f>SUM(L$2:L386)-SUM(AB$2:AB386)</f>
        <v>-2656.1410000000178</v>
      </c>
      <c r="AB386" s="344"/>
      <c r="AC386" s="345">
        <f t="shared" si="146"/>
        <v>-312.33093288235506</v>
      </c>
      <c r="AD386" s="345">
        <f t="shared" si="147"/>
        <v>-13092.330932882354</v>
      </c>
    </row>
    <row r="387" spans="1:30" ht="15" hidden="1" thickTop="1" x14ac:dyDescent="0.25">
      <c r="A387" s="178">
        <v>43664</v>
      </c>
      <c r="B387" s="333" t="s">
        <v>957</v>
      </c>
      <c r="C387" s="346" t="s">
        <v>63</v>
      </c>
      <c r="D387" s="179">
        <v>500</v>
      </c>
      <c r="E387" s="347">
        <v>8.14</v>
      </c>
      <c r="F387" s="158">
        <f t="shared" si="127"/>
        <v>13280</v>
      </c>
      <c r="G387" s="309">
        <f t="shared" si="128"/>
        <v>8.686832906626508</v>
      </c>
      <c r="H387" s="159">
        <f t="shared" si="129"/>
        <v>115361.14100000002</v>
      </c>
      <c r="I387" s="347">
        <f t="shared" si="130"/>
        <v>-7261.9410000000062</v>
      </c>
      <c r="J387" s="310">
        <f t="shared" si="131"/>
        <v>-6.2949628766241286E-2</v>
      </c>
      <c r="K387" s="159">
        <f t="shared" si="132"/>
        <v>108099.20000000001</v>
      </c>
      <c r="L387" s="159">
        <f t="shared" si="133"/>
        <v>-4605.7999999999884</v>
      </c>
      <c r="M387" s="159">
        <f t="shared" si="134"/>
        <v>5</v>
      </c>
      <c r="N387" s="159">
        <f t="shared" si="135"/>
        <v>0</v>
      </c>
      <c r="O387" s="46"/>
      <c r="P387" s="309">
        <f t="shared" si="136"/>
        <v>-0.54683290662650741</v>
      </c>
      <c r="Q387" s="159">
        <f t="shared" si="137"/>
        <v>-4075</v>
      </c>
      <c r="R387" s="341"/>
      <c r="S387" s="341">
        <f t="shared" si="138"/>
        <v>-36251.141000000018</v>
      </c>
      <c r="T387" s="341">
        <f t="shared" si="139"/>
        <v>-4453.4571253071272</v>
      </c>
      <c r="U387" s="341">
        <f t="shared" si="140"/>
        <v>8826.5428746928737</v>
      </c>
      <c r="V387" s="159">
        <f t="shared" si="141"/>
        <v>79110</v>
      </c>
      <c r="W387" s="309">
        <f t="shared" si="142"/>
        <v>8.9627389934082995</v>
      </c>
      <c r="X387" s="309">
        <f t="shared" si="143"/>
        <v>0.27590608678179152</v>
      </c>
      <c r="Y387" s="309">
        <f t="shared" si="144"/>
        <v>-0.82273899340829892</v>
      </c>
      <c r="Z387" s="342">
        <f t="shared" si="145"/>
        <v>1.5045528230623462</v>
      </c>
      <c r="AA387" s="343">
        <f>SUM(L$2:L387)-SUM(AB$2:AB387)</f>
        <v>-7261.9410000000062</v>
      </c>
      <c r="AB387" s="344"/>
      <c r="AC387" s="345">
        <f t="shared" si="146"/>
        <v>-891.68427880835463</v>
      </c>
      <c r="AD387" s="345">
        <f t="shared" si="147"/>
        <v>-14171.684278808354</v>
      </c>
    </row>
    <row r="388" spans="1:30" ht="15" hidden="1" thickTop="1" x14ac:dyDescent="0.25">
      <c r="A388" s="178">
        <v>43675</v>
      </c>
      <c r="B388" s="333" t="s">
        <v>958</v>
      </c>
      <c r="C388" s="346" t="s">
        <v>63</v>
      </c>
      <c r="D388" s="179">
        <v>500</v>
      </c>
      <c r="E388" s="347">
        <v>7.94</v>
      </c>
      <c r="F388" s="158">
        <f t="shared" si="127"/>
        <v>13780</v>
      </c>
      <c r="G388" s="309">
        <f t="shared" si="128"/>
        <v>8.6600973149492031</v>
      </c>
      <c r="H388" s="159">
        <f t="shared" si="129"/>
        <v>119336.14100000002</v>
      </c>
      <c r="I388" s="347">
        <f t="shared" si="130"/>
        <v>-9922.9410000000062</v>
      </c>
      <c r="J388" s="310">
        <f t="shared" si="131"/>
        <v>-8.3151180496108146E-2</v>
      </c>
      <c r="K388" s="159">
        <f t="shared" si="132"/>
        <v>109413.20000000001</v>
      </c>
      <c r="L388" s="159">
        <f t="shared" si="133"/>
        <v>-2661</v>
      </c>
      <c r="M388" s="159">
        <f t="shared" si="134"/>
        <v>5</v>
      </c>
      <c r="N388" s="159">
        <f t="shared" si="135"/>
        <v>0</v>
      </c>
      <c r="O388" s="46"/>
      <c r="P388" s="309">
        <f t="shared" si="136"/>
        <v>-0.7200973149492027</v>
      </c>
      <c r="Q388" s="159">
        <f t="shared" si="137"/>
        <v>-3975</v>
      </c>
      <c r="R388" s="341"/>
      <c r="S388" s="341">
        <f t="shared" si="138"/>
        <v>-40226.141000000018</v>
      </c>
      <c r="T388" s="341">
        <f t="shared" si="139"/>
        <v>-5066.2646095717901</v>
      </c>
      <c r="U388" s="341">
        <f t="shared" si="140"/>
        <v>8713.7353904282099</v>
      </c>
      <c r="V388" s="159">
        <f t="shared" si="141"/>
        <v>79110</v>
      </c>
      <c r="W388" s="309">
        <f t="shared" si="142"/>
        <v>9.0787700630547121</v>
      </c>
      <c r="X388" s="309">
        <f t="shared" si="143"/>
        <v>0.41867274810550903</v>
      </c>
      <c r="Y388" s="309">
        <f t="shared" si="144"/>
        <v>-1.1387700630547117</v>
      </c>
      <c r="Z388" s="342">
        <f t="shared" si="145"/>
        <v>1.5814113445695099</v>
      </c>
      <c r="AA388" s="343">
        <f>SUM(L$2:L388)-SUM(AB$2:AB388)</f>
        <v>-9922.9410000000062</v>
      </c>
      <c r="AB388" s="344"/>
      <c r="AC388" s="345">
        <f t="shared" si="146"/>
        <v>-1249.115809760706</v>
      </c>
      <c r="AD388" s="345">
        <f t="shared" si="147"/>
        <v>-15029.115809760706</v>
      </c>
    </row>
    <row r="389" spans="1:30" ht="15" hidden="1" thickTop="1" x14ac:dyDescent="0.25">
      <c r="A389" s="178">
        <v>43679</v>
      </c>
      <c r="B389" s="333"/>
      <c r="C389" s="346" t="s">
        <v>63</v>
      </c>
      <c r="D389" s="179">
        <v>500</v>
      </c>
      <c r="E389" s="347">
        <v>7.67</v>
      </c>
      <c r="F389" s="158">
        <f t="shared" si="127"/>
        <v>14280</v>
      </c>
      <c r="G389" s="309">
        <f t="shared" si="128"/>
        <v>8.6257801820728304</v>
      </c>
      <c r="H389" s="159">
        <f t="shared" si="129"/>
        <v>123176.14100000002</v>
      </c>
      <c r="I389" s="347">
        <f t="shared" si="130"/>
        <v>-13648.541000000012</v>
      </c>
      <c r="J389" s="310">
        <f t="shared" si="131"/>
        <v>-0.11080507060210643</v>
      </c>
      <c r="K389" s="159">
        <f t="shared" si="132"/>
        <v>109527.6</v>
      </c>
      <c r="L389" s="159">
        <f t="shared" si="133"/>
        <v>-3725.6000000000058</v>
      </c>
      <c r="M389" s="159">
        <f t="shared" si="134"/>
        <v>5</v>
      </c>
      <c r="N389" s="159">
        <f t="shared" si="135"/>
        <v>0</v>
      </c>
      <c r="O389" s="46"/>
      <c r="P389" s="309">
        <f t="shared" si="136"/>
        <v>-0.95578018207283044</v>
      </c>
      <c r="Q389" s="159">
        <f t="shared" si="137"/>
        <v>-3840</v>
      </c>
      <c r="R389" s="341"/>
      <c r="S389" s="341">
        <f t="shared" si="138"/>
        <v>-44066.141000000018</v>
      </c>
      <c r="T389" s="341">
        <f t="shared" si="139"/>
        <v>-5745.2595827900932</v>
      </c>
      <c r="U389" s="341">
        <f t="shared" si="140"/>
        <v>8534.7404172099068</v>
      </c>
      <c r="V389" s="159">
        <f t="shared" si="141"/>
        <v>79110</v>
      </c>
      <c r="W389" s="309">
        <f t="shared" si="142"/>
        <v>9.2691747062955034</v>
      </c>
      <c r="X389" s="309">
        <f t="shared" si="143"/>
        <v>0.64339452422267307</v>
      </c>
      <c r="Y389" s="309">
        <f t="shared" si="144"/>
        <v>-1.5991747062955035</v>
      </c>
      <c r="Z389" s="342">
        <f t="shared" si="145"/>
        <v>1.6731616079623282</v>
      </c>
      <c r="AA389" s="343">
        <f>SUM(L$2:L389)-SUM(AB$2:AB389)</f>
        <v>-13648.541000000012</v>
      </c>
      <c r="AB389" s="344"/>
      <c r="AC389" s="345">
        <f t="shared" si="146"/>
        <v>-1778.581059908737</v>
      </c>
      <c r="AD389" s="345">
        <f t="shared" si="147"/>
        <v>-16058.581059908736</v>
      </c>
    </row>
    <row r="390" spans="1:30" ht="15" hidden="1" thickTop="1" x14ac:dyDescent="0.25">
      <c r="A390" s="178">
        <v>43689</v>
      </c>
      <c r="B390" s="333" t="s">
        <v>959</v>
      </c>
      <c r="C390" s="346" t="s">
        <v>952</v>
      </c>
      <c r="D390" s="179">
        <v>500</v>
      </c>
      <c r="E390" s="347">
        <v>7.11</v>
      </c>
      <c r="F390" s="158">
        <f t="shared" si="127"/>
        <v>14780</v>
      </c>
      <c r="G390" s="309">
        <f t="shared" si="128"/>
        <v>8.5748403924221925</v>
      </c>
      <c r="H390" s="159">
        <f t="shared" si="129"/>
        <v>126736.14100000002</v>
      </c>
      <c r="I390" s="347">
        <f t="shared" si="130"/>
        <v>-21650.341000000015</v>
      </c>
      <c r="J390" s="310">
        <f t="shared" si="131"/>
        <v>-0.17083004760260137</v>
      </c>
      <c r="K390" s="159">
        <f t="shared" si="132"/>
        <v>105085.8</v>
      </c>
      <c r="L390" s="159">
        <f t="shared" si="133"/>
        <v>-8001.8000000000029</v>
      </c>
      <c r="M390" s="159">
        <f t="shared" si="134"/>
        <v>5</v>
      </c>
      <c r="N390" s="159">
        <f t="shared" si="135"/>
        <v>0</v>
      </c>
      <c r="O390" s="46"/>
      <c r="P390" s="309">
        <f t="shared" si="136"/>
        <v>-1.4648403924221922</v>
      </c>
      <c r="Q390" s="159">
        <f t="shared" si="137"/>
        <v>-3560</v>
      </c>
      <c r="R390" s="341"/>
      <c r="S390" s="341">
        <f t="shared" si="138"/>
        <v>-47626.141000000018</v>
      </c>
      <c r="T390" s="341">
        <f t="shared" si="139"/>
        <v>-6698.4727144866411</v>
      </c>
      <c r="U390" s="341">
        <f t="shared" si="140"/>
        <v>8081.5272855133589</v>
      </c>
      <c r="V390" s="159">
        <f t="shared" si="141"/>
        <v>79110</v>
      </c>
      <c r="W390" s="309">
        <f t="shared" si="142"/>
        <v>9.7889912642885708</v>
      </c>
      <c r="X390" s="309">
        <f t="shared" si="143"/>
        <v>1.2141508718663783</v>
      </c>
      <c r="Y390" s="309">
        <f t="shared" si="144"/>
        <v>-2.6789912642885705</v>
      </c>
      <c r="Z390" s="342">
        <f t="shared" si="145"/>
        <v>1.8288622283679066</v>
      </c>
      <c r="AA390" s="343">
        <f>SUM(L$2:L390)-SUM(AB$2:AB390)</f>
        <v>-21650.341000000015</v>
      </c>
      <c r="AB390" s="344"/>
      <c r="AC390" s="345">
        <f t="shared" si="146"/>
        <v>-3043.5324654711694</v>
      </c>
      <c r="AD390" s="345">
        <f t="shared" si="147"/>
        <v>-17823.532465471169</v>
      </c>
    </row>
    <row r="391" spans="1:30" ht="15" hidden="1" thickTop="1" x14ac:dyDescent="0.25">
      <c r="A391" s="178">
        <v>43692</v>
      </c>
      <c r="B391" s="333" t="s">
        <v>960</v>
      </c>
      <c r="C391" s="346" t="s">
        <v>952</v>
      </c>
      <c r="D391" s="179">
        <v>500</v>
      </c>
      <c r="E391" s="347">
        <v>6.78</v>
      </c>
      <c r="F391" s="158">
        <f t="shared" si="127"/>
        <v>15280</v>
      </c>
      <c r="G391" s="309">
        <f t="shared" si="128"/>
        <v>8.516435929319373</v>
      </c>
      <c r="H391" s="159">
        <f t="shared" si="129"/>
        <v>130131.14100000002</v>
      </c>
      <c r="I391" s="347">
        <f t="shared" si="130"/>
        <v>-26532.741000000009</v>
      </c>
      <c r="J391" s="310">
        <f t="shared" si="131"/>
        <v>-0.20389232581922886</v>
      </c>
      <c r="K391" s="159">
        <f t="shared" si="132"/>
        <v>103598.40000000001</v>
      </c>
      <c r="L391" s="159">
        <f t="shared" si="133"/>
        <v>-4882.3999999999942</v>
      </c>
      <c r="M391" s="159">
        <f t="shared" si="134"/>
        <v>5</v>
      </c>
      <c r="N391" s="159">
        <f t="shared" si="135"/>
        <v>0</v>
      </c>
      <c r="O391" s="46"/>
      <c r="P391" s="309">
        <f t="shared" si="136"/>
        <v>-1.7364359293193727</v>
      </c>
      <c r="Q391" s="159">
        <f t="shared" si="137"/>
        <v>-3395</v>
      </c>
      <c r="R391" s="341"/>
      <c r="S391" s="341">
        <f t="shared" si="138"/>
        <v>-51021.141000000018</v>
      </c>
      <c r="T391" s="341">
        <f t="shared" si="139"/>
        <v>-7525.2420353982325</v>
      </c>
      <c r="U391" s="341">
        <f t="shared" si="140"/>
        <v>7754.7579646017675</v>
      </c>
      <c r="V391" s="159">
        <f t="shared" si="141"/>
        <v>79110</v>
      </c>
      <c r="W391" s="309">
        <f t="shared" si="142"/>
        <v>10.201478932174844</v>
      </c>
      <c r="X391" s="309">
        <f t="shared" si="143"/>
        <v>1.6850430028554708</v>
      </c>
      <c r="Y391" s="309">
        <f t="shared" si="144"/>
        <v>-3.4214789321748436</v>
      </c>
      <c r="Z391" s="342">
        <f t="shared" si="145"/>
        <v>1.9704032117764076</v>
      </c>
      <c r="AA391" s="343">
        <f>SUM(L$2:L1033)-SUM(AB$2:AB1033)</f>
        <v>-121803.22099999998</v>
      </c>
      <c r="AB391" s="344"/>
      <c r="AC391" s="345">
        <f t="shared" si="146"/>
        <v>-3911.4269365044261</v>
      </c>
      <c r="AD391" s="345">
        <f t="shared" si="147"/>
        <v>-19191.426936504427</v>
      </c>
    </row>
    <row r="392" spans="1:30" ht="15" hidden="1" thickTop="1" x14ac:dyDescent="0.25">
      <c r="A392" s="178">
        <v>43696</v>
      </c>
      <c r="B392" s="333"/>
      <c r="C392" s="346" t="s">
        <v>69</v>
      </c>
      <c r="D392" s="179">
        <v>400</v>
      </c>
      <c r="E392" s="347">
        <v>7.11</v>
      </c>
      <c r="F392" s="158">
        <f t="shared" si="127"/>
        <v>14880</v>
      </c>
      <c r="G392" s="309">
        <f t="shared" si="128"/>
        <v>8.5547704973118286</v>
      </c>
      <c r="H392" s="159">
        <f t="shared" si="129"/>
        <v>127294.98500000002</v>
      </c>
      <c r="I392" s="347">
        <f t="shared" si="130"/>
        <v>-21498.185000000012</v>
      </c>
      <c r="J392" s="310">
        <f t="shared" si="131"/>
        <v>-0.16888477578280089</v>
      </c>
      <c r="K392" s="159">
        <f t="shared" si="132"/>
        <v>105796.8</v>
      </c>
      <c r="L392" s="159">
        <f t="shared" si="133"/>
        <v>5034.5559999999969</v>
      </c>
      <c r="M392" s="159">
        <f t="shared" si="134"/>
        <v>5</v>
      </c>
      <c r="N392" s="159">
        <f t="shared" si="135"/>
        <v>2.8439999999999999</v>
      </c>
      <c r="O392" s="46"/>
      <c r="P392" s="309">
        <f t="shared" si="136"/>
        <v>-1.4447704973118283</v>
      </c>
      <c r="Q392" s="159">
        <f t="shared" si="137"/>
        <v>2836.1560000000027</v>
      </c>
      <c r="R392" s="341"/>
      <c r="S392" s="341">
        <f t="shared" si="138"/>
        <v>-48184.985000000015</v>
      </c>
      <c r="T392" s="341">
        <f t="shared" si="139"/>
        <v>-6777.0724331926885</v>
      </c>
      <c r="U392" s="341">
        <f t="shared" si="140"/>
        <v>8102.9275668073115</v>
      </c>
      <c r="V392" s="159">
        <f t="shared" si="141"/>
        <v>79110</v>
      </c>
      <c r="W392" s="309">
        <f t="shared" si="142"/>
        <v>9.7631379952185178</v>
      </c>
      <c r="X392" s="309">
        <f t="shared" si="143"/>
        <v>1.2083674979066892</v>
      </c>
      <c r="Y392" s="309">
        <f t="shared" si="144"/>
        <v>-2.6531379952185175</v>
      </c>
      <c r="Z392" s="342">
        <f t="shared" si="145"/>
        <v>1.8363733202989705</v>
      </c>
      <c r="AA392" s="343">
        <f>SUM(L$2:L392)-SUM(AB$2:AB392)</f>
        <v>-21498.185000000012</v>
      </c>
      <c r="AB392" s="344"/>
      <c r="AC392" s="345">
        <f t="shared" si="146"/>
        <v>-3022.1428843178637</v>
      </c>
      <c r="AD392" s="345">
        <f t="shared" si="147"/>
        <v>-17902.142884317866</v>
      </c>
    </row>
    <row r="393" spans="1:30" ht="15" hidden="1" thickTop="1" x14ac:dyDescent="0.25">
      <c r="A393" s="178">
        <v>43704</v>
      </c>
      <c r="B393" s="333"/>
      <c r="C393" s="346" t="s">
        <v>69</v>
      </c>
      <c r="D393" s="179">
        <v>400</v>
      </c>
      <c r="E393" s="347">
        <v>7.26</v>
      </c>
      <c r="F393" s="158">
        <f t="shared" si="127"/>
        <v>14480</v>
      </c>
      <c r="G393" s="309">
        <f t="shared" si="128"/>
        <v>8.5910834944751393</v>
      </c>
      <c r="H393" s="159">
        <f t="shared" si="129"/>
        <v>124398.88900000001</v>
      </c>
      <c r="I393" s="347">
        <f t="shared" si="130"/>
        <v>-19274.089000000007</v>
      </c>
      <c r="J393" s="310">
        <f t="shared" si="131"/>
        <v>-0.15493779048139261</v>
      </c>
      <c r="K393" s="159">
        <f t="shared" si="132"/>
        <v>105124.8</v>
      </c>
      <c r="L393" s="159">
        <f t="shared" si="133"/>
        <v>2224.096000000005</v>
      </c>
      <c r="M393" s="159">
        <f t="shared" si="134"/>
        <v>5</v>
      </c>
      <c r="N393" s="159">
        <f t="shared" si="135"/>
        <v>2.9039999999999999</v>
      </c>
      <c r="O393" s="46"/>
      <c r="P393" s="309">
        <f t="shared" si="136"/>
        <v>-1.3310834944751395</v>
      </c>
      <c r="Q393" s="159">
        <f t="shared" si="137"/>
        <v>2896.096000000005</v>
      </c>
      <c r="R393" s="341"/>
      <c r="S393" s="341">
        <f t="shared" si="138"/>
        <v>-45288.88900000001</v>
      </c>
      <c r="T393" s="341">
        <f t="shared" si="139"/>
        <v>-6238.138980716255</v>
      </c>
      <c r="U393" s="341">
        <f t="shared" si="140"/>
        <v>8241.8610192837441</v>
      </c>
      <c r="V393" s="159">
        <f t="shared" si="141"/>
        <v>79110</v>
      </c>
      <c r="W393" s="309">
        <f t="shared" si="142"/>
        <v>9.5985603026918103</v>
      </c>
      <c r="X393" s="309">
        <f t="shared" si="143"/>
        <v>1.007476808216671</v>
      </c>
      <c r="Y393" s="309">
        <f t="shared" si="144"/>
        <v>-2.3385603026918105</v>
      </c>
      <c r="Z393" s="342">
        <f t="shared" si="145"/>
        <v>1.7568847577168172</v>
      </c>
      <c r="AA393" s="343">
        <f>SUM(L$2:L393)-SUM(AB$2:AB393)</f>
        <v>-19274.089000000007</v>
      </c>
      <c r="AB393" s="344"/>
      <c r="AC393" s="345">
        <f t="shared" si="146"/>
        <v>-2653.5057789944917</v>
      </c>
      <c r="AD393" s="345">
        <f t="shared" si="147"/>
        <v>-17133.505778994491</v>
      </c>
    </row>
    <row r="394" spans="1:30" ht="15" hidden="1" thickTop="1" x14ac:dyDescent="0.25">
      <c r="A394" s="178">
        <v>43706</v>
      </c>
      <c r="B394" s="333"/>
      <c r="C394" s="346" t="s">
        <v>69</v>
      </c>
      <c r="D394" s="179">
        <v>400</v>
      </c>
      <c r="E394" s="347">
        <v>7.44</v>
      </c>
      <c r="F394" s="158">
        <f t="shared" si="127"/>
        <v>14080</v>
      </c>
      <c r="G394" s="309">
        <f t="shared" si="128"/>
        <v>8.6243512073863648</v>
      </c>
      <c r="H394" s="159">
        <f t="shared" si="129"/>
        <v>121430.86500000001</v>
      </c>
      <c r="I394" s="347">
        <f t="shared" si="130"/>
        <v>-16675.664999999994</v>
      </c>
      <c r="J394" s="310">
        <f t="shared" si="131"/>
        <v>-0.13732641202877052</v>
      </c>
      <c r="K394" s="159">
        <f t="shared" si="132"/>
        <v>104755.20000000001</v>
      </c>
      <c r="L394" s="159">
        <f t="shared" si="133"/>
        <v>2598.4240000000136</v>
      </c>
      <c r="M394" s="159">
        <f t="shared" si="134"/>
        <v>5</v>
      </c>
      <c r="N394" s="159">
        <f t="shared" si="135"/>
        <v>2.976</v>
      </c>
      <c r="O394" s="46"/>
      <c r="P394" s="309">
        <f t="shared" si="136"/>
        <v>-1.1843512073863645</v>
      </c>
      <c r="Q394" s="159">
        <f t="shared" si="137"/>
        <v>2968.0240000000049</v>
      </c>
      <c r="R394" s="341"/>
      <c r="S394" s="341">
        <f t="shared" si="138"/>
        <v>-42320.865000000005</v>
      </c>
      <c r="T394" s="341">
        <f t="shared" si="139"/>
        <v>-5688.2883064516136</v>
      </c>
      <c r="U394" s="341">
        <f t="shared" si="140"/>
        <v>8391.7116935483864</v>
      </c>
      <c r="V394" s="159">
        <f t="shared" si="141"/>
        <v>79110</v>
      </c>
      <c r="W394" s="309">
        <f t="shared" si="142"/>
        <v>9.427158950279523</v>
      </c>
      <c r="X394" s="309">
        <f t="shared" si="143"/>
        <v>0.80280774289315815</v>
      </c>
      <c r="Y394" s="309">
        <f t="shared" si="144"/>
        <v>-1.9871589502795226</v>
      </c>
      <c r="Z394" s="342">
        <f t="shared" si="145"/>
        <v>1.6778460121341887</v>
      </c>
      <c r="AA394" s="343">
        <f>SUM(L$2:L394)-SUM(AB$2:AB394)</f>
        <v>-16675.664999999994</v>
      </c>
      <c r="AB394" s="344"/>
      <c r="AC394" s="345">
        <f t="shared" si="146"/>
        <v>-2240.2321461693537</v>
      </c>
      <c r="AD394" s="345">
        <f t="shared" si="147"/>
        <v>-16320.232146169354</v>
      </c>
    </row>
    <row r="395" spans="1:30" ht="15" hidden="1" thickTop="1" x14ac:dyDescent="0.25">
      <c r="A395" s="178">
        <v>43707</v>
      </c>
      <c r="B395" s="333" t="s">
        <v>961</v>
      </c>
      <c r="C395" s="346" t="s">
        <v>63</v>
      </c>
      <c r="D395" s="179">
        <v>500</v>
      </c>
      <c r="E395" s="347">
        <v>7.2</v>
      </c>
      <c r="F395" s="158">
        <f t="shared" si="127"/>
        <v>14580</v>
      </c>
      <c r="G395" s="309">
        <f t="shared" si="128"/>
        <v>8.5758480795610428</v>
      </c>
      <c r="H395" s="159">
        <f t="shared" si="129"/>
        <v>125035.86500000001</v>
      </c>
      <c r="I395" s="347">
        <f t="shared" si="130"/>
        <v>-20059.865000000005</v>
      </c>
      <c r="J395" s="310">
        <f t="shared" si="131"/>
        <v>-0.16043288859560415</v>
      </c>
      <c r="K395" s="159">
        <f t="shared" si="132"/>
        <v>104976</v>
      </c>
      <c r="L395" s="159">
        <f t="shared" si="133"/>
        <v>-3384.2000000000116</v>
      </c>
      <c r="M395" s="159">
        <f t="shared" si="134"/>
        <v>5</v>
      </c>
      <c r="N395" s="159">
        <f t="shared" si="135"/>
        <v>0</v>
      </c>
      <c r="O395" s="46"/>
      <c r="P395" s="309">
        <f t="shared" si="136"/>
        <v>-1.3758480795610426</v>
      </c>
      <c r="Q395" s="159">
        <f t="shared" si="137"/>
        <v>-3605</v>
      </c>
      <c r="R395" s="341"/>
      <c r="S395" s="341">
        <f t="shared" si="138"/>
        <v>-45925.865000000005</v>
      </c>
      <c r="T395" s="341">
        <f t="shared" si="139"/>
        <v>-6378.592361111112</v>
      </c>
      <c r="U395" s="341">
        <f t="shared" si="140"/>
        <v>8201.407638888888</v>
      </c>
      <c r="V395" s="159">
        <f t="shared" si="141"/>
        <v>79110</v>
      </c>
      <c r="W395" s="309">
        <f t="shared" si="142"/>
        <v>9.6459051279052979</v>
      </c>
      <c r="X395" s="309">
        <f t="shared" si="143"/>
        <v>1.0700570483442551</v>
      </c>
      <c r="Y395" s="309">
        <f t="shared" si="144"/>
        <v>-2.4459051279052977</v>
      </c>
      <c r="Z395" s="342">
        <f t="shared" si="145"/>
        <v>1.7777436071907373</v>
      </c>
      <c r="AA395" s="343">
        <f>SUM(L$2:L395)-SUM(AB$2:AB395)</f>
        <v>-20059.865000000005</v>
      </c>
      <c r="AB395" s="344"/>
      <c r="AC395" s="345">
        <f t="shared" si="146"/>
        <v>-2784.6993149305563</v>
      </c>
      <c r="AD395" s="345">
        <f t="shared" si="147"/>
        <v>-17364.699314930556</v>
      </c>
    </row>
    <row r="396" spans="1:30" ht="15" hidden="1" thickTop="1" x14ac:dyDescent="0.25">
      <c r="A396" s="178">
        <v>43712</v>
      </c>
      <c r="B396" s="333"/>
      <c r="C396" s="346" t="s">
        <v>69</v>
      </c>
      <c r="D396" s="179">
        <v>400</v>
      </c>
      <c r="E396" s="347">
        <v>7.55</v>
      </c>
      <c r="F396" s="158">
        <f t="shared" si="127"/>
        <v>14180</v>
      </c>
      <c r="G396" s="309">
        <f t="shared" si="128"/>
        <v>8.6053515514809593</v>
      </c>
      <c r="H396" s="159">
        <f t="shared" si="129"/>
        <v>122023.88500000001</v>
      </c>
      <c r="I396" s="347">
        <f t="shared" si="130"/>
        <v>-14964.885000000009</v>
      </c>
      <c r="J396" s="310">
        <f t="shared" si="131"/>
        <v>-0.12263898170427867</v>
      </c>
      <c r="K396" s="159">
        <f t="shared" si="132"/>
        <v>107059</v>
      </c>
      <c r="L396" s="159">
        <f t="shared" si="133"/>
        <v>5094.9799999999959</v>
      </c>
      <c r="M396" s="159">
        <f t="shared" si="134"/>
        <v>5</v>
      </c>
      <c r="N396" s="159">
        <f t="shared" si="135"/>
        <v>3.02</v>
      </c>
      <c r="O396" s="46"/>
      <c r="P396" s="309">
        <f t="shared" si="136"/>
        <v>-1.0553515514809595</v>
      </c>
      <c r="Q396" s="159">
        <f t="shared" si="137"/>
        <v>3011.9799999999959</v>
      </c>
      <c r="R396" s="341"/>
      <c r="S396" s="341">
        <f t="shared" si="138"/>
        <v>-42913.885000000009</v>
      </c>
      <c r="T396" s="341">
        <f t="shared" si="139"/>
        <v>-5683.9582781456966</v>
      </c>
      <c r="U396" s="341">
        <f t="shared" si="140"/>
        <v>8496.0417218543043</v>
      </c>
      <c r="V396" s="159">
        <f t="shared" si="141"/>
        <v>79110</v>
      </c>
      <c r="W396" s="309">
        <f t="shared" si="142"/>
        <v>9.3113949518992989</v>
      </c>
      <c r="X396" s="309">
        <f t="shared" si="143"/>
        <v>0.70604340041833957</v>
      </c>
      <c r="Y396" s="309">
        <f t="shared" si="144"/>
        <v>-1.7613949518992991</v>
      </c>
      <c r="Z396" s="342">
        <f t="shared" si="145"/>
        <v>1.6690125195036287</v>
      </c>
      <c r="AA396" s="343">
        <f>SUM(L$2:L396)-SUM(AB$2:AB396)</f>
        <v>-14964.885000000009</v>
      </c>
      <c r="AB396" s="344"/>
      <c r="AC396" s="345">
        <f t="shared" si="146"/>
        <v>-1981.1129215231801</v>
      </c>
      <c r="AD396" s="345">
        <f t="shared" si="147"/>
        <v>-16161.112921523179</v>
      </c>
    </row>
    <row r="397" spans="1:30" ht="15" hidden="1" thickTop="1" x14ac:dyDescent="0.25">
      <c r="A397" s="178">
        <v>43713</v>
      </c>
      <c r="B397" s="333"/>
      <c r="C397" s="346" t="s">
        <v>69</v>
      </c>
      <c r="D397" s="179">
        <v>400</v>
      </c>
      <c r="E397" s="347">
        <v>7.74</v>
      </c>
      <c r="F397" s="158">
        <f t="shared" si="127"/>
        <v>13780</v>
      </c>
      <c r="G397" s="309">
        <f t="shared" si="128"/>
        <v>8.631058127721337</v>
      </c>
      <c r="H397" s="159">
        <f t="shared" si="129"/>
        <v>118935.98100000001</v>
      </c>
      <c r="I397" s="347">
        <f t="shared" si="130"/>
        <v>-12278.781000000017</v>
      </c>
      <c r="J397" s="310">
        <f t="shared" si="131"/>
        <v>-0.10323857336326185</v>
      </c>
      <c r="K397" s="159">
        <f t="shared" si="132"/>
        <v>106657.2</v>
      </c>
      <c r="L397" s="159">
        <f t="shared" si="133"/>
        <v>2686.1039999999921</v>
      </c>
      <c r="M397" s="159">
        <f t="shared" si="134"/>
        <v>5</v>
      </c>
      <c r="N397" s="159">
        <f t="shared" si="135"/>
        <v>3.0960000000000001</v>
      </c>
      <c r="O397" s="46"/>
      <c r="P397" s="309">
        <f t="shared" si="136"/>
        <v>-0.89105812772133675</v>
      </c>
      <c r="Q397" s="159">
        <f t="shared" si="137"/>
        <v>3087.903999999995</v>
      </c>
      <c r="R397" s="341"/>
      <c r="S397" s="341">
        <f t="shared" si="138"/>
        <v>-39825.981000000014</v>
      </c>
      <c r="T397" s="341">
        <f t="shared" si="139"/>
        <v>-5145.4755813953507</v>
      </c>
      <c r="U397" s="341">
        <f t="shared" si="140"/>
        <v>8634.5244186046493</v>
      </c>
      <c r="V397" s="159">
        <f t="shared" si="141"/>
        <v>79110</v>
      </c>
      <c r="W397" s="309">
        <f t="shared" si="142"/>
        <v>9.1620564335359518</v>
      </c>
      <c r="X397" s="309">
        <f t="shared" si="143"/>
        <v>0.53099830581461482</v>
      </c>
      <c r="Y397" s="309">
        <f t="shared" si="144"/>
        <v>-1.4220564335359516</v>
      </c>
      <c r="Z397" s="342">
        <f t="shared" si="145"/>
        <v>1.5959188175214942</v>
      </c>
      <c r="AA397" s="343">
        <f>SUM(L$2:L397)-SUM(AB$2:AB397)</f>
        <v>-12278.781000000017</v>
      </c>
      <c r="AB397" s="344"/>
      <c r="AC397" s="345">
        <f t="shared" si="146"/>
        <v>-1585.6126110465138</v>
      </c>
      <c r="AD397" s="345">
        <f t="shared" si="147"/>
        <v>-15365.612611046514</v>
      </c>
    </row>
    <row r="398" spans="1:30" ht="15" hidden="1" thickTop="1" x14ac:dyDescent="0.25">
      <c r="A398" s="178">
        <v>43719</v>
      </c>
      <c r="B398" s="333" t="s">
        <v>962</v>
      </c>
      <c r="C398" s="346" t="s">
        <v>69</v>
      </c>
      <c r="D398" s="179">
        <v>400</v>
      </c>
      <c r="E398" s="347">
        <v>8.0299999999999994</v>
      </c>
      <c r="F398" s="158">
        <f t="shared" si="127"/>
        <v>13380</v>
      </c>
      <c r="G398" s="309">
        <f t="shared" si="128"/>
        <v>8.6496407324364739</v>
      </c>
      <c r="H398" s="159">
        <f t="shared" si="129"/>
        <v>115732.19300000001</v>
      </c>
      <c r="I398" s="347">
        <f t="shared" si="130"/>
        <v>-8290.7930000000197</v>
      </c>
      <c r="J398" s="310">
        <f t="shared" si="131"/>
        <v>-7.1637742144919248E-2</v>
      </c>
      <c r="K398" s="159">
        <f t="shared" si="132"/>
        <v>107441.4</v>
      </c>
      <c r="L398" s="159">
        <f t="shared" si="133"/>
        <v>3987.9879999999976</v>
      </c>
      <c r="M398" s="159">
        <f t="shared" si="134"/>
        <v>5</v>
      </c>
      <c r="N398" s="159">
        <f t="shared" si="135"/>
        <v>3.2119999999999997</v>
      </c>
      <c r="O398" s="46"/>
      <c r="P398" s="309">
        <f t="shared" si="136"/>
        <v>-0.61964073243647455</v>
      </c>
      <c r="Q398" s="159">
        <f t="shared" si="137"/>
        <v>3203.7880000000005</v>
      </c>
      <c r="R398" s="341"/>
      <c r="S398" s="341">
        <f t="shared" si="138"/>
        <v>-36622.193000000014</v>
      </c>
      <c r="T398" s="341">
        <f t="shared" si="139"/>
        <v>-4560.6716064757184</v>
      </c>
      <c r="U398" s="341">
        <f t="shared" si="140"/>
        <v>8819.3283935242816</v>
      </c>
      <c r="V398" s="159">
        <f t="shared" si="141"/>
        <v>79110</v>
      </c>
      <c r="W398" s="309">
        <f t="shared" si="142"/>
        <v>8.9700707888468756</v>
      </c>
      <c r="X398" s="309">
        <f t="shared" si="143"/>
        <v>0.32043005641040168</v>
      </c>
      <c r="Y398" s="309">
        <f t="shared" si="144"/>
        <v>-0.94007078884687623</v>
      </c>
      <c r="Z398" s="342">
        <f t="shared" si="145"/>
        <v>1.517122325303643</v>
      </c>
      <c r="AA398" s="343">
        <f>SUM(L$2:L1033)-SUM(AB$2:AB1033)</f>
        <v>-121803.22099999998</v>
      </c>
      <c r="AB398" s="344"/>
      <c r="AC398" s="345">
        <f t="shared" si="146"/>
        <v>-1031.9610963262792</v>
      </c>
      <c r="AD398" s="345">
        <f t="shared" si="147"/>
        <v>-14411.961096326278</v>
      </c>
    </row>
    <row r="399" spans="1:30" ht="15" hidden="1" thickTop="1" x14ac:dyDescent="0.25">
      <c r="A399" s="178">
        <v>43719</v>
      </c>
      <c r="B399" s="333" t="s">
        <v>963</v>
      </c>
      <c r="C399" s="346" t="s">
        <v>69</v>
      </c>
      <c r="D399" s="179">
        <v>400</v>
      </c>
      <c r="E399" s="347">
        <v>8.23</v>
      </c>
      <c r="F399" s="158">
        <f t="shared" si="127"/>
        <v>12980</v>
      </c>
      <c r="G399" s="309">
        <f t="shared" si="128"/>
        <v>8.6632114791987682</v>
      </c>
      <c r="H399" s="159">
        <f t="shared" si="129"/>
        <v>112448.48500000002</v>
      </c>
      <c r="I399" s="347">
        <f t="shared" si="130"/>
        <v>-5623.0850000000064</v>
      </c>
      <c r="J399" s="310">
        <f t="shared" si="131"/>
        <v>-5.0005876024030074E-2</v>
      </c>
      <c r="K399" s="159">
        <f t="shared" si="132"/>
        <v>106825.40000000001</v>
      </c>
      <c r="L399" s="159">
        <f t="shared" si="133"/>
        <v>2667.7080000000133</v>
      </c>
      <c r="M399" s="159">
        <f t="shared" si="134"/>
        <v>5</v>
      </c>
      <c r="N399" s="159">
        <f t="shared" si="135"/>
        <v>3.2919999999999998</v>
      </c>
      <c r="O399" s="46"/>
      <c r="P399" s="309">
        <f t="shared" si="136"/>
        <v>-0.43321147919876779</v>
      </c>
      <c r="Q399" s="159">
        <f t="shared" si="137"/>
        <v>3283.7079999999987</v>
      </c>
      <c r="R399" s="341"/>
      <c r="S399" s="341">
        <f t="shared" si="138"/>
        <v>-33338.485000000015</v>
      </c>
      <c r="T399" s="341">
        <f t="shared" si="139"/>
        <v>-4050.8487241798316</v>
      </c>
      <c r="U399" s="341">
        <f t="shared" si="140"/>
        <v>8929.1512758201679</v>
      </c>
      <c r="V399" s="159">
        <f t="shared" si="141"/>
        <v>79110</v>
      </c>
      <c r="W399" s="309">
        <f t="shared" si="142"/>
        <v>8.8597446225630794</v>
      </c>
      <c r="X399" s="309">
        <f t="shared" si="143"/>
        <v>0.19653314336431116</v>
      </c>
      <c r="Y399" s="309">
        <f t="shared" si="144"/>
        <v>-0.62974462256307895</v>
      </c>
      <c r="Z399" s="342">
        <f t="shared" si="145"/>
        <v>1.453665594752481</v>
      </c>
      <c r="AA399" s="343">
        <f>SUM(L$2:L399)-SUM(AB$2:AB399)</f>
        <v>-5623.0850000000064</v>
      </c>
      <c r="AB399" s="344"/>
      <c r="AC399" s="345">
        <f t="shared" si="146"/>
        <v>-682.90078462940539</v>
      </c>
      <c r="AD399" s="345">
        <f t="shared" si="147"/>
        <v>-13662.900784629406</v>
      </c>
    </row>
    <row r="400" spans="1:30" ht="15" hidden="1" thickTop="1" x14ac:dyDescent="0.25">
      <c r="A400" s="178">
        <v>43726</v>
      </c>
      <c r="B400" s="333"/>
      <c r="C400" s="346" t="s">
        <v>63</v>
      </c>
      <c r="D400" s="179">
        <v>500</v>
      </c>
      <c r="E400" s="347">
        <v>7.91</v>
      </c>
      <c r="F400" s="158">
        <f t="shared" si="127"/>
        <v>13480</v>
      </c>
      <c r="G400" s="309">
        <f t="shared" si="128"/>
        <v>8.6356442878338289</v>
      </c>
      <c r="H400" s="159">
        <f t="shared" si="129"/>
        <v>116408.48500000002</v>
      </c>
      <c r="I400" s="347">
        <f t="shared" si="130"/>
        <v>-9781.6850000000122</v>
      </c>
      <c r="J400" s="310">
        <f t="shared" si="131"/>
        <v>-8.4028969194127126E-2</v>
      </c>
      <c r="K400" s="159">
        <f t="shared" si="132"/>
        <v>106626.8</v>
      </c>
      <c r="L400" s="159">
        <f t="shared" si="133"/>
        <v>-4158.6000000000058</v>
      </c>
      <c r="M400" s="159">
        <f t="shared" si="134"/>
        <v>5</v>
      </c>
      <c r="N400" s="159">
        <f t="shared" si="135"/>
        <v>0</v>
      </c>
      <c r="O400" s="46"/>
      <c r="P400" s="309">
        <f t="shared" si="136"/>
        <v>-0.72564428783382873</v>
      </c>
      <c r="Q400" s="159">
        <f t="shared" si="137"/>
        <v>-3960</v>
      </c>
      <c r="R400" s="341"/>
      <c r="S400" s="341">
        <f t="shared" si="138"/>
        <v>-37298.485000000015</v>
      </c>
      <c r="T400" s="341">
        <f t="shared" si="139"/>
        <v>-4715.3584070796478</v>
      </c>
      <c r="U400" s="341">
        <f t="shared" si="140"/>
        <v>8764.6415929203522</v>
      </c>
      <c r="V400" s="159">
        <f t="shared" si="141"/>
        <v>79110</v>
      </c>
      <c r="W400" s="309">
        <f t="shared" si="142"/>
        <v>9.0260393606854592</v>
      </c>
      <c r="X400" s="309">
        <f t="shared" si="143"/>
        <v>0.39039507285163033</v>
      </c>
      <c r="Y400" s="309">
        <f t="shared" si="144"/>
        <v>-1.1160393606854591</v>
      </c>
      <c r="Z400" s="342">
        <f t="shared" si="145"/>
        <v>1.5379978584507645</v>
      </c>
      <c r="AA400" s="343">
        <f>SUM(L$2:L400)-SUM(AB$2:AB400)</f>
        <v>-9781.6850000000122</v>
      </c>
      <c r="AB400" s="344"/>
      <c r="AC400" s="345">
        <f t="shared" si="146"/>
        <v>-1236.0043182680167</v>
      </c>
      <c r="AD400" s="345">
        <f t="shared" si="147"/>
        <v>-14716.004318268017</v>
      </c>
    </row>
    <row r="401" spans="1:30" ht="15" hidden="1" thickTop="1" x14ac:dyDescent="0.25">
      <c r="A401" s="178">
        <v>43726</v>
      </c>
      <c r="B401" s="333" t="s">
        <v>964</v>
      </c>
      <c r="C401" s="346" t="s">
        <v>63</v>
      </c>
      <c r="D401" s="179">
        <v>400</v>
      </c>
      <c r="E401" s="347">
        <v>7.85</v>
      </c>
      <c r="F401" s="158">
        <f t="shared" si="127"/>
        <v>13880</v>
      </c>
      <c r="G401" s="309">
        <f t="shared" si="128"/>
        <v>8.6133634726224795</v>
      </c>
      <c r="H401" s="159">
        <f t="shared" si="129"/>
        <v>119553.48500000002</v>
      </c>
      <c r="I401" s="347">
        <f t="shared" si="130"/>
        <v>-10595.485000000015</v>
      </c>
      <c r="J401" s="310">
        <f t="shared" si="131"/>
        <v>-8.8625480051878189E-2</v>
      </c>
      <c r="K401" s="159">
        <f t="shared" si="132"/>
        <v>108958</v>
      </c>
      <c r="L401" s="159">
        <f t="shared" si="133"/>
        <v>-813.80000000000291</v>
      </c>
      <c r="M401" s="159">
        <f t="shared" si="134"/>
        <v>5</v>
      </c>
      <c r="N401" s="159">
        <f t="shared" si="135"/>
        <v>0</v>
      </c>
      <c r="O401" s="46"/>
      <c r="P401" s="309">
        <f t="shared" si="136"/>
        <v>-0.76336347262247983</v>
      </c>
      <c r="Q401" s="159">
        <f t="shared" si="137"/>
        <v>-3145</v>
      </c>
      <c r="R401" s="341"/>
      <c r="S401" s="341">
        <f t="shared" si="138"/>
        <v>-40443.485000000015</v>
      </c>
      <c r="T401" s="341">
        <f t="shared" si="139"/>
        <v>-5152.0363057324867</v>
      </c>
      <c r="U401" s="341">
        <f t="shared" si="140"/>
        <v>8727.9636942675133</v>
      </c>
      <c r="V401" s="159">
        <f t="shared" si="141"/>
        <v>79110</v>
      </c>
      <c r="W401" s="309">
        <f t="shared" si="142"/>
        <v>9.0639698755803817</v>
      </c>
      <c r="X401" s="309">
        <f t="shared" si="143"/>
        <v>0.45060640295790222</v>
      </c>
      <c r="Y401" s="309">
        <f t="shared" si="144"/>
        <v>-1.2139698755803821</v>
      </c>
      <c r="Z401" s="342">
        <f t="shared" si="145"/>
        <v>1.5902907580970256</v>
      </c>
      <c r="AA401" s="343">
        <f>SUM(L$2:L401)-SUM(AB$2:AB401)</f>
        <v>-10595.485000000015</v>
      </c>
      <c r="AB401" s="344"/>
      <c r="AC401" s="345">
        <f t="shared" si="146"/>
        <v>-1349.0684404458618</v>
      </c>
      <c r="AD401" s="345">
        <f t="shared" si="147"/>
        <v>-15229.068440445863</v>
      </c>
    </row>
    <row r="402" spans="1:30" ht="15" hidden="1" thickTop="1" x14ac:dyDescent="0.25">
      <c r="A402" s="178">
        <v>43732</v>
      </c>
      <c r="B402" s="333"/>
      <c r="C402" s="346" t="s">
        <v>63</v>
      </c>
      <c r="D402" s="179">
        <v>500</v>
      </c>
      <c r="E402" s="347">
        <v>7.66</v>
      </c>
      <c r="F402" s="158">
        <f t="shared" si="127"/>
        <v>14380</v>
      </c>
      <c r="G402" s="309">
        <f t="shared" si="128"/>
        <v>8.5805622392211411</v>
      </c>
      <c r="H402" s="159">
        <f t="shared" si="129"/>
        <v>123388.48500000002</v>
      </c>
      <c r="I402" s="347">
        <f t="shared" si="130"/>
        <v>-13237.685000000012</v>
      </c>
      <c r="J402" s="310">
        <f t="shared" si="131"/>
        <v>-0.10728460601489682</v>
      </c>
      <c r="K402" s="159">
        <f t="shared" si="132"/>
        <v>110150.8</v>
      </c>
      <c r="L402" s="159">
        <f t="shared" si="133"/>
        <v>-2642.1999999999971</v>
      </c>
      <c r="M402" s="159">
        <f t="shared" si="134"/>
        <v>5</v>
      </c>
      <c r="N402" s="159">
        <f t="shared" si="135"/>
        <v>0</v>
      </c>
      <c r="O402" s="46"/>
      <c r="P402" s="309">
        <f t="shared" si="136"/>
        <v>-0.920562239221141</v>
      </c>
      <c r="Q402" s="159">
        <f t="shared" si="137"/>
        <v>-3835</v>
      </c>
      <c r="R402" s="341"/>
      <c r="S402" s="341">
        <f t="shared" si="138"/>
        <v>-44278.485000000015</v>
      </c>
      <c r="T402" s="341">
        <f t="shared" si="139"/>
        <v>-5780.4810704960855</v>
      </c>
      <c r="U402" s="341">
        <f t="shared" si="140"/>
        <v>8599.5189295039145</v>
      </c>
      <c r="V402" s="159">
        <f t="shared" si="141"/>
        <v>79110</v>
      </c>
      <c r="W402" s="309">
        <f t="shared" si="142"/>
        <v>9.1993518065973561</v>
      </c>
      <c r="X402" s="309">
        <f t="shared" si="143"/>
        <v>0.61878956737621493</v>
      </c>
      <c r="Y402" s="309">
        <f t="shared" si="144"/>
        <v>-1.5393518065973559</v>
      </c>
      <c r="Z402" s="342">
        <f t="shared" si="145"/>
        <v>1.6721865627464287</v>
      </c>
      <c r="AA402" s="343">
        <f>SUM(L$2:L402)-SUM(AB$2:AB402)</f>
        <v>-13237.685000000012</v>
      </c>
      <c r="AB402" s="344"/>
      <c r="AC402" s="345">
        <f t="shared" si="146"/>
        <v>-1727.29323204961</v>
      </c>
      <c r="AD402" s="345">
        <f t="shared" si="147"/>
        <v>-16107.293232049609</v>
      </c>
    </row>
    <row r="403" spans="1:30" ht="15" hidden="1" thickTop="1" x14ac:dyDescent="0.25">
      <c r="A403" s="178">
        <v>43733</v>
      </c>
      <c r="B403" s="333" t="s">
        <v>965</v>
      </c>
      <c r="C403" s="346" t="s">
        <v>952</v>
      </c>
      <c r="D403" s="179">
        <v>500</v>
      </c>
      <c r="E403" s="347">
        <v>7.37</v>
      </c>
      <c r="F403" s="158">
        <f t="shared" si="127"/>
        <v>14880</v>
      </c>
      <c r="G403" s="309">
        <f t="shared" si="128"/>
        <v>8.5402207661290337</v>
      </c>
      <c r="H403" s="159">
        <f t="shared" si="129"/>
        <v>127078.48500000002</v>
      </c>
      <c r="I403" s="347">
        <f t="shared" si="130"/>
        <v>-17412.885000000009</v>
      </c>
      <c r="J403" s="310">
        <f t="shared" si="131"/>
        <v>-0.1370246505535537</v>
      </c>
      <c r="K403" s="159">
        <f t="shared" si="132"/>
        <v>109665.60000000001</v>
      </c>
      <c r="L403" s="159">
        <f t="shared" si="133"/>
        <v>-4175.1999999999971</v>
      </c>
      <c r="M403" s="159">
        <f t="shared" si="134"/>
        <v>5</v>
      </c>
      <c r="N403" s="159">
        <f t="shared" si="135"/>
        <v>0</v>
      </c>
      <c r="O403" s="46"/>
      <c r="P403" s="309">
        <f t="shared" si="136"/>
        <v>-1.1702207661290336</v>
      </c>
      <c r="Q403" s="159">
        <f t="shared" si="137"/>
        <v>-3690</v>
      </c>
      <c r="R403" s="341"/>
      <c r="S403" s="341">
        <f t="shared" si="138"/>
        <v>-47968.485000000015</v>
      </c>
      <c r="T403" s="341">
        <f t="shared" si="139"/>
        <v>-6508.6139755766644</v>
      </c>
      <c r="U403" s="341">
        <f t="shared" si="140"/>
        <v>8371.3860244233365</v>
      </c>
      <c r="V403" s="159">
        <f t="shared" si="141"/>
        <v>79110</v>
      </c>
      <c r="W403" s="309">
        <f t="shared" si="142"/>
        <v>9.4500480289880677</v>
      </c>
      <c r="X403" s="309">
        <f t="shared" si="143"/>
        <v>0.90982726285903404</v>
      </c>
      <c r="Y403" s="309">
        <f t="shared" si="144"/>
        <v>-2.0800480289880676</v>
      </c>
      <c r="Z403" s="342">
        <f t="shared" si="145"/>
        <v>1.7774834366242249</v>
      </c>
      <c r="AA403" s="343">
        <f>SUM(L$2:L403)-SUM(AB$2:AB403)</f>
        <v>-17412.885000000009</v>
      </c>
      <c r="AB403" s="344"/>
      <c r="AC403" s="345">
        <f t="shared" si="146"/>
        <v>-2361.4896278833121</v>
      </c>
      <c r="AD403" s="345">
        <f t="shared" si="147"/>
        <v>-17241.489627883311</v>
      </c>
    </row>
    <row r="404" spans="1:30" ht="15" hidden="1" thickTop="1" x14ac:dyDescent="0.25">
      <c r="A404" s="178">
        <v>43738</v>
      </c>
      <c r="B404" s="333"/>
      <c r="C404" s="346" t="s">
        <v>69</v>
      </c>
      <c r="D404" s="179">
        <v>400</v>
      </c>
      <c r="E404" s="347">
        <v>7.63</v>
      </c>
      <c r="F404" s="158">
        <f t="shared" si="127"/>
        <v>14480</v>
      </c>
      <c r="G404" s="309">
        <f t="shared" si="128"/>
        <v>8.565921063535912</v>
      </c>
      <c r="H404" s="159">
        <f t="shared" si="129"/>
        <v>124034.53700000001</v>
      </c>
      <c r="I404" s="347">
        <f t="shared" si="130"/>
        <v>-13552.137000000017</v>
      </c>
      <c r="J404" s="310">
        <f t="shared" si="131"/>
        <v>-0.10926099558867226</v>
      </c>
      <c r="K404" s="159">
        <f t="shared" si="132"/>
        <v>110482.4</v>
      </c>
      <c r="L404" s="159">
        <f t="shared" si="133"/>
        <v>3860.7479999999923</v>
      </c>
      <c r="M404" s="159">
        <f t="shared" si="134"/>
        <v>5</v>
      </c>
      <c r="N404" s="159">
        <f t="shared" si="135"/>
        <v>3.052</v>
      </c>
      <c r="O404" s="46"/>
      <c r="P404" s="309">
        <f t="shared" si="136"/>
        <v>-0.93592106353591209</v>
      </c>
      <c r="Q404" s="159">
        <f t="shared" si="137"/>
        <v>3043.948000000004</v>
      </c>
      <c r="R404" s="341"/>
      <c r="S404" s="341">
        <f t="shared" si="138"/>
        <v>-44924.537000000011</v>
      </c>
      <c r="T404" s="341">
        <f t="shared" si="139"/>
        <v>-5887.8816513761485</v>
      </c>
      <c r="U404" s="341">
        <f t="shared" si="140"/>
        <v>8592.1183486238515</v>
      </c>
      <c r="V404" s="159">
        <f t="shared" si="141"/>
        <v>79110</v>
      </c>
      <c r="W404" s="309">
        <f t="shared" si="142"/>
        <v>9.2072754110365089</v>
      </c>
      <c r="X404" s="309">
        <f t="shared" si="143"/>
        <v>0.64135434750059694</v>
      </c>
      <c r="Y404" s="309">
        <f t="shared" si="144"/>
        <v>-1.577275411036509</v>
      </c>
      <c r="Z404" s="342">
        <f t="shared" si="145"/>
        <v>1.6852654272760541</v>
      </c>
      <c r="AA404" s="343">
        <f>SUM(L$2:L404)-SUM(AB$2:AB404)</f>
        <v>-13552.137000000017</v>
      </c>
      <c r="AB404" s="344"/>
      <c r="AC404" s="345">
        <f t="shared" si="146"/>
        <v>-1775.2766620576695</v>
      </c>
      <c r="AD404" s="345">
        <f t="shared" si="147"/>
        <v>-16255.276662057669</v>
      </c>
    </row>
    <row r="405" spans="1:30" ht="15" hidden="1" thickTop="1" x14ac:dyDescent="0.25">
      <c r="A405" s="178">
        <v>43746</v>
      </c>
      <c r="B405" s="333" t="s">
        <v>966</v>
      </c>
      <c r="C405" s="346" t="s">
        <v>69</v>
      </c>
      <c r="D405" s="179">
        <v>400</v>
      </c>
      <c r="E405" s="347">
        <v>7.95</v>
      </c>
      <c r="F405" s="158">
        <f t="shared" si="127"/>
        <v>14080</v>
      </c>
      <c r="G405" s="309">
        <f t="shared" si="128"/>
        <v>8.5839997869318179</v>
      </c>
      <c r="H405" s="159">
        <f t="shared" si="129"/>
        <v>120862.717</v>
      </c>
      <c r="I405" s="347">
        <f t="shared" si="130"/>
        <v>-8926.7170000000042</v>
      </c>
      <c r="J405" s="310">
        <f t="shared" si="131"/>
        <v>-7.3858318111448662E-2</v>
      </c>
      <c r="K405" s="159">
        <f t="shared" si="132"/>
        <v>111936</v>
      </c>
      <c r="L405" s="159">
        <f t="shared" si="133"/>
        <v>4625.4200000000128</v>
      </c>
      <c r="M405" s="159">
        <f t="shared" si="134"/>
        <v>5</v>
      </c>
      <c r="N405" s="159">
        <f t="shared" si="135"/>
        <v>3.18</v>
      </c>
      <c r="O405" s="46"/>
      <c r="P405" s="309">
        <f t="shared" si="136"/>
        <v>-0.63399978693181769</v>
      </c>
      <c r="Q405" s="159">
        <f t="shared" si="137"/>
        <v>3171.820000000007</v>
      </c>
      <c r="R405" s="341"/>
      <c r="S405" s="341">
        <f t="shared" si="138"/>
        <v>-41752.717000000004</v>
      </c>
      <c r="T405" s="341">
        <f t="shared" si="139"/>
        <v>-5251.9140880503146</v>
      </c>
      <c r="U405" s="341">
        <f t="shared" si="140"/>
        <v>8828.0859119496854</v>
      </c>
      <c r="V405" s="159">
        <f t="shared" si="141"/>
        <v>79110</v>
      </c>
      <c r="W405" s="309">
        <f t="shared" si="142"/>
        <v>8.9611724205036118</v>
      </c>
      <c r="X405" s="309">
        <f t="shared" si="143"/>
        <v>0.37717263357179398</v>
      </c>
      <c r="Y405" s="309">
        <f t="shared" si="144"/>
        <v>-1.0111724205036117</v>
      </c>
      <c r="Z405" s="342">
        <f t="shared" si="145"/>
        <v>1.5949097166058761</v>
      </c>
      <c r="AA405" s="343">
        <f>SUM(L$2:L405)-SUM(AB$2:AB405)</f>
        <v>-8926.7170000000042</v>
      </c>
      <c r="AB405" s="344"/>
      <c r="AC405" s="345">
        <f t="shared" si="146"/>
        <v>-1122.2960555345917</v>
      </c>
      <c r="AD405" s="345">
        <f t="shared" si="147"/>
        <v>-15202.296055534593</v>
      </c>
    </row>
    <row r="406" spans="1:30" ht="15" hidden="1" thickTop="1" x14ac:dyDescent="0.25">
      <c r="A406" s="178">
        <v>43747</v>
      </c>
      <c r="B406" s="333" t="s">
        <v>967</v>
      </c>
      <c r="C406" s="346" t="s">
        <v>931</v>
      </c>
      <c r="D406" s="179">
        <v>400</v>
      </c>
      <c r="E406" s="347">
        <v>7.46</v>
      </c>
      <c r="F406" s="158">
        <f t="shared" si="127"/>
        <v>14480</v>
      </c>
      <c r="G406" s="309">
        <f t="shared" si="128"/>
        <v>8.5532953729281775</v>
      </c>
      <c r="H406" s="159">
        <f t="shared" si="129"/>
        <v>123851.717</v>
      </c>
      <c r="I406" s="347">
        <f t="shared" si="130"/>
        <v>-15830.917000000001</v>
      </c>
      <c r="J406" s="310">
        <f t="shared" si="131"/>
        <v>-0.12782153839659735</v>
      </c>
      <c r="K406" s="159">
        <f t="shared" si="132"/>
        <v>108020.8</v>
      </c>
      <c r="L406" s="159">
        <f t="shared" si="133"/>
        <v>-6904.1999999999971</v>
      </c>
      <c r="M406" s="159">
        <f t="shared" si="134"/>
        <v>5</v>
      </c>
      <c r="N406" s="159">
        <f t="shared" si="135"/>
        <v>0</v>
      </c>
      <c r="O406" s="46"/>
      <c r="P406" s="309">
        <f t="shared" si="136"/>
        <v>-1.0932953729281776</v>
      </c>
      <c r="Q406" s="159">
        <f t="shared" si="137"/>
        <v>-2989</v>
      </c>
      <c r="R406" s="341"/>
      <c r="S406" s="341">
        <f t="shared" si="138"/>
        <v>-44741.717000000004</v>
      </c>
      <c r="T406" s="341">
        <f t="shared" si="139"/>
        <v>-5997.5491957104559</v>
      </c>
      <c r="U406" s="341">
        <f t="shared" si="140"/>
        <v>8482.4508042895432</v>
      </c>
      <c r="V406" s="159">
        <f t="shared" si="141"/>
        <v>79110</v>
      </c>
      <c r="W406" s="309">
        <f t="shared" si="142"/>
        <v>9.3263140365039749</v>
      </c>
      <c r="X406" s="309">
        <f t="shared" si="143"/>
        <v>0.7730186635757974</v>
      </c>
      <c r="Y406" s="309">
        <f t="shared" si="144"/>
        <v>-1.866314036503975</v>
      </c>
      <c r="Z406" s="342">
        <f t="shared" si="145"/>
        <v>1.7070538142912093</v>
      </c>
      <c r="AA406" s="343">
        <f>SUM(L$2:L406)-SUM(AB$2:AB406)</f>
        <v>-15830.917000000001</v>
      </c>
      <c r="AB406" s="344"/>
      <c r="AC406" s="345">
        <f t="shared" si="146"/>
        <v>-2121.0457830428954</v>
      </c>
      <c r="AD406" s="345">
        <f t="shared" si="147"/>
        <v>-16601.045783042897</v>
      </c>
    </row>
    <row r="407" spans="1:30" ht="15" hidden="1" thickTop="1" x14ac:dyDescent="0.25">
      <c r="A407" s="178">
        <v>43752</v>
      </c>
      <c r="B407" s="333"/>
      <c r="C407" s="346" t="s">
        <v>69</v>
      </c>
      <c r="D407" s="179">
        <v>400</v>
      </c>
      <c r="E407" s="347">
        <v>7.67</v>
      </c>
      <c r="F407" s="158">
        <f t="shared" si="127"/>
        <v>14080</v>
      </c>
      <c r="G407" s="309">
        <f t="shared" si="128"/>
        <v>8.5789620028409086</v>
      </c>
      <c r="H407" s="159">
        <f t="shared" si="129"/>
        <v>120791.785</v>
      </c>
      <c r="I407" s="347">
        <f t="shared" si="130"/>
        <v>-12798.184999999998</v>
      </c>
      <c r="J407" s="310">
        <f t="shared" si="131"/>
        <v>-0.10595244535876339</v>
      </c>
      <c r="K407" s="159">
        <f t="shared" si="132"/>
        <v>107993.60000000001</v>
      </c>
      <c r="L407" s="159">
        <f t="shared" si="133"/>
        <v>3032.7320000000036</v>
      </c>
      <c r="M407" s="159">
        <f t="shared" si="134"/>
        <v>5</v>
      </c>
      <c r="N407" s="159">
        <f t="shared" si="135"/>
        <v>3.0680000000000001</v>
      </c>
      <c r="O407" s="46"/>
      <c r="P407" s="309">
        <f t="shared" si="136"/>
        <v>-0.90896200284090867</v>
      </c>
      <c r="Q407" s="159">
        <f t="shared" si="137"/>
        <v>3059.9320000000007</v>
      </c>
      <c r="R407" s="341"/>
      <c r="S407" s="341">
        <f t="shared" si="138"/>
        <v>-41681.785000000003</v>
      </c>
      <c r="T407" s="341">
        <f t="shared" si="139"/>
        <v>-5434.3917861799218</v>
      </c>
      <c r="U407" s="341">
        <f t="shared" si="140"/>
        <v>8645.6082138200782</v>
      </c>
      <c r="V407" s="159">
        <f t="shared" si="141"/>
        <v>79110</v>
      </c>
      <c r="W407" s="309">
        <f t="shared" si="142"/>
        <v>9.1503105442069419</v>
      </c>
      <c r="X407" s="309">
        <f t="shared" si="143"/>
        <v>0.5713485413660333</v>
      </c>
      <c r="Y407" s="309">
        <f t="shared" si="144"/>
        <v>-1.480310544206942</v>
      </c>
      <c r="Z407" s="342">
        <f t="shared" si="145"/>
        <v>1.6285725251224084</v>
      </c>
      <c r="AA407" s="343">
        <f>SUM(L$2:L1033)-SUM(AB$2:AB1033)</f>
        <v>-121803.22099999998</v>
      </c>
      <c r="AB407" s="344"/>
      <c r="AC407" s="345">
        <f t="shared" si="146"/>
        <v>-1667.7686971968708</v>
      </c>
      <c r="AD407" s="345">
        <f t="shared" si="147"/>
        <v>-15747.768697196871</v>
      </c>
    </row>
    <row r="408" spans="1:30" ht="15" hidden="1" thickTop="1" x14ac:dyDescent="0.25">
      <c r="A408" s="178">
        <v>43752</v>
      </c>
      <c r="B408" s="333" t="s">
        <v>968</v>
      </c>
      <c r="C408" s="346" t="s">
        <v>929</v>
      </c>
      <c r="D408" s="179">
        <v>400</v>
      </c>
      <c r="E408" s="347">
        <v>7.77</v>
      </c>
      <c r="F408" s="158">
        <f>IF(C408="买",F407+D408,F407-D408)</f>
        <v>13680</v>
      </c>
      <c r="G408" s="309">
        <f t="shared" si="128"/>
        <v>8.6032085526315782</v>
      </c>
      <c r="H408" s="159">
        <f t="shared" si="129"/>
        <v>117691.893</v>
      </c>
      <c r="I408" s="347">
        <f t="shared" si="130"/>
        <v>-11398.293000000005</v>
      </c>
      <c r="J408" s="310">
        <f t="shared" si="131"/>
        <v>-9.6848582425299229E-2</v>
      </c>
      <c r="K408" s="159">
        <f t="shared" si="132"/>
        <v>106293.59999999999</v>
      </c>
      <c r="L408" s="159">
        <f t="shared" si="133"/>
        <v>1399.8919999999925</v>
      </c>
      <c r="M408" s="159">
        <f t="shared" si="134"/>
        <v>5</v>
      </c>
      <c r="N408" s="159">
        <f t="shared" si="135"/>
        <v>3.1080000000000001</v>
      </c>
      <c r="O408" s="46"/>
      <c r="P408" s="309">
        <f t="shared" si="136"/>
        <v>-0.83320855263157867</v>
      </c>
      <c r="Q408" s="159">
        <f t="shared" si="137"/>
        <v>3099.8920000000071</v>
      </c>
      <c r="R408" s="341"/>
      <c r="S408" s="341">
        <f t="shared" si="138"/>
        <v>-38581.892999999996</v>
      </c>
      <c r="T408" s="341">
        <f t="shared" si="139"/>
        <v>-4965.4945945945947</v>
      </c>
      <c r="U408" s="341">
        <f t="shared" si="140"/>
        <v>8714.5054054054053</v>
      </c>
      <c r="V408" s="159">
        <f t="shared" si="141"/>
        <v>79110</v>
      </c>
      <c r="W408" s="309">
        <f t="shared" si="142"/>
        <v>9.0779678615988821</v>
      </c>
      <c r="X408" s="309">
        <f t="shared" si="143"/>
        <v>0.47475930896730389</v>
      </c>
      <c r="Y408" s="309">
        <f t="shared" si="144"/>
        <v>-1.3079678615988826</v>
      </c>
      <c r="Z408" s="342">
        <f t="shared" si="145"/>
        <v>1.5697964902878612</v>
      </c>
      <c r="AA408" s="343">
        <f>SUM(L$2:L408)-SUM(AB$2:AB408)</f>
        <v>-11398.293000000005</v>
      </c>
      <c r="AB408" s="344"/>
      <c r="AC408" s="345">
        <f t="shared" si="146"/>
        <v>-1466.2282951737461</v>
      </c>
      <c r="AD408" s="345">
        <f t="shared" si="147"/>
        <v>-15146.228295173747</v>
      </c>
    </row>
    <row r="409" spans="1:30" ht="15" hidden="1" thickTop="1" x14ac:dyDescent="0.25">
      <c r="A409" s="178">
        <v>43754</v>
      </c>
      <c r="B409" s="333" t="s">
        <v>969</v>
      </c>
      <c r="C409" s="346" t="s">
        <v>63</v>
      </c>
      <c r="D409" s="179">
        <v>400</v>
      </c>
      <c r="E409" s="347">
        <v>7.54</v>
      </c>
      <c r="F409" s="158">
        <f>IF(C409="买",F408+D409,F408-D409)</f>
        <v>14080</v>
      </c>
      <c r="G409" s="309">
        <f t="shared" si="128"/>
        <v>8.5733588778409082</v>
      </c>
      <c r="H409" s="159">
        <f t="shared" si="129"/>
        <v>120712.893</v>
      </c>
      <c r="I409" s="347">
        <f t="shared" si="130"/>
        <v>-14549.692999999999</v>
      </c>
      <c r="J409" s="310">
        <f t="shared" si="131"/>
        <v>-0.12053139178761947</v>
      </c>
      <c r="K409" s="159">
        <f t="shared" si="132"/>
        <v>106163.2</v>
      </c>
      <c r="L409" s="159">
        <f t="shared" si="133"/>
        <v>-3151.3999999999942</v>
      </c>
      <c r="M409" s="159">
        <f t="shared" si="134"/>
        <v>5</v>
      </c>
      <c r="N409" s="159">
        <f t="shared" si="135"/>
        <v>0</v>
      </c>
      <c r="O409" s="46"/>
      <c r="P409" s="309">
        <f t="shared" si="136"/>
        <v>-1.0333588778409082</v>
      </c>
      <c r="Q409" s="159">
        <f t="shared" si="137"/>
        <v>-3021</v>
      </c>
      <c r="R409" s="341"/>
      <c r="S409" s="341">
        <f t="shared" si="138"/>
        <v>-41602.892999999996</v>
      </c>
      <c r="T409" s="341">
        <f t="shared" si="139"/>
        <v>-5517.6250663129968</v>
      </c>
      <c r="U409" s="341">
        <f t="shared" si="140"/>
        <v>8562.3749336870023</v>
      </c>
      <c r="V409" s="159">
        <f t="shared" si="141"/>
        <v>79110</v>
      </c>
      <c r="W409" s="309">
        <f t="shared" si="142"/>
        <v>9.2392590388394531</v>
      </c>
      <c r="X409" s="309">
        <f t="shared" si="143"/>
        <v>0.66590016099854488</v>
      </c>
      <c r="Y409" s="309">
        <f t="shared" si="144"/>
        <v>-1.6992590388394531</v>
      </c>
      <c r="Z409" s="342">
        <f t="shared" si="145"/>
        <v>1.6444035806707054</v>
      </c>
      <c r="AA409" s="343">
        <f>SUM(L$2:L409)-SUM(AB$2:AB409)</f>
        <v>-14549.692999999999</v>
      </c>
      <c r="AB409" s="344"/>
      <c r="AC409" s="345">
        <f t="shared" si="146"/>
        <v>-1928.702672877984</v>
      </c>
      <c r="AD409" s="345">
        <f t="shared" si="147"/>
        <v>-16008.702672877984</v>
      </c>
    </row>
    <row r="410" spans="1:30" ht="15" hidden="1" thickTop="1" x14ac:dyDescent="0.25">
      <c r="A410" s="178">
        <v>43756</v>
      </c>
      <c r="B410" s="333" t="s">
        <v>970</v>
      </c>
      <c r="C410" s="346" t="s">
        <v>63</v>
      </c>
      <c r="D410" s="179">
        <v>400</v>
      </c>
      <c r="E410" s="347">
        <v>7.25</v>
      </c>
      <c r="F410" s="158">
        <f>IF(C410="买",F409+D410,F409-D410)</f>
        <v>14480</v>
      </c>
      <c r="G410" s="309">
        <f t="shared" si="128"/>
        <v>8.5371473066298336</v>
      </c>
      <c r="H410" s="159">
        <f t="shared" si="129"/>
        <v>123617.893</v>
      </c>
      <c r="I410" s="347">
        <f t="shared" si="130"/>
        <v>-18637.892999999996</v>
      </c>
      <c r="J410" s="310">
        <f t="shared" si="131"/>
        <v>-0.15077018826069127</v>
      </c>
      <c r="K410" s="159">
        <f t="shared" si="132"/>
        <v>104980</v>
      </c>
      <c r="L410" s="159">
        <f t="shared" si="133"/>
        <v>-4088.1999999999971</v>
      </c>
      <c r="M410" s="159">
        <f t="shared" si="134"/>
        <v>5</v>
      </c>
      <c r="N410" s="159">
        <f t="shared" si="135"/>
        <v>0</v>
      </c>
      <c r="O410" s="46"/>
      <c r="P410" s="309">
        <f t="shared" si="136"/>
        <v>-1.2871473066298336</v>
      </c>
      <c r="Q410" s="159">
        <f t="shared" si="137"/>
        <v>-2905</v>
      </c>
      <c r="R410" s="341"/>
      <c r="S410" s="341">
        <f t="shared" si="138"/>
        <v>-44507.892999999996</v>
      </c>
      <c r="T410" s="341">
        <f t="shared" si="139"/>
        <v>-6139.0197241379301</v>
      </c>
      <c r="U410" s="341">
        <f t="shared" si="140"/>
        <v>8340.9802758620699</v>
      </c>
      <c r="V410" s="159">
        <f t="shared" si="141"/>
        <v>79110</v>
      </c>
      <c r="W410" s="309">
        <f t="shared" si="142"/>
        <v>9.4844967118476617</v>
      </c>
      <c r="X410" s="309">
        <f t="shared" si="143"/>
        <v>0.94734940521782818</v>
      </c>
      <c r="Y410" s="309">
        <f t="shared" si="144"/>
        <v>-2.2344967118476617</v>
      </c>
      <c r="Z410" s="342">
        <f t="shared" si="145"/>
        <v>1.7360069825250175</v>
      </c>
      <c r="AA410" s="343">
        <f>SUM(L$2:L410)-SUM(AB$2:AB410)</f>
        <v>-18637.892999999996</v>
      </c>
      <c r="AB410" s="344"/>
      <c r="AC410" s="345">
        <f t="shared" si="146"/>
        <v>-2569.4584901379308</v>
      </c>
      <c r="AD410" s="345">
        <f t="shared" si="147"/>
        <v>-17049.458490137931</v>
      </c>
    </row>
    <row r="411" spans="1:30" ht="15" hidden="1" thickTop="1" x14ac:dyDescent="0.25">
      <c r="A411" s="178">
        <v>43763</v>
      </c>
      <c r="B411" s="333" t="s">
        <v>971</v>
      </c>
      <c r="C411" s="346" t="s">
        <v>931</v>
      </c>
      <c r="D411" s="179">
        <v>500</v>
      </c>
      <c r="E411" s="347">
        <v>7.18</v>
      </c>
      <c r="F411" s="158">
        <f>IF(C411="买",F410+D411,F410-D411)</f>
        <v>14980</v>
      </c>
      <c r="G411" s="309">
        <f t="shared" si="128"/>
        <v>8.4921824432576773</v>
      </c>
      <c r="H411" s="159">
        <f t="shared" si="129"/>
        <v>127212.893</v>
      </c>
      <c r="I411" s="347">
        <f t="shared" si="130"/>
        <v>-19656.493000000002</v>
      </c>
      <c r="J411" s="310">
        <f t="shared" si="131"/>
        <v>-0.15451651586918952</v>
      </c>
      <c r="K411" s="159">
        <f t="shared" si="132"/>
        <v>107556.4</v>
      </c>
      <c r="L411" s="159">
        <f t="shared" si="133"/>
        <v>-1018.6000000000058</v>
      </c>
      <c r="M411" s="159">
        <f t="shared" si="134"/>
        <v>5</v>
      </c>
      <c r="N411" s="159">
        <f t="shared" si="135"/>
        <v>0</v>
      </c>
      <c r="O411" s="46"/>
      <c r="P411" s="309">
        <f t="shared" si="136"/>
        <v>-1.3121824432576776</v>
      </c>
      <c r="Q411" s="159">
        <f t="shared" si="137"/>
        <v>-3595</v>
      </c>
      <c r="R411" s="341"/>
      <c r="S411" s="341">
        <f t="shared" si="138"/>
        <v>-48102.892999999996</v>
      </c>
      <c r="T411" s="341">
        <f t="shared" si="139"/>
        <v>-6699.5672701949861</v>
      </c>
      <c r="U411" s="341">
        <f t="shared" si="140"/>
        <v>8280.4327298050139</v>
      </c>
      <c r="V411" s="159">
        <f t="shared" si="141"/>
        <v>79110</v>
      </c>
      <c r="W411" s="309">
        <f t="shared" si="142"/>
        <v>9.5538485223420047</v>
      </c>
      <c r="X411" s="309">
        <f t="shared" si="143"/>
        <v>1.0616660790843273</v>
      </c>
      <c r="Y411" s="309">
        <f t="shared" si="144"/>
        <v>-2.3738485223420049</v>
      </c>
      <c r="Z411" s="342">
        <f t="shared" si="145"/>
        <v>1.8090841975057923</v>
      </c>
      <c r="AA411" s="343">
        <f>SUM(L$2:L1033)-SUM(AB$2:AB1033)</f>
        <v>-121803.22099999998</v>
      </c>
      <c r="AB411" s="344"/>
      <c r="AC411" s="345">
        <f t="shared" si="146"/>
        <v>-2736.3042832172709</v>
      </c>
      <c r="AD411" s="345">
        <f t="shared" si="147"/>
        <v>-17716.304283217272</v>
      </c>
    </row>
    <row r="412" spans="1:30" ht="15" hidden="1" thickTop="1" x14ac:dyDescent="0.25">
      <c r="A412" s="178">
        <v>43766</v>
      </c>
      <c r="B412" s="333"/>
      <c r="C412" s="346" t="s">
        <v>929</v>
      </c>
      <c r="D412" s="179">
        <v>400</v>
      </c>
      <c r="E412" s="347">
        <v>7.37</v>
      </c>
      <c r="F412" s="158">
        <f t="shared" ref="F412:F426" si="148">IF(C412="买",F411+D412,F411-D412)</f>
        <v>14580</v>
      </c>
      <c r="G412" s="309">
        <f t="shared" si="128"/>
        <v>8.5235144718792863</v>
      </c>
      <c r="H412" s="159">
        <f t="shared" si="129"/>
        <v>124272.841</v>
      </c>
      <c r="I412" s="347">
        <f t="shared" si="130"/>
        <v>-16818.240999999995</v>
      </c>
      <c r="J412" s="310">
        <f t="shared" si="131"/>
        <v>-0.13533319802353269</v>
      </c>
      <c r="K412" s="159">
        <f t="shared" si="132"/>
        <v>107454.6</v>
      </c>
      <c r="L412" s="159">
        <f t="shared" si="133"/>
        <v>2838.2520000000077</v>
      </c>
      <c r="M412" s="159">
        <f t="shared" si="134"/>
        <v>5</v>
      </c>
      <c r="N412" s="159">
        <f t="shared" si="135"/>
        <v>2.948</v>
      </c>
      <c r="O412" s="46"/>
      <c r="P412" s="309">
        <f t="shared" si="136"/>
        <v>-1.1535144718792862</v>
      </c>
      <c r="Q412" s="159">
        <f t="shared" si="137"/>
        <v>2940.051999999996</v>
      </c>
      <c r="R412" s="341"/>
      <c r="S412" s="341">
        <f t="shared" si="138"/>
        <v>-45162.841</v>
      </c>
      <c r="T412" s="341">
        <f t="shared" si="139"/>
        <v>-6127.9295793758483</v>
      </c>
      <c r="U412" s="341">
        <f t="shared" si="140"/>
        <v>8452.0704206241517</v>
      </c>
      <c r="V412" s="159">
        <f t="shared" si="141"/>
        <v>79110</v>
      </c>
      <c r="W412" s="309">
        <f t="shared" si="142"/>
        <v>9.3598368284960465</v>
      </c>
      <c r="X412" s="309">
        <f t="shared" si="143"/>
        <v>0.83632235661676013</v>
      </c>
      <c r="Y412" s="309">
        <f t="shared" si="144"/>
        <v>-1.9898368284960464</v>
      </c>
      <c r="Z412" s="342">
        <f t="shared" si="145"/>
        <v>1.7250211219753804</v>
      </c>
      <c r="AA412" s="343">
        <f>SUM(L$2:L412)-SUM(AB$2:AB412)</f>
        <v>-16818.240999999995</v>
      </c>
      <c r="AB412" s="344"/>
      <c r="AC412" s="345">
        <f t="shared" si="146"/>
        <v>-2280.8455738805965</v>
      </c>
      <c r="AD412" s="345">
        <f t="shared" si="147"/>
        <v>-16860.845573880597</v>
      </c>
    </row>
    <row r="413" spans="1:30" ht="15" hidden="1" thickTop="1" x14ac:dyDescent="0.25">
      <c r="A413" s="178">
        <v>43768</v>
      </c>
      <c r="B413" s="333" t="s">
        <v>972</v>
      </c>
      <c r="C413" s="346" t="s">
        <v>931</v>
      </c>
      <c r="D413" s="179">
        <v>500</v>
      </c>
      <c r="E413" s="347">
        <v>7.08</v>
      </c>
      <c r="F413" s="158">
        <f t="shared" si="148"/>
        <v>15080</v>
      </c>
      <c r="G413" s="309">
        <f t="shared" si="128"/>
        <v>8.475984151193634</v>
      </c>
      <c r="H413" s="159">
        <f t="shared" si="129"/>
        <v>127817.841</v>
      </c>
      <c r="I413" s="347">
        <f t="shared" si="130"/>
        <v>-21051.441000000006</v>
      </c>
      <c r="J413" s="310">
        <f t="shared" si="131"/>
        <v>-0.16469876846065645</v>
      </c>
      <c r="K413" s="159">
        <f t="shared" si="132"/>
        <v>106766.39999999999</v>
      </c>
      <c r="L413" s="159">
        <f t="shared" si="133"/>
        <v>-4233.2000000000116</v>
      </c>
      <c r="M413" s="159">
        <f t="shared" si="134"/>
        <v>5</v>
      </c>
      <c r="N413" s="159">
        <f t="shared" si="135"/>
        <v>0</v>
      </c>
      <c r="O413" s="46"/>
      <c r="P413" s="309">
        <f t="shared" si="136"/>
        <v>-1.3959841511936339</v>
      </c>
      <c r="Q413" s="159">
        <f t="shared" si="137"/>
        <v>-3545</v>
      </c>
      <c r="R413" s="341"/>
      <c r="S413" s="341">
        <f t="shared" si="138"/>
        <v>-48707.841</v>
      </c>
      <c r="T413" s="341">
        <f t="shared" si="139"/>
        <v>-6879.6385593220339</v>
      </c>
      <c r="U413" s="341">
        <f t="shared" si="140"/>
        <v>8200.361440677967</v>
      </c>
      <c r="V413" s="159">
        <f t="shared" si="141"/>
        <v>79110</v>
      </c>
      <c r="W413" s="309">
        <f t="shared" si="142"/>
        <v>9.6471357478920545</v>
      </c>
      <c r="X413" s="309">
        <f t="shared" si="143"/>
        <v>1.1711515966984205</v>
      </c>
      <c r="Y413" s="309">
        <f t="shared" si="144"/>
        <v>-2.5671357478920545</v>
      </c>
      <c r="Z413" s="342">
        <f t="shared" si="145"/>
        <v>1.8389433330579215</v>
      </c>
      <c r="AA413" s="343">
        <f>SUM(L$2:L413)-SUM(AB$2:AB413)</f>
        <v>-21051.441000000006</v>
      </c>
      <c r="AB413" s="344"/>
      <c r="AC413" s="345">
        <f t="shared" si="146"/>
        <v>-2971.8806891949166</v>
      </c>
      <c r="AD413" s="345">
        <f t="shared" si="147"/>
        <v>-18051.880689194917</v>
      </c>
    </row>
    <row r="414" spans="1:30" ht="15" hidden="1" thickTop="1" x14ac:dyDescent="0.25">
      <c r="A414" s="178">
        <v>43768</v>
      </c>
      <c r="B414" s="333" t="s">
        <v>973</v>
      </c>
      <c r="C414" s="346" t="s">
        <v>931</v>
      </c>
      <c r="D414" s="179">
        <v>500</v>
      </c>
      <c r="E414" s="347">
        <v>7</v>
      </c>
      <c r="F414" s="158">
        <f t="shared" si="148"/>
        <v>15580</v>
      </c>
      <c r="G414" s="309">
        <f t="shared" si="128"/>
        <v>8.4289371630295253</v>
      </c>
      <c r="H414" s="159">
        <f t="shared" si="129"/>
        <v>131322.84100000001</v>
      </c>
      <c r="I414" s="347">
        <f t="shared" si="130"/>
        <v>-22262.841000000015</v>
      </c>
      <c r="J414" s="310">
        <f t="shared" si="131"/>
        <v>-0.16952756146967612</v>
      </c>
      <c r="K414" s="159">
        <f t="shared" si="132"/>
        <v>109060</v>
      </c>
      <c r="L414" s="159">
        <f t="shared" si="133"/>
        <v>-1211.4000000000087</v>
      </c>
      <c r="M414" s="159">
        <f t="shared" si="134"/>
        <v>5</v>
      </c>
      <c r="N414" s="159">
        <f t="shared" si="135"/>
        <v>0</v>
      </c>
      <c r="O414" s="46"/>
      <c r="P414" s="309">
        <f t="shared" si="136"/>
        <v>-1.4289371630295253</v>
      </c>
      <c r="Q414" s="159">
        <f t="shared" si="137"/>
        <v>-3505.0000000000146</v>
      </c>
      <c r="R414" s="341"/>
      <c r="S414" s="341">
        <f t="shared" si="138"/>
        <v>-52212.841000000015</v>
      </c>
      <c r="T414" s="341">
        <f t="shared" si="139"/>
        <v>-7458.977285714288</v>
      </c>
      <c r="U414" s="341">
        <f t="shared" si="140"/>
        <v>8121.022714285712</v>
      </c>
      <c r="V414" s="159">
        <f t="shared" si="141"/>
        <v>79110</v>
      </c>
      <c r="W414" s="309">
        <f t="shared" si="142"/>
        <v>9.7413839097922228</v>
      </c>
      <c r="X414" s="309">
        <f t="shared" si="143"/>
        <v>1.3124467467626975</v>
      </c>
      <c r="Y414" s="309">
        <f t="shared" si="144"/>
        <v>-2.7413839097922228</v>
      </c>
      <c r="Z414" s="342">
        <f t="shared" si="145"/>
        <v>1.9184775795040176</v>
      </c>
      <c r="AA414" s="343">
        <f>SUM(L$2:L1033)-SUM(AB$2:AB1033)</f>
        <v>-121803.22099999998</v>
      </c>
      <c r="AB414" s="344"/>
      <c r="AC414" s="345">
        <f t="shared" si="146"/>
        <v>-3178.8156542142879</v>
      </c>
      <c r="AD414" s="345">
        <f t="shared" si="147"/>
        <v>-18758.81565421429</v>
      </c>
    </row>
    <row r="415" spans="1:30" ht="15" hidden="1" thickTop="1" x14ac:dyDescent="0.25">
      <c r="A415" s="178">
        <v>43770</v>
      </c>
      <c r="B415" s="333" t="s">
        <v>974</v>
      </c>
      <c r="C415" s="346" t="s">
        <v>931</v>
      </c>
      <c r="D415" s="179">
        <v>500</v>
      </c>
      <c r="E415" s="347">
        <v>6.91</v>
      </c>
      <c r="F415" s="158">
        <f t="shared" si="148"/>
        <v>16080</v>
      </c>
      <c r="G415" s="309">
        <f t="shared" si="128"/>
        <v>8.3820174751243783</v>
      </c>
      <c r="H415" s="159">
        <f t="shared" si="129"/>
        <v>134782.84100000001</v>
      </c>
      <c r="I415" s="347">
        <f t="shared" si="130"/>
        <v>-23670.041000000012</v>
      </c>
      <c r="J415" s="310">
        <f t="shared" si="131"/>
        <v>-0.17561613054290792</v>
      </c>
      <c r="K415" s="159">
        <f t="shared" si="132"/>
        <v>111112.8</v>
      </c>
      <c r="L415" s="159">
        <f t="shared" si="133"/>
        <v>-1407.1999999999971</v>
      </c>
      <c r="M415" s="159">
        <f t="shared" si="134"/>
        <v>5</v>
      </c>
      <c r="N415" s="159">
        <f t="shared" si="135"/>
        <v>0</v>
      </c>
      <c r="O415" s="46"/>
      <c r="P415" s="309">
        <f t="shared" si="136"/>
        <v>-1.4720174751243782</v>
      </c>
      <c r="Q415" s="159">
        <f t="shared" si="137"/>
        <v>-3460</v>
      </c>
      <c r="R415" s="341"/>
      <c r="S415" s="341">
        <f t="shared" si="138"/>
        <v>-55672.841000000015</v>
      </c>
      <c r="T415" s="341">
        <f t="shared" si="139"/>
        <v>-8056.8510853835041</v>
      </c>
      <c r="U415" s="341">
        <f t="shared" si="140"/>
        <v>8023.1489146164959</v>
      </c>
      <c r="V415" s="159">
        <f t="shared" si="141"/>
        <v>79110</v>
      </c>
      <c r="W415" s="309">
        <f t="shared" si="142"/>
        <v>9.8602183309695466</v>
      </c>
      <c r="X415" s="309">
        <f t="shared" si="143"/>
        <v>1.4782008558451682</v>
      </c>
      <c r="Y415" s="309">
        <f t="shared" si="144"/>
        <v>-2.9502183309695464</v>
      </c>
      <c r="Z415" s="342">
        <f t="shared" si="145"/>
        <v>2.0042006163821302</v>
      </c>
      <c r="AA415" s="343">
        <f>SUM(L$2:L415)-SUM(AB$2:AB415)</f>
        <v>-23670.041000000012</v>
      </c>
      <c r="AB415" s="344"/>
      <c r="AC415" s="345">
        <f t="shared" si="146"/>
        <v>-3423.7635281476141</v>
      </c>
      <c r="AD415" s="345">
        <f t="shared" si="147"/>
        <v>-19503.763528147614</v>
      </c>
    </row>
    <row r="416" spans="1:30" ht="15" hidden="1" thickTop="1" x14ac:dyDescent="0.25">
      <c r="A416" s="178">
        <v>43780</v>
      </c>
      <c r="B416" s="333" t="s">
        <v>975</v>
      </c>
      <c r="C416" s="346" t="s">
        <v>952</v>
      </c>
      <c r="D416" s="179">
        <v>400</v>
      </c>
      <c r="E416" s="347">
        <v>6.73</v>
      </c>
      <c r="F416" s="158">
        <f>IF(C416="买",F415+D416,F415-D416)</f>
        <v>16480</v>
      </c>
      <c r="G416" s="309">
        <f t="shared" si="128"/>
        <v>8.3422233616504862</v>
      </c>
      <c r="H416" s="159">
        <f t="shared" si="129"/>
        <v>137479.84100000001</v>
      </c>
      <c r="I416" s="347">
        <f t="shared" si="130"/>
        <v>-26569.441000000006</v>
      </c>
      <c r="J416" s="310">
        <f t="shared" si="131"/>
        <v>-0.19326063229881102</v>
      </c>
      <c r="K416" s="159">
        <f t="shared" si="132"/>
        <v>110910.40000000001</v>
      </c>
      <c r="L416" s="159">
        <f t="shared" si="133"/>
        <v>-2899.3999999999942</v>
      </c>
      <c r="M416" s="159">
        <f t="shared" si="134"/>
        <v>5</v>
      </c>
      <c r="N416" s="159">
        <f t="shared" si="135"/>
        <v>0</v>
      </c>
      <c r="O416" s="46"/>
      <c r="P416" s="309">
        <f t="shared" si="136"/>
        <v>-1.6122233616504857</v>
      </c>
      <c r="Q416" s="159">
        <f t="shared" si="137"/>
        <v>-2697</v>
      </c>
      <c r="R416" s="341"/>
      <c r="S416" s="341">
        <f t="shared" si="138"/>
        <v>-58369.841000000015</v>
      </c>
      <c r="T416" s="341">
        <f t="shared" si="139"/>
        <v>-8673.0818722139684</v>
      </c>
      <c r="U416" s="341">
        <f t="shared" si="140"/>
        <v>7806.9181277860316</v>
      </c>
      <c r="V416" s="159">
        <f t="shared" si="141"/>
        <v>79110</v>
      </c>
      <c r="W416" s="309">
        <f t="shared" si="142"/>
        <v>10.1333200508963</v>
      </c>
      <c r="X416" s="309">
        <f t="shared" si="143"/>
        <v>1.7910966892458138</v>
      </c>
      <c r="Y416" s="309">
        <f t="shared" si="144"/>
        <v>-3.4033200508962995</v>
      </c>
      <c r="Z416" s="342">
        <f t="shared" si="145"/>
        <v>2.1109482295382511</v>
      </c>
      <c r="AA416" s="343">
        <f>SUM(L$2:L416)-SUM(AB$2:AB416)</f>
        <v>-26569.441000000006</v>
      </c>
      <c r="AB416" s="344"/>
      <c r="AC416" s="345">
        <f t="shared" si="146"/>
        <v>-3945.9370400445773</v>
      </c>
      <c r="AD416" s="345">
        <f t="shared" si="147"/>
        <v>-20425.937040044577</v>
      </c>
    </row>
    <row r="417" spans="1:30" ht="15" hidden="1" thickTop="1" x14ac:dyDescent="0.25">
      <c r="A417" s="178">
        <v>43780</v>
      </c>
      <c r="B417" s="333" t="s">
        <v>976</v>
      </c>
      <c r="C417" s="346" t="s">
        <v>63</v>
      </c>
      <c r="D417" s="179">
        <v>500</v>
      </c>
      <c r="E417" s="347">
        <v>6.55</v>
      </c>
      <c r="F417" s="158">
        <f t="shared" si="148"/>
        <v>16980</v>
      </c>
      <c r="G417" s="309">
        <f t="shared" si="128"/>
        <v>8.2897432862190819</v>
      </c>
      <c r="H417" s="159">
        <f t="shared" si="129"/>
        <v>140759.84100000001</v>
      </c>
      <c r="I417" s="347">
        <f t="shared" si="130"/>
        <v>-29540.841000000015</v>
      </c>
      <c r="J417" s="310">
        <f t="shared" si="131"/>
        <v>-0.20986696766729093</v>
      </c>
      <c r="K417" s="159">
        <f t="shared" si="132"/>
        <v>111219</v>
      </c>
      <c r="L417" s="159">
        <f t="shared" si="133"/>
        <v>-2971.4000000000087</v>
      </c>
      <c r="M417" s="159">
        <f t="shared" si="134"/>
        <v>5</v>
      </c>
      <c r="N417" s="159">
        <f t="shared" si="135"/>
        <v>0</v>
      </c>
      <c r="O417" s="46"/>
      <c r="P417" s="309">
        <f t="shared" si="136"/>
        <v>-1.739743286219082</v>
      </c>
      <c r="Q417" s="159">
        <f t="shared" si="137"/>
        <v>-3280</v>
      </c>
      <c r="R417" s="341"/>
      <c r="S417" s="341">
        <f t="shared" si="138"/>
        <v>-61649.841000000015</v>
      </c>
      <c r="T417" s="341">
        <f t="shared" si="139"/>
        <v>-9412.1894656488566</v>
      </c>
      <c r="U417" s="341">
        <f t="shared" si="140"/>
        <v>7567.8105343511434</v>
      </c>
      <c r="V417" s="159">
        <f t="shared" si="141"/>
        <v>79110</v>
      </c>
      <c r="W417" s="309">
        <f t="shared" si="142"/>
        <v>10.45348580555906</v>
      </c>
      <c r="X417" s="309">
        <f t="shared" si="143"/>
        <v>2.1637425193399782</v>
      </c>
      <c r="Y417" s="309">
        <f t="shared" si="144"/>
        <v>-3.9034858055590602</v>
      </c>
      <c r="Z417" s="342">
        <f t="shared" si="145"/>
        <v>2.243713676885259</v>
      </c>
      <c r="AA417" s="343">
        <f>SUM(L$2:L417)-SUM(AB$2:AB417)</f>
        <v>-29540.841000000015</v>
      </c>
      <c r="AB417" s="344"/>
      <c r="AC417" s="345">
        <f t="shared" si="146"/>
        <v>-4507.7970350381702</v>
      </c>
      <c r="AD417" s="345">
        <f t="shared" si="147"/>
        <v>-21487.797035038169</v>
      </c>
    </row>
    <row r="418" spans="1:30" ht="15" hidden="1" thickTop="1" x14ac:dyDescent="0.25">
      <c r="A418" s="178">
        <v>43784</v>
      </c>
      <c r="B418" s="333"/>
      <c r="C418" s="346" t="s">
        <v>977</v>
      </c>
      <c r="D418" s="179">
        <v>400</v>
      </c>
      <c r="E418" s="347">
        <v>6.77</v>
      </c>
      <c r="F418" s="158">
        <f t="shared" si="148"/>
        <v>16580</v>
      </c>
      <c r="G418" s="309">
        <f t="shared" si="128"/>
        <v>8.3268726779252127</v>
      </c>
      <c r="H418" s="159">
        <f t="shared" si="129"/>
        <v>138059.54900000003</v>
      </c>
      <c r="I418" s="347">
        <f t="shared" si="130"/>
        <v>-25812.949000000037</v>
      </c>
      <c r="J418" s="310">
        <f t="shared" si="131"/>
        <v>-0.18696967494801847</v>
      </c>
      <c r="K418" s="159">
        <f t="shared" si="132"/>
        <v>112246.59999999999</v>
      </c>
      <c r="L418" s="159">
        <f t="shared" si="133"/>
        <v>3727.891999999978</v>
      </c>
      <c r="M418" s="159">
        <f t="shared" si="134"/>
        <v>5</v>
      </c>
      <c r="N418" s="159">
        <f t="shared" si="135"/>
        <v>2.7080000000000002</v>
      </c>
      <c r="O418" s="46"/>
      <c r="P418" s="309">
        <f t="shared" si="136"/>
        <v>-1.5568726779252131</v>
      </c>
      <c r="Q418" s="159">
        <f t="shared" si="137"/>
        <v>2700.2919999999867</v>
      </c>
      <c r="R418" s="341"/>
      <c r="S418" s="341">
        <f t="shared" si="138"/>
        <v>-58949.549000000028</v>
      </c>
      <c r="T418" s="341">
        <f t="shared" si="139"/>
        <v>-8707.4666174298418</v>
      </c>
      <c r="U418" s="341">
        <f t="shared" si="140"/>
        <v>7872.5333825701582</v>
      </c>
      <c r="V418" s="159">
        <f t="shared" si="141"/>
        <v>79110</v>
      </c>
      <c r="W418" s="309">
        <f t="shared" si="142"/>
        <v>10.048861802879118</v>
      </c>
      <c r="X418" s="309">
        <f t="shared" si="143"/>
        <v>1.7219891249539057</v>
      </c>
      <c r="Y418" s="309">
        <f t="shared" si="144"/>
        <v>-3.2788618028791188</v>
      </c>
      <c r="Z418" s="342">
        <f t="shared" si="145"/>
        <v>2.1060564870652985</v>
      </c>
      <c r="AA418" s="343">
        <f>SUM(L$2:L1033)-SUM(AB$2:AB1033)</f>
        <v>-121803.22099999998</v>
      </c>
      <c r="AB418" s="344"/>
      <c r="AC418" s="345">
        <f t="shared" si="146"/>
        <v>-3810.9368575332405</v>
      </c>
      <c r="AD418" s="345">
        <f t="shared" si="147"/>
        <v>-20390.936857533241</v>
      </c>
    </row>
    <row r="419" spans="1:30" ht="15" hidden="1" thickTop="1" x14ac:dyDescent="0.25">
      <c r="A419" s="178">
        <v>43798</v>
      </c>
      <c r="B419" s="333" t="s">
        <v>978</v>
      </c>
      <c r="C419" s="346" t="s">
        <v>63</v>
      </c>
      <c r="D419" s="179">
        <v>400</v>
      </c>
      <c r="E419" s="347">
        <v>6.43</v>
      </c>
      <c r="F419" s="158">
        <f t="shared" si="148"/>
        <v>16980</v>
      </c>
      <c r="G419" s="309">
        <f t="shared" si="128"/>
        <v>8.282482273262664</v>
      </c>
      <c r="H419" s="159">
        <f t="shared" si="129"/>
        <v>140636.54900000003</v>
      </c>
      <c r="I419" s="347">
        <f t="shared" si="130"/>
        <v>-31455.149000000034</v>
      </c>
      <c r="J419" s="310">
        <f t="shared" si="131"/>
        <v>-0.22366269098369324</v>
      </c>
      <c r="K419" s="159">
        <f t="shared" si="132"/>
        <v>109181.4</v>
      </c>
      <c r="L419" s="159">
        <f t="shared" si="133"/>
        <v>-5642.1999999999971</v>
      </c>
      <c r="M419" s="159">
        <f t="shared" si="134"/>
        <v>5</v>
      </c>
      <c r="N419" s="159">
        <f t="shared" si="135"/>
        <v>0</v>
      </c>
      <c r="O419" s="46"/>
      <c r="P419" s="309">
        <f t="shared" si="136"/>
        <v>-1.8524822732626642</v>
      </c>
      <c r="Q419" s="159">
        <f t="shared" si="137"/>
        <v>-2577</v>
      </c>
      <c r="R419" s="341"/>
      <c r="S419" s="341">
        <f t="shared" si="138"/>
        <v>-61526.549000000028</v>
      </c>
      <c r="T419" s="341">
        <f t="shared" si="139"/>
        <v>-9568.6701399689009</v>
      </c>
      <c r="U419" s="341">
        <f t="shared" si="140"/>
        <v>7411.3298600310991</v>
      </c>
      <c r="V419" s="159">
        <f t="shared" si="141"/>
        <v>79110</v>
      </c>
      <c r="W419" s="309">
        <f t="shared" si="142"/>
        <v>10.67419768031591</v>
      </c>
      <c r="X419" s="309">
        <f t="shared" si="143"/>
        <v>2.3917154070532458</v>
      </c>
      <c r="Y419" s="309">
        <f t="shared" si="144"/>
        <v>-4.24419768031591</v>
      </c>
      <c r="Z419" s="342">
        <f t="shared" si="145"/>
        <v>2.2910867982778935</v>
      </c>
      <c r="AA419" s="343">
        <f>SUM(L$2:L419)-SUM(AB$2:AB419)</f>
        <v>-31455.149000000034</v>
      </c>
      <c r="AB419" s="344"/>
      <c r="AC419" s="345">
        <f t="shared" si="146"/>
        <v>-4889.4901128304882</v>
      </c>
      <c r="AD419" s="345">
        <f t="shared" si="147"/>
        <v>-21869.490112830488</v>
      </c>
    </row>
    <row r="420" spans="1:30" ht="15" hidden="1" thickTop="1" x14ac:dyDescent="0.25">
      <c r="A420" s="178">
        <v>43804</v>
      </c>
      <c r="B420" s="333"/>
      <c r="C420" s="346" t="s">
        <v>69</v>
      </c>
      <c r="D420" s="179">
        <v>400</v>
      </c>
      <c r="E420" s="347">
        <v>6.64</v>
      </c>
      <c r="F420" s="158">
        <f t="shared" si="148"/>
        <v>16580</v>
      </c>
      <c r="G420" s="309">
        <f t="shared" si="128"/>
        <v>8.3225696622436676</v>
      </c>
      <c r="H420" s="159">
        <f t="shared" si="129"/>
        <v>137988.20500000002</v>
      </c>
      <c r="I420" s="347">
        <f t="shared" si="130"/>
        <v>-27897.005000000019</v>
      </c>
      <c r="J420" s="310">
        <f t="shared" si="131"/>
        <v>-0.2021694897763183</v>
      </c>
      <c r="K420" s="159">
        <f t="shared" si="132"/>
        <v>110091.2</v>
      </c>
      <c r="L420" s="159">
        <f t="shared" si="133"/>
        <v>3558.1440000000148</v>
      </c>
      <c r="M420" s="159">
        <f t="shared" si="134"/>
        <v>5</v>
      </c>
      <c r="N420" s="159">
        <f t="shared" si="135"/>
        <v>2.6560000000000001</v>
      </c>
      <c r="O420" s="46"/>
      <c r="P420" s="309">
        <f t="shared" si="136"/>
        <v>-1.6825696622436679</v>
      </c>
      <c r="Q420" s="159">
        <f t="shared" si="137"/>
        <v>2648.3440000000119</v>
      </c>
      <c r="R420" s="341"/>
      <c r="S420" s="341">
        <f t="shared" si="138"/>
        <v>-58878.205000000016</v>
      </c>
      <c r="T420" s="341">
        <f t="shared" si="139"/>
        <v>-8867.1995481927734</v>
      </c>
      <c r="U420" s="341">
        <f t="shared" si="140"/>
        <v>7712.8004518072266</v>
      </c>
      <c r="V420" s="159">
        <f t="shared" si="141"/>
        <v>79110</v>
      </c>
      <c r="W420" s="309">
        <f t="shared" si="142"/>
        <v>10.256974816645661</v>
      </c>
      <c r="X420" s="309">
        <f t="shared" si="143"/>
        <v>1.9344051544019933</v>
      </c>
      <c r="Y420" s="309">
        <f t="shared" si="144"/>
        <v>-3.6169748166456612</v>
      </c>
      <c r="Z420" s="342">
        <f t="shared" si="145"/>
        <v>2.1496731444821773</v>
      </c>
      <c r="AA420" s="343">
        <f>SUM(L$2:L420)-SUM(AB$2:AB420)</f>
        <v>-27897.005000000019</v>
      </c>
      <c r="AB420" s="344"/>
      <c r="AC420" s="345">
        <f t="shared" si="146"/>
        <v>-4199.2554966114485</v>
      </c>
      <c r="AD420" s="345">
        <f t="shared" si="147"/>
        <v>-20779.255496611448</v>
      </c>
    </row>
    <row r="421" spans="1:30" ht="15" hidden="1" thickTop="1" x14ac:dyDescent="0.25">
      <c r="A421" s="178">
        <v>43815</v>
      </c>
      <c r="B421" s="333"/>
      <c r="C421" s="346" t="s">
        <v>69</v>
      </c>
      <c r="D421" s="179">
        <v>400</v>
      </c>
      <c r="E421" s="347">
        <v>6.88</v>
      </c>
      <c r="F421" s="158">
        <f t="shared" si="148"/>
        <v>16180</v>
      </c>
      <c r="G421" s="309">
        <f t="shared" si="128"/>
        <v>8.3587118046971582</v>
      </c>
      <c r="H421" s="159">
        <f t="shared" si="129"/>
        <v>135243.95700000002</v>
      </c>
      <c r="I421" s="347">
        <f t="shared" si="130"/>
        <v>-23925.55700000003</v>
      </c>
      <c r="J421" s="310">
        <f t="shared" si="131"/>
        <v>-0.17690666208472455</v>
      </c>
      <c r="K421" s="159">
        <f t="shared" si="132"/>
        <v>111318.39999999999</v>
      </c>
      <c r="L421" s="159">
        <f t="shared" si="133"/>
        <v>3971.4479999999894</v>
      </c>
      <c r="M421" s="159">
        <f t="shared" si="134"/>
        <v>5</v>
      </c>
      <c r="N421" s="159">
        <f t="shared" si="135"/>
        <v>2.7519999999999998</v>
      </c>
      <c r="O421" s="46"/>
      <c r="P421" s="309">
        <f t="shared" si="136"/>
        <v>-1.4787118046971583</v>
      </c>
      <c r="Q421" s="159">
        <f t="shared" si="137"/>
        <v>2744.2479999999923</v>
      </c>
      <c r="R421" s="341"/>
      <c r="S421" s="341">
        <f t="shared" si="138"/>
        <v>-56133.957000000024</v>
      </c>
      <c r="T421" s="341">
        <f t="shared" si="139"/>
        <v>-8159.0053779069804</v>
      </c>
      <c r="U421" s="341">
        <f t="shared" si="140"/>
        <v>8020.9946220930196</v>
      </c>
      <c r="V421" s="159">
        <f t="shared" si="141"/>
        <v>79110</v>
      </c>
      <c r="W421" s="309">
        <f t="shared" si="142"/>
        <v>9.8628666053583292</v>
      </c>
      <c r="X421" s="309">
        <f t="shared" si="143"/>
        <v>1.5041548006611709</v>
      </c>
      <c r="Y421" s="309">
        <f t="shared" si="144"/>
        <v>-2.9828666053583293</v>
      </c>
      <c r="Z421" s="342">
        <f t="shared" si="145"/>
        <v>2.0172061897951936</v>
      </c>
      <c r="AA421" s="343">
        <f>SUM(L$2:L421)-SUM(AB$2:AB421)</f>
        <v>-23925.55700000003</v>
      </c>
      <c r="AB421" s="344"/>
      <c r="AC421" s="345">
        <f t="shared" si="146"/>
        <v>-3475.8131135901208</v>
      </c>
      <c r="AD421" s="345">
        <f t="shared" si="147"/>
        <v>-19655.81311359012</v>
      </c>
    </row>
    <row r="422" spans="1:30" ht="15" hidden="1" thickTop="1" x14ac:dyDescent="0.25">
      <c r="A422" s="178">
        <v>43817</v>
      </c>
      <c r="B422" s="333"/>
      <c r="C422" s="346" t="s">
        <v>69</v>
      </c>
      <c r="D422" s="179">
        <v>400</v>
      </c>
      <c r="E422" s="347">
        <v>7.04</v>
      </c>
      <c r="F422" s="158">
        <f t="shared" si="148"/>
        <v>15780</v>
      </c>
      <c r="G422" s="309">
        <f t="shared" si="128"/>
        <v>8.3926345373891014</v>
      </c>
      <c r="H422" s="159">
        <f t="shared" si="129"/>
        <v>132435.77300000002</v>
      </c>
      <c r="I422" s="347">
        <f t="shared" si="130"/>
        <v>-21344.573000000019</v>
      </c>
      <c r="J422" s="310">
        <f t="shared" si="131"/>
        <v>-0.16116924088176701</v>
      </c>
      <c r="K422" s="159">
        <f t="shared" si="132"/>
        <v>111091.2</v>
      </c>
      <c r="L422" s="159">
        <f t="shared" si="133"/>
        <v>2580.9840000000113</v>
      </c>
      <c r="M422" s="159">
        <f t="shared" si="134"/>
        <v>5</v>
      </c>
      <c r="N422" s="159">
        <f t="shared" si="135"/>
        <v>2.8159999999999998</v>
      </c>
      <c r="O422" s="46"/>
      <c r="P422" s="309">
        <f t="shared" si="136"/>
        <v>-1.3526345373891013</v>
      </c>
      <c r="Q422" s="159">
        <f t="shared" si="137"/>
        <v>2808.1840000000084</v>
      </c>
      <c r="R422" s="341"/>
      <c r="S422" s="341">
        <f t="shared" si="138"/>
        <v>-53325.773000000016</v>
      </c>
      <c r="T422" s="341">
        <f t="shared" si="139"/>
        <v>-7574.6836647727296</v>
      </c>
      <c r="U422" s="341">
        <f t="shared" si="140"/>
        <v>8205.3163352272713</v>
      </c>
      <c r="V422" s="159">
        <f t="shared" si="141"/>
        <v>79110</v>
      </c>
      <c r="W422" s="309">
        <f t="shared" si="142"/>
        <v>9.6413101906093424</v>
      </c>
      <c r="X422" s="309">
        <f t="shared" si="143"/>
        <v>1.248675653220241</v>
      </c>
      <c r="Y422" s="309">
        <f t="shared" si="144"/>
        <v>-2.6013101906093423</v>
      </c>
      <c r="Z422" s="342">
        <f t="shared" si="145"/>
        <v>1.9231434054836991</v>
      </c>
      <c r="AA422" s="343">
        <f>SUM(L$2:L422)-SUM(AB$2:AB422)</f>
        <v>-21344.573000000019</v>
      </c>
      <c r="AB422" s="344"/>
      <c r="AC422" s="345">
        <f t="shared" si="146"/>
        <v>-3030.3836240767073</v>
      </c>
      <c r="AD422" s="345">
        <f t="shared" si="147"/>
        <v>-18810.383624076709</v>
      </c>
    </row>
    <row r="423" spans="1:30" ht="15" hidden="1" thickTop="1" x14ac:dyDescent="0.25">
      <c r="A423" s="178">
        <v>43818</v>
      </c>
      <c r="B423" s="333"/>
      <c r="C423" s="346" t="s">
        <v>69</v>
      </c>
      <c r="D423" s="179">
        <v>400</v>
      </c>
      <c r="E423" s="347">
        <v>7.18</v>
      </c>
      <c r="F423" s="158">
        <f t="shared" si="148"/>
        <v>15380</v>
      </c>
      <c r="G423" s="309">
        <f t="shared" si="128"/>
        <v>8.4246843302990904</v>
      </c>
      <c r="H423" s="159">
        <f t="shared" si="129"/>
        <v>129571.64500000002</v>
      </c>
      <c r="I423" s="347">
        <f t="shared" si="130"/>
        <v>-19143.245000000024</v>
      </c>
      <c r="J423" s="310">
        <f t="shared" si="131"/>
        <v>-0.14774254814778351</v>
      </c>
      <c r="K423" s="159">
        <f t="shared" si="132"/>
        <v>110428.4</v>
      </c>
      <c r="L423" s="159">
        <f t="shared" si="133"/>
        <v>2201.3279999999941</v>
      </c>
      <c r="M423" s="159">
        <f t="shared" si="134"/>
        <v>5</v>
      </c>
      <c r="N423" s="159">
        <f t="shared" si="135"/>
        <v>2.8719999999999999</v>
      </c>
      <c r="O423" s="46"/>
      <c r="P423" s="309">
        <f t="shared" si="136"/>
        <v>-1.2446843302990906</v>
      </c>
      <c r="Q423" s="159">
        <f t="shared" si="137"/>
        <v>2864.127999999997</v>
      </c>
      <c r="R423" s="341"/>
      <c r="S423" s="341">
        <f t="shared" si="138"/>
        <v>-50461.645000000019</v>
      </c>
      <c r="T423" s="341">
        <f t="shared" si="139"/>
        <v>-7028.0842618384431</v>
      </c>
      <c r="U423" s="341">
        <f t="shared" si="140"/>
        <v>8351.9157381615569</v>
      </c>
      <c r="V423" s="159">
        <f t="shared" si="141"/>
        <v>79110</v>
      </c>
      <c r="W423" s="309">
        <f t="shared" si="142"/>
        <v>9.4720783207295476</v>
      </c>
      <c r="X423" s="309">
        <f t="shared" si="143"/>
        <v>1.0473939904304572</v>
      </c>
      <c r="Y423" s="309">
        <f t="shared" si="144"/>
        <v>-2.2920783207295479</v>
      </c>
      <c r="Z423" s="342">
        <f t="shared" si="145"/>
        <v>1.841493674286695</v>
      </c>
      <c r="AA423" s="343">
        <f>SUM(L$2:L423)-SUM(AB$2:AB423)</f>
        <v>-19143.245000000024</v>
      </c>
      <c r="AB423" s="344"/>
      <c r="AC423" s="345">
        <f t="shared" si="146"/>
        <v>-2664.857016364906</v>
      </c>
      <c r="AD423" s="345">
        <f t="shared" si="147"/>
        <v>-18044.857016364906</v>
      </c>
    </row>
    <row r="424" spans="1:30" ht="15" hidden="1" thickTop="1" x14ac:dyDescent="0.25">
      <c r="A424" s="178">
        <v>43822</v>
      </c>
      <c r="B424" s="333" t="s">
        <v>979</v>
      </c>
      <c r="C424" s="346" t="s">
        <v>63</v>
      </c>
      <c r="D424" s="179">
        <v>400</v>
      </c>
      <c r="E424" s="347">
        <v>6.97</v>
      </c>
      <c r="F424" s="158">
        <f t="shared" si="148"/>
        <v>15780</v>
      </c>
      <c r="G424" s="309">
        <f t="shared" si="128"/>
        <v>8.3881270595690758</v>
      </c>
      <c r="H424" s="159">
        <f t="shared" si="129"/>
        <v>132364.64500000002</v>
      </c>
      <c r="I424" s="347">
        <f t="shared" si="130"/>
        <v>-22378.045000000027</v>
      </c>
      <c r="J424" s="310">
        <f t="shared" si="131"/>
        <v>-0.16906361211485149</v>
      </c>
      <c r="K424" s="159">
        <f t="shared" si="132"/>
        <v>109986.59999999999</v>
      </c>
      <c r="L424" s="159">
        <f t="shared" si="133"/>
        <v>-3234.8000000000029</v>
      </c>
      <c r="M424" s="159">
        <f t="shared" si="134"/>
        <v>5</v>
      </c>
      <c r="N424" s="159">
        <f t="shared" si="135"/>
        <v>0</v>
      </c>
      <c r="O424" s="46"/>
      <c r="P424" s="309">
        <f t="shared" si="136"/>
        <v>-1.418127059569076</v>
      </c>
      <c r="Q424" s="159">
        <f t="shared" si="137"/>
        <v>-2793</v>
      </c>
      <c r="R424" s="341"/>
      <c r="S424" s="341">
        <f t="shared" si="138"/>
        <v>-53254.645000000019</v>
      </c>
      <c r="T424" s="341">
        <f t="shared" si="139"/>
        <v>-7640.5516499282667</v>
      </c>
      <c r="U424" s="341">
        <f t="shared" si="140"/>
        <v>8139.4483500717333</v>
      </c>
      <c r="V424" s="159">
        <f t="shared" si="141"/>
        <v>79110</v>
      </c>
      <c r="W424" s="309">
        <f t="shared" si="142"/>
        <v>9.7193319003373002</v>
      </c>
      <c r="X424" s="309">
        <f t="shared" si="143"/>
        <v>1.3312048407682244</v>
      </c>
      <c r="Y424" s="309">
        <f t="shared" si="144"/>
        <v>-2.7493319003373005</v>
      </c>
      <c r="Z424" s="342">
        <f t="shared" si="145"/>
        <v>1.938706325209488</v>
      </c>
      <c r="AA424" s="343">
        <f>SUM(L$2:L424)-SUM(AB$2:AB424)</f>
        <v>-22378.045000000027</v>
      </c>
      <c r="AB424" s="344"/>
      <c r="AC424" s="345">
        <f t="shared" si="146"/>
        <v>-3209.018074246776</v>
      </c>
      <c r="AD424" s="345">
        <f t="shared" si="147"/>
        <v>-18989.018074246775</v>
      </c>
    </row>
    <row r="425" spans="1:30" ht="15" hidden="1" thickTop="1" x14ac:dyDescent="0.25">
      <c r="A425" s="178">
        <v>43822</v>
      </c>
      <c r="B425" s="333" t="s">
        <v>980</v>
      </c>
      <c r="C425" s="346" t="s">
        <v>63</v>
      </c>
      <c r="D425" s="179">
        <v>400</v>
      </c>
      <c r="E425" s="347">
        <v>6.81</v>
      </c>
      <c r="F425" s="158">
        <f t="shared" si="148"/>
        <v>16180</v>
      </c>
      <c r="G425" s="309">
        <f t="shared" si="128"/>
        <v>8.3494218170580972</v>
      </c>
      <c r="H425" s="159">
        <f t="shared" si="129"/>
        <v>135093.64500000002</v>
      </c>
      <c r="I425" s="347">
        <f t="shared" si="130"/>
        <v>-24907.84500000003</v>
      </c>
      <c r="J425" s="310">
        <f t="shared" si="131"/>
        <v>-0.18437466099904268</v>
      </c>
      <c r="K425" s="159">
        <f t="shared" si="132"/>
        <v>110185.79999999999</v>
      </c>
      <c r="L425" s="159">
        <f t="shared" si="133"/>
        <v>-2529.8000000000029</v>
      </c>
      <c r="M425" s="159">
        <f t="shared" si="134"/>
        <v>5</v>
      </c>
      <c r="N425" s="159">
        <f t="shared" si="135"/>
        <v>0</v>
      </c>
      <c r="O425" s="46"/>
      <c r="P425" s="309">
        <f t="shared" si="136"/>
        <v>-1.5394218170580976</v>
      </c>
      <c r="Q425" s="159">
        <f t="shared" si="137"/>
        <v>-2729</v>
      </c>
      <c r="R425" s="341"/>
      <c r="S425" s="341">
        <f t="shared" si="138"/>
        <v>-55983.645000000019</v>
      </c>
      <c r="T425" s="341">
        <f t="shared" si="139"/>
        <v>-8220.7995594713684</v>
      </c>
      <c r="U425" s="341">
        <f t="shared" si="140"/>
        <v>7959.2004405286316</v>
      </c>
      <c r="V425" s="159">
        <f t="shared" si="141"/>
        <v>79110</v>
      </c>
      <c r="W425" s="309">
        <f t="shared" si="142"/>
        <v>9.939440599732615</v>
      </c>
      <c r="X425" s="309">
        <f t="shared" si="143"/>
        <v>1.5900187826745178</v>
      </c>
      <c r="Y425" s="309">
        <f t="shared" si="144"/>
        <v>-3.1294405997326153</v>
      </c>
      <c r="Z425" s="342">
        <f t="shared" si="145"/>
        <v>2.0328675123710496</v>
      </c>
      <c r="AA425" s="343">
        <f>SUM(L$2:L425)-SUM(AB$2:AB425)</f>
        <v>-24907.84500000003</v>
      </c>
      <c r="AB425" s="344"/>
      <c r="AC425" s="345">
        <f t="shared" si="146"/>
        <v>-3655.710877753309</v>
      </c>
      <c r="AD425" s="345">
        <f t="shared" si="147"/>
        <v>-19835.71087775331</v>
      </c>
    </row>
    <row r="426" spans="1:30" ht="15" hidden="1" thickTop="1" x14ac:dyDescent="0.25">
      <c r="A426" s="178">
        <v>43823</v>
      </c>
      <c r="B426" s="333"/>
      <c r="C426" s="346" t="s">
        <v>69</v>
      </c>
      <c r="D426" s="179">
        <v>400</v>
      </c>
      <c r="E426" s="347">
        <v>6.92</v>
      </c>
      <c r="F426" s="158">
        <f t="shared" si="148"/>
        <v>15780</v>
      </c>
      <c r="G426" s="309">
        <f t="shared" si="128"/>
        <v>8.3861478453738929</v>
      </c>
      <c r="H426" s="159">
        <f t="shared" si="129"/>
        <v>132333.41300000003</v>
      </c>
      <c r="I426" s="347">
        <f t="shared" si="130"/>
        <v>-23135.813000000024</v>
      </c>
      <c r="J426" s="310">
        <f t="shared" si="131"/>
        <v>-0.17482971590855914</v>
      </c>
      <c r="K426" s="159">
        <f t="shared" si="132"/>
        <v>109197.6</v>
      </c>
      <c r="L426" s="159">
        <f t="shared" si="133"/>
        <v>1772.0320000000065</v>
      </c>
      <c r="M426" s="159">
        <f t="shared" si="134"/>
        <v>5</v>
      </c>
      <c r="N426" s="159">
        <f t="shared" si="135"/>
        <v>2.7679999999999998</v>
      </c>
      <c r="O426" s="46"/>
      <c r="P426" s="309">
        <f t="shared" si="136"/>
        <v>-1.466147845373893</v>
      </c>
      <c r="Q426" s="159">
        <f t="shared" si="137"/>
        <v>2760.2319999999891</v>
      </c>
      <c r="R426" s="341"/>
      <c r="S426" s="341">
        <f t="shared" si="138"/>
        <v>-53223.41300000003</v>
      </c>
      <c r="T426" s="341">
        <f t="shared" si="139"/>
        <v>-7691.2446531791948</v>
      </c>
      <c r="U426" s="341">
        <f t="shared" si="140"/>
        <v>8088.7553468208052</v>
      </c>
      <c r="V426" s="159">
        <f t="shared" si="141"/>
        <v>79110</v>
      </c>
      <c r="W426" s="309">
        <f t="shared" si="142"/>
        <v>9.780243882774041</v>
      </c>
      <c r="X426" s="309">
        <f t="shared" si="143"/>
        <v>1.3940960374001481</v>
      </c>
      <c r="Y426" s="309">
        <f t="shared" si="144"/>
        <v>-2.8602438827740411</v>
      </c>
      <c r="Z426" s="342">
        <f t="shared" si="145"/>
        <v>1.9508563831396077</v>
      </c>
      <c r="AA426" s="343">
        <f>SUM(L$2:L1033)-SUM(AB$2:AB1033)</f>
        <v>-121803.22099999998</v>
      </c>
      <c r="AB426" s="344"/>
      <c r="AC426" s="345">
        <f t="shared" si="146"/>
        <v>-3341.653915245668</v>
      </c>
      <c r="AD426" s="345">
        <f t="shared" si="147"/>
        <v>-19121.653915245668</v>
      </c>
    </row>
    <row r="427" spans="1:30" ht="15" hidden="1" thickTop="1" x14ac:dyDescent="0.25">
      <c r="A427" s="178">
        <v>43824</v>
      </c>
      <c r="B427" s="333"/>
      <c r="C427" s="346" t="s">
        <v>69</v>
      </c>
      <c r="D427" s="179">
        <v>400</v>
      </c>
      <c r="E427" s="347">
        <v>7.02</v>
      </c>
      <c r="F427" s="158">
        <f>IF(C427="买",F426+D427,F426-D427)</f>
        <v>15380</v>
      </c>
      <c r="G427" s="309">
        <f>H427/F427</f>
        <v>8.4221860208062438</v>
      </c>
      <c r="H427" s="159">
        <f>IF(C427="买",H426+D427*E427+M427+N427,H426+-1*D427*E427+M427+N427)+O426</f>
        <v>129533.22100000003</v>
      </c>
      <c r="I427" s="347">
        <f>-H427+K427</f>
        <v>-21565.621000000043</v>
      </c>
      <c r="J427" s="310">
        <f>(E427-G427)/G427</f>
        <v>-0.16648718246572461</v>
      </c>
      <c r="K427" s="159">
        <f>F427*E427</f>
        <v>107967.59999999999</v>
      </c>
      <c r="L427" s="159">
        <f>I427-I426</f>
        <v>1570.1919999999809</v>
      </c>
      <c r="M427" s="159">
        <f>IF(D427*E427*2.5/10000&gt;5,D427*E427*2.5/10000,5)</f>
        <v>5</v>
      </c>
      <c r="N427" s="159">
        <f>IF(C427="卖",D427*E427/1000,0)</f>
        <v>2.8079999999999998</v>
      </c>
      <c r="O427" s="46"/>
      <c r="P427" s="309">
        <f>E427-G427</f>
        <v>-1.4021860208062442</v>
      </c>
      <c r="Q427" s="159">
        <f>(H427-H426)*-1</f>
        <v>2800.1919999999955</v>
      </c>
      <c r="R427" s="341"/>
      <c r="S427" s="341">
        <f>S426+Q427+O427+R427</f>
        <v>-50423.221000000034</v>
      </c>
      <c r="T427" s="341">
        <f>S427/E427</f>
        <v>-7182.79501424502</v>
      </c>
      <c r="U427" s="341">
        <f>F427+T427</f>
        <v>8197.2049857549791</v>
      </c>
      <c r="V427" s="159">
        <f>H427+S427</f>
        <v>79110</v>
      </c>
      <c r="W427" s="309">
        <f>V427/U427</f>
        <v>9.6508505200829511</v>
      </c>
      <c r="X427" s="309">
        <f>W427-G427</f>
        <v>1.2286644992767073</v>
      </c>
      <c r="Y427" s="309">
        <f>(X427-P427)*-1</f>
        <v>-2.6308505200829515</v>
      </c>
      <c r="Z427" s="342">
        <f>F427/U427</f>
        <v>1.8762492857903652</v>
      </c>
      <c r="AA427" s="343">
        <f>SUM(L$2:L1033)-SUM(AB$2:AB1033)</f>
        <v>-121803.22099999998</v>
      </c>
      <c r="AB427" s="344"/>
      <c r="AC427" s="345">
        <f>I427/E427*(1-0.0005)</f>
        <v>-3070.4897705840522</v>
      </c>
      <c r="AD427" s="345">
        <f>AC427-F427</f>
        <v>-18450.489770584052</v>
      </c>
    </row>
    <row r="428" spans="1:30" ht="15" hidden="1" thickTop="1" x14ac:dyDescent="0.25">
      <c r="A428" s="178">
        <v>43829</v>
      </c>
      <c r="B428" s="333" t="s">
        <v>981</v>
      </c>
      <c r="C428" s="346" t="s">
        <v>63</v>
      </c>
      <c r="D428" s="179">
        <v>400</v>
      </c>
      <c r="E428" s="347">
        <v>6.88</v>
      </c>
      <c r="F428" s="158">
        <f>IF(C428="买",F427+D428,F427-D428)</f>
        <v>15780</v>
      </c>
      <c r="G428" s="309">
        <f>H428/F428</f>
        <v>8.3834107097591897</v>
      </c>
      <c r="H428" s="159">
        <f>IF(C428="买",H427+D428*E428+M428+N428,H427+-1*D428*E428+M428+N428)+O427</f>
        <v>132290.22100000002</v>
      </c>
      <c r="I428" s="347">
        <f>-H428+K428</f>
        <v>-23723.821000000025</v>
      </c>
      <c r="J428" s="310">
        <f>(E428-G428)/G428</f>
        <v>-0.17933163026464377</v>
      </c>
      <c r="K428" s="159">
        <f>F428*E428</f>
        <v>108566.39999999999</v>
      </c>
      <c r="L428" s="159">
        <f>I428-I427</f>
        <v>-2158.1999999999825</v>
      </c>
      <c r="M428" s="159">
        <f>IF(D428*E428*2.5/10000&gt;5,D428*E428*2.5/10000,5)</f>
        <v>5</v>
      </c>
      <c r="N428" s="159">
        <f>IF(C428="卖",D428*E428/1000,0)</f>
        <v>0</v>
      </c>
      <c r="O428" s="46"/>
      <c r="P428" s="309">
        <f>E428-G428</f>
        <v>-1.5034107097591898</v>
      </c>
      <c r="Q428" s="159">
        <f>(H428-H427)*-1</f>
        <v>-2756.9999999999854</v>
      </c>
      <c r="R428" s="341"/>
      <c r="S428" s="341">
        <f>S427+Q428+O428+R428</f>
        <v>-53180.22100000002</v>
      </c>
      <c r="T428" s="341">
        <f>S428/E428</f>
        <v>-7729.6832848837239</v>
      </c>
      <c r="U428" s="341">
        <f>F428+T428</f>
        <v>8050.3167151162761</v>
      </c>
      <c r="V428" s="159">
        <f>H428+S428</f>
        <v>79110</v>
      </c>
      <c r="W428" s="309">
        <f>V428/U428</f>
        <v>9.8269425663034138</v>
      </c>
      <c r="X428" s="309">
        <f>W428-G428</f>
        <v>1.4435318565442241</v>
      </c>
      <c r="Y428" s="309">
        <f>(X428-P428)*-1</f>
        <v>-2.9469425663034139</v>
      </c>
      <c r="Z428" s="342">
        <f>F428/U428</f>
        <v>1.9601713272186558</v>
      </c>
      <c r="AA428" s="343">
        <f>SUM(L$2:L1033)-SUM(AB$2:AB1033)</f>
        <v>-121803.22099999998</v>
      </c>
      <c r="AB428" s="344"/>
      <c r="AC428" s="345">
        <f>I428/E428*(1-0.0005)</f>
        <v>-3446.5056816133761</v>
      </c>
      <c r="AD428" s="345">
        <f>AC428-F428</f>
        <v>-19226.505681613377</v>
      </c>
    </row>
    <row r="429" spans="1:30" ht="15" hidden="1" thickTop="1" x14ac:dyDescent="0.25">
      <c r="A429" s="178">
        <v>43832</v>
      </c>
      <c r="B429" s="333"/>
      <c r="C429" s="346" t="s">
        <v>69</v>
      </c>
      <c r="D429" s="179">
        <v>400</v>
      </c>
      <c r="E429" s="347">
        <v>7.09</v>
      </c>
      <c r="F429" s="158">
        <f>IF(C429="买",F428+D429,F428-D429)</f>
        <v>15380</v>
      </c>
      <c r="G429" s="309">
        <f>H429/F429</f>
        <v>8.4175589726918094</v>
      </c>
      <c r="H429" s="159">
        <f>IF(C429="买",H428+D429*E429+M429+N429,H428+-1*D429*E429+M429+N429)+O428</f>
        <v>129462.05700000002</v>
      </c>
      <c r="I429" s="347">
        <f>-H429+K429</f>
        <v>-20417.857000000018</v>
      </c>
      <c r="J429" s="310">
        <f>(E429-G429)/G429</f>
        <v>-0.15771305873812916</v>
      </c>
      <c r="K429" s="159">
        <f>F429*E429</f>
        <v>109044.2</v>
      </c>
      <c r="L429" s="159">
        <f>I429-I428</f>
        <v>3305.9640000000072</v>
      </c>
      <c r="M429" s="159">
        <f>IF(D429*E429*2.5/10000&gt;5,D429*E429*2.5/10000,5)</f>
        <v>5</v>
      </c>
      <c r="N429" s="159">
        <f>IF(C429="卖",D429*E429/1000,0)</f>
        <v>2.8359999999999999</v>
      </c>
      <c r="O429" s="46"/>
      <c r="P429" s="309">
        <f>E429-G429</f>
        <v>-1.3275589726918096</v>
      </c>
      <c r="Q429" s="159">
        <f>(H429-H428)*-1</f>
        <v>2828.1640000000043</v>
      </c>
      <c r="R429" s="341"/>
      <c r="S429" s="341">
        <f>S428+Q429+O429+R429</f>
        <v>-50352.057000000015</v>
      </c>
      <c r="T429" s="341">
        <f>S429/E429</f>
        <v>-7101.841607898451</v>
      </c>
      <c r="U429" s="341">
        <f>F429+T429</f>
        <v>8278.1583921015481</v>
      </c>
      <c r="V429" s="159">
        <f>H429+S429</f>
        <v>79110</v>
      </c>
      <c r="W429" s="309">
        <f>V429/U429</f>
        <v>9.5564733426073776</v>
      </c>
      <c r="X429" s="309">
        <f>W429-G429</f>
        <v>1.1389143699155682</v>
      </c>
      <c r="Y429" s="309">
        <f>(X429-P429)*-1</f>
        <v>-2.4664733426073777</v>
      </c>
      <c r="Z429" s="342">
        <f>F429/U429</f>
        <v>1.8579011504146312</v>
      </c>
      <c r="AA429" s="343">
        <f>SUM(L$2:L429)-SUM(AB$2:AB429)</f>
        <v>-20417.857000000018</v>
      </c>
      <c r="AB429" s="344"/>
      <c r="AC429" s="345">
        <f>I429/E429*(1-0.0005)</f>
        <v>-2878.3706729901296</v>
      </c>
      <c r="AD429" s="345">
        <f>AC429-F429</f>
        <v>-18258.370672990131</v>
      </c>
    </row>
    <row r="430" spans="1:30" ht="15" hidden="1" thickTop="1" x14ac:dyDescent="0.25">
      <c r="A430" s="178">
        <v>43840</v>
      </c>
      <c r="B430" s="333"/>
      <c r="C430" s="346" t="s">
        <v>69</v>
      </c>
      <c r="D430" s="179">
        <v>400</v>
      </c>
      <c r="E430" s="347">
        <v>7.25</v>
      </c>
      <c r="F430" s="158">
        <f>IF(C430="买",F429+D430,F429-D430)</f>
        <v>14980</v>
      </c>
      <c r="G430" s="309">
        <f>H430/F430</f>
        <v>8.449262817089453</v>
      </c>
      <c r="H430" s="159">
        <f>IF(C430="买",H429+D430*E430+M430+N430,H429+-1*D430*E430+M430+N430)+O429</f>
        <v>126569.95700000001</v>
      </c>
      <c r="I430" s="347">
        <f>-H430+K430</f>
        <v>-17964.957000000009</v>
      </c>
      <c r="J430" s="310">
        <f>(E430-G430)/G430</f>
        <v>-0.141936976402702</v>
      </c>
      <c r="K430" s="159">
        <f>F430*E430</f>
        <v>108605</v>
      </c>
      <c r="L430" s="159">
        <f>I430-I429</f>
        <v>2452.9000000000087</v>
      </c>
      <c r="M430" s="159">
        <f>IF(D430*E430*2.5/10000&gt;5,D430*E430*2.5/10000,5)</f>
        <v>5</v>
      </c>
      <c r="N430" s="159">
        <f>IF(C430="卖",D430*E430/1000,0)</f>
        <v>2.9</v>
      </c>
      <c r="O430" s="46"/>
      <c r="P430" s="309">
        <f>E430-G430</f>
        <v>-1.199262817089453</v>
      </c>
      <c r="Q430" s="159">
        <f>(H430-H429)*-1</f>
        <v>2892.1000000000058</v>
      </c>
      <c r="R430" s="341"/>
      <c r="S430" s="341">
        <f>S429+Q430+O430+R430</f>
        <v>-47459.957000000009</v>
      </c>
      <c r="T430" s="341">
        <f>S430/E430</f>
        <v>-6546.2009655172424</v>
      </c>
      <c r="U430" s="341">
        <f>F430+T430</f>
        <v>8433.7990344827576</v>
      </c>
      <c r="V430" s="159">
        <f>H430+S430</f>
        <v>79110</v>
      </c>
      <c r="W430" s="309">
        <f>V430/U430</f>
        <v>9.3801144272643668</v>
      </c>
      <c r="X430" s="309">
        <f>W430-G430</f>
        <v>0.9308516101749138</v>
      </c>
      <c r="Y430" s="309">
        <f>(X430-P430)*-1</f>
        <v>-2.1301144272643668</v>
      </c>
      <c r="Z430" s="342">
        <f>F430/U430</f>
        <v>1.7761865013325775</v>
      </c>
      <c r="AA430" s="363">
        <f>SUM(L$2:L1033)-SUM(AB$2:AB1033)</f>
        <v>-121803.22099999998</v>
      </c>
      <c r="AB430" s="344"/>
      <c r="AC430" s="345">
        <f>I430/E430*(1-0.0005)</f>
        <v>-2476.6861408965533</v>
      </c>
      <c r="AD430" s="345">
        <f>AC430-F430</f>
        <v>-17456.686140896552</v>
      </c>
    </row>
    <row r="431" spans="1:30" ht="15" hidden="1" thickTop="1" x14ac:dyDescent="0.25">
      <c r="A431" s="178">
        <v>43852</v>
      </c>
      <c r="B431" s="333" t="s">
        <v>982</v>
      </c>
      <c r="C431" s="346" t="s">
        <v>983</v>
      </c>
      <c r="D431" s="179">
        <v>400</v>
      </c>
      <c r="E431" s="347">
        <v>6.93</v>
      </c>
      <c r="F431" s="158">
        <f t="shared" ref="F431:F445" si="149">IF(C431="买",F430+D431,F430-D431)</f>
        <v>15380</v>
      </c>
      <c r="G431" s="309">
        <f t="shared" ref="G431:G445" si="150">H431/F431</f>
        <v>8.4100752275682709</v>
      </c>
      <c r="H431" s="159">
        <f t="shared" ref="H431:H445" si="151">IF(C431="买",H430+D431*E431+M431+N431,H430+-1*D431*E431+M431+N431)+O430</f>
        <v>129346.95700000001</v>
      </c>
      <c r="I431" s="347">
        <f t="shared" ref="I431:I445" si="152">-H431+K431</f>
        <v>-22763.557000000015</v>
      </c>
      <c r="J431" s="310">
        <f t="shared" ref="J431:J445" si="153">(E431-G431)/G431</f>
        <v>-0.1759883458255613</v>
      </c>
      <c r="K431" s="159">
        <f t="shared" ref="K431:K445" si="154">F431*E431</f>
        <v>106583.4</v>
      </c>
      <c r="L431" s="159">
        <f t="shared" ref="L431:L445" si="155">I431-I430</f>
        <v>-4798.6000000000058</v>
      </c>
      <c r="M431" s="159">
        <f t="shared" ref="M431:M445" si="156">IF(D431*E431*2.5/10000&gt;5,D431*E431*2.5/10000,5)</f>
        <v>5</v>
      </c>
      <c r="N431" s="159">
        <f t="shared" ref="N431:N445" si="157">IF(C431="卖",D431*E431/1000,0)</f>
        <v>0</v>
      </c>
      <c r="O431" s="46"/>
      <c r="P431" s="309">
        <f t="shared" ref="P431:P445" si="158">E431-G431</f>
        <v>-1.4800752275682711</v>
      </c>
      <c r="Q431" s="159">
        <f t="shared" ref="Q431:Q445" si="159">(H431-H430)*-1</f>
        <v>-2777</v>
      </c>
      <c r="R431" s="341"/>
      <c r="S431" s="341">
        <f t="shared" ref="S431:S445" si="160">S430+Q431+O431+R431</f>
        <v>-50236.957000000009</v>
      </c>
      <c r="T431" s="341">
        <f t="shared" ref="T431:T445" si="161">S431/E431</f>
        <v>-7249.2001443001463</v>
      </c>
      <c r="U431" s="341">
        <f t="shared" ref="U431:U445" si="162">F431+T431</f>
        <v>8130.7998556998537</v>
      </c>
      <c r="V431" s="159">
        <f t="shared" ref="V431:V445" si="163">H431+S431</f>
        <v>79110</v>
      </c>
      <c r="W431" s="309">
        <f t="shared" ref="W431:W445" si="164">V431/U431</f>
        <v>9.7296700698569403</v>
      </c>
      <c r="X431" s="309">
        <f t="shared" ref="X431:X445" si="165">W431-G431</f>
        <v>1.3195948422886694</v>
      </c>
      <c r="Y431" s="309">
        <f t="shared" ref="Y431:Y445" si="166">(X431-P431)*-1</f>
        <v>-2.7996700698569406</v>
      </c>
      <c r="Z431" s="342">
        <f t="shared" ref="Z431:Z445" si="167">F431/U431</f>
        <v>1.8915728185362122</v>
      </c>
      <c r="AA431" s="343">
        <f>SUM(L$2:L431)-SUM(AB$2:AB431)</f>
        <v>-22763.557000000015</v>
      </c>
      <c r="AB431" s="344"/>
      <c r="AC431" s="345">
        <f t="shared" ref="AC431:AC445" si="168">I431/E431*(1-0.0005)</f>
        <v>-3283.1421676046202</v>
      </c>
      <c r="AD431" s="345">
        <f t="shared" ref="AD431:AD445" si="169">AC431-F431</f>
        <v>-18663.142167604619</v>
      </c>
    </row>
    <row r="432" spans="1:30" ht="15" hidden="1" thickTop="1" x14ac:dyDescent="0.25">
      <c r="A432" s="178">
        <v>43853</v>
      </c>
      <c r="B432" s="333"/>
      <c r="C432" s="346" t="s">
        <v>922</v>
      </c>
      <c r="D432" s="179">
        <v>500</v>
      </c>
      <c r="E432" s="347">
        <v>6.78</v>
      </c>
      <c r="F432" s="158">
        <f t="shared" si="149"/>
        <v>15880</v>
      </c>
      <c r="G432" s="309">
        <f t="shared" si="150"/>
        <v>8.3590653022670018</v>
      </c>
      <c r="H432" s="159">
        <f t="shared" si="151"/>
        <v>132741.95699999999</v>
      </c>
      <c r="I432" s="347">
        <f t="shared" si="152"/>
        <v>-25075.556999999986</v>
      </c>
      <c r="J432" s="310">
        <f t="shared" si="153"/>
        <v>-0.18890453001231544</v>
      </c>
      <c r="K432" s="159">
        <f t="shared" si="154"/>
        <v>107666.40000000001</v>
      </c>
      <c r="L432" s="159">
        <f t="shared" si="155"/>
        <v>-2311.9999999999709</v>
      </c>
      <c r="M432" s="159">
        <f t="shared" si="156"/>
        <v>5</v>
      </c>
      <c r="N432" s="159">
        <f t="shared" si="157"/>
        <v>0</v>
      </c>
      <c r="O432" s="46"/>
      <c r="P432" s="309">
        <f t="shared" si="158"/>
        <v>-1.5790653022670016</v>
      </c>
      <c r="Q432" s="159">
        <f t="shared" si="159"/>
        <v>-3394.9999999999854</v>
      </c>
      <c r="R432" s="341"/>
      <c r="S432" s="341">
        <f t="shared" si="160"/>
        <v>-53631.956999999995</v>
      </c>
      <c r="T432" s="341">
        <f t="shared" si="161"/>
        <v>-7910.3181415929193</v>
      </c>
      <c r="U432" s="341">
        <f t="shared" si="162"/>
        <v>7969.6818584070807</v>
      </c>
      <c r="V432" s="159">
        <f t="shared" si="163"/>
        <v>79110</v>
      </c>
      <c r="W432" s="309">
        <f t="shared" si="164"/>
        <v>9.9263686312080601</v>
      </c>
      <c r="X432" s="309">
        <f t="shared" si="165"/>
        <v>1.5673033289410583</v>
      </c>
      <c r="Y432" s="309">
        <f t="shared" si="166"/>
        <v>-3.1463686312080599</v>
      </c>
      <c r="Z432" s="342">
        <f t="shared" si="167"/>
        <v>1.9925513065805081</v>
      </c>
      <c r="AA432" s="343">
        <f>SUM(L$2:L432)-SUM(AB$2:AB432)</f>
        <v>-25075.556999999986</v>
      </c>
      <c r="AB432" s="344"/>
      <c r="AC432" s="345">
        <f t="shared" si="168"/>
        <v>-3696.6105046460157</v>
      </c>
      <c r="AD432" s="345">
        <f t="shared" si="169"/>
        <v>-19576.610504646014</v>
      </c>
    </row>
    <row r="433" spans="1:30" ht="15" hidden="1" thickTop="1" x14ac:dyDescent="0.25">
      <c r="A433" s="178">
        <v>43864</v>
      </c>
      <c r="B433" s="333" t="s">
        <v>984</v>
      </c>
      <c r="C433" s="346" t="s">
        <v>922</v>
      </c>
      <c r="D433" s="179">
        <v>500</v>
      </c>
      <c r="E433" s="347">
        <v>6.11</v>
      </c>
      <c r="F433" s="158">
        <f t="shared" si="149"/>
        <v>16380</v>
      </c>
      <c r="G433" s="309">
        <f t="shared" si="150"/>
        <v>8.2907177655677646</v>
      </c>
      <c r="H433" s="159">
        <f t="shared" si="151"/>
        <v>135801.95699999999</v>
      </c>
      <c r="I433" s="347">
        <f t="shared" si="152"/>
        <v>-35720.156999999992</v>
      </c>
      <c r="J433" s="310">
        <f t="shared" si="153"/>
        <v>-0.26303123893862579</v>
      </c>
      <c r="K433" s="159">
        <f t="shared" si="154"/>
        <v>100081.8</v>
      </c>
      <c r="L433" s="159">
        <f t="shared" si="155"/>
        <v>-10644.600000000006</v>
      </c>
      <c r="M433" s="159">
        <f t="shared" si="156"/>
        <v>5</v>
      </c>
      <c r="N433" s="159">
        <f t="shared" si="157"/>
        <v>0</v>
      </c>
      <c r="O433" s="46"/>
      <c r="P433" s="309">
        <f t="shared" si="158"/>
        <v>-2.1807177655677643</v>
      </c>
      <c r="Q433" s="159">
        <f t="shared" si="159"/>
        <v>-3060</v>
      </c>
      <c r="R433" s="341"/>
      <c r="S433" s="341">
        <f t="shared" si="160"/>
        <v>-56691.956999999995</v>
      </c>
      <c r="T433" s="341">
        <f t="shared" si="161"/>
        <v>-9278.5527004909964</v>
      </c>
      <c r="U433" s="341">
        <f t="shared" si="162"/>
        <v>7101.4472995090036</v>
      </c>
      <c r="V433" s="159">
        <f t="shared" si="163"/>
        <v>79110</v>
      </c>
      <c r="W433" s="309">
        <f t="shared" si="164"/>
        <v>11.139982691340917</v>
      </c>
      <c r="X433" s="309">
        <f t="shared" si="165"/>
        <v>2.8492649257731522</v>
      </c>
      <c r="Y433" s="309">
        <f t="shared" si="166"/>
        <v>-5.0299826913409165</v>
      </c>
      <c r="Z433" s="342">
        <f t="shared" si="167"/>
        <v>2.3065720703345245</v>
      </c>
      <c r="AA433" s="343">
        <f>SUM(L$2:L433)-SUM(AB$2:AB433)</f>
        <v>-35720.156999999992</v>
      </c>
      <c r="AB433" s="344"/>
      <c r="AC433" s="345">
        <f t="shared" si="168"/>
        <v>-5843.2564519639927</v>
      </c>
      <c r="AD433" s="345">
        <f t="shared" si="169"/>
        <v>-22223.256451963993</v>
      </c>
    </row>
    <row r="434" spans="1:30" ht="15" hidden="1" thickTop="1" x14ac:dyDescent="0.25">
      <c r="A434" s="178">
        <v>43865</v>
      </c>
      <c r="B434" s="333" t="s">
        <v>985</v>
      </c>
      <c r="C434" s="346" t="s">
        <v>922</v>
      </c>
      <c r="D434" s="179">
        <v>500</v>
      </c>
      <c r="E434" s="347">
        <v>5.79</v>
      </c>
      <c r="F434" s="158">
        <f t="shared" si="149"/>
        <v>16880</v>
      </c>
      <c r="G434" s="309">
        <f t="shared" si="150"/>
        <v>8.2169405805687195</v>
      </c>
      <c r="H434" s="159">
        <f t="shared" si="151"/>
        <v>138701.95699999999</v>
      </c>
      <c r="I434" s="347">
        <f t="shared" si="152"/>
        <v>-40966.756999999998</v>
      </c>
      <c r="J434" s="310">
        <f t="shared" si="153"/>
        <v>-0.29535817580425333</v>
      </c>
      <c r="K434" s="159">
        <f t="shared" si="154"/>
        <v>97735.2</v>
      </c>
      <c r="L434" s="159">
        <f t="shared" si="155"/>
        <v>-5246.6000000000058</v>
      </c>
      <c r="M434" s="159">
        <f t="shared" si="156"/>
        <v>5</v>
      </c>
      <c r="N434" s="159">
        <f t="shared" si="157"/>
        <v>0</v>
      </c>
      <c r="O434" s="46"/>
      <c r="P434" s="309">
        <f t="shared" si="158"/>
        <v>-2.4269405805687194</v>
      </c>
      <c r="Q434" s="159">
        <f t="shared" si="159"/>
        <v>-2900</v>
      </c>
      <c r="R434" s="341"/>
      <c r="S434" s="341">
        <f t="shared" si="160"/>
        <v>-59591.956999999995</v>
      </c>
      <c r="T434" s="341">
        <f t="shared" si="161"/>
        <v>-10292.220552677029</v>
      </c>
      <c r="U434" s="341">
        <f t="shared" si="162"/>
        <v>6587.7794473229715</v>
      </c>
      <c r="V434" s="159">
        <f t="shared" si="163"/>
        <v>79110</v>
      </c>
      <c r="W434" s="309">
        <f t="shared" si="164"/>
        <v>12.008598744474872</v>
      </c>
      <c r="X434" s="309">
        <f t="shared" si="165"/>
        <v>3.7916581639061526</v>
      </c>
      <c r="Y434" s="309">
        <f t="shared" si="166"/>
        <v>-6.218598744474872</v>
      </c>
      <c r="Z434" s="342">
        <f t="shared" si="167"/>
        <v>2.5623201467164183</v>
      </c>
      <c r="AA434" s="343">
        <f>SUM(L$2:L434)-SUM(AB$2:AB434)</f>
        <v>-40966.756999999998</v>
      </c>
      <c r="AB434" s="344"/>
      <c r="AC434" s="345">
        <f t="shared" si="168"/>
        <v>-7071.8952714162351</v>
      </c>
      <c r="AD434" s="345">
        <f t="shared" si="169"/>
        <v>-23951.895271416237</v>
      </c>
    </row>
    <row r="435" spans="1:30" ht="15" hidden="1" thickTop="1" x14ac:dyDescent="0.25">
      <c r="A435" s="178">
        <v>43871</v>
      </c>
      <c r="B435" s="333" t="s">
        <v>986</v>
      </c>
      <c r="C435" s="346" t="s">
        <v>927</v>
      </c>
      <c r="D435" s="179">
        <v>400</v>
      </c>
      <c r="E435" s="347">
        <v>6.78</v>
      </c>
      <c r="F435" s="158">
        <f t="shared" si="149"/>
        <v>16480</v>
      </c>
      <c r="G435" s="309">
        <f t="shared" si="150"/>
        <v>8.2522857402912617</v>
      </c>
      <c r="H435" s="159">
        <f t="shared" si="151"/>
        <v>135997.66899999999</v>
      </c>
      <c r="I435" s="347">
        <f t="shared" si="152"/>
        <v>-24263.268999999986</v>
      </c>
      <c r="J435" s="310">
        <f t="shared" si="153"/>
        <v>-0.17840944759134064</v>
      </c>
      <c r="K435" s="159">
        <f t="shared" si="154"/>
        <v>111734.40000000001</v>
      </c>
      <c r="L435" s="159">
        <f t="shared" si="155"/>
        <v>16703.488000000012</v>
      </c>
      <c r="M435" s="159">
        <f t="shared" si="156"/>
        <v>5</v>
      </c>
      <c r="N435" s="159">
        <f t="shared" si="157"/>
        <v>2.7120000000000002</v>
      </c>
      <c r="O435" s="46"/>
      <c r="P435" s="309">
        <f t="shared" si="158"/>
        <v>-1.4722857402912615</v>
      </c>
      <c r="Q435" s="159">
        <f t="shared" si="159"/>
        <v>2704.2880000000005</v>
      </c>
      <c r="R435" s="341"/>
      <c r="S435" s="341">
        <f t="shared" si="160"/>
        <v>-56887.668999999994</v>
      </c>
      <c r="T435" s="341">
        <f t="shared" si="161"/>
        <v>-8390.5116519174026</v>
      </c>
      <c r="U435" s="341">
        <f t="shared" si="162"/>
        <v>8089.4883480825974</v>
      </c>
      <c r="V435" s="159">
        <f t="shared" si="163"/>
        <v>79110</v>
      </c>
      <c r="W435" s="309">
        <f t="shared" si="164"/>
        <v>9.7793576794941508</v>
      </c>
      <c r="X435" s="309">
        <f t="shared" si="165"/>
        <v>1.5270719392028891</v>
      </c>
      <c r="Y435" s="309">
        <f t="shared" si="166"/>
        <v>-2.9993576794941506</v>
      </c>
      <c r="Z435" s="342">
        <f t="shared" si="167"/>
        <v>2.037211661712345</v>
      </c>
      <c r="AA435" s="343">
        <f>SUM(L$2:L435)-SUM(AB$2:AB435)</f>
        <v>-24263.268999999986</v>
      </c>
      <c r="AB435" s="344"/>
      <c r="AC435" s="345">
        <f t="shared" si="168"/>
        <v>-3576.863918215337</v>
      </c>
      <c r="AD435" s="345">
        <f t="shared" si="169"/>
        <v>-20056.863918215338</v>
      </c>
    </row>
    <row r="436" spans="1:30" ht="15" hidden="1" thickTop="1" x14ac:dyDescent="0.25">
      <c r="A436" s="178">
        <v>43875</v>
      </c>
      <c r="B436" s="333"/>
      <c r="C436" s="346" t="s">
        <v>927</v>
      </c>
      <c r="D436" s="179">
        <v>400</v>
      </c>
      <c r="E436" s="347">
        <v>7.37</v>
      </c>
      <c r="F436" s="158">
        <f t="shared" si="149"/>
        <v>16080</v>
      </c>
      <c r="G436" s="309">
        <f t="shared" si="150"/>
        <v>8.2747274253731344</v>
      </c>
      <c r="H436" s="159">
        <f t="shared" si="151"/>
        <v>133057.617</v>
      </c>
      <c r="I436" s="347">
        <f t="shared" si="152"/>
        <v>-14548.016999999993</v>
      </c>
      <c r="J436" s="310">
        <f t="shared" si="153"/>
        <v>-0.10933622086437937</v>
      </c>
      <c r="K436" s="159">
        <f t="shared" si="154"/>
        <v>118509.6</v>
      </c>
      <c r="L436" s="159">
        <f t="shared" si="155"/>
        <v>9715.2519999999931</v>
      </c>
      <c r="M436" s="159">
        <f t="shared" si="156"/>
        <v>5</v>
      </c>
      <c r="N436" s="159">
        <f t="shared" si="157"/>
        <v>2.948</v>
      </c>
      <c r="O436" s="46"/>
      <c r="P436" s="309">
        <f t="shared" si="158"/>
        <v>-0.90472742537313433</v>
      </c>
      <c r="Q436" s="159">
        <f t="shared" si="159"/>
        <v>2940.051999999996</v>
      </c>
      <c r="R436" s="341"/>
      <c r="S436" s="341">
        <f t="shared" si="160"/>
        <v>-53947.616999999998</v>
      </c>
      <c r="T436" s="341">
        <f t="shared" si="161"/>
        <v>-7319.8937584803252</v>
      </c>
      <c r="U436" s="341">
        <f t="shared" si="162"/>
        <v>8760.1062415196757</v>
      </c>
      <c r="V436" s="159">
        <f t="shared" si="163"/>
        <v>79110</v>
      </c>
      <c r="W436" s="309">
        <f t="shared" si="164"/>
        <v>9.0307123930812327</v>
      </c>
      <c r="X436" s="309">
        <f t="shared" si="165"/>
        <v>0.75598496770809831</v>
      </c>
      <c r="Y436" s="309">
        <f t="shared" si="166"/>
        <v>-1.6607123930812326</v>
      </c>
      <c r="Z436" s="342">
        <f t="shared" si="167"/>
        <v>1.8355941762197729</v>
      </c>
      <c r="AA436" s="343">
        <f>SUM(L$2:L436)-SUM(AB$2:AB436)</f>
        <v>-14548.016999999993</v>
      </c>
      <c r="AB436" s="344"/>
      <c r="AC436" s="345">
        <f t="shared" si="168"/>
        <v>-1972.9637708955213</v>
      </c>
      <c r="AD436" s="345">
        <f t="shared" si="169"/>
        <v>-18052.96377089552</v>
      </c>
    </row>
    <row r="437" spans="1:30" ht="15" hidden="1" thickTop="1" x14ac:dyDescent="0.25">
      <c r="A437" s="178">
        <v>43888</v>
      </c>
      <c r="B437" s="333"/>
      <c r="C437" s="346" t="s">
        <v>927</v>
      </c>
      <c r="D437" s="179">
        <v>400</v>
      </c>
      <c r="E437" s="347">
        <v>7.47</v>
      </c>
      <c r="F437" s="158">
        <f t="shared" si="149"/>
        <v>15680</v>
      </c>
      <c r="G437" s="309">
        <f t="shared" si="150"/>
        <v>8.2957656249999996</v>
      </c>
      <c r="H437" s="159">
        <f t="shared" si="151"/>
        <v>130077.605</v>
      </c>
      <c r="I437" s="347">
        <f t="shared" si="152"/>
        <v>-12948.005000000005</v>
      </c>
      <c r="J437" s="310">
        <f t="shared" si="153"/>
        <v>-9.9540616541948151E-2</v>
      </c>
      <c r="K437" s="159">
        <f t="shared" si="154"/>
        <v>117129.59999999999</v>
      </c>
      <c r="L437" s="159">
        <f t="shared" si="155"/>
        <v>1600.0119999999879</v>
      </c>
      <c r="M437" s="159">
        <f t="shared" si="156"/>
        <v>5</v>
      </c>
      <c r="N437" s="159">
        <f t="shared" si="157"/>
        <v>2.988</v>
      </c>
      <c r="O437" s="46"/>
      <c r="P437" s="309">
        <f t="shared" si="158"/>
        <v>-0.82576562499999984</v>
      </c>
      <c r="Q437" s="159">
        <f t="shared" si="159"/>
        <v>2980.0120000000024</v>
      </c>
      <c r="R437" s="341"/>
      <c r="S437" s="341">
        <f t="shared" si="160"/>
        <v>-50967.604999999996</v>
      </c>
      <c r="T437" s="341">
        <f t="shared" si="161"/>
        <v>-6822.9725568942431</v>
      </c>
      <c r="U437" s="341">
        <f t="shared" si="162"/>
        <v>8857.0274431057569</v>
      </c>
      <c r="V437" s="159">
        <f t="shared" si="163"/>
        <v>79110</v>
      </c>
      <c r="W437" s="309">
        <f t="shared" si="164"/>
        <v>8.9318905815944625</v>
      </c>
      <c r="X437" s="309">
        <f t="shared" si="165"/>
        <v>0.63612495659446289</v>
      </c>
      <c r="Y437" s="309">
        <f t="shared" si="166"/>
        <v>-1.4618905815944627</v>
      </c>
      <c r="Z437" s="342">
        <f t="shared" si="167"/>
        <v>1.7703456493414382</v>
      </c>
      <c r="AA437" s="343">
        <f>SUM(L$2:L437)-SUM(AB$2:AB437)</f>
        <v>-12948.005000000005</v>
      </c>
      <c r="AB437" s="344"/>
      <c r="AC437" s="345">
        <f t="shared" si="168"/>
        <v>-1732.4673356760384</v>
      </c>
      <c r="AD437" s="345">
        <f t="shared" si="169"/>
        <v>-17412.46733567604</v>
      </c>
    </row>
    <row r="438" spans="1:30" ht="15" hidden="1" thickTop="1" x14ac:dyDescent="0.25">
      <c r="A438" s="178">
        <v>43888</v>
      </c>
      <c r="B438" s="333"/>
      <c r="C438" s="346" t="s">
        <v>927</v>
      </c>
      <c r="D438" s="179">
        <v>400</v>
      </c>
      <c r="E438" s="347">
        <v>7.78</v>
      </c>
      <c r="F438" s="158">
        <f t="shared" si="149"/>
        <v>15280</v>
      </c>
      <c r="G438" s="309">
        <f t="shared" si="150"/>
        <v>8.3097982329842921</v>
      </c>
      <c r="H438" s="159">
        <f t="shared" si="151"/>
        <v>126973.71699999999</v>
      </c>
      <c r="I438" s="347">
        <f t="shared" si="152"/>
        <v>-8095.3169999999809</v>
      </c>
      <c r="J438" s="310">
        <f t="shared" si="153"/>
        <v>-6.3755847991753919E-2</v>
      </c>
      <c r="K438" s="159">
        <f t="shared" si="154"/>
        <v>118878.40000000001</v>
      </c>
      <c r="L438" s="159">
        <f t="shared" si="155"/>
        <v>4852.6880000000237</v>
      </c>
      <c r="M438" s="159">
        <f t="shared" si="156"/>
        <v>5</v>
      </c>
      <c r="N438" s="159">
        <f t="shared" si="157"/>
        <v>3.1120000000000001</v>
      </c>
      <c r="O438" s="46"/>
      <c r="P438" s="309">
        <f t="shared" si="158"/>
        <v>-0.52979823298429185</v>
      </c>
      <c r="Q438" s="159">
        <f t="shared" si="159"/>
        <v>3103.8880000000063</v>
      </c>
      <c r="R438" s="341"/>
      <c r="S438" s="341">
        <f t="shared" si="160"/>
        <v>-47863.71699999999</v>
      </c>
      <c r="T438" s="341">
        <f t="shared" si="161"/>
        <v>-6152.1487146529544</v>
      </c>
      <c r="U438" s="341">
        <f t="shared" si="162"/>
        <v>9127.8512853470456</v>
      </c>
      <c r="V438" s="159">
        <f t="shared" si="163"/>
        <v>79110</v>
      </c>
      <c r="W438" s="309">
        <f t="shared" si="164"/>
        <v>8.6668809040519115</v>
      </c>
      <c r="X438" s="309">
        <f t="shared" si="165"/>
        <v>0.35708267106761937</v>
      </c>
      <c r="Y438" s="309">
        <f t="shared" si="166"/>
        <v>-0.88688090405191122</v>
      </c>
      <c r="Z438" s="342">
        <f t="shared" si="167"/>
        <v>1.6739974745786019</v>
      </c>
      <c r="AA438" s="343">
        <f>SUM(L$2:L438)-SUM(AB$2:AB438)</f>
        <v>-8095.3169999999809</v>
      </c>
      <c r="AB438" s="344"/>
      <c r="AC438" s="345">
        <f t="shared" si="168"/>
        <v>-1040.0089127892006</v>
      </c>
      <c r="AD438" s="345">
        <f t="shared" si="169"/>
        <v>-16320.008912789201</v>
      </c>
    </row>
    <row r="439" spans="1:30" ht="15" hidden="1" thickTop="1" x14ac:dyDescent="0.25">
      <c r="A439" s="178">
        <v>43889</v>
      </c>
      <c r="B439" s="333" t="s">
        <v>987</v>
      </c>
      <c r="C439" s="346" t="s">
        <v>922</v>
      </c>
      <c r="D439" s="179">
        <v>400</v>
      </c>
      <c r="E439" s="347">
        <v>7.36</v>
      </c>
      <c r="F439" s="158">
        <f t="shared" si="149"/>
        <v>15680</v>
      </c>
      <c r="G439" s="309">
        <f t="shared" si="150"/>
        <v>8.2858875637755087</v>
      </c>
      <c r="H439" s="159">
        <f t="shared" si="151"/>
        <v>129922.71699999999</v>
      </c>
      <c r="I439" s="347">
        <f t="shared" si="152"/>
        <v>-14517.916999999987</v>
      </c>
      <c r="J439" s="310">
        <f t="shared" si="153"/>
        <v>-0.11174271393970289</v>
      </c>
      <c r="K439" s="159">
        <f t="shared" si="154"/>
        <v>115404.8</v>
      </c>
      <c r="L439" s="159">
        <f t="shared" si="155"/>
        <v>-6422.6000000000058</v>
      </c>
      <c r="M439" s="159">
        <f t="shared" si="156"/>
        <v>5</v>
      </c>
      <c r="N439" s="159">
        <f t="shared" si="157"/>
        <v>0</v>
      </c>
      <c r="O439" s="46"/>
      <c r="P439" s="309">
        <f t="shared" si="158"/>
        <v>-0.9258875637755084</v>
      </c>
      <c r="Q439" s="159">
        <f t="shared" si="159"/>
        <v>-2949</v>
      </c>
      <c r="R439" s="341"/>
      <c r="S439" s="341">
        <f t="shared" si="160"/>
        <v>-50812.71699999999</v>
      </c>
      <c r="T439" s="341">
        <f t="shared" si="161"/>
        <v>-6903.901766304346</v>
      </c>
      <c r="U439" s="341">
        <f t="shared" si="162"/>
        <v>8776.0982336956549</v>
      </c>
      <c r="V439" s="159">
        <f t="shared" si="163"/>
        <v>79110</v>
      </c>
      <c r="W439" s="309">
        <f t="shared" si="164"/>
        <v>9.0142564375884859</v>
      </c>
      <c r="X439" s="309">
        <f t="shared" si="165"/>
        <v>0.72836887381297721</v>
      </c>
      <c r="Y439" s="309">
        <f t="shared" si="166"/>
        <v>-1.6542564375884856</v>
      </c>
      <c r="Z439" s="342">
        <f t="shared" si="167"/>
        <v>1.7866709763795661</v>
      </c>
      <c r="AA439" s="343">
        <f>SUM(L$2:L439)-SUM(AB$2:AB439)</f>
        <v>-14517.916999999987</v>
      </c>
      <c r="AB439" s="344"/>
      <c r="AC439" s="345">
        <f t="shared" si="168"/>
        <v>-1971.5567991168459</v>
      </c>
      <c r="AD439" s="345">
        <f t="shared" si="169"/>
        <v>-17651.556799116846</v>
      </c>
    </row>
    <row r="440" spans="1:30" ht="15" hidden="1" thickTop="1" x14ac:dyDescent="0.25">
      <c r="A440" s="178">
        <v>43892</v>
      </c>
      <c r="B440" s="333"/>
      <c r="C440" s="346" t="s">
        <v>927</v>
      </c>
      <c r="D440" s="179">
        <v>400</v>
      </c>
      <c r="E440" s="347">
        <v>7.68</v>
      </c>
      <c r="F440" s="158">
        <f t="shared" si="149"/>
        <v>15280</v>
      </c>
      <c r="G440" s="309">
        <f t="shared" si="150"/>
        <v>8.3022767670157069</v>
      </c>
      <c r="H440" s="159">
        <f t="shared" si="151"/>
        <v>126858.78899999999</v>
      </c>
      <c r="I440" s="347">
        <f t="shared" si="152"/>
        <v>-9508.3889999999956</v>
      </c>
      <c r="J440" s="310">
        <f t="shared" si="153"/>
        <v>-7.4952544281342667E-2</v>
      </c>
      <c r="K440" s="159">
        <f t="shared" si="154"/>
        <v>117350.39999999999</v>
      </c>
      <c r="L440" s="159">
        <f t="shared" si="155"/>
        <v>5009.5279999999912</v>
      </c>
      <c r="M440" s="159">
        <f t="shared" si="156"/>
        <v>5</v>
      </c>
      <c r="N440" s="159">
        <f t="shared" si="157"/>
        <v>3.0720000000000001</v>
      </c>
      <c r="O440" s="46"/>
      <c r="P440" s="309">
        <f t="shared" si="158"/>
        <v>-0.62227676701570722</v>
      </c>
      <c r="Q440" s="159">
        <f t="shared" si="159"/>
        <v>3063.9279999999999</v>
      </c>
      <c r="R440" s="341"/>
      <c r="S440" s="341">
        <f t="shared" si="160"/>
        <v>-47748.78899999999</v>
      </c>
      <c r="T440" s="341">
        <f t="shared" si="161"/>
        <v>-6217.2902343749993</v>
      </c>
      <c r="U440" s="341">
        <f t="shared" si="162"/>
        <v>9062.7097656250007</v>
      </c>
      <c r="V440" s="159">
        <f t="shared" si="163"/>
        <v>79110</v>
      </c>
      <c r="W440" s="309">
        <f t="shared" si="164"/>
        <v>8.7291772599918698</v>
      </c>
      <c r="X440" s="309">
        <f t="shared" si="165"/>
        <v>0.42690049297616284</v>
      </c>
      <c r="Y440" s="309">
        <f t="shared" si="166"/>
        <v>-1.0491772599918701</v>
      </c>
      <c r="Z440" s="342">
        <f t="shared" si="167"/>
        <v>1.6860299397380327</v>
      </c>
      <c r="AA440" s="363">
        <f>SUM(L$2:L440)-SUM(AB$2:AB440)</f>
        <v>-9508.3889999999956</v>
      </c>
      <c r="AB440" s="344"/>
      <c r="AC440" s="345">
        <f t="shared" si="168"/>
        <v>-1237.4524486328121</v>
      </c>
      <c r="AD440" s="345">
        <f t="shared" si="169"/>
        <v>-16517.452448632812</v>
      </c>
    </row>
    <row r="441" spans="1:30" ht="15" hidden="1" thickTop="1" x14ac:dyDescent="0.25">
      <c r="A441" s="178">
        <v>43892</v>
      </c>
      <c r="B441" s="333"/>
      <c r="C441" s="346" t="s">
        <v>927</v>
      </c>
      <c r="D441" s="179">
        <v>400</v>
      </c>
      <c r="E441" s="347">
        <v>7.88</v>
      </c>
      <c r="F441" s="158">
        <f>IF(C441="买",F440+D441,F440-D441)</f>
        <v>14880</v>
      </c>
      <c r="G441" s="309">
        <f t="shared" si="150"/>
        <v>8.3141761424731175</v>
      </c>
      <c r="H441" s="159">
        <f>IF(C441="买",H440+D441*E441+M441+N441,H440+-1*D441*E441+M441+N441)+O440</f>
        <v>123714.94099999999</v>
      </c>
      <c r="I441" s="347">
        <f t="shared" si="152"/>
        <v>-6460.5409999999974</v>
      </c>
      <c r="J441" s="310">
        <f t="shared" si="153"/>
        <v>-5.22211864450551E-2</v>
      </c>
      <c r="K441" s="159">
        <f t="shared" si="154"/>
        <v>117254.39999999999</v>
      </c>
      <c r="L441" s="159">
        <f>I441-I440</f>
        <v>3047.8479999999981</v>
      </c>
      <c r="M441" s="159">
        <f t="shared" si="156"/>
        <v>5</v>
      </c>
      <c r="N441" s="159">
        <f t="shared" si="157"/>
        <v>3.1520000000000001</v>
      </c>
      <c r="O441" s="46"/>
      <c r="P441" s="309">
        <f t="shared" si="158"/>
        <v>-0.43417614247311764</v>
      </c>
      <c r="Q441" s="159">
        <f>(H441-H440)*-1</f>
        <v>3143.8479999999981</v>
      </c>
      <c r="R441" s="341"/>
      <c r="S441" s="341">
        <f>S440+Q441+O441+R441</f>
        <v>-44604.940999999992</v>
      </c>
      <c r="T441" s="341">
        <f t="shared" si="161"/>
        <v>-5660.5255076142121</v>
      </c>
      <c r="U441" s="341">
        <f t="shared" si="162"/>
        <v>9219.474492385787</v>
      </c>
      <c r="V441" s="159">
        <f t="shared" si="163"/>
        <v>79110</v>
      </c>
      <c r="W441" s="309">
        <f t="shared" si="164"/>
        <v>8.5807493762617</v>
      </c>
      <c r="X441" s="309">
        <f t="shared" si="165"/>
        <v>0.26657323378858244</v>
      </c>
      <c r="Y441" s="309">
        <f t="shared" si="166"/>
        <v>-0.70074937626170009</v>
      </c>
      <c r="Z441" s="342">
        <f t="shared" si="167"/>
        <v>1.613974854238075</v>
      </c>
      <c r="AA441" s="363">
        <f>SUM(L$2:L441)-SUM(AB$2:AB441)</f>
        <v>-6460.5409999999974</v>
      </c>
      <c r="AB441" s="344"/>
      <c r="AC441" s="345">
        <f t="shared" si="168"/>
        <v>-819.45567633248709</v>
      </c>
      <c r="AD441" s="345">
        <f t="shared" si="169"/>
        <v>-15699.455676332487</v>
      </c>
    </row>
    <row r="442" spans="1:30" ht="15" hidden="1" thickTop="1" x14ac:dyDescent="0.25">
      <c r="A442" s="178">
        <v>43893</v>
      </c>
      <c r="B442" s="333"/>
      <c r="C442" s="346" t="s">
        <v>927</v>
      </c>
      <c r="D442" s="179">
        <v>400</v>
      </c>
      <c r="E442" s="347">
        <v>8.24</v>
      </c>
      <c r="F442" s="158">
        <f t="shared" si="149"/>
        <v>14480</v>
      </c>
      <c r="G442" s="309">
        <f t="shared" si="150"/>
        <v>8.3167981353591163</v>
      </c>
      <c r="H442" s="159">
        <f t="shared" si="151"/>
        <v>120427.23699999999</v>
      </c>
      <c r="I442" s="347">
        <f t="shared" si="152"/>
        <v>-1112.0369999999966</v>
      </c>
      <c r="J442" s="310">
        <f t="shared" si="153"/>
        <v>-9.2340987612295755E-3</v>
      </c>
      <c r="K442" s="159">
        <f t="shared" si="154"/>
        <v>119315.2</v>
      </c>
      <c r="L442" s="159">
        <f t="shared" si="155"/>
        <v>5348.5040000000008</v>
      </c>
      <c r="M442" s="159">
        <f t="shared" si="156"/>
        <v>5</v>
      </c>
      <c r="N442" s="159">
        <f t="shared" si="157"/>
        <v>3.2959999999999998</v>
      </c>
      <c r="O442" s="46"/>
      <c r="P442" s="309">
        <f t="shared" si="158"/>
        <v>-7.679813535911606E-2</v>
      </c>
      <c r="Q442" s="159">
        <f t="shared" si="159"/>
        <v>3287.7039999999979</v>
      </c>
      <c r="R442" s="341"/>
      <c r="S442" s="341">
        <f t="shared" si="160"/>
        <v>-41317.236999999994</v>
      </c>
      <c r="T442" s="341">
        <f t="shared" si="161"/>
        <v>-5014.2277912621348</v>
      </c>
      <c r="U442" s="341">
        <f t="shared" si="162"/>
        <v>9465.7722087378643</v>
      </c>
      <c r="V442" s="159">
        <f t="shared" si="163"/>
        <v>79110</v>
      </c>
      <c r="W442" s="309">
        <f t="shared" si="164"/>
        <v>8.3574797972608597</v>
      </c>
      <c r="X442" s="309">
        <f t="shared" si="165"/>
        <v>4.0681661901743382E-2</v>
      </c>
      <c r="Y442" s="309">
        <f t="shared" si="166"/>
        <v>-0.11747979726085944</v>
      </c>
      <c r="Z442" s="342">
        <f t="shared" si="167"/>
        <v>1.5297220005604506</v>
      </c>
      <c r="AA442" s="343">
        <f>SUM(L$2:L442)-SUM(AB$2:AB442)</f>
        <v>-1112.0369999999966</v>
      </c>
      <c r="AB442" s="344"/>
      <c r="AC442" s="345">
        <f t="shared" si="168"/>
        <v>-134.88846862864037</v>
      </c>
      <c r="AD442" s="345">
        <f t="shared" si="169"/>
        <v>-14614.88846862864</v>
      </c>
    </row>
    <row r="443" spans="1:30" ht="15" hidden="1" thickTop="1" x14ac:dyDescent="0.25">
      <c r="A443" s="178">
        <v>43893</v>
      </c>
      <c r="B443" s="333"/>
      <c r="C443" s="346" t="s">
        <v>988</v>
      </c>
      <c r="D443" s="179">
        <v>400</v>
      </c>
      <c r="E443" s="347">
        <v>8.4499999999999993</v>
      </c>
      <c r="F443" s="158">
        <f t="shared" si="149"/>
        <v>14080</v>
      </c>
      <c r="G443" s="309">
        <f t="shared" si="150"/>
        <v>8.3136091619318186</v>
      </c>
      <c r="H443" s="159">
        <f t="shared" si="151"/>
        <v>117055.617</v>
      </c>
      <c r="I443" s="347">
        <f t="shared" si="152"/>
        <v>1920.3829999999871</v>
      </c>
      <c r="J443" s="310">
        <f t="shared" si="153"/>
        <v>1.6405731302924005E-2</v>
      </c>
      <c r="K443" s="159">
        <f t="shared" si="154"/>
        <v>118975.99999999999</v>
      </c>
      <c r="L443" s="159">
        <f t="shared" si="155"/>
        <v>3032.4199999999837</v>
      </c>
      <c r="M443" s="159">
        <f t="shared" si="156"/>
        <v>5</v>
      </c>
      <c r="N443" s="159">
        <f t="shared" si="157"/>
        <v>3.3799999999999994</v>
      </c>
      <c r="O443" s="46"/>
      <c r="P443" s="309">
        <f t="shared" si="158"/>
        <v>0.13639083806818064</v>
      </c>
      <c r="Q443" s="159">
        <f t="shared" si="159"/>
        <v>3371.6199999999953</v>
      </c>
      <c r="R443" s="341"/>
      <c r="S443" s="341">
        <f t="shared" si="160"/>
        <v>-37945.616999999998</v>
      </c>
      <c r="T443" s="341">
        <f t="shared" si="161"/>
        <v>-4490.6055621301775</v>
      </c>
      <c r="U443" s="341">
        <f t="shared" si="162"/>
        <v>9589.3944378698216</v>
      </c>
      <c r="V443" s="159">
        <f t="shared" si="163"/>
        <v>79110</v>
      </c>
      <c r="W443" s="309">
        <f t="shared" si="164"/>
        <v>8.249738866469384</v>
      </c>
      <c r="X443" s="309">
        <f t="shared" si="165"/>
        <v>-6.3870295462434612E-2</v>
      </c>
      <c r="Y443" s="309">
        <f t="shared" si="166"/>
        <v>0.20026113353061525</v>
      </c>
      <c r="Z443" s="342">
        <f t="shared" si="167"/>
        <v>1.4682887528743387</v>
      </c>
      <c r="AA443" s="363">
        <f>SUM(L$2:L443)-SUM(AB$2:AB443)</f>
        <v>1920.3829999999871</v>
      </c>
      <c r="AB443" s="344"/>
      <c r="AC443" s="345">
        <f t="shared" si="168"/>
        <v>227.15062822485058</v>
      </c>
      <c r="AD443" s="345">
        <f t="shared" si="169"/>
        <v>-13852.84937177515</v>
      </c>
    </row>
    <row r="444" spans="1:30" ht="15" hidden="1" thickTop="1" x14ac:dyDescent="0.25">
      <c r="A444" s="178">
        <v>43895</v>
      </c>
      <c r="B444" s="333" t="s">
        <v>989</v>
      </c>
      <c r="C444" s="346" t="s">
        <v>983</v>
      </c>
      <c r="D444" s="179">
        <v>400</v>
      </c>
      <c r="E444" s="347">
        <v>8.18</v>
      </c>
      <c r="F444" s="158">
        <f t="shared" si="149"/>
        <v>14480</v>
      </c>
      <c r="G444" s="309">
        <f t="shared" si="150"/>
        <v>8.3102636049723753</v>
      </c>
      <c r="H444" s="159">
        <f t="shared" si="151"/>
        <v>120332.617</v>
      </c>
      <c r="I444" s="347">
        <f t="shared" si="152"/>
        <v>-1886.2170000000042</v>
      </c>
      <c r="J444" s="310">
        <f t="shared" si="153"/>
        <v>-1.5675026830007346E-2</v>
      </c>
      <c r="K444" s="159">
        <f t="shared" si="154"/>
        <v>118446.39999999999</v>
      </c>
      <c r="L444" s="159">
        <f t="shared" si="155"/>
        <v>-3806.5999999999913</v>
      </c>
      <c r="M444" s="159">
        <f t="shared" si="156"/>
        <v>5</v>
      </c>
      <c r="N444" s="159">
        <f t="shared" si="157"/>
        <v>0</v>
      </c>
      <c r="O444" s="46"/>
      <c r="P444" s="309">
        <f t="shared" si="158"/>
        <v>-0.13026360497237555</v>
      </c>
      <c r="Q444" s="159">
        <f t="shared" si="159"/>
        <v>-3277</v>
      </c>
      <c r="R444" s="341"/>
      <c r="S444" s="341">
        <f t="shared" si="160"/>
        <v>-41222.616999999998</v>
      </c>
      <c r="T444" s="341">
        <f t="shared" si="161"/>
        <v>-5039.439731051345</v>
      </c>
      <c r="U444" s="341">
        <f t="shared" si="162"/>
        <v>9440.560268948655</v>
      </c>
      <c r="V444" s="159">
        <f t="shared" si="163"/>
        <v>79110</v>
      </c>
      <c r="W444" s="309">
        <f t="shared" si="164"/>
        <v>8.3797992646902575</v>
      </c>
      <c r="X444" s="309">
        <f t="shared" si="165"/>
        <v>6.9535659717882226E-2</v>
      </c>
      <c r="Y444" s="309">
        <f t="shared" si="166"/>
        <v>-0.19979926469025777</v>
      </c>
      <c r="Z444" s="342">
        <f t="shared" si="167"/>
        <v>1.5338072728190486</v>
      </c>
      <c r="AA444" s="343">
        <f>SUM(L$2:L444)-SUM(AB$2:AB444)</f>
        <v>-1886.2170000000042</v>
      </c>
      <c r="AB444" s="344"/>
      <c r="AC444" s="345">
        <f t="shared" si="168"/>
        <v>-230.47358086797118</v>
      </c>
      <c r="AD444" s="345">
        <f t="shared" si="169"/>
        <v>-14710.473580867971</v>
      </c>
    </row>
    <row r="445" spans="1:30" ht="15" hidden="1" thickTop="1" x14ac:dyDescent="0.25">
      <c r="A445" s="178">
        <v>43896</v>
      </c>
      <c r="B445" s="333" t="s">
        <v>990</v>
      </c>
      <c r="C445" s="346" t="s">
        <v>991</v>
      </c>
      <c r="D445" s="179">
        <v>400</v>
      </c>
      <c r="E445" s="347">
        <v>7.81</v>
      </c>
      <c r="F445" s="158">
        <f t="shared" si="149"/>
        <v>14880</v>
      </c>
      <c r="G445" s="309">
        <f t="shared" si="150"/>
        <v>8.2971516801075271</v>
      </c>
      <c r="H445" s="159">
        <f t="shared" si="151"/>
        <v>123461.617</v>
      </c>
      <c r="I445" s="347">
        <f t="shared" si="152"/>
        <v>-7248.81700000001</v>
      </c>
      <c r="J445" s="310">
        <f t="shared" si="153"/>
        <v>-5.8713122151964114E-2</v>
      </c>
      <c r="K445" s="159">
        <f t="shared" si="154"/>
        <v>116212.79999999999</v>
      </c>
      <c r="L445" s="159">
        <f t="shared" si="155"/>
        <v>-5362.6000000000058</v>
      </c>
      <c r="M445" s="159">
        <f t="shared" si="156"/>
        <v>5</v>
      </c>
      <c r="N445" s="159">
        <f t="shared" si="157"/>
        <v>0</v>
      </c>
      <c r="O445" s="46"/>
      <c r="P445" s="309">
        <f t="shared" si="158"/>
        <v>-0.48715168010752752</v>
      </c>
      <c r="Q445" s="159">
        <f t="shared" si="159"/>
        <v>-3129</v>
      </c>
      <c r="R445" s="341"/>
      <c r="S445" s="341">
        <f t="shared" si="160"/>
        <v>-44351.616999999998</v>
      </c>
      <c r="T445" s="341">
        <f t="shared" si="161"/>
        <v>-5678.8241997439181</v>
      </c>
      <c r="U445" s="341">
        <f t="shared" si="162"/>
        <v>9201.1758002560819</v>
      </c>
      <c r="V445" s="159">
        <f t="shared" si="163"/>
        <v>79110</v>
      </c>
      <c r="W445" s="309">
        <f t="shared" si="164"/>
        <v>8.5978142052017148</v>
      </c>
      <c r="X445" s="309">
        <f t="shared" si="165"/>
        <v>0.30066252509418767</v>
      </c>
      <c r="Y445" s="309">
        <f t="shared" si="166"/>
        <v>-0.78781420520171519</v>
      </c>
      <c r="Z445" s="342">
        <f t="shared" si="167"/>
        <v>1.6171846210770007</v>
      </c>
      <c r="AA445" s="343">
        <f>SUM(L$2:L1033)-SUM(AB$2:AB1033)</f>
        <v>-121803.22099999998</v>
      </c>
      <c r="AB445" s="344"/>
      <c r="AC445" s="345">
        <f t="shared" si="168"/>
        <v>-927.68150979513587</v>
      </c>
      <c r="AD445" s="345">
        <f t="shared" si="169"/>
        <v>-15807.681509795137</v>
      </c>
    </row>
    <row r="446" spans="1:30" ht="15" hidden="1" thickTop="1" x14ac:dyDescent="0.25">
      <c r="A446" s="178">
        <v>43899</v>
      </c>
      <c r="B446" s="333" t="s">
        <v>992</v>
      </c>
      <c r="C446" s="346" t="s">
        <v>63</v>
      </c>
      <c r="D446" s="179">
        <v>400</v>
      </c>
      <c r="E446" s="347">
        <v>7.46</v>
      </c>
      <c r="F446" s="158">
        <f>IF(C446="买",F445+D446,F445-D446)</f>
        <v>15280</v>
      </c>
      <c r="G446" s="309">
        <f>H446/F446</f>
        <v>8.275563939790576</v>
      </c>
      <c r="H446" s="159">
        <f>IF(C446="买",H445+D446*E446+M446+N446,H445+-1*D446*E446+M446+N446)+O445</f>
        <v>126450.617</v>
      </c>
      <c r="I446" s="347">
        <f>-H446+K446</f>
        <v>-12461.816999999995</v>
      </c>
      <c r="J446" s="310">
        <f>(E446-G446)/G446</f>
        <v>-9.8550859581808148E-2</v>
      </c>
      <c r="K446" s="159">
        <f>F446*E446</f>
        <v>113988.8</v>
      </c>
      <c r="L446" s="159">
        <f>I446-I445</f>
        <v>-5212.9999999999854</v>
      </c>
      <c r="M446" s="159">
        <f>IF(D446*E446*2.5/10000&gt;5,D446*E446*2.5/10000,5)</f>
        <v>5</v>
      </c>
      <c r="N446" s="159">
        <f>IF(C446="卖",D446*E446/1000,0)</f>
        <v>0</v>
      </c>
      <c r="O446" s="46"/>
      <c r="P446" s="309">
        <f>E446-G446</f>
        <v>-0.81556393979057606</v>
      </c>
      <c r="Q446" s="159">
        <f>(H446-H445)*-1</f>
        <v>-2989</v>
      </c>
      <c r="R446" s="341"/>
      <c r="S446" s="341">
        <f>S445+Q446+O446+R446</f>
        <v>-47340.616999999998</v>
      </c>
      <c r="T446" s="341">
        <f>S446/E446</f>
        <v>-6345.9272117962464</v>
      </c>
      <c r="U446" s="341">
        <f>F446+T446</f>
        <v>8934.0727882037536</v>
      </c>
      <c r="V446" s="159">
        <f>H446+S446</f>
        <v>79110</v>
      </c>
      <c r="W446" s="309">
        <f>V446/U446</f>
        <v>8.8548640553336622</v>
      </c>
      <c r="X446" s="309">
        <f>W446-G446</f>
        <v>0.57930011554308614</v>
      </c>
      <c r="Y446" s="309">
        <f>(X446-P446)*-1</f>
        <v>-1.3948640553336622</v>
      </c>
      <c r="Z446" s="342">
        <f>F446/U446</f>
        <v>1.7103061909429698</v>
      </c>
      <c r="AA446" s="343">
        <f>SUM(L$2:L1033)-SUM(AB$2:AB1033)</f>
        <v>-121803.22099999998</v>
      </c>
      <c r="AB446" s="344"/>
      <c r="AC446" s="345">
        <f>I446/E446*(1-0.0005)</f>
        <v>-1669.6496101206428</v>
      </c>
      <c r="AD446" s="345">
        <f>AC446-F446</f>
        <v>-16949.649610120643</v>
      </c>
    </row>
    <row r="447" spans="1:30" ht="15" hidden="1" thickTop="1" x14ac:dyDescent="0.25">
      <c r="A447" s="178">
        <v>43903</v>
      </c>
      <c r="B447" s="333" t="s">
        <v>993</v>
      </c>
      <c r="C447" s="346" t="s">
        <v>994</v>
      </c>
      <c r="D447" s="179">
        <v>400</v>
      </c>
      <c r="E447" s="347">
        <v>6.99</v>
      </c>
      <c r="F447" s="158">
        <f t="shared" ref="F447:F510" si="170">IF(C447="买",F446+D447,F446-D447)</f>
        <v>15680</v>
      </c>
      <c r="G447" s="309">
        <f t="shared" ref="G447:G510" si="171">H447/F447</f>
        <v>8.2430878188775516</v>
      </c>
      <c r="H447" s="159">
        <f t="shared" ref="H447:H510" si="172">IF(C447="买",H446+D447*E447+M447+N447,H446+-1*D447*E447+M447+N447)+O446</f>
        <v>129251.617</v>
      </c>
      <c r="I447" s="347">
        <f t="shared" ref="I447:I510" si="173">-H447+K447</f>
        <v>-19648.417000000001</v>
      </c>
      <c r="J447" s="310">
        <f t="shared" ref="J447:J510" si="174">(E447-G447)/G447</f>
        <v>-0.15201679836624407</v>
      </c>
      <c r="K447" s="159">
        <f t="shared" ref="K447:K510" si="175">F447*E447</f>
        <v>109603.2</v>
      </c>
      <c r="L447" s="159">
        <f t="shared" ref="L447:L510" si="176">I447-I446</f>
        <v>-7186.6000000000058</v>
      </c>
      <c r="M447" s="159">
        <f t="shared" ref="M447:M510" si="177">IF(D447*E447*2.5/10000&gt;5,D447*E447*2.5/10000,5)</f>
        <v>5</v>
      </c>
      <c r="N447" s="159">
        <f t="shared" ref="N447:N510" si="178">IF(C447="卖",D447*E447/1000,0)</f>
        <v>0</v>
      </c>
      <c r="O447" s="46"/>
      <c r="P447" s="309">
        <f t="shared" ref="P447:P510" si="179">E447-G447</f>
        <v>-1.2530878188775514</v>
      </c>
      <c r="Q447" s="159">
        <f t="shared" ref="Q447:Q510" si="180">(H447-H446)*-1</f>
        <v>-2801</v>
      </c>
      <c r="R447" s="341"/>
      <c r="S447" s="341">
        <f t="shared" ref="S447:S510" si="181">S446+Q447+O447+R447</f>
        <v>-50141.616999999998</v>
      </c>
      <c r="T447" s="341">
        <f t="shared" ref="T447:T510" si="182">S447/E447</f>
        <v>-7173.3357653791127</v>
      </c>
      <c r="U447" s="341">
        <f t="shared" ref="U447:U510" si="183">F447+T447</f>
        <v>8506.6642346208864</v>
      </c>
      <c r="V447" s="159">
        <f t="shared" ref="V447:V510" si="184">H447+S447</f>
        <v>79110</v>
      </c>
      <c r="W447" s="309">
        <f t="shared" ref="W447:W510" si="185">V447/U447</f>
        <v>9.2997675490745006</v>
      </c>
      <c r="X447" s="309">
        <f t="shared" ref="X447:X510" si="186">W447-G447</f>
        <v>1.0566797301969491</v>
      </c>
      <c r="Y447" s="309">
        <f t="shared" ref="Y447:Y510" si="187">(X447-P447)*-1</f>
        <v>-2.3097675490745004</v>
      </c>
      <c r="Z447" s="342">
        <f t="shared" ref="Z447:Z510" si="188">F447/U447</f>
        <v>1.8432607150737983</v>
      </c>
      <c r="AA447" s="343">
        <f>SUM(L$2:L447)-SUM(AB$2:AB447)</f>
        <v>-19648.417000000001</v>
      </c>
      <c r="AB447" s="344"/>
      <c r="AC447" s="345">
        <f t="shared" ref="AC447:AC510" si="189">I447/E447*(1-0.0005)</f>
        <v>-2809.5268657367674</v>
      </c>
      <c r="AD447" s="345">
        <f t="shared" ref="AD447:AD510" si="190">AC447-F447</f>
        <v>-18489.526865736767</v>
      </c>
    </row>
    <row r="448" spans="1:30" ht="15" hidden="1" thickTop="1" x14ac:dyDescent="0.25">
      <c r="A448" s="178">
        <v>43907</v>
      </c>
      <c r="B448" s="333" t="s">
        <v>995</v>
      </c>
      <c r="C448" s="346" t="s">
        <v>63</v>
      </c>
      <c r="D448" s="179">
        <v>400</v>
      </c>
      <c r="E448" s="347">
        <v>6.64</v>
      </c>
      <c r="F448" s="158">
        <f t="shared" si="170"/>
        <v>16080</v>
      </c>
      <c r="G448" s="309">
        <f t="shared" si="171"/>
        <v>8.2035209577114419</v>
      </c>
      <c r="H448" s="159">
        <f t="shared" si="172"/>
        <v>131912.617</v>
      </c>
      <c r="I448" s="347">
        <f t="shared" si="173"/>
        <v>-25141.417000000001</v>
      </c>
      <c r="J448" s="310">
        <f t="shared" si="174"/>
        <v>-0.19059145039931999</v>
      </c>
      <c r="K448" s="159">
        <f t="shared" si="175"/>
        <v>106771.2</v>
      </c>
      <c r="L448" s="159">
        <f t="shared" si="176"/>
        <v>-5493</v>
      </c>
      <c r="M448" s="159">
        <f t="shared" si="177"/>
        <v>5</v>
      </c>
      <c r="N448" s="159">
        <f t="shared" si="178"/>
        <v>0</v>
      </c>
      <c r="O448" s="46"/>
      <c r="P448" s="309">
        <f t="shared" si="179"/>
        <v>-1.5635209577114422</v>
      </c>
      <c r="Q448" s="159">
        <f t="shared" si="180"/>
        <v>-2661</v>
      </c>
      <c r="R448" s="341"/>
      <c r="S448" s="341">
        <f t="shared" si="181"/>
        <v>-52802.616999999998</v>
      </c>
      <c r="T448" s="341">
        <f t="shared" si="182"/>
        <v>-7952.2013554216865</v>
      </c>
      <c r="U448" s="341">
        <f t="shared" si="183"/>
        <v>8127.7986445783135</v>
      </c>
      <c r="V448" s="159">
        <f t="shared" si="184"/>
        <v>79110</v>
      </c>
      <c r="W448" s="309">
        <f t="shared" si="185"/>
        <v>9.733262776234092</v>
      </c>
      <c r="X448" s="309">
        <f t="shared" si="186"/>
        <v>1.5297418185226501</v>
      </c>
      <c r="Y448" s="309">
        <f t="shared" si="187"/>
        <v>-3.0932627762340923</v>
      </c>
      <c r="Z448" s="342">
        <f t="shared" si="188"/>
        <v>1.9783954676001034</v>
      </c>
      <c r="AA448" s="343">
        <f>SUM(L$2:L448)-SUM(AB$2:AB448)</f>
        <v>-25141.417000000001</v>
      </c>
      <c r="AB448" s="344"/>
      <c r="AC448" s="345">
        <f t="shared" si="189"/>
        <v>-3784.4648029367472</v>
      </c>
      <c r="AD448" s="345">
        <f t="shared" si="190"/>
        <v>-19864.464802936745</v>
      </c>
    </row>
    <row r="449" spans="1:30" ht="15" hidden="1" thickTop="1" x14ac:dyDescent="0.25">
      <c r="A449" s="178">
        <v>43943</v>
      </c>
      <c r="B449" s="333"/>
      <c r="C449" s="346" t="s">
        <v>996</v>
      </c>
      <c r="D449" s="179">
        <v>400</v>
      </c>
      <c r="E449" s="347">
        <v>7.11</v>
      </c>
      <c r="F449" s="158">
        <f t="shared" si="170"/>
        <v>15680</v>
      </c>
      <c r="G449" s="309">
        <f t="shared" si="171"/>
        <v>8.2319171556122441</v>
      </c>
      <c r="H449" s="159">
        <f t="shared" si="172"/>
        <v>129076.461</v>
      </c>
      <c r="I449" s="347">
        <f t="shared" si="173"/>
        <v>-17591.660999999993</v>
      </c>
      <c r="J449" s="310">
        <f t="shared" si="174"/>
        <v>-0.13628868396074156</v>
      </c>
      <c r="K449" s="159">
        <f t="shared" si="175"/>
        <v>111484.8</v>
      </c>
      <c r="L449" s="159">
        <f t="shared" si="176"/>
        <v>7549.7560000000085</v>
      </c>
      <c r="M449" s="159">
        <f t="shared" si="177"/>
        <v>5</v>
      </c>
      <c r="N449" s="159">
        <f t="shared" si="178"/>
        <v>2.8439999999999999</v>
      </c>
      <c r="O449" s="46">
        <v>-25</v>
      </c>
      <c r="P449" s="309">
        <f t="shared" si="179"/>
        <v>-1.1219171556122438</v>
      </c>
      <c r="Q449" s="159">
        <f t="shared" si="180"/>
        <v>2836.1560000000027</v>
      </c>
      <c r="R449" s="341"/>
      <c r="S449" s="341">
        <f t="shared" si="181"/>
        <v>-49991.460999999996</v>
      </c>
      <c r="T449" s="341">
        <f t="shared" si="182"/>
        <v>-7031.1478199718695</v>
      </c>
      <c r="U449" s="341">
        <f t="shared" si="183"/>
        <v>8648.8521800281305</v>
      </c>
      <c r="V449" s="159">
        <f t="shared" si="184"/>
        <v>79085</v>
      </c>
      <c r="W449" s="309">
        <f t="shared" si="185"/>
        <v>9.143987936644649</v>
      </c>
      <c r="X449" s="309">
        <f t="shared" si="186"/>
        <v>0.91207078103240491</v>
      </c>
      <c r="Y449" s="309">
        <f t="shared" si="187"/>
        <v>-2.0339879366446487</v>
      </c>
      <c r="Z449" s="342">
        <f t="shared" si="188"/>
        <v>1.8129573351025869</v>
      </c>
      <c r="AA449" s="343">
        <f>SUM(L$2:L449)-SUM(AB$2:AB449)</f>
        <v>-17591.660999999993</v>
      </c>
      <c r="AB449" s="344"/>
      <c r="AC449" s="345">
        <f t="shared" si="189"/>
        <v>-2472.9768170886064</v>
      </c>
      <c r="AD449" s="345">
        <f t="shared" si="190"/>
        <v>-18152.976817088605</v>
      </c>
    </row>
    <row r="450" spans="1:30" ht="15" hidden="1" thickTop="1" x14ac:dyDescent="0.25">
      <c r="A450" s="178">
        <v>43945</v>
      </c>
      <c r="B450" s="333"/>
      <c r="C450" s="346" t="s">
        <v>997</v>
      </c>
      <c r="D450" s="179">
        <v>400</v>
      </c>
      <c r="E450" s="347">
        <v>7.29</v>
      </c>
      <c r="F450" s="158">
        <f t="shared" si="170"/>
        <v>15280</v>
      </c>
      <c r="G450" s="309">
        <f t="shared" si="171"/>
        <v>8.2554566099476432</v>
      </c>
      <c r="H450" s="159">
        <f t="shared" si="172"/>
        <v>126143.37699999999</v>
      </c>
      <c r="I450" s="347">
        <f t="shared" si="173"/>
        <v>-14752.176999999996</v>
      </c>
      <c r="J450" s="310">
        <f t="shared" si="174"/>
        <v>-0.11694769357569988</v>
      </c>
      <c r="K450" s="159">
        <f t="shared" si="175"/>
        <v>111391.2</v>
      </c>
      <c r="L450" s="159">
        <f t="shared" si="176"/>
        <v>2839.4839999999967</v>
      </c>
      <c r="M450" s="159">
        <f t="shared" si="177"/>
        <v>5</v>
      </c>
      <c r="N450" s="159">
        <f t="shared" si="178"/>
        <v>2.9159999999999999</v>
      </c>
      <c r="O450" s="46"/>
      <c r="P450" s="309">
        <f t="shared" si="179"/>
        <v>-0.96545660994764315</v>
      </c>
      <c r="Q450" s="159">
        <f t="shared" si="180"/>
        <v>2933.0840000000026</v>
      </c>
      <c r="R450" s="341"/>
      <c r="S450" s="341">
        <f t="shared" si="181"/>
        <v>-47058.376999999993</v>
      </c>
      <c r="T450" s="341">
        <f t="shared" si="182"/>
        <v>-6455.1957475994504</v>
      </c>
      <c r="U450" s="341">
        <f t="shared" si="183"/>
        <v>8824.8042524005505</v>
      </c>
      <c r="V450" s="159">
        <f t="shared" si="184"/>
        <v>79085</v>
      </c>
      <c r="W450" s="309">
        <f t="shared" si="185"/>
        <v>8.961671866941078</v>
      </c>
      <c r="X450" s="309">
        <f t="shared" si="186"/>
        <v>0.70621525699343479</v>
      </c>
      <c r="Y450" s="309">
        <f t="shared" si="187"/>
        <v>-1.6716718669410779</v>
      </c>
      <c r="Z450" s="342">
        <f t="shared" si="188"/>
        <v>1.7314831652887357</v>
      </c>
      <c r="AA450" s="363">
        <f>SUM(L$2:L450)-SUM(AB$2:AB450)</f>
        <v>-14752.176999999996</v>
      </c>
      <c r="AB450" s="344"/>
      <c r="AC450" s="345">
        <f t="shared" si="189"/>
        <v>-2022.6064350480106</v>
      </c>
      <c r="AD450" s="345">
        <f t="shared" si="190"/>
        <v>-17302.606435048012</v>
      </c>
    </row>
    <row r="451" spans="1:30" ht="15" hidden="1" thickTop="1" x14ac:dyDescent="0.25">
      <c r="A451" s="178">
        <v>43950</v>
      </c>
      <c r="B451" s="333" t="s">
        <v>998</v>
      </c>
      <c r="C451" s="346" t="s">
        <v>63</v>
      </c>
      <c r="D451" s="179">
        <v>400</v>
      </c>
      <c r="E451" s="347">
        <v>7</v>
      </c>
      <c r="F451" s="158">
        <f t="shared" si="170"/>
        <v>15680</v>
      </c>
      <c r="G451" s="309">
        <f t="shared" si="171"/>
        <v>8.2237485331632652</v>
      </c>
      <c r="H451" s="159">
        <f t="shared" si="172"/>
        <v>128948.37699999999</v>
      </c>
      <c r="I451" s="347">
        <f t="shared" si="173"/>
        <v>-19188.376999999993</v>
      </c>
      <c r="J451" s="310">
        <f t="shared" si="174"/>
        <v>-0.14880665772164001</v>
      </c>
      <c r="K451" s="159">
        <f t="shared" si="175"/>
        <v>109760</v>
      </c>
      <c r="L451" s="159">
        <f t="shared" si="176"/>
        <v>-4436.1999999999971</v>
      </c>
      <c r="M451" s="159">
        <f t="shared" si="177"/>
        <v>5</v>
      </c>
      <c r="N451" s="159">
        <f t="shared" si="178"/>
        <v>0</v>
      </c>
      <c r="O451" s="46"/>
      <c r="P451" s="309">
        <f t="shared" si="179"/>
        <v>-1.2237485331632652</v>
      </c>
      <c r="Q451" s="159">
        <f t="shared" si="180"/>
        <v>-2805</v>
      </c>
      <c r="R451" s="341"/>
      <c r="S451" s="341">
        <f t="shared" si="181"/>
        <v>-49863.376999999993</v>
      </c>
      <c r="T451" s="341">
        <f t="shared" si="182"/>
        <v>-7123.3395714285707</v>
      </c>
      <c r="U451" s="341">
        <f t="shared" si="183"/>
        <v>8556.6604285714293</v>
      </c>
      <c r="V451" s="159">
        <f t="shared" si="184"/>
        <v>79085</v>
      </c>
      <c r="W451" s="309">
        <f t="shared" si="185"/>
        <v>9.2425077119957155</v>
      </c>
      <c r="X451" s="309">
        <f t="shared" si="186"/>
        <v>1.0187591788324504</v>
      </c>
      <c r="Y451" s="309">
        <f t="shared" si="187"/>
        <v>-2.2425077119957155</v>
      </c>
      <c r="Z451" s="342">
        <f t="shared" si="188"/>
        <v>1.8324906230523212</v>
      </c>
      <c r="AA451" s="343">
        <f>SUM(L$2:L451)-SUM(AB$2:AB451)</f>
        <v>-19188.376999999993</v>
      </c>
      <c r="AB451" s="344"/>
      <c r="AC451" s="345">
        <f t="shared" si="189"/>
        <v>-2739.8261159285707</v>
      </c>
      <c r="AD451" s="345">
        <f t="shared" si="190"/>
        <v>-18419.826115928572</v>
      </c>
    </row>
    <row r="452" spans="1:30" ht="15" hidden="1" thickTop="1" x14ac:dyDescent="0.25">
      <c r="A452" s="178">
        <v>43950</v>
      </c>
      <c r="B452" s="333"/>
      <c r="C452" s="346" t="s">
        <v>983</v>
      </c>
      <c r="D452" s="179">
        <v>400</v>
      </c>
      <c r="E452" s="347">
        <v>6.84</v>
      </c>
      <c r="F452" s="158">
        <f t="shared" si="170"/>
        <v>16080</v>
      </c>
      <c r="G452" s="309">
        <f t="shared" si="171"/>
        <v>8.1896378731343269</v>
      </c>
      <c r="H452" s="159">
        <f t="shared" si="172"/>
        <v>131689.37699999998</v>
      </c>
      <c r="I452" s="347">
        <f t="shared" si="173"/>
        <v>-21702.176999999981</v>
      </c>
      <c r="J452" s="310">
        <f t="shared" si="174"/>
        <v>-0.16479823577569194</v>
      </c>
      <c r="K452" s="159">
        <f t="shared" si="175"/>
        <v>109987.2</v>
      </c>
      <c r="L452" s="159">
        <f t="shared" si="176"/>
        <v>-2513.7999999999884</v>
      </c>
      <c r="M452" s="159">
        <f t="shared" si="177"/>
        <v>5</v>
      </c>
      <c r="N452" s="159">
        <f t="shared" si="178"/>
        <v>0</v>
      </c>
      <c r="O452" s="46"/>
      <c r="P452" s="309">
        <f t="shared" si="179"/>
        <v>-1.349637873134327</v>
      </c>
      <c r="Q452" s="159">
        <f t="shared" si="180"/>
        <v>-2740.9999999999854</v>
      </c>
      <c r="R452" s="341"/>
      <c r="S452" s="341">
        <f t="shared" si="181"/>
        <v>-52604.376999999979</v>
      </c>
      <c r="T452" s="341">
        <f t="shared" si="182"/>
        <v>-7690.6983918128626</v>
      </c>
      <c r="U452" s="341">
        <f t="shared" si="183"/>
        <v>8389.3016081871374</v>
      </c>
      <c r="V452" s="159">
        <f t="shared" si="184"/>
        <v>79085</v>
      </c>
      <c r="W452" s="309">
        <f t="shared" si="185"/>
        <v>9.4268872062986482</v>
      </c>
      <c r="X452" s="309">
        <f t="shared" si="186"/>
        <v>1.2372493331643213</v>
      </c>
      <c r="Y452" s="309">
        <f t="shared" si="187"/>
        <v>-2.5868872062986483</v>
      </c>
      <c r="Z452" s="342">
        <f t="shared" si="188"/>
        <v>1.9167268922966714</v>
      </c>
      <c r="AA452" s="343">
        <f>SUM(L$2:L452)-SUM(AB$2:AB452)</f>
        <v>-21702.176999999981</v>
      </c>
      <c r="AB452" s="344"/>
      <c r="AC452" s="345">
        <f t="shared" si="189"/>
        <v>-3171.2464782894713</v>
      </c>
      <c r="AD452" s="345">
        <f t="shared" si="190"/>
        <v>-19251.246478289471</v>
      </c>
    </row>
    <row r="453" spans="1:30" ht="15" hidden="1" thickTop="1" x14ac:dyDescent="0.25">
      <c r="A453" s="178">
        <v>37376</v>
      </c>
      <c r="B453" s="333" t="s">
        <v>999</v>
      </c>
      <c r="C453" s="346" t="s">
        <v>997</v>
      </c>
      <c r="D453" s="179">
        <v>400</v>
      </c>
      <c r="E453" s="347">
        <v>7</v>
      </c>
      <c r="F453" s="158">
        <f t="shared" si="170"/>
        <v>15680</v>
      </c>
      <c r="G453" s="309">
        <f t="shared" si="171"/>
        <v>8.2204832270408144</v>
      </c>
      <c r="H453" s="159">
        <f t="shared" si="172"/>
        <v>128897.17699999998</v>
      </c>
      <c r="I453" s="347">
        <f t="shared" si="173"/>
        <v>-19137.176999999981</v>
      </c>
      <c r="J453" s="310">
        <f t="shared" si="174"/>
        <v>-0.14846855024606143</v>
      </c>
      <c r="K453" s="159">
        <f t="shared" si="175"/>
        <v>109760</v>
      </c>
      <c r="L453" s="159">
        <f t="shared" si="176"/>
        <v>2565</v>
      </c>
      <c r="M453" s="159">
        <f t="shared" si="177"/>
        <v>5</v>
      </c>
      <c r="N453" s="159">
        <f t="shared" si="178"/>
        <v>2.8</v>
      </c>
      <c r="O453" s="46"/>
      <c r="P453" s="309">
        <f t="shared" si="179"/>
        <v>-1.2204832270408144</v>
      </c>
      <c r="Q453" s="159">
        <f t="shared" si="180"/>
        <v>2792.1999999999971</v>
      </c>
      <c r="R453" s="341"/>
      <c r="S453" s="341">
        <f t="shared" si="181"/>
        <v>-49812.176999999981</v>
      </c>
      <c r="T453" s="341">
        <f t="shared" si="182"/>
        <v>-7116.0252857142832</v>
      </c>
      <c r="U453" s="341">
        <f t="shared" si="183"/>
        <v>8563.9747142857159</v>
      </c>
      <c r="V453" s="159">
        <f t="shared" si="184"/>
        <v>79085</v>
      </c>
      <c r="W453" s="309">
        <f t="shared" si="185"/>
        <v>9.2346139074975238</v>
      </c>
      <c r="X453" s="309">
        <f t="shared" si="186"/>
        <v>1.0141306804567094</v>
      </c>
      <c r="Y453" s="309">
        <f t="shared" si="187"/>
        <v>-2.2346139074975238</v>
      </c>
      <c r="Z453" s="342">
        <f t="shared" si="188"/>
        <v>1.8309255366954691</v>
      </c>
      <c r="AA453" s="343">
        <f>SUM(L$2:L453)-SUM(AB$2:AB453)</f>
        <v>-19137.176999999981</v>
      </c>
      <c r="AB453" s="344"/>
      <c r="AC453" s="345">
        <f t="shared" si="189"/>
        <v>-2732.5154873571405</v>
      </c>
      <c r="AD453" s="345">
        <f t="shared" si="190"/>
        <v>-18412.515487357141</v>
      </c>
    </row>
    <row r="454" spans="1:30" ht="15" hidden="1" thickTop="1" x14ac:dyDescent="0.25">
      <c r="A454" s="178">
        <v>43963</v>
      </c>
      <c r="B454" s="333"/>
      <c r="C454" s="346" t="s">
        <v>997</v>
      </c>
      <c r="D454" s="179">
        <v>400</v>
      </c>
      <c r="E454" s="347">
        <v>7.24</v>
      </c>
      <c r="F454" s="158">
        <f t="shared" si="170"/>
        <v>15280</v>
      </c>
      <c r="G454" s="309">
        <f t="shared" si="171"/>
        <v>8.2466670811518306</v>
      </c>
      <c r="H454" s="159">
        <f t="shared" si="172"/>
        <v>126009.07299999997</v>
      </c>
      <c r="I454" s="347">
        <f t="shared" si="173"/>
        <v>-15381.872999999978</v>
      </c>
      <c r="J454" s="310">
        <f t="shared" si="174"/>
        <v>-0.12206956716521493</v>
      </c>
      <c r="K454" s="159">
        <f t="shared" si="175"/>
        <v>110627.2</v>
      </c>
      <c r="L454" s="159">
        <f t="shared" si="176"/>
        <v>3755.3040000000037</v>
      </c>
      <c r="M454" s="159">
        <f t="shared" si="177"/>
        <v>5</v>
      </c>
      <c r="N454" s="159">
        <f t="shared" si="178"/>
        <v>2.8959999999999999</v>
      </c>
      <c r="O454" s="46"/>
      <c r="P454" s="309">
        <f t="shared" si="179"/>
        <v>-1.0066670811518303</v>
      </c>
      <c r="Q454" s="159">
        <f t="shared" si="180"/>
        <v>2888.1040000000066</v>
      </c>
      <c r="R454" s="341"/>
      <c r="S454" s="341">
        <f t="shared" si="181"/>
        <v>-46924.072999999975</v>
      </c>
      <c r="T454" s="341">
        <f t="shared" si="182"/>
        <v>-6481.2255524861839</v>
      </c>
      <c r="U454" s="341">
        <f t="shared" si="183"/>
        <v>8798.774447513817</v>
      </c>
      <c r="V454" s="159">
        <f t="shared" si="184"/>
        <v>79085</v>
      </c>
      <c r="W454" s="309">
        <f t="shared" si="185"/>
        <v>8.988183578492146</v>
      </c>
      <c r="X454" s="309">
        <f t="shared" si="186"/>
        <v>0.74151649734031544</v>
      </c>
      <c r="Y454" s="309">
        <f t="shared" si="187"/>
        <v>-1.7481835784921458</v>
      </c>
      <c r="Z454" s="342">
        <f t="shared" si="188"/>
        <v>1.7366054887698046</v>
      </c>
      <c r="AA454" s="363">
        <f>SUM(L$2:L1033)-SUM(AB$2:AB1033)</f>
        <v>-121803.22099999998</v>
      </c>
      <c r="AB454" s="344"/>
      <c r="AC454" s="345">
        <f t="shared" si="189"/>
        <v>-2123.5058098756872</v>
      </c>
      <c r="AD454" s="345">
        <f t="shared" si="190"/>
        <v>-17403.505809875685</v>
      </c>
    </row>
    <row r="455" spans="1:30" ht="15" hidden="1" thickTop="1" x14ac:dyDescent="0.25">
      <c r="A455" s="178">
        <v>43964</v>
      </c>
      <c r="B455" s="333" t="s">
        <v>1000</v>
      </c>
      <c r="C455" s="346" t="s">
        <v>983</v>
      </c>
      <c r="D455" s="179">
        <v>400</v>
      </c>
      <c r="E455" s="347">
        <v>7.12</v>
      </c>
      <c r="F455" s="158">
        <f t="shared" si="170"/>
        <v>15680</v>
      </c>
      <c r="G455" s="309">
        <f t="shared" si="171"/>
        <v>8.2182444515306106</v>
      </c>
      <c r="H455" s="159">
        <f t="shared" si="172"/>
        <v>128862.07299999997</v>
      </c>
      <c r="I455" s="347">
        <f t="shared" si="173"/>
        <v>-17220.472999999969</v>
      </c>
      <c r="J455" s="310">
        <f t="shared" si="174"/>
        <v>-0.13363492142486311</v>
      </c>
      <c r="K455" s="159">
        <f t="shared" si="175"/>
        <v>111641.60000000001</v>
      </c>
      <c r="L455" s="159">
        <f t="shared" si="176"/>
        <v>-1838.5999999999913</v>
      </c>
      <c r="M455" s="159">
        <f t="shared" si="177"/>
        <v>5</v>
      </c>
      <c r="N455" s="159">
        <f t="shared" si="178"/>
        <v>0</v>
      </c>
      <c r="O455" s="46"/>
      <c r="P455" s="309">
        <f t="shared" si="179"/>
        <v>-1.0982444515306105</v>
      </c>
      <c r="Q455" s="159">
        <f t="shared" si="180"/>
        <v>-2853</v>
      </c>
      <c r="R455" s="341"/>
      <c r="S455" s="341">
        <f t="shared" si="181"/>
        <v>-49777.072999999975</v>
      </c>
      <c r="T455" s="341">
        <f t="shared" si="182"/>
        <v>-6991.1619382022436</v>
      </c>
      <c r="U455" s="341">
        <f t="shared" si="183"/>
        <v>8688.8380617977564</v>
      </c>
      <c r="V455" s="159">
        <f t="shared" si="184"/>
        <v>79085</v>
      </c>
      <c r="W455" s="309">
        <f t="shared" si="185"/>
        <v>9.1019074630603694</v>
      </c>
      <c r="X455" s="309">
        <f t="shared" si="186"/>
        <v>0.88366301152975879</v>
      </c>
      <c r="Y455" s="309">
        <f t="shared" si="187"/>
        <v>-1.9819074630603692</v>
      </c>
      <c r="Z455" s="342">
        <f t="shared" si="188"/>
        <v>1.8046141369512121</v>
      </c>
      <c r="AA455" s="363">
        <f>SUM(L$2:L455)-SUM(AB$2:AB455)</f>
        <v>-17220.472999999969</v>
      </c>
      <c r="AB455" s="344"/>
      <c r="AC455" s="345">
        <f t="shared" si="189"/>
        <v>-2417.3964555477487</v>
      </c>
      <c r="AD455" s="345">
        <f t="shared" si="190"/>
        <v>-18097.396455547751</v>
      </c>
    </row>
    <row r="456" spans="1:30" ht="15" hidden="1" thickTop="1" x14ac:dyDescent="0.25">
      <c r="A456" s="178">
        <v>43969</v>
      </c>
      <c r="B456" s="333"/>
      <c r="C456" s="346" t="s">
        <v>983</v>
      </c>
      <c r="D456" s="179">
        <v>400</v>
      </c>
      <c r="E456" s="347">
        <v>6.75</v>
      </c>
      <c r="F456" s="158">
        <f t="shared" si="170"/>
        <v>16080</v>
      </c>
      <c r="G456" s="309">
        <f t="shared" si="171"/>
        <v>8.1820319029850737</v>
      </c>
      <c r="H456" s="159">
        <f t="shared" si="172"/>
        <v>131567.07299999997</v>
      </c>
      <c r="I456" s="347">
        <f t="shared" si="173"/>
        <v>-23027.072999999975</v>
      </c>
      <c r="J456" s="310">
        <f t="shared" si="174"/>
        <v>-0.17502154965475281</v>
      </c>
      <c r="K456" s="159">
        <f t="shared" si="175"/>
        <v>108540</v>
      </c>
      <c r="L456" s="159">
        <f t="shared" si="176"/>
        <v>-5806.6000000000058</v>
      </c>
      <c r="M456" s="159">
        <f t="shared" si="177"/>
        <v>5</v>
      </c>
      <c r="N456" s="159">
        <f t="shared" si="178"/>
        <v>0</v>
      </c>
      <c r="O456" s="46"/>
      <c r="P456" s="309">
        <f t="shared" si="179"/>
        <v>-1.4320319029850737</v>
      </c>
      <c r="Q456" s="159">
        <f t="shared" si="180"/>
        <v>-2705</v>
      </c>
      <c r="R456" s="341"/>
      <c r="S456" s="341">
        <f>S455+Q456+O456+R456</f>
        <v>-52482.072999999975</v>
      </c>
      <c r="T456" s="341">
        <f t="shared" si="182"/>
        <v>-7775.1219259259224</v>
      </c>
      <c r="U456" s="341">
        <f t="shared" si="183"/>
        <v>8304.8780740740767</v>
      </c>
      <c r="V456" s="159">
        <f t="shared" si="184"/>
        <v>79085</v>
      </c>
      <c r="W456" s="309">
        <f t="shared" si="185"/>
        <v>9.5227165642425522</v>
      </c>
      <c r="X456" s="309">
        <f t="shared" si="186"/>
        <v>1.3406846612574785</v>
      </c>
      <c r="Y456" s="309">
        <f t="shared" si="187"/>
        <v>-2.7727165642425522</v>
      </c>
      <c r="Z456" s="342">
        <f t="shared" si="188"/>
        <v>1.936211447847509</v>
      </c>
      <c r="AA456" s="363">
        <f>SUM(L$2:L456)-SUM(AB$2:AB456)</f>
        <v>-23027.072999999975</v>
      </c>
      <c r="AB456" s="344"/>
      <c r="AC456" s="345">
        <f t="shared" si="189"/>
        <v>-3409.7125131111075</v>
      </c>
      <c r="AD456" s="345">
        <f t="shared" si="190"/>
        <v>-19489.712513111106</v>
      </c>
    </row>
    <row r="457" spans="1:30" ht="15" hidden="1" thickTop="1" x14ac:dyDescent="0.25">
      <c r="A457" s="178">
        <v>43985</v>
      </c>
      <c r="B457" s="333" t="s">
        <v>1001</v>
      </c>
      <c r="C457" s="346" t="s">
        <v>929</v>
      </c>
      <c r="D457" s="179">
        <v>400</v>
      </c>
      <c r="E457" s="347">
        <v>6.87</v>
      </c>
      <c r="F457" s="158">
        <f t="shared" si="170"/>
        <v>15680</v>
      </c>
      <c r="G457" s="309">
        <f t="shared" si="171"/>
        <v>8.2159962372448962</v>
      </c>
      <c r="H457" s="159">
        <f>IF(C457="买",H456+D457*E457+M457+N457,H456+-1*D457*E457+M457+N457)+O456</f>
        <v>128826.82099999998</v>
      </c>
      <c r="I457" s="347">
        <f t="shared" si="173"/>
        <v>-21105.220999999976</v>
      </c>
      <c r="J457" s="310">
        <f t="shared" si="174"/>
        <v>-0.16382629669950466</v>
      </c>
      <c r="K457" s="159">
        <f t="shared" si="175"/>
        <v>107721.60000000001</v>
      </c>
      <c r="L457" s="159">
        <f t="shared" si="176"/>
        <v>1921.851999999999</v>
      </c>
      <c r="M457" s="159">
        <f t="shared" si="177"/>
        <v>5</v>
      </c>
      <c r="N457" s="159">
        <f t="shared" si="178"/>
        <v>2.7480000000000002</v>
      </c>
      <c r="O457" s="46"/>
      <c r="P457" s="309">
        <f t="shared" si="179"/>
        <v>-1.3459962372448961</v>
      </c>
      <c r="Q457" s="159">
        <f t="shared" si="180"/>
        <v>2740.2519999999931</v>
      </c>
      <c r="R457" s="341"/>
      <c r="S457" s="341">
        <f t="shared" si="181"/>
        <v>-49741.820999999982</v>
      </c>
      <c r="T457" s="341">
        <f t="shared" si="182"/>
        <v>-7240.4397379912634</v>
      </c>
      <c r="U457" s="341">
        <f t="shared" si="183"/>
        <v>8439.5602620087375</v>
      </c>
      <c r="V457" s="159">
        <f t="shared" si="184"/>
        <v>79085</v>
      </c>
      <c r="W457" s="309">
        <f t="shared" si="185"/>
        <v>9.3707488950587372</v>
      </c>
      <c r="X457" s="309">
        <f t="shared" si="186"/>
        <v>1.154752657813841</v>
      </c>
      <c r="Y457" s="309">
        <f t="shared" si="187"/>
        <v>-2.5007488950587371</v>
      </c>
      <c r="Z457" s="342">
        <f t="shared" si="188"/>
        <v>1.8579167057535688</v>
      </c>
      <c r="AA457" s="363">
        <f>SUM(L$2:L457)-SUM(AB$2:AB457)</f>
        <v>-21105.220999999976</v>
      </c>
      <c r="AB457" s="344"/>
      <c r="AC457" s="345">
        <f t="shared" si="189"/>
        <v>-3070.5485283114958</v>
      </c>
      <c r="AD457" s="345">
        <f t="shared" si="190"/>
        <v>-18750.548528311498</v>
      </c>
    </row>
    <row r="458" spans="1:30" ht="15" hidden="1" thickTop="1" x14ac:dyDescent="0.25">
      <c r="A458" s="178">
        <v>43993</v>
      </c>
      <c r="B458" s="333" t="s">
        <v>1002</v>
      </c>
      <c r="C458" s="346" t="s">
        <v>931</v>
      </c>
      <c r="D458" s="179">
        <v>400</v>
      </c>
      <c r="E458" s="347">
        <v>6.65</v>
      </c>
      <c r="F458" s="158">
        <f t="shared" si="170"/>
        <v>16080</v>
      </c>
      <c r="G458" s="309">
        <f t="shared" si="171"/>
        <v>8.1773520522388061</v>
      </c>
      <c r="H458" s="159">
        <f t="shared" si="172"/>
        <v>131491.821</v>
      </c>
      <c r="I458" s="347">
        <f t="shared" si="173"/>
        <v>-24559.820999999996</v>
      </c>
      <c r="J458" s="310">
        <f t="shared" si="174"/>
        <v>-0.18677831680496687</v>
      </c>
      <c r="K458" s="159">
        <f t="shared" si="175"/>
        <v>106932</v>
      </c>
      <c r="L458" s="159">
        <f t="shared" si="176"/>
        <v>-3454.6000000000204</v>
      </c>
      <c r="M458" s="159">
        <f t="shared" si="177"/>
        <v>5</v>
      </c>
      <c r="N458" s="159">
        <f t="shared" si="178"/>
        <v>0</v>
      </c>
      <c r="O458" s="46"/>
      <c r="P458" s="309">
        <f t="shared" si="179"/>
        <v>-1.5273520522388058</v>
      </c>
      <c r="Q458" s="159">
        <f t="shared" si="180"/>
        <v>-2665.0000000000146</v>
      </c>
      <c r="R458" s="341"/>
      <c r="S458" s="341">
        <f t="shared" si="181"/>
        <v>-52406.820999999996</v>
      </c>
      <c r="T458" s="341">
        <f t="shared" si="182"/>
        <v>-7880.7249624060141</v>
      </c>
      <c r="U458" s="341">
        <f t="shared" si="183"/>
        <v>8199.2750375939868</v>
      </c>
      <c r="V458" s="159">
        <f t="shared" si="184"/>
        <v>79085</v>
      </c>
      <c r="W458" s="309">
        <f t="shared" si="185"/>
        <v>9.6453649423140799</v>
      </c>
      <c r="X458" s="309">
        <f t="shared" si="186"/>
        <v>1.4680128900752738</v>
      </c>
      <c r="Y458" s="309">
        <f t="shared" si="187"/>
        <v>-2.9953649423140796</v>
      </c>
      <c r="Z458" s="342">
        <f t="shared" si="188"/>
        <v>1.9611489950358527</v>
      </c>
      <c r="AA458" s="363">
        <f>SUM(L$2:L458)-SUM(AB$2:AB458)</f>
        <v>-24559.820999999996</v>
      </c>
      <c r="AB458" s="344"/>
      <c r="AC458" s="345">
        <f t="shared" si="189"/>
        <v>-3691.3595623308265</v>
      </c>
      <c r="AD458" s="345">
        <f t="shared" si="190"/>
        <v>-19771.359562330828</v>
      </c>
    </row>
    <row r="459" spans="1:30" ht="15" hidden="1" thickTop="1" x14ac:dyDescent="0.25">
      <c r="A459" s="178">
        <v>43994</v>
      </c>
      <c r="B459" s="333" t="s">
        <v>1003</v>
      </c>
      <c r="C459" s="346" t="s">
        <v>63</v>
      </c>
      <c r="D459" s="179">
        <v>400</v>
      </c>
      <c r="E459" s="347">
        <v>6.48</v>
      </c>
      <c r="F459" s="158">
        <f t="shared" si="170"/>
        <v>16480</v>
      </c>
      <c r="G459" s="309">
        <f t="shared" si="171"/>
        <v>8.1364575849514562</v>
      </c>
      <c r="H459" s="159">
        <f t="shared" si="172"/>
        <v>134088.821</v>
      </c>
      <c r="I459" s="347">
        <f t="shared" si="173"/>
        <v>-27298.420999999988</v>
      </c>
      <c r="J459" s="310">
        <f t="shared" si="174"/>
        <v>-0.20358461500679459</v>
      </c>
      <c r="K459" s="159">
        <f t="shared" si="175"/>
        <v>106790.40000000001</v>
      </c>
      <c r="L459" s="159">
        <f t="shared" si="176"/>
        <v>-2738.5999999999913</v>
      </c>
      <c r="M459" s="159">
        <f t="shared" si="177"/>
        <v>5</v>
      </c>
      <c r="N459" s="159">
        <f t="shared" si="178"/>
        <v>0</v>
      </c>
      <c r="O459" s="46">
        <v>-1568</v>
      </c>
      <c r="P459" s="309">
        <f t="shared" si="179"/>
        <v>-1.6564575849514558</v>
      </c>
      <c r="Q459" s="159">
        <f t="shared" si="180"/>
        <v>-2597</v>
      </c>
      <c r="R459" s="341"/>
      <c r="S459" s="341">
        <f>S458+Q459+O459+R459</f>
        <v>-56571.820999999996</v>
      </c>
      <c r="T459" s="341">
        <f t="shared" si="182"/>
        <v>-8730.2192901234557</v>
      </c>
      <c r="U459" s="341">
        <f t="shared" si="183"/>
        <v>7749.7807098765443</v>
      </c>
      <c r="V459" s="159">
        <f t="shared" si="184"/>
        <v>77517</v>
      </c>
      <c r="W459" s="309">
        <f t="shared" si="185"/>
        <v>10.002476573460989</v>
      </c>
      <c r="X459" s="309">
        <f t="shared" si="186"/>
        <v>1.8660189885095324</v>
      </c>
      <c r="Y459" s="309">
        <f t="shared" si="187"/>
        <v>-3.5224765734609882</v>
      </c>
      <c r="Z459" s="342">
        <f t="shared" si="188"/>
        <v>2.1265117836169756</v>
      </c>
      <c r="AA459" s="363">
        <f>SUM(L$2:L459)-SUM(AB$2:AB459)</f>
        <v>-27298.420999999988</v>
      </c>
      <c r="AB459" s="344"/>
      <c r="AC459" s="345">
        <f t="shared" si="189"/>
        <v>-4210.6129304783935</v>
      </c>
      <c r="AD459" s="345">
        <f t="shared" si="190"/>
        <v>-20690.612930478394</v>
      </c>
    </row>
    <row r="460" spans="1:30" ht="15" hidden="1" thickTop="1" x14ac:dyDescent="0.25">
      <c r="A460" s="178">
        <v>43994</v>
      </c>
      <c r="B460" s="333"/>
      <c r="C460" s="346" t="s">
        <v>997</v>
      </c>
      <c r="D460" s="179">
        <v>400</v>
      </c>
      <c r="E460" s="347">
        <v>6.64</v>
      </c>
      <c r="F460" s="158">
        <f t="shared" si="170"/>
        <v>16080</v>
      </c>
      <c r="G460" s="309">
        <f t="shared" si="171"/>
        <v>8.0766465796019897</v>
      </c>
      <c r="H460" s="159">
        <f>IF(C460="买",H459+D460*E460+M460+N460,H459+-1*D460*E460+M460+N460)+O459</f>
        <v>129872.47699999998</v>
      </c>
      <c r="I460" s="347">
        <f t="shared" si="173"/>
        <v>-23101.276999999987</v>
      </c>
      <c r="J460" s="310">
        <f t="shared" si="174"/>
        <v>-0.17787661815366779</v>
      </c>
      <c r="K460" s="159">
        <f t="shared" si="175"/>
        <v>106771.2</v>
      </c>
      <c r="L460" s="159">
        <f t="shared" si="176"/>
        <v>4197.1440000000002</v>
      </c>
      <c r="M460" s="159">
        <f t="shared" si="177"/>
        <v>5</v>
      </c>
      <c r="N460" s="159">
        <f t="shared" si="178"/>
        <v>2.6560000000000001</v>
      </c>
      <c r="O460" s="46"/>
      <c r="P460" s="309">
        <f t="shared" si="179"/>
        <v>-1.43664657960199</v>
      </c>
      <c r="Q460" s="159">
        <f t="shared" si="180"/>
        <v>4216.3440000000119</v>
      </c>
      <c r="R460" s="341"/>
      <c r="S460" s="341">
        <f t="shared" si="181"/>
        <v>-52355.476999999984</v>
      </c>
      <c r="T460" s="341">
        <f t="shared" si="182"/>
        <v>-7884.8609939759017</v>
      </c>
      <c r="U460" s="341">
        <f t="shared" si="183"/>
        <v>8195.1390060240992</v>
      </c>
      <c r="V460" s="159">
        <f t="shared" si="184"/>
        <v>77517</v>
      </c>
      <c r="W460" s="309">
        <f t="shared" si="185"/>
        <v>9.4588999580139692</v>
      </c>
      <c r="X460" s="309">
        <f t="shared" si="186"/>
        <v>1.3822533784119795</v>
      </c>
      <c r="Y460" s="309">
        <f t="shared" si="187"/>
        <v>-2.8188999580139695</v>
      </c>
      <c r="Z460" s="342">
        <f t="shared" si="188"/>
        <v>1.962138773751108</v>
      </c>
      <c r="AA460" s="363">
        <f>SUM(L$2:L460)-SUM(AB$2:AB460)</f>
        <v>-23101.276999999987</v>
      </c>
      <c r="AB460" s="344"/>
      <c r="AC460" s="345">
        <f t="shared" si="189"/>
        <v>-3477.3684279367458</v>
      </c>
      <c r="AD460" s="345">
        <f t="shared" si="190"/>
        <v>-19557.368427936744</v>
      </c>
    </row>
    <row r="461" spans="1:30" ht="15" hidden="1" thickTop="1" x14ac:dyDescent="0.25">
      <c r="A461" s="178">
        <v>44013</v>
      </c>
      <c r="B461" s="333" t="s">
        <v>1004</v>
      </c>
      <c r="C461" s="346" t="s">
        <v>63</v>
      </c>
      <c r="D461" s="179">
        <v>400</v>
      </c>
      <c r="E461" s="347">
        <v>6.54</v>
      </c>
      <c r="F461" s="158">
        <f t="shared" si="170"/>
        <v>16480</v>
      </c>
      <c r="G461" s="309">
        <f t="shared" si="171"/>
        <v>8.0396527305825227</v>
      </c>
      <c r="H461" s="159">
        <f t="shared" si="172"/>
        <v>132493.47699999998</v>
      </c>
      <c r="I461" s="347">
        <f t="shared" si="173"/>
        <v>-24714.276999999987</v>
      </c>
      <c r="J461" s="310">
        <f t="shared" si="174"/>
        <v>-0.18653202828996615</v>
      </c>
      <c r="K461" s="159">
        <f t="shared" si="175"/>
        <v>107779.2</v>
      </c>
      <c r="L461" s="159">
        <f t="shared" si="176"/>
        <v>-1613</v>
      </c>
      <c r="M461" s="159">
        <f t="shared" si="177"/>
        <v>5</v>
      </c>
      <c r="N461" s="159">
        <f t="shared" si="178"/>
        <v>0</v>
      </c>
      <c r="O461" s="46"/>
      <c r="P461" s="309">
        <f t="shared" si="179"/>
        <v>-1.4996527305825227</v>
      </c>
      <c r="Q461" s="159">
        <f t="shared" si="180"/>
        <v>-2621</v>
      </c>
      <c r="R461" s="341"/>
      <c r="S461" s="341">
        <f t="shared" si="181"/>
        <v>-54976.476999999984</v>
      </c>
      <c r="T461" s="341">
        <f t="shared" si="182"/>
        <v>-8406.1891437308841</v>
      </c>
      <c r="U461" s="341">
        <f t="shared" si="183"/>
        <v>8073.8108562691159</v>
      </c>
      <c r="V461" s="159">
        <f t="shared" si="184"/>
        <v>77517</v>
      </c>
      <c r="W461" s="309">
        <f t="shared" si="185"/>
        <v>9.6010423553345881</v>
      </c>
      <c r="X461" s="309">
        <f t="shared" si="186"/>
        <v>1.5613896247520653</v>
      </c>
      <c r="Y461" s="309">
        <f t="shared" si="187"/>
        <v>-3.061042355334588</v>
      </c>
      <c r="Z461" s="342">
        <f t="shared" si="188"/>
        <v>2.0411674602463203</v>
      </c>
      <c r="AA461" s="363">
        <f>SUM(L$2:L461)-SUM(AB$2:AB461)</f>
        <v>-24714.276999999987</v>
      </c>
      <c r="AB461" s="344"/>
      <c r="AC461" s="345">
        <f t="shared" si="189"/>
        <v>-3777.0519665902125</v>
      </c>
      <c r="AD461" s="345">
        <f t="shared" si="190"/>
        <v>-20257.051966590214</v>
      </c>
    </row>
    <row r="462" spans="1:30" ht="15" hidden="1" thickTop="1" x14ac:dyDescent="0.25">
      <c r="A462" s="178">
        <v>44015</v>
      </c>
      <c r="B462" s="333"/>
      <c r="C462" s="346" t="s">
        <v>997</v>
      </c>
      <c r="D462" s="179">
        <v>400</v>
      </c>
      <c r="E462" s="347">
        <f t="shared" ref="E462:E476" si="191">E461+0.24</f>
        <v>6.78</v>
      </c>
      <c r="F462" s="158">
        <f t="shared" si="170"/>
        <v>16080</v>
      </c>
      <c r="G462" s="309">
        <f t="shared" si="171"/>
        <v>8.071466977611939</v>
      </c>
      <c r="H462" s="159">
        <f t="shared" si="172"/>
        <v>129789.18899999998</v>
      </c>
      <c r="I462" s="347">
        <f t="shared" si="173"/>
        <v>-20766.788999999975</v>
      </c>
      <c r="J462" s="310">
        <f t="shared" si="174"/>
        <v>-0.16000399694307341</v>
      </c>
      <c r="K462" s="159">
        <f t="shared" si="175"/>
        <v>109022.40000000001</v>
      </c>
      <c r="L462" s="159">
        <f t="shared" si="176"/>
        <v>3947.4880000000121</v>
      </c>
      <c r="M462" s="159">
        <f t="shared" si="177"/>
        <v>5</v>
      </c>
      <c r="N462" s="159">
        <f t="shared" si="178"/>
        <v>2.7120000000000002</v>
      </c>
      <c r="O462" s="46"/>
      <c r="P462" s="309">
        <f t="shared" si="179"/>
        <v>-1.2914669776119387</v>
      </c>
      <c r="Q462" s="159">
        <f t="shared" si="180"/>
        <v>2704.2880000000005</v>
      </c>
      <c r="R462" s="341"/>
      <c r="S462" s="341">
        <f t="shared" si="181"/>
        <v>-52272.188999999984</v>
      </c>
      <c r="T462" s="341">
        <f t="shared" si="182"/>
        <v>-7709.7623893805285</v>
      </c>
      <c r="U462" s="341">
        <f t="shared" si="183"/>
        <v>8370.2376106194715</v>
      </c>
      <c r="V462" s="159">
        <f t="shared" si="184"/>
        <v>77517</v>
      </c>
      <c r="W462" s="309">
        <f t="shared" si="185"/>
        <v>9.26102741714916</v>
      </c>
      <c r="X462" s="309">
        <f t="shared" si="186"/>
        <v>1.189560439537221</v>
      </c>
      <c r="Y462" s="309">
        <f t="shared" si="187"/>
        <v>-2.4810274171491598</v>
      </c>
      <c r="Z462" s="342">
        <f t="shared" si="188"/>
        <v>1.9210924167312782</v>
      </c>
      <c r="AA462" s="363">
        <f>SUM(L$2:L462)-SUM(AB$2:AB462)</f>
        <v>-20766.788999999975</v>
      </c>
      <c r="AB462" s="344"/>
      <c r="AC462" s="345">
        <f t="shared" si="189"/>
        <v>-3061.4167559734478</v>
      </c>
      <c r="AD462" s="345">
        <f t="shared" si="190"/>
        <v>-19141.416755973449</v>
      </c>
    </row>
    <row r="463" spans="1:30" ht="15" hidden="1" thickTop="1" x14ac:dyDescent="0.25">
      <c r="A463" s="178">
        <v>44018</v>
      </c>
      <c r="B463" s="333"/>
      <c r="C463" s="346" t="s">
        <v>1005</v>
      </c>
      <c r="D463" s="179">
        <v>400</v>
      </c>
      <c r="E463" s="347">
        <v>6.91</v>
      </c>
      <c r="F463" s="158">
        <f t="shared" si="170"/>
        <v>15680</v>
      </c>
      <c r="G463" s="309">
        <f t="shared" si="171"/>
        <v>8.1015913903061207</v>
      </c>
      <c r="H463" s="159">
        <f t="shared" si="172"/>
        <v>127032.95299999998</v>
      </c>
      <c r="I463" s="347">
        <f t="shared" si="173"/>
        <v>-18684.152999999977</v>
      </c>
      <c r="J463" s="310">
        <f t="shared" si="174"/>
        <v>-0.14708115145524464</v>
      </c>
      <c r="K463" s="159">
        <f t="shared" si="175"/>
        <v>108348.8</v>
      </c>
      <c r="L463" s="159">
        <f t="shared" si="176"/>
        <v>2082.6359999999986</v>
      </c>
      <c r="M463" s="159">
        <f t="shared" si="177"/>
        <v>5</v>
      </c>
      <c r="N463" s="159">
        <f t="shared" si="178"/>
        <v>2.7639999999999998</v>
      </c>
      <c r="O463" s="46"/>
      <c r="P463" s="309">
        <f t="shared" si="179"/>
        <v>-1.1915913903061206</v>
      </c>
      <c r="Q463" s="159">
        <f t="shared" si="180"/>
        <v>2756.2360000000044</v>
      </c>
      <c r="R463" s="341"/>
      <c r="S463" s="341">
        <f t="shared" si="181"/>
        <v>-49515.95299999998</v>
      </c>
      <c r="T463" s="341">
        <f t="shared" si="182"/>
        <v>-7165.8397973950769</v>
      </c>
      <c r="U463" s="341">
        <f t="shared" si="183"/>
        <v>8514.1602026049222</v>
      </c>
      <c r="V463" s="159">
        <f t="shared" si="184"/>
        <v>77517</v>
      </c>
      <c r="W463" s="309">
        <f t="shared" si="185"/>
        <v>9.1044798494963182</v>
      </c>
      <c r="X463" s="309">
        <f t="shared" si="186"/>
        <v>1.0028884591901974</v>
      </c>
      <c r="Y463" s="309">
        <f t="shared" si="187"/>
        <v>-2.194479849496318</v>
      </c>
      <c r="Z463" s="342">
        <f t="shared" si="188"/>
        <v>1.8416378864004317</v>
      </c>
      <c r="AA463" s="363">
        <f>SUM(L$2:L463)-SUM(AB$2:AB463)</f>
        <v>-18684.152999999977</v>
      </c>
      <c r="AB463" s="344"/>
      <c r="AC463" s="345">
        <f t="shared" si="189"/>
        <v>-2702.5775576700398</v>
      </c>
      <c r="AD463" s="345">
        <f t="shared" si="190"/>
        <v>-18382.57755767004</v>
      </c>
    </row>
    <row r="464" spans="1:30" ht="15" hidden="1" thickTop="1" x14ac:dyDescent="0.25">
      <c r="A464" s="178">
        <v>44019</v>
      </c>
      <c r="B464" s="333"/>
      <c r="C464" s="346" t="s">
        <v>1005</v>
      </c>
      <c r="D464" s="179">
        <v>400</v>
      </c>
      <c r="E464" s="347">
        <v>7.17</v>
      </c>
      <c r="F464" s="158">
        <f t="shared" si="170"/>
        <v>15280</v>
      </c>
      <c r="G464" s="309">
        <f t="shared" si="171"/>
        <v>8.1264935209424074</v>
      </c>
      <c r="H464" s="159">
        <f t="shared" si="172"/>
        <v>124172.82099999998</v>
      </c>
      <c r="I464" s="347">
        <f t="shared" si="173"/>
        <v>-14615.220999999976</v>
      </c>
      <c r="J464" s="310">
        <f t="shared" si="174"/>
        <v>-0.11770064400807957</v>
      </c>
      <c r="K464" s="159">
        <f t="shared" si="175"/>
        <v>109557.6</v>
      </c>
      <c r="L464" s="159">
        <f t="shared" si="176"/>
        <v>4068.9320000000007</v>
      </c>
      <c r="M464" s="159">
        <f t="shared" si="177"/>
        <v>5</v>
      </c>
      <c r="N464" s="159">
        <f t="shared" si="178"/>
        <v>2.8679999999999999</v>
      </c>
      <c r="O464" s="46"/>
      <c r="P464" s="309">
        <f t="shared" si="179"/>
        <v>-0.95649352094240747</v>
      </c>
      <c r="Q464" s="159">
        <f t="shared" si="180"/>
        <v>2860.1319999999978</v>
      </c>
      <c r="R464" s="341"/>
      <c r="S464" s="341">
        <f t="shared" si="181"/>
        <v>-46655.820999999982</v>
      </c>
      <c r="T464" s="341">
        <f t="shared" si="182"/>
        <v>-6507.0880055787984</v>
      </c>
      <c r="U464" s="341">
        <f t="shared" si="183"/>
        <v>8772.9119944212016</v>
      </c>
      <c r="V464" s="159">
        <f t="shared" si="184"/>
        <v>77517</v>
      </c>
      <c r="W464" s="309">
        <f t="shared" si="185"/>
        <v>8.8359486621197139</v>
      </c>
      <c r="X464" s="309">
        <f t="shared" si="186"/>
        <v>0.70945514117730646</v>
      </c>
      <c r="Y464" s="309">
        <f t="shared" si="187"/>
        <v>-1.6659486621197139</v>
      </c>
      <c r="Z464" s="342">
        <f t="shared" si="188"/>
        <v>1.7417249836447388</v>
      </c>
      <c r="AA464" s="363">
        <f>SUM(L$2:L464)-SUM(AB$2:AB464)</f>
        <v>-14615.220999999976</v>
      </c>
      <c r="AB464" s="344"/>
      <c r="AC464" s="345">
        <f t="shared" si="189"/>
        <v>-2037.3658841701501</v>
      </c>
      <c r="AD464" s="345">
        <f t="shared" si="190"/>
        <v>-17317.365884170151</v>
      </c>
    </row>
    <row r="465" spans="1:30" ht="15" hidden="1" thickTop="1" x14ac:dyDescent="0.25">
      <c r="A465" s="178">
        <v>44021</v>
      </c>
      <c r="B465" s="333"/>
      <c r="C465" s="346" t="s">
        <v>1005</v>
      </c>
      <c r="D465" s="179">
        <v>400</v>
      </c>
      <c r="E465" s="347">
        <v>7.22</v>
      </c>
      <c r="F465" s="158">
        <f t="shared" si="170"/>
        <v>14880</v>
      </c>
      <c r="G465" s="309">
        <f t="shared" si="171"/>
        <v>8.151391733870966</v>
      </c>
      <c r="H465" s="159">
        <f t="shared" si="172"/>
        <v>121292.70899999999</v>
      </c>
      <c r="I465" s="347">
        <f t="shared" si="173"/>
        <v>-13859.108999999997</v>
      </c>
      <c r="J465" s="310">
        <f t="shared" si="174"/>
        <v>-0.11426168245611516</v>
      </c>
      <c r="K465" s="159">
        <f t="shared" si="175"/>
        <v>107433.59999999999</v>
      </c>
      <c r="L465" s="159">
        <f t="shared" si="176"/>
        <v>756.11199999997916</v>
      </c>
      <c r="M465" s="159">
        <f t="shared" si="177"/>
        <v>5</v>
      </c>
      <c r="N465" s="159">
        <f t="shared" si="178"/>
        <v>2.8879999999999999</v>
      </c>
      <c r="O465" s="46"/>
      <c r="P465" s="309">
        <f t="shared" si="179"/>
        <v>-0.9313917338709663</v>
      </c>
      <c r="Q465" s="159">
        <f t="shared" si="180"/>
        <v>2880.1119999999937</v>
      </c>
      <c r="R465" s="341"/>
      <c r="S465" s="341">
        <f t="shared" si="181"/>
        <v>-43775.708999999988</v>
      </c>
      <c r="T465" s="341">
        <f t="shared" si="182"/>
        <v>-6063.1175900276994</v>
      </c>
      <c r="U465" s="341">
        <f t="shared" si="183"/>
        <v>8816.8824099723006</v>
      </c>
      <c r="V465" s="159">
        <f t="shared" si="184"/>
        <v>77517</v>
      </c>
      <c r="W465" s="309">
        <f t="shared" si="185"/>
        <v>8.7918831618219944</v>
      </c>
      <c r="X465" s="309">
        <f t="shared" si="186"/>
        <v>0.64049142795102831</v>
      </c>
      <c r="Y465" s="309">
        <f t="shared" si="187"/>
        <v>-1.5718831618219946</v>
      </c>
      <c r="Z465" s="342">
        <f t="shared" si="188"/>
        <v>1.6876713681890589</v>
      </c>
      <c r="AA465" s="363">
        <f>SUM(L$2:L465)-SUM(AB$2:AB465)</f>
        <v>-13859.108999999997</v>
      </c>
      <c r="AB465" s="344"/>
      <c r="AC465" s="345">
        <f t="shared" si="189"/>
        <v>-1918.5844107340718</v>
      </c>
      <c r="AD465" s="345">
        <f t="shared" si="190"/>
        <v>-16798.584410734071</v>
      </c>
    </row>
    <row r="466" spans="1:30" ht="15" hidden="1" thickTop="1" x14ac:dyDescent="0.25">
      <c r="A466" s="178">
        <v>44021</v>
      </c>
      <c r="B466" s="333"/>
      <c r="C466" s="346" t="s">
        <v>929</v>
      </c>
      <c r="D466" s="179">
        <v>400</v>
      </c>
      <c r="E466" s="347">
        <v>7.33</v>
      </c>
      <c r="F466" s="158">
        <f t="shared" si="170"/>
        <v>14480</v>
      </c>
      <c r="G466" s="309">
        <f t="shared" si="171"/>
        <v>8.1746299033149157</v>
      </c>
      <c r="H466" s="159">
        <f t="shared" si="172"/>
        <v>118368.64099999999</v>
      </c>
      <c r="I466" s="347">
        <f t="shared" si="173"/>
        <v>-12230.240999999995</v>
      </c>
      <c r="J466" s="310">
        <f t="shared" si="174"/>
        <v>-0.10332332023648037</v>
      </c>
      <c r="K466" s="159">
        <f t="shared" si="175"/>
        <v>106138.4</v>
      </c>
      <c r="L466" s="159">
        <f t="shared" si="176"/>
        <v>1628.8680000000022</v>
      </c>
      <c r="M466" s="159">
        <f t="shared" si="177"/>
        <v>5</v>
      </c>
      <c r="N466" s="159">
        <f t="shared" si="178"/>
        <v>2.9319999999999999</v>
      </c>
      <c r="O466" s="46"/>
      <c r="P466" s="309">
        <f t="shared" si="179"/>
        <v>-0.84462990331491561</v>
      </c>
      <c r="Q466" s="159">
        <f t="shared" si="180"/>
        <v>2924.0679999999993</v>
      </c>
      <c r="R466" s="341"/>
      <c r="S466" s="341">
        <f t="shared" si="181"/>
        <v>-40851.640999999989</v>
      </c>
      <c r="T466" s="341">
        <f t="shared" si="182"/>
        <v>-5573.2115961800801</v>
      </c>
      <c r="U466" s="341">
        <f t="shared" si="183"/>
        <v>8906.788403819919</v>
      </c>
      <c r="V466" s="159">
        <f t="shared" si="184"/>
        <v>77517</v>
      </c>
      <c r="W466" s="309">
        <f t="shared" si="185"/>
        <v>8.7031370327327782</v>
      </c>
      <c r="X466" s="309">
        <f t="shared" si="186"/>
        <v>0.52850712941786249</v>
      </c>
      <c r="Y466" s="309">
        <f t="shared" si="187"/>
        <v>-1.3731370327327781</v>
      </c>
      <c r="Z466" s="342">
        <f t="shared" si="188"/>
        <v>1.6257262824150911</v>
      </c>
      <c r="AA466" s="363">
        <f>SUM(L$2:L466)-SUM(AB$2:AB466)</f>
        <v>-12230.240999999995</v>
      </c>
      <c r="AB466" s="344"/>
      <c r="AC466" s="345">
        <f t="shared" si="189"/>
        <v>-1667.684294611186</v>
      </c>
      <c r="AD466" s="345">
        <f t="shared" si="190"/>
        <v>-16147.684294611186</v>
      </c>
    </row>
    <row r="467" spans="1:30" ht="15" hidden="1" thickTop="1" x14ac:dyDescent="0.25">
      <c r="A467" s="178">
        <v>44022</v>
      </c>
      <c r="B467" s="386"/>
      <c r="C467" s="346" t="s">
        <v>929</v>
      </c>
      <c r="D467" s="179">
        <v>2000</v>
      </c>
      <c r="E467" s="347">
        <v>7.24</v>
      </c>
      <c r="F467" s="158">
        <f t="shared" si="170"/>
        <v>12480</v>
      </c>
      <c r="G467" s="309">
        <f t="shared" si="171"/>
        <v>8.3259712339743572</v>
      </c>
      <c r="H467" s="159">
        <f t="shared" si="172"/>
        <v>103908.12099999998</v>
      </c>
      <c r="I467" s="347">
        <f t="shared" si="173"/>
        <v>-13552.920999999988</v>
      </c>
      <c r="J467" s="310">
        <f t="shared" si="174"/>
        <v>-0.1304317782822767</v>
      </c>
      <c r="K467" s="159">
        <f t="shared" si="175"/>
        <v>90355.199999999997</v>
      </c>
      <c r="L467" s="159">
        <f t="shared" si="176"/>
        <v>-1322.679999999993</v>
      </c>
      <c r="M467" s="159">
        <f t="shared" si="177"/>
        <v>5</v>
      </c>
      <c r="N467" s="159">
        <f t="shared" si="178"/>
        <v>14.48</v>
      </c>
      <c r="O467" s="46"/>
      <c r="P467" s="309">
        <f t="shared" si="179"/>
        <v>-1.085971233974357</v>
      </c>
      <c r="Q467" s="159">
        <f t="shared" si="180"/>
        <v>14460.520000000004</v>
      </c>
      <c r="R467" s="341"/>
      <c r="S467" s="341">
        <f t="shared" si="181"/>
        <v>-26391.120999999985</v>
      </c>
      <c r="T467" s="341">
        <f t="shared" si="182"/>
        <v>-3645.1824585635336</v>
      </c>
      <c r="U467" s="341">
        <f t="shared" si="183"/>
        <v>8834.8175414364669</v>
      </c>
      <c r="V467" s="159">
        <f t="shared" si="184"/>
        <v>77517</v>
      </c>
      <c r="W467" s="309">
        <f t="shared" si="185"/>
        <v>8.7740351893443158</v>
      </c>
      <c r="X467" s="309">
        <f t="shared" si="186"/>
        <v>0.44806395536995858</v>
      </c>
      <c r="Y467" s="309">
        <f t="shared" si="187"/>
        <v>-1.5340351893443156</v>
      </c>
      <c r="Z467" s="342">
        <f t="shared" si="188"/>
        <v>1.4125928398031022</v>
      </c>
      <c r="AA467" s="363">
        <f>SUM(L$2:L467)-SUM(AB$2:AB467)</f>
        <v>-13552.920999999988</v>
      </c>
      <c r="AB467" s="344"/>
      <c r="AC467" s="345">
        <f t="shared" si="189"/>
        <v>-1871.0144391574568</v>
      </c>
      <c r="AD467" s="345">
        <f t="shared" si="190"/>
        <v>-14351.014439157458</v>
      </c>
    </row>
    <row r="468" spans="1:30" ht="15" hidden="1" thickTop="1" x14ac:dyDescent="0.25">
      <c r="A468" s="178">
        <v>44023</v>
      </c>
      <c r="B468" s="333"/>
      <c r="C468" s="346" t="s">
        <v>929</v>
      </c>
      <c r="D468" s="179">
        <v>400</v>
      </c>
      <c r="E468" s="347">
        <v>7.41</v>
      </c>
      <c r="F468" s="158">
        <f t="shared" si="170"/>
        <v>12080</v>
      </c>
      <c r="G468" s="309">
        <f t="shared" si="171"/>
        <v>8.3569606788079458</v>
      </c>
      <c r="H468" s="159">
        <f t="shared" si="172"/>
        <v>100952.08499999999</v>
      </c>
      <c r="I468" s="347">
        <f t="shared" si="173"/>
        <v>-11439.284999999989</v>
      </c>
      <c r="J468" s="310">
        <f t="shared" si="174"/>
        <v>-0.11331400436157396</v>
      </c>
      <c r="K468" s="159">
        <f t="shared" si="175"/>
        <v>89512.8</v>
      </c>
      <c r="L468" s="159">
        <f t="shared" si="176"/>
        <v>2113.6359999999986</v>
      </c>
      <c r="M468" s="159">
        <f t="shared" si="177"/>
        <v>5</v>
      </c>
      <c r="N468" s="159">
        <f t="shared" si="178"/>
        <v>2.964</v>
      </c>
      <c r="O468" s="46"/>
      <c r="P468" s="309">
        <f t="shared" si="179"/>
        <v>-0.94696067880794565</v>
      </c>
      <c r="Q468" s="159">
        <f t="shared" si="180"/>
        <v>2956.0359999999928</v>
      </c>
      <c r="R468" s="341"/>
      <c r="S468" s="341">
        <f t="shared" si="181"/>
        <v>-23435.084999999992</v>
      </c>
      <c r="T468" s="341">
        <f t="shared" si="182"/>
        <v>-3162.6295546558695</v>
      </c>
      <c r="U468" s="341">
        <f t="shared" si="183"/>
        <v>8917.3704453441314</v>
      </c>
      <c r="V468" s="159">
        <f t="shared" si="184"/>
        <v>77517</v>
      </c>
      <c r="W468" s="309">
        <f t="shared" si="185"/>
        <v>8.6928092171468077</v>
      </c>
      <c r="X468" s="309">
        <f t="shared" si="186"/>
        <v>0.33584853833886186</v>
      </c>
      <c r="Y468" s="309">
        <f t="shared" si="187"/>
        <v>-1.2828092171468075</v>
      </c>
      <c r="Z468" s="342">
        <f t="shared" si="188"/>
        <v>1.3546594339710443</v>
      </c>
      <c r="AA468" s="363">
        <f>SUM(L$2:L468)-SUM(AB$2:AB468)</f>
        <v>-11439.284999999989</v>
      </c>
      <c r="AB468" s="344"/>
      <c r="AC468" s="345">
        <f t="shared" si="189"/>
        <v>-1542.9912763157879</v>
      </c>
      <c r="AD468" s="345">
        <f t="shared" si="190"/>
        <v>-13622.991276315788</v>
      </c>
    </row>
    <row r="469" spans="1:30" ht="15" hidden="1" thickTop="1" x14ac:dyDescent="0.25">
      <c r="A469" s="178">
        <v>44029</v>
      </c>
      <c r="B469" s="333" t="s">
        <v>1006</v>
      </c>
      <c r="C469" s="346" t="s">
        <v>63</v>
      </c>
      <c r="D469" s="179">
        <v>400</v>
      </c>
      <c r="E469" s="347">
        <v>7.07</v>
      </c>
      <c r="F469" s="158">
        <f t="shared" si="170"/>
        <v>12480</v>
      </c>
      <c r="G469" s="309">
        <f t="shared" si="171"/>
        <v>8.3161125801282036</v>
      </c>
      <c r="H469" s="159">
        <f t="shared" si="172"/>
        <v>103785.08499999999</v>
      </c>
      <c r="I469" s="347">
        <f t="shared" si="173"/>
        <v>-15551.484999999986</v>
      </c>
      <c r="J469" s="310">
        <f t="shared" si="174"/>
        <v>-0.14984315906278808</v>
      </c>
      <c r="K469" s="159">
        <f t="shared" si="175"/>
        <v>88233.600000000006</v>
      </c>
      <c r="L469" s="159">
        <f t="shared" si="176"/>
        <v>-4112.1999999999971</v>
      </c>
      <c r="M469" s="159">
        <f t="shared" si="177"/>
        <v>5</v>
      </c>
      <c r="N469" s="159">
        <f t="shared" si="178"/>
        <v>0</v>
      </c>
      <c r="O469" s="46"/>
      <c r="P469" s="309">
        <f t="shared" si="179"/>
        <v>-1.2461125801282034</v>
      </c>
      <c r="Q469" s="159">
        <f t="shared" si="180"/>
        <v>-2833</v>
      </c>
      <c r="R469" s="341"/>
      <c r="S469" s="341">
        <f t="shared" si="181"/>
        <v>-26268.084999999992</v>
      </c>
      <c r="T469" s="341">
        <f t="shared" si="182"/>
        <v>-3715.4292786421488</v>
      </c>
      <c r="U469" s="341">
        <f t="shared" si="183"/>
        <v>8764.5707213578517</v>
      </c>
      <c r="V469" s="159">
        <f t="shared" si="184"/>
        <v>77517</v>
      </c>
      <c r="W469" s="309">
        <f t="shared" si="185"/>
        <v>8.8443578658226265</v>
      </c>
      <c r="X469" s="309">
        <f t="shared" si="186"/>
        <v>0.52824528569442286</v>
      </c>
      <c r="Y469" s="309">
        <f t="shared" si="187"/>
        <v>-1.7743578658226262</v>
      </c>
      <c r="Z469" s="342">
        <f t="shared" si="188"/>
        <v>1.4239145757119904</v>
      </c>
      <c r="AA469" s="363">
        <f>SUM(L$2:L1033)-SUM(AB$2:AB1033)</f>
        <v>-121803.22099999998</v>
      </c>
      <c r="AB469" s="344"/>
      <c r="AC469" s="345">
        <f t="shared" si="189"/>
        <v>-2198.5444494342273</v>
      </c>
      <c r="AD469" s="345">
        <f t="shared" si="190"/>
        <v>-14678.544449434226</v>
      </c>
    </row>
    <row r="470" spans="1:30" ht="15" hidden="1" thickTop="1" x14ac:dyDescent="0.25">
      <c r="A470" s="178">
        <v>44032</v>
      </c>
      <c r="B470" s="333"/>
      <c r="C470" s="346" t="s">
        <v>1005</v>
      </c>
      <c r="D470" s="179">
        <v>400</v>
      </c>
      <c r="E470" s="347">
        <v>7.3</v>
      </c>
      <c r="F470" s="158">
        <f t="shared" si="170"/>
        <v>12080</v>
      </c>
      <c r="G470" s="309">
        <f t="shared" si="171"/>
        <v>8.3504143211920514</v>
      </c>
      <c r="H470" s="159">
        <f t="shared" si="172"/>
        <v>100873.00499999999</v>
      </c>
      <c r="I470" s="347">
        <f t="shared" si="173"/>
        <v>-12689.00499999999</v>
      </c>
      <c r="J470" s="310">
        <f t="shared" si="174"/>
        <v>-0.12579188059283042</v>
      </c>
      <c r="K470" s="159">
        <f t="shared" si="175"/>
        <v>88184</v>
      </c>
      <c r="L470" s="159">
        <f t="shared" si="176"/>
        <v>2862.4799999999959</v>
      </c>
      <c r="M470" s="159">
        <f t="shared" si="177"/>
        <v>5</v>
      </c>
      <c r="N470" s="159">
        <f t="shared" si="178"/>
        <v>2.92</v>
      </c>
      <c r="O470" s="46"/>
      <c r="P470" s="309">
        <f t="shared" si="179"/>
        <v>-1.0504143211920516</v>
      </c>
      <c r="Q470" s="159">
        <f t="shared" si="180"/>
        <v>2912.0800000000017</v>
      </c>
      <c r="R470" s="341"/>
      <c r="S470" s="341">
        <f t="shared" si="181"/>
        <v>-23356.00499999999</v>
      </c>
      <c r="T470" s="341">
        <f t="shared" si="182"/>
        <v>-3199.4527397260263</v>
      </c>
      <c r="U470" s="341">
        <f t="shared" si="183"/>
        <v>8880.5472602739737</v>
      </c>
      <c r="V470" s="159">
        <f t="shared" si="184"/>
        <v>77517</v>
      </c>
      <c r="W470" s="309">
        <f t="shared" si="185"/>
        <v>8.7288539465087567</v>
      </c>
      <c r="X470" s="309">
        <f t="shared" si="186"/>
        <v>0.37843962531670527</v>
      </c>
      <c r="Y470" s="309">
        <f t="shared" si="187"/>
        <v>-1.4288539465087569</v>
      </c>
      <c r="Z470" s="342">
        <f t="shared" si="188"/>
        <v>1.3602765286817831</v>
      </c>
      <c r="AA470" s="343">
        <f>SUM(L$2:L470)-SUM(AB$2:AB470)</f>
        <v>-12689.00499999999</v>
      </c>
      <c r="AB470" s="344"/>
      <c r="AC470" s="345">
        <f t="shared" si="189"/>
        <v>-1737.3507530821905</v>
      </c>
      <c r="AD470" s="345">
        <f t="shared" si="190"/>
        <v>-13817.35075308219</v>
      </c>
    </row>
    <row r="471" spans="1:30" ht="15" hidden="1" thickTop="1" x14ac:dyDescent="0.25">
      <c r="A471" s="178">
        <v>44032</v>
      </c>
      <c r="B471" s="333"/>
      <c r="C471" s="346" t="s">
        <v>929</v>
      </c>
      <c r="D471" s="179">
        <v>400</v>
      </c>
      <c r="E471" s="347">
        <v>7.34</v>
      </c>
      <c r="F471" s="158">
        <f t="shared" si="170"/>
        <v>11680</v>
      </c>
      <c r="G471" s="309">
        <f t="shared" si="171"/>
        <v>8.3856970034246565</v>
      </c>
      <c r="H471" s="159">
        <f t="shared" si="172"/>
        <v>97944.940999999992</v>
      </c>
      <c r="I471" s="347">
        <f t="shared" si="173"/>
        <v>-12213.740999999995</v>
      </c>
      <c r="J471" s="310">
        <f t="shared" si="174"/>
        <v>-0.12470007001178336</v>
      </c>
      <c r="K471" s="159">
        <f t="shared" si="175"/>
        <v>85731.199999999997</v>
      </c>
      <c r="L471" s="159">
        <f t="shared" si="176"/>
        <v>475.26399999999558</v>
      </c>
      <c r="M471" s="159">
        <f t="shared" si="177"/>
        <v>5</v>
      </c>
      <c r="N471" s="159">
        <f t="shared" si="178"/>
        <v>2.9359999999999999</v>
      </c>
      <c r="O471" s="46"/>
      <c r="P471" s="309">
        <f t="shared" si="179"/>
        <v>-1.0456970034246567</v>
      </c>
      <c r="Q471" s="159">
        <f t="shared" si="180"/>
        <v>2928.0639999999985</v>
      </c>
      <c r="R471" s="341"/>
      <c r="S471" s="341">
        <f t="shared" si="181"/>
        <v>-20427.940999999992</v>
      </c>
      <c r="T471" s="341">
        <f t="shared" si="182"/>
        <v>-2783.0982288828327</v>
      </c>
      <c r="U471" s="341">
        <f t="shared" si="183"/>
        <v>8896.9017711171673</v>
      </c>
      <c r="V471" s="159">
        <f t="shared" si="184"/>
        <v>77517</v>
      </c>
      <c r="W471" s="309">
        <f t="shared" si="185"/>
        <v>8.7128083454456675</v>
      </c>
      <c r="X471" s="309">
        <f t="shared" si="186"/>
        <v>0.327111342021011</v>
      </c>
      <c r="Y471" s="309">
        <f t="shared" si="187"/>
        <v>-1.3728083454456677</v>
      </c>
      <c r="Z471" s="342">
        <f t="shared" si="188"/>
        <v>1.3128165624934582</v>
      </c>
      <c r="AA471" s="343">
        <f>SUM(L$2:L471)-SUM(AB$2:AB471)</f>
        <v>-12213.740999999995</v>
      </c>
      <c r="AB471" s="344"/>
      <c r="AC471" s="345">
        <f t="shared" si="189"/>
        <v>-1663.1654127384188</v>
      </c>
      <c r="AD471" s="345">
        <f t="shared" si="190"/>
        <v>-13343.165412738419</v>
      </c>
    </row>
    <row r="472" spans="1:30" ht="15" hidden="1" thickTop="1" x14ac:dyDescent="0.25">
      <c r="A472" s="178">
        <v>44033</v>
      </c>
      <c r="B472" s="333" t="s">
        <v>1007</v>
      </c>
      <c r="C472" s="346" t="s">
        <v>63</v>
      </c>
      <c r="D472" s="179">
        <v>400</v>
      </c>
      <c r="E472" s="347">
        <v>7.23</v>
      </c>
      <c r="F472" s="158">
        <f t="shared" si="170"/>
        <v>12080</v>
      </c>
      <c r="G472" s="309">
        <f t="shared" si="171"/>
        <v>8.3478427980132448</v>
      </c>
      <c r="H472" s="159">
        <f t="shared" si="172"/>
        <v>100841.94099999999</v>
      </c>
      <c r="I472" s="347">
        <f t="shared" si="173"/>
        <v>-13503.540999999983</v>
      </c>
      <c r="J472" s="310">
        <f t="shared" si="174"/>
        <v>-0.13390798378226371</v>
      </c>
      <c r="K472" s="159">
        <f t="shared" si="175"/>
        <v>87338.400000000009</v>
      </c>
      <c r="L472" s="159">
        <f t="shared" si="176"/>
        <v>-1289.7999999999884</v>
      </c>
      <c r="M472" s="159">
        <f t="shared" si="177"/>
        <v>5</v>
      </c>
      <c r="N472" s="159">
        <f t="shared" si="178"/>
        <v>0</v>
      </c>
      <c r="O472" s="46"/>
      <c r="P472" s="309">
        <f t="shared" si="179"/>
        <v>-1.1178427980132444</v>
      </c>
      <c r="Q472" s="159">
        <f t="shared" si="180"/>
        <v>-2897</v>
      </c>
      <c r="R472" s="341"/>
      <c r="S472" s="341">
        <f t="shared" si="181"/>
        <v>-23324.940999999992</v>
      </c>
      <c r="T472" s="341">
        <f t="shared" si="182"/>
        <v>-3226.1329183955727</v>
      </c>
      <c r="U472" s="341">
        <f t="shared" si="183"/>
        <v>8853.8670816044269</v>
      </c>
      <c r="V472" s="159">
        <f t="shared" si="184"/>
        <v>77517</v>
      </c>
      <c r="W472" s="309">
        <f t="shared" si="185"/>
        <v>8.7551574115062269</v>
      </c>
      <c r="X472" s="309">
        <f t="shared" si="186"/>
        <v>0.40731461349298215</v>
      </c>
      <c r="Y472" s="309">
        <f t="shared" si="187"/>
        <v>-1.5251574115062265</v>
      </c>
      <c r="Z472" s="342">
        <f t="shared" si="188"/>
        <v>1.364375576080024</v>
      </c>
      <c r="AA472" s="343">
        <f>SUM(L$2:L472)-SUM(AB$2:AB472)</f>
        <v>-13503.540999999983</v>
      </c>
      <c r="AB472" s="344"/>
      <c r="AC472" s="345">
        <f t="shared" si="189"/>
        <v>-1866.7758270401082</v>
      </c>
      <c r="AD472" s="345">
        <f t="shared" si="190"/>
        <v>-13946.775827040108</v>
      </c>
    </row>
    <row r="473" spans="1:30" ht="15" hidden="1" thickTop="1" x14ac:dyDescent="0.25">
      <c r="A473" s="178">
        <v>44035</v>
      </c>
      <c r="B473" s="333" t="s">
        <v>1008</v>
      </c>
      <c r="C473" s="346" t="s">
        <v>63</v>
      </c>
      <c r="D473" s="179">
        <v>400</v>
      </c>
      <c r="E473" s="347">
        <v>7</v>
      </c>
      <c r="F473" s="158">
        <f t="shared" si="170"/>
        <v>12480</v>
      </c>
      <c r="G473" s="309">
        <f t="shared" si="171"/>
        <v>8.3050433493589733</v>
      </c>
      <c r="H473" s="159">
        <f t="shared" si="172"/>
        <v>103646.94099999999</v>
      </c>
      <c r="I473" s="347">
        <f t="shared" si="173"/>
        <v>-16286.940999999992</v>
      </c>
      <c r="J473" s="310">
        <f t="shared" si="174"/>
        <v>-0.1571386559300384</v>
      </c>
      <c r="K473" s="159">
        <f t="shared" si="175"/>
        <v>87360</v>
      </c>
      <c r="L473" s="159">
        <f t="shared" si="176"/>
        <v>-2783.4000000000087</v>
      </c>
      <c r="M473" s="159">
        <f t="shared" si="177"/>
        <v>5</v>
      </c>
      <c r="N473" s="159">
        <f t="shared" si="178"/>
        <v>0</v>
      </c>
      <c r="O473" s="46"/>
      <c r="P473" s="309">
        <f t="shared" si="179"/>
        <v>-1.3050433493589733</v>
      </c>
      <c r="Q473" s="159">
        <f t="shared" si="180"/>
        <v>-2805</v>
      </c>
      <c r="R473" s="341"/>
      <c r="S473" s="341">
        <f t="shared" si="181"/>
        <v>-26129.940999999992</v>
      </c>
      <c r="T473" s="341">
        <f t="shared" si="182"/>
        <v>-3732.848714285713</v>
      </c>
      <c r="U473" s="341">
        <f t="shared" si="183"/>
        <v>8747.151285714288</v>
      </c>
      <c r="V473" s="159">
        <f t="shared" si="184"/>
        <v>77517</v>
      </c>
      <c r="W473" s="309">
        <f t="shared" si="185"/>
        <v>8.8619708826346208</v>
      </c>
      <c r="X473" s="309">
        <f t="shared" si="186"/>
        <v>0.55692753327564759</v>
      </c>
      <c r="Y473" s="309">
        <f t="shared" si="187"/>
        <v>-1.8619708826346208</v>
      </c>
      <c r="Z473" s="342">
        <f t="shared" si="188"/>
        <v>1.4267502175687921</v>
      </c>
      <c r="AA473" s="343">
        <f>SUM(L$2:L473)-SUM(AB$2:AB473)</f>
        <v>-16286.940999999992</v>
      </c>
      <c r="AB473" s="344"/>
      <c r="AC473" s="345">
        <f t="shared" si="189"/>
        <v>-2325.5425042142847</v>
      </c>
      <c r="AD473" s="345">
        <f t="shared" si="190"/>
        <v>-14805.542504214285</v>
      </c>
    </row>
    <row r="474" spans="1:30" ht="15" hidden="1" thickTop="1" x14ac:dyDescent="0.25">
      <c r="A474" s="178">
        <v>44035</v>
      </c>
      <c r="B474" s="333" t="s">
        <v>1009</v>
      </c>
      <c r="C474" s="346" t="s">
        <v>63</v>
      </c>
      <c r="D474" s="179">
        <v>400</v>
      </c>
      <c r="E474" s="347">
        <v>6.98</v>
      </c>
      <c r="F474" s="158">
        <f t="shared" si="170"/>
        <v>12880</v>
      </c>
      <c r="G474" s="309">
        <f t="shared" si="171"/>
        <v>8.2642811335403721</v>
      </c>
      <c r="H474" s="159">
        <f t="shared" si="172"/>
        <v>106443.94099999999</v>
      </c>
      <c r="I474" s="347">
        <f t="shared" si="173"/>
        <v>-16541.540999999983</v>
      </c>
      <c r="J474" s="310">
        <f t="shared" si="174"/>
        <v>-0.15540143332348047</v>
      </c>
      <c r="K474" s="159">
        <f t="shared" si="175"/>
        <v>89902.400000000009</v>
      </c>
      <c r="L474" s="159">
        <f t="shared" si="176"/>
        <v>-254.59999999999127</v>
      </c>
      <c r="M474" s="159">
        <f t="shared" si="177"/>
        <v>5</v>
      </c>
      <c r="N474" s="159">
        <f t="shared" si="178"/>
        <v>0</v>
      </c>
      <c r="O474" s="46"/>
      <c r="P474" s="309">
        <f t="shared" si="179"/>
        <v>-1.2842811335403717</v>
      </c>
      <c r="Q474" s="159">
        <f t="shared" si="180"/>
        <v>-2797</v>
      </c>
      <c r="R474" s="341"/>
      <c r="S474" s="341">
        <f t="shared" si="181"/>
        <v>-28926.940999999992</v>
      </c>
      <c r="T474" s="341">
        <f t="shared" si="182"/>
        <v>-4144.2608882521472</v>
      </c>
      <c r="U474" s="341">
        <f t="shared" si="183"/>
        <v>8735.7391117478528</v>
      </c>
      <c r="V474" s="159">
        <f t="shared" si="184"/>
        <v>77517</v>
      </c>
      <c r="W474" s="309">
        <f t="shared" si="185"/>
        <v>8.8735479629599823</v>
      </c>
      <c r="X474" s="309">
        <f t="shared" si="186"/>
        <v>0.60926682941961019</v>
      </c>
      <c r="Y474" s="309">
        <f t="shared" si="187"/>
        <v>-1.8935479629599818</v>
      </c>
      <c r="Z474" s="342">
        <f t="shared" si="188"/>
        <v>1.47440300531399</v>
      </c>
      <c r="AA474" s="343">
        <f>SUM(L$2:L474)-SUM(AB$2:AB474)</f>
        <v>-16541.540999999983</v>
      </c>
      <c r="AB474" s="344"/>
      <c r="AC474" s="345">
        <f t="shared" si="189"/>
        <v>-2368.6633566618884</v>
      </c>
      <c r="AD474" s="345">
        <f t="shared" si="190"/>
        <v>-15248.663356661888</v>
      </c>
    </row>
    <row r="475" spans="1:30" ht="15" hidden="1" thickTop="1" x14ac:dyDescent="0.25">
      <c r="A475" s="178">
        <v>44036</v>
      </c>
      <c r="B475" s="333" t="s">
        <v>1010</v>
      </c>
      <c r="C475" s="346" t="s">
        <v>1011</v>
      </c>
      <c r="D475" s="179">
        <v>400</v>
      </c>
      <c r="E475" s="347">
        <v>6.86</v>
      </c>
      <c r="F475" s="158">
        <f t="shared" si="170"/>
        <v>13280</v>
      </c>
      <c r="G475" s="309">
        <f t="shared" si="171"/>
        <v>8.2223600150602412</v>
      </c>
      <c r="H475" s="159">
        <f t="shared" si="172"/>
        <v>109192.94099999999</v>
      </c>
      <c r="I475" s="347">
        <f t="shared" si="173"/>
        <v>-18092.140999999989</v>
      </c>
      <c r="J475" s="310">
        <f t="shared" si="174"/>
        <v>-0.16568965753930923</v>
      </c>
      <c r="K475" s="159">
        <f t="shared" si="175"/>
        <v>91100.800000000003</v>
      </c>
      <c r="L475" s="159">
        <f t="shared" si="176"/>
        <v>-1550.6000000000058</v>
      </c>
      <c r="M475" s="159">
        <f t="shared" si="177"/>
        <v>5</v>
      </c>
      <c r="N475" s="159">
        <f t="shared" si="178"/>
        <v>0</v>
      </c>
      <c r="O475" s="46"/>
      <c r="P475" s="309">
        <f t="shared" si="179"/>
        <v>-1.3623600150602408</v>
      </c>
      <c r="Q475" s="159">
        <f t="shared" si="180"/>
        <v>-2749</v>
      </c>
      <c r="R475" s="341"/>
      <c r="S475" s="341">
        <f t="shared" si="181"/>
        <v>-31675.940999999992</v>
      </c>
      <c r="T475" s="341">
        <f t="shared" si="182"/>
        <v>-4617.4841107871707</v>
      </c>
      <c r="U475" s="341">
        <f t="shared" si="183"/>
        <v>8662.5158892128293</v>
      </c>
      <c r="V475" s="159">
        <f t="shared" si="184"/>
        <v>77517</v>
      </c>
      <c r="W475" s="309">
        <f t="shared" si="185"/>
        <v>8.948555014661455</v>
      </c>
      <c r="X475" s="309">
        <f t="shared" si="186"/>
        <v>0.72619499960121381</v>
      </c>
      <c r="Y475" s="309">
        <f t="shared" si="187"/>
        <v>-2.0885550146614547</v>
      </c>
      <c r="Z475" s="342">
        <f t="shared" si="188"/>
        <v>1.5330419210586597</v>
      </c>
      <c r="AA475" s="343">
        <f>SUM(L$2:L475)-SUM(AB$2:AB475)</f>
        <v>-18092.140999999989</v>
      </c>
      <c r="AB475" s="344"/>
      <c r="AC475" s="345">
        <f t="shared" si="189"/>
        <v>-2636.019669023322</v>
      </c>
      <c r="AD475" s="345">
        <f t="shared" si="190"/>
        <v>-15916.019669023322</v>
      </c>
    </row>
    <row r="476" spans="1:30" ht="15" hidden="1" thickTop="1" x14ac:dyDescent="0.25">
      <c r="A476" s="178">
        <v>44042</v>
      </c>
      <c r="B476" s="333"/>
      <c r="C476" s="346" t="s">
        <v>1005</v>
      </c>
      <c r="D476" s="179">
        <v>400</v>
      </c>
      <c r="E476" s="347">
        <f t="shared" si="191"/>
        <v>7.1000000000000005</v>
      </c>
      <c r="F476" s="158">
        <f t="shared" si="170"/>
        <v>12880</v>
      </c>
      <c r="G476" s="309">
        <f t="shared" si="171"/>
        <v>8.2578246118012419</v>
      </c>
      <c r="H476" s="159">
        <f t="shared" si="172"/>
        <v>106360.78099999999</v>
      </c>
      <c r="I476" s="347">
        <f t="shared" si="173"/>
        <v>-14912.780999999988</v>
      </c>
      <c r="J476" s="310">
        <f t="shared" si="174"/>
        <v>-0.14020939729654663</v>
      </c>
      <c r="K476" s="159">
        <f t="shared" si="175"/>
        <v>91448</v>
      </c>
      <c r="L476" s="159">
        <f t="shared" si="176"/>
        <v>3179.3600000000006</v>
      </c>
      <c r="M476" s="159">
        <f t="shared" si="177"/>
        <v>5</v>
      </c>
      <c r="N476" s="159">
        <f t="shared" si="178"/>
        <v>2.84</v>
      </c>
      <c r="O476" s="46"/>
      <c r="P476" s="309">
        <f t="shared" si="179"/>
        <v>-1.1578246118012414</v>
      </c>
      <c r="Q476" s="159">
        <f t="shared" si="180"/>
        <v>2832.1600000000035</v>
      </c>
      <c r="R476" s="341"/>
      <c r="S476" s="341">
        <f t="shared" si="181"/>
        <v>-28843.780999999988</v>
      </c>
      <c r="T476" s="341">
        <f t="shared" si="182"/>
        <v>-4062.5043661971813</v>
      </c>
      <c r="U476" s="341">
        <f t="shared" si="183"/>
        <v>8817.4956338028187</v>
      </c>
      <c r="V476" s="159">
        <f t="shared" si="184"/>
        <v>77517</v>
      </c>
      <c r="W476" s="309">
        <f t="shared" si="185"/>
        <v>8.791271719243074</v>
      </c>
      <c r="X476" s="309">
        <f t="shared" si="186"/>
        <v>0.5334471074418321</v>
      </c>
      <c r="Y476" s="309">
        <f t="shared" si="187"/>
        <v>-1.6912717192430735</v>
      </c>
      <c r="Z476" s="342">
        <f t="shared" si="188"/>
        <v>1.4607322231749267</v>
      </c>
      <c r="AA476" s="343">
        <f>SUM(L$2:L476)-SUM(AB$2:AB476)</f>
        <v>-14912.780999999988</v>
      </c>
      <c r="AB476" s="344"/>
      <c r="AC476" s="345">
        <f t="shared" si="189"/>
        <v>-2099.3414942957729</v>
      </c>
      <c r="AD476" s="345">
        <f t="shared" si="190"/>
        <v>-14979.341494295773</v>
      </c>
    </row>
    <row r="477" spans="1:30" ht="15" hidden="1" thickTop="1" x14ac:dyDescent="0.25">
      <c r="A477" s="178">
        <v>44046</v>
      </c>
      <c r="B477" s="333"/>
      <c r="C477" s="346" t="s">
        <v>929</v>
      </c>
      <c r="D477" s="179">
        <v>400</v>
      </c>
      <c r="E477" s="347">
        <v>7.34</v>
      </c>
      <c r="F477" s="158">
        <f t="shared" si="170"/>
        <v>12480</v>
      </c>
      <c r="G477" s="309">
        <f t="shared" si="171"/>
        <v>8.2878779647435881</v>
      </c>
      <c r="H477" s="159">
        <f t="shared" si="172"/>
        <v>103432.71699999999</v>
      </c>
      <c r="I477" s="347">
        <f t="shared" si="173"/>
        <v>-11829.516999999993</v>
      </c>
      <c r="J477" s="310">
        <f t="shared" si="174"/>
        <v>-0.11436919906106675</v>
      </c>
      <c r="K477" s="159">
        <f t="shared" si="175"/>
        <v>91603.199999999997</v>
      </c>
      <c r="L477" s="159">
        <f t="shared" si="176"/>
        <v>3083.2639999999956</v>
      </c>
      <c r="M477" s="159">
        <f t="shared" si="177"/>
        <v>5</v>
      </c>
      <c r="N477" s="159">
        <f t="shared" si="178"/>
        <v>2.9359999999999999</v>
      </c>
      <c r="O477" s="46"/>
      <c r="P477" s="309">
        <f t="shared" si="179"/>
        <v>-0.94787796474358821</v>
      </c>
      <c r="Q477" s="159">
        <f t="shared" si="180"/>
        <v>2928.0639999999985</v>
      </c>
      <c r="R477" s="341"/>
      <c r="S477" s="341">
        <f t="shared" si="181"/>
        <v>-25915.71699999999</v>
      </c>
      <c r="T477" s="341">
        <f t="shared" si="182"/>
        <v>-3530.7516348773829</v>
      </c>
      <c r="U477" s="341">
        <f t="shared" si="183"/>
        <v>8949.2483651226175</v>
      </c>
      <c r="V477" s="159">
        <f t="shared" si="184"/>
        <v>77517</v>
      </c>
      <c r="W477" s="309">
        <f t="shared" si="185"/>
        <v>8.6618447535887455</v>
      </c>
      <c r="X477" s="309">
        <f t="shared" si="186"/>
        <v>0.37396678884515744</v>
      </c>
      <c r="Y477" s="309">
        <f t="shared" si="187"/>
        <v>-1.3218447535887456</v>
      </c>
      <c r="Z477" s="342">
        <f t="shared" si="188"/>
        <v>1.3945305226568048</v>
      </c>
      <c r="AA477" s="343">
        <f>SUM(L$2:L477)-SUM(AB$2:AB477)</f>
        <v>-11829.516999999993</v>
      </c>
      <c r="AB477" s="344"/>
      <c r="AC477" s="345">
        <f t="shared" si="189"/>
        <v>-1610.8449920299718</v>
      </c>
      <c r="AD477" s="345">
        <f t="shared" si="190"/>
        <v>-14090.844992029972</v>
      </c>
    </row>
    <row r="478" spans="1:30" ht="15" hidden="1" thickTop="1" x14ac:dyDescent="0.25">
      <c r="A478" s="178">
        <v>44049</v>
      </c>
      <c r="B478" s="333"/>
      <c r="C478" s="346" t="s">
        <v>1005</v>
      </c>
      <c r="D478" s="179">
        <v>400</v>
      </c>
      <c r="E478" s="347">
        <v>7.44</v>
      </c>
      <c r="F478" s="158">
        <f t="shared" si="170"/>
        <v>12080</v>
      </c>
      <c r="G478" s="309">
        <f t="shared" si="171"/>
        <v>8.3166136589403958</v>
      </c>
      <c r="H478" s="159">
        <f t="shared" si="172"/>
        <v>100464.69299999998</v>
      </c>
      <c r="I478" s="347">
        <f t="shared" si="173"/>
        <v>-10589.492999999973</v>
      </c>
      <c r="J478" s="310">
        <f t="shared" si="174"/>
        <v>-0.10540511978670934</v>
      </c>
      <c r="K478" s="159">
        <f t="shared" si="175"/>
        <v>89875.200000000012</v>
      </c>
      <c r="L478" s="159">
        <f t="shared" si="176"/>
        <v>1240.0240000000194</v>
      </c>
      <c r="M478" s="159">
        <f t="shared" si="177"/>
        <v>5</v>
      </c>
      <c r="N478" s="159">
        <f t="shared" si="178"/>
        <v>2.976</v>
      </c>
      <c r="O478" s="46"/>
      <c r="P478" s="309">
        <f t="shared" si="179"/>
        <v>-0.87661365894039545</v>
      </c>
      <c r="Q478" s="159">
        <f t="shared" si="180"/>
        <v>2968.0240000000049</v>
      </c>
      <c r="R478" s="341"/>
      <c r="S478" s="341">
        <f t="shared" si="181"/>
        <v>-22947.692999999985</v>
      </c>
      <c r="T478" s="341">
        <f t="shared" si="182"/>
        <v>-3084.3673387096751</v>
      </c>
      <c r="U478" s="341">
        <f t="shared" si="183"/>
        <v>8995.6326612903249</v>
      </c>
      <c r="V478" s="159">
        <f t="shared" si="184"/>
        <v>77517</v>
      </c>
      <c r="W478" s="309">
        <f t="shared" si="185"/>
        <v>8.6171815722943315</v>
      </c>
      <c r="X478" s="309">
        <f t="shared" si="186"/>
        <v>0.30056791335393562</v>
      </c>
      <c r="Y478" s="309">
        <f t="shared" si="187"/>
        <v>-1.1771815722943311</v>
      </c>
      <c r="Z478" s="342">
        <f t="shared" si="188"/>
        <v>1.3428738650014258</v>
      </c>
      <c r="AA478" s="343">
        <f>SUM(L$2:L478)-SUM(AB$2:AB478)</f>
        <v>-10589.492999999973</v>
      </c>
      <c r="AB478" s="344"/>
      <c r="AC478" s="345">
        <f t="shared" si="189"/>
        <v>-1422.6072921370933</v>
      </c>
      <c r="AD478" s="345">
        <f t="shared" si="190"/>
        <v>-13502.607292137094</v>
      </c>
    </row>
    <row r="479" spans="1:30" ht="15" hidden="1" thickTop="1" x14ac:dyDescent="0.25">
      <c r="A479" s="178">
        <v>44053</v>
      </c>
      <c r="B479" s="333"/>
      <c r="C479" s="346" t="s">
        <v>929</v>
      </c>
      <c r="D479" s="179">
        <v>400</v>
      </c>
      <c r="E479" s="347">
        <v>7.58</v>
      </c>
      <c r="F479" s="158">
        <f t="shared" si="170"/>
        <v>11680</v>
      </c>
      <c r="G479" s="309">
        <f t="shared" si="171"/>
        <v>8.3425278253424651</v>
      </c>
      <c r="H479" s="159">
        <f t="shared" si="172"/>
        <v>97440.724999999991</v>
      </c>
      <c r="I479" s="347">
        <f t="shared" si="173"/>
        <v>-8906.3249999999971</v>
      </c>
      <c r="J479" s="310">
        <f t="shared" si="174"/>
        <v>-9.1402491104207118E-2</v>
      </c>
      <c r="K479" s="159">
        <f t="shared" si="175"/>
        <v>88534.399999999994</v>
      </c>
      <c r="L479" s="159">
        <f t="shared" si="176"/>
        <v>1683.167999999976</v>
      </c>
      <c r="M479" s="159">
        <f t="shared" si="177"/>
        <v>5</v>
      </c>
      <c r="N479" s="159">
        <f t="shared" si="178"/>
        <v>3.032</v>
      </c>
      <c r="O479" s="46"/>
      <c r="P479" s="309">
        <f t="shared" si="179"/>
        <v>-0.76252782534246499</v>
      </c>
      <c r="Q479" s="159">
        <f t="shared" si="180"/>
        <v>3023.9679999999935</v>
      </c>
      <c r="R479" s="341"/>
      <c r="S479" s="341">
        <f t="shared" si="181"/>
        <v>-19923.724999999991</v>
      </c>
      <c r="T479" s="341">
        <f t="shared" si="182"/>
        <v>-2628.4597625329802</v>
      </c>
      <c r="U479" s="341">
        <f t="shared" si="183"/>
        <v>9051.5402374670193</v>
      </c>
      <c r="V479" s="159">
        <f t="shared" si="184"/>
        <v>77517</v>
      </c>
      <c r="W479" s="309">
        <f t="shared" si="185"/>
        <v>8.5639568478228778</v>
      </c>
      <c r="X479" s="309">
        <f t="shared" si="186"/>
        <v>0.22142902248041274</v>
      </c>
      <c r="Y479" s="309">
        <f t="shared" si="187"/>
        <v>-0.98395684782287773</v>
      </c>
      <c r="Z479" s="342">
        <f t="shared" si="188"/>
        <v>1.2903881210904862</v>
      </c>
      <c r="AA479" s="343">
        <f>SUM(L$2:L479)-SUM(AB$2:AB479)</f>
        <v>-8906.3249999999971</v>
      </c>
      <c r="AB479" s="344"/>
      <c r="AC479" s="345">
        <f t="shared" si="189"/>
        <v>-1174.3894244722951</v>
      </c>
      <c r="AD479" s="345">
        <f t="shared" si="190"/>
        <v>-12854.389424472294</v>
      </c>
    </row>
    <row r="480" spans="1:30" ht="15" hidden="1" thickTop="1" x14ac:dyDescent="0.25">
      <c r="A480" s="178">
        <v>44053</v>
      </c>
      <c r="B480" s="333"/>
      <c r="C480" s="346" t="s">
        <v>1005</v>
      </c>
      <c r="D480" s="179">
        <v>400</v>
      </c>
      <c r="E480" s="347">
        <v>7.75</v>
      </c>
      <c r="F480" s="158">
        <f t="shared" si="170"/>
        <v>11280</v>
      </c>
      <c r="G480" s="309">
        <f t="shared" si="171"/>
        <v>8.3642575354609932</v>
      </c>
      <c r="H480" s="159">
        <f t="shared" si="172"/>
        <v>94348.824999999997</v>
      </c>
      <c r="I480" s="347">
        <f t="shared" si="173"/>
        <v>-6928.8249999999971</v>
      </c>
      <c r="J480" s="310">
        <f t="shared" si="174"/>
        <v>-7.3438381453081181E-2</v>
      </c>
      <c r="K480" s="159">
        <f t="shared" si="175"/>
        <v>87420</v>
      </c>
      <c r="L480" s="159">
        <f t="shared" si="176"/>
        <v>1977.5</v>
      </c>
      <c r="M480" s="159">
        <f t="shared" si="177"/>
        <v>5</v>
      </c>
      <c r="N480" s="159">
        <f t="shared" si="178"/>
        <v>3.1</v>
      </c>
      <c r="O480" s="46"/>
      <c r="P480" s="309">
        <f t="shared" si="179"/>
        <v>-0.61425753546099315</v>
      </c>
      <c r="Q480" s="159">
        <f t="shared" si="180"/>
        <v>3091.8999999999942</v>
      </c>
      <c r="R480" s="341"/>
      <c r="S480" s="341">
        <f t="shared" si="181"/>
        <v>-16831.824999999997</v>
      </c>
      <c r="T480" s="341">
        <f t="shared" si="182"/>
        <v>-2171.8483870967739</v>
      </c>
      <c r="U480" s="341">
        <f t="shared" si="183"/>
        <v>9108.1516129032261</v>
      </c>
      <c r="V480" s="159">
        <f t="shared" si="184"/>
        <v>77517</v>
      </c>
      <c r="W480" s="309">
        <f t="shared" si="185"/>
        <v>8.5107278945800768</v>
      </c>
      <c r="X480" s="309">
        <f t="shared" si="186"/>
        <v>0.14647035911908368</v>
      </c>
      <c r="Y480" s="309">
        <f t="shared" si="187"/>
        <v>-0.76072789458007684</v>
      </c>
      <c r="Z480" s="342">
        <f t="shared" si="188"/>
        <v>1.2384510578436119</v>
      </c>
      <c r="AA480" s="343">
        <f>SUM(L$2:L480)-SUM(AB$2:AB480)</f>
        <v>-6928.8249999999971</v>
      </c>
      <c r="AB480" s="344"/>
      <c r="AC480" s="345">
        <f t="shared" si="189"/>
        <v>-893.59491451612871</v>
      </c>
      <c r="AD480" s="345">
        <f t="shared" si="190"/>
        <v>-12173.594914516128</v>
      </c>
    </row>
    <row r="481" spans="1:30" ht="15" hidden="1" thickTop="1" x14ac:dyDescent="0.25">
      <c r="A481" s="178">
        <v>44054</v>
      </c>
      <c r="B481" s="333" t="s">
        <v>1012</v>
      </c>
      <c r="C481" s="346" t="s">
        <v>931</v>
      </c>
      <c r="D481" s="179">
        <v>400</v>
      </c>
      <c r="E481" s="347">
        <v>7.61</v>
      </c>
      <c r="F481" s="158">
        <f t="shared" si="170"/>
        <v>11680</v>
      </c>
      <c r="G481" s="309">
        <f t="shared" si="171"/>
        <v>8.3388548801369868</v>
      </c>
      <c r="H481" s="159">
        <f t="shared" si="172"/>
        <v>97397.824999999997</v>
      </c>
      <c r="I481" s="347">
        <f t="shared" si="173"/>
        <v>-8513.0249999999942</v>
      </c>
      <c r="J481" s="310">
        <f t="shared" si="174"/>
        <v>-8.7404672537605449E-2</v>
      </c>
      <c r="K481" s="159">
        <f t="shared" si="175"/>
        <v>88884.800000000003</v>
      </c>
      <c r="L481" s="159">
        <f t="shared" si="176"/>
        <v>-1584.1999999999971</v>
      </c>
      <c r="M481" s="159">
        <f t="shared" si="177"/>
        <v>5</v>
      </c>
      <c r="N481" s="159">
        <f t="shared" si="178"/>
        <v>0</v>
      </c>
      <c r="O481" s="46"/>
      <c r="P481" s="309">
        <f t="shared" si="179"/>
        <v>-0.72885488013698652</v>
      </c>
      <c r="Q481" s="159">
        <f t="shared" si="180"/>
        <v>-3049</v>
      </c>
      <c r="R481" s="341"/>
      <c r="S481" s="341">
        <f t="shared" si="181"/>
        <v>-19880.824999999997</v>
      </c>
      <c r="T481" s="341">
        <f t="shared" si="182"/>
        <v>-2612.4605781865962</v>
      </c>
      <c r="U481" s="341">
        <f t="shared" si="183"/>
        <v>9067.5394218134043</v>
      </c>
      <c r="V481" s="159">
        <f t="shared" si="184"/>
        <v>77517</v>
      </c>
      <c r="W481" s="309">
        <f t="shared" si="185"/>
        <v>8.5488462077728116</v>
      </c>
      <c r="X481" s="309">
        <f t="shared" si="186"/>
        <v>0.20999132763582473</v>
      </c>
      <c r="Y481" s="309">
        <f t="shared" si="187"/>
        <v>-0.93884620777281125</v>
      </c>
      <c r="Z481" s="342">
        <f t="shared" si="188"/>
        <v>1.2881113008344809</v>
      </c>
      <c r="AA481" s="343">
        <f>SUM(L$2:L481)-SUM(AB$2:AB481)</f>
        <v>-8513.0249999999942</v>
      </c>
      <c r="AB481" s="344"/>
      <c r="AC481" s="345">
        <f t="shared" si="189"/>
        <v>-1118.1036120236524</v>
      </c>
      <c r="AD481" s="345">
        <f t="shared" si="190"/>
        <v>-12798.103612023653</v>
      </c>
    </row>
    <row r="482" spans="1:30" ht="15" hidden="1" thickTop="1" x14ac:dyDescent="0.25">
      <c r="A482" s="178">
        <v>44054</v>
      </c>
      <c r="B482" s="333" t="s">
        <v>1013</v>
      </c>
      <c r="C482" s="346" t="s">
        <v>1011</v>
      </c>
      <c r="D482" s="179">
        <v>400</v>
      </c>
      <c r="E482" s="347">
        <v>7.52</v>
      </c>
      <c r="F482" s="158">
        <f t="shared" si="170"/>
        <v>12080</v>
      </c>
      <c r="G482" s="309">
        <f t="shared" si="171"/>
        <v>8.3121543874172179</v>
      </c>
      <c r="H482" s="159">
        <f t="shared" si="172"/>
        <v>100410.825</v>
      </c>
      <c r="I482" s="347">
        <f t="shared" si="173"/>
        <v>-9569.2250000000058</v>
      </c>
      <c r="J482" s="310">
        <f t="shared" si="174"/>
        <v>-9.5300730772802614E-2</v>
      </c>
      <c r="K482" s="159">
        <f t="shared" si="175"/>
        <v>90841.599999999991</v>
      </c>
      <c r="L482" s="159">
        <f t="shared" si="176"/>
        <v>-1056.2000000000116</v>
      </c>
      <c r="M482" s="159">
        <f t="shared" si="177"/>
        <v>5</v>
      </c>
      <c r="N482" s="159">
        <f t="shared" si="178"/>
        <v>0</v>
      </c>
      <c r="O482" s="46"/>
      <c r="P482" s="309">
        <f t="shared" si="179"/>
        <v>-0.79215438741721833</v>
      </c>
      <c r="Q482" s="159">
        <f t="shared" si="180"/>
        <v>-3013</v>
      </c>
      <c r="R482" s="341"/>
      <c r="S482" s="341">
        <f t="shared" si="181"/>
        <v>-22893.824999999997</v>
      </c>
      <c r="T482" s="341">
        <f t="shared" si="182"/>
        <v>-3044.3916223404253</v>
      </c>
      <c r="U482" s="341">
        <f t="shared" si="183"/>
        <v>9035.6083776595751</v>
      </c>
      <c r="V482" s="159">
        <f t="shared" si="184"/>
        <v>77517</v>
      </c>
      <c r="W482" s="309">
        <f t="shared" si="185"/>
        <v>8.5790570772920809</v>
      </c>
      <c r="X482" s="309">
        <f t="shared" si="186"/>
        <v>0.26690268987486299</v>
      </c>
      <c r="Y482" s="309">
        <f t="shared" si="187"/>
        <v>-1.0590570772920813</v>
      </c>
      <c r="Z482" s="342">
        <f t="shared" si="188"/>
        <v>1.3369326663014351</v>
      </c>
      <c r="AA482" s="343">
        <f>SUM(L$2:L482)-SUM(AB$2:AB482)</f>
        <v>-9569.2250000000058</v>
      </c>
      <c r="AB482" s="344"/>
      <c r="AC482" s="345">
        <f t="shared" si="189"/>
        <v>-1271.8670728058521</v>
      </c>
      <c r="AD482" s="345">
        <f t="shared" si="190"/>
        <v>-13351.867072805851</v>
      </c>
    </row>
    <row r="483" spans="1:30" ht="15" hidden="1" thickTop="1" x14ac:dyDescent="0.25">
      <c r="A483" s="178">
        <v>44055</v>
      </c>
      <c r="B483" s="333"/>
      <c r="C483" s="346" t="s">
        <v>1005</v>
      </c>
      <c r="D483" s="179">
        <v>400</v>
      </c>
      <c r="E483" s="347">
        <v>7.63</v>
      </c>
      <c r="F483" s="158">
        <f t="shared" si="170"/>
        <v>11680</v>
      </c>
      <c r="G483" s="309">
        <f t="shared" si="171"/>
        <v>8.3362052226027394</v>
      </c>
      <c r="H483" s="159">
        <f t="shared" si="172"/>
        <v>97366.876999999993</v>
      </c>
      <c r="I483" s="347">
        <f t="shared" si="173"/>
        <v>-8248.476999999999</v>
      </c>
      <c r="J483" s="310">
        <f t="shared" si="174"/>
        <v>-8.471543151168337E-2</v>
      </c>
      <c r="K483" s="159">
        <f t="shared" si="175"/>
        <v>89118.399999999994</v>
      </c>
      <c r="L483" s="159">
        <f t="shared" si="176"/>
        <v>1320.7480000000069</v>
      </c>
      <c r="M483" s="159">
        <f t="shared" si="177"/>
        <v>5</v>
      </c>
      <c r="N483" s="159">
        <f t="shared" si="178"/>
        <v>3.052</v>
      </c>
      <c r="O483" s="46"/>
      <c r="P483" s="309">
        <f t="shared" si="179"/>
        <v>-0.70620522260273955</v>
      </c>
      <c r="Q483" s="159">
        <f t="shared" si="180"/>
        <v>3043.948000000004</v>
      </c>
      <c r="R483" s="341"/>
      <c r="S483" s="341">
        <f t="shared" si="181"/>
        <v>-19849.876999999993</v>
      </c>
      <c r="T483" s="341">
        <f t="shared" si="182"/>
        <v>-2601.5566186107462</v>
      </c>
      <c r="U483" s="341">
        <f t="shared" si="183"/>
        <v>9078.4433813892538</v>
      </c>
      <c r="V483" s="159">
        <f t="shared" si="184"/>
        <v>77517</v>
      </c>
      <c r="W483" s="309">
        <f t="shared" si="185"/>
        <v>8.5385783381002653</v>
      </c>
      <c r="X483" s="309">
        <f t="shared" si="186"/>
        <v>0.2023731154975259</v>
      </c>
      <c r="Y483" s="309">
        <f t="shared" si="187"/>
        <v>-0.90857833810026545</v>
      </c>
      <c r="Z483" s="342">
        <f t="shared" si="188"/>
        <v>1.2865641728783503</v>
      </c>
      <c r="AA483" s="343">
        <f>SUM(L$2:L483)-SUM(AB$2:AB483)</f>
        <v>-8248.476999999999</v>
      </c>
      <c r="AB483" s="344"/>
      <c r="AC483" s="345">
        <f t="shared" si="189"/>
        <v>-1080.5180552424638</v>
      </c>
      <c r="AD483" s="345">
        <f t="shared" si="190"/>
        <v>-12760.518055242464</v>
      </c>
    </row>
    <row r="484" spans="1:30" ht="15" hidden="1" thickTop="1" x14ac:dyDescent="0.25">
      <c r="A484" s="178">
        <v>44057</v>
      </c>
      <c r="B484" s="333"/>
      <c r="C484" s="346" t="s">
        <v>931</v>
      </c>
      <c r="D484" s="179">
        <v>400</v>
      </c>
      <c r="E484" s="347">
        <v>7.46</v>
      </c>
      <c r="F484" s="158">
        <f t="shared" si="170"/>
        <v>12080</v>
      </c>
      <c r="G484" s="309">
        <f t="shared" si="171"/>
        <v>8.3076057119205284</v>
      </c>
      <c r="H484" s="159">
        <f t="shared" si="172"/>
        <v>100355.87699999999</v>
      </c>
      <c r="I484" s="347">
        <f t="shared" si="173"/>
        <v>-10239.07699999999</v>
      </c>
      <c r="J484" s="310">
        <f t="shared" si="174"/>
        <v>-0.1020276769640505</v>
      </c>
      <c r="K484" s="159">
        <f t="shared" si="175"/>
        <v>90116.800000000003</v>
      </c>
      <c r="L484" s="159">
        <f t="shared" si="176"/>
        <v>-1990.5999999999913</v>
      </c>
      <c r="M484" s="159">
        <f t="shared" si="177"/>
        <v>5</v>
      </c>
      <c r="N484" s="159">
        <f t="shared" si="178"/>
        <v>0</v>
      </c>
      <c r="O484" s="46"/>
      <c r="P484" s="309">
        <f t="shared" si="179"/>
        <v>-0.84760571192052847</v>
      </c>
      <c r="Q484" s="159">
        <f t="shared" si="180"/>
        <v>-2989</v>
      </c>
      <c r="R484" s="341"/>
      <c r="S484" s="341">
        <f t="shared" si="181"/>
        <v>-22838.876999999993</v>
      </c>
      <c r="T484" s="341">
        <f t="shared" si="182"/>
        <v>-3061.5116621983907</v>
      </c>
      <c r="U484" s="341">
        <f t="shared" si="183"/>
        <v>9018.4883378016093</v>
      </c>
      <c r="V484" s="159">
        <f t="shared" si="184"/>
        <v>77517</v>
      </c>
      <c r="W484" s="309">
        <f t="shared" si="185"/>
        <v>8.5953429329261546</v>
      </c>
      <c r="X484" s="309">
        <f t="shared" si="186"/>
        <v>0.28773722100562615</v>
      </c>
      <c r="Y484" s="309">
        <f t="shared" si="187"/>
        <v>-1.1353429329261546</v>
      </c>
      <c r="Z484" s="342">
        <f t="shared" si="188"/>
        <v>1.3394706016712197</v>
      </c>
      <c r="AA484" s="343">
        <f>SUM(L$2:L484)-SUM(AB$2:AB484)</f>
        <v>-10239.07699999999</v>
      </c>
      <c r="AB484" s="344"/>
      <c r="AC484" s="345">
        <f t="shared" si="189"/>
        <v>-1371.8441637399451</v>
      </c>
      <c r="AD484" s="345">
        <f t="shared" si="190"/>
        <v>-13451.844163739945</v>
      </c>
    </row>
    <row r="485" spans="1:30" ht="15" hidden="1" thickTop="1" x14ac:dyDescent="0.25">
      <c r="A485" s="178">
        <v>44060</v>
      </c>
      <c r="B485" s="333"/>
      <c r="C485" s="346" t="s">
        <v>1005</v>
      </c>
      <c r="D485" s="179">
        <v>400</v>
      </c>
      <c r="E485" s="347">
        <v>7.68</v>
      </c>
      <c r="F485" s="158">
        <f t="shared" si="170"/>
        <v>11680</v>
      </c>
      <c r="G485" s="309">
        <f t="shared" si="171"/>
        <v>8.3297901541095882</v>
      </c>
      <c r="H485" s="159">
        <f t="shared" si="172"/>
        <v>97291.948999999993</v>
      </c>
      <c r="I485" s="347">
        <f t="shared" si="173"/>
        <v>-7589.5489999999991</v>
      </c>
      <c r="J485" s="310">
        <f t="shared" si="174"/>
        <v>-7.8007986046204028E-2</v>
      </c>
      <c r="K485" s="159">
        <f t="shared" si="175"/>
        <v>89702.399999999994</v>
      </c>
      <c r="L485" s="159">
        <f t="shared" si="176"/>
        <v>2649.5279999999912</v>
      </c>
      <c r="M485" s="159">
        <f t="shared" si="177"/>
        <v>5</v>
      </c>
      <c r="N485" s="159">
        <f t="shared" si="178"/>
        <v>3.0720000000000001</v>
      </c>
      <c r="O485" s="46"/>
      <c r="P485" s="309">
        <f t="shared" si="179"/>
        <v>-0.64979015410958851</v>
      </c>
      <c r="Q485" s="159">
        <f t="shared" si="180"/>
        <v>3063.9279999999999</v>
      </c>
      <c r="R485" s="341"/>
      <c r="S485" s="341">
        <f t="shared" si="181"/>
        <v>-19774.948999999993</v>
      </c>
      <c r="T485" s="341">
        <f t="shared" si="182"/>
        <v>-2574.8631510416658</v>
      </c>
      <c r="U485" s="341">
        <f t="shared" si="183"/>
        <v>9105.1368489583347</v>
      </c>
      <c r="V485" s="159">
        <f t="shared" si="184"/>
        <v>77517</v>
      </c>
      <c r="W485" s="309">
        <f t="shared" si="185"/>
        <v>8.5135458462514233</v>
      </c>
      <c r="X485" s="309">
        <f t="shared" si="186"/>
        <v>0.18375569214183507</v>
      </c>
      <c r="Y485" s="309">
        <f t="shared" si="187"/>
        <v>-0.83354584625142358</v>
      </c>
      <c r="Z485" s="342">
        <f t="shared" si="188"/>
        <v>1.2827923614718917</v>
      </c>
      <c r="AA485" s="343">
        <f>SUM(L$2:L485)-SUM(AB$2:AB485)</f>
        <v>-7589.5489999999991</v>
      </c>
      <c r="AB485" s="344"/>
      <c r="AC485" s="345">
        <f t="shared" si="189"/>
        <v>-987.72841477864586</v>
      </c>
      <c r="AD485" s="345">
        <f t="shared" si="190"/>
        <v>-12667.728414778645</v>
      </c>
    </row>
    <row r="486" spans="1:30" ht="15" thickTop="1" x14ac:dyDescent="0.25">
      <c r="A486" s="178">
        <v>44060</v>
      </c>
      <c r="B486" s="331"/>
      <c r="C486" s="346" t="s">
        <v>1005</v>
      </c>
      <c r="D486" s="179">
        <v>400</v>
      </c>
      <c r="E486" s="347">
        <v>7.75</v>
      </c>
      <c r="F486" s="158">
        <f t="shared" si="170"/>
        <v>11280</v>
      </c>
      <c r="G486" s="309">
        <f t="shared" si="171"/>
        <v>8.3510681737588648</v>
      </c>
      <c r="H486" s="159">
        <f t="shared" si="172"/>
        <v>94200.048999999999</v>
      </c>
      <c r="I486" s="347">
        <f t="shared" si="173"/>
        <v>-6780.0489999999991</v>
      </c>
      <c r="J486" s="310">
        <f t="shared" si="174"/>
        <v>-7.1975005023617297E-2</v>
      </c>
      <c r="K486" s="159">
        <f t="shared" si="175"/>
        <v>87420</v>
      </c>
      <c r="L486" s="159">
        <f t="shared" si="176"/>
        <v>809.5</v>
      </c>
      <c r="M486" s="159">
        <f t="shared" si="177"/>
        <v>5</v>
      </c>
      <c r="N486" s="159">
        <f t="shared" si="178"/>
        <v>3.1</v>
      </c>
      <c r="O486" s="46"/>
      <c r="P486" s="309">
        <f t="shared" si="179"/>
        <v>-0.60106817375886479</v>
      </c>
      <c r="Q486" s="159">
        <f t="shared" si="180"/>
        <v>3091.8999999999942</v>
      </c>
      <c r="R486" s="341"/>
      <c r="S486" s="341">
        <f t="shared" si="181"/>
        <v>-16683.048999999999</v>
      </c>
      <c r="T486" s="341">
        <f t="shared" si="182"/>
        <v>-2152.6514838709677</v>
      </c>
      <c r="U486" s="341">
        <f t="shared" si="183"/>
        <v>9127.3485161290319</v>
      </c>
      <c r="V486" s="159">
        <f t="shared" si="184"/>
        <v>77517</v>
      </c>
      <c r="W486" s="309">
        <f t="shared" si="185"/>
        <v>8.4928278856689765</v>
      </c>
      <c r="X486" s="309">
        <f t="shared" si="186"/>
        <v>0.14175971191011172</v>
      </c>
      <c r="Y486" s="309">
        <f t="shared" si="187"/>
        <v>-0.74282788566897651</v>
      </c>
      <c r="Z486" s="342">
        <f t="shared" si="188"/>
        <v>1.2358463117812359</v>
      </c>
      <c r="AA486" s="343">
        <f>SUM(L$2:L486)-SUM(AB$2:AB486)</f>
        <v>-6780.0489999999991</v>
      </c>
      <c r="AB486" s="344"/>
      <c r="AC486" s="345">
        <f t="shared" si="189"/>
        <v>-874.4076097419354</v>
      </c>
      <c r="AD486" s="345">
        <f t="shared" si="190"/>
        <v>-12154.407609741935</v>
      </c>
    </row>
    <row r="487" spans="1:30" hidden="1" x14ac:dyDescent="0.25">
      <c r="A487" s="178">
        <v>44061</v>
      </c>
      <c r="B487" s="333"/>
      <c r="C487" s="346" t="s">
        <v>1005</v>
      </c>
      <c r="D487" s="179">
        <v>400</v>
      </c>
      <c r="E487" s="347">
        <v>7.93</v>
      </c>
      <c r="F487" s="158">
        <f t="shared" si="170"/>
        <v>10880</v>
      </c>
      <c r="G487" s="309">
        <f t="shared" si="171"/>
        <v>8.367299724264706</v>
      </c>
      <c r="H487" s="159">
        <f t="shared" si="172"/>
        <v>91036.221000000005</v>
      </c>
      <c r="I487" s="347">
        <f t="shared" si="173"/>
        <v>-4757.8210000000108</v>
      </c>
      <c r="J487" s="310">
        <f t="shared" si="174"/>
        <v>-5.226294487773174E-2</v>
      </c>
      <c r="K487" s="159">
        <f t="shared" si="175"/>
        <v>86278.399999999994</v>
      </c>
      <c r="L487" s="159">
        <f t="shared" si="176"/>
        <v>2022.2279999999882</v>
      </c>
      <c r="M487" s="159">
        <f t="shared" si="177"/>
        <v>5</v>
      </c>
      <c r="N487" s="159">
        <f t="shared" si="178"/>
        <v>3.1720000000000002</v>
      </c>
      <c r="O487" s="46"/>
      <c r="P487" s="309">
        <f t="shared" si="179"/>
        <v>-0.43729972426470631</v>
      </c>
      <c r="Q487" s="159">
        <f t="shared" si="180"/>
        <v>3163.8279999999941</v>
      </c>
      <c r="R487" s="341"/>
      <c r="S487" s="341">
        <f t="shared" si="181"/>
        <v>-13519.221000000005</v>
      </c>
      <c r="T487" s="341">
        <f t="shared" si="182"/>
        <v>-1704.819798234553</v>
      </c>
      <c r="U487" s="341">
        <f t="shared" si="183"/>
        <v>9175.1802017654463</v>
      </c>
      <c r="V487" s="159">
        <f t="shared" si="184"/>
        <v>77517</v>
      </c>
      <c r="W487" s="309">
        <f t="shared" si="185"/>
        <v>8.4485534120718988</v>
      </c>
      <c r="X487" s="309">
        <f t="shared" si="186"/>
        <v>8.1253687807192776E-2</v>
      </c>
      <c r="Y487" s="309">
        <f t="shared" si="187"/>
        <v>-0.51855341207189909</v>
      </c>
      <c r="Z487" s="342">
        <f t="shared" si="188"/>
        <v>1.1858077727897398</v>
      </c>
      <c r="AA487" s="343">
        <f>SUM(L$2:L487)-SUM(AB$2:AB487)</f>
        <v>-4757.8210000000108</v>
      </c>
      <c r="AB487" s="344"/>
      <c r="AC487" s="345">
        <f t="shared" si="189"/>
        <v>-599.67743877679834</v>
      </c>
      <c r="AD487" s="345">
        <f t="shared" si="190"/>
        <v>-11479.677438776798</v>
      </c>
    </row>
    <row r="488" spans="1:30" hidden="1" x14ac:dyDescent="0.25">
      <c r="A488" s="178">
        <v>44061</v>
      </c>
      <c r="B488" s="333"/>
      <c r="C488" s="346" t="s">
        <v>1005</v>
      </c>
      <c r="D488" s="179">
        <v>400</v>
      </c>
      <c r="E488" s="347">
        <v>8.11</v>
      </c>
      <c r="F488" s="158">
        <f t="shared" si="170"/>
        <v>10480</v>
      </c>
      <c r="G488" s="309">
        <f t="shared" si="171"/>
        <v>8.3779069656488563</v>
      </c>
      <c r="H488" s="159">
        <f t="shared" si="172"/>
        <v>87800.465000000011</v>
      </c>
      <c r="I488" s="347">
        <f t="shared" si="173"/>
        <v>-2807.6650000000227</v>
      </c>
      <c r="J488" s="310">
        <f t="shared" si="174"/>
        <v>-3.1977791917161477E-2</v>
      </c>
      <c r="K488" s="159">
        <f t="shared" si="175"/>
        <v>84992.799999999988</v>
      </c>
      <c r="L488" s="159">
        <f t="shared" si="176"/>
        <v>1950.1559999999881</v>
      </c>
      <c r="M488" s="159">
        <f t="shared" si="177"/>
        <v>5</v>
      </c>
      <c r="N488" s="159">
        <f t="shared" si="178"/>
        <v>3.2440000000000002</v>
      </c>
      <c r="O488" s="46"/>
      <c r="P488" s="309">
        <f t="shared" si="179"/>
        <v>-0.26790696564885685</v>
      </c>
      <c r="Q488" s="159">
        <f t="shared" si="180"/>
        <v>3235.7559999999939</v>
      </c>
      <c r="R488" s="341"/>
      <c r="S488" s="341">
        <f t="shared" si="181"/>
        <v>-10283.465000000011</v>
      </c>
      <c r="T488" s="341">
        <f t="shared" si="182"/>
        <v>-1267.9981504315674</v>
      </c>
      <c r="U488" s="341">
        <f t="shared" si="183"/>
        <v>9212.0018495684326</v>
      </c>
      <c r="V488" s="159">
        <f t="shared" si="184"/>
        <v>77517</v>
      </c>
      <c r="W488" s="309">
        <f t="shared" si="185"/>
        <v>8.4147833734566113</v>
      </c>
      <c r="X488" s="309">
        <f t="shared" si="186"/>
        <v>3.6876407807755029E-2</v>
      </c>
      <c r="Y488" s="309">
        <f t="shared" si="187"/>
        <v>-0.30478337345661188</v>
      </c>
      <c r="Z488" s="342">
        <f t="shared" si="188"/>
        <v>1.1376463195663569</v>
      </c>
      <c r="AA488" s="343">
        <f>SUM(L$2:L488)-SUM(AB$2:AB488)</f>
        <v>-2807.6650000000227</v>
      </c>
      <c r="AB488" s="344"/>
      <c r="AC488" s="345">
        <f t="shared" si="189"/>
        <v>-346.02480487053305</v>
      </c>
      <c r="AD488" s="345">
        <f t="shared" si="190"/>
        <v>-10826.024804870533</v>
      </c>
    </row>
    <row r="489" spans="1:30" x14ac:dyDescent="0.25">
      <c r="A489" s="178">
        <v>44061</v>
      </c>
      <c r="B489" s="333"/>
      <c r="C489" s="346" t="s">
        <v>1005</v>
      </c>
      <c r="D489" s="179">
        <v>400</v>
      </c>
      <c r="E489" s="347">
        <v>8.23</v>
      </c>
      <c r="F489" s="158">
        <f t="shared" si="170"/>
        <v>10080</v>
      </c>
      <c r="G489" s="309">
        <f t="shared" si="171"/>
        <v>8.38459890873016</v>
      </c>
      <c r="H489" s="159">
        <f t="shared" si="172"/>
        <v>84516.757000000012</v>
      </c>
      <c r="I489" s="347">
        <f t="shared" si="173"/>
        <v>-1558.3570000000036</v>
      </c>
      <c r="J489" s="310">
        <f t="shared" si="174"/>
        <v>-1.8438438190429011E-2</v>
      </c>
      <c r="K489" s="159">
        <f t="shared" si="175"/>
        <v>82958.400000000009</v>
      </c>
      <c r="L489" s="159">
        <f t="shared" si="176"/>
        <v>1249.3080000000191</v>
      </c>
      <c r="M489" s="159">
        <f t="shared" si="177"/>
        <v>5</v>
      </c>
      <c r="N489" s="159">
        <f t="shared" si="178"/>
        <v>3.2919999999999998</v>
      </c>
      <c r="O489" s="46"/>
      <c r="P489" s="309">
        <f t="shared" si="179"/>
        <v>-0.15459890873015958</v>
      </c>
      <c r="Q489" s="159">
        <f t="shared" si="180"/>
        <v>3283.7079999999987</v>
      </c>
      <c r="R489" s="341"/>
      <c r="S489" s="341">
        <f t="shared" si="181"/>
        <v>-6999.7570000000123</v>
      </c>
      <c r="T489" s="341">
        <f t="shared" si="182"/>
        <v>-850.51725394896869</v>
      </c>
      <c r="U489" s="341">
        <f t="shared" si="183"/>
        <v>9229.4827460510314</v>
      </c>
      <c r="V489" s="159">
        <f t="shared" si="184"/>
        <v>77517</v>
      </c>
      <c r="W489" s="309">
        <f t="shared" si="185"/>
        <v>8.3988455401974473</v>
      </c>
      <c r="X489" s="309">
        <f t="shared" si="186"/>
        <v>1.424663146728733E-2</v>
      </c>
      <c r="Y489" s="309">
        <f t="shared" si="187"/>
        <v>-0.16884554019744691</v>
      </c>
      <c r="Z489" s="342">
        <f t="shared" si="188"/>
        <v>1.0921522123558738</v>
      </c>
      <c r="AA489" s="343">
        <f>SUM(L$2:L489)-SUM(AB$2:AB489)</f>
        <v>-1558.3570000000036</v>
      </c>
      <c r="AB489" s="344"/>
      <c r="AC489" s="345">
        <f t="shared" si="189"/>
        <v>-189.25611439854237</v>
      </c>
      <c r="AD489" s="345">
        <f t="shared" si="190"/>
        <v>-10269.256114398542</v>
      </c>
    </row>
    <row r="490" spans="1:30" hidden="1" x14ac:dyDescent="0.25">
      <c r="A490" s="178">
        <v>44062</v>
      </c>
      <c r="B490" s="333"/>
      <c r="C490" s="346" t="s">
        <v>1005</v>
      </c>
      <c r="D490" s="179">
        <v>400</v>
      </c>
      <c r="E490" s="347">
        <v>8.34</v>
      </c>
      <c r="F490" s="158">
        <f t="shared" si="170"/>
        <v>9680</v>
      </c>
      <c r="G490" s="309">
        <f t="shared" si="171"/>
        <v>8.3873029958677687</v>
      </c>
      <c r="H490" s="159">
        <f t="shared" si="172"/>
        <v>81189.093000000008</v>
      </c>
      <c r="I490" s="347">
        <f t="shared" si="173"/>
        <v>-457.89300000001094</v>
      </c>
      <c r="J490" s="310">
        <f t="shared" si="174"/>
        <v>-5.6398339121734326E-3</v>
      </c>
      <c r="K490" s="159">
        <f t="shared" si="175"/>
        <v>80731.199999999997</v>
      </c>
      <c r="L490" s="159">
        <f t="shared" si="176"/>
        <v>1100.4639999999927</v>
      </c>
      <c r="M490" s="159">
        <f t="shared" si="177"/>
        <v>5</v>
      </c>
      <c r="N490" s="159">
        <f t="shared" si="178"/>
        <v>3.3359999999999999</v>
      </c>
      <c r="O490" s="46"/>
      <c r="P490" s="309">
        <f t="shared" si="179"/>
        <v>-4.7302995867768871E-2</v>
      </c>
      <c r="Q490" s="159">
        <f t="shared" si="180"/>
        <v>3327.6640000000043</v>
      </c>
      <c r="R490" s="341"/>
      <c r="S490" s="341">
        <f t="shared" si="181"/>
        <v>-3672.093000000008</v>
      </c>
      <c r="T490" s="341">
        <f t="shared" si="182"/>
        <v>-440.29892086331034</v>
      </c>
      <c r="U490" s="341">
        <f t="shared" si="183"/>
        <v>9239.7010791366902</v>
      </c>
      <c r="V490" s="159">
        <f t="shared" si="184"/>
        <v>77517</v>
      </c>
      <c r="W490" s="309">
        <f t="shared" si="185"/>
        <v>8.389557122690249</v>
      </c>
      <c r="X490" s="309">
        <f t="shared" si="186"/>
        <v>2.2541268224802735E-3</v>
      </c>
      <c r="Y490" s="309">
        <f t="shared" si="187"/>
        <v>-4.9557122690249145E-2</v>
      </c>
      <c r="Z490" s="342">
        <f t="shared" si="188"/>
        <v>1.0476529399698338</v>
      </c>
      <c r="AA490" s="343">
        <f>SUM(L$2:L490)-SUM(AB$2:AB490)</f>
        <v>-457.89300000001094</v>
      </c>
      <c r="AB490" s="344"/>
      <c r="AC490" s="345">
        <f t="shared" si="189"/>
        <v>-54.875785791368216</v>
      </c>
      <c r="AD490" s="345">
        <f t="shared" si="190"/>
        <v>-9734.8757857913679</v>
      </c>
    </row>
    <row r="491" spans="1:30" hidden="1" x14ac:dyDescent="0.25">
      <c r="A491" s="178">
        <v>44062</v>
      </c>
      <c r="B491" s="333" t="s">
        <v>1014</v>
      </c>
      <c r="C491" s="346" t="s">
        <v>1011</v>
      </c>
      <c r="D491" s="179">
        <v>400</v>
      </c>
      <c r="E491" s="347">
        <v>8.08</v>
      </c>
      <c r="F491" s="158">
        <f t="shared" si="170"/>
        <v>10080</v>
      </c>
      <c r="G491" s="309">
        <f t="shared" si="171"/>
        <v>8.3756044642857148</v>
      </c>
      <c r="H491" s="159">
        <f t="shared" si="172"/>
        <v>84426.093000000008</v>
      </c>
      <c r="I491" s="347">
        <f t="shared" si="173"/>
        <v>-2979.6930000000139</v>
      </c>
      <c r="J491" s="310">
        <f t="shared" si="174"/>
        <v>-3.5293508133794657E-2</v>
      </c>
      <c r="K491" s="159">
        <f t="shared" si="175"/>
        <v>81446.399999999994</v>
      </c>
      <c r="L491" s="159">
        <f t="shared" si="176"/>
        <v>-2521.8000000000029</v>
      </c>
      <c r="M491" s="159">
        <f t="shared" si="177"/>
        <v>5</v>
      </c>
      <c r="N491" s="159">
        <f t="shared" si="178"/>
        <v>0</v>
      </c>
      <c r="O491" s="46"/>
      <c r="P491" s="309">
        <f t="shared" si="179"/>
        <v>-0.29560446428571474</v>
      </c>
      <c r="Q491" s="159">
        <f t="shared" si="180"/>
        <v>-3237</v>
      </c>
      <c r="R491" s="341"/>
      <c r="S491" s="341">
        <f t="shared" si="181"/>
        <v>-6909.093000000008</v>
      </c>
      <c r="T491" s="341">
        <f t="shared" si="182"/>
        <v>-855.08576732673362</v>
      </c>
      <c r="U491" s="341">
        <f t="shared" si="183"/>
        <v>9224.9142326732672</v>
      </c>
      <c r="V491" s="159">
        <f t="shared" si="184"/>
        <v>77517</v>
      </c>
      <c r="W491" s="309">
        <f t="shared" si="185"/>
        <v>8.4030049542841674</v>
      </c>
      <c r="X491" s="309">
        <f t="shared" si="186"/>
        <v>2.7400489998452571E-2</v>
      </c>
      <c r="Y491" s="309">
        <f t="shared" si="187"/>
        <v>-0.32300495428416731</v>
      </c>
      <c r="Z491" s="342">
        <f t="shared" si="188"/>
        <v>1.0926930858932158</v>
      </c>
      <c r="AA491" s="343">
        <f>SUM(L$2:L491)-SUM(AB$2:AB491)</f>
        <v>-2979.6930000000139</v>
      </c>
      <c r="AB491" s="344"/>
      <c r="AC491" s="345">
        <f t="shared" si="189"/>
        <v>-368.5894991955463</v>
      </c>
      <c r="AD491" s="345">
        <f t="shared" si="190"/>
        <v>-10448.589499195547</v>
      </c>
    </row>
    <row r="492" spans="1:30" hidden="1" x14ac:dyDescent="0.25">
      <c r="A492" s="178">
        <v>44062</v>
      </c>
      <c r="B492" s="333" t="s">
        <v>1015</v>
      </c>
      <c r="C492" s="346" t="s">
        <v>931</v>
      </c>
      <c r="D492" s="179">
        <v>400</v>
      </c>
      <c r="E492" s="347">
        <v>7.95</v>
      </c>
      <c r="F492" s="158">
        <f t="shared" si="170"/>
        <v>10480</v>
      </c>
      <c r="G492" s="309">
        <f t="shared" si="171"/>
        <v>8.3598371183206108</v>
      </c>
      <c r="H492" s="159">
        <f t="shared" si="172"/>
        <v>87611.093000000008</v>
      </c>
      <c r="I492" s="347">
        <f t="shared" si="173"/>
        <v>-4295.093000000008</v>
      </c>
      <c r="J492" s="310">
        <f t="shared" si="174"/>
        <v>-4.9024533913759064E-2</v>
      </c>
      <c r="K492" s="159">
        <f t="shared" si="175"/>
        <v>83316</v>
      </c>
      <c r="L492" s="159">
        <f t="shared" si="176"/>
        <v>-1315.3999999999942</v>
      </c>
      <c r="M492" s="159">
        <f t="shared" si="177"/>
        <v>5</v>
      </c>
      <c r="N492" s="159">
        <f t="shared" si="178"/>
        <v>0</v>
      </c>
      <c r="O492" s="46"/>
      <c r="P492" s="309">
        <f t="shared" si="179"/>
        <v>-0.40983711832061065</v>
      </c>
      <c r="Q492" s="159">
        <f t="shared" si="180"/>
        <v>-3185</v>
      </c>
      <c r="R492" s="341"/>
      <c r="S492" s="341">
        <f t="shared" si="181"/>
        <v>-10094.093000000008</v>
      </c>
      <c r="T492" s="341">
        <f t="shared" si="182"/>
        <v>-1269.6972327044034</v>
      </c>
      <c r="U492" s="341">
        <f t="shared" si="183"/>
        <v>9210.3027672955959</v>
      </c>
      <c r="V492" s="159">
        <f t="shared" si="184"/>
        <v>77517</v>
      </c>
      <c r="W492" s="309">
        <f t="shared" si="185"/>
        <v>8.416335701281314</v>
      </c>
      <c r="X492" s="309">
        <f t="shared" si="186"/>
        <v>5.6498582960703203E-2</v>
      </c>
      <c r="Y492" s="309">
        <f t="shared" si="187"/>
        <v>-0.46633570128131385</v>
      </c>
      <c r="Z492" s="342">
        <f t="shared" si="188"/>
        <v>1.1378561883126046</v>
      </c>
      <c r="AA492" s="343">
        <f>SUM(L$2:L492)-SUM(AB$2:AB492)</f>
        <v>-4295.093000000008</v>
      </c>
      <c r="AB492" s="344"/>
      <c r="AC492" s="345">
        <f t="shared" si="189"/>
        <v>-539.99313880503246</v>
      </c>
      <c r="AD492" s="345">
        <f t="shared" si="190"/>
        <v>-11019.993138805032</v>
      </c>
    </row>
    <row r="493" spans="1:30" hidden="1" x14ac:dyDescent="0.25">
      <c r="A493" s="178">
        <v>44063</v>
      </c>
      <c r="B493" s="333" t="s">
        <v>1016</v>
      </c>
      <c r="C493" s="346" t="s">
        <v>1011</v>
      </c>
      <c r="D493" s="179">
        <v>400</v>
      </c>
      <c r="E493" s="347">
        <v>7.71</v>
      </c>
      <c r="F493" s="158">
        <f t="shared" si="170"/>
        <v>10880</v>
      </c>
      <c r="G493" s="309">
        <f t="shared" si="171"/>
        <v>8.3364056066176477</v>
      </c>
      <c r="H493" s="159">
        <f t="shared" si="172"/>
        <v>90700.093000000008</v>
      </c>
      <c r="I493" s="347">
        <f t="shared" si="173"/>
        <v>-6815.2930000000051</v>
      </c>
      <c r="J493" s="310">
        <f t="shared" si="174"/>
        <v>-7.5140970362621434E-2</v>
      </c>
      <c r="K493" s="159">
        <f t="shared" si="175"/>
        <v>83884.800000000003</v>
      </c>
      <c r="L493" s="159">
        <f t="shared" si="176"/>
        <v>-2520.1999999999971</v>
      </c>
      <c r="M493" s="159">
        <f t="shared" si="177"/>
        <v>5</v>
      </c>
      <c r="N493" s="159">
        <f t="shared" si="178"/>
        <v>0</v>
      </c>
      <c r="O493" s="46"/>
      <c r="P493" s="309">
        <f t="shared" si="179"/>
        <v>-0.62640560661764777</v>
      </c>
      <c r="Q493" s="159">
        <f t="shared" si="180"/>
        <v>-3089</v>
      </c>
      <c r="R493" s="341"/>
      <c r="S493" s="341">
        <f t="shared" si="181"/>
        <v>-13183.093000000008</v>
      </c>
      <c r="T493" s="341">
        <f t="shared" si="182"/>
        <v>-1709.8693904020763</v>
      </c>
      <c r="U493" s="341">
        <f t="shared" si="183"/>
        <v>9170.1306095979235</v>
      </c>
      <c r="V493" s="159">
        <f t="shared" si="184"/>
        <v>77517</v>
      </c>
      <c r="W493" s="309">
        <f t="shared" si="185"/>
        <v>8.4532056630542183</v>
      </c>
      <c r="X493" s="309">
        <f t="shared" si="186"/>
        <v>0.11680005643657054</v>
      </c>
      <c r="Y493" s="309">
        <f t="shared" si="187"/>
        <v>-0.74320566305421831</v>
      </c>
      <c r="Z493" s="342">
        <f t="shared" si="188"/>
        <v>1.1864607455658747</v>
      </c>
      <c r="AA493" s="343">
        <f>SUM(L$2:L493)-SUM(AB$2:AB493)</f>
        <v>-6815.2930000000051</v>
      </c>
      <c r="AB493" s="344"/>
      <c r="AC493" s="345">
        <f t="shared" si="189"/>
        <v>-883.51301601815896</v>
      </c>
      <c r="AD493" s="345">
        <f t="shared" si="190"/>
        <v>-11763.51301601816</v>
      </c>
    </row>
    <row r="494" spans="1:30" hidden="1" x14ac:dyDescent="0.25">
      <c r="A494" s="178">
        <v>44063</v>
      </c>
      <c r="B494" s="333" t="s">
        <v>1017</v>
      </c>
      <c r="C494" s="346" t="s">
        <v>1011</v>
      </c>
      <c r="D494" s="179">
        <v>400</v>
      </c>
      <c r="E494" s="347">
        <v>7.58</v>
      </c>
      <c r="F494" s="158">
        <f t="shared" si="170"/>
        <v>11280</v>
      </c>
      <c r="G494" s="309">
        <f t="shared" si="171"/>
        <v>8.3100259751773056</v>
      </c>
      <c r="H494" s="159">
        <f t="shared" si="172"/>
        <v>93737.093000000008</v>
      </c>
      <c r="I494" s="347">
        <f t="shared" si="173"/>
        <v>-8234.6930000000139</v>
      </c>
      <c r="J494" s="310">
        <f t="shared" si="174"/>
        <v>-8.7848819890328847E-2</v>
      </c>
      <c r="K494" s="159">
        <f t="shared" si="175"/>
        <v>85502.399999999994</v>
      </c>
      <c r="L494" s="159">
        <f t="shared" si="176"/>
        <v>-1419.4000000000087</v>
      </c>
      <c r="M494" s="159">
        <f t="shared" si="177"/>
        <v>5</v>
      </c>
      <c r="N494" s="159">
        <f t="shared" si="178"/>
        <v>0</v>
      </c>
      <c r="O494" s="46"/>
      <c r="P494" s="309">
        <f t="shared" si="179"/>
        <v>-0.7300259751773055</v>
      </c>
      <c r="Q494" s="159">
        <f t="shared" si="180"/>
        <v>-3037</v>
      </c>
      <c r="R494" s="341"/>
      <c r="S494" s="341">
        <f t="shared" si="181"/>
        <v>-16220.093000000008</v>
      </c>
      <c r="T494" s="341">
        <f t="shared" si="182"/>
        <v>-2139.8539577836423</v>
      </c>
      <c r="U494" s="341">
        <f t="shared" si="183"/>
        <v>9140.1460422163582</v>
      </c>
      <c r="V494" s="159">
        <f t="shared" si="184"/>
        <v>77517</v>
      </c>
      <c r="W494" s="309">
        <f t="shared" si="185"/>
        <v>8.4809366986004093</v>
      </c>
      <c r="X494" s="309">
        <f t="shared" si="186"/>
        <v>0.17091072342310376</v>
      </c>
      <c r="Y494" s="309">
        <f t="shared" si="187"/>
        <v>-0.90093669860040926</v>
      </c>
      <c r="Z494" s="342">
        <f t="shared" si="188"/>
        <v>1.234115948246354</v>
      </c>
      <c r="AA494" s="343">
        <f>SUM(L$2:L494)-SUM(AB$2:AB494)</f>
        <v>-8234.6930000000139</v>
      </c>
      <c r="AB494" s="344"/>
      <c r="AC494" s="345">
        <f t="shared" si="189"/>
        <v>-1085.8279226253317</v>
      </c>
      <c r="AD494" s="345">
        <f t="shared" si="190"/>
        <v>-12365.827922625333</v>
      </c>
    </row>
    <row r="495" spans="1:30" hidden="1" x14ac:dyDescent="0.25">
      <c r="A495" s="178">
        <v>44064</v>
      </c>
      <c r="B495" s="333" t="s">
        <v>1018</v>
      </c>
      <c r="C495" s="346" t="s">
        <v>1011</v>
      </c>
      <c r="D495" s="179">
        <v>400</v>
      </c>
      <c r="E495" s="347">
        <v>7.49</v>
      </c>
      <c r="F495" s="158">
        <f t="shared" si="170"/>
        <v>11680</v>
      </c>
      <c r="G495" s="309">
        <f t="shared" si="171"/>
        <v>8.2823709760273978</v>
      </c>
      <c r="H495" s="159">
        <f t="shared" si="172"/>
        <v>96738.093000000008</v>
      </c>
      <c r="I495" s="347">
        <f t="shared" si="173"/>
        <v>-9254.8930000000109</v>
      </c>
      <c r="J495" s="310">
        <f t="shared" si="174"/>
        <v>-9.5669582818838528E-2</v>
      </c>
      <c r="K495" s="159">
        <f t="shared" si="175"/>
        <v>87483.199999999997</v>
      </c>
      <c r="L495" s="159">
        <f t="shared" si="176"/>
        <v>-1020.1999999999971</v>
      </c>
      <c r="M495" s="159">
        <f t="shared" si="177"/>
        <v>5</v>
      </c>
      <c r="N495" s="159">
        <f t="shared" si="178"/>
        <v>0</v>
      </c>
      <c r="O495" s="46"/>
      <c r="P495" s="309">
        <f t="shared" si="179"/>
        <v>-0.79237097602739759</v>
      </c>
      <c r="Q495" s="159">
        <f t="shared" si="180"/>
        <v>-3001</v>
      </c>
      <c r="R495" s="341"/>
      <c r="S495" s="341">
        <f t="shared" si="181"/>
        <v>-19221.093000000008</v>
      </c>
      <c r="T495" s="341">
        <f t="shared" si="182"/>
        <v>-2566.2340453938596</v>
      </c>
      <c r="U495" s="341">
        <f t="shared" si="183"/>
        <v>9113.7659546061404</v>
      </c>
      <c r="V495" s="159">
        <f t="shared" si="184"/>
        <v>77517</v>
      </c>
      <c r="W495" s="309">
        <f t="shared" si="185"/>
        <v>8.5054850416498287</v>
      </c>
      <c r="X495" s="309">
        <f t="shared" si="186"/>
        <v>0.22311406562243086</v>
      </c>
      <c r="Y495" s="309">
        <f t="shared" si="187"/>
        <v>-1.0154850416498284</v>
      </c>
      <c r="Z495" s="342">
        <f t="shared" si="188"/>
        <v>1.2815777866335127</v>
      </c>
      <c r="AA495" s="343">
        <f>SUM(L$2:L1033)-SUM(AB$2:AB1033)</f>
        <v>-121803.22099999998</v>
      </c>
      <c r="AB495" s="344"/>
      <c r="AC495" s="345">
        <f t="shared" si="189"/>
        <v>-1235.0154277036063</v>
      </c>
      <c r="AD495" s="345">
        <f t="shared" si="190"/>
        <v>-12915.015427703605</v>
      </c>
    </row>
    <row r="496" spans="1:30" x14ac:dyDescent="0.25">
      <c r="A496" s="178">
        <v>44071</v>
      </c>
      <c r="B496" s="331"/>
      <c r="C496" s="346" t="s">
        <v>69</v>
      </c>
      <c r="D496" s="179">
        <v>400</v>
      </c>
      <c r="E496" s="347">
        <v>7.66</v>
      </c>
      <c r="F496" s="158">
        <f t="shared" si="170"/>
        <v>11280</v>
      </c>
      <c r="G496" s="309">
        <f t="shared" si="171"/>
        <v>8.3051557624113475</v>
      </c>
      <c r="H496" s="159">
        <f t="shared" si="172"/>
        <v>93682.157000000007</v>
      </c>
      <c r="I496" s="347">
        <f t="shared" si="173"/>
        <v>-7277.3570000000036</v>
      </c>
      <c r="J496" s="310">
        <f t="shared" si="174"/>
        <v>-7.7681356119927908E-2</v>
      </c>
      <c r="K496" s="159">
        <f t="shared" si="175"/>
        <v>86404.800000000003</v>
      </c>
      <c r="L496" s="159">
        <f t="shared" si="176"/>
        <v>1977.5360000000073</v>
      </c>
      <c r="M496" s="159">
        <f t="shared" si="177"/>
        <v>5</v>
      </c>
      <c r="N496" s="159">
        <f t="shared" si="178"/>
        <v>3.0640000000000001</v>
      </c>
      <c r="O496" s="46"/>
      <c r="P496" s="309">
        <f t="shared" si="179"/>
        <v>-0.64515576241134731</v>
      </c>
      <c r="Q496" s="159">
        <f t="shared" si="180"/>
        <v>3055.9360000000015</v>
      </c>
      <c r="R496" s="341"/>
      <c r="S496" s="341">
        <f t="shared" si="181"/>
        <v>-16165.157000000007</v>
      </c>
      <c r="T496" s="341">
        <f t="shared" si="182"/>
        <v>-2110.3338120104445</v>
      </c>
      <c r="U496" s="341">
        <f t="shared" si="183"/>
        <v>9169.6661879895546</v>
      </c>
      <c r="V496" s="159">
        <f t="shared" si="184"/>
        <v>77517</v>
      </c>
      <c r="W496" s="309">
        <f t="shared" si="185"/>
        <v>8.453633797654696</v>
      </c>
      <c r="X496" s="309">
        <f t="shared" si="186"/>
        <v>0.14847803524334857</v>
      </c>
      <c r="Y496" s="309">
        <f t="shared" si="187"/>
        <v>-0.79363379765469588</v>
      </c>
      <c r="Z496" s="342">
        <f t="shared" si="188"/>
        <v>1.2301429265521753</v>
      </c>
      <c r="AA496" s="343">
        <f>SUM(L$2:L496)-SUM(AB$2:AB496)</f>
        <v>-7277.3570000000036</v>
      </c>
      <c r="AB496" s="344"/>
      <c r="AC496" s="345">
        <f t="shared" si="189"/>
        <v>-949.57158244125378</v>
      </c>
      <c r="AD496" s="345">
        <f t="shared" si="190"/>
        <v>-12229.571582441255</v>
      </c>
    </row>
    <row r="497" spans="1:30" x14ac:dyDescent="0.25">
      <c r="A497" s="178">
        <v>44071</v>
      </c>
      <c r="B497" s="331"/>
      <c r="C497" s="346" t="s">
        <v>1005</v>
      </c>
      <c r="D497" s="179">
        <v>400</v>
      </c>
      <c r="E497" s="347">
        <v>7.78</v>
      </c>
      <c r="F497" s="158">
        <f t="shared" si="170"/>
        <v>10880</v>
      </c>
      <c r="G497" s="309">
        <f t="shared" si="171"/>
        <v>8.3252085477941176</v>
      </c>
      <c r="H497" s="159">
        <f t="shared" si="172"/>
        <v>90578.269</v>
      </c>
      <c r="I497" s="347">
        <f t="shared" si="173"/>
        <v>-5931.8689999999915</v>
      </c>
      <c r="J497" s="310">
        <f t="shared" si="174"/>
        <v>-6.5488875703729743E-2</v>
      </c>
      <c r="K497" s="159">
        <f t="shared" si="175"/>
        <v>84646.400000000009</v>
      </c>
      <c r="L497" s="159">
        <f t="shared" si="176"/>
        <v>1345.4880000000121</v>
      </c>
      <c r="M497" s="159">
        <f t="shared" si="177"/>
        <v>5</v>
      </c>
      <c r="N497" s="159">
        <f t="shared" si="178"/>
        <v>3.1120000000000001</v>
      </c>
      <c r="O497" s="46"/>
      <c r="P497" s="309">
        <f t="shared" si="179"/>
        <v>-0.54520854779411732</v>
      </c>
      <c r="Q497" s="159">
        <f t="shared" si="180"/>
        <v>3103.8880000000063</v>
      </c>
      <c r="R497" s="341"/>
      <c r="S497" s="341">
        <f t="shared" si="181"/>
        <v>-13061.269</v>
      </c>
      <c r="T497" s="341">
        <f t="shared" si="182"/>
        <v>-1678.8263496143959</v>
      </c>
      <c r="U497" s="341">
        <f t="shared" si="183"/>
        <v>9201.1736503856046</v>
      </c>
      <c r="V497" s="159">
        <f t="shared" si="184"/>
        <v>77517</v>
      </c>
      <c r="W497" s="309">
        <f t="shared" si="185"/>
        <v>8.4246861265085897</v>
      </c>
      <c r="X497" s="309">
        <f t="shared" si="186"/>
        <v>9.9477578714472159E-2</v>
      </c>
      <c r="Y497" s="309">
        <f t="shared" si="187"/>
        <v>-0.64468612650858947</v>
      </c>
      <c r="Z497" s="342">
        <f t="shared" si="188"/>
        <v>1.1824578486836881</v>
      </c>
      <c r="AA497" s="343">
        <f>SUM(L$2:L497)-SUM(AB$2:AB497)</f>
        <v>-5931.8689999999915</v>
      </c>
      <c r="AB497" s="344"/>
      <c r="AC497" s="345">
        <f t="shared" si="189"/>
        <v>-762.06980276349509</v>
      </c>
      <c r="AD497" s="345">
        <f t="shared" si="190"/>
        <v>-11642.069802763495</v>
      </c>
    </row>
    <row r="498" spans="1:30" hidden="1" x14ac:dyDescent="0.25">
      <c r="A498" s="178">
        <v>44082</v>
      </c>
      <c r="B498" s="333" t="s">
        <v>1019</v>
      </c>
      <c r="C498" s="346" t="s">
        <v>1011</v>
      </c>
      <c r="D498" s="179">
        <v>400</v>
      </c>
      <c r="E498" s="347">
        <v>7.33</v>
      </c>
      <c r="F498" s="158">
        <f t="shared" si="170"/>
        <v>11280</v>
      </c>
      <c r="G498" s="309">
        <f t="shared" si="171"/>
        <v>8.2903607269503539</v>
      </c>
      <c r="H498" s="159">
        <f t="shared" si="172"/>
        <v>93515.269</v>
      </c>
      <c r="I498" s="347">
        <f t="shared" si="173"/>
        <v>-10832.869000000006</v>
      </c>
      <c r="J498" s="310">
        <f t="shared" si="174"/>
        <v>-0.11584064416261254</v>
      </c>
      <c r="K498" s="159">
        <f t="shared" si="175"/>
        <v>82682.399999999994</v>
      </c>
      <c r="L498" s="159">
        <f t="shared" si="176"/>
        <v>-4901.0000000000146</v>
      </c>
      <c r="M498" s="159">
        <f t="shared" si="177"/>
        <v>5</v>
      </c>
      <c r="N498" s="159">
        <f t="shared" si="178"/>
        <v>0</v>
      </c>
      <c r="O498" s="46"/>
      <c r="P498" s="309">
        <f t="shared" si="179"/>
        <v>-0.96036072695035379</v>
      </c>
      <c r="Q498" s="159">
        <f t="shared" si="180"/>
        <v>-2937</v>
      </c>
      <c r="R498" s="341"/>
      <c r="S498" s="341">
        <f t="shared" si="181"/>
        <v>-15998.269</v>
      </c>
      <c r="T498" s="341">
        <f t="shared" si="182"/>
        <v>-2182.574215552524</v>
      </c>
      <c r="U498" s="341">
        <f t="shared" si="183"/>
        <v>9097.425784447476</v>
      </c>
      <c r="V498" s="159">
        <f t="shared" si="184"/>
        <v>77517</v>
      </c>
      <c r="W498" s="309">
        <f t="shared" si="185"/>
        <v>8.520762008580423</v>
      </c>
      <c r="X498" s="309">
        <f t="shared" si="186"/>
        <v>0.23040128163006912</v>
      </c>
      <c r="Y498" s="309">
        <f t="shared" si="187"/>
        <v>-1.1907620085804229</v>
      </c>
      <c r="Z498" s="342">
        <f t="shared" si="188"/>
        <v>1.2399111866659851</v>
      </c>
      <c r="AA498" s="343">
        <f>SUM(L$2:L498)-SUM(AB$2:AB498)</f>
        <v>-10832.869000000006</v>
      </c>
      <c r="AB498" s="344"/>
      <c r="AC498" s="345">
        <f t="shared" si="189"/>
        <v>-1477.1422326739437</v>
      </c>
      <c r="AD498" s="345">
        <f t="shared" si="190"/>
        <v>-12757.142232673943</v>
      </c>
    </row>
    <row r="499" spans="1:30" hidden="1" x14ac:dyDescent="0.25">
      <c r="A499" s="178">
        <v>44084</v>
      </c>
      <c r="B499" s="333" t="s">
        <v>1020</v>
      </c>
      <c r="C499" s="346" t="s">
        <v>1011</v>
      </c>
      <c r="D499" s="179">
        <v>400</v>
      </c>
      <c r="E499" s="347">
        <v>7.2</v>
      </c>
      <c r="F499" s="158">
        <f t="shared" si="170"/>
        <v>11680</v>
      </c>
      <c r="G499" s="309">
        <f t="shared" si="171"/>
        <v>8.2534476883561645</v>
      </c>
      <c r="H499" s="159">
        <f t="shared" si="172"/>
        <v>96400.269</v>
      </c>
      <c r="I499" s="347">
        <f t="shared" si="173"/>
        <v>-12304.269</v>
      </c>
      <c r="J499" s="310">
        <f t="shared" si="174"/>
        <v>-0.12763728906192159</v>
      </c>
      <c r="K499" s="159">
        <f t="shared" si="175"/>
        <v>84096</v>
      </c>
      <c r="L499" s="159">
        <f t="shared" si="176"/>
        <v>-1471.3999999999942</v>
      </c>
      <c r="M499" s="159">
        <f t="shared" si="177"/>
        <v>5</v>
      </c>
      <c r="N499" s="159">
        <f t="shared" si="178"/>
        <v>0</v>
      </c>
      <c r="O499" s="46"/>
      <c r="P499" s="309">
        <f t="shared" si="179"/>
        <v>-1.0534476883561643</v>
      </c>
      <c r="Q499" s="159">
        <f t="shared" si="180"/>
        <v>-2885</v>
      </c>
      <c r="R499" s="341"/>
      <c r="S499" s="341">
        <f t="shared" si="181"/>
        <v>-18883.269</v>
      </c>
      <c r="T499" s="341">
        <f t="shared" si="182"/>
        <v>-2622.67625</v>
      </c>
      <c r="U499" s="341">
        <f t="shared" si="183"/>
        <v>9057.3237499999996</v>
      </c>
      <c r="V499" s="159">
        <f t="shared" si="184"/>
        <v>77517</v>
      </c>
      <c r="W499" s="309">
        <f t="shared" si="185"/>
        <v>8.5584883724621204</v>
      </c>
      <c r="X499" s="309">
        <f t="shared" si="186"/>
        <v>0.30504068410595586</v>
      </c>
      <c r="Y499" s="309">
        <f t="shared" si="187"/>
        <v>-1.3584883724621202</v>
      </c>
      <c r="Z499" s="342">
        <f t="shared" si="188"/>
        <v>1.2895641496750074</v>
      </c>
      <c r="AA499" s="343">
        <f>SUM(L$2:L499)-SUM(AB$2:AB499)</f>
        <v>-12304.269</v>
      </c>
      <c r="AB499" s="344"/>
      <c r="AC499" s="345">
        <f t="shared" si="189"/>
        <v>-1708.071786875</v>
      </c>
      <c r="AD499" s="345">
        <f t="shared" si="190"/>
        <v>-13388.071786875</v>
      </c>
    </row>
    <row r="500" spans="1:30" hidden="1" x14ac:dyDescent="0.25">
      <c r="A500" s="178">
        <v>44084</v>
      </c>
      <c r="B500" s="333" t="s">
        <v>1021</v>
      </c>
      <c r="C500" s="346" t="s">
        <v>1011</v>
      </c>
      <c r="D500" s="179">
        <v>500</v>
      </c>
      <c r="E500" s="347">
        <v>7.06</v>
      </c>
      <c r="F500" s="158">
        <f t="shared" si="170"/>
        <v>12180</v>
      </c>
      <c r="G500" s="309">
        <f t="shared" si="171"/>
        <v>8.2048660919540222</v>
      </c>
      <c r="H500" s="159">
        <f t="shared" si="172"/>
        <v>99935.269</v>
      </c>
      <c r="I500" s="347">
        <f t="shared" si="173"/>
        <v>-13944.469000000012</v>
      </c>
      <c r="J500" s="310">
        <f t="shared" si="174"/>
        <v>-0.13953501240888236</v>
      </c>
      <c r="K500" s="159">
        <f t="shared" si="175"/>
        <v>85990.799999999988</v>
      </c>
      <c r="L500" s="159">
        <f t="shared" si="176"/>
        <v>-1640.2000000000116</v>
      </c>
      <c r="M500" s="159">
        <f t="shared" si="177"/>
        <v>5</v>
      </c>
      <c r="N500" s="159">
        <f t="shared" si="178"/>
        <v>0</v>
      </c>
      <c r="O500" s="46"/>
      <c r="P500" s="309">
        <f t="shared" si="179"/>
        <v>-1.1448660919540226</v>
      </c>
      <c r="Q500" s="159">
        <f t="shared" si="180"/>
        <v>-3535</v>
      </c>
      <c r="R500" s="341"/>
      <c r="S500" s="341">
        <f t="shared" si="181"/>
        <v>-22418.269</v>
      </c>
      <c r="T500" s="341">
        <f t="shared" si="182"/>
        <v>-3175.3922096317283</v>
      </c>
      <c r="U500" s="341">
        <f t="shared" si="183"/>
        <v>9004.6077903682708</v>
      </c>
      <c r="V500" s="159">
        <f t="shared" si="184"/>
        <v>77517</v>
      </c>
      <c r="W500" s="309">
        <f t="shared" si="185"/>
        <v>8.6085926011031404</v>
      </c>
      <c r="X500" s="309">
        <f t="shared" si="186"/>
        <v>0.40372650914911823</v>
      </c>
      <c r="Y500" s="309">
        <f t="shared" si="187"/>
        <v>-1.5485926011031408</v>
      </c>
      <c r="Z500" s="342">
        <f t="shared" si="188"/>
        <v>1.352640812743479</v>
      </c>
      <c r="AA500" s="343">
        <f>SUM(L$2:L500)-SUM(AB$2:AB500)</f>
        <v>-13944.469000000012</v>
      </c>
      <c r="AB500" s="344"/>
      <c r="AC500" s="345">
        <f t="shared" si="189"/>
        <v>-1974.1496834985853</v>
      </c>
      <c r="AD500" s="345">
        <f t="shared" si="190"/>
        <v>-14154.149683498585</v>
      </c>
    </row>
    <row r="501" spans="1:30" hidden="1" x14ac:dyDescent="0.25">
      <c r="A501" s="178">
        <v>44085</v>
      </c>
      <c r="B501" s="333" t="s">
        <v>1021</v>
      </c>
      <c r="C501" s="346" t="s">
        <v>931</v>
      </c>
      <c r="D501" s="179">
        <v>500</v>
      </c>
      <c r="E501" s="347">
        <v>7</v>
      </c>
      <c r="F501" s="158">
        <f t="shared" si="170"/>
        <v>12680</v>
      </c>
      <c r="G501" s="309">
        <f t="shared" si="171"/>
        <v>8.1577499211356468</v>
      </c>
      <c r="H501" s="159">
        <f t="shared" si="172"/>
        <v>103440.269</v>
      </c>
      <c r="I501" s="347">
        <f t="shared" si="173"/>
        <v>-14680.269</v>
      </c>
      <c r="J501" s="310">
        <f t="shared" si="174"/>
        <v>-0.14192025158016555</v>
      </c>
      <c r="K501" s="159">
        <f t="shared" si="175"/>
        <v>88760</v>
      </c>
      <c r="L501" s="159">
        <f t="shared" si="176"/>
        <v>-735.79999999998836</v>
      </c>
      <c r="M501" s="159">
        <f t="shared" si="177"/>
        <v>5</v>
      </c>
      <c r="N501" s="159">
        <f t="shared" si="178"/>
        <v>0</v>
      </c>
      <c r="O501" s="46"/>
      <c r="P501" s="309">
        <f t="shared" si="179"/>
        <v>-1.1577499211356468</v>
      </c>
      <c r="Q501" s="159">
        <f t="shared" si="180"/>
        <v>-3505</v>
      </c>
      <c r="R501" s="341"/>
      <c r="S501" s="341">
        <f t="shared" si="181"/>
        <v>-25923.269</v>
      </c>
      <c r="T501" s="341">
        <f t="shared" si="182"/>
        <v>-3703.3241428571428</v>
      </c>
      <c r="U501" s="341">
        <f t="shared" si="183"/>
        <v>8976.6758571428581</v>
      </c>
      <c r="V501" s="159">
        <f t="shared" si="184"/>
        <v>77517</v>
      </c>
      <c r="W501" s="309">
        <f t="shared" si="185"/>
        <v>8.6353792020148212</v>
      </c>
      <c r="X501" s="309">
        <f t="shared" si="186"/>
        <v>0.47762928087917444</v>
      </c>
      <c r="Y501" s="309">
        <f t="shared" si="187"/>
        <v>-1.6353792020148212</v>
      </c>
      <c r="Z501" s="342">
        <f t="shared" si="188"/>
        <v>1.4125496121050598</v>
      </c>
      <c r="AA501" s="343">
        <f>SUM(L$2:L501)-SUM(AB$2:AB501)</f>
        <v>-14680.269</v>
      </c>
      <c r="AB501" s="344"/>
      <c r="AC501" s="345">
        <f t="shared" si="189"/>
        <v>-2096.1326950714288</v>
      </c>
      <c r="AD501" s="345">
        <f t="shared" si="190"/>
        <v>-14776.132695071428</v>
      </c>
    </row>
    <row r="502" spans="1:30" hidden="1" x14ac:dyDescent="0.25">
      <c r="A502" s="178">
        <v>44091</v>
      </c>
      <c r="B502" s="333"/>
      <c r="C502" s="346" t="s">
        <v>1005</v>
      </c>
      <c r="D502" s="179">
        <v>400</v>
      </c>
      <c r="E502" s="347">
        <v>7.3</v>
      </c>
      <c r="F502" s="158">
        <f t="shared" si="170"/>
        <v>12280</v>
      </c>
      <c r="G502" s="309">
        <f t="shared" si="171"/>
        <v>8.1863346091205216</v>
      </c>
      <c r="H502" s="159">
        <f t="shared" si="172"/>
        <v>100528.189</v>
      </c>
      <c r="I502" s="347">
        <f t="shared" si="173"/>
        <v>-10884.188999999998</v>
      </c>
      <c r="J502" s="310">
        <f t="shared" si="174"/>
        <v>-0.10827001966582733</v>
      </c>
      <c r="K502" s="159">
        <f t="shared" si="175"/>
        <v>89644</v>
      </c>
      <c r="L502" s="159">
        <f t="shared" si="176"/>
        <v>3796.0800000000017</v>
      </c>
      <c r="M502" s="159">
        <f t="shared" si="177"/>
        <v>5</v>
      </c>
      <c r="N502" s="159">
        <f t="shared" si="178"/>
        <v>2.92</v>
      </c>
      <c r="O502" s="46"/>
      <c r="P502" s="309">
        <f t="shared" si="179"/>
        <v>-0.88633460912052175</v>
      </c>
      <c r="Q502" s="159">
        <f t="shared" si="180"/>
        <v>2912.0800000000017</v>
      </c>
      <c r="R502" s="341"/>
      <c r="S502" s="341">
        <f t="shared" si="181"/>
        <v>-23011.188999999998</v>
      </c>
      <c r="T502" s="341">
        <f t="shared" si="182"/>
        <v>-3152.2176712328765</v>
      </c>
      <c r="U502" s="341">
        <f t="shared" si="183"/>
        <v>9127.7823287671235</v>
      </c>
      <c r="V502" s="159">
        <f t="shared" si="184"/>
        <v>77517</v>
      </c>
      <c r="W502" s="309">
        <f t="shared" si="185"/>
        <v>8.4924242502691349</v>
      </c>
      <c r="X502" s="309">
        <f t="shared" si="186"/>
        <v>0.30608964114861337</v>
      </c>
      <c r="Y502" s="309">
        <f t="shared" si="187"/>
        <v>-1.1924242502691351</v>
      </c>
      <c r="Z502" s="342">
        <f t="shared" si="188"/>
        <v>1.345343212370254</v>
      </c>
      <c r="AA502" s="343">
        <f>SUM(L$2:L502)-SUM(AB$2:AB502)</f>
        <v>-10884.188999999998</v>
      </c>
      <c r="AB502" s="344"/>
      <c r="AC502" s="345">
        <f t="shared" si="189"/>
        <v>-1490.2393021232874</v>
      </c>
      <c r="AD502" s="345">
        <f t="shared" si="190"/>
        <v>-13770.239302123287</v>
      </c>
    </row>
    <row r="503" spans="1:30" hidden="1" x14ac:dyDescent="0.25">
      <c r="A503" s="178">
        <v>44095</v>
      </c>
      <c r="B503" s="333"/>
      <c r="C503" s="346" t="s">
        <v>1005</v>
      </c>
      <c r="D503" s="179">
        <v>400</v>
      </c>
      <c r="E503" s="347">
        <v>7.49</v>
      </c>
      <c r="F503" s="158">
        <f t="shared" si="170"/>
        <v>11880</v>
      </c>
      <c r="G503" s="309">
        <f t="shared" si="171"/>
        <v>8.2104532828282828</v>
      </c>
      <c r="H503" s="159">
        <f t="shared" si="172"/>
        <v>97540.184999999998</v>
      </c>
      <c r="I503" s="347">
        <f t="shared" si="173"/>
        <v>-8558.9850000000006</v>
      </c>
      <c r="J503" s="310">
        <f t="shared" si="174"/>
        <v>-8.774829574087846E-2</v>
      </c>
      <c r="K503" s="159">
        <f t="shared" si="175"/>
        <v>88981.2</v>
      </c>
      <c r="L503" s="159">
        <f t="shared" si="176"/>
        <v>2325.2039999999979</v>
      </c>
      <c r="M503" s="159">
        <f t="shared" si="177"/>
        <v>5</v>
      </c>
      <c r="N503" s="159">
        <f t="shared" si="178"/>
        <v>2.996</v>
      </c>
      <c r="O503" s="46"/>
      <c r="P503" s="309">
        <f t="shared" si="179"/>
        <v>-0.72045328282828258</v>
      </c>
      <c r="Q503" s="159">
        <f t="shared" si="180"/>
        <v>2988.0040000000008</v>
      </c>
      <c r="R503" s="341"/>
      <c r="S503" s="341">
        <f t="shared" si="181"/>
        <v>-20023.184999999998</v>
      </c>
      <c r="T503" s="341">
        <f t="shared" si="182"/>
        <v>-2673.3224299065419</v>
      </c>
      <c r="U503" s="341">
        <f t="shared" si="183"/>
        <v>9206.6775700934577</v>
      </c>
      <c r="V503" s="159">
        <f t="shared" si="184"/>
        <v>77517</v>
      </c>
      <c r="W503" s="309">
        <f t="shared" si="185"/>
        <v>8.419649695543006</v>
      </c>
      <c r="X503" s="309">
        <f t="shared" si="186"/>
        <v>0.20919641271472322</v>
      </c>
      <c r="Y503" s="309">
        <f t="shared" si="187"/>
        <v>-0.92964969554300581</v>
      </c>
      <c r="Z503" s="342">
        <f t="shared" si="188"/>
        <v>1.2903677694318783</v>
      </c>
      <c r="AA503" s="343">
        <f>SUM(L$2:L1033)-SUM(AB$2:AB1033)</f>
        <v>-121803.22099999998</v>
      </c>
      <c r="AB503" s="344"/>
      <c r="AC503" s="345">
        <f t="shared" si="189"/>
        <v>-1142.1502680240321</v>
      </c>
      <c r="AD503" s="345">
        <f t="shared" si="190"/>
        <v>-13022.150268024032</v>
      </c>
    </row>
    <row r="504" spans="1:30" hidden="1" x14ac:dyDescent="0.25">
      <c r="A504" s="178">
        <v>44098</v>
      </c>
      <c r="B504" s="333" t="s">
        <v>1021</v>
      </c>
      <c r="C504" s="346" t="s">
        <v>1011</v>
      </c>
      <c r="D504" s="179">
        <v>400</v>
      </c>
      <c r="E504" s="347">
        <v>7.11</v>
      </c>
      <c r="F504" s="158">
        <f t="shared" si="170"/>
        <v>12280</v>
      </c>
      <c r="G504" s="309">
        <f t="shared" si="171"/>
        <v>8.1750150651465798</v>
      </c>
      <c r="H504" s="159">
        <f t="shared" si="172"/>
        <v>100389.185</v>
      </c>
      <c r="I504" s="347">
        <f t="shared" si="173"/>
        <v>-13078.384999999995</v>
      </c>
      <c r="J504" s="310">
        <f t="shared" si="174"/>
        <v>-0.13027683211094895</v>
      </c>
      <c r="K504" s="159">
        <f t="shared" si="175"/>
        <v>87310.8</v>
      </c>
      <c r="L504" s="159">
        <f t="shared" si="176"/>
        <v>-4519.3999999999942</v>
      </c>
      <c r="M504" s="159">
        <f t="shared" si="177"/>
        <v>5</v>
      </c>
      <c r="N504" s="159">
        <f t="shared" si="178"/>
        <v>0</v>
      </c>
      <c r="O504" s="46"/>
      <c r="P504" s="309">
        <f t="shared" si="179"/>
        <v>-1.0650150651465795</v>
      </c>
      <c r="Q504" s="159">
        <f t="shared" si="180"/>
        <v>-2849</v>
      </c>
      <c r="R504" s="341"/>
      <c r="S504" s="341">
        <f t="shared" si="181"/>
        <v>-22872.184999999998</v>
      </c>
      <c r="T504" s="341">
        <f t="shared" si="182"/>
        <v>-3216.9036568213778</v>
      </c>
      <c r="U504" s="341">
        <f t="shared" si="183"/>
        <v>9063.0963431786222</v>
      </c>
      <c r="V504" s="159">
        <f t="shared" si="184"/>
        <v>77517</v>
      </c>
      <c r="W504" s="309">
        <f t="shared" si="185"/>
        <v>8.5530371811995032</v>
      </c>
      <c r="X504" s="309">
        <f t="shared" si="186"/>
        <v>0.37802211605292335</v>
      </c>
      <c r="Y504" s="309">
        <f t="shared" si="187"/>
        <v>-1.4430371811995029</v>
      </c>
      <c r="Z504" s="342">
        <f t="shared" si="188"/>
        <v>1.3549453227695847</v>
      </c>
      <c r="AA504" s="343">
        <f>SUM(L$2:L504)-SUM(AB$2:AB504)</f>
        <v>-13078.384999999995</v>
      </c>
      <c r="AB504" s="344"/>
      <c r="AC504" s="345">
        <f t="shared" si="189"/>
        <v>-1838.5155847398023</v>
      </c>
      <c r="AD504" s="345">
        <f t="shared" si="190"/>
        <v>-14118.515584739802</v>
      </c>
    </row>
    <row r="505" spans="1:30" hidden="1" x14ac:dyDescent="0.25">
      <c r="A505" s="178">
        <v>44116</v>
      </c>
      <c r="B505" s="333" t="s">
        <v>1022</v>
      </c>
      <c r="C505" s="346" t="s">
        <v>1005</v>
      </c>
      <c r="D505" s="179">
        <v>400</v>
      </c>
      <c r="E505" s="347">
        <v>7.29</v>
      </c>
      <c r="F505" s="158">
        <f t="shared" si="170"/>
        <v>11880</v>
      </c>
      <c r="G505" s="309">
        <f t="shared" si="171"/>
        <v>8.2054798821548811</v>
      </c>
      <c r="H505" s="159">
        <f t="shared" si="172"/>
        <v>97481.100999999995</v>
      </c>
      <c r="I505" s="347">
        <f t="shared" si="173"/>
        <v>-10875.900999999998</v>
      </c>
      <c r="J505" s="310">
        <f t="shared" si="174"/>
        <v>-0.11156932870505831</v>
      </c>
      <c r="K505" s="159">
        <f t="shared" si="175"/>
        <v>86605.2</v>
      </c>
      <c r="L505" s="159">
        <f t="shared" si="176"/>
        <v>2202.4839999999967</v>
      </c>
      <c r="M505" s="159">
        <f t="shared" si="177"/>
        <v>5</v>
      </c>
      <c r="N505" s="159">
        <f t="shared" si="178"/>
        <v>2.9159999999999999</v>
      </c>
      <c r="O505" s="46"/>
      <c r="P505" s="309">
        <f t="shared" si="179"/>
        <v>-0.91547988215488107</v>
      </c>
      <c r="Q505" s="159">
        <f t="shared" si="180"/>
        <v>2908.0840000000026</v>
      </c>
      <c r="R505" s="341"/>
      <c r="S505" s="341">
        <f t="shared" si="181"/>
        <v>-19964.100999999995</v>
      </c>
      <c r="T505" s="341">
        <f t="shared" si="182"/>
        <v>-2738.5598079561037</v>
      </c>
      <c r="U505" s="341">
        <f t="shared" si="183"/>
        <v>9141.4401920438959</v>
      </c>
      <c r="V505" s="159">
        <f t="shared" si="184"/>
        <v>77517</v>
      </c>
      <c r="W505" s="309">
        <f t="shared" si="185"/>
        <v>8.4797360559735058</v>
      </c>
      <c r="X505" s="309">
        <f t="shared" si="186"/>
        <v>0.27425617381862466</v>
      </c>
      <c r="Y505" s="309">
        <f t="shared" si="187"/>
        <v>-1.1897360559735057</v>
      </c>
      <c r="Z505" s="342">
        <f t="shared" si="188"/>
        <v>1.2995764070457481</v>
      </c>
      <c r="AA505" s="343">
        <f>SUM(L$2:L505)-SUM(AB$2:AB505)</f>
        <v>-10875.900999999998</v>
      </c>
      <c r="AB505" s="344"/>
      <c r="AC505" s="345">
        <f t="shared" si="189"/>
        <v>-1491.1471947187927</v>
      </c>
      <c r="AD505" s="345">
        <f t="shared" si="190"/>
        <v>-13371.147194718793</v>
      </c>
    </row>
    <row r="506" spans="1:30" hidden="1" x14ac:dyDescent="0.25">
      <c r="A506" s="178">
        <v>44120</v>
      </c>
      <c r="B506" s="333" t="s">
        <v>1023</v>
      </c>
      <c r="C506" s="346" t="s">
        <v>1011</v>
      </c>
      <c r="D506" s="179">
        <v>2500</v>
      </c>
      <c r="E506" s="347">
        <v>7.21</v>
      </c>
      <c r="F506" s="158">
        <f t="shared" si="170"/>
        <v>14380</v>
      </c>
      <c r="G506" s="309">
        <f t="shared" si="171"/>
        <v>8.0327608484005566</v>
      </c>
      <c r="H506" s="159">
        <f t="shared" si="172"/>
        <v>115511.101</v>
      </c>
      <c r="I506" s="347">
        <f t="shared" si="173"/>
        <v>-11831.300999999992</v>
      </c>
      <c r="J506" s="310">
        <f t="shared" si="174"/>
        <v>-0.10242566210151528</v>
      </c>
      <c r="K506" s="159">
        <f t="shared" si="175"/>
        <v>103679.8</v>
      </c>
      <c r="L506" s="159">
        <f t="shared" si="176"/>
        <v>-955.39999999999418</v>
      </c>
      <c r="M506" s="159">
        <f t="shared" si="177"/>
        <v>5</v>
      </c>
      <c r="N506" s="159">
        <f t="shared" si="178"/>
        <v>0</v>
      </c>
      <c r="O506" s="46"/>
      <c r="P506" s="309">
        <f t="shared" si="179"/>
        <v>-0.82276084840055663</v>
      </c>
      <c r="Q506" s="159">
        <f t="shared" si="180"/>
        <v>-18030</v>
      </c>
      <c r="R506" s="341"/>
      <c r="S506" s="341">
        <f t="shared" si="181"/>
        <v>-37994.100999999995</v>
      </c>
      <c r="T506" s="341">
        <f t="shared" si="182"/>
        <v>-5269.6395284327318</v>
      </c>
      <c r="U506" s="341">
        <f t="shared" si="183"/>
        <v>9110.3604715672682</v>
      </c>
      <c r="V506" s="159">
        <f t="shared" si="184"/>
        <v>77517</v>
      </c>
      <c r="W506" s="309">
        <f t="shared" si="185"/>
        <v>8.5086644202416117</v>
      </c>
      <c r="X506" s="309">
        <f t="shared" si="186"/>
        <v>0.47590357184105514</v>
      </c>
      <c r="Y506" s="309">
        <f t="shared" si="187"/>
        <v>-1.2986644202416118</v>
      </c>
      <c r="Z506" s="342">
        <f t="shared" si="188"/>
        <v>1.5784227248613125</v>
      </c>
      <c r="AA506" s="343">
        <f>SUM(L$2:L506)-SUM(AB$2:AB506)</f>
        <v>-11831.300999999992</v>
      </c>
      <c r="AB506" s="344"/>
      <c r="AC506" s="345">
        <f t="shared" si="189"/>
        <v>-1640.1366642857133</v>
      </c>
      <c r="AD506" s="345">
        <f t="shared" si="190"/>
        <v>-16020.136664285714</v>
      </c>
    </row>
    <row r="507" spans="1:30" hidden="1" x14ac:dyDescent="0.25">
      <c r="A507" s="178">
        <v>44124</v>
      </c>
      <c r="B507" s="333" t="s">
        <v>1021</v>
      </c>
      <c r="C507" s="346" t="s">
        <v>931</v>
      </c>
      <c r="D507" s="179">
        <v>600</v>
      </c>
      <c r="E507" s="347">
        <v>7.03</v>
      </c>
      <c r="F507" s="158">
        <f t="shared" si="170"/>
        <v>14980</v>
      </c>
      <c r="G507" s="309">
        <f t="shared" si="171"/>
        <v>7.992930640854472</v>
      </c>
      <c r="H507" s="159">
        <f t="shared" si="172"/>
        <v>119734.101</v>
      </c>
      <c r="I507" s="347">
        <f t="shared" si="173"/>
        <v>-14424.700999999986</v>
      </c>
      <c r="J507" s="310">
        <f t="shared" si="174"/>
        <v>-0.12047278828276323</v>
      </c>
      <c r="K507" s="159">
        <f t="shared" si="175"/>
        <v>105309.40000000001</v>
      </c>
      <c r="L507" s="159">
        <f t="shared" si="176"/>
        <v>-2593.3999999999942</v>
      </c>
      <c r="M507" s="159">
        <f t="shared" si="177"/>
        <v>5</v>
      </c>
      <c r="N507" s="159">
        <f t="shared" si="178"/>
        <v>0</v>
      </c>
      <c r="O507" s="46"/>
      <c r="P507" s="309">
        <f t="shared" si="179"/>
        <v>-0.96293064085447178</v>
      </c>
      <c r="Q507" s="159">
        <f t="shared" si="180"/>
        <v>-4223</v>
      </c>
      <c r="R507" s="341"/>
      <c r="S507" s="341">
        <f t="shared" si="181"/>
        <v>-42217.100999999995</v>
      </c>
      <c r="T507" s="341">
        <f t="shared" si="182"/>
        <v>-6005.2775248933131</v>
      </c>
      <c r="U507" s="341">
        <f t="shared" si="183"/>
        <v>8974.722475106686</v>
      </c>
      <c r="V507" s="159">
        <f t="shared" si="184"/>
        <v>77517</v>
      </c>
      <c r="W507" s="309">
        <f t="shared" si="185"/>
        <v>8.6372587247137709</v>
      </c>
      <c r="X507" s="309">
        <f t="shared" si="186"/>
        <v>0.64432808385929885</v>
      </c>
      <c r="Y507" s="309">
        <f t="shared" si="187"/>
        <v>-1.6072587247137706</v>
      </c>
      <c r="Z507" s="342">
        <f t="shared" si="188"/>
        <v>1.669132392845599</v>
      </c>
      <c r="AA507" s="343">
        <f>SUM(L$2:L507)-SUM(AB$2:AB507)</f>
        <v>-14424.700999999986</v>
      </c>
      <c r="AB507" s="344"/>
      <c r="AC507" s="345">
        <f t="shared" si="189"/>
        <v>-2050.8518704836397</v>
      </c>
      <c r="AD507" s="345">
        <f t="shared" si="190"/>
        <v>-17030.851870483639</v>
      </c>
    </row>
    <row r="508" spans="1:30" hidden="1" x14ac:dyDescent="0.25">
      <c r="A508" s="178">
        <v>44127</v>
      </c>
      <c r="B508" s="333" t="s">
        <v>1024</v>
      </c>
      <c r="C508" s="346" t="s">
        <v>1011</v>
      </c>
      <c r="D508" s="179">
        <v>400</v>
      </c>
      <c r="E508" s="347">
        <v>6.97</v>
      </c>
      <c r="F508" s="158">
        <f t="shared" si="170"/>
        <v>15380</v>
      </c>
      <c r="G508" s="309">
        <f t="shared" si="171"/>
        <v>7.96665156046814</v>
      </c>
      <c r="H508" s="159">
        <f t="shared" si="172"/>
        <v>122527.101</v>
      </c>
      <c r="I508" s="347">
        <f t="shared" si="173"/>
        <v>-15328.501000000004</v>
      </c>
      <c r="J508" s="310">
        <f t="shared" si="174"/>
        <v>-0.12510294355205545</v>
      </c>
      <c r="K508" s="159">
        <f t="shared" si="175"/>
        <v>107198.59999999999</v>
      </c>
      <c r="L508" s="159">
        <f t="shared" si="176"/>
        <v>-903.80000000001746</v>
      </c>
      <c r="M508" s="159">
        <f t="shared" si="177"/>
        <v>5</v>
      </c>
      <c r="N508" s="159">
        <f t="shared" si="178"/>
        <v>0</v>
      </c>
      <c r="O508" s="46"/>
      <c r="P508" s="309">
        <f t="shared" si="179"/>
        <v>-0.9966515604681403</v>
      </c>
      <c r="Q508" s="159">
        <f t="shared" si="180"/>
        <v>-2793</v>
      </c>
      <c r="R508" s="341"/>
      <c r="S508" s="341">
        <f t="shared" si="181"/>
        <v>-45010.100999999995</v>
      </c>
      <c r="T508" s="341">
        <f t="shared" si="182"/>
        <v>-6457.6902439024389</v>
      </c>
      <c r="U508" s="341">
        <f t="shared" si="183"/>
        <v>8922.3097560975621</v>
      </c>
      <c r="V508" s="159">
        <f t="shared" si="184"/>
        <v>77517</v>
      </c>
      <c r="W508" s="309">
        <f t="shared" si="185"/>
        <v>8.6879969558358354</v>
      </c>
      <c r="X508" s="309">
        <f t="shared" si="186"/>
        <v>0.72134539536769537</v>
      </c>
      <c r="Y508" s="309">
        <f t="shared" si="187"/>
        <v>-1.7179969558358357</v>
      </c>
      <c r="Z508" s="342">
        <f t="shared" si="188"/>
        <v>1.7237688917367178</v>
      </c>
      <c r="AA508" s="343">
        <f>SUM(L$2:L508)-SUM(AB$2:AB508)</f>
        <v>-15328.501000000004</v>
      </c>
      <c r="AB508" s="344"/>
      <c r="AC508" s="345">
        <f t="shared" si="189"/>
        <v>-2198.1114418220955</v>
      </c>
      <c r="AD508" s="345">
        <f t="shared" si="190"/>
        <v>-17578.111441822097</v>
      </c>
    </row>
    <row r="509" spans="1:30" hidden="1" x14ac:dyDescent="0.25">
      <c r="A509" s="178">
        <v>44148</v>
      </c>
      <c r="B509" s="333"/>
      <c r="C509" s="346" t="s">
        <v>1005</v>
      </c>
      <c r="D509" s="179">
        <v>400</v>
      </c>
      <c r="E509" s="347">
        <v>7.12</v>
      </c>
      <c r="F509" s="158">
        <f t="shared" si="170"/>
        <v>14980</v>
      </c>
      <c r="G509" s="309">
        <f t="shared" si="171"/>
        <v>7.9897829773030704</v>
      </c>
      <c r="H509" s="159">
        <f t="shared" si="172"/>
        <v>119686.94899999999</v>
      </c>
      <c r="I509" s="347">
        <f t="shared" si="173"/>
        <v>-13029.348999999987</v>
      </c>
      <c r="J509" s="310">
        <f t="shared" si="174"/>
        <v>-0.10886190272926076</v>
      </c>
      <c r="K509" s="159">
        <f t="shared" si="175"/>
        <v>106657.60000000001</v>
      </c>
      <c r="L509" s="159">
        <f t="shared" si="176"/>
        <v>2299.1520000000164</v>
      </c>
      <c r="M509" s="159">
        <f t="shared" si="177"/>
        <v>5</v>
      </c>
      <c r="N509" s="159">
        <f t="shared" si="178"/>
        <v>2.8479999999999999</v>
      </c>
      <c r="O509" s="46"/>
      <c r="P509" s="309">
        <f t="shared" si="179"/>
        <v>-0.8697829773030703</v>
      </c>
      <c r="Q509" s="159">
        <f t="shared" si="180"/>
        <v>2840.1520000000019</v>
      </c>
      <c r="R509" s="341"/>
      <c r="S509" s="341">
        <f t="shared" si="181"/>
        <v>-42169.948999999993</v>
      </c>
      <c r="T509" s="341">
        <f t="shared" si="182"/>
        <v>-5922.7456460674148</v>
      </c>
      <c r="U509" s="341">
        <f t="shared" si="183"/>
        <v>9057.2543539325852</v>
      </c>
      <c r="V509" s="159">
        <f t="shared" si="184"/>
        <v>77517</v>
      </c>
      <c r="W509" s="309">
        <f t="shared" si="185"/>
        <v>8.5585539470184759</v>
      </c>
      <c r="X509" s="309">
        <f t="shared" si="186"/>
        <v>0.56877096971540553</v>
      </c>
      <c r="Y509" s="309">
        <f t="shared" si="187"/>
        <v>-1.4385539470184758</v>
      </c>
      <c r="Z509" s="342">
        <f t="shared" si="188"/>
        <v>1.6539228572614622</v>
      </c>
      <c r="AA509" s="343">
        <f>SUM(L$2:L509)-SUM(AB$2:AB509)</f>
        <v>-13029.348999999987</v>
      </c>
      <c r="AB509" s="344"/>
      <c r="AC509" s="345">
        <f t="shared" si="189"/>
        <v>-1829.0497648174139</v>
      </c>
      <c r="AD509" s="345">
        <f t="shared" si="190"/>
        <v>-16809.049764817413</v>
      </c>
    </row>
    <row r="510" spans="1:30" hidden="1" x14ac:dyDescent="0.25">
      <c r="A510" s="178">
        <v>44151</v>
      </c>
      <c r="B510" s="333"/>
      <c r="C510" s="346" t="s">
        <v>1005</v>
      </c>
      <c r="D510" s="179">
        <v>400</v>
      </c>
      <c r="E510" s="347">
        <v>7.44</v>
      </c>
      <c r="F510" s="158">
        <f t="shared" si="170"/>
        <v>14580</v>
      </c>
      <c r="G510" s="309">
        <f t="shared" si="171"/>
        <v>8.0054132373113855</v>
      </c>
      <c r="H510" s="159">
        <f t="shared" si="172"/>
        <v>116718.92499999999</v>
      </c>
      <c r="I510" s="347">
        <f t="shared" si="173"/>
        <v>-8243.7249999999767</v>
      </c>
      <c r="J510" s="310">
        <f t="shared" si="174"/>
        <v>-7.0628863314154022E-2</v>
      </c>
      <c r="K510" s="159">
        <f t="shared" si="175"/>
        <v>108475.20000000001</v>
      </c>
      <c r="L510" s="159">
        <f t="shared" si="176"/>
        <v>4785.6240000000107</v>
      </c>
      <c r="M510" s="159">
        <f t="shared" si="177"/>
        <v>5</v>
      </c>
      <c r="N510" s="159">
        <f t="shared" si="178"/>
        <v>2.976</v>
      </c>
      <c r="O510" s="46"/>
      <c r="P510" s="309">
        <f t="shared" si="179"/>
        <v>-0.56541323731138515</v>
      </c>
      <c r="Q510" s="159">
        <f t="shared" si="180"/>
        <v>2968.0240000000049</v>
      </c>
      <c r="R510" s="341"/>
      <c r="S510" s="341">
        <f t="shared" si="181"/>
        <v>-39201.924999999988</v>
      </c>
      <c r="T510" s="341">
        <f t="shared" si="182"/>
        <v>-5269.0759408602134</v>
      </c>
      <c r="U510" s="341">
        <f t="shared" si="183"/>
        <v>9310.9240591397866</v>
      </c>
      <c r="V510" s="159">
        <f t="shared" si="184"/>
        <v>77517</v>
      </c>
      <c r="W510" s="309">
        <f t="shared" si="185"/>
        <v>8.3253820466839468</v>
      </c>
      <c r="X510" s="309">
        <f t="shared" si="186"/>
        <v>0.31996880937256122</v>
      </c>
      <c r="Y510" s="309">
        <f t="shared" si="187"/>
        <v>-0.88538204668394638</v>
      </c>
      <c r="Z510" s="342">
        <f t="shared" si="188"/>
        <v>1.565902579313595</v>
      </c>
      <c r="AA510" s="343">
        <f>SUM(L$2:L510)-SUM(AB$2:AB510)</f>
        <v>-8243.7249999999767</v>
      </c>
      <c r="AB510" s="344"/>
      <c r="AC510" s="345">
        <f t="shared" si="189"/>
        <v>-1107.473539986556</v>
      </c>
      <c r="AD510" s="345">
        <f t="shared" si="190"/>
        <v>-15687.473539986557</v>
      </c>
    </row>
    <row r="511" spans="1:30" hidden="1" x14ac:dyDescent="0.25">
      <c r="A511" s="178">
        <v>44152</v>
      </c>
      <c r="B511" s="333"/>
      <c r="C511" s="346" t="s">
        <v>1005</v>
      </c>
      <c r="D511" s="179">
        <v>400</v>
      </c>
      <c r="E511" s="347">
        <v>7.59</v>
      </c>
      <c r="F511" s="158">
        <f t="shared" ref="F511:F514" si="192">IF(C511="买",F510+D511,F510-D511)</f>
        <v>14180</v>
      </c>
      <c r="G511" s="309">
        <f t="shared" ref="G511:G514" si="193">H511/F511</f>
        <v>8.0176982369534535</v>
      </c>
      <c r="H511" s="159">
        <f t="shared" ref="H511:H514" si="194">IF(C511="买",H510+D511*E511+M511+N511,H510+-1*D511*E511+M511+N511)+O510</f>
        <v>113690.96099999998</v>
      </c>
      <c r="I511" s="347">
        <f t="shared" ref="I511:I514" si="195">-H511+K511</f>
        <v>-6064.7609999999841</v>
      </c>
      <c r="J511" s="310">
        <f t="shared" ref="J511:J514" si="196">(E511-G511)/G511</f>
        <v>-5.3344267184090161E-2</v>
      </c>
      <c r="K511" s="159">
        <f t="shared" ref="K511:K514" si="197">F511*E511</f>
        <v>107626.2</v>
      </c>
      <c r="L511" s="159">
        <f t="shared" ref="L511:L514" si="198">I511-I510</f>
        <v>2178.9639999999927</v>
      </c>
      <c r="M511" s="159">
        <f t="shared" ref="M511:M514" si="199">IF(D511*E511*2.5/10000&gt;5,D511*E511*2.5/10000,5)</f>
        <v>5</v>
      </c>
      <c r="N511" s="159">
        <f t="shared" ref="N511:N514" si="200">IF(C511="卖",D511*E511/1000,0)</f>
        <v>3.036</v>
      </c>
      <c r="O511" s="46"/>
      <c r="P511" s="309">
        <f t="shared" ref="P511:P514" si="201">E511-G511</f>
        <v>-0.42769823695345366</v>
      </c>
      <c r="Q511" s="159">
        <f t="shared" ref="Q511:Q514" si="202">(H511-H510)*-1</f>
        <v>3027.9640000000072</v>
      </c>
      <c r="R511" s="341"/>
      <c r="S511" s="341">
        <f t="shared" ref="S511:S514" si="203">S510+Q511+O511+R511</f>
        <v>-36173.960999999981</v>
      </c>
      <c r="T511" s="341">
        <f t="shared" ref="T511:T514" si="204">S511/E511</f>
        <v>-4766.0027667984168</v>
      </c>
      <c r="U511" s="341">
        <f t="shared" ref="U511:U514" si="205">F511+T511</f>
        <v>9413.9972332015823</v>
      </c>
      <c r="V511" s="159">
        <f t="shared" ref="V511:V514" si="206">H511+S511</f>
        <v>77517</v>
      </c>
      <c r="W511" s="309">
        <f t="shared" ref="W511:W514" si="207">V511/U511</f>
        <v>8.2342280414753688</v>
      </c>
      <c r="X511" s="309">
        <f t="shared" ref="X511:X514" si="208">W511-G511</f>
        <v>0.21652980452191528</v>
      </c>
      <c r="Y511" s="309">
        <f t="shared" ref="Y511:Y514" si="209">(X511-P511)*-1</f>
        <v>-0.64422804147536894</v>
      </c>
      <c r="Z511" s="342">
        <f t="shared" ref="Z511:Z514" si="210">F511/U511</f>
        <v>1.5062677042212769</v>
      </c>
      <c r="AA511" s="343">
        <f>SUM(L$2:L511)-SUM(AB$2:AB511)</f>
        <v>-6064.7609999999841</v>
      </c>
      <c r="AB511" s="344"/>
      <c r="AC511" s="345">
        <f t="shared" ref="AC511:AC514" si="211">I511/E511*(1-0.0005)</f>
        <v>-798.64672193675688</v>
      </c>
      <c r="AD511" s="345">
        <f t="shared" ref="AD511:AD514" si="212">AC511-F511</f>
        <v>-14978.646721936757</v>
      </c>
    </row>
    <row r="512" spans="1:30" hidden="1" x14ac:dyDescent="0.25">
      <c r="A512" s="178">
        <v>44155</v>
      </c>
      <c r="B512" s="333" t="s">
        <v>1025</v>
      </c>
      <c r="C512" s="346" t="s">
        <v>923</v>
      </c>
      <c r="D512" s="179">
        <v>400</v>
      </c>
      <c r="E512" s="347">
        <v>7.35</v>
      </c>
      <c r="F512" s="158">
        <f t="shared" si="192"/>
        <v>14580</v>
      </c>
      <c r="G512" s="309">
        <f t="shared" si="193"/>
        <v>7.999722976680383</v>
      </c>
      <c r="H512" s="159">
        <f t="shared" si="194"/>
        <v>116635.96099999998</v>
      </c>
      <c r="I512" s="347">
        <f t="shared" si="195"/>
        <v>-9472.9609999999811</v>
      </c>
      <c r="J512" s="310">
        <f t="shared" si="196"/>
        <v>-8.1218184501433408E-2</v>
      </c>
      <c r="K512" s="159">
        <f t="shared" si="197"/>
        <v>107163</v>
      </c>
      <c r="L512" s="159">
        <f t="shared" si="198"/>
        <v>-3408.1999999999971</v>
      </c>
      <c r="M512" s="159">
        <f t="shared" si="199"/>
        <v>5</v>
      </c>
      <c r="N512" s="159">
        <f t="shared" si="200"/>
        <v>0</v>
      </c>
      <c r="O512" s="46"/>
      <c r="P512" s="309">
        <f t="shared" si="201"/>
        <v>-0.64972297668038337</v>
      </c>
      <c r="Q512" s="159">
        <f t="shared" si="202"/>
        <v>-2945</v>
      </c>
      <c r="R512" s="341"/>
      <c r="S512" s="341">
        <f t="shared" si="203"/>
        <v>-39118.960999999981</v>
      </c>
      <c r="T512" s="341">
        <f t="shared" si="204"/>
        <v>-5322.3076190476168</v>
      </c>
      <c r="U512" s="341">
        <f t="shared" si="205"/>
        <v>9257.6923809523832</v>
      </c>
      <c r="V512" s="159">
        <f t="shared" si="206"/>
        <v>77517</v>
      </c>
      <c r="W512" s="309">
        <f t="shared" si="207"/>
        <v>8.3732529457870637</v>
      </c>
      <c r="X512" s="309">
        <f t="shared" si="208"/>
        <v>0.37352996910668068</v>
      </c>
      <c r="Y512" s="309">
        <f t="shared" si="209"/>
        <v>-1.023252945787064</v>
      </c>
      <c r="Z512" s="342">
        <f t="shared" si="210"/>
        <v>1.5749065101793851</v>
      </c>
      <c r="AA512" s="343">
        <f>SUM(L$2:L512)-SUM(AB$2:AB512)</f>
        <v>-9472.9609999999811</v>
      </c>
      <c r="AB512" s="344"/>
      <c r="AC512" s="345">
        <f t="shared" si="211"/>
        <v>-1288.1938121768685</v>
      </c>
      <c r="AD512" s="345">
        <f t="shared" si="212"/>
        <v>-15868.193812176869</v>
      </c>
    </row>
    <row r="513" spans="1:30" hidden="1" x14ac:dyDescent="0.25">
      <c r="A513" s="178">
        <v>44158</v>
      </c>
      <c r="B513" s="333"/>
      <c r="C513" s="346" t="s">
        <v>1026</v>
      </c>
      <c r="D513" s="179">
        <v>400</v>
      </c>
      <c r="E513" s="347">
        <v>7.56</v>
      </c>
      <c r="F513" s="158">
        <f t="shared" si="192"/>
        <v>14180</v>
      </c>
      <c r="G513" s="309">
        <f t="shared" si="193"/>
        <v>8.0126928772919594</v>
      </c>
      <c r="H513" s="159">
        <f t="shared" si="194"/>
        <v>113619.98499999999</v>
      </c>
      <c r="I513" s="347">
        <f t="shared" si="195"/>
        <v>-6419.1849999999977</v>
      </c>
      <c r="J513" s="310">
        <f t="shared" si="196"/>
        <v>-5.6496971021427186E-2</v>
      </c>
      <c r="K513" s="159">
        <f t="shared" si="197"/>
        <v>107200.79999999999</v>
      </c>
      <c r="L513" s="159">
        <f t="shared" si="198"/>
        <v>3053.7759999999835</v>
      </c>
      <c r="M513" s="159">
        <f t="shared" si="199"/>
        <v>5</v>
      </c>
      <c r="N513" s="159">
        <f t="shared" si="200"/>
        <v>3.024</v>
      </c>
      <c r="O513" s="46"/>
      <c r="P513" s="309">
        <f t="shared" si="201"/>
        <v>-0.45269287729195984</v>
      </c>
      <c r="Q513" s="159">
        <f t="shared" si="202"/>
        <v>3015.9759999999951</v>
      </c>
      <c r="R513" s="341"/>
      <c r="S513" s="341">
        <f t="shared" si="203"/>
        <v>-36102.984999999986</v>
      </c>
      <c r="T513" s="341">
        <f t="shared" si="204"/>
        <v>-4775.5271164021151</v>
      </c>
      <c r="U513" s="341">
        <f t="shared" si="205"/>
        <v>9404.4728835978858</v>
      </c>
      <c r="V513" s="159">
        <f t="shared" si="206"/>
        <v>77517</v>
      </c>
      <c r="W513" s="309">
        <f t="shared" si="207"/>
        <v>8.242567229386724</v>
      </c>
      <c r="X513" s="309">
        <f t="shared" si="208"/>
        <v>0.22987435209476459</v>
      </c>
      <c r="Y513" s="309">
        <f t="shared" si="209"/>
        <v>-0.68256722938672443</v>
      </c>
      <c r="Z513" s="342">
        <f t="shared" si="210"/>
        <v>1.5077931719842583</v>
      </c>
      <c r="AA513" s="343">
        <f>SUM(L$2:L513)-SUM(AB$2:AB513)</f>
        <v>-6419.1849999999977</v>
      </c>
      <c r="AB513" s="344"/>
      <c r="AC513" s="345">
        <f t="shared" si="211"/>
        <v>-848.67399570105795</v>
      </c>
      <c r="AD513" s="345">
        <f t="shared" si="212"/>
        <v>-15028.673995701058</v>
      </c>
    </row>
    <row r="514" spans="1:30" x14ac:dyDescent="0.25">
      <c r="A514" s="178">
        <v>44158</v>
      </c>
      <c r="B514" s="331"/>
      <c r="C514" s="346" t="s">
        <v>928</v>
      </c>
      <c r="D514" s="179">
        <v>400</v>
      </c>
      <c r="E514" s="347">
        <v>7.64</v>
      </c>
      <c r="F514" s="158">
        <f t="shared" si="192"/>
        <v>13780</v>
      </c>
      <c r="G514" s="309">
        <f t="shared" si="193"/>
        <v>8.0240958635703912</v>
      </c>
      <c r="H514" s="159">
        <f t="shared" si="194"/>
        <v>110572.04099999998</v>
      </c>
      <c r="I514" s="347">
        <f t="shared" si="195"/>
        <v>-5292.8409999999858</v>
      </c>
      <c r="J514" s="310">
        <f t="shared" si="196"/>
        <v>-4.7867805931157546E-2</v>
      </c>
      <c r="K514" s="159">
        <f t="shared" si="197"/>
        <v>105279.2</v>
      </c>
      <c r="L514" s="159">
        <f t="shared" si="198"/>
        <v>1126.3440000000119</v>
      </c>
      <c r="M514" s="159">
        <f t="shared" si="199"/>
        <v>5</v>
      </c>
      <c r="N514" s="159">
        <f t="shared" si="200"/>
        <v>3.056</v>
      </c>
      <c r="O514" s="46"/>
      <c r="P514" s="309">
        <f t="shared" si="201"/>
        <v>-0.38409586357039149</v>
      </c>
      <c r="Q514" s="159">
        <f t="shared" si="202"/>
        <v>3047.9440000000031</v>
      </c>
      <c r="R514" s="341"/>
      <c r="S514" s="341">
        <f t="shared" si="203"/>
        <v>-33055.040999999983</v>
      </c>
      <c r="T514" s="341">
        <f t="shared" si="204"/>
        <v>-4326.5760471204167</v>
      </c>
      <c r="U514" s="341">
        <f t="shared" si="205"/>
        <v>9453.4239528795842</v>
      </c>
      <c r="V514" s="159">
        <f t="shared" si="206"/>
        <v>77517</v>
      </c>
      <c r="W514" s="309">
        <f t="shared" si="207"/>
        <v>8.1998861350535055</v>
      </c>
      <c r="X514" s="309">
        <f t="shared" si="208"/>
        <v>0.17579027148311432</v>
      </c>
      <c r="Y514" s="309">
        <f t="shared" si="209"/>
        <v>-0.55988613505350582</v>
      </c>
      <c r="Z514" s="342">
        <f t="shared" si="210"/>
        <v>1.4576729096977088</v>
      </c>
      <c r="AA514" s="343">
        <f>SUM(L$2:L1032)-SUM(AB$2:AB1032)</f>
        <v>-121803.22099999998</v>
      </c>
      <c r="AB514" s="344"/>
      <c r="AC514" s="345">
        <f t="shared" si="211"/>
        <v>-692.4338454842914</v>
      </c>
      <c r="AD514" s="345">
        <f t="shared" si="212"/>
        <v>-14472.433845484291</v>
      </c>
    </row>
    <row r="515" spans="1:30" hidden="1" x14ac:dyDescent="0.25">
      <c r="A515" s="402">
        <v>44160</v>
      </c>
      <c r="B515" s="360" t="s">
        <v>1214</v>
      </c>
      <c r="C515" s="299" t="s">
        <v>63</v>
      </c>
      <c r="D515" s="147">
        <v>400</v>
      </c>
      <c r="E515" s="22">
        <v>7.43</v>
      </c>
      <c r="F515" s="158">
        <f t="shared" ref="F515:F578" si="213">IF(C515="买",F514+D515,F514-D515)</f>
        <v>14180</v>
      </c>
      <c r="G515" s="309">
        <f t="shared" ref="G515:G578" si="214">H515/F515</f>
        <v>8.007689774330041</v>
      </c>
      <c r="H515" s="159">
        <f t="shared" ref="H515:H578" si="215">IF(C515="买",H514+D515*E515+M515+N515,H514+-1*D515*E515+M515+N515)+O514</f>
        <v>113549.04099999998</v>
      </c>
      <c r="I515" s="347">
        <f t="shared" ref="I515:I578" si="216">-H515+K515</f>
        <v>-8191.6409999999887</v>
      </c>
      <c r="J515" s="310">
        <f t="shared" ref="J515:J578" si="217">(E515-G515)/G515</f>
        <v>-7.2141877446591438E-2</v>
      </c>
      <c r="K515" s="159">
        <f t="shared" ref="K515:K578" si="218">F515*E515</f>
        <v>105357.4</v>
      </c>
      <c r="L515" s="159">
        <f t="shared" ref="L515:L578" si="219">I515-I514</f>
        <v>-2898.8000000000029</v>
      </c>
      <c r="M515" s="159">
        <f t="shared" ref="M515:M578" si="220">IF(D515*E515*2.5/10000&gt;5,D515*E515*2.5/10000,5)</f>
        <v>5</v>
      </c>
      <c r="N515" s="159">
        <f t="shared" ref="N515:N578" si="221">IF(C515="卖",D515*E515/1000,0)</f>
        <v>0</v>
      </c>
      <c r="O515" s="46"/>
      <c r="P515" s="309">
        <f t="shared" ref="P515:P578" si="222">E515-G515</f>
        <v>-0.57768977433004132</v>
      </c>
      <c r="Q515" s="159">
        <f t="shared" ref="Q515:Q578" si="223">(H515-H514)*-1</f>
        <v>-2977</v>
      </c>
      <c r="R515" s="341"/>
      <c r="S515" s="341">
        <f t="shared" ref="S515:S578" si="224">S514+Q515+O515+R515</f>
        <v>-36032.040999999983</v>
      </c>
      <c r="T515" s="341">
        <f t="shared" ref="T515:T578" si="225">S515/E515</f>
        <v>-4849.5344549125148</v>
      </c>
      <c r="U515" s="341">
        <f t="shared" ref="U515:U578" si="226">F515+T515</f>
        <v>9330.4655450874852</v>
      </c>
      <c r="V515" s="159">
        <f t="shared" ref="V515:V578" si="227">H515+S515</f>
        <v>77517</v>
      </c>
      <c r="W515" s="309">
        <f t="shared" ref="W515:W578" si="228">V515/U515</f>
        <v>8.3079455816449492</v>
      </c>
      <c r="X515" s="309">
        <f t="shared" ref="X515:X578" si="229">W515-G515</f>
        <v>0.3002558073149082</v>
      </c>
      <c r="Y515" s="309">
        <f t="shared" ref="Y515:Y578" si="230">(X515-P515)*-1</f>
        <v>-0.87794558164494951</v>
      </c>
      <c r="Z515" s="342">
        <f t="shared" ref="Z515:Z578" si="231">F515/U515</f>
        <v>1.5197526780928747</v>
      </c>
      <c r="AA515" s="343">
        <f>SUM(L$2:L515)-SUM(AB$2:AB515)</f>
        <v>-8191.6409999999887</v>
      </c>
      <c r="AB515" s="344"/>
      <c r="AC515" s="345">
        <f t="shared" ref="AC515:AC578" si="232">I515/E515*(1-0.0005)</f>
        <v>-1101.9576284656782</v>
      </c>
      <c r="AD515" s="345">
        <f t="shared" ref="AD515:AD578" si="233">AC515-F515</f>
        <v>-15281.957628465678</v>
      </c>
    </row>
    <row r="516" spans="1:30" hidden="1" x14ac:dyDescent="0.25">
      <c r="A516" s="402">
        <v>44162</v>
      </c>
      <c r="B516" s="360" t="s">
        <v>1220</v>
      </c>
      <c r="C516" s="299" t="s">
        <v>1219</v>
      </c>
      <c r="D516" s="147">
        <v>400</v>
      </c>
      <c r="E516" s="22">
        <v>7.38</v>
      </c>
      <c r="F516" s="158">
        <f t="shared" si="213"/>
        <v>14580</v>
      </c>
      <c r="G516" s="309">
        <f t="shared" si="214"/>
        <v>7.9908121399176943</v>
      </c>
      <c r="H516" s="159">
        <f t="shared" si="215"/>
        <v>116506.04099999998</v>
      </c>
      <c r="I516" s="347">
        <f t="shared" si="216"/>
        <v>-8905.6409999999887</v>
      </c>
      <c r="J516" s="310">
        <f t="shared" si="217"/>
        <v>-7.6439306696551357E-2</v>
      </c>
      <c r="K516" s="159">
        <f t="shared" si="218"/>
        <v>107600.4</v>
      </c>
      <c r="L516" s="159">
        <f t="shared" si="219"/>
        <v>-714</v>
      </c>
      <c r="M516" s="159">
        <f t="shared" si="220"/>
        <v>5</v>
      </c>
      <c r="N516" s="159">
        <f t="shared" si="221"/>
        <v>0</v>
      </c>
      <c r="O516" s="46"/>
      <c r="P516" s="309">
        <f t="shared" si="222"/>
        <v>-0.61081213991769445</v>
      </c>
      <c r="Q516" s="159">
        <f t="shared" si="223"/>
        <v>-2957</v>
      </c>
      <c r="R516" s="341"/>
      <c r="S516" s="341">
        <f t="shared" si="224"/>
        <v>-38989.040999999983</v>
      </c>
      <c r="T516" s="341">
        <f t="shared" si="225"/>
        <v>-5283.0678861788592</v>
      </c>
      <c r="U516" s="341">
        <f t="shared" si="226"/>
        <v>9296.9321138211417</v>
      </c>
      <c r="V516" s="159">
        <f t="shared" si="227"/>
        <v>77517</v>
      </c>
      <c r="W516" s="309">
        <f t="shared" si="228"/>
        <v>8.337911802621484</v>
      </c>
      <c r="X516" s="309">
        <f t="shared" si="229"/>
        <v>0.34709966270378967</v>
      </c>
      <c r="Y516" s="309">
        <f t="shared" si="230"/>
        <v>-0.95791180262148412</v>
      </c>
      <c r="Z516" s="342">
        <f t="shared" si="231"/>
        <v>1.5682592732203418</v>
      </c>
      <c r="AA516" s="343">
        <f>SUM(L$2:L516)-SUM(AB$2:AB516)</f>
        <v>-8905.6409999999887</v>
      </c>
      <c r="AB516" s="344"/>
      <c r="AC516" s="345">
        <f t="shared" si="232"/>
        <v>-1206.1230595528441</v>
      </c>
      <c r="AD516" s="345">
        <f t="shared" si="233"/>
        <v>-15786.123059552843</v>
      </c>
    </row>
    <row r="517" spans="1:30" x14ac:dyDescent="0.25">
      <c r="A517" s="402">
        <v>44165</v>
      </c>
      <c r="B517" s="336"/>
      <c r="C517" s="299" t="s">
        <v>1222</v>
      </c>
      <c r="D517" s="147">
        <v>400</v>
      </c>
      <c r="E517" s="22">
        <v>7.5</v>
      </c>
      <c r="F517" s="158">
        <f t="shared" si="213"/>
        <v>14180</v>
      </c>
      <c r="G517" s="309">
        <f t="shared" si="214"/>
        <v>8.0052215091678409</v>
      </c>
      <c r="H517" s="159">
        <f t="shared" si="215"/>
        <v>113514.04099999998</v>
      </c>
      <c r="I517" s="347">
        <f t="shared" si="216"/>
        <v>-7164.0409999999829</v>
      </c>
      <c r="J517" s="310">
        <f t="shared" si="217"/>
        <v>-6.3111496488791066E-2</v>
      </c>
      <c r="K517" s="159">
        <f t="shared" si="218"/>
        <v>106350</v>
      </c>
      <c r="L517" s="159">
        <f t="shared" si="219"/>
        <v>1741.6000000000058</v>
      </c>
      <c r="M517" s="159">
        <f t="shared" si="220"/>
        <v>5</v>
      </c>
      <c r="N517" s="159">
        <f t="shared" si="221"/>
        <v>3</v>
      </c>
      <c r="O517" s="46"/>
      <c r="P517" s="309">
        <f t="shared" si="222"/>
        <v>-0.50522150916784092</v>
      </c>
      <c r="Q517" s="159">
        <f t="shared" si="223"/>
        <v>2992</v>
      </c>
      <c r="R517" s="341"/>
      <c r="S517" s="341">
        <f t="shared" si="224"/>
        <v>-35997.040999999983</v>
      </c>
      <c r="T517" s="341">
        <f t="shared" si="225"/>
        <v>-4799.6054666666641</v>
      </c>
      <c r="U517" s="341">
        <f t="shared" si="226"/>
        <v>9380.3945333333359</v>
      </c>
      <c r="V517" s="159">
        <f t="shared" si="227"/>
        <v>77517</v>
      </c>
      <c r="W517" s="309">
        <f t="shared" si="228"/>
        <v>8.2637249131198569</v>
      </c>
      <c r="X517" s="309">
        <f t="shared" si="229"/>
        <v>0.25850340395201599</v>
      </c>
      <c r="Y517" s="309">
        <f t="shared" si="230"/>
        <v>-0.76372491311985691</v>
      </c>
      <c r="Z517" s="342">
        <f t="shared" si="231"/>
        <v>1.5116634966270568</v>
      </c>
      <c r="AA517" s="343">
        <f>SUM(L$2:L517)-SUM(AB$2:AB517)</f>
        <v>-7164.0409999999829</v>
      </c>
      <c r="AB517" s="344"/>
      <c r="AC517" s="345">
        <f t="shared" si="232"/>
        <v>-954.72786393333115</v>
      </c>
      <c r="AD517" s="345">
        <f t="shared" si="233"/>
        <v>-15134.727863933331</v>
      </c>
    </row>
    <row r="518" spans="1:30" hidden="1" x14ac:dyDescent="0.25">
      <c r="A518" s="402">
        <v>44167</v>
      </c>
      <c r="B518" s="360" t="s">
        <v>1232</v>
      </c>
      <c r="C518" s="299" t="s">
        <v>1231</v>
      </c>
      <c r="D518" s="147">
        <v>800</v>
      </c>
      <c r="E518" s="22">
        <v>7.52</v>
      </c>
      <c r="F518" s="158">
        <f t="shared" si="213"/>
        <v>14980</v>
      </c>
      <c r="G518" s="309">
        <f t="shared" si="214"/>
        <v>7.9796422563417879</v>
      </c>
      <c r="H518" s="159">
        <f t="shared" si="215"/>
        <v>119535.04099999998</v>
      </c>
      <c r="I518" s="347">
        <f t="shared" si="216"/>
        <v>-6885.4409999999916</v>
      </c>
      <c r="J518" s="310">
        <f t="shared" si="217"/>
        <v>-5.7601862536693242E-2</v>
      </c>
      <c r="K518" s="159">
        <f t="shared" si="218"/>
        <v>112649.59999999999</v>
      </c>
      <c r="L518" s="159">
        <f t="shared" si="219"/>
        <v>278.59999999999127</v>
      </c>
      <c r="M518" s="159">
        <f t="shared" si="220"/>
        <v>5</v>
      </c>
      <c r="N518" s="159">
        <f t="shared" si="221"/>
        <v>0</v>
      </c>
      <c r="O518" s="46"/>
      <c r="P518" s="309">
        <f t="shared" si="222"/>
        <v>-0.45964225634178835</v>
      </c>
      <c r="Q518" s="159">
        <f t="shared" si="223"/>
        <v>-6021</v>
      </c>
      <c r="R518" s="341"/>
      <c r="S518" s="341">
        <f t="shared" si="224"/>
        <v>-42018.040999999983</v>
      </c>
      <c r="T518" s="341">
        <f t="shared" si="225"/>
        <v>-5587.5054521276579</v>
      </c>
      <c r="U518" s="341">
        <f t="shared" si="226"/>
        <v>9392.4945478723421</v>
      </c>
      <c r="V518" s="159">
        <f t="shared" si="227"/>
        <v>77517</v>
      </c>
      <c r="W518" s="309">
        <f t="shared" si="228"/>
        <v>8.2530790520990749</v>
      </c>
      <c r="X518" s="309">
        <f t="shared" si="229"/>
        <v>0.27343679575728697</v>
      </c>
      <c r="Y518" s="309">
        <f t="shared" si="230"/>
        <v>-0.73307905209907531</v>
      </c>
      <c r="Z518" s="342">
        <f t="shared" si="231"/>
        <v>1.5948904653230149</v>
      </c>
      <c r="AA518" s="343">
        <f>SUM(L$2:L518)-SUM(AB$2:AB518)</f>
        <v>-6885.4409999999916</v>
      </c>
      <c r="AB518" s="344"/>
      <c r="AC518" s="345">
        <f t="shared" si="232"/>
        <v>-915.15934567819045</v>
      </c>
      <c r="AD518" s="345">
        <f t="shared" si="233"/>
        <v>-15895.15934567819</v>
      </c>
    </row>
    <row r="519" spans="1:30" x14ac:dyDescent="0.25">
      <c r="A519" s="402">
        <v>44172</v>
      </c>
      <c r="B519" s="336"/>
      <c r="C519" s="299" t="s">
        <v>1233</v>
      </c>
      <c r="D519" s="147">
        <v>400</v>
      </c>
      <c r="E519" s="22">
        <v>7.65</v>
      </c>
      <c r="F519" s="158">
        <f t="shared" si="213"/>
        <v>14580</v>
      </c>
      <c r="G519" s="309">
        <f t="shared" si="214"/>
        <v>7.9892387517146766</v>
      </c>
      <c r="H519" s="159">
        <f t="shared" si="215"/>
        <v>116483.10099999998</v>
      </c>
      <c r="I519" s="347">
        <f t="shared" si="216"/>
        <v>-4946.1009999999806</v>
      </c>
      <c r="J519" s="310">
        <f t="shared" si="217"/>
        <v>-4.2461961928709123E-2</v>
      </c>
      <c r="K519" s="159">
        <f t="shared" si="218"/>
        <v>111537</v>
      </c>
      <c r="L519" s="159">
        <f t="shared" si="219"/>
        <v>1939.3400000000111</v>
      </c>
      <c r="M519" s="159">
        <f t="shared" si="220"/>
        <v>5</v>
      </c>
      <c r="N519" s="159">
        <f t="shared" si="221"/>
        <v>3.06</v>
      </c>
      <c r="O519" s="46"/>
      <c r="P519" s="309">
        <f t="shared" si="222"/>
        <v>-0.33923875171467621</v>
      </c>
      <c r="Q519" s="159">
        <f t="shared" si="223"/>
        <v>3051.9400000000023</v>
      </c>
      <c r="R519" s="341"/>
      <c r="S519" s="341">
        <f t="shared" si="224"/>
        <v>-38966.100999999981</v>
      </c>
      <c r="T519" s="341">
        <f t="shared" si="225"/>
        <v>-5093.6079738562066</v>
      </c>
      <c r="U519" s="341">
        <f t="shared" si="226"/>
        <v>9486.3920261437925</v>
      </c>
      <c r="V519" s="159">
        <f t="shared" si="227"/>
        <v>77517</v>
      </c>
      <c r="W519" s="309">
        <f t="shared" si="228"/>
        <v>8.1713890577544017</v>
      </c>
      <c r="X519" s="309">
        <f t="shared" si="229"/>
        <v>0.18215030603972515</v>
      </c>
      <c r="Y519" s="309">
        <f t="shared" si="230"/>
        <v>-0.52138905775440136</v>
      </c>
      <c r="Z519" s="342">
        <f t="shared" si="231"/>
        <v>1.536938380768853</v>
      </c>
      <c r="AA519" s="343">
        <f>SUM(L$2:L519)-SUM(AB$2:AB519)</f>
        <v>-4946.1009999999806</v>
      </c>
      <c r="AB519" s="344"/>
      <c r="AC519" s="345">
        <f t="shared" si="232"/>
        <v>-646.22587575163141</v>
      </c>
      <c r="AD519" s="345">
        <f t="shared" si="233"/>
        <v>-15226.225875751632</v>
      </c>
    </row>
    <row r="520" spans="1:30" x14ac:dyDescent="0.25">
      <c r="A520" s="402">
        <v>44172</v>
      </c>
      <c r="B520" s="336"/>
      <c r="C520" s="299" t="s">
        <v>1233</v>
      </c>
      <c r="D520" s="147">
        <v>400</v>
      </c>
      <c r="E520" s="22">
        <v>7.8</v>
      </c>
      <c r="F520" s="158">
        <f t="shared" si="213"/>
        <v>14180</v>
      </c>
      <c r="G520" s="309">
        <f t="shared" si="214"/>
        <v>7.9951495768688279</v>
      </c>
      <c r="H520" s="159">
        <f t="shared" si="215"/>
        <v>113371.22099999998</v>
      </c>
      <c r="I520" s="347">
        <f t="shared" si="216"/>
        <v>-2767.2209999999759</v>
      </c>
      <c r="J520" s="310">
        <f t="shared" si="217"/>
        <v>-2.4408496050333465E-2</v>
      </c>
      <c r="K520" s="159">
        <f t="shared" si="218"/>
        <v>110604</v>
      </c>
      <c r="L520" s="159">
        <f t="shared" si="219"/>
        <v>2178.8800000000047</v>
      </c>
      <c r="M520" s="159">
        <f t="shared" si="220"/>
        <v>5</v>
      </c>
      <c r="N520" s="159">
        <f t="shared" si="221"/>
        <v>3.12</v>
      </c>
      <c r="O520" s="46"/>
      <c r="P520" s="309">
        <f t="shared" si="222"/>
        <v>-0.19514957686882806</v>
      </c>
      <c r="Q520" s="159">
        <f t="shared" si="223"/>
        <v>3111.8800000000047</v>
      </c>
      <c r="R520" s="341"/>
      <c r="S520" s="341">
        <f t="shared" si="224"/>
        <v>-35854.220999999976</v>
      </c>
      <c r="T520" s="341">
        <f t="shared" si="225"/>
        <v>-4596.694999999997</v>
      </c>
      <c r="U520" s="341">
        <f t="shared" si="226"/>
        <v>9583.3050000000039</v>
      </c>
      <c r="V520" s="159">
        <f t="shared" si="227"/>
        <v>77517</v>
      </c>
      <c r="W520" s="309">
        <f t="shared" si="228"/>
        <v>8.0887543493606824</v>
      </c>
      <c r="X520" s="309">
        <f t="shared" si="229"/>
        <v>9.3604772491854504E-2</v>
      </c>
      <c r="Y520" s="309">
        <f t="shared" si="230"/>
        <v>-0.28875434936068256</v>
      </c>
      <c r="Z520" s="342">
        <f t="shared" si="231"/>
        <v>1.479656548549795</v>
      </c>
      <c r="AA520" s="343">
        <f>SUM(L$2:L520)-SUM(AB$2:AB520)</f>
        <v>-2767.2209999999759</v>
      </c>
      <c r="AB520" s="344"/>
      <c r="AC520" s="345">
        <f t="shared" si="232"/>
        <v>-354.59453711538157</v>
      </c>
      <c r="AD520" s="345">
        <f t="shared" si="233"/>
        <v>-14534.594537115381</v>
      </c>
    </row>
    <row r="521" spans="1:30" hidden="1" x14ac:dyDescent="0.25">
      <c r="A521" s="402">
        <v>44172</v>
      </c>
      <c r="B521" s="360" t="s">
        <v>1262</v>
      </c>
      <c r="C521" s="299" t="s">
        <v>1261</v>
      </c>
      <c r="D521" s="147">
        <v>400</v>
      </c>
      <c r="E521" s="22">
        <v>7.58</v>
      </c>
      <c r="F521" s="158">
        <f t="shared" si="213"/>
        <v>14580</v>
      </c>
      <c r="G521" s="309">
        <f t="shared" si="214"/>
        <v>7.98410294924554</v>
      </c>
      <c r="H521" s="159">
        <f t="shared" si="215"/>
        <v>116408.22099999998</v>
      </c>
      <c r="I521" s="347">
        <f t="shared" si="216"/>
        <v>-5891.8209999999817</v>
      </c>
      <c r="J521" s="310">
        <f t="shared" si="217"/>
        <v>-5.0613444217139723E-2</v>
      </c>
      <c r="K521" s="159">
        <f t="shared" si="218"/>
        <v>110516.4</v>
      </c>
      <c r="L521" s="159">
        <f t="shared" si="219"/>
        <v>-3124.6000000000058</v>
      </c>
      <c r="M521" s="159">
        <f t="shared" si="220"/>
        <v>5</v>
      </c>
      <c r="N521" s="159">
        <f t="shared" si="221"/>
        <v>0</v>
      </c>
      <c r="O521" s="46"/>
      <c r="P521" s="309">
        <f t="shared" si="222"/>
        <v>-0.40410294924553991</v>
      </c>
      <c r="Q521" s="159">
        <f t="shared" si="223"/>
        <v>-3037</v>
      </c>
      <c r="R521" s="341"/>
      <c r="S521" s="341">
        <f t="shared" si="224"/>
        <v>-38891.220999999976</v>
      </c>
      <c r="T521" s="341">
        <f t="shared" si="225"/>
        <v>-5130.767941952503</v>
      </c>
      <c r="U521" s="341">
        <f t="shared" si="226"/>
        <v>9449.232058047497</v>
      </c>
      <c r="V521" s="159">
        <f t="shared" si="227"/>
        <v>77517</v>
      </c>
      <c r="W521" s="309">
        <f t="shared" si="228"/>
        <v>8.2035237915426329</v>
      </c>
      <c r="X521" s="309">
        <f t="shared" si="229"/>
        <v>0.21942084229709291</v>
      </c>
      <c r="Y521" s="309">
        <f t="shared" si="230"/>
        <v>-0.62352379154263282</v>
      </c>
      <c r="Z521" s="342">
        <f t="shared" si="231"/>
        <v>1.5429825313246333</v>
      </c>
      <c r="AA521" s="343">
        <f>SUM(L$2:L521)-SUM(AB$2:AB521)</f>
        <v>-5891.8209999999817</v>
      </c>
      <c r="AB521" s="344"/>
      <c r="AC521" s="345">
        <f t="shared" si="232"/>
        <v>-776.89644980210846</v>
      </c>
      <c r="AD521" s="345">
        <f t="shared" si="233"/>
        <v>-15356.896449802109</v>
      </c>
    </row>
    <row r="522" spans="1:30" x14ac:dyDescent="0.25">
      <c r="A522" s="402">
        <v>44176</v>
      </c>
      <c r="B522" s="360" t="s">
        <v>1266</v>
      </c>
      <c r="C522" s="299" t="s">
        <v>1263</v>
      </c>
      <c r="D522" s="147">
        <v>400</v>
      </c>
      <c r="E522" s="22">
        <v>7.1</v>
      </c>
      <c r="F522" s="158">
        <f t="shared" si="213"/>
        <v>14980</v>
      </c>
      <c r="G522" s="309">
        <f t="shared" si="214"/>
        <v>7.960829172229638</v>
      </c>
      <c r="H522" s="159">
        <f t="shared" si="215"/>
        <v>119253.22099999998</v>
      </c>
      <c r="I522" s="347">
        <f t="shared" si="216"/>
        <v>-12895.220999999976</v>
      </c>
      <c r="J522" s="310">
        <f t="shared" si="217"/>
        <v>-0.10813310442994228</v>
      </c>
      <c r="K522" s="159">
        <f t="shared" si="218"/>
        <v>106358</v>
      </c>
      <c r="L522" s="159">
        <f t="shared" si="219"/>
        <v>-7003.3999999999942</v>
      </c>
      <c r="M522" s="159">
        <f t="shared" si="220"/>
        <v>5</v>
      </c>
      <c r="N522" s="159">
        <f t="shared" si="221"/>
        <v>0</v>
      </c>
      <c r="O522" s="46"/>
      <c r="P522" s="309">
        <f t="shared" si="222"/>
        <v>-0.8608291722296384</v>
      </c>
      <c r="Q522" s="159">
        <f t="shared" si="223"/>
        <v>-2845</v>
      </c>
      <c r="R522" s="341"/>
      <c r="S522" s="341">
        <f t="shared" si="224"/>
        <v>-41736.220999999976</v>
      </c>
      <c r="T522" s="341">
        <f t="shared" si="225"/>
        <v>-5878.3409859154899</v>
      </c>
      <c r="U522" s="341">
        <f t="shared" si="226"/>
        <v>9101.659014084511</v>
      </c>
      <c r="V522" s="159">
        <f t="shared" si="227"/>
        <v>77517</v>
      </c>
      <c r="W522" s="309">
        <f t="shared" si="228"/>
        <v>8.5167989572060492</v>
      </c>
      <c r="X522" s="309">
        <f t="shared" si="229"/>
        <v>0.55596978497641114</v>
      </c>
      <c r="Y522" s="309">
        <f t="shared" si="230"/>
        <v>-1.4167989572060495</v>
      </c>
      <c r="Z522" s="342">
        <f t="shared" si="231"/>
        <v>1.6458537917998195</v>
      </c>
      <c r="AA522" s="343">
        <f>SUM(L$2:L522)-SUM(AB$2:AB522)</f>
        <v>-12895.220999999976</v>
      </c>
      <c r="AB522" s="344"/>
      <c r="AC522" s="345">
        <f t="shared" si="232"/>
        <v>-1815.320195704222</v>
      </c>
      <c r="AD522" s="345">
        <f t="shared" si="233"/>
        <v>-16795.320195704222</v>
      </c>
    </row>
    <row r="523" spans="1:30" x14ac:dyDescent="0.25">
      <c r="A523" s="402"/>
      <c r="B523" s="336"/>
      <c r="C523" s="299"/>
      <c r="D523" s="147"/>
      <c r="E523" s="22"/>
      <c r="F523" s="158">
        <f t="shared" si="213"/>
        <v>14980</v>
      </c>
      <c r="G523" s="309">
        <f t="shared" si="214"/>
        <v>7.9611629506007997</v>
      </c>
      <c r="H523" s="159">
        <f t="shared" si="215"/>
        <v>119258.22099999998</v>
      </c>
      <c r="I523" s="347">
        <f t="shared" si="216"/>
        <v>-119258.22099999998</v>
      </c>
      <c r="J523" s="310">
        <f t="shared" si="217"/>
        <v>-1</v>
      </c>
      <c r="K523" s="159">
        <f t="shared" si="218"/>
        <v>0</v>
      </c>
      <c r="L523" s="159">
        <f t="shared" si="219"/>
        <v>-106363</v>
      </c>
      <c r="M523" s="159">
        <f t="shared" si="220"/>
        <v>5</v>
      </c>
      <c r="N523" s="159">
        <f t="shared" si="221"/>
        <v>0</v>
      </c>
      <c r="O523" s="46"/>
      <c r="P523" s="309">
        <f t="shared" si="222"/>
        <v>-7.9611629506007997</v>
      </c>
      <c r="Q523" s="159">
        <f t="shared" si="223"/>
        <v>-5</v>
      </c>
      <c r="R523" s="341"/>
      <c r="S523" s="341">
        <f t="shared" si="224"/>
        <v>-41741.220999999976</v>
      </c>
      <c r="T523" s="341" t="e">
        <f t="shared" si="225"/>
        <v>#DIV/0!</v>
      </c>
      <c r="U523" s="341" t="e">
        <f t="shared" si="226"/>
        <v>#DIV/0!</v>
      </c>
      <c r="V523" s="159">
        <f t="shared" si="227"/>
        <v>77517</v>
      </c>
      <c r="W523" s="309" t="e">
        <f t="shared" si="228"/>
        <v>#DIV/0!</v>
      </c>
      <c r="X523" s="309" t="e">
        <f t="shared" si="229"/>
        <v>#DIV/0!</v>
      </c>
      <c r="Y523" s="309" t="e">
        <f t="shared" si="230"/>
        <v>#DIV/0!</v>
      </c>
      <c r="Z523" s="342" t="e">
        <f t="shared" si="231"/>
        <v>#DIV/0!</v>
      </c>
      <c r="AA523" s="343">
        <f>SUM(L$2:L523)-SUM(AB$2:AB523)</f>
        <v>-119258.22099999998</v>
      </c>
      <c r="AB523" s="344"/>
      <c r="AC523" s="345" t="e">
        <f t="shared" si="232"/>
        <v>#DIV/0!</v>
      </c>
      <c r="AD523" s="345" t="e">
        <f t="shared" si="233"/>
        <v>#DIV/0!</v>
      </c>
    </row>
    <row r="524" spans="1:30" x14ac:dyDescent="0.25">
      <c r="A524" s="402"/>
      <c r="B524" s="336"/>
      <c r="C524" s="299"/>
      <c r="D524" s="147"/>
      <c r="E524" s="22"/>
      <c r="F524" s="158">
        <f t="shared" si="213"/>
        <v>14980</v>
      </c>
      <c r="G524" s="309">
        <f t="shared" si="214"/>
        <v>7.9614967289719614</v>
      </c>
      <c r="H524" s="159">
        <f t="shared" si="215"/>
        <v>119263.22099999998</v>
      </c>
      <c r="I524" s="347">
        <f t="shared" si="216"/>
        <v>-119263.22099999998</v>
      </c>
      <c r="J524" s="310">
        <f t="shared" si="217"/>
        <v>-1</v>
      </c>
      <c r="K524" s="159">
        <f t="shared" si="218"/>
        <v>0</v>
      </c>
      <c r="L524" s="159">
        <f t="shared" si="219"/>
        <v>-5</v>
      </c>
      <c r="M524" s="159">
        <f t="shared" si="220"/>
        <v>5</v>
      </c>
      <c r="N524" s="159">
        <f t="shared" si="221"/>
        <v>0</v>
      </c>
      <c r="O524" s="46"/>
      <c r="P524" s="309">
        <f t="shared" si="222"/>
        <v>-7.9614967289719614</v>
      </c>
      <c r="Q524" s="159">
        <f t="shared" si="223"/>
        <v>-5</v>
      </c>
      <c r="R524" s="341"/>
      <c r="S524" s="341">
        <f t="shared" si="224"/>
        <v>-41746.220999999976</v>
      </c>
      <c r="T524" s="341" t="e">
        <f t="shared" si="225"/>
        <v>#DIV/0!</v>
      </c>
      <c r="U524" s="341" t="e">
        <f t="shared" si="226"/>
        <v>#DIV/0!</v>
      </c>
      <c r="V524" s="159">
        <f t="shared" si="227"/>
        <v>77517</v>
      </c>
      <c r="W524" s="309" t="e">
        <f t="shared" si="228"/>
        <v>#DIV/0!</v>
      </c>
      <c r="X524" s="309" t="e">
        <f t="shared" si="229"/>
        <v>#DIV/0!</v>
      </c>
      <c r="Y524" s="309" t="e">
        <f t="shared" si="230"/>
        <v>#DIV/0!</v>
      </c>
      <c r="Z524" s="342" t="e">
        <f t="shared" si="231"/>
        <v>#DIV/0!</v>
      </c>
      <c r="AA524" s="343">
        <f>SUM(L$2:L524)-SUM(AB$2:AB524)</f>
        <v>-119263.22099999998</v>
      </c>
      <c r="AB524" s="344"/>
      <c r="AC524" s="345" t="e">
        <f t="shared" si="232"/>
        <v>#DIV/0!</v>
      </c>
      <c r="AD524" s="345" t="e">
        <f t="shared" si="233"/>
        <v>#DIV/0!</v>
      </c>
    </row>
    <row r="525" spans="1:30" x14ac:dyDescent="0.25">
      <c r="A525" s="402"/>
      <c r="B525" s="336"/>
      <c r="C525" s="299"/>
      <c r="D525" s="147"/>
      <c r="E525" s="22"/>
      <c r="F525" s="158">
        <f t="shared" si="213"/>
        <v>14980</v>
      </c>
      <c r="G525" s="309">
        <f t="shared" si="214"/>
        <v>7.9618305073431221</v>
      </c>
      <c r="H525" s="159">
        <f t="shared" si="215"/>
        <v>119268.22099999998</v>
      </c>
      <c r="I525" s="347">
        <f t="shared" si="216"/>
        <v>-119268.22099999998</v>
      </c>
      <c r="J525" s="310">
        <f t="shared" si="217"/>
        <v>-1</v>
      </c>
      <c r="K525" s="159">
        <f t="shared" si="218"/>
        <v>0</v>
      </c>
      <c r="L525" s="159">
        <f t="shared" si="219"/>
        <v>-5</v>
      </c>
      <c r="M525" s="159">
        <f t="shared" si="220"/>
        <v>5</v>
      </c>
      <c r="N525" s="159">
        <f t="shared" si="221"/>
        <v>0</v>
      </c>
      <c r="O525" s="46"/>
      <c r="P525" s="309">
        <f t="shared" si="222"/>
        <v>-7.9618305073431221</v>
      </c>
      <c r="Q525" s="159">
        <f t="shared" si="223"/>
        <v>-5</v>
      </c>
      <c r="R525" s="341"/>
      <c r="S525" s="341">
        <f t="shared" si="224"/>
        <v>-41751.220999999976</v>
      </c>
      <c r="T525" s="341" t="e">
        <f t="shared" si="225"/>
        <v>#DIV/0!</v>
      </c>
      <c r="U525" s="341" t="e">
        <f t="shared" si="226"/>
        <v>#DIV/0!</v>
      </c>
      <c r="V525" s="159">
        <f t="shared" si="227"/>
        <v>77517</v>
      </c>
      <c r="W525" s="309" t="e">
        <f t="shared" si="228"/>
        <v>#DIV/0!</v>
      </c>
      <c r="X525" s="309" t="e">
        <f t="shared" si="229"/>
        <v>#DIV/0!</v>
      </c>
      <c r="Y525" s="309" t="e">
        <f t="shared" si="230"/>
        <v>#DIV/0!</v>
      </c>
      <c r="Z525" s="342" t="e">
        <f t="shared" si="231"/>
        <v>#DIV/0!</v>
      </c>
      <c r="AA525" s="343">
        <f>SUM(L$2:L525)-SUM(AB$2:AB525)</f>
        <v>-119268.22099999998</v>
      </c>
      <c r="AB525" s="344"/>
      <c r="AC525" s="345" t="e">
        <f t="shared" si="232"/>
        <v>#DIV/0!</v>
      </c>
      <c r="AD525" s="345" t="e">
        <f t="shared" si="233"/>
        <v>#DIV/0!</v>
      </c>
    </row>
    <row r="526" spans="1:30" x14ac:dyDescent="0.25">
      <c r="A526" s="402"/>
      <c r="B526" s="336"/>
      <c r="C526" s="299"/>
      <c r="D526" s="147"/>
      <c r="E526" s="22"/>
      <c r="F526" s="158">
        <f t="shared" si="213"/>
        <v>14980</v>
      </c>
      <c r="G526" s="309">
        <f t="shared" si="214"/>
        <v>7.9621642857142838</v>
      </c>
      <c r="H526" s="159">
        <f t="shared" si="215"/>
        <v>119273.22099999998</v>
      </c>
      <c r="I526" s="347">
        <f t="shared" si="216"/>
        <v>-119273.22099999998</v>
      </c>
      <c r="J526" s="310">
        <f t="shared" si="217"/>
        <v>-1</v>
      </c>
      <c r="K526" s="159">
        <f t="shared" si="218"/>
        <v>0</v>
      </c>
      <c r="L526" s="159">
        <f t="shared" si="219"/>
        <v>-5</v>
      </c>
      <c r="M526" s="159">
        <f t="shared" si="220"/>
        <v>5</v>
      </c>
      <c r="N526" s="159">
        <f t="shared" si="221"/>
        <v>0</v>
      </c>
      <c r="O526" s="46"/>
      <c r="P526" s="309">
        <f t="shared" si="222"/>
        <v>-7.9621642857142838</v>
      </c>
      <c r="Q526" s="159">
        <f t="shared" si="223"/>
        <v>-5</v>
      </c>
      <c r="R526" s="341"/>
      <c r="S526" s="341">
        <f t="shared" si="224"/>
        <v>-41756.220999999976</v>
      </c>
      <c r="T526" s="341" t="e">
        <f t="shared" si="225"/>
        <v>#DIV/0!</v>
      </c>
      <c r="U526" s="341" t="e">
        <f t="shared" si="226"/>
        <v>#DIV/0!</v>
      </c>
      <c r="V526" s="159">
        <f t="shared" si="227"/>
        <v>77517</v>
      </c>
      <c r="W526" s="309" t="e">
        <f t="shared" si="228"/>
        <v>#DIV/0!</v>
      </c>
      <c r="X526" s="309" t="e">
        <f t="shared" si="229"/>
        <v>#DIV/0!</v>
      </c>
      <c r="Y526" s="309" t="e">
        <f t="shared" si="230"/>
        <v>#DIV/0!</v>
      </c>
      <c r="Z526" s="342" t="e">
        <f t="shared" si="231"/>
        <v>#DIV/0!</v>
      </c>
      <c r="AA526" s="343">
        <f>SUM(L$2:L526)-SUM(AB$2:AB526)</f>
        <v>-119273.22099999998</v>
      </c>
      <c r="AB526" s="344"/>
      <c r="AC526" s="345" t="e">
        <f t="shared" si="232"/>
        <v>#DIV/0!</v>
      </c>
      <c r="AD526" s="345" t="e">
        <f t="shared" si="233"/>
        <v>#DIV/0!</v>
      </c>
    </row>
    <row r="527" spans="1:30" x14ac:dyDescent="0.25">
      <c r="A527" s="402"/>
      <c r="B527" s="336"/>
      <c r="C527" s="299"/>
      <c r="D527" s="147"/>
      <c r="E527" s="22"/>
      <c r="F527" s="158">
        <f t="shared" si="213"/>
        <v>14980</v>
      </c>
      <c r="G527" s="309">
        <f t="shared" si="214"/>
        <v>7.9624980640854455</v>
      </c>
      <c r="H527" s="159">
        <f t="shared" si="215"/>
        <v>119278.22099999998</v>
      </c>
      <c r="I527" s="347">
        <f t="shared" si="216"/>
        <v>-119278.22099999998</v>
      </c>
      <c r="J527" s="310">
        <f t="shared" si="217"/>
        <v>-1</v>
      </c>
      <c r="K527" s="159">
        <f t="shared" si="218"/>
        <v>0</v>
      </c>
      <c r="L527" s="159">
        <f t="shared" si="219"/>
        <v>-5</v>
      </c>
      <c r="M527" s="159">
        <f t="shared" si="220"/>
        <v>5</v>
      </c>
      <c r="N527" s="159">
        <f t="shared" si="221"/>
        <v>0</v>
      </c>
      <c r="O527" s="46"/>
      <c r="P527" s="309">
        <f t="shared" si="222"/>
        <v>-7.9624980640854455</v>
      </c>
      <c r="Q527" s="159">
        <f t="shared" si="223"/>
        <v>-5</v>
      </c>
      <c r="R527" s="341"/>
      <c r="S527" s="341">
        <f t="shared" si="224"/>
        <v>-41761.220999999976</v>
      </c>
      <c r="T527" s="341" t="e">
        <f t="shared" si="225"/>
        <v>#DIV/0!</v>
      </c>
      <c r="U527" s="341" t="e">
        <f t="shared" si="226"/>
        <v>#DIV/0!</v>
      </c>
      <c r="V527" s="159">
        <f t="shared" si="227"/>
        <v>77517</v>
      </c>
      <c r="W527" s="309" t="e">
        <f t="shared" si="228"/>
        <v>#DIV/0!</v>
      </c>
      <c r="X527" s="309" t="e">
        <f t="shared" si="229"/>
        <v>#DIV/0!</v>
      </c>
      <c r="Y527" s="309" t="e">
        <f t="shared" si="230"/>
        <v>#DIV/0!</v>
      </c>
      <c r="Z527" s="342" t="e">
        <f t="shared" si="231"/>
        <v>#DIV/0!</v>
      </c>
      <c r="AA527" s="343">
        <f>SUM(L$2:L527)-SUM(AB$2:AB527)</f>
        <v>-119278.22099999998</v>
      </c>
      <c r="AB527" s="344"/>
      <c r="AC527" s="345" t="e">
        <f t="shared" si="232"/>
        <v>#DIV/0!</v>
      </c>
      <c r="AD527" s="345" t="e">
        <f t="shared" si="233"/>
        <v>#DIV/0!</v>
      </c>
    </row>
    <row r="528" spans="1:30" x14ac:dyDescent="0.25">
      <c r="A528" s="402"/>
      <c r="B528" s="336"/>
      <c r="C528" s="299"/>
      <c r="D528" s="147"/>
      <c r="E528" s="22"/>
      <c r="F528" s="158">
        <f t="shared" si="213"/>
        <v>14980</v>
      </c>
      <c r="G528" s="309">
        <f t="shared" si="214"/>
        <v>7.9628318424566071</v>
      </c>
      <c r="H528" s="159">
        <f t="shared" si="215"/>
        <v>119283.22099999998</v>
      </c>
      <c r="I528" s="347">
        <f t="shared" si="216"/>
        <v>-119283.22099999998</v>
      </c>
      <c r="J528" s="310">
        <f t="shared" si="217"/>
        <v>-1</v>
      </c>
      <c r="K528" s="159">
        <f t="shared" si="218"/>
        <v>0</v>
      </c>
      <c r="L528" s="159">
        <f t="shared" si="219"/>
        <v>-5</v>
      </c>
      <c r="M528" s="159">
        <f t="shared" si="220"/>
        <v>5</v>
      </c>
      <c r="N528" s="159">
        <f t="shared" si="221"/>
        <v>0</v>
      </c>
      <c r="O528" s="46"/>
      <c r="P528" s="309">
        <f t="shared" si="222"/>
        <v>-7.9628318424566071</v>
      </c>
      <c r="Q528" s="159">
        <f t="shared" si="223"/>
        <v>-5</v>
      </c>
      <c r="R528" s="341"/>
      <c r="S528" s="341">
        <f t="shared" si="224"/>
        <v>-41766.220999999976</v>
      </c>
      <c r="T528" s="341" t="e">
        <f t="shared" si="225"/>
        <v>#DIV/0!</v>
      </c>
      <c r="U528" s="341" t="e">
        <f t="shared" si="226"/>
        <v>#DIV/0!</v>
      </c>
      <c r="V528" s="159">
        <f t="shared" si="227"/>
        <v>77517</v>
      </c>
      <c r="W528" s="309" t="e">
        <f t="shared" si="228"/>
        <v>#DIV/0!</v>
      </c>
      <c r="X528" s="309" t="e">
        <f t="shared" si="229"/>
        <v>#DIV/0!</v>
      </c>
      <c r="Y528" s="309" t="e">
        <f t="shared" si="230"/>
        <v>#DIV/0!</v>
      </c>
      <c r="Z528" s="342" t="e">
        <f t="shared" si="231"/>
        <v>#DIV/0!</v>
      </c>
      <c r="AA528" s="343">
        <f>SUM(L$2:L528)-SUM(AB$2:AB528)</f>
        <v>-119283.22099999998</v>
      </c>
      <c r="AB528" s="344"/>
      <c r="AC528" s="345" t="e">
        <f t="shared" si="232"/>
        <v>#DIV/0!</v>
      </c>
      <c r="AD528" s="345" t="e">
        <f t="shared" si="233"/>
        <v>#DIV/0!</v>
      </c>
    </row>
    <row r="529" spans="1:30" x14ac:dyDescent="0.25">
      <c r="A529" s="402"/>
      <c r="B529" s="336"/>
      <c r="C529" s="299"/>
      <c r="D529" s="147"/>
      <c r="E529" s="22"/>
      <c r="F529" s="158">
        <f t="shared" si="213"/>
        <v>14980</v>
      </c>
      <c r="G529" s="309">
        <f t="shared" si="214"/>
        <v>7.9631656208277688</v>
      </c>
      <c r="H529" s="159">
        <f t="shared" si="215"/>
        <v>119288.22099999998</v>
      </c>
      <c r="I529" s="347">
        <f t="shared" si="216"/>
        <v>-119288.22099999998</v>
      </c>
      <c r="J529" s="310">
        <f t="shared" si="217"/>
        <v>-1</v>
      </c>
      <c r="K529" s="159">
        <f t="shared" si="218"/>
        <v>0</v>
      </c>
      <c r="L529" s="159">
        <f t="shared" si="219"/>
        <v>-5</v>
      </c>
      <c r="M529" s="159">
        <f t="shared" si="220"/>
        <v>5</v>
      </c>
      <c r="N529" s="159">
        <f t="shared" si="221"/>
        <v>0</v>
      </c>
      <c r="O529" s="46"/>
      <c r="P529" s="309">
        <f t="shared" si="222"/>
        <v>-7.9631656208277688</v>
      </c>
      <c r="Q529" s="159">
        <f t="shared" si="223"/>
        <v>-5</v>
      </c>
      <c r="R529" s="341"/>
      <c r="S529" s="341">
        <f t="shared" si="224"/>
        <v>-41771.220999999976</v>
      </c>
      <c r="T529" s="341" t="e">
        <f t="shared" si="225"/>
        <v>#DIV/0!</v>
      </c>
      <c r="U529" s="341" t="e">
        <f t="shared" si="226"/>
        <v>#DIV/0!</v>
      </c>
      <c r="V529" s="159">
        <f t="shared" si="227"/>
        <v>77517</v>
      </c>
      <c r="W529" s="309" t="e">
        <f t="shared" si="228"/>
        <v>#DIV/0!</v>
      </c>
      <c r="X529" s="309" t="e">
        <f t="shared" si="229"/>
        <v>#DIV/0!</v>
      </c>
      <c r="Y529" s="309" t="e">
        <f t="shared" si="230"/>
        <v>#DIV/0!</v>
      </c>
      <c r="Z529" s="342" t="e">
        <f t="shared" si="231"/>
        <v>#DIV/0!</v>
      </c>
      <c r="AA529" s="343">
        <f>SUM(L$2:L529)-SUM(AB$2:AB529)</f>
        <v>-119288.22099999998</v>
      </c>
      <c r="AB529" s="344"/>
      <c r="AC529" s="345" t="e">
        <f t="shared" si="232"/>
        <v>#DIV/0!</v>
      </c>
      <c r="AD529" s="345" t="e">
        <f t="shared" si="233"/>
        <v>#DIV/0!</v>
      </c>
    </row>
    <row r="530" spans="1:30" x14ac:dyDescent="0.25">
      <c r="A530" s="402"/>
      <c r="B530" s="336"/>
      <c r="C530" s="299"/>
      <c r="D530" s="147"/>
      <c r="E530" s="22"/>
      <c r="F530" s="158">
        <f t="shared" si="213"/>
        <v>14980</v>
      </c>
      <c r="G530" s="309">
        <f t="shared" si="214"/>
        <v>7.9634993991989305</v>
      </c>
      <c r="H530" s="159">
        <f t="shared" si="215"/>
        <v>119293.22099999998</v>
      </c>
      <c r="I530" s="347">
        <f t="shared" si="216"/>
        <v>-119293.22099999998</v>
      </c>
      <c r="J530" s="310">
        <f t="shared" si="217"/>
        <v>-1</v>
      </c>
      <c r="K530" s="159">
        <f t="shared" si="218"/>
        <v>0</v>
      </c>
      <c r="L530" s="159">
        <f t="shared" si="219"/>
        <v>-5</v>
      </c>
      <c r="M530" s="159">
        <f t="shared" si="220"/>
        <v>5</v>
      </c>
      <c r="N530" s="159">
        <f t="shared" si="221"/>
        <v>0</v>
      </c>
      <c r="O530" s="46"/>
      <c r="P530" s="309">
        <f t="shared" si="222"/>
        <v>-7.9634993991989305</v>
      </c>
      <c r="Q530" s="159">
        <f t="shared" si="223"/>
        <v>-5</v>
      </c>
      <c r="R530" s="341"/>
      <c r="S530" s="341">
        <f t="shared" si="224"/>
        <v>-41776.220999999976</v>
      </c>
      <c r="T530" s="341" t="e">
        <f t="shared" si="225"/>
        <v>#DIV/0!</v>
      </c>
      <c r="U530" s="341" t="e">
        <f t="shared" si="226"/>
        <v>#DIV/0!</v>
      </c>
      <c r="V530" s="159">
        <f t="shared" si="227"/>
        <v>77517</v>
      </c>
      <c r="W530" s="309" t="e">
        <f t="shared" si="228"/>
        <v>#DIV/0!</v>
      </c>
      <c r="X530" s="309" t="e">
        <f t="shared" si="229"/>
        <v>#DIV/0!</v>
      </c>
      <c r="Y530" s="309" t="e">
        <f t="shared" si="230"/>
        <v>#DIV/0!</v>
      </c>
      <c r="Z530" s="342" t="e">
        <f t="shared" si="231"/>
        <v>#DIV/0!</v>
      </c>
      <c r="AA530" s="343">
        <f>SUM(L$2:L530)-SUM(AB$2:AB530)</f>
        <v>-119293.22099999998</v>
      </c>
      <c r="AB530" s="344"/>
      <c r="AC530" s="345" t="e">
        <f t="shared" si="232"/>
        <v>#DIV/0!</v>
      </c>
      <c r="AD530" s="345" t="e">
        <f t="shared" si="233"/>
        <v>#DIV/0!</v>
      </c>
    </row>
    <row r="531" spans="1:30" x14ac:dyDescent="0.25">
      <c r="A531" s="402"/>
      <c r="B531" s="336"/>
      <c r="C531" s="299"/>
      <c r="D531" s="147"/>
      <c r="E531" s="22"/>
      <c r="F531" s="158">
        <f t="shared" si="213"/>
        <v>14980</v>
      </c>
      <c r="G531" s="309">
        <f t="shared" si="214"/>
        <v>7.9638331775700921</v>
      </c>
      <c r="H531" s="159">
        <f t="shared" si="215"/>
        <v>119298.22099999998</v>
      </c>
      <c r="I531" s="347">
        <f t="shared" si="216"/>
        <v>-119298.22099999998</v>
      </c>
      <c r="J531" s="310">
        <f t="shared" si="217"/>
        <v>-1</v>
      </c>
      <c r="K531" s="159">
        <f t="shared" si="218"/>
        <v>0</v>
      </c>
      <c r="L531" s="159">
        <f t="shared" si="219"/>
        <v>-5</v>
      </c>
      <c r="M531" s="159">
        <f t="shared" si="220"/>
        <v>5</v>
      </c>
      <c r="N531" s="159">
        <f t="shared" si="221"/>
        <v>0</v>
      </c>
      <c r="O531" s="46"/>
      <c r="P531" s="309">
        <f t="shared" si="222"/>
        <v>-7.9638331775700921</v>
      </c>
      <c r="Q531" s="159">
        <f t="shared" si="223"/>
        <v>-5</v>
      </c>
      <c r="R531" s="341"/>
      <c r="S531" s="341">
        <f t="shared" si="224"/>
        <v>-41781.220999999976</v>
      </c>
      <c r="T531" s="341" t="e">
        <f t="shared" si="225"/>
        <v>#DIV/0!</v>
      </c>
      <c r="U531" s="341" t="e">
        <f t="shared" si="226"/>
        <v>#DIV/0!</v>
      </c>
      <c r="V531" s="159">
        <f t="shared" si="227"/>
        <v>77517</v>
      </c>
      <c r="W531" s="309" t="e">
        <f t="shared" si="228"/>
        <v>#DIV/0!</v>
      </c>
      <c r="X531" s="309" t="e">
        <f t="shared" si="229"/>
        <v>#DIV/0!</v>
      </c>
      <c r="Y531" s="309" t="e">
        <f t="shared" si="230"/>
        <v>#DIV/0!</v>
      </c>
      <c r="Z531" s="342" t="e">
        <f t="shared" si="231"/>
        <v>#DIV/0!</v>
      </c>
      <c r="AA531" s="343">
        <f>SUM(L$2:L531)-SUM(AB$2:AB531)</f>
        <v>-119298.22099999998</v>
      </c>
      <c r="AB531" s="344"/>
      <c r="AC531" s="345" t="e">
        <f t="shared" si="232"/>
        <v>#DIV/0!</v>
      </c>
      <c r="AD531" s="345" t="e">
        <f t="shared" si="233"/>
        <v>#DIV/0!</v>
      </c>
    </row>
    <row r="532" spans="1:30" x14ac:dyDescent="0.25">
      <c r="A532" s="402"/>
      <c r="B532" s="336"/>
      <c r="C532" s="299"/>
      <c r="D532" s="147"/>
      <c r="E532" s="22"/>
      <c r="F532" s="158">
        <f t="shared" si="213"/>
        <v>14980</v>
      </c>
      <c r="G532" s="309">
        <f t="shared" si="214"/>
        <v>7.9641669559412538</v>
      </c>
      <c r="H532" s="159">
        <f t="shared" si="215"/>
        <v>119303.22099999998</v>
      </c>
      <c r="I532" s="347">
        <f t="shared" si="216"/>
        <v>-119303.22099999998</v>
      </c>
      <c r="J532" s="310">
        <f t="shared" si="217"/>
        <v>-1</v>
      </c>
      <c r="K532" s="159">
        <f t="shared" si="218"/>
        <v>0</v>
      </c>
      <c r="L532" s="159">
        <f t="shared" si="219"/>
        <v>-5</v>
      </c>
      <c r="M532" s="159">
        <f t="shared" si="220"/>
        <v>5</v>
      </c>
      <c r="N532" s="159">
        <f t="shared" si="221"/>
        <v>0</v>
      </c>
      <c r="O532" s="46"/>
      <c r="P532" s="309">
        <f t="shared" si="222"/>
        <v>-7.9641669559412538</v>
      </c>
      <c r="Q532" s="159">
        <f t="shared" si="223"/>
        <v>-5</v>
      </c>
      <c r="R532" s="341"/>
      <c r="S532" s="341">
        <f t="shared" si="224"/>
        <v>-41786.220999999976</v>
      </c>
      <c r="T532" s="341" t="e">
        <f t="shared" si="225"/>
        <v>#DIV/0!</v>
      </c>
      <c r="U532" s="341" t="e">
        <f t="shared" si="226"/>
        <v>#DIV/0!</v>
      </c>
      <c r="V532" s="159">
        <f t="shared" si="227"/>
        <v>77517</v>
      </c>
      <c r="W532" s="309" t="e">
        <f t="shared" si="228"/>
        <v>#DIV/0!</v>
      </c>
      <c r="X532" s="309" t="e">
        <f t="shared" si="229"/>
        <v>#DIV/0!</v>
      </c>
      <c r="Y532" s="309" t="e">
        <f t="shared" si="230"/>
        <v>#DIV/0!</v>
      </c>
      <c r="Z532" s="342" t="e">
        <f t="shared" si="231"/>
        <v>#DIV/0!</v>
      </c>
      <c r="AA532" s="343">
        <f>SUM(L$2:L532)-SUM(AB$2:AB532)</f>
        <v>-119303.22099999998</v>
      </c>
      <c r="AB532" s="344"/>
      <c r="AC532" s="345" t="e">
        <f t="shared" si="232"/>
        <v>#DIV/0!</v>
      </c>
      <c r="AD532" s="345" t="e">
        <f t="shared" si="233"/>
        <v>#DIV/0!</v>
      </c>
    </row>
    <row r="533" spans="1:30" x14ac:dyDescent="0.25">
      <c r="A533" s="402"/>
      <c r="B533" s="336"/>
      <c r="C533" s="299"/>
      <c r="D533" s="147"/>
      <c r="E533" s="22"/>
      <c r="F533" s="158">
        <f t="shared" si="213"/>
        <v>14980</v>
      </c>
      <c r="G533" s="309">
        <f t="shared" si="214"/>
        <v>7.9645007343124146</v>
      </c>
      <c r="H533" s="159">
        <f t="shared" si="215"/>
        <v>119308.22099999998</v>
      </c>
      <c r="I533" s="347">
        <f t="shared" si="216"/>
        <v>-119308.22099999998</v>
      </c>
      <c r="J533" s="310">
        <f t="shared" si="217"/>
        <v>-1</v>
      </c>
      <c r="K533" s="159">
        <f t="shared" si="218"/>
        <v>0</v>
      </c>
      <c r="L533" s="159">
        <f t="shared" si="219"/>
        <v>-5</v>
      </c>
      <c r="M533" s="159">
        <f t="shared" si="220"/>
        <v>5</v>
      </c>
      <c r="N533" s="159">
        <f t="shared" si="221"/>
        <v>0</v>
      </c>
      <c r="O533" s="46"/>
      <c r="P533" s="309">
        <f t="shared" si="222"/>
        <v>-7.9645007343124146</v>
      </c>
      <c r="Q533" s="159">
        <f t="shared" si="223"/>
        <v>-5</v>
      </c>
      <c r="R533" s="341"/>
      <c r="S533" s="341">
        <f t="shared" si="224"/>
        <v>-41791.220999999976</v>
      </c>
      <c r="T533" s="341" t="e">
        <f t="shared" si="225"/>
        <v>#DIV/0!</v>
      </c>
      <c r="U533" s="341" t="e">
        <f t="shared" si="226"/>
        <v>#DIV/0!</v>
      </c>
      <c r="V533" s="159">
        <f t="shared" si="227"/>
        <v>77517</v>
      </c>
      <c r="W533" s="309" t="e">
        <f t="shared" si="228"/>
        <v>#DIV/0!</v>
      </c>
      <c r="X533" s="309" t="e">
        <f t="shared" si="229"/>
        <v>#DIV/0!</v>
      </c>
      <c r="Y533" s="309" t="e">
        <f t="shared" si="230"/>
        <v>#DIV/0!</v>
      </c>
      <c r="Z533" s="342" t="e">
        <f t="shared" si="231"/>
        <v>#DIV/0!</v>
      </c>
      <c r="AA533" s="343">
        <f>SUM(L$2:L533)-SUM(AB$2:AB533)</f>
        <v>-119308.22099999998</v>
      </c>
      <c r="AB533" s="344"/>
      <c r="AC533" s="345" t="e">
        <f t="shared" si="232"/>
        <v>#DIV/0!</v>
      </c>
      <c r="AD533" s="345" t="e">
        <f t="shared" si="233"/>
        <v>#DIV/0!</v>
      </c>
    </row>
    <row r="534" spans="1:30" x14ac:dyDescent="0.25">
      <c r="A534" s="402"/>
      <c r="B534" s="336"/>
      <c r="C534" s="299"/>
      <c r="D534" s="147"/>
      <c r="E534" s="22"/>
      <c r="F534" s="158">
        <f t="shared" si="213"/>
        <v>14980</v>
      </c>
      <c r="G534" s="309">
        <f t="shared" si="214"/>
        <v>7.9648345126835762</v>
      </c>
      <c r="H534" s="159">
        <f t="shared" si="215"/>
        <v>119313.22099999998</v>
      </c>
      <c r="I534" s="347">
        <f t="shared" si="216"/>
        <v>-119313.22099999998</v>
      </c>
      <c r="J534" s="310">
        <f t="shared" si="217"/>
        <v>-1</v>
      </c>
      <c r="K534" s="159">
        <f t="shared" si="218"/>
        <v>0</v>
      </c>
      <c r="L534" s="159">
        <f t="shared" si="219"/>
        <v>-5</v>
      </c>
      <c r="M534" s="159">
        <f t="shared" si="220"/>
        <v>5</v>
      </c>
      <c r="N534" s="159">
        <f t="shared" si="221"/>
        <v>0</v>
      </c>
      <c r="O534" s="46"/>
      <c r="P534" s="309">
        <f t="shared" si="222"/>
        <v>-7.9648345126835762</v>
      </c>
      <c r="Q534" s="159">
        <f t="shared" si="223"/>
        <v>-5</v>
      </c>
      <c r="R534" s="341"/>
      <c r="S534" s="341">
        <f t="shared" si="224"/>
        <v>-41796.220999999976</v>
      </c>
      <c r="T534" s="341" t="e">
        <f t="shared" si="225"/>
        <v>#DIV/0!</v>
      </c>
      <c r="U534" s="341" t="e">
        <f t="shared" si="226"/>
        <v>#DIV/0!</v>
      </c>
      <c r="V534" s="159">
        <f t="shared" si="227"/>
        <v>77517</v>
      </c>
      <c r="W534" s="309" t="e">
        <f t="shared" si="228"/>
        <v>#DIV/0!</v>
      </c>
      <c r="X534" s="309" t="e">
        <f t="shared" si="229"/>
        <v>#DIV/0!</v>
      </c>
      <c r="Y534" s="309" t="e">
        <f t="shared" si="230"/>
        <v>#DIV/0!</v>
      </c>
      <c r="Z534" s="342" t="e">
        <f t="shared" si="231"/>
        <v>#DIV/0!</v>
      </c>
      <c r="AA534" s="343">
        <f>SUM(L$2:L534)-SUM(AB$2:AB534)</f>
        <v>-119313.22099999998</v>
      </c>
      <c r="AB534" s="344"/>
      <c r="AC534" s="345" t="e">
        <f t="shared" si="232"/>
        <v>#DIV/0!</v>
      </c>
      <c r="AD534" s="345" t="e">
        <f t="shared" si="233"/>
        <v>#DIV/0!</v>
      </c>
    </row>
    <row r="535" spans="1:30" x14ac:dyDescent="0.25">
      <c r="A535" s="402"/>
      <c r="B535" s="336"/>
      <c r="C535" s="299"/>
      <c r="D535" s="147"/>
      <c r="E535" s="22"/>
      <c r="F535" s="158">
        <f t="shared" si="213"/>
        <v>14980</v>
      </c>
      <c r="G535" s="309">
        <f t="shared" si="214"/>
        <v>7.9651682910547379</v>
      </c>
      <c r="H535" s="159">
        <f t="shared" si="215"/>
        <v>119318.22099999998</v>
      </c>
      <c r="I535" s="347">
        <f t="shared" si="216"/>
        <v>-119318.22099999998</v>
      </c>
      <c r="J535" s="310">
        <f t="shared" si="217"/>
        <v>-1</v>
      </c>
      <c r="K535" s="159">
        <f t="shared" si="218"/>
        <v>0</v>
      </c>
      <c r="L535" s="159">
        <f t="shared" si="219"/>
        <v>-5</v>
      </c>
      <c r="M535" s="159">
        <f t="shared" si="220"/>
        <v>5</v>
      </c>
      <c r="N535" s="159">
        <f t="shared" si="221"/>
        <v>0</v>
      </c>
      <c r="O535" s="46"/>
      <c r="P535" s="309">
        <f t="shared" si="222"/>
        <v>-7.9651682910547379</v>
      </c>
      <c r="Q535" s="159">
        <f t="shared" si="223"/>
        <v>-5</v>
      </c>
      <c r="R535" s="341"/>
      <c r="S535" s="341">
        <f t="shared" si="224"/>
        <v>-41801.220999999976</v>
      </c>
      <c r="T535" s="341" t="e">
        <f t="shared" si="225"/>
        <v>#DIV/0!</v>
      </c>
      <c r="U535" s="341" t="e">
        <f t="shared" si="226"/>
        <v>#DIV/0!</v>
      </c>
      <c r="V535" s="159">
        <f t="shared" si="227"/>
        <v>77517</v>
      </c>
      <c r="W535" s="309" t="e">
        <f t="shared" si="228"/>
        <v>#DIV/0!</v>
      </c>
      <c r="X535" s="309" t="e">
        <f t="shared" si="229"/>
        <v>#DIV/0!</v>
      </c>
      <c r="Y535" s="309" t="e">
        <f t="shared" si="230"/>
        <v>#DIV/0!</v>
      </c>
      <c r="Z535" s="342" t="e">
        <f t="shared" si="231"/>
        <v>#DIV/0!</v>
      </c>
      <c r="AA535" s="343">
        <f>SUM(L$2:L535)-SUM(AB$2:AB535)</f>
        <v>-119318.22099999998</v>
      </c>
      <c r="AB535" s="344"/>
      <c r="AC535" s="345" t="e">
        <f t="shared" si="232"/>
        <v>#DIV/0!</v>
      </c>
      <c r="AD535" s="345" t="e">
        <f t="shared" si="233"/>
        <v>#DIV/0!</v>
      </c>
    </row>
    <row r="536" spans="1:30" x14ac:dyDescent="0.25">
      <c r="A536" s="402"/>
      <c r="B536" s="336"/>
      <c r="C536" s="299"/>
      <c r="D536" s="147"/>
      <c r="E536" s="22"/>
      <c r="F536" s="158">
        <f t="shared" si="213"/>
        <v>14980</v>
      </c>
      <c r="G536" s="309">
        <f t="shared" si="214"/>
        <v>7.9655020694258996</v>
      </c>
      <c r="H536" s="159">
        <f t="shared" si="215"/>
        <v>119323.22099999998</v>
      </c>
      <c r="I536" s="347">
        <f t="shared" si="216"/>
        <v>-119323.22099999998</v>
      </c>
      <c r="J536" s="310">
        <f t="shared" si="217"/>
        <v>-1</v>
      </c>
      <c r="K536" s="159">
        <f t="shared" si="218"/>
        <v>0</v>
      </c>
      <c r="L536" s="159">
        <f t="shared" si="219"/>
        <v>-5</v>
      </c>
      <c r="M536" s="159">
        <f t="shared" si="220"/>
        <v>5</v>
      </c>
      <c r="N536" s="159">
        <f t="shared" si="221"/>
        <v>0</v>
      </c>
      <c r="O536" s="46"/>
      <c r="P536" s="309">
        <f t="shared" si="222"/>
        <v>-7.9655020694258996</v>
      </c>
      <c r="Q536" s="159">
        <f t="shared" si="223"/>
        <v>-5</v>
      </c>
      <c r="R536" s="341"/>
      <c r="S536" s="341">
        <f t="shared" si="224"/>
        <v>-41806.220999999976</v>
      </c>
      <c r="T536" s="341" t="e">
        <f t="shared" si="225"/>
        <v>#DIV/0!</v>
      </c>
      <c r="U536" s="341" t="e">
        <f t="shared" si="226"/>
        <v>#DIV/0!</v>
      </c>
      <c r="V536" s="159">
        <f t="shared" si="227"/>
        <v>77517</v>
      </c>
      <c r="W536" s="309" t="e">
        <f t="shared" si="228"/>
        <v>#DIV/0!</v>
      </c>
      <c r="X536" s="309" t="e">
        <f t="shared" si="229"/>
        <v>#DIV/0!</v>
      </c>
      <c r="Y536" s="309" t="e">
        <f t="shared" si="230"/>
        <v>#DIV/0!</v>
      </c>
      <c r="Z536" s="342" t="e">
        <f t="shared" si="231"/>
        <v>#DIV/0!</v>
      </c>
      <c r="AA536" s="343">
        <f>SUM(L$2:L536)-SUM(AB$2:AB536)</f>
        <v>-119323.22099999998</v>
      </c>
      <c r="AB536" s="344"/>
      <c r="AC536" s="345" t="e">
        <f t="shared" si="232"/>
        <v>#DIV/0!</v>
      </c>
      <c r="AD536" s="345" t="e">
        <f t="shared" si="233"/>
        <v>#DIV/0!</v>
      </c>
    </row>
    <row r="537" spans="1:30" x14ac:dyDescent="0.25">
      <c r="A537" s="402"/>
      <c r="B537" s="336"/>
      <c r="C537" s="299"/>
      <c r="D537" s="147"/>
      <c r="E537" s="22"/>
      <c r="F537" s="158">
        <f t="shared" si="213"/>
        <v>14980</v>
      </c>
      <c r="G537" s="309">
        <f t="shared" si="214"/>
        <v>7.9658358477970612</v>
      </c>
      <c r="H537" s="159">
        <f t="shared" si="215"/>
        <v>119328.22099999998</v>
      </c>
      <c r="I537" s="347">
        <f t="shared" si="216"/>
        <v>-119328.22099999998</v>
      </c>
      <c r="J537" s="310">
        <f t="shared" si="217"/>
        <v>-1</v>
      </c>
      <c r="K537" s="159">
        <f t="shared" si="218"/>
        <v>0</v>
      </c>
      <c r="L537" s="159">
        <f t="shared" si="219"/>
        <v>-5</v>
      </c>
      <c r="M537" s="159">
        <f t="shared" si="220"/>
        <v>5</v>
      </c>
      <c r="N537" s="159">
        <f t="shared" si="221"/>
        <v>0</v>
      </c>
      <c r="O537" s="46"/>
      <c r="P537" s="309">
        <f t="shared" si="222"/>
        <v>-7.9658358477970612</v>
      </c>
      <c r="Q537" s="159">
        <f t="shared" si="223"/>
        <v>-5</v>
      </c>
      <c r="R537" s="341"/>
      <c r="S537" s="341">
        <f t="shared" si="224"/>
        <v>-41811.220999999976</v>
      </c>
      <c r="T537" s="341" t="e">
        <f t="shared" si="225"/>
        <v>#DIV/0!</v>
      </c>
      <c r="U537" s="341" t="e">
        <f t="shared" si="226"/>
        <v>#DIV/0!</v>
      </c>
      <c r="V537" s="159">
        <f t="shared" si="227"/>
        <v>77517</v>
      </c>
      <c r="W537" s="309" t="e">
        <f t="shared" si="228"/>
        <v>#DIV/0!</v>
      </c>
      <c r="X537" s="309" t="e">
        <f t="shared" si="229"/>
        <v>#DIV/0!</v>
      </c>
      <c r="Y537" s="309" t="e">
        <f t="shared" si="230"/>
        <v>#DIV/0!</v>
      </c>
      <c r="Z537" s="342" t="e">
        <f t="shared" si="231"/>
        <v>#DIV/0!</v>
      </c>
      <c r="AA537" s="343">
        <f>SUM(L$2:L537)-SUM(AB$2:AB537)</f>
        <v>-119328.22099999998</v>
      </c>
      <c r="AB537" s="344"/>
      <c r="AC537" s="345" t="e">
        <f t="shared" si="232"/>
        <v>#DIV/0!</v>
      </c>
      <c r="AD537" s="345" t="e">
        <f t="shared" si="233"/>
        <v>#DIV/0!</v>
      </c>
    </row>
    <row r="538" spans="1:30" x14ac:dyDescent="0.25">
      <c r="A538" s="402"/>
      <c r="B538" s="336"/>
      <c r="C538" s="299"/>
      <c r="D538" s="147"/>
      <c r="E538" s="22"/>
      <c r="F538" s="158">
        <f t="shared" si="213"/>
        <v>14980</v>
      </c>
      <c r="G538" s="309">
        <f t="shared" si="214"/>
        <v>7.9661696261682229</v>
      </c>
      <c r="H538" s="159">
        <f t="shared" si="215"/>
        <v>119333.22099999998</v>
      </c>
      <c r="I538" s="347">
        <f t="shared" si="216"/>
        <v>-119333.22099999998</v>
      </c>
      <c r="J538" s="310">
        <f t="shared" si="217"/>
        <v>-1</v>
      </c>
      <c r="K538" s="159">
        <f t="shared" si="218"/>
        <v>0</v>
      </c>
      <c r="L538" s="159">
        <f t="shared" si="219"/>
        <v>-5</v>
      </c>
      <c r="M538" s="159">
        <f t="shared" si="220"/>
        <v>5</v>
      </c>
      <c r="N538" s="159">
        <f t="shared" si="221"/>
        <v>0</v>
      </c>
      <c r="O538" s="46"/>
      <c r="P538" s="309">
        <f t="shared" si="222"/>
        <v>-7.9661696261682229</v>
      </c>
      <c r="Q538" s="159">
        <f t="shared" si="223"/>
        <v>-5</v>
      </c>
      <c r="R538" s="341"/>
      <c r="S538" s="341">
        <f t="shared" si="224"/>
        <v>-41816.220999999976</v>
      </c>
      <c r="T538" s="341" t="e">
        <f t="shared" si="225"/>
        <v>#DIV/0!</v>
      </c>
      <c r="U538" s="341" t="e">
        <f t="shared" si="226"/>
        <v>#DIV/0!</v>
      </c>
      <c r="V538" s="159">
        <f t="shared" si="227"/>
        <v>77517</v>
      </c>
      <c r="W538" s="309" t="e">
        <f t="shared" si="228"/>
        <v>#DIV/0!</v>
      </c>
      <c r="X538" s="309" t="e">
        <f t="shared" si="229"/>
        <v>#DIV/0!</v>
      </c>
      <c r="Y538" s="309" t="e">
        <f t="shared" si="230"/>
        <v>#DIV/0!</v>
      </c>
      <c r="Z538" s="342" t="e">
        <f t="shared" si="231"/>
        <v>#DIV/0!</v>
      </c>
      <c r="AA538" s="343">
        <f>SUM(L$2:L538)-SUM(AB$2:AB538)</f>
        <v>-119333.22099999998</v>
      </c>
      <c r="AB538" s="344"/>
      <c r="AC538" s="345" t="e">
        <f t="shared" si="232"/>
        <v>#DIV/0!</v>
      </c>
      <c r="AD538" s="345" t="e">
        <f t="shared" si="233"/>
        <v>#DIV/0!</v>
      </c>
    </row>
    <row r="539" spans="1:30" x14ac:dyDescent="0.25">
      <c r="A539" s="402"/>
      <c r="B539" s="336"/>
      <c r="C539" s="299"/>
      <c r="D539" s="147"/>
      <c r="E539" s="22"/>
      <c r="F539" s="158">
        <f t="shared" si="213"/>
        <v>14980</v>
      </c>
      <c r="G539" s="309">
        <f t="shared" si="214"/>
        <v>7.9665034045393845</v>
      </c>
      <c r="H539" s="159">
        <f t="shared" si="215"/>
        <v>119338.22099999998</v>
      </c>
      <c r="I539" s="347">
        <f t="shared" si="216"/>
        <v>-119338.22099999998</v>
      </c>
      <c r="J539" s="310">
        <f t="shared" si="217"/>
        <v>-1</v>
      </c>
      <c r="K539" s="159">
        <f t="shared" si="218"/>
        <v>0</v>
      </c>
      <c r="L539" s="159">
        <f t="shared" si="219"/>
        <v>-5</v>
      </c>
      <c r="M539" s="159">
        <f t="shared" si="220"/>
        <v>5</v>
      </c>
      <c r="N539" s="159">
        <f t="shared" si="221"/>
        <v>0</v>
      </c>
      <c r="O539" s="46"/>
      <c r="P539" s="309">
        <f t="shared" si="222"/>
        <v>-7.9665034045393845</v>
      </c>
      <c r="Q539" s="159">
        <f t="shared" si="223"/>
        <v>-5</v>
      </c>
      <c r="R539" s="341"/>
      <c r="S539" s="341">
        <f t="shared" si="224"/>
        <v>-41821.220999999976</v>
      </c>
      <c r="T539" s="341" t="e">
        <f t="shared" si="225"/>
        <v>#DIV/0!</v>
      </c>
      <c r="U539" s="341" t="e">
        <f t="shared" si="226"/>
        <v>#DIV/0!</v>
      </c>
      <c r="V539" s="159">
        <f t="shared" si="227"/>
        <v>77517</v>
      </c>
      <c r="W539" s="309" t="e">
        <f t="shared" si="228"/>
        <v>#DIV/0!</v>
      </c>
      <c r="X539" s="309" t="e">
        <f t="shared" si="229"/>
        <v>#DIV/0!</v>
      </c>
      <c r="Y539" s="309" t="e">
        <f t="shared" si="230"/>
        <v>#DIV/0!</v>
      </c>
      <c r="Z539" s="342" t="e">
        <f t="shared" si="231"/>
        <v>#DIV/0!</v>
      </c>
      <c r="AA539" s="343">
        <f>SUM(L$2:L539)-SUM(AB$2:AB539)</f>
        <v>-119338.22099999998</v>
      </c>
      <c r="AB539" s="344"/>
      <c r="AC539" s="345" t="e">
        <f t="shared" si="232"/>
        <v>#DIV/0!</v>
      </c>
      <c r="AD539" s="345" t="e">
        <f t="shared" si="233"/>
        <v>#DIV/0!</v>
      </c>
    </row>
    <row r="540" spans="1:30" x14ac:dyDescent="0.25">
      <c r="A540" s="402"/>
      <c r="B540" s="336"/>
      <c r="C540" s="299"/>
      <c r="D540" s="147"/>
      <c r="E540" s="22"/>
      <c r="F540" s="158">
        <f t="shared" si="213"/>
        <v>14980</v>
      </c>
      <c r="G540" s="309">
        <f t="shared" si="214"/>
        <v>7.9668371829105462</v>
      </c>
      <c r="H540" s="159">
        <f t="shared" si="215"/>
        <v>119343.22099999998</v>
      </c>
      <c r="I540" s="347">
        <f t="shared" si="216"/>
        <v>-119343.22099999998</v>
      </c>
      <c r="J540" s="310">
        <f t="shared" si="217"/>
        <v>-1</v>
      </c>
      <c r="K540" s="159">
        <f t="shared" si="218"/>
        <v>0</v>
      </c>
      <c r="L540" s="159">
        <f t="shared" si="219"/>
        <v>-5</v>
      </c>
      <c r="M540" s="159">
        <f t="shared" si="220"/>
        <v>5</v>
      </c>
      <c r="N540" s="159">
        <f t="shared" si="221"/>
        <v>0</v>
      </c>
      <c r="O540" s="46"/>
      <c r="P540" s="309">
        <f t="shared" si="222"/>
        <v>-7.9668371829105462</v>
      </c>
      <c r="Q540" s="159">
        <f t="shared" si="223"/>
        <v>-5</v>
      </c>
      <c r="R540" s="341"/>
      <c r="S540" s="341">
        <f t="shared" si="224"/>
        <v>-41826.220999999976</v>
      </c>
      <c r="T540" s="341" t="e">
        <f t="shared" si="225"/>
        <v>#DIV/0!</v>
      </c>
      <c r="U540" s="341" t="e">
        <f t="shared" si="226"/>
        <v>#DIV/0!</v>
      </c>
      <c r="V540" s="159">
        <f t="shared" si="227"/>
        <v>77517</v>
      </c>
      <c r="W540" s="309" t="e">
        <f t="shared" si="228"/>
        <v>#DIV/0!</v>
      </c>
      <c r="X540" s="309" t="e">
        <f t="shared" si="229"/>
        <v>#DIV/0!</v>
      </c>
      <c r="Y540" s="309" t="e">
        <f t="shared" si="230"/>
        <v>#DIV/0!</v>
      </c>
      <c r="Z540" s="342" t="e">
        <f t="shared" si="231"/>
        <v>#DIV/0!</v>
      </c>
      <c r="AA540" s="343">
        <f>SUM(L$2:L540)-SUM(AB$2:AB540)</f>
        <v>-119343.22099999998</v>
      </c>
      <c r="AB540" s="344"/>
      <c r="AC540" s="345" t="e">
        <f t="shared" si="232"/>
        <v>#DIV/0!</v>
      </c>
      <c r="AD540" s="345" t="e">
        <f t="shared" si="233"/>
        <v>#DIV/0!</v>
      </c>
    </row>
    <row r="541" spans="1:30" x14ac:dyDescent="0.25">
      <c r="A541" s="402"/>
      <c r="B541" s="336"/>
      <c r="C541" s="299"/>
      <c r="D541" s="147"/>
      <c r="E541" s="22"/>
      <c r="F541" s="158">
        <f t="shared" si="213"/>
        <v>14980</v>
      </c>
      <c r="G541" s="309">
        <f t="shared" si="214"/>
        <v>7.967170961281707</v>
      </c>
      <c r="H541" s="159">
        <f t="shared" si="215"/>
        <v>119348.22099999998</v>
      </c>
      <c r="I541" s="347">
        <f t="shared" si="216"/>
        <v>-119348.22099999998</v>
      </c>
      <c r="J541" s="310">
        <f t="shared" si="217"/>
        <v>-1</v>
      </c>
      <c r="K541" s="159">
        <f t="shared" si="218"/>
        <v>0</v>
      </c>
      <c r="L541" s="159">
        <f t="shared" si="219"/>
        <v>-5</v>
      </c>
      <c r="M541" s="159">
        <f t="shared" si="220"/>
        <v>5</v>
      </c>
      <c r="N541" s="159">
        <f t="shared" si="221"/>
        <v>0</v>
      </c>
      <c r="O541" s="46"/>
      <c r="P541" s="309">
        <f t="shared" si="222"/>
        <v>-7.967170961281707</v>
      </c>
      <c r="Q541" s="159">
        <f t="shared" si="223"/>
        <v>-5</v>
      </c>
      <c r="R541" s="341"/>
      <c r="S541" s="341">
        <f t="shared" si="224"/>
        <v>-41831.220999999976</v>
      </c>
      <c r="T541" s="341" t="e">
        <f t="shared" si="225"/>
        <v>#DIV/0!</v>
      </c>
      <c r="U541" s="341" t="e">
        <f t="shared" si="226"/>
        <v>#DIV/0!</v>
      </c>
      <c r="V541" s="159">
        <f t="shared" si="227"/>
        <v>77517</v>
      </c>
      <c r="W541" s="309" t="e">
        <f t="shared" si="228"/>
        <v>#DIV/0!</v>
      </c>
      <c r="X541" s="309" t="e">
        <f t="shared" si="229"/>
        <v>#DIV/0!</v>
      </c>
      <c r="Y541" s="309" t="e">
        <f t="shared" si="230"/>
        <v>#DIV/0!</v>
      </c>
      <c r="Z541" s="342" t="e">
        <f t="shared" si="231"/>
        <v>#DIV/0!</v>
      </c>
      <c r="AA541" s="343">
        <f>SUM(L$2:L541)-SUM(AB$2:AB541)</f>
        <v>-119348.22099999998</v>
      </c>
      <c r="AB541" s="344"/>
      <c r="AC541" s="345" t="e">
        <f t="shared" si="232"/>
        <v>#DIV/0!</v>
      </c>
      <c r="AD541" s="345" t="e">
        <f t="shared" si="233"/>
        <v>#DIV/0!</v>
      </c>
    </row>
    <row r="542" spans="1:30" x14ac:dyDescent="0.25">
      <c r="A542" s="402"/>
      <c r="B542" s="336"/>
      <c r="C542" s="299"/>
      <c r="D542" s="147"/>
      <c r="E542" s="22"/>
      <c r="F542" s="158">
        <f t="shared" si="213"/>
        <v>14980</v>
      </c>
      <c r="G542" s="309">
        <f t="shared" si="214"/>
        <v>7.9675047396528687</v>
      </c>
      <c r="H542" s="159">
        <f t="shared" si="215"/>
        <v>119353.22099999998</v>
      </c>
      <c r="I542" s="347">
        <f t="shared" si="216"/>
        <v>-119353.22099999998</v>
      </c>
      <c r="J542" s="310">
        <f t="shared" si="217"/>
        <v>-1</v>
      </c>
      <c r="K542" s="159">
        <f t="shared" si="218"/>
        <v>0</v>
      </c>
      <c r="L542" s="159">
        <f t="shared" si="219"/>
        <v>-5</v>
      </c>
      <c r="M542" s="159">
        <f t="shared" si="220"/>
        <v>5</v>
      </c>
      <c r="N542" s="159">
        <f t="shared" si="221"/>
        <v>0</v>
      </c>
      <c r="O542" s="46"/>
      <c r="P542" s="309">
        <f t="shared" si="222"/>
        <v>-7.9675047396528687</v>
      </c>
      <c r="Q542" s="159">
        <f t="shared" si="223"/>
        <v>-5</v>
      </c>
      <c r="R542" s="341"/>
      <c r="S542" s="341">
        <f t="shared" si="224"/>
        <v>-41836.220999999976</v>
      </c>
      <c r="T542" s="341" t="e">
        <f t="shared" si="225"/>
        <v>#DIV/0!</v>
      </c>
      <c r="U542" s="341" t="e">
        <f t="shared" si="226"/>
        <v>#DIV/0!</v>
      </c>
      <c r="V542" s="159">
        <f t="shared" si="227"/>
        <v>77517</v>
      </c>
      <c r="W542" s="309" t="e">
        <f t="shared" si="228"/>
        <v>#DIV/0!</v>
      </c>
      <c r="X542" s="309" t="e">
        <f t="shared" si="229"/>
        <v>#DIV/0!</v>
      </c>
      <c r="Y542" s="309" t="e">
        <f t="shared" si="230"/>
        <v>#DIV/0!</v>
      </c>
      <c r="Z542" s="342" t="e">
        <f t="shared" si="231"/>
        <v>#DIV/0!</v>
      </c>
      <c r="AA542" s="343">
        <f>SUM(L$2:L542)-SUM(AB$2:AB542)</f>
        <v>-119353.22099999998</v>
      </c>
      <c r="AB542" s="344"/>
      <c r="AC542" s="345" t="e">
        <f t="shared" si="232"/>
        <v>#DIV/0!</v>
      </c>
      <c r="AD542" s="345" t="e">
        <f t="shared" si="233"/>
        <v>#DIV/0!</v>
      </c>
    </row>
    <row r="543" spans="1:30" x14ac:dyDescent="0.25">
      <c r="A543" s="402"/>
      <c r="B543" s="336"/>
      <c r="C543" s="299"/>
      <c r="D543" s="147"/>
      <c r="E543" s="22"/>
      <c r="F543" s="158">
        <f t="shared" si="213"/>
        <v>14980</v>
      </c>
      <c r="G543" s="309">
        <f t="shared" si="214"/>
        <v>7.9678385180240303</v>
      </c>
      <c r="H543" s="159">
        <f t="shared" si="215"/>
        <v>119358.22099999998</v>
      </c>
      <c r="I543" s="347">
        <f t="shared" si="216"/>
        <v>-119358.22099999998</v>
      </c>
      <c r="J543" s="310">
        <f t="shared" si="217"/>
        <v>-1</v>
      </c>
      <c r="K543" s="159">
        <f t="shared" si="218"/>
        <v>0</v>
      </c>
      <c r="L543" s="159">
        <f t="shared" si="219"/>
        <v>-5</v>
      </c>
      <c r="M543" s="159">
        <f t="shared" si="220"/>
        <v>5</v>
      </c>
      <c r="N543" s="159">
        <f t="shared" si="221"/>
        <v>0</v>
      </c>
      <c r="O543" s="46"/>
      <c r="P543" s="309">
        <f t="shared" si="222"/>
        <v>-7.9678385180240303</v>
      </c>
      <c r="Q543" s="159">
        <f t="shared" si="223"/>
        <v>-5</v>
      </c>
      <c r="R543" s="341"/>
      <c r="S543" s="341">
        <f t="shared" si="224"/>
        <v>-41841.220999999976</v>
      </c>
      <c r="T543" s="341" t="e">
        <f t="shared" si="225"/>
        <v>#DIV/0!</v>
      </c>
      <c r="U543" s="341" t="e">
        <f t="shared" si="226"/>
        <v>#DIV/0!</v>
      </c>
      <c r="V543" s="159">
        <f t="shared" si="227"/>
        <v>77517</v>
      </c>
      <c r="W543" s="309" t="e">
        <f t="shared" si="228"/>
        <v>#DIV/0!</v>
      </c>
      <c r="X543" s="309" t="e">
        <f t="shared" si="229"/>
        <v>#DIV/0!</v>
      </c>
      <c r="Y543" s="309" t="e">
        <f t="shared" si="230"/>
        <v>#DIV/0!</v>
      </c>
      <c r="Z543" s="342" t="e">
        <f t="shared" si="231"/>
        <v>#DIV/0!</v>
      </c>
      <c r="AA543" s="343">
        <f>SUM(L$2:L543)-SUM(AB$2:AB543)</f>
        <v>-119358.22099999998</v>
      </c>
      <c r="AB543" s="344"/>
      <c r="AC543" s="345" t="e">
        <f t="shared" si="232"/>
        <v>#DIV/0!</v>
      </c>
      <c r="AD543" s="345" t="e">
        <f t="shared" si="233"/>
        <v>#DIV/0!</v>
      </c>
    </row>
    <row r="544" spans="1:30" x14ac:dyDescent="0.25">
      <c r="A544" s="402"/>
      <c r="B544" s="336"/>
      <c r="C544" s="299"/>
      <c r="D544" s="147"/>
      <c r="E544" s="22"/>
      <c r="F544" s="158">
        <f t="shared" si="213"/>
        <v>14980</v>
      </c>
      <c r="G544" s="309">
        <f t="shared" si="214"/>
        <v>7.968172296395192</v>
      </c>
      <c r="H544" s="159">
        <f t="shared" si="215"/>
        <v>119363.22099999998</v>
      </c>
      <c r="I544" s="347">
        <f t="shared" si="216"/>
        <v>-119363.22099999998</v>
      </c>
      <c r="J544" s="310">
        <f t="shared" si="217"/>
        <v>-1</v>
      </c>
      <c r="K544" s="159">
        <f t="shared" si="218"/>
        <v>0</v>
      </c>
      <c r="L544" s="159">
        <f t="shared" si="219"/>
        <v>-5</v>
      </c>
      <c r="M544" s="159">
        <f t="shared" si="220"/>
        <v>5</v>
      </c>
      <c r="N544" s="159">
        <f t="shared" si="221"/>
        <v>0</v>
      </c>
      <c r="O544" s="46"/>
      <c r="P544" s="309">
        <f t="shared" si="222"/>
        <v>-7.968172296395192</v>
      </c>
      <c r="Q544" s="159">
        <f t="shared" si="223"/>
        <v>-5</v>
      </c>
      <c r="R544" s="341"/>
      <c r="S544" s="341">
        <f t="shared" si="224"/>
        <v>-41846.220999999976</v>
      </c>
      <c r="T544" s="341" t="e">
        <f t="shared" si="225"/>
        <v>#DIV/0!</v>
      </c>
      <c r="U544" s="341" t="e">
        <f t="shared" si="226"/>
        <v>#DIV/0!</v>
      </c>
      <c r="V544" s="159">
        <f t="shared" si="227"/>
        <v>77517</v>
      </c>
      <c r="W544" s="309" t="e">
        <f t="shared" si="228"/>
        <v>#DIV/0!</v>
      </c>
      <c r="X544" s="309" t="e">
        <f t="shared" si="229"/>
        <v>#DIV/0!</v>
      </c>
      <c r="Y544" s="309" t="e">
        <f t="shared" si="230"/>
        <v>#DIV/0!</v>
      </c>
      <c r="Z544" s="342" t="e">
        <f t="shared" si="231"/>
        <v>#DIV/0!</v>
      </c>
      <c r="AA544" s="343">
        <f>SUM(L$2:L544)-SUM(AB$2:AB544)</f>
        <v>-119363.22099999998</v>
      </c>
      <c r="AB544" s="344"/>
      <c r="AC544" s="345" t="e">
        <f t="shared" si="232"/>
        <v>#DIV/0!</v>
      </c>
      <c r="AD544" s="345" t="e">
        <f t="shared" si="233"/>
        <v>#DIV/0!</v>
      </c>
    </row>
    <row r="545" spans="1:30" x14ac:dyDescent="0.25">
      <c r="A545" s="402"/>
      <c r="B545" s="336"/>
      <c r="C545" s="299"/>
      <c r="D545" s="147"/>
      <c r="E545" s="22"/>
      <c r="F545" s="158">
        <f t="shared" si="213"/>
        <v>14980</v>
      </c>
      <c r="G545" s="309">
        <f t="shared" si="214"/>
        <v>7.9685060747663536</v>
      </c>
      <c r="H545" s="159">
        <f t="shared" si="215"/>
        <v>119368.22099999998</v>
      </c>
      <c r="I545" s="347">
        <f t="shared" si="216"/>
        <v>-119368.22099999998</v>
      </c>
      <c r="J545" s="310">
        <f t="shared" si="217"/>
        <v>-1</v>
      </c>
      <c r="K545" s="159">
        <f t="shared" si="218"/>
        <v>0</v>
      </c>
      <c r="L545" s="159">
        <f t="shared" si="219"/>
        <v>-5</v>
      </c>
      <c r="M545" s="159">
        <f t="shared" si="220"/>
        <v>5</v>
      </c>
      <c r="N545" s="159">
        <f t="shared" si="221"/>
        <v>0</v>
      </c>
      <c r="O545" s="46"/>
      <c r="P545" s="309">
        <f t="shared" si="222"/>
        <v>-7.9685060747663536</v>
      </c>
      <c r="Q545" s="159">
        <f t="shared" si="223"/>
        <v>-5</v>
      </c>
      <c r="R545" s="341"/>
      <c r="S545" s="341">
        <f t="shared" si="224"/>
        <v>-41851.220999999976</v>
      </c>
      <c r="T545" s="341" t="e">
        <f t="shared" si="225"/>
        <v>#DIV/0!</v>
      </c>
      <c r="U545" s="341" t="e">
        <f t="shared" si="226"/>
        <v>#DIV/0!</v>
      </c>
      <c r="V545" s="159">
        <f t="shared" si="227"/>
        <v>77517</v>
      </c>
      <c r="W545" s="309" t="e">
        <f t="shared" si="228"/>
        <v>#DIV/0!</v>
      </c>
      <c r="X545" s="309" t="e">
        <f t="shared" si="229"/>
        <v>#DIV/0!</v>
      </c>
      <c r="Y545" s="309" t="e">
        <f t="shared" si="230"/>
        <v>#DIV/0!</v>
      </c>
      <c r="Z545" s="342" t="e">
        <f t="shared" si="231"/>
        <v>#DIV/0!</v>
      </c>
      <c r="AA545" s="343">
        <f>SUM(L$2:L545)-SUM(AB$2:AB545)</f>
        <v>-119368.22099999998</v>
      </c>
      <c r="AB545" s="344"/>
      <c r="AC545" s="345" t="e">
        <f t="shared" si="232"/>
        <v>#DIV/0!</v>
      </c>
      <c r="AD545" s="345" t="e">
        <f t="shared" si="233"/>
        <v>#DIV/0!</v>
      </c>
    </row>
    <row r="546" spans="1:30" x14ac:dyDescent="0.25">
      <c r="A546" s="402"/>
      <c r="B546" s="336"/>
      <c r="C546" s="299"/>
      <c r="D546" s="147"/>
      <c r="E546" s="22"/>
      <c r="F546" s="158">
        <f t="shared" si="213"/>
        <v>14980</v>
      </c>
      <c r="G546" s="309">
        <f t="shared" si="214"/>
        <v>7.9688398531375153</v>
      </c>
      <c r="H546" s="159">
        <f t="shared" si="215"/>
        <v>119373.22099999998</v>
      </c>
      <c r="I546" s="347">
        <f t="shared" si="216"/>
        <v>-119373.22099999998</v>
      </c>
      <c r="J546" s="310">
        <f t="shared" si="217"/>
        <v>-1</v>
      </c>
      <c r="K546" s="159">
        <f t="shared" si="218"/>
        <v>0</v>
      </c>
      <c r="L546" s="159">
        <f t="shared" si="219"/>
        <v>-5</v>
      </c>
      <c r="M546" s="159">
        <f t="shared" si="220"/>
        <v>5</v>
      </c>
      <c r="N546" s="159">
        <f t="shared" si="221"/>
        <v>0</v>
      </c>
      <c r="O546" s="46"/>
      <c r="P546" s="309">
        <f t="shared" si="222"/>
        <v>-7.9688398531375153</v>
      </c>
      <c r="Q546" s="159">
        <f t="shared" si="223"/>
        <v>-5</v>
      </c>
      <c r="R546" s="341"/>
      <c r="S546" s="341">
        <f t="shared" si="224"/>
        <v>-41856.220999999976</v>
      </c>
      <c r="T546" s="341" t="e">
        <f t="shared" si="225"/>
        <v>#DIV/0!</v>
      </c>
      <c r="U546" s="341" t="e">
        <f t="shared" si="226"/>
        <v>#DIV/0!</v>
      </c>
      <c r="V546" s="159">
        <f t="shared" si="227"/>
        <v>77517</v>
      </c>
      <c r="W546" s="309" t="e">
        <f t="shared" si="228"/>
        <v>#DIV/0!</v>
      </c>
      <c r="X546" s="309" t="e">
        <f t="shared" si="229"/>
        <v>#DIV/0!</v>
      </c>
      <c r="Y546" s="309" t="e">
        <f t="shared" si="230"/>
        <v>#DIV/0!</v>
      </c>
      <c r="Z546" s="342" t="e">
        <f t="shared" si="231"/>
        <v>#DIV/0!</v>
      </c>
      <c r="AA546" s="343">
        <f>SUM(L$2:L546)-SUM(AB$2:AB546)</f>
        <v>-119373.22099999998</v>
      </c>
      <c r="AB546" s="344"/>
      <c r="AC546" s="345" t="e">
        <f t="shared" si="232"/>
        <v>#DIV/0!</v>
      </c>
      <c r="AD546" s="345" t="e">
        <f t="shared" si="233"/>
        <v>#DIV/0!</v>
      </c>
    </row>
    <row r="547" spans="1:30" x14ac:dyDescent="0.25">
      <c r="A547" s="402"/>
      <c r="B547" s="336"/>
      <c r="C547" s="299"/>
      <c r="D547" s="147"/>
      <c r="E547" s="22"/>
      <c r="F547" s="158">
        <f t="shared" si="213"/>
        <v>14980</v>
      </c>
      <c r="G547" s="309">
        <f t="shared" si="214"/>
        <v>7.969173631508677</v>
      </c>
      <c r="H547" s="159">
        <f t="shared" si="215"/>
        <v>119378.22099999998</v>
      </c>
      <c r="I547" s="347">
        <f t="shared" si="216"/>
        <v>-119378.22099999998</v>
      </c>
      <c r="J547" s="310">
        <f t="shared" si="217"/>
        <v>-1</v>
      </c>
      <c r="K547" s="159">
        <f t="shared" si="218"/>
        <v>0</v>
      </c>
      <c r="L547" s="159">
        <f t="shared" si="219"/>
        <v>-5</v>
      </c>
      <c r="M547" s="159">
        <f t="shared" si="220"/>
        <v>5</v>
      </c>
      <c r="N547" s="159">
        <f t="shared" si="221"/>
        <v>0</v>
      </c>
      <c r="O547" s="46"/>
      <c r="P547" s="309">
        <f t="shared" si="222"/>
        <v>-7.969173631508677</v>
      </c>
      <c r="Q547" s="159">
        <f t="shared" si="223"/>
        <v>-5</v>
      </c>
      <c r="R547" s="341"/>
      <c r="S547" s="341">
        <f t="shared" si="224"/>
        <v>-41861.220999999976</v>
      </c>
      <c r="T547" s="341" t="e">
        <f t="shared" si="225"/>
        <v>#DIV/0!</v>
      </c>
      <c r="U547" s="341" t="e">
        <f t="shared" si="226"/>
        <v>#DIV/0!</v>
      </c>
      <c r="V547" s="159">
        <f t="shared" si="227"/>
        <v>77517</v>
      </c>
      <c r="W547" s="309" t="e">
        <f t="shared" si="228"/>
        <v>#DIV/0!</v>
      </c>
      <c r="X547" s="309" t="e">
        <f t="shared" si="229"/>
        <v>#DIV/0!</v>
      </c>
      <c r="Y547" s="309" t="e">
        <f t="shared" si="230"/>
        <v>#DIV/0!</v>
      </c>
      <c r="Z547" s="342" t="e">
        <f t="shared" si="231"/>
        <v>#DIV/0!</v>
      </c>
      <c r="AA547" s="343">
        <f>SUM(L$2:L547)-SUM(AB$2:AB547)</f>
        <v>-119378.22099999998</v>
      </c>
      <c r="AB547" s="344"/>
      <c r="AC547" s="345" t="e">
        <f t="shared" si="232"/>
        <v>#DIV/0!</v>
      </c>
      <c r="AD547" s="345" t="e">
        <f t="shared" si="233"/>
        <v>#DIV/0!</v>
      </c>
    </row>
    <row r="548" spans="1:30" x14ac:dyDescent="0.25">
      <c r="A548" s="402"/>
      <c r="B548" s="336"/>
      <c r="C548" s="299"/>
      <c r="D548" s="147"/>
      <c r="E548" s="22"/>
      <c r="F548" s="158">
        <f t="shared" si="213"/>
        <v>14980</v>
      </c>
      <c r="G548" s="309">
        <f t="shared" si="214"/>
        <v>7.9695074098798377</v>
      </c>
      <c r="H548" s="159">
        <f t="shared" si="215"/>
        <v>119383.22099999998</v>
      </c>
      <c r="I548" s="347">
        <f t="shared" si="216"/>
        <v>-119383.22099999998</v>
      </c>
      <c r="J548" s="310">
        <f t="shared" si="217"/>
        <v>-1</v>
      </c>
      <c r="K548" s="159">
        <f t="shared" si="218"/>
        <v>0</v>
      </c>
      <c r="L548" s="159">
        <f t="shared" si="219"/>
        <v>-5</v>
      </c>
      <c r="M548" s="159">
        <f t="shared" si="220"/>
        <v>5</v>
      </c>
      <c r="N548" s="159">
        <f t="shared" si="221"/>
        <v>0</v>
      </c>
      <c r="O548" s="46"/>
      <c r="P548" s="309">
        <f t="shared" si="222"/>
        <v>-7.9695074098798377</v>
      </c>
      <c r="Q548" s="159">
        <f t="shared" si="223"/>
        <v>-5</v>
      </c>
      <c r="R548" s="341"/>
      <c r="S548" s="341">
        <f t="shared" si="224"/>
        <v>-41866.220999999976</v>
      </c>
      <c r="T548" s="341" t="e">
        <f t="shared" si="225"/>
        <v>#DIV/0!</v>
      </c>
      <c r="U548" s="341" t="e">
        <f t="shared" si="226"/>
        <v>#DIV/0!</v>
      </c>
      <c r="V548" s="159">
        <f t="shared" si="227"/>
        <v>77517</v>
      </c>
      <c r="W548" s="309" t="e">
        <f t="shared" si="228"/>
        <v>#DIV/0!</v>
      </c>
      <c r="X548" s="309" t="e">
        <f t="shared" si="229"/>
        <v>#DIV/0!</v>
      </c>
      <c r="Y548" s="309" t="e">
        <f t="shared" si="230"/>
        <v>#DIV/0!</v>
      </c>
      <c r="Z548" s="342" t="e">
        <f t="shared" si="231"/>
        <v>#DIV/0!</v>
      </c>
      <c r="AA548" s="343">
        <f>SUM(L$2:L548)-SUM(AB$2:AB548)</f>
        <v>-119383.22099999998</v>
      </c>
      <c r="AB548" s="344"/>
      <c r="AC548" s="345" t="e">
        <f t="shared" si="232"/>
        <v>#DIV/0!</v>
      </c>
      <c r="AD548" s="345" t="e">
        <f t="shared" si="233"/>
        <v>#DIV/0!</v>
      </c>
    </row>
    <row r="549" spans="1:30" x14ac:dyDescent="0.25">
      <c r="A549" s="402"/>
      <c r="B549" s="336"/>
      <c r="C549" s="299"/>
      <c r="D549" s="147"/>
      <c r="E549" s="22"/>
      <c r="F549" s="158">
        <f t="shared" si="213"/>
        <v>14980</v>
      </c>
      <c r="G549" s="309">
        <f t="shared" si="214"/>
        <v>7.9698411882509994</v>
      </c>
      <c r="H549" s="159">
        <f t="shared" si="215"/>
        <v>119388.22099999998</v>
      </c>
      <c r="I549" s="347">
        <f t="shared" si="216"/>
        <v>-119388.22099999998</v>
      </c>
      <c r="J549" s="310">
        <f t="shared" si="217"/>
        <v>-1</v>
      </c>
      <c r="K549" s="159">
        <f t="shared" si="218"/>
        <v>0</v>
      </c>
      <c r="L549" s="159">
        <f t="shared" si="219"/>
        <v>-5</v>
      </c>
      <c r="M549" s="159">
        <f t="shared" si="220"/>
        <v>5</v>
      </c>
      <c r="N549" s="159">
        <f t="shared" si="221"/>
        <v>0</v>
      </c>
      <c r="O549" s="46"/>
      <c r="P549" s="309">
        <f t="shared" si="222"/>
        <v>-7.9698411882509994</v>
      </c>
      <c r="Q549" s="159">
        <f t="shared" si="223"/>
        <v>-5</v>
      </c>
      <c r="R549" s="341"/>
      <c r="S549" s="341">
        <f t="shared" si="224"/>
        <v>-41871.220999999976</v>
      </c>
      <c r="T549" s="341" t="e">
        <f t="shared" si="225"/>
        <v>#DIV/0!</v>
      </c>
      <c r="U549" s="341" t="e">
        <f t="shared" si="226"/>
        <v>#DIV/0!</v>
      </c>
      <c r="V549" s="159">
        <f t="shared" si="227"/>
        <v>77517</v>
      </c>
      <c r="W549" s="309" t="e">
        <f t="shared" si="228"/>
        <v>#DIV/0!</v>
      </c>
      <c r="X549" s="309" t="e">
        <f t="shared" si="229"/>
        <v>#DIV/0!</v>
      </c>
      <c r="Y549" s="309" t="e">
        <f t="shared" si="230"/>
        <v>#DIV/0!</v>
      </c>
      <c r="Z549" s="342" t="e">
        <f t="shared" si="231"/>
        <v>#DIV/0!</v>
      </c>
      <c r="AA549" s="343">
        <f>SUM(L$2:L549)-SUM(AB$2:AB549)</f>
        <v>-119388.22099999998</v>
      </c>
      <c r="AB549" s="344"/>
      <c r="AC549" s="345" t="e">
        <f t="shared" si="232"/>
        <v>#DIV/0!</v>
      </c>
      <c r="AD549" s="345" t="e">
        <f t="shared" si="233"/>
        <v>#DIV/0!</v>
      </c>
    </row>
    <row r="550" spans="1:30" x14ac:dyDescent="0.25">
      <c r="A550" s="402"/>
      <c r="B550" s="336"/>
      <c r="C550" s="299"/>
      <c r="D550" s="147"/>
      <c r="E550" s="22"/>
      <c r="F550" s="158">
        <f t="shared" si="213"/>
        <v>14980</v>
      </c>
      <c r="G550" s="309">
        <f t="shared" si="214"/>
        <v>7.9701749666221611</v>
      </c>
      <c r="H550" s="159">
        <f t="shared" si="215"/>
        <v>119393.22099999998</v>
      </c>
      <c r="I550" s="347">
        <f t="shared" si="216"/>
        <v>-119393.22099999998</v>
      </c>
      <c r="J550" s="310">
        <f t="shared" si="217"/>
        <v>-1</v>
      </c>
      <c r="K550" s="159">
        <f t="shared" si="218"/>
        <v>0</v>
      </c>
      <c r="L550" s="159">
        <f t="shared" si="219"/>
        <v>-5</v>
      </c>
      <c r="M550" s="159">
        <f t="shared" si="220"/>
        <v>5</v>
      </c>
      <c r="N550" s="159">
        <f t="shared" si="221"/>
        <v>0</v>
      </c>
      <c r="O550" s="46"/>
      <c r="P550" s="309">
        <f t="shared" si="222"/>
        <v>-7.9701749666221611</v>
      </c>
      <c r="Q550" s="159">
        <f t="shared" si="223"/>
        <v>-5</v>
      </c>
      <c r="R550" s="341"/>
      <c r="S550" s="341">
        <f t="shared" si="224"/>
        <v>-41876.220999999976</v>
      </c>
      <c r="T550" s="341" t="e">
        <f t="shared" si="225"/>
        <v>#DIV/0!</v>
      </c>
      <c r="U550" s="341" t="e">
        <f t="shared" si="226"/>
        <v>#DIV/0!</v>
      </c>
      <c r="V550" s="159">
        <f t="shared" si="227"/>
        <v>77517</v>
      </c>
      <c r="W550" s="309" t="e">
        <f t="shared" si="228"/>
        <v>#DIV/0!</v>
      </c>
      <c r="X550" s="309" t="e">
        <f t="shared" si="229"/>
        <v>#DIV/0!</v>
      </c>
      <c r="Y550" s="309" t="e">
        <f t="shared" si="230"/>
        <v>#DIV/0!</v>
      </c>
      <c r="Z550" s="342" t="e">
        <f t="shared" si="231"/>
        <v>#DIV/0!</v>
      </c>
      <c r="AA550" s="343">
        <f>SUM(L$2:L550)-SUM(AB$2:AB550)</f>
        <v>-119393.22099999998</v>
      </c>
      <c r="AB550" s="344"/>
      <c r="AC550" s="345" t="e">
        <f t="shared" si="232"/>
        <v>#DIV/0!</v>
      </c>
      <c r="AD550" s="345" t="e">
        <f t="shared" si="233"/>
        <v>#DIV/0!</v>
      </c>
    </row>
    <row r="551" spans="1:30" x14ac:dyDescent="0.25">
      <c r="A551" s="402"/>
      <c r="B551" s="336"/>
      <c r="C551" s="299"/>
      <c r="D551" s="147"/>
      <c r="E551" s="22"/>
      <c r="F551" s="158">
        <f t="shared" si="213"/>
        <v>14980</v>
      </c>
      <c r="G551" s="309">
        <f t="shared" si="214"/>
        <v>7.9705087449933227</v>
      </c>
      <c r="H551" s="159">
        <f t="shared" si="215"/>
        <v>119398.22099999998</v>
      </c>
      <c r="I551" s="347">
        <f t="shared" si="216"/>
        <v>-119398.22099999998</v>
      </c>
      <c r="J551" s="310">
        <f t="shared" si="217"/>
        <v>-1</v>
      </c>
      <c r="K551" s="159">
        <f t="shared" si="218"/>
        <v>0</v>
      </c>
      <c r="L551" s="159">
        <f t="shared" si="219"/>
        <v>-5</v>
      </c>
      <c r="M551" s="159">
        <f t="shared" si="220"/>
        <v>5</v>
      </c>
      <c r="N551" s="159">
        <f t="shared" si="221"/>
        <v>0</v>
      </c>
      <c r="O551" s="46"/>
      <c r="P551" s="309">
        <f t="shared" si="222"/>
        <v>-7.9705087449933227</v>
      </c>
      <c r="Q551" s="159">
        <f t="shared" si="223"/>
        <v>-5</v>
      </c>
      <c r="R551" s="341"/>
      <c r="S551" s="341">
        <f t="shared" si="224"/>
        <v>-41881.220999999976</v>
      </c>
      <c r="T551" s="341" t="e">
        <f t="shared" si="225"/>
        <v>#DIV/0!</v>
      </c>
      <c r="U551" s="341" t="e">
        <f t="shared" si="226"/>
        <v>#DIV/0!</v>
      </c>
      <c r="V551" s="159">
        <f t="shared" si="227"/>
        <v>77517</v>
      </c>
      <c r="W551" s="309" t="e">
        <f t="shared" si="228"/>
        <v>#DIV/0!</v>
      </c>
      <c r="X551" s="309" t="e">
        <f t="shared" si="229"/>
        <v>#DIV/0!</v>
      </c>
      <c r="Y551" s="309" t="e">
        <f t="shared" si="230"/>
        <v>#DIV/0!</v>
      </c>
      <c r="Z551" s="342" t="e">
        <f t="shared" si="231"/>
        <v>#DIV/0!</v>
      </c>
      <c r="AA551" s="343">
        <f>SUM(L$2:L551)-SUM(AB$2:AB551)</f>
        <v>-119398.22099999998</v>
      </c>
      <c r="AB551" s="344"/>
      <c r="AC551" s="345" t="e">
        <f t="shared" si="232"/>
        <v>#DIV/0!</v>
      </c>
      <c r="AD551" s="345" t="e">
        <f t="shared" si="233"/>
        <v>#DIV/0!</v>
      </c>
    </row>
    <row r="552" spans="1:30" x14ac:dyDescent="0.25">
      <c r="A552" s="402"/>
      <c r="B552" s="336"/>
      <c r="C552" s="299"/>
      <c r="D552" s="147"/>
      <c r="E552" s="22"/>
      <c r="F552" s="158">
        <f t="shared" si="213"/>
        <v>14980</v>
      </c>
      <c r="G552" s="309">
        <f t="shared" si="214"/>
        <v>7.9708425233644844</v>
      </c>
      <c r="H552" s="159">
        <f t="shared" si="215"/>
        <v>119403.22099999998</v>
      </c>
      <c r="I552" s="347">
        <f t="shared" si="216"/>
        <v>-119403.22099999998</v>
      </c>
      <c r="J552" s="310">
        <f t="shared" si="217"/>
        <v>-1</v>
      </c>
      <c r="K552" s="159">
        <f t="shared" si="218"/>
        <v>0</v>
      </c>
      <c r="L552" s="159">
        <f t="shared" si="219"/>
        <v>-5</v>
      </c>
      <c r="M552" s="159">
        <f t="shared" si="220"/>
        <v>5</v>
      </c>
      <c r="N552" s="159">
        <f t="shared" si="221"/>
        <v>0</v>
      </c>
      <c r="O552" s="46"/>
      <c r="P552" s="309">
        <f t="shared" si="222"/>
        <v>-7.9708425233644844</v>
      </c>
      <c r="Q552" s="159">
        <f t="shared" si="223"/>
        <v>-5</v>
      </c>
      <c r="R552" s="341"/>
      <c r="S552" s="341">
        <f t="shared" si="224"/>
        <v>-41886.220999999976</v>
      </c>
      <c r="T552" s="341" t="e">
        <f t="shared" si="225"/>
        <v>#DIV/0!</v>
      </c>
      <c r="U552" s="341" t="e">
        <f t="shared" si="226"/>
        <v>#DIV/0!</v>
      </c>
      <c r="V552" s="159">
        <f t="shared" si="227"/>
        <v>77517</v>
      </c>
      <c r="W552" s="309" t="e">
        <f t="shared" si="228"/>
        <v>#DIV/0!</v>
      </c>
      <c r="X552" s="309" t="e">
        <f t="shared" si="229"/>
        <v>#DIV/0!</v>
      </c>
      <c r="Y552" s="309" t="e">
        <f t="shared" si="230"/>
        <v>#DIV/0!</v>
      </c>
      <c r="Z552" s="342" t="e">
        <f t="shared" si="231"/>
        <v>#DIV/0!</v>
      </c>
      <c r="AA552" s="343">
        <f>SUM(L$2:L552)-SUM(AB$2:AB552)</f>
        <v>-119403.22099999998</v>
      </c>
      <c r="AB552" s="344"/>
      <c r="AC552" s="345" t="e">
        <f t="shared" si="232"/>
        <v>#DIV/0!</v>
      </c>
      <c r="AD552" s="345" t="e">
        <f t="shared" si="233"/>
        <v>#DIV/0!</v>
      </c>
    </row>
    <row r="553" spans="1:30" x14ac:dyDescent="0.25">
      <c r="A553" s="402"/>
      <c r="B553" s="336"/>
      <c r="C553" s="299"/>
      <c r="D553" s="147"/>
      <c r="E553" s="22"/>
      <c r="F553" s="158">
        <f t="shared" si="213"/>
        <v>14980</v>
      </c>
      <c r="G553" s="309">
        <f t="shared" si="214"/>
        <v>7.9711763017356461</v>
      </c>
      <c r="H553" s="159">
        <f t="shared" si="215"/>
        <v>119408.22099999998</v>
      </c>
      <c r="I553" s="347">
        <f t="shared" si="216"/>
        <v>-119408.22099999998</v>
      </c>
      <c r="J553" s="310">
        <f t="shared" si="217"/>
        <v>-1</v>
      </c>
      <c r="K553" s="159">
        <f t="shared" si="218"/>
        <v>0</v>
      </c>
      <c r="L553" s="159">
        <f t="shared" si="219"/>
        <v>-5</v>
      </c>
      <c r="M553" s="159">
        <f t="shared" si="220"/>
        <v>5</v>
      </c>
      <c r="N553" s="159">
        <f t="shared" si="221"/>
        <v>0</v>
      </c>
      <c r="O553" s="46"/>
      <c r="P553" s="309">
        <f t="shared" si="222"/>
        <v>-7.9711763017356461</v>
      </c>
      <c r="Q553" s="159">
        <f t="shared" si="223"/>
        <v>-5</v>
      </c>
      <c r="R553" s="341"/>
      <c r="S553" s="341">
        <f t="shared" si="224"/>
        <v>-41891.220999999976</v>
      </c>
      <c r="T553" s="341" t="e">
        <f t="shared" si="225"/>
        <v>#DIV/0!</v>
      </c>
      <c r="U553" s="341" t="e">
        <f t="shared" si="226"/>
        <v>#DIV/0!</v>
      </c>
      <c r="V553" s="159">
        <f t="shared" si="227"/>
        <v>77517</v>
      </c>
      <c r="W553" s="309" t="e">
        <f t="shared" si="228"/>
        <v>#DIV/0!</v>
      </c>
      <c r="X553" s="309" t="e">
        <f t="shared" si="229"/>
        <v>#DIV/0!</v>
      </c>
      <c r="Y553" s="309" t="e">
        <f t="shared" si="230"/>
        <v>#DIV/0!</v>
      </c>
      <c r="Z553" s="342" t="e">
        <f t="shared" si="231"/>
        <v>#DIV/0!</v>
      </c>
      <c r="AA553" s="343">
        <f>SUM(L$2:L553)-SUM(AB$2:AB553)</f>
        <v>-119408.22099999998</v>
      </c>
      <c r="AB553" s="344"/>
      <c r="AC553" s="345" t="e">
        <f t="shared" si="232"/>
        <v>#DIV/0!</v>
      </c>
      <c r="AD553" s="345" t="e">
        <f t="shared" si="233"/>
        <v>#DIV/0!</v>
      </c>
    </row>
    <row r="554" spans="1:30" x14ac:dyDescent="0.25">
      <c r="A554" s="402"/>
      <c r="B554" s="336"/>
      <c r="C554" s="299"/>
      <c r="D554" s="147"/>
      <c r="E554" s="22"/>
      <c r="F554" s="158">
        <f t="shared" si="213"/>
        <v>14980</v>
      </c>
      <c r="G554" s="309">
        <f t="shared" si="214"/>
        <v>7.9715100801068077</v>
      </c>
      <c r="H554" s="159">
        <f t="shared" si="215"/>
        <v>119413.22099999998</v>
      </c>
      <c r="I554" s="347">
        <f t="shared" si="216"/>
        <v>-119413.22099999998</v>
      </c>
      <c r="J554" s="310">
        <f t="shared" si="217"/>
        <v>-1</v>
      </c>
      <c r="K554" s="159">
        <f t="shared" si="218"/>
        <v>0</v>
      </c>
      <c r="L554" s="159">
        <f t="shared" si="219"/>
        <v>-5</v>
      </c>
      <c r="M554" s="159">
        <f t="shared" si="220"/>
        <v>5</v>
      </c>
      <c r="N554" s="159">
        <f t="shared" si="221"/>
        <v>0</v>
      </c>
      <c r="O554" s="46"/>
      <c r="P554" s="309">
        <f t="shared" si="222"/>
        <v>-7.9715100801068077</v>
      </c>
      <c r="Q554" s="159">
        <f t="shared" si="223"/>
        <v>-5</v>
      </c>
      <c r="R554" s="341"/>
      <c r="S554" s="341">
        <f t="shared" si="224"/>
        <v>-41896.220999999976</v>
      </c>
      <c r="T554" s="341" t="e">
        <f t="shared" si="225"/>
        <v>#DIV/0!</v>
      </c>
      <c r="U554" s="341" t="e">
        <f t="shared" si="226"/>
        <v>#DIV/0!</v>
      </c>
      <c r="V554" s="159">
        <f t="shared" si="227"/>
        <v>77517</v>
      </c>
      <c r="W554" s="309" t="e">
        <f t="shared" si="228"/>
        <v>#DIV/0!</v>
      </c>
      <c r="X554" s="309" t="e">
        <f t="shared" si="229"/>
        <v>#DIV/0!</v>
      </c>
      <c r="Y554" s="309" t="e">
        <f t="shared" si="230"/>
        <v>#DIV/0!</v>
      </c>
      <c r="Z554" s="342" t="e">
        <f t="shared" si="231"/>
        <v>#DIV/0!</v>
      </c>
      <c r="AA554" s="343">
        <f>SUM(L$2:L554)-SUM(AB$2:AB554)</f>
        <v>-119413.22099999998</v>
      </c>
      <c r="AB554" s="344"/>
      <c r="AC554" s="345" t="e">
        <f t="shared" si="232"/>
        <v>#DIV/0!</v>
      </c>
      <c r="AD554" s="345" t="e">
        <f t="shared" si="233"/>
        <v>#DIV/0!</v>
      </c>
    </row>
    <row r="555" spans="1:30" x14ac:dyDescent="0.25">
      <c r="A555" s="402"/>
      <c r="B555" s="336"/>
      <c r="C555" s="299"/>
      <c r="D555" s="147"/>
      <c r="E555" s="22"/>
      <c r="F555" s="158">
        <f t="shared" si="213"/>
        <v>14980</v>
      </c>
      <c r="G555" s="309">
        <f t="shared" si="214"/>
        <v>7.9718438584779694</v>
      </c>
      <c r="H555" s="159">
        <f t="shared" si="215"/>
        <v>119418.22099999998</v>
      </c>
      <c r="I555" s="347">
        <f t="shared" si="216"/>
        <v>-119418.22099999998</v>
      </c>
      <c r="J555" s="310">
        <f t="shared" si="217"/>
        <v>-1</v>
      </c>
      <c r="K555" s="159">
        <f t="shared" si="218"/>
        <v>0</v>
      </c>
      <c r="L555" s="159">
        <f t="shared" si="219"/>
        <v>-5</v>
      </c>
      <c r="M555" s="159">
        <f t="shared" si="220"/>
        <v>5</v>
      </c>
      <c r="N555" s="159">
        <f t="shared" si="221"/>
        <v>0</v>
      </c>
      <c r="O555" s="46"/>
      <c r="P555" s="309">
        <f t="shared" si="222"/>
        <v>-7.9718438584779694</v>
      </c>
      <c r="Q555" s="159">
        <f t="shared" si="223"/>
        <v>-5</v>
      </c>
      <c r="R555" s="341"/>
      <c r="S555" s="341">
        <f t="shared" si="224"/>
        <v>-41901.220999999976</v>
      </c>
      <c r="T555" s="341" t="e">
        <f t="shared" si="225"/>
        <v>#DIV/0!</v>
      </c>
      <c r="U555" s="341" t="e">
        <f t="shared" si="226"/>
        <v>#DIV/0!</v>
      </c>
      <c r="V555" s="159">
        <f t="shared" si="227"/>
        <v>77517</v>
      </c>
      <c r="W555" s="309" t="e">
        <f t="shared" si="228"/>
        <v>#DIV/0!</v>
      </c>
      <c r="X555" s="309" t="e">
        <f t="shared" si="229"/>
        <v>#DIV/0!</v>
      </c>
      <c r="Y555" s="309" t="e">
        <f t="shared" si="230"/>
        <v>#DIV/0!</v>
      </c>
      <c r="Z555" s="342" t="e">
        <f t="shared" si="231"/>
        <v>#DIV/0!</v>
      </c>
      <c r="AA555" s="343">
        <f>SUM(L$2:L555)-SUM(AB$2:AB555)</f>
        <v>-119418.22099999998</v>
      </c>
      <c r="AB555" s="344"/>
      <c r="AC555" s="345" t="e">
        <f t="shared" si="232"/>
        <v>#DIV/0!</v>
      </c>
      <c r="AD555" s="345" t="e">
        <f t="shared" si="233"/>
        <v>#DIV/0!</v>
      </c>
    </row>
    <row r="556" spans="1:30" x14ac:dyDescent="0.25">
      <c r="A556" s="402"/>
      <c r="B556" s="336"/>
      <c r="C556" s="299"/>
      <c r="D556" s="147"/>
      <c r="E556" s="22"/>
      <c r="F556" s="158">
        <f t="shared" si="213"/>
        <v>14980</v>
      </c>
      <c r="G556" s="309">
        <f t="shared" si="214"/>
        <v>7.9721776368491302</v>
      </c>
      <c r="H556" s="159">
        <f t="shared" si="215"/>
        <v>119423.22099999998</v>
      </c>
      <c r="I556" s="347">
        <f t="shared" si="216"/>
        <v>-119423.22099999998</v>
      </c>
      <c r="J556" s="310">
        <f t="shared" si="217"/>
        <v>-1</v>
      </c>
      <c r="K556" s="159">
        <f t="shared" si="218"/>
        <v>0</v>
      </c>
      <c r="L556" s="159">
        <f t="shared" si="219"/>
        <v>-5</v>
      </c>
      <c r="M556" s="159">
        <f t="shared" si="220"/>
        <v>5</v>
      </c>
      <c r="N556" s="159">
        <f t="shared" si="221"/>
        <v>0</v>
      </c>
      <c r="O556" s="46"/>
      <c r="P556" s="309">
        <f t="shared" si="222"/>
        <v>-7.9721776368491302</v>
      </c>
      <c r="Q556" s="159">
        <f t="shared" si="223"/>
        <v>-5</v>
      </c>
      <c r="R556" s="341"/>
      <c r="S556" s="341">
        <f t="shared" si="224"/>
        <v>-41906.220999999976</v>
      </c>
      <c r="T556" s="341" t="e">
        <f t="shared" si="225"/>
        <v>#DIV/0!</v>
      </c>
      <c r="U556" s="341" t="e">
        <f t="shared" si="226"/>
        <v>#DIV/0!</v>
      </c>
      <c r="V556" s="159">
        <f t="shared" si="227"/>
        <v>77517</v>
      </c>
      <c r="W556" s="309" t="e">
        <f t="shared" si="228"/>
        <v>#DIV/0!</v>
      </c>
      <c r="X556" s="309" t="e">
        <f t="shared" si="229"/>
        <v>#DIV/0!</v>
      </c>
      <c r="Y556" s="309" t="e">
        <f t="shared" si="230"/>
        <v>#DIV/0!</v>
      </c>
      <c r="Z556" s="342" t="e">
        <f t="shared" si="231"/>
        <v>#DIV/0!</v>
      </c>
      <c r="AA556" s="343">
        <f>SUM(L$2:L556)-SUM(AB$2:AB556)</f>
        <v>-119423.22099999998</v>
      </c>
      <c r="AB556" s="344"/>
      <c r="AC556" s="345" t="e">
        <f t="shared" si="232"/>
        <v>#DIV/0!</v>
      </c>
      <c r="AD556" s="345" t="e">
        <f t="shared" si="233"/>
        <v>#DIV/0!</v>
      </c>
    </row>
    <row r="557" spans="1:30" x14ac:dyDescent="0.25">
      <c r="A557" s="402"/>
      <c r="B557" s="336"/>
      <c r="C557" s="299"/>
      <c r="D557" s="147"/>
      <c r="E557" s="22"/>
      <c r="F557" s="158">
        <f t="shared" si="213"/>
        <v>14980</v>
      </c>
      <c r="G557" s="309">
        <f t="shared" si="214"/>
        <v>7.9725114152202918</v>
      </c>
      <c r="H557" s="159">
        <f t="shared" si="215"/>
        <v>119428.22099999998</v>
      </c>
      <c r="I557" s="347">
        <f t="shared" si="216"/>
        <v>-119428.22099999998</v>
      </c>
      <c r="J557" s="310">
        <f t="shared" si="217"/>
        <v>-1</v>
      </c>
      <c r="K557" s="159">
        <f t="shared" si="218"/>
        <v>0</v>
      </c>
      <c r="L557" s="159">
        <f t="shared" si="219"/>
        <v>-5</v>
      </c>
      <c r="M557" s="159">
        <f t="shared" si="220"/>
        <v>5</v>
      </c>
      <c r="N557" s="159">
        <f t="shared" si="221"/>
        <v>0</v>
      </c>
      <c r="O557" s="46"/>
      <c r="P557" s="309">
        <f t="shared" si="222"/>
        <v>-7.9725114152202918</v>
      </c>
      <c r="Q557" s="159">
        <f t="shared" si="223"/>
        <v>-5</v>
      </c>
      <c r="R557" s="341"/>
      <c r="S557" s="341">
        <f t="shared" si="224"/>
        <v>-41911.220999999976</v>
      </c>
      <c r="T557" s="341" t="e">
        <f t="shared" si="225"/>
        <v>#DIV/0!</v>
      </c>
      <c r="U557" s="341" t="e">
        <f t="shared" si="226"/>
        <v>#DIV/0!</v>
      </c>
      <c r="V557" s="159">
        <f t="shared" si="227"/>
        <v>77517</v>
      </c>
      <c r="W557" s="309" t="e">
        <f t="shared" si="228"/>
        <v>#DIV/0!</v>
      </c>
      <c r="X557" s="309" t="e">
        <f t="shared" si="229"/>
        <v>#DIV/0!</v>
      </c>
      <c r="Y557" s="309" t="e">
        <f t="shared" si="230"/>
        <v>#DIV/0!</v>
      </c>
      <c r="Z557" s="342" t="e">
        <f t="shared" si="231"/>
        <v>#DIV/0!</v>
      </c>
      <c r="AA557" s="343">
        <f>SUM(L$2:L557)-SUM(AB$2:AB557)</f>
        <v>-119428.22099999998</v>
      </c>
      <c r="AB557" s="344"/>
      <c r="AC557" s="345" t="e">
        <f t="shared" si="232"/>
        <v>#DIV/0!</v>
      </c>
      <c r="AD557" s="345" t="e">
        <f t="shared" si="233"/>
        <v>#DIV/0!</v>
      </c>
    </row>
    <row r="558" spans="1:30" x14ac:dyDescent="0.25">
      <c r="A558" s="402"/>
      <c r="B558" s="336"/>
      <c r="C558" s="299"/>
      <c r="D558" s="147"/>
      <c r="E558" s="22"/>
      <c r="F558" s="158">
        <f t="shared" si="213"/>
        <v>14980</v>
      </c>
      <c r="G558" s="309">
        <f t="shared" si="214"/>
        <v>7.9728451935914535</v>
      </c>
      <c r="H558" s="159">
        <f t="shared" si="215"/>
        <v>119433.22099999998</v>
      </c>
      <c r="I558" s="347">
        <f t="shared" si="216"/>
        <v>-119433.22099999998</v>
      </c>
      <c r="J558" s="310">
        <f t="shared" si="217"/>
        <v>-1</v>
      </c>
      <c r="K558" s="159">
        <f t="shared" si="218"/>
        <v>0</v>
      </c>
      <c r="L558" s="159">
        <f t="shared" si="219"/>
        <v>-5</v>
      </c>
      <c r="M558" s="159">
        <f t="shared" si="220"/>
        <v>5</v>
      </c>
      <c r="N558" s="159">
        <f t="shared" si="221"/>
        <v>0</v>
      </c>
      <c r="O558" s="46"/>
      <c r="P558" s="309">
        <f t="shared" si="222"/>
        <v>-7.9728451935914535</v>
      </c>
      <c r="Q558" s="159">
        <f t="shared" si="223"/>
        <v>-5</v>
      </c>
      <c r="R558" s="341"/>
      <c r="S558" s="341">
        <f t="shared" si="224"/>
        <v>-41916.220999999976</v>
      </c>
      <c r="T558" s="341" t="e">
        <f t="shared" si="225"/>
        <v>#DIV/0!</v>
      </c>
      <c r="U558" s="341" t="e">
        <f t="shared" si="226"/>
        <v>#DIV/0!</v>
      </c>
      <c r="V558" s="159">
        <f t="shared" si="227"/>
        <v>77517</v>
      </c>
      <c r="W558" s="309" t="e">
        <f t="shared" si="228"/>
        <v>#DIV/0!</v>
      </c>
      <c r="X558" s="309" t="e">
        <f t="shared" si="229"/>
        <v>#DIV/0!</v>
      </c>
      <c r="Y558" s="309" t="e">
        <f t="shared" si="230"/>
        <v>#DIV/0!</v>
      </c>
      <c r="Z558" s="342" t="e">
        <f t="shared" si="231"/>
        <v>#DIV/0!</v>
      </c>
      <c r="AA558" s="343">
        <f>SUM(L$2:L558)-SUM(AB$2:AB558)</f>
        <v>-119433.22099999998</v>
      </c>
      <c r="AB558" s="344"/>
      <c r="AC558" s="345" t="e">
        <f t="shared" si="232"/>
        <v>#DIV/0!</v>
      </c>
      <c r="AD558" s="345" t="e">
        <f t="shared" si="233"/>
        <v>#DIV/0!</v>
      </c>
    </row>
    <row r="559" spans="1:30" x14ac:dyDescent="0.25">
      <c r="A559" s="402"/>
      <c r="B559" s="336"/>
      <c r="C559" s="299"/>
      <c r="D559" s="147"/>
      <c r="E559" s="22"/>
      <c r="F559" s="158">
        <f t="shared" si="213"/>
        <v>14980</v>
      </c>
      <c r="G559" s="309">
        <f t="shared" si="214"/>
        <v>7.9731789719626152</v>
      </c>
      <c r="H559" s="159">
        <f t="shared" si="215"/>
        <v>119438.22099999998</v>
      </c>
      <c r="I559" s="347">
        <f t="shared" si="216"/>
        <v>-119438.22099999998</v>
      </c>
      <c r="J559" s="310">
        <f t="shared" si="217"/>
        <v>-1</v>
      </c>
      <c r="K559" s="159">
        <f t="shared" si="218"/>
        <v>0</v>
      </c>
      <c r="L559" s="159">
        <f t="shared" si="219"/>
        <v>-5</v>
      </c>
      <c r="M559" s="159">
        <f t="shared" si="220"/>
        <v>5</v>
      </c>
      <c r="N559" s="159">
        <f t="shared" si="221"/>
        <v>0</v>
      </c>
      <c r="O559" s="46"/>
      <c r="P559" s="309">
        <f t="shared" si="222"/>
        <v>-7.9731789719626152</v>
      </c>
      <c r="Q559" s="159">
        <f t="shared" si="223"/>
        <v>-5</v>
      </c>
      <c r="R559" s="341"/>
      <c r="S559" s="341">
        <f t="shared" si="224"/>
        <v>-41921.220999999976</v>
      </c>
      <c r="T559" s="341" t="e">
        <f t="shared" si="225"/>
        <v>#DIV/0!</v>
      </c>
      <c r="U559" s="341" t="e">
        <f t="shared" si="226"/>
        <v>#DIV/0!</v>
      </c>
      <c r="V559" s="159">
        <f t="shared" si="227"/>
        <v>77517</v>
      </c>
      <c r="W559" s="309" t="e">
        <f t="shared" si="228"/>
        <v>#DIV/0!</v>
      </c>
      <c r="X559" s="309" t="e">
        <f t="shared" si="229"/>
        <v>#DIV/0!</v>
      </c>
      <c r="Y559" s="309" t="e">
        <f t="shared" si="230"/>
        <v>#DIV/0!</v>
      </c>
      <c r="Z559" s="342" t="e">
        <f t="shared" si="231"/>
        <v>#DIV/0!</v>
      </c>
      <c r="AA559" s="343">
        <f>SUM(L$2:L559)-SUM(AB$2:AB559)</f>
        <v>-119438.22099999998</v>
      </c>
      <c r="AB559" s="344"/>
      <c r="AC559" s="345" t="e">
        <f t="shared" si="232"/>
        <v>#DIV/0!</v>
      </c>
      <c r="AD559" s="345" t="e">
        <f t="shared" si="233"/>
        <v>#DIV/0!</v>
      </c>
    </row>
    <row r="560" spans="1:30" x14ac:dyDescent="0.25">
      <c r="A560" s="402"/>
      <c r="B560" s="336"/>
      <c r="C560" s="299"/>
      <c r="D560" s="147"/>
      <c r="E560" s="22"/>
      <c r="F560" s="158">
        <f t="shared" si="213"/>
        <v>14980</v>
      </c>
      <c r="G560" s="309">
        <f t="shared" si="214"/>
        <v>7.9735127503337768</v>
      </c>
      <c r="H560" s="159">
        <f t="shared" si="215"/>
        <v>119443.22099999998</v>
      </c>
      <c r="I560" s="347">
        <f t="shared" si="216"/>
        <v>-119443.22099999998</v>
      </c>
      <c r="J560" s="310">
        <f t="shared" si="217"/>
        <v>-1</v>
      </c>
      <c r="K560" s="159">
        <f t="shared" si="218"/>
        <v>0</v>
      </c>
      <c r="L560" s="159">
        <f t="shared" si="219"/>
        <v>-5</v>
      </c>
      <c r="M560" s="159">
        <f t="shared" si="220"/>
        <v>5</v>
      </c>
      <c r="N560" s="159">
        <f t="shared" si="221"/>
        <v>0</v>
      </c>
      <c r="O560" s="46"/>
      <c r="P560" s="309">
        <f t="shared" si="222"/>
        <v>-7.9735127503337768</v>
      </c>
      <c r="Q560" s="159">
        <f t="shared" si="223"/>
        <v>-5</v>
      </c>
      <c r="R560" s="341"/>
      <c r="S560" s="341">
        <f t="shared" si="224"/>
        <v>-41926.220999999976</v>
      </c>
      <c r="T560" s="341" t="e">
        <f t="shared" si="225"/>
        <v>#DIV/0!</v>
      </c>
      <c r="U560" s="341" t="e">
        <f t="shared" si="226"/>
        <v>#DIV/0!</v>
      </c>
      <c r="V560" s="159">
        <f t="shared" si="227"/>
        <v>77517</v>
      </c>
      <c r="W560" s="309" t="e">
        <f t="shared" si="228"/>
        <v>#DIV/0!</v>
      </c>
      <c r="X560" s="309" t="e">
        <f t="shared" si="229"/>
        <v>#DIV/0!</v>
      </c>
      <c r="Y560" s="309" t="e">
        <f t="shared" si="230"/>
        <v>#DIV/0!</v>
      </c>
      <c r="Z560" s="342" t="e">
        <f t="shared" si="231"/>
        <v>#DIV/0!</v>
      </c>
      <c r="AA560" s="343">
        <f>SUM(L$2:L560)-SUM(AB$2:AB560)</f>
        <v>-119443.22099999998</v>
      </c>
      <c r="AB560" s="344"/>
      <c r="AC560" s="345" t="e">
        <f t="shared" si="232"/>
        <v>#DIV/0!</v>
      </c>
      <c r="AD560" s="345" t="e">
        <f t="shared" si="233"/>
        <v>#DIV/0!</v>
      </c>
    </row>
    <row r="561" spans="1:30" x14ac:dyDescent="0.25">
      <c r="A561" s="402"/>
      <c r="B561" s="336"/>
      <c r="C561" s="299"/>
      <c r="D561" s="147"/>
      <c r="E561" s="22"/>
      <c r="F561" s="158">
        <f t="shared" si="213"/>
        <v>14980</v>
      </c>
      <c r="G561" s="309">
        <f t="shared" si="214"/>
        <v>7.9738465287049385</v>
      </c>
      <c r="H561" s="159">
        <f t="shared" si="215"/>
        <v>119448.22099999998</v>
      </c>
      <c r="I561" s="347">
        <f t="shared" si="216"/>
        <v>-119448.22099999998</v>
      </c>
      <c r="J561" s="310">
        <f t="shared" si="217"/>
        <v>-1</v>
      </c>
      <c r="K561" s="159">
        <f t="shared" si="218"/>
        <v>0</v>
      </c>
      <c r="L561" s="159">
        <f t="shared" si="219"/>
        <v>-5</v>
      </c>
      <c r="M561" s="159">
        <f t="shared" si="220"/>
        <v>5</v>
      </c>
      <c r="N561" s="159">
        <f t="shared" si="221"/>
        <v>0</v>
      </c>
      <c r="O561" s="46"/>
      <c r="P561" s="309">
        <f t="shared" si="222"/>
        <v>-7.9738465287049385</v>
      </c>
      <c r="Q561" s="159">
        <f t="shared" si="223"/>
        <v>-5</v>
      </c>
      <c r="R561" s="341"/>
      <c r="S561" s="341">
        <f t="shared" si="224"/>
        <v>-41931.220999999976</v>
      </c>
      <c r="T561" s="341" t="e">
        <f t="shared" si="225"/>
        <v>#DIV/0!</v>
      </c>
      <c r="U561" s="341" t="e">
        <f t="shared" si="226"/>
        <v>#DIV/0!</v>
      </c>
      <c r="V561" s="159">
        <f t="shared" si="227"/>
        <v>77517</v>
      </c>
      <c r="W561" s="309" t="e">
        <f t="shared" si="228"/>
        <v>#DIV/0!</v>
      </c>
      <c r="X561" s="309" t="e">
        <f t="shared" si="229"/>
        <v>#DIV/0!</v>
      </c>
      <c r="Y561" s="309" t="e">
        <f t="shared" si="230"/>
        <v>#DIV/0!</v>
      </c>
      <c r="Z561" s="342" t="e">
        <f t="shared" si="231"/>
        <v>#DIV/0!</v>
      </c>
      <c r="AA561" s="343">
        <f>SUM(L$2:L561)-SUM(AB$2:AB561)</f>
        <v>-119448.22099999998</v>
      </c>
      <c r="AB561" s="344"/>
      <c r="AC561" s="345" t="e">
        <f t="shared" si="232"/>
        <v>#DIV/0!</v>
      </c>
      <c r="AD561" s="345" t="e">
        <f t="shared" si="233"/>
        <v>#DIV/0!</v>
      </c>
    </row>
    <row r="562" spans="1:30" x14ac:dyDescent="0.25">
      <c r="A562" s="402"/>
      <c r="B562" s="336"/>
      <c r="C562" s="299"/>
      <c r="D562" s="147"/>
      <c r="E562" s="22"/>
      <c r="F562" s="158">
        <f t="shared" si="213"/>
        <v>14980</v>
      </c>
      <c r="G562" s="309">
        <f t="shared" si="214"/>
        <v>7.9741803070761001</v>
      </c>
      <c r="H562" s="159">
        <f t="shared" si="215"/>
        <v>119453.22099999998</v>
      </c>
      <c r="I562" s="347">
        <f t="shared" si="216"/>
        <v>-119453.22099999998</v>
      </c>
      <c r="J562" s="310">
        <f t="shared" si="217"/>
        <v>-1</v>
      </c>
      <c r="K562" s="159">
        <f t="shared" si="218"/>
        <v>0</v>
      </c>
      <c r="L562" s="159">
        <f t="shared" si="219"/>
        <v>-5</v>
      </c>
      <c r="M562" s="159">
        <f t="shared" si="220"/>
        <v>5</v>
      </c>
      <c r="N562" s="159">
        <f t="shared" si="221"/>
        <v>0</v>
      </c>
      <c r="O562" s="46"/>
      <c r="P562" s="309">
        <f t="shared" si="222"/>
        <v>-7.9741803070761001</v>
      </c>
      <c r="Q562" s="159">
        <f t="shared" si="223"/>
        <v>-5</v>
      </c>
      <c r="R562" s="341"/>
      <c r="S562" s="341">
        <f t="shared" si="224"/>
        <v>-41936.220999999976</v>
      </c>
      <c r="T562" s="341" t="e">
        <f t="shared" si="225"/>
        <v>#DIV/0!</v>
      </c>
      <c r="U562" s="341" t="e">
        <f t="shared" si="226"/>
        <v>#DIV/0!</v>
      </c>
      <c r="V562" s="159">
        <f t="shared" si="227"/>
        <v>77517</v>
      </c>
      <c r="W562" s="309" t="e">
        <f t="shared" si="228"/>
        <v>#DIV/0!</v>
      </c>
      <c r="X562" s="309" t="e">
        <f t="shared" si="229"/>
        <v>#DIV/0!</v>
      </c>
      <c r="Y562" s="309" t="e">
        <f t="shared" si="230"/>
        <v>#DIV/0!</v>
      </c>
      <c r="Z562" s="342" t="e">
        <f t="shared" si="231"/>
        <v>#DIV/0!</v>
      </c>
      <c r="AA562" s="343">
        <f>SUM(L$2:L562)-SUM(AB$2:AB562)</f>
        <v>-119453.22099999998</v>
      </c>
      <c r="AB562" s="344"/>
      <c r="AC562" s="345" t="e">
        <f t="shared" si="232"/>
        <v>#DIV/0!</v>
      </c>
      <c r="AD562" s="345" t="e">
        <f t="shared" si="233"/>
        <v>#DIV/0!</v>
      </c>
    </row>
    <row r="563" spans="1:30" x14ac:dyDescent="0.25">
      <c r="A563" s="402"/>
      <c r="B563" s="336"/>
      <c r="C563" s="299"/>
      <c r="D563" s="147"/>
      <c r="E563" s="22"/>
      <c r="F563" s="158">
        <f t="shared" si="213"/>
        <v>14980</v>
      </c>
      <c r="G563" s="309">
        <f t="shared" si="214"/>
        <v>7.9745140854472618</v>
      </c>
      <c r="H563" s="159">
        <f t="shared" si="215"/>
        <v>119458.22099999998</v>
      </c>
      <c r="I563" s="347">
        <f t="shared" si="216"/>
        <v>-119458.22099999998</v>
      </c>
      <c r="J563" s="310">
        <f t="shared" si="217"/>
        <v>-1</v>
      </c>
      <c r="K563" s="159">
        <f t="shared" si="218"/>
        <v>0</v>
      </c>
      <c r="L563" s="159">
        <f t="shared" si="219"/>
        <v>-5</v>
      </c>
      <c r="M563" s="159">
        <f t="shared" si="220"/>
        <v>5</v>
      </c>
      <c r="N563" s="159">
        <f t="shared" si="221"/>
        <v>0</v>
      </c>
      <c r="O563" s="46"/>
      <c r="P563" s="309">
        <f t="shared" si="222"/>
        <v>-7.9745140854472618</v>
      </c>
      <c r="Q563" s="159">
        <f t="shared" si="223"/>
        <v>-5</v>
      </c>
      <c r="R563" s="341"/>
      <c r="S563" s="341">
        <f t="shared" si="224"/>
        <v>-41941.220999999976</v>
      </c>
      <c r="T563" s="341" t="e">
        <f t="shared" si="225"/>
        <v>#DIV/0!</v>
      </c>
      <c r="U563" s="341" t="e">
        <f t="shared" si="226"/>
        <v>#DIV/0!</v>
      </c>
      <c r="V563" s="159">
        <f t="shared" si="227"/>
        <v>77517</v>
      </c>
      <c r="W563" s="309" t="e">
        <f t="shared" si="228"/>
        <v>#DIV/0!</v>
      </c>
      <c r="X563" s="309" t="e">
        <f t="shared" si="229"/>
        <v>#DIV/0!</v>
      </c>
      <c r="Y563" s="309" t="e">
        <f t="shared" si="230"/>
        <v>#DIV/0!</v>
      </c>
      <c r="Z563" s="342" t="e">
        <f t="shared" si="231"/>
        <v>#DIV/0!</v>
      </c>
      <c r="AA563" s="343">
        <f>SUM(L$2:L563)-SUM(AB$2:AB563)</f>
        <v>-119458.22099999998</v>
      </c>
      <c r="AB563" s="344"/>
      <c r="AC563" s="345" t="e">
        <f t="shared" si="232"/>
        <v>#DIV/0!</v>
      </c>
      <c r="AD563" s="345" t="e">
        <f t="shared" si="233"/>
        <v>#DIV/0!</v>
      </c>
    </row>
    <row r="564" spans="1:30" x14ac:dyDescent="0.25">
      <c r="A564" s="402"/>
      <c r="B564" s="336"/>
      <c r="C564" s="299"/>
      <c r="D564" s="147"/>
      <c r="E564" s="22"/>
      <c r="F564" s="158">
        <f t="shared" si="213"/>
        <v>14980</v>
      </c>
      <c r="G564" s="309">
        <f t="shared" si="214"/>
        <v>7.9748478638184226</v>
      </c>
      <c r="H564" s="159">
        <f t="shared" si="215"/>
        <v>119463.22099999998</v>
      </c>
      <c r="I564" s="347">
        <f t="shared" si="216"/>
        <v>-119463.22099999998</v>
      </c>
      <c r="J564" s="310">
        <f t="shared" si="217"/>
        <v>-1</v>
      </c>
      <c r="K564" s="159">
        <f t="shared" si="218"/>
        <v>0</v>
      </c>
      <c r="L564" s="159">
        <f t="shared" si="219"/>
        <v>-5</v>
      </c>
      <c r="M564" s="159">
        <f t="shared" si="220"/>
        <v>5</v>
      </c>
      <c r="N564" s="159">
        <f t="shared" si="221"/>
        <v>0</v>
      </c>
      <c r="O564" s="46"/>
      <c r="P564" s="309">
        <f t="shared" si="222"/>
        <v>-7.9748478638184226</v>
      </c>
      <c r="Q564" s="159">
        <f t="shared" si="223"/>
        <v>-5</v>
      </c>
      <c r="R564" s="341"/>
      <c r="S564" s="341">
        <f t="shared" si="224"/>
        <v>-41946.220999999976</v>
      </c>
      <c r="T564" s="341" t="e">
        <f t="shared" si="225"/>
        <v>#DIV/0!</v>
      </c>
      <c r="U564" s="341" t="e">
        <f t="shared" si="226"/>
        <v>#DIV/0!</v>
      </c>
      <c r="V564" s="159">
        <f t="shared" si="227"/>
        <v>77517</v>
      </c>
      <c r="W564" s="309" t="e">
        <f t="shared" si="228"/>
        <v>#DIV/0!</v>
      </c>
      <c r="X564" s="309" t="e">
        <f t="shared" si="229"/>
        <v>#DIV/0!</v>
      </c>
      <c r="Y564" s="309" t="e">
        <f t="shared" si="230"/>
        <v>#DIV/0!</v>
      </c>
      <c r="Z564" s="342" t="e">
        <f t="shared" si="231"/>
        <v>#DIV/0!</v>
      </c>
      <c r="AA564" s="343">
        <f>SUM(L$2:L564)-SUM(AB$2:AB564)</f>
        <v>-119463.22099999998</v>
      </c>
      <c r="AB564" s="344"/>
      <c r="AC564" s="345" t="e">
        <f t="shared" si="232"/>
        <v>#DIV/0!</v>
      </c>
      <c r="AD564" s="345" t="e">
        <f t="shared" si="233"/>
        <v>#DIV/0!</v>
      </c>
    </row>
    <row r="565" spans="1:30" x14ac:dyDescent="0.25">
      <c r="A565" s="402"/>
      <c r="B565" s="336"/>
      <c r="C565" s="299"/>
      <c r="D565" s="147"/>
      <c r="E565" s="22"/>
      <c r="F565" s="158">
        <f t="shared" si="213"/>
        <v>14980</v>
      </c>
      <c r="G565" s="309">
        <f t="shared" si="214"/>
        <v>7.9751816421895843</v>
      </c>
      <c r="H565" s="159">
        <f t="shared" si="215"/>
        <v>119468.22099999998</v>
      </c>
      <c r="I565" s="347">
        <f t="shared" si="216"/>
        <v>-119468.22099999998</v>
      </c>
      <c r="J565" s="310">
        <f t="shared" si="217"/>
        <v>-1</v>
      </c>
      <c r="K565" s="159">
        <f t="shared" si="218"/>
        <v>0</v>
      </c>
      <c r="L565" s="159">
        <f t="shared" si="219"/>
        <v>-5</v>
      </c>
      <c r="M565" s="159">
        <f t="shared" si="220"/>
        <v>5</v>
      </c>
      <c r="N565" s="159">
        <f t="shared" si="221"/>
        <v>0</v>
      </c>
      <c r="O565" s="46"/>
      <c r="P565" s="309">
        <f t="shared" si="222"/>
        <v>-7.9751816421895843</v>
      </c>
      <c r="Q565" s="159">
        <f t="shared" si="223"/>
        <v>-5</v>
      </c>
      <c r="R565" s="341"/>
      <c r="S565" s="341">
        <f t="shared" si="224"/>
        <v>-41951.220999999976</v>
      </c>
      <c r="T565" s="341" t="e">
        <f t="shared" si="225"/>
        <v>#DIV/0!</v>
      </c>
      <c r="U565" s="341" t="e">
        <f t="shared" si="226"/>
        <v>#DIV/0!</v>
      </c>
      <c r="V565" s="159">
        <f t="shared" si="227"/>
        <v>77517</v>
      </c>
      <c r="W565" s="309" t="e">
        <f t="shared" si="228"/>
        <v>#DIV/0!</v>
      </c>
      <c r="X565" s="309" t="e">
        <f t="shared" si="229"/>
        <v>#DIV/0!</v>
      </c>
      <c r="Y565" s="309" t="e">
        <f t="shared" si="230"/>
        <v>#DIV/0!</v>
      </c>
      <c r="Z565" s="342" t="e">
        <f t="shared" si="231"/>
        <v>#DIV/0!</v>
      </c>
      <c r="AA565" s="343">
        <f>SUM(L$2:L565)-SUM(AB$2:AB565)</f>
        <v>-119468.22099999998</v>
      </c>
      <c r="AB565" s="344"/>
      <c r="AC565" s="345" t="e">
        <f t="shared" si="232"/>
        <v>#DIV/0!</v>
      </c>
      <c r="AD565" s="345" t="e">
        <f t="shared" si="233"/>
        <v>#DIV/0!</v>
      </c>
    </row>
    <row r="566" spans="1:30" x14ac:dyDescent="0.25">
      <c r="A566" s="402"/>
      <c r="B566" s="336"/>
      <c r="C566" s="299"/>
      <c r="D566" s="147"/>
      <c r="E566" s="22"/>
      <c r="F566" s="158">
        <f t="shared" si="213"/>
        <v>14980</v>
      </c>
      <c r="G566" s="309">
        <f t="shared" si="214"/>
        <v>7.9755154205607459</v>
      </c>
      <c r="H566" s="159">
        <f t="shared" si="215"/>
        <v>119473.22099999998</v>
      </c>
      <c r="I566" s="347">
        <f t="shared" si="216"/>
        <v>-119473.22099999998</v>
      </c>
      <c r="J566" s="310">
        <f t="shared" si="217"/>
        <v>-1</v>
      </c>
      <c r="K566" s="159">
        <f t="shared" si="218"/>
        <v>0</v>
      </c>
      <c r="L566" s="159">
        <f t="shared" si="219"/>
        <v>-5</v>
      </c>
      <c r="M566" s="159">
        <f t="shared" si="220"/>
        <v>5</v>
      </c>
      <c r="N566" s="159">
        <f t="shared" si="221"/>
        <v>0</v>
      </c>
      <c r="O566" s="46"/>
      <c r="P566" s="309">
        <f t="shared" si="222"/>
        <v>-7.9755154205607459</v>
      </c>
      <c r="Q566" s="159">
        <f t="shared" si="223"/>
        <v>-5</v>
      </c>
      <c r="R566" s="341"/>
      <c r="S566" s="341">
        <f t="shared" si="224"/>
        <v>-41956.220999999976</v>
      </c>
      <c r="T566" s="341" t="e">
        <f t="shared" si="225"/>
        <v>#DIV/0!</v>
      </c>
      <c r="U566" s="341" t="e">
        <f t="shared" si="226"/>
        <v>#DIV/0!</v>
      </c>
      <c r="V566" s="159">
        <f t="shared" si="227"/>
        <v>77517</v>
      </c>
      <c r="W566" s="309" t="e">
        <f t="shared" si="228"/>
        <v>#DIV/0!</v>
      </c>
      <c r="X566" s="309" t="e">
        <f t="shared" si="229"/>
        <v>#DIV/0!</v>
      </c>
      <c r="Y566" s="309" t="e">
        <f t="shared" si="230"/>
        <v>#DIV/0!</v>
      </c>
      <c r="Z566" s="342" t="e">
        <f t="shared" si="231"/>
        <v>#DIV/0!</v>
      </c>
      <c r="AA566" s="343">
        <f>SUM(L$2:L566)-SUM(AB$2:AB566)</f>
        <v>-119473.22099999998</v>
      </c>
      <c r="AB566" s="344"/>
      <c r="AC566" s="345" t="e">
        <f t="shared" si="232"/>
        <v>#DIV/0!</v>
      </c>
      <c r="AD566" s="345" t="e">
        <f t="shared" si="233"/>
        <v>#DIV/0!</v>
      </c>
    </row>
    <row r="567" spans="1:30" x14ac:dyDescent="0.25">
      <c r="A567" s="402"/>
      <c r="B567" s="336"/>
      <c r="C567" s="299"/>
      <c r="D567" s="147"/>
      <c r="E567" s="22"/>
      <c r="F567" s="158">
        <f t="shared" si="213"/>
        <v>14980</v>
      </c>
      <c r="G567" s="309">
        <f t="shared" si="214"/>
        <v>7.9758491989319076</v>
      </c>
      <c r="H567" s="159">
        <f t="shared" si="215"/>
        <v>119478.22099999998</v>
      </c>
      <c r="I567" s="347">
        <f t="shared" si="216"/>
        <v>-119478.22099999998</v>
      </c>
      <c r="J567" s="310">
        <f t="shared" si="217"/>
        <v>-1</v>
      </c>
      <c r="K567" s="159">
        <f t="shared" si="218"/>
        <v>0</v>
      </c>
      <c r="L567" s="159">
        <f t="shared" si="219"/>
        <v>-5</v>
      </c>
      <c r="M567" s="159">
        <f t="shared" si="220"/>
        <v>5</v>
      </c>
      <c r="N567" s="159">
        <f t="shared" si="221"/>
        <v>0</v>
      </c>
      <c r="O567" s="46"/>
      <c r="P567" s="309">
        <f t="shared" si="222"/>
        <v>-7.9758491989319076</v>
      </c>
      <c r="Q567" s="159">
        <f t="shared" si="223"/>
        <v>-5</v>
      </c>
      <c r="R567" s="341"/>
      <c r="S567" s="341">
        <f t="shared" si="224"/>
        <v>-41961.220999999976</v>
      </c>
      <c r="T567" s="341" t="e">
        <f t="shared" si="225"/>
        <v>#DIV/0!</v>
      </c>
      <c r="U567" s="341" t="e">
        <f t="shared" si="226"/>
        <v>#DIV/0!</v>
      </c>
      <c r="V567" s="159">
        <f t="shared" si="227"/>
        <v>77517</v>
      </c>
      <c r="W567" s="309" t="e">
        <f t="shared" si="228"/>
        <v>#DIV/0!</v>
      </c>
      <c r="X567" s="309" t="e">
        <f t="shared" si="229"/>
        <v>#DIV/0!</v>
      </c>
      <c r="Y567" s="309" t="e">
        <f t="shared" si="230"/>
        <v>#DIV/0!</v>
      </c>
      <c r="Z567" s="342" t="e">
        <f t="shared" si="231"/>
        <v>#DIV/0!</v>
      </c>
      <c r="AA567" s="343">
        <f>SUM(L$2:L567)-SUM(AB$2:AB567)</f>
        <v>-119478.22099999998</v>
      </c>
      <c r="AB567" s="344"/>
      <c r="AC567" s="345" t="e">
        <f t="shared" si="232"/>
        <v>#DIV/0!</v>
      </c>
      <c r="AD567" s="345" t="e">
        <f t="shared" si="233"/>
        <v>#DIV/0!</v>
      </c>
    </row>
    <row r="568" spans="1:30" x14ac:dyDescent="0.25">
      <c r="A568" s="402"/>
      <c r="B568" s="336"/>
      <c r="C568" s="299"/>
      <c r="D568" s="147"/>
      <c r="E568" s="22"/>
      <c r="F568" s="158">
        <f t="shared" si="213"/>
        <v>14980</v>
      </c>
      <c r="G568" s="309">
        <f t="shared" si="214"/>
        <v>7.9761829773030692</v>
      </c>
      <c r="H568" s="159">
        <f t="shared" si="215"/>
        <v>119483.22099999998</v>
      </c>
      <c r="I568" s="347">
        <f t="shared" si="216"/>
        <v>-119483.22099999998</v>
      </c>
      <c r="J568" s="310">
        <f t="shared" si="217"/>
        <v>-1</v>
      </c>
      <c r="K568" s="159">
        <f t="shared" si="218"/>
        <v>0</v>
      </c>
      <c r="L568" s="159">
        <f t="shared" si="219"/>
        <v>-5</v>
      </c>
      <c r="M568" s="159">
        <f t="shared" si="220"/>
        <v>5</v>
      </c>
      <c r="N568" s="159">
        <f t="shared" si="221"/>
        <v>0</v>
      </c>
      <c r="O568" s="46"/>
      <c r="P568" s="309">
        <f t="shared" si="222"/>
        <v>-7.9761829773030692</v>
      </c>
      <c r="Q568" s="159">
        <f t="shared" si="223"/>
        <v>-5</v>
      </c>
      <c r="R568" s="341"/>
      <c r="S568" s="341">
        <f t="shared" si="224"/>
        <v>-41966.220999999976</v>
      </c>
      <c r="T568" s="341" t="e">
        <f t="shared" si="225"/>
        <v>#DIV/0!</v>
      </c>
      <c r="U568" s="341" t="e">
        <f t="shared" si="226"/>
        <v>#DIV/0!</v>
      </c>
      <c r="V568" s="159">
        <f t="shared" si="227"/>
        <v>77517</v>
      </c>
      <c r="W568" s="309" t="e">
        <f t="shared" si="228"/>
        <v>#DIV/0!</v>
      </c>
      <c r="X568" s="309" t="e">
        <f t="shared" si="229"/>
        <v>#DIV/0!</v>
      </c>
      <c r="Y568" s="309" t="e">
        <f t="shared" si="230"/>
        <v>#DIV/0!</v>
      </c>
      <c r="Z568" s="342" t="e">
        <f t="shared" si="231"/>
        <v>#DIV/0!</v>
      </c>
      <c r="AA568" s="343">
        <f>SUM(L$2:L568)-SUM(AB$2:AB568)</f>
        <v>-119483.22099999998</v>
      </c>
      <c r="AB568" s="344"/>
      <c r="AC568" s="345" t="e">
        <f t="shared" si="232"/>
        <v>#DIV/0!</v>
      </c>
      <c r="AD568" s="345" t="e">
        <f t="shared" si="233"/>
        <v>#DIV/0!</v>
      </c>
    </row>
    <row r="569" spans="1:30" x14ac:dyDescent="0.25">
      <c r="A569" s="402"/>
      <c r="B569" s="336"/>
      <c r="C569" s="299"/>
      <c r="D569" s="147"/>
      <c r="E569" s="22"/>
      <c r="F569" s="158">
        <f t="shared" si="213"/>
        <v>14980</v>
      </c>
      <c r="G569" s="309">
        <f t="shared" si="214"/>
        <v>7.9765167556742309</v>
      </c>
      <c r="H569" s="159">
        <f t="shared" si="215"/>
        <v>119488.22099999998</v>
      </c>
      <c r="I569" s="347">
        <f t="shared" si="216"/>
        <v>-119488.22099999998</v>
      </c>
      <c r="J569" s="310">
        <f t="shared" si="217"/>
        <v>-1</v>
      </c>
      <c r="K569" s="159">
        <f t="shared" si="218"/>
        <v>0</v>
      </c>
      <c r="L569" s="159">
        <f t="shared" si="219"/>
        <v>-5</v>
      </c>
      <c r="M569" s="159">
        <f t="shared" si="220"/>
        <v>5</v>
      </c>
      <c r="N569" s="159">
        <f t="shared" si="221"/>
        <v>0</v>
      </c>
      <c r="O569" s="46"/>
      <c r="P569" s="309">
        <f t="shared" si="222"/>
        <v>-7.9765167556742309</v>
      </c>
      <c r="Q569" s="159">
        <f t="shared" si="223"/>
        <v>-5</v>
      </c>
      <c r="R569" s="341"/>
      <c r="S569" s="341">
        <f t="shared" si="224"/>
        <v>-41971.220999999976</v>
      </c>
      <c r="T569" s="341" t="e">
        <f t="shared" si="225"/>
        <v>#DIV/0!</v>
      </c>
      <c r="U569" s="341" t="e">
        <f t="shared" si="226"/>
        <v>#DIV/0!</v>
      </c>
      <c r="V569" s="159">
        <f t="shared" si="227"/>
        <v>77517</v>
      </c>
      <c r="W569" s="309" t="e">
        <f t="shared" si="228"/>
        <v>#DIV/0!</v>
      </c>
      <c r="X569" s="309" t="e">
        <f t="shared" si="229"/>
        <v>#DIV/0!</v>
      </c>
      <c r="Y569" s="309" t="e">
        <f t="shared" si="230"/>
        <v>#DIV/0!</v>
      </c>
      <c r="Z569" s="342" t="e">
        <f t="shared" si="231"/>
        <v>#DIV/0!</v>
      </c>
      <c r="AA569" s="343">
        <f>SUM(L$2:L569)-SUM(AB$2:AB569)</f>
        <v>-119488.22099999998</v>
      </c>
      <c r="AB569" s="344"/>
      <c r="AC569" s="345" t="e">
        <f t="shared" si="232"/>
        <v>#DIV/0!</v>
      </c>
      <c r="AD569" s="345" t="e">
        <f t="shared" si="233"/>
        <v>#DIV/0!</v>
      </c>
    </row>
    <row r="570" spans="1:30" x14ac:dyDescent="0.25">
      <c r="A570" s="402"/>
      <c r="B570" s="336"/>
      <c r="C570" s="299"/>
      <c r="D570" s="147"/>
      <c r="E570" s="22"/>
      <c r="F570" s="158">
        <f t="shared" si="213"/>
        <v>14980</v>
      </c>
      <c r="G570" s="309">
        <f t="shared" si="214"/>
        <v>7.9768505340453926</v>
      </c>
      <c r="H570" s="159">
        <f t="shared" si="215"/>
        <v>119493.22099999998</v>
      </c>
      <c r="I570" s="347">
        <f t="shared" si="216"/>
        <v>-119493.22099999998</v>
      </c>
      <c r="J570" s="310">
        <f t="shared" si="217"/>
        <v>-1</v>
      </c>
      <c r="K570" s="159">
        <f t="shared" si="218"/>
        <v>0</v>
      </c>
      <c r="L570" s="159">
        <f t="shared" si="219"/>
        <v>-5</v>
      </c>
      <c r="M570" s="159">
        <f t="shared" si="220"/>
        <v>5</v>
      </c>
      <c r="N570" s="159">
        <f t="shared" si="221"/>
        <v>0</v>
      </c>
      <c r="O570" s="46"/>
      <c r="P570" s="309">
        <f t="shared" si="222"/>
        <v>-7.9768505340453926</v>
      </c>
      <c r="Q570" s="159">
        <f t="shared" si="223"/>
        <v>-5</v>
      </c>
      <c r="R570" s="341"/>
      <c r="S570" s="341">
        <f t="shared" si="224"/>
        <v>-41976.220999999976</v>
      </c>
      <c r="T570" s="341" t="e">
        <f t="shared" si="225"/>
        <v>#DIV/0!</v>
      </c>
      <c r="U570" s="341" t="e">
        <f t="shared" si="226"/>
        <v>#DIV/0!</v>
      </c>
      <c r="V570" s="159">
        <f t="shared" si="227"/>
        <v>77517</v>
      </c>
      <c r="W570" s="309" t="e">
        <f t="shared" si="228"/>
        <v>#DIV/0!</v>
      </c>
      <c r="X570" s="309" t="e">
        <f t="shared" si="229"/>
        <v>#DIV/0!</v>
      </c>
      <c r="Y570" s="309" t="e">
        <f t="shared" si="230"/>
        <v>#DIV/0!</v>
      </c>
      <c r="Z570" s="342" t="e">
        <f t="shared" si="231"/>
        <v>#DIV/0!</v>
      </c>
      <c r="AA570" s="343">
        <f>SUM(L$2:L570)-SUM(AB$2:AB570)</f>
        <v>-119493.22099999998</v>
      </c>
      <c r="AB570" s="344"/>
      <c r="AC570" s="345" t="e">
        <f t="shared" si="232"/>
        <v>#DIV/0!</v>
      </c>
      <c r="AD570" s="345" t="e">
        <f t="shared" si="233"/>
        <v>#DIV/0!</v>
      </c>
    </row>
    <row r="571" spans="1:30" x14ac:dyDescent="0.25">
      <c r="A571" s="402"/>
      <c r="B571" s="336"/>
      <c r="C571" s="299"/>
      <c r="D571" s="147"/>
      <c r="E571" s="22"/>
      <c r="F571" s="158">
        <f t="shared" si="213"/>
        <v>14980</v>
      </c>
      <c r="G571" s="309">
        <f t="shared" si="214"/>
        <v>7.9771843124165542</v>
      </c>
      <c r="H571" s="159">
        <f t="shared" si="215"/>
        <v>119498.22099999998</v>
      </c>
      <c r="I571" s="347">
        <f t="shared" si="216"/>
        <v>-119498.22099999998</v>
      </c>
      <c r="J571" s="310">
        <f t="shared" si="217"/>
        <v>-1</v>
      </c>
      <c r="K571" s="159">
        <f t="shared" si="218"/>
        <v>0</v>
      </c>
      <c r="L571" s="159">
        <f t="shared" si="219"/>
        <v>-5</v>
      </c>
      <c r="M571" s="159">
        <f t="shared" si="220"/>
        <v>5</v>
      </c>
      <c r="N571" s="159">
        <f t="shared" si="221"/>
        <v>0</v>
      </c>
      <c r="O571" s="46"/>
      <c r="P571" s="309">
        <f t="shared" si="222"/>
        <v>-7.9771843124165542</v>
      </c>
      <c r="Q571" s="159">
        <f t="shared" si="223"/>
        <v>-5</v>
      </c>
      <c r="R571" s="341"/>
      <c r="S571" s="341">
        <f t="shared" si="224"/>
        <v>-41981.220999999976</v>
      </c>
      <c r="T571" s="341" t="e">
        <f t="shared" si="225"/>
        <v>#DIV/0!</v>
      </c>
      <c r="U571" s="341" t="e">
        <f t="shared" si="226"/>
        <v>#DIV/0!</v>
      </c>
      <c r="V571" s="159">
        <f t="shared" si="227"/>
        <v>77517</v>
      </c>
      <c r="W571" s="309" t="e">
        <f t="shared" si="228"/>
        <v>#DIV/0!</v>
      </c>
      <c r="X571" s="309" t="e">
        <f t="shared" si="229"/>
        <v>#DIV/0!</v>
      </c>
      <c r="Y571" s="309" t="e">
        <f t="shared" si="230"/>
        <v>#DIV/0!</v>
      </c>
      <c r="Z571" s="342" t="e">
        <f t="shared" si="231"/>
        <v>#DIV/0!</v>
      </c>
      <c r="AA571" s="343">
        <f>SUM(L$2:L571)-SUM(AB$2:AB571)</f>
        <v>-119498.22099999998</v>
      </c>
      <c r="AB571" s="344"/>
      <c r="AC571" s="345" t="e">
        <f t="shared" si="232"/>
        <v>#DIV/0!</v>
      </c>
      <c r="AD571" s="345" t="e">
        <f t="shared" si="233"/>
        <v>#DIV/0!</v>
      </c>
    </row>
    <row r="572" spans="1:30" x14ac:dyDescent="0.25">
      <c r="A572" s="402"/>
      <c r="B572" s="336"/>
      <c r="C572" s="299"/>
      <c r="D572" s="147"/>
      <c r="E572" s="22"/>
      <c r="F572" s="158">
        <f t="shared" si="213"/>
        <v>14980</v>
      </c>
      <c r="G572" s="309">
        <f t="shared" si="214"/>
        <v>7.977518090787715</v>
      </c>
      <c r="H572" s="159">
        <f t="shared" si="215"/>
        <v>119503.22099999998</v>
      </c>
      <c r="I572" s="347">
        <f t="shared" si="216"/>
        <v>-119503.22099999998</v>
      </c>
      <c r="J572" s="310">
        <f t="shared" si="217"/>
        <v>-1</v>
      </c>
      <c r="K572" s="159">
        <f t="shared" si="218"/>
        <v>0</v>
      </c>
      <c r="L572" s="159">
        <f t="shared" si="219"/>
        <v>-5</v>
      </c>
      <c r="M572" s="159">
        <f t="shared" si="220"/>
        <v>5</v>
      </c>
      <c r="N572" s="159">
        <f t="shared" si="221"/>
        <v>0</v>
      </c>
      <c r="O572" s="46"/>
      <c r="P572" s="309">
        <f t="shared" si="222"/>
        <v>-7.977518090787715</v>
      </c>
      <c r="Q572" s="159">
        <f t="shared" si="223"/>
        <v>-5</v>
      </c>
      <c r="R572" s="341"/>
      <c r="S572" s="341">
        <f t="shared" si="224"/>
        <v>-41986.220999999976</v>
      </c>
      <c r="T572" s="341" t="e">
        <f t="shared" si="225"/>
        <v>#DIV/0!</v>
      </c>
      <c r="U572" s="341" t="e">
        <f t="shared" si="226"/>
        <v>#DIV/0!</v>
      </c>
      <c r="V572" s="159">
        <f t="shared" si="227"/>
        <v>77517</v>
      </c>
      <c r="W572" s="309" t="e">
        <f t="shared" si="228"/>
        <v>#DIV/0!</v>
      </c>
      <c r="X572" s="309" t="e">
        <f t="shared" si="229"/>
        <v>#DIV/0!</v>
      </c>
      <c r="Y572" s="309" t="e">
        <f t="shared" si="230"/>
        <v>#DIV/0!</v>
      </c>
      <c r="Z572" s="342" t="e">
        <f t="shared" si="231"/>
        <v>#DIV/0!</v>
      </c>
      <c r="AA572" s="343">
        <f>SUM(L$2:L572)-SUM(AB$2:AB572)</f>
        <v>-119503.22099999998</v>
      </c>
      <c r="AB572" s="344"/>
      <c r="AC572" s="345" t="e">
        <f t="shared" si="232"/>
        <v>#DIV/0!</v>
      </c>
      <c r="AD572" s="345" t="e">
        <f t="shared" si="233"/>
        <v>#DIV/0!</v>
      </c>
    </row>
    <row r="573" spans="1:30" x14ac:dyDescent="0.25">
      <c r="A573" s="402"/>
      <c r="B573" s="336"/>
      <c r="C573" s="299"/>
      <c r="D573" s="147"/>
      <c r="E573" s="22"/>
      <c r="F573" s="158">
        <f t="shared" si="213"/>
        <v>14980</v>
      </c>
      <c r="G573" s="309">
        <f t="shared" si="214"/>
        <v>7.9778518691588767</v>
      </c>
      <c r="H573" s="159">
        <f t="shared" si="215"/>
        <v>119508.22099999998</v>
      </c>
      <c r="I573" s="347">
        <f t="shared" si="216"/>
        <v>-119508.22099999998</v>
      </c>
      <c r="J573" s="310">
        <f t="shared" si="217"/>
        <v>-1</v>
      </c>
      <c r="K573" s="159">
        <f t="shared" si="218"/>
        <v>0</v>
      </c>
      <c r="L573" s="159">
        <f t="shared" si="219"/>
        <v>-5</v>
      </c>
      <c r="M573" s="159">
        <f t="shared" si="220"/>
        <v>5</v>
      </c>
      <c r="N573" s="159">
        <f t="shared" si="221"/>
        <v>0</v>
      </c>
      <c r="O573" s="46"/>
      <c r="P573" s="309">
        <f t="shared" si="222"/>
        <v>-7.9778518691588767</v>
      </c>
      <c r="Q573" s="159">
        <f t="shared" si="223"/>
        <v>-5</v>
      </c>
      <c r="R573" s="341"/>
      <c r="S573" s="341">
        <f t="shared" si="224"/>
        <v>-41991.220999999976</v>
      </c>
      <c r="T573" s="341" t="e">
        <f t="shared" si="225"/>
        <v>#DIV/0!</v>
      </c>
      <c r="U573" s="341" t="e">
        <f t="shared" si="226"/>
        <v>#DIV/0!</v>
      </c>
      <c r="V573" s="159">
        <f t="shared" si="227"/>
        <v>77517</v>
      </c>
      <c r="W573" s="309" t="e">
        <f t="shared" si="228"/>
        <v>#DIV/0!</v>
      </c>
      <c r="X573" s="309" t="e">
        <f t="shared" si="229"/>
        <v>#DIV/0!</v>
      </c>
      <c r="Y573" s="309" t="e">
        <f t="shared" si="230"/>
        <v>#DIV/0!</v>
      </c>
      <c r="Z573" s="342" t="e">
        <f t="shared" si="231"/>
        <v>#DIV/0!</v>
      </c>
      <c r="AA573" s="343">
        <f>SUM(L$2:L573)-SUM(AB$2:AB573)</f>
        <v>-119508.22099999998</v>
      </c>
      <c r="AB573" s="344"/>
      <c r="AC573" s="345" t="e">
        <f t="shared" si="232"/>
        <v>#DIV/0!</v>
      </c>
      <c r="AD573" s="345" t="e">
        <f t="shared" si="233"/>
        <v>#DIV/0!</v>
      </c>
    </row>
    <row r="574" spans="1:30" x14ac:dyDescent="0.25">
      <c r="A574" s="402"/>
      <c r="B574" s="336"/>
      <c r="C574" s="299"/>
      <c r="D574" s="147"/>
      <c r="E574" s="22"/>
      <c r="F574" s="158">
        <f t="shared" si="213"/>
        <v>14980</v>
      </c>
      <c r="G574" s="309">
        <f t="shared" si="214"/>
        <v>7.9781856475300383</v>
      </c>
      <c r="H574" s="159">
        <f t="shared" si="215"/>
        <v>119513.22099999998</v>
      </c>
      <c r="I574" s="347">
        <f t="shared" si="216"/>
        <v>-119513.22099999998</v>
      </c>
      <c r="J574" s="310">
        <f t="shared" si="217"/>
        <v>-1</v>
      </c>
      <c r="K574" s="159">
        <f t="shared" si="218"/>
        <v>0</v>
      </c>
      <c r="L574" s="159">
        <f t="shared" si="219"/>
        <v>-5</v>
      </c>
      <c r="M574" s="159">
        <f t="shared" si="220"/>
        <v>5</v>
      </c>
      <c r="N574" s="159">
        <f t="shared" si="221"/>
        <v>0</v>
      </c>
      <c r="O574" s="46"/>
      <c r="P574" s="309">
        <f t="shared" si="222"/>
        <v>-7.9781856475300383</v>
      </c>
      <c r="Q574" s="159">
        <f t="shared" si="223"/>
        <v>-5</v>
      </c>
      <c r="R574" s="341"/>
      <c r="S574" s="341">
        <f t="shared" si="224"/>
        <v>-41996.220999999976</v>
      </c>
      <c r="T574" s="341" t="e">
        <f t="shared" si="225"/>
        <v>#DIV/0!</v>
      </c>
      <c r="U574" s="341" t="e">
        <f t="shared" si="226"/>
        <v>#DIV/0!</v>
      </c>
      <c r="V574" s="159">
        <f t="shared" si="227"/>
        <v>77517</v>
      </c>
      <c r="W574" s="309" t="e">
        <f t="shared" si="228"/>
        <v>#DIV/0!</v>
      </c>
      <c r="X574" s="309" t="e">
        <f t="shared" si="229"/>
        <v>#DIV/0!</v>
      </c>
      <c r="Y574" s="309" t="e">
        <f t="shared" si="230"/>
        <v>#DIV/0!</v>
      </c>
      <c r="Z574" s="342" t="e">
        <f t="shared" si="231"/>
        <v>#DIV/0!</v>
      </c>
      <c r="AA574" s="343">
        <f>SUM(L$2:L574)-SUM(AB$2:AB574)</f>
        <v>-119513.22099999998</v>
      </c>
      <c r="AB574" s="344"/>
      <c r="AC574" s="345" t="e">
        <f t="shared" si="232"/>
        <v>#DIV/0!</v>
      </c>
      <c r="AD574" s="345" t="e">
        <f t="shared" si="233"/>
        <v>#DIV/0!</v>
      </c>
    </row>
    <row r="575" spans="1:30" x14ac:dyDescent="0.25">
      <c r="A575" s="402"/>
      <c r="B575" s="336"/>
      <c r="C575" s="299"/>
      <c r="D575" s="147"/>
      <c r="E575" s="22"/>
      <c r="F575" s="158">
        <f t="shared" si="213"/>
        <v>14980</v>
      </c>
      <c r="G575" s="309">
        <f t="shared" si="214"/>
        <v>7.9785194259012</v>
      </c>
      <c r="H575" s="159">
        <f t="shared" si="215"/>
        <v>119518.22099999998</v>
      </c>
      <c r="I575" s="347">
        <f t="shared" si="216"/>
        <v>-119518.22099999998</v>
      </c>
      <c r="J575" s="310">
        <f t="shared" si="217"/>
        <v>-1</v>
      </c>
      <c r="K575" s="159">
        <f t="shared" si="218"/>
        <v>0</v>
      </c>
      <c r="L575" s="159">
        <f t="shared" si="219"/>
        <v>-5</v>
      </c>
      <c r="M575" s="159">
        <f t="shared" si="220"/>
        <v>5</v>
      </c>
      <c r="N575" s="159">
        <f t="shared" si="221"/>
        <v>0</v>
      </c>
      <c r="O575" s="46"/>
      <c r="P575" s="309">
        <f t="shared" si="222"/>
        <v>-7.9785194259012</v>
      </c>
      <c r="Q575" s="159">
        <f t="shared" si="223"/>
        <v>-5</v>
      </c>
      <c r="R575" s="341"/>
      <c r="S575" s="341">
        <f t="shared" si="224"/>
        <v>-42001.220999999976</v>
      </c>
      <c r="T575" s="341" t="e">
        <f t="shared" si="225"/>
        <v>#DIV/0!</v>
      </c>
      <c r="U575" s="341" t="e">
        <f t="shared" si="226"/>
        <v>#DIV/0!</v>
      </c>
      <c r="V575" s="159">
        <f t="shared" si="227"/>
        <v>77517</v>
      </c>
      <c r="W575" s="309" t="e">
        <f t="shared" si="228"/>
        <v>#DIV/0!</v>
      </c>
      <c r="X575" s="309" t="e">
        <f t="shared" si="229"/>
        <v>#DIV/0!</v>
      </c>
      <c r="Y575" s="309" t="e">
        <f t="shared" si="230"/>
        <v>#DIV/0!</v>
      </c>
      <c r="Z575" s="342" t="e">
        <f t="shared" si="231"/>
        <v>#DIV/0!</v>
      </c>
      <c r="AA575" s="343">
        <f>SUM(L$2:L575)-SUM(AB$2:AB575)</f>
        <v>-119518.22099999998</v>
      </c>
      <c r="AB575" s="344"/>
      <c r="AC575" s="345" t="e">
        <f t="shared" si="232"/>
        <v>#DIV/0!</v>
      </c>
      <c r="AD575" s="345" t="e">
        <f t="shared" si="233"/>
        <v>#DIV/0!</v>
      </c>
    </row>
    <row r="576" spans="1:30" x14ac:dyDescent="0.25">
      <c r="A576" s="402"/>
      <c r="B576" s="336"/>
      <c r="C576" s="299"/>
      <c r="D576" s="147"/>
      <c r="E576" s="22"/>
      <c r="F576" s="158">
        <f t="shared" si="213"/>
        <v>14980</v>
      </c>
      <c r="G576" s="309">
        <f t="shared" si="214"/>
        <v>7.9788532042723617</v>
      </c>
      <c r="H576" s="159">
        <f t="shared" si="215"/>
        <v>119523.22099999998</v>
      </c>
      <c r="I576" s="347">
        <f t="shared" si="216"/>
        <v>-119523.22099999998</v>
      </c>
      <c r="J576" s="310">
        <f t="shared" si="217"/>
        <v>-1</v>
      </c>
      <c r="K576" s="159">
        <f t="shared" si="218"/>
        <v>0</v>
      </c>
      <c r="L576" s="159">
        <f t="shared" si="219"/>
        <v>-5</v>
      </c>
      <c r="M576" s="159">
        <f t="shared" si="220"/>
        <v>5</v>
      </c>
      <c r="N576" s="159">
        <f t="shared" si="221"/>
        <v>0</v>
      </c>
      <c r="O576" s="46"/>
      <c r="P576" s="309">
        <f t="shared" si="222"/>
        <v>-7.9788532042723617</v>
      </c>
      <c r="Q576" s="159">
        <f t="shared" si="223"/>
        <v>-5</v>
      </c>
      <c r="R576" s="341"/>
      <c r="S576" s="341">
        <f t="shared" si="224"/>
        <v>-42006.220999999976</v>
      </c>
      <c r="T576" s="341" t="e">
        <f t="shared" si="225"/>
        <v>#DIV/0!</v>
      </c>
      <c r="U576" s="341" t="e">
        <f t="shared" si="226"/>
        <v>#DIV/0!</v>
      </c>
      <c r="V576" s="159">
        <f t="shared" si="227"/>
        <v>77517</v>
      </c>
      <c r="W576" s="309" t="e">
        <f t="shared" si="228"/>
        <v>#DIV/0!</v>
      </c>
      <c r="X576" s="309" t="e">
        <f t="shared" si="229"/>
        <v>#DIV/0!</v>
      </c>
      <c r="Y576" s="309" t="e">
        <f t="shared" si="230"/>
        <v>#DIV/0!</v>
      </c>
      <c r="Z576" s="342" t="e">
        <f t="shared" si="231"/>
        <v>#DIV/0!</v>
      </c>
      <c r="AA576" s="343">
        <f>SUM(L$2:L576)-SUM(AB$2:AB576)</f>
        <v>-119523.22099999998</v>
      </c>
      <c r="AB576" s="344"/>
      <c r="AC576" s="345" t="e">
        <f t="shared" si="232"/>
        <v>#DIV/0!</v>
      </c>
      <c r="AD576" s="345" t="e">
        <f t="shared" si="233"/>
        <v>#DIV/0!</v>
      </c>
    </row>
    <row r="577" spans="1:30" x14ac:dyDescent="0.25">
      <c r="A577" s="402"/>
      <c r="B577" s="336"/>
      <c r="C577" s="299"/>
      <c r="D577" s="147"/>
      <c r="E577" s="22"/>
      <c r="F577" s="158">
        <f t="shared" si="213"/>
        <v>14980</v>
      </c>
      <c r="G577" s="309">
        <f t="shared" si="214"/>
        <v>7.9791869826435233</v>
      </c>
      <c r="H577" s="159">
        <f t="shared" si="215"/>
        <v>119528.22099999998</v>
      </c>
      <c r="I577" s="347">
        <f t="shared" si="216"/>
        <v>-119528.22099999998</v>
      </c>
      <c r="J577" s="310">
        <f t="shared" si="217"/>
        <v>-1</v>
      </c>
      <c r="K577" s="159">
        <f t="shared" si="218"/>
        <v>0</v>
      </c>
      <c r="L577" s="159">
        <f t="shared" si="219"/>
        <v>-5</v>
      </c>
      <c r="M577" s="159">
        <f t="shared" si="220"/>
        <v>5</v>
      </c>
      <c r="N577" s="159">
        <f t="shared" si="221"/>
        <v>0</v>
      </c>
      <c r="O577" s="46"/>
      <c r="P577" s="309">
        <f t="shared" si="222"/>
        <v>-7.9791869826435233</v>
      </c>
      <c r="Q577" s="159">
        <f t="shared" si="223"/>
        <v>-5</v>
      </c>
      <c r="R577" s="341"/>
      <c r="S577" s="341">
        <f t="shared" si="224"/>
        <v>-42011.220999999976</v>
      </c>
      <c r="T577" s="341" t="e">
        <f t="shared" si="225"/>
        <v>#DIV/0!</v>
      </c>
      <c r="U577" s="341" t="e">
        <f t="shared" si="226"/>
        <v>#DIV/0!</v>
      </c>
      <c r="V577" s="159">
        <f t="shared" si="227"/>
        <v>77517</v>
      </c>
      <c r="W577" s="309" t="e">
        <f t="shared" si="228"/>
        <v>#DIV/0!</v>
      </c>
      <c r="X577" s="309" t="e">
        <f t="shared" si="229"/>
        <v>#DIV/0!</v>
      </c>
      <c r="Y577" s="309" t="e">
        <f t="shared" si="230"/>
        <v>#DIV/0!</v>
      </c>
      <c r="Z577" s="342" t="e">
        <f t="shared" si="231"/>
        <v>#DIV/0!</v>
      </c>
      <c r="AA577" s="343">
        <f>SUM(L$2:L577)-SUM(AB$2:AB577)</f>
        <v>-119528.22099999998</v>
      </c>
      <c r="AB577" s="344"/>
      <c r="AC577" s="345" t="e">
        <f t="shared" si="232"/>
        <v>#DIV/0!</v>
      </c>
      <c r="AD577" s="345" t="e">
        <f t="shared" si="233"/>
        <v>#DIV/0!</v>
      </c>
    </row>
    <row r="578" spans="1:30" x14ac:dyDescent="0.25">
      <c r="A578" s="402"/>
      <c r="B578" s="336"/>
      <c r="C578" s="299"/>
      <c r="D578" s="147"/>
      <c r="E578" s="22"/>
      <c r="F578" s="158">
        <f t="shared" si="213"/>
        <v>14980</v>
      </c>
      <c r="G578" s="309">
        <f t="shared" si="214"/>
        <v>7.979520761014685</v>
      </c>
      <c r="H578" s="159">
        <f t="shared" si="215"/>
        <v>119533.22099999998</v>
      </c>
      <c r="I578" s="347">
        <f t="shared" si="216"/>
        <v>-119533.22099999998</v>
      </c>
      <c r="J578" s="310">
        <f t="shared" si="217"/>
        <v>-1</v>
      </c>
      <c r="K578" s="159">
        <f t="shared" si="218"/>
        <v>0</v>
      </c>
      <c r="L578" s="159">
        <f t="shared" si="219"/>
        <v>-5</v>
      </c>
      <c r="M578" s="159">
        <f t="shared" si="220"/>
        <v>5</v>
      </c>
      <c r="N578" s="159">
        <f t="shared" si="221"/>
        <v>0</v>
      </c>
      <c r="O578" s="46"/>
      <c r="P578" s="309">
        <f t="shared" si="222"/>
        <v>-7.979520761014685</v>
      </c>
      <c r="Q578" s="159">
        <f t="shared" si="223"/>
        <v>-5</v>
      </c>
      <c r="R578" s="341"/>
      <c r="S578" s="341">
        <f t="shared" si="224"/>
        <v>-42016.220999999976</v>
      </c>
      <c r="T578" s="341" t="e">
        <f t="shared" si="225"/>
        <v>#DIV/0!</v>
      </c>
      <c r="U578" s="341" t="e">
        <f t="shared" si="226"/>
        <v>#DIV/0!</v>
      </c>
      <c r="V578" s="159">
        <f t="shared" si="227"/>
        <v>77517</v>
      </c>
      <c r="W578" s="309" t="e">
        <f t="shared" si="228"/>
        <v>#DIV/0!</v>
      </c>
      <c r="X578" s="309" t="e">
        <f t="shared" si="229"/>
        <v>#DIV/0!</v>
      </c>
      <c r="Y578" s="309" t="e">
        <f t="shared" si="230"/>
        <v>#DIV/0!</v>
      </c>
      <c r="Z578" s="342" t="e">
        <f t="shared" si="231"/>
        <v>#DIV/0!</v>
      </c>
      <c r="AA578" s="343">
        <f>SUM(L$2:L578)-SUM(AB$2:AB578)</f>
        <v>-119533.22099999998</v>
      </c>
      <c r="AB578" s="344"/>
      <c r="AC578" s="345" t="e">
        <f t="shared" si="232"/>
        <v>#DIV/0!</v>
      </c>
      <c r="AD578" s="345" t="e">
        <f t="shared" si="233"/>
        <v>#DIV/0!</v>
      </c>
    </row>
    <row r="579" spans="1:30" x14ac:dyDescent="0.25">
      <c r="A579" s="402"/>
      <c r="B579" s="336"/>
      <c r="C579" s="299"/>
      <c r="D579" s="147"/>
      <c r="E579" s="22"/>
      <c r="F579" s="158">
        <f t="shared" ref="F579:F642" si="234">IF(C579="买",F578+D579,F578-D579)</f>
        <v>14980</v>
      </c>
      <c r="G579" s="309">
        <f t="shared" ref="G579:G642" si="235">H579/F579</f>
        <v>7.9798545393858458</v>
      </c>
      <c r="H579" s="159">
        <f t="shared" ref="H579:H642" si="236">IF(C579="买",H578+D579*E579+M579+N579,H578+-1*D579*E579+M579+N579)+O578</f>
        <v>119538.22099999998</v>
      </c>
      <c r="I579" s="347">
        <f t="shared" ref="I579:I642" si="237">-H579+K579</f>
        <v>-119538.22099999998</v>
      </c>
      <c r="J579" s="310">
        <f t="shared" ref="J579:J642" si="238">(E579-G579)/G579</f>
        <v>-1</v>
      </c>
      <c r="K579" s="159">
        <f t="shared" ref="K579:K642" si="239">F579*E579</f>
        <v>0</v>
      </c>
      <c r="L579" s="159">
        <f t="shared" ref="L579:L642" si="240">I579-I578</f>
        <v>-5</v>
      </c>
      <c r="M579" s="159">
        <f t="shared" ref="M579:M642" si="241">IF(D579*E579*2.5/10000&gt;5,D579*E579*2.5/10000,5)</f>
        <v>5</v>
      </c>
      <c r="N579" s="159">
        <f t="shared" ref="N579:N642" si="242">IF(C579="卖",D579*E579/1000,0)</f>
        <v>0</v>
      </c>
      <c r="O579" s="46"/>
      <c r="P579" s="309">
        <f t="shared" ref="P579:P642" si="243">E579-G579</f>
        <v>-7.9798545393858458</v>
      </c>
      <c r="Q579" s="159">
        <f t="shared" ref="Q579:Q642" si="244">(H579-H578)*-1</f>
        <v>-5</v>
      </c>
      <c r="R579" s="341"/>
      <c r="S579" s="341">
        <f t="shared" ref="S579:S642" si="245">S578+Q579+O579+R579</f>
        <v>-42021.220999999976</v>
      </c>
      <c r="T579" s="341" t="e">
        <f t="shared" ref="T579:T642" si="246">S579/E579</f>
        <v>#DIV/0!</v>
      </c>
      <c r="U579" s="341" t="e">
        <f t="shared" ref="U579:U642" si="247">F579+T579</f>
        <v>#DIV/0!</v>
      </c>
      <c r="V579" s="159">
        <f t="shared" ref="V579:V642" si="248">H579+S579</f>
        <v>77517</v>
      </c>
      <c r="W579" s="309" t="e">
        <f t="shared" ref="W579:W642" si="249">V579/U579</f>
        <v>#DIV/0!</v>
      </c>
      <c r="X579" s="309" t="e">
        <f t="shared" ref="X579:X642" si="250">W579-G579</f>
        <v>#DIV/0!</v>
      </c>
      <c r="Y579" s="309" t="e">
        <f t="shared" ref="Y579:Y642" si="251">(X579-P579)*-1</f>
        <v>#DIV/0!</v>
      </c>
      <c r="Z579" s="342" t="e">
        <f t="shared" ref="Z579:Z642" si="252">F579/U579</f>
        <v>#DIV/0!</v>
      </c>
      <c r="AA579" s="343">
        <f>SUM(L$2:L579)-SUM(AB$2:AB579)</f>
        <v>-119538.22099999998</v>
      </c>
      <c r="AB579" s="344"/>
      <c r="AC579" s="345" t="e">
        <f t="shared" ref="AC579:AC642" si="253">I579/E579*(1-0.0005)</f>
        <v>#DIV/0!</v>
      </c>
      <c r="AD579" s="345" t="e">
        <f t="shared" ref="AD579:AD642" si="254">AC579-F579</f>
        <v>#DIV/0!</v>
      </c>
    </row>
    <row r="580" spans="1:30" x14ac:dyDescent="0.25">
      <c r="A580" s="402"/>
      <c r="B580" s="336"/>
      <c r="C580" s="299"/>
      <c r="D580" s="147"/>
      <c r="E580" s="22"/>
      <c r="F580" s="158">
        <f t="shared" si="234"/>
        <v>14980</v>
      </c>
      <c r="G580" s="309">
        <f t="shared" si="235"/>
        <v>7.9801883177570074</v>
      </c>
      <c r="H580" s="159">
        <f t="shared" si="236"/>
        <v>119543.22099999998</v>
      </c>
      <c r="I580" s="347">
        <f t="shared" si="237"/>
        <v>-119543.22099999998</v>
      </c>
      <c r="J580" s="310">
        <f t="shared" si="238"/>
        <v>-1</v>
      </c>
      <c r="K580" s="159">
        <f t="shared" si="239"/>
        <v>0</v>
      </c>
      <c r="L580" s="159">
        <f t="shared" si="240"/>
        <v>-5</v>
      </c>
      <c r="M580" s="159">
        <f t="shared" si="241"/>
        <v>5</v>
      </c>
      <c r="N580" s="159">
        <f t="shared" si="242"/>
        <v>0</v>
      </c>
      <c r="O580" s="46"/>
      <c r="P580" s="309">
        <f t="shared" si="243"/>
        <v>-7.9801883177570074</v>
      </c>
      <c r="Q580" s="159">
        <f t="shared" si="244"/>
        <v>-5</v>
      </c>
      <c r="R580" s="341"/>
      <c r="S580" s="341">
        <f t="shared" si="245"/>
        <v>-42026.220999999976</v>
      </c>
      <c r="T580" s="341" t="e">
        <f t="shared" si="246"/>
        <v>#DIV/0!</v>
      </c>
      <c r="U580" s="341" t="e">
        <f t="shared" si="247"/>
        <v>#DIV/0!</v>
      </c>
      <c r="V580" s="159">
        <f t="shared" si="248"/>
        <v>77517</v>
      </c>
      <c r="W580" s="309" t="e">
        <f t="shared" si="249"/>
        <v>#DIV/0!</v>
      </c>
      <c r="X580" s="309" t="e">
        <f t="shared" si="250"/>
        <v>#DIV/0!</v>
      </c>
      <c r="Y580" s="309" t="e">
        <f t="shared" si="251"/>
        <v>#DIV/0!</v>
      </c>
      <c r="Z580" s="342" t="e">
        <f t="shared" si="252"/>
        <v>#DIV/0!</v>
      </c>
      <c r="AA580" s="343">
        <f>SUM(L$2:L580)-SUM(AB$2:AB580)</f>
        <v>-119543.22099999998</v>
      </c>
      <c r="AB580" s="344"/>
      <c r="AC580" s="345" t="e">
        <f t="shared" si="253"/>
        <v>#DIV/0!</v>
      </c>
      <c r="AD580" s="345" t="e">
        <f t="shared" si="254"/>
        <v>#DIV/0!</v>
      </c>
    </row>
    <row r="581" spans="1:30" x14ac:dyDescent="0.25">
      <c r="A581" s="402"/>
      <c r="B581" s="336"/>
      <c r="C581" s="299"/>
      <c r="D581" s="147"/>
      <c r="E581" s="22"/>
      <c r="F581" s="158">
        <f t="shared" si="234"/>
        <v>14980</v>
      </c>
      <c r="G581" s="309">
        <f t="shared" si="235"/>
        <v>7.9805220961281691</v>
      </c>
      <c r="H581" s="159">
        <f t="shared" si="236"/>
        <v>119548.22099999998</v>
      </c>
      <c r="I581" s="347">
        <f t="shared" si="237"/>
        <v>-119548.22099999998</v>
      </c>
      <c r="J581" s="310">
        <f t="shared" si="238"/>
        <v>-1</v>
      </c>
      <c r="K581" s="159">
        <f t="shared" si="239"/>
        <v>0</v>
      </c>
      <c r="L581" s="159">
        <f t="shared" si="240"/>
        <v>-5</v>
      </c>
      <c r="M581" s="159">
        <f t="shared" si="241"/>
        <v>5</v>
      </c>
      <c r="N581" s="159">
        <f t="shared" si="242"/>
        <v>0</v>
      </c>
      <c r="O581" s="46"/>
      <c r="P581" s="309">
        <f t="shared" si="243"/>
        <v>-7.9805220961281691</v>
      </c>
      <c r="Q581" s="159">
        <f t="shared" si="244"/>
        <v>-5</v>
      </c>
      <c r="R581" s="341"/>
      <c r="S581" s="341">
        <f t="shared" si="245"/>
        <v>-42031.220999999976</v>
      </c>
      <c r="T581" s="341" t="e">
        <f t="shared" si="246"/>
        <v>#DIV/0!</v>
      </c>
      <c r="U581" s="341" t="e">
        <f t="shared" si="247"/>
        <v>#DIV/0!</v>
      </c>
      <c r="V581" s="159">
        <f t="shared" si="248"/>
        <v>77517</v>
      </c>
      <c r="W581" s="309" t="e">
        <f t="shared" si="249"/>
        <v>#DIV/0!</v>
      </c>
      <c r="X581" s="309" t="e">
        <f t="shared" si="250"/>
        <v>#DIV/0!</v>
      </c>
      <c r="Y581" s="309" t="e">
        <f t="shared" si="251"/>
        <v>#DIV/0!</v>
      </c>
      <c r="Z581" s="342" t="e">
        <f t="shared" si="252"/>
        <v>#DIV/0!</v>
      </c>
      <c r="AA581" s="343">
        <f>SUM(L$2:L581)-SUM(AB$2:AB581)</f>
        <v>-119548.22099999998</v>
      </c>
      <c r="AB581" s="344"/>
      <c r="AC581" s="345" t="e">
        <f t="shared" si="253"/>
        <v>#DIV/0!</v>
      </c>
      <c r="AD581" s="345" t="e">
        <f t="shared" si="254"/>
        <v>#DIV/0!</v>
      </c>
    </row>
    <row r="582" spans="1:30" x14ac:dyDescent="0.25">
      <c r="A582" s="402"/>
      <c r="B582" s="336"/>
      <c r="C582" s="299"/>
      <c r="D582" s="147"/>
      <c r="E582" s="22"/>
      <c r="F582" s="158">
        <f t="shared" si="234"/>
        <v>14980</v>
      </c>
      <c r="G582" s="309">
        <f t="shared" si="235"/>
        <v>7.9808558744993308</v>
      </c>
      <c r="H582" s="159">
        <f t="shared" si="236"/>
        <v>119553.22099999998</v>
      </c>
      <c r="I582" s="347">
        <f t="shared" si="237"/>
        <v>-119553.22099999998</v>
      </c>
      <c r="J582" s="310">
        <f t="shared" si="238"/>
        <v>-1</v>
      </c>
      <c r="K582" s="159">
        <f t="shared" si="239"/>
        <v>0</v>
      </c>
      <c r="L582" s="159">
        <f t="shared" si="240"/>
        <v>-5</v>
      </c>
      <c r="M582" s="159">
        <f t="shared" si="241"/>
        <v>5</v>
      </c>
      <c r="N582" s="159">
        <f t="shared" si="242"/>
        <v>0</v>
      </c>
      <c r="O582" s="46"/>
      <c r="P582" s="309">
        <f t="shared" si="243"/>
        <v>-7.9808558744993308</v>
      </c>
      <c r="Q582" s="159">
        <f t="shared" si="244"/>
        <v>-5</v>
      </c>
      <c r="R582" s="341"/>
      <c r="S582" s="341">
        <f t="shared" si="245"/>
        <v>-42036.220999999976</v>
      </c>
      <c r="T582" s="341" t="e">
        <f t="shared" si="246"/>
        <v>#DIV/0!</v>
      </c>
      <c r="U582" s="341" t="e">
        <f t="shared" si="247"/>
        <v>#DIV/0!</v>
      </c>
      <c r="V582" s="159">
        <f t="shared" si="248"/>
        <v>77517</v>
      </c>
      <c r="W582" s="309" t="e">
        <f t="shared" si="249"/>
        <v>#DIV/0!</v>
      </c>
      <c r="X582" s="309" t="e">
        <f t="shared" si="250"/>
        <v>#DIV/0!</v>
      </c>
      <c r="Y582" s="309" t="e">
        <f t="shared" si="251"/>
        <v>#DIV/0!</v>
      </c>
      <c r="Z582" s="342" t="e">
        <f t="shared" si="252"/>
        <v>#DIV/0!</v>
      </c>
      <c r="AA582" s="343">
        <f>SUM(L$2:L582)-SUM(AB$2:AB582)</f>
        <v>-119553.22099999998</v>
      </c>
      <c r="AB582" s="344"/>
      <c r="AC582" s="345" t="e">
        <f t="shared" si="253"/>
        <v>#DIV/0!</v>
      </c>
      <c r="AD582" s="345" t="e">
        <f t="shared" si="254"/>
        <v>#DIV/0!</v>
      </c>
    </row>
    <row r="583" spans="1:30" x14ac:dyDescent="0.25">
      <c r="A583" s="402"/>
      <c r="B583" s="336"/>
      <c r="C583" s="299"/>
      <c r="D583" s="147"/>
      <c r="E583" s="22"/>
      <c r="F583" s="158">
        <f t="shared" si="234"/>
        <v>14980</v>
      </c>
      <c r="G583" s="309">
        <f t="shared" si="235"/>
        <v>7.9811896528704924</v>
      </c>
      <c r="H583" s="159">
        <f t="shared" si="236"/>
        <v>119558.22099999998</v>
      </c>
      <c r="I583" s="347">
        <f t="shared" si="237"/>
        <v>-119558.22099999998</v>
      </c>
      <c r="J583" s="310">
        <f t="shared" si="238"/>
        <v>-1</v>
      </c>
      <c r="K583" s="159">
        <f t="shared" si="239"/>
        <v>0</v>
      </c>
      <c r="L583" s="159">
        <f t="shared" si="240"/>
        <v>-5</v>
      </c>
      <c r="M583" s="159">
        <f t="shared" si="241"/>
        <v>5</v>
      </c>
      <c r="N583" s="159">
        <f t="shared" si="242"/>
        <v>0</v>
      </c>
      <c r="O583" s="46"/>
      <c r="P583" s="309">
        <f t="shared" si="243"/>
        <v>-7.9811896528704924</v>
      </c>
      <c r="Q583" s="159">
        <f t="shared" si="244"/>
        <v>-5</v>
      </c>
      <c r="R583" s="341"/>
      <c r="S583" s="341">
        <f t="shared" si="245"/>
        <v>-42041.220999999976</v>
      </c>
      <c r="T583" s="341" t="e">
        <f t="shared" si="246"/>
        <v>#DIV/0!</v>
      </c>
      <c r="U583" s="341" t="e">
        <f t="shared" si="247"/>
        <v>#DIV/0!</v>
      </c>
      <c r="V583" s="159">
        <f t="shared" si="248"/>
        <v>77517</v>
      </c>
      <c r="W583" s="309" t="e">
        <f t="shared" si="249"/>
        <v>#DIV/0!</v>
      </c>
      <c r="X583" s="309" t="e">
        <f t="shared" si="250"/>
        <v>#DIV/0!</v>
      </c>
      <c r="Y583" s="309" t="e">
        <f t="shared" si="251"/>
        <v>#DIV/0!</v>
      </c>
      <c r="Z583" s="342" t="e">
        <f t="shared" si="252"/>
        <v>#DIV/0!</v>
      </c>
      <c r="AA583" s="343">
        <f>SUM(L$2:L583)-SUM(AB$2:AB583)</f>
        <v>-119558.22099999998</v>
      </c>
      <c r="AB583" s="344"/>
      <c r="AC583" s="345" t="e">
        <f t="shared" si="253"/>
        <v>#DIV/0!</v>
      </c>
      <c r="AD583" s="345" t="e">
        <f t="shared" si="254"/>
        <v>#DIV/0!</v>
      </c>
    </row>
    <row r="584" spans="1:30" x14ac:dyDescent="0.25">
      <c r="A584" s="402"/>
      <c r="B584" s="336"/>
      <c r="C584" s="299"/>
      <c r="D584" s="147"/>
      <c r="E584" s="22"/>
      <c r="F584" s="158">
        <f t="shared" si="234"/>
        <v>14980</v>
      </c>
      <c r="G584" s="309">
        <f t="shared" si="235"/>
        <v>7.9815234312416541</v>
      </c>
      <c r="H584" s="159">
        <f t="shared" si="236"/>
        <v>119563.22099999998</v>
      </c>
      <c r="I584" s="347">
        <f t="shared" si="237"/>
        <v>-119563.22099999998</v>
      </c>
      <c r="J584" s="310">
        <f t="shared" si="238"/>
        <v>-1</v>
      </c>
      <c r="K584" s="159">
        <f t="shared" si="239"/>
        <v>0</v>
      </c>
      <c r="L584" s="159">
        <f t="shared" si="240"/>
        <v>-5</v>
      </c>
      <c r="M584" s="159">
        <f t="shared" si="241"/>
        <v>5</v>
      </c>
      <c r="N584" s="159">
        <f t="shared" si="242"/>
        <v>0</v>
      </c>
      <c r="O584" s="46"/>
      <c r="P584" s="309">
        <f t="shared" si="243"/>
        <v>-7.9815234312416541</v>
      </c>
      <c r="Q584" s="159">
        <f t="shared" si="244"/>
        <v>-5</v>
      </c>
      <c r="R584" s="341"/>
      <c r="S584" s="341">
        <f t="shared" si="245"/>
        <v>-42046.220999999976</v>
      </c>
      <c r="T584" s="341" t="e">
        <f t="shared" si="246"/>
        <v>#DIV/0!</v>
      </c>
      <c r="U584" s="341" t="e">
        <f t="shared" si="247"/>
        <v>#DIV/0!</v>
      </c>
      <c r="V584" s="159">
        <f t="shared" si="248"/>
        <v>77517</v>
      </c>
      <c r="W584" s="309" t="e">
        <f t="shared" si="249"/>
        <v>#DIV/0!</v>
      </c>
      <c r="X584" s="309" t="e">
        <f t="shared" si="250"/>
        <v>#DIV/0!</v>
      </c>
      <c r="Y584" s="309" t="e">
        <f t="shared" si="251"/>
        <v>#DIV/0!</v>
      </c>
      <c r="Z584" s="342" t="e">
        <f t="shared" si="252"/>
        <v>#DIV/0!</v>
      </c>
      <c r="AA584" s="343">
        <f>SUM(L$2:L584)-SUM(AB$2:AB584)</f>
        <v>-119563.22099999998</v>
      </c>
      <c r="AB584" s="344"/>
      <c r="AC584" s="345" t="e">
        <f t="shared" si="253"/>
        <v>#DIV/0!</v>
      </c>
      <c r="AD584" s="345" t="e">
        <f t="shared" si="254"/>
        <v>#DIV/0!</v>
      </c>
    </row>
    <row r="585" spans="1:30" x14ac:dyDescent="0.25">
      <c r="A585" s="402"/>
      <c r="B585" s="336"/>
      <c r="C585" s="299"/>
      <c r="D585" s="147"/>
      <c r="E585" s="22"/>
      <c r="F585" s="158">
        <f t="shared" si="234"/>
        <v>14980</v>
      </c>
      <c r="G585" s="309">
        <f t="shared" si="235"/>
        <v>7.9818572096128158</v>
      </c>
      <c r="H585" s="159">
        <f t="shared" si="236"/>
        <v>119568.22099999998</v>
      </c>
      <c r="I585" s="347">
        <f t="shared" si="237"/>
        <v>-119568.22099999998</v>
      </c>
      <c r="J585" s="310">
        <f t="shared" si="238"/>
        <v>-1</v>
      </c>
      <c r="K585" s="159">
        <f t="shared" si="239"/>
        <v>0</v>
      </c>
      <c r="L585" s="159">
        <f t="shared" si="240"/>
        <v>-5</v>
      </c>
      <c r="M585" s="159">
        <f t="shared" si="241"/>
        <v>5</v>
      </c>
      <c r="N585" s="159">
        <f t="shared" si="242"/>
        <v>0</v>
      </c>
      <c r="O585" s="46"/>
      <c r="P585" s="309">
        <f t="shared" si="243"/>
        <v>-7.9818572096128158</v>
      </c>
      <c r="Q585" s="159">
        <f t="shared" si="244"/>
        <v>-5</v>
      </c>
      <c r="R585" s="341"/>
      <c r="S585" s="341">
        <f t="shared" si="245"/>
        <v>-42051.220999999976</v>
      </c>
      <c r="T585" s="341" t="e">
        <f t="shared" si="246"/>
        <v>#DIV/0!</v>
      </c>
      <c r="U585" s="341" t="e">
        <f t="shared" si="247"/>
        <v>#DIV/0!</v>
      </c>
      <c r="V585" s="159">
        <f t="shared" si="248"/>
        <v>77517</v>
      </c>
      <c r="W585" s="309" t="e">
        <f t="shared" si="249"/>
        <v>#DIV/0!</v>
      </c>
      <c r="X585" s="309" t="e">
        <f t="shared" si="250"/>
        <v>#DIV/0!</v>
      </c>
      <c r="Y585" s="309" t="e">
        <f t="shared" si="251"/>
        <v>#DIV/0!</v>
      </c>
      <c r="Z585" s="342" t="e">
        <f t="shared" si="252"/>
        <v>#DIV/0!</v>
      </c>
      <c r="AA585" s="343">
        <f>SUM(L$2:L585)-SUM(AB$2:AB585)</f>
        <v>-119568.22099999998</v>
      </c>
      <c r="AB585" s="344"/>
      <c r="AC585" s="345" t="e">
        <f t="shared" si="253"/>
        <v>#DIV/0!</v>
      </c>
      <c r="AD585" s="345" t="e">
        <f t="shared" si="254"/>
        <v>#DIV/0!</v>
      </c>
    </row>
    <row r="586" spans="1:30" x14ac:dyDescent="0.25">
      <c r="A586" s="402"/>
      <c r="B586" s="336"/>
      <c r="C586" s="299"/>
      <c r="D586" s="147"/>
      <c r="E586" s="22"/>
      <c r="F586" s="158">
        <f t="shared" si="234"/>
        <v>14980</v>
      </c>
      <c r="G586" s="309">
        <f t="shared" si="235"/>
        <v>7.9821909879839774</v>
      </c>
      <c r="H586" s="159">
        <f t="shared" si="236"/>
        <v>119573.22099999998</v>
      </c>
      <c r="I586" s="347">
        <f t="shared" si="237"/>
        <v>-119573.22099999998</v>
      </c>
      <c r="J586" s="310">
        <f t="shared" si="238"/>
        <v>-1</v>
      </c>
      <c r="K586" s="159">
        <f t="shared" si="239"/>
        <v>0</v>
      </c>
      <c r="L586" s="159">
        <f t="shared" si="240"/>
        <v>-5</v>
      </c>
      <c r="M586" s="159">
        <f t="shared" si="241"/>
        <v>5</v>
      </c>
      <c r="N586" s="159">
        <f t="shared" si="242"/>
        <v>0</v>
      </c>
      <c r="O586" s="46"/>
      <c r="P586" s="309">
        <f t="shared" si="243"/>
        <v>-7.9821909879839774</v>
      </c>
      <c r="Q586" s="159">
        <f t="shared" si="244"/>
        <v>-5</v>
      </c>
      <c r="R586" s="341"/>
      <c r="S586" s="341">
        <f t="shared" si="245"/>
        <v>-42056.220999999976</v>
      </c>
      <c r="T586" s="341" t="e">
        <f t="shared" si="246"/>
        <v>#DIV/0!</v>
      </c>
      <c r="U586" s="341" t="e">
        <f t="shared" si="247"/>
        <v>#DIV/0!</v>
      </c>
      <c r="V586" s="159">
        <f t="shared" si="248"/>
        <v>77517</v>
      </c>
      <c r="W586" s="309" t="e">
        <f t="shared" si="249"/>
        <v>#DIV/0!</v>
      </c>
      <c r="X586" s="309" t="e">
        <f t="shared" si="250"/>
        <v>#DIV/0!</v>
      </c>
      <c r="Y586" s="309" t="e">
        <f t="shared" si="251"/>
        <v>#DIV/0!</v>
      </c>
      <c r="Z586" s="342" t="e">
        <f t="shared" si="252"/>
        <v>#DIV/0!</v>
      </c>
      <c r="AA586" s="343">
        <f>SUM(L$2:L586)-SUM(AB$2:AB586)</f>
        <v>-119573.22099999998</v>
      </c>
      <c r="AB586" s="344"/>
      <c r="AC586" s="345" t="e">
        <f t="shared" si="253"/>
        <v>#DIV/0!</v>
      </c>
      <c r="AD586" s="345" t="e">
        <f t="shared" si="254"/>
        <v>#DIV/0!</v>
      </c>
    </row>
    <row r="587" spans="1:30" x14ac:dyDescent="0.25">
      <c r="A587" s="402"/>
      <c r="B587" s="336"/>
      <c r="C587" s="299"/>
      <c r="D587" s="147"/>
      <c r="E587" s="22"/>
      <c r="F587" s="158">
        <f t="shared" si="234"/>
        <v>14980</v>
      </c>
      <c r="G587" s="309">
        <f t="shared" si="235"/>
        <v>7.9825247663551382</v>
      </c>
      <c r="H587" s="159">
        <f t="shared" si="236"/>
        <v>119578.22099999998</v>
      </c>
      <c r="I587" s="347">
        <f t="shared" si="237"/>
        <v>-119578.22099999998</v>
      </c>
      <c r="J587" s="310">
        <f t="shared" si="238"/>
        <v>-1</v>
      </c>
      <c r="K587" s="159">
        <f t="shared" si="239"/>
        <v>0</v>
      </c>
      <c r="L587" s="159">
        <f t="shared" si="240"/>
        <v>-5</v>
      </c>
      <c r="M587" s="159">
        <f t="shared" si="241"/>
        <v>5</v>
      </c>
      <c r="N587" s="159">
        <f t="shared" si="242"/>
        <v>0</v>
      </c>
      <c r="O587" s="46"/>
      <c r="P587" s="309">
        <f t="shared" si="243"/>
        <v>-7.9825247663551382</v>
      </c>
      <c r="Q587" s="159">
        <f t="shared" si="244"/>
        <v>-5</v>
      </c>
      <c r="R587" s="341"/>
      <c r="S587" s="341">
        <f t="shared" si="245"/>
        <v>-42061.220999999976</v>
      </c>
      <c r="T587" s="341" t="e">
        <f t="shared" si="246"/>
        <v>#DIV/0!</v>
      </c>
      <c r="U587" s="341" t="e">
        <f t="shared" si="247"/>
        <v>#DIV/0!</v>
      </c>
      <c r="V587" s="159">
        <f t="shared" si="248"/>
        <v>77517</v>
      </c>
      <c r="W587" s="309" t="e">
        <f t="shared" si="249"/>
        <v>#DIV/0!</v>
      </c>
      <c r="X587" s="309" t="e">
        <f t="shared" si="250"/>
        <v>#DIV/0!</v>
      </c>
      <c r="Y587" s="309" t="e">
        <f t="shared" si="251"/>
        <v>#DIV/0!</v>
      </c>
      <c r="Z587" s="342" t="e">
        <f t="shared" si="252"/>
        <v>#DIV/0!</v>
      </c>
      <c r="AA587" s="343">
        <f>SUM(L$2:L587)-SUM(AB$2:AB587)</f>
        <v>-119578.22099999998</v>
      </c>
      <c r="AB587" s="344"/>
      <c r="AC587" s="345" t="e">
        <f t="shared" si="253"/>
        <v>#DIV/0!</v>
      </c>
      <c r="AD587" s="345" t="e">
        <f t="shared" si="254"/>
        <v>#DIV/0!</v>
      </c>
    </row>
    <row r="588" spans="1:30" x14ac:dyDescent="0.25">
      <c r="A588" s="402"/>
      <c r="B588" s="336"/>
      <c r="C588" s="299"/>
      <c r="D588" s="147"/>
      <c r="E588" s="22"/>
      <c r="F588" s="158">
        <f t="shared" si="234"/>
        <v>14980</v>
      </c>
      <c r="G588" s="309">
        <f t="shared" si="235"/>
        <v>7.9828585447262999</v>
      </c>
      <c r="H588" s="159">
        <f t="shared" si="236"/>
        <v>119583.22099999998</v>
      </c>
      <c r="I588" s="347">
        <f t="shared" si="237"/>
        <v>-119583.22099999998</v>
      </c>
      <c r="J588" s="310">
        <f t="shared" si="238"/>
        <v>-1</v>
      </c>
      <c r="K588" s="159">
        <f t="shared" si="239"/>
        <v>0</v>
      </c>
      <c r="L588" s="159">
        <f t="shared" si="240"/>
        <v>-5</v>
      </c>
      <c r="M588" s="159">
        <f t="shared" si="241"/>
        <v>5</v>
      </c>
      <c r="N588" s="159">
        <f t="shared" si="242"/>
        <v>0</v>
      </c>
      <c r="O588" s="46"/>
      <c r="P588" s="309">
        <f t="shared" si="243"/>
        <v>-7.9828585447262999</v>
      </c>
      <c r="Q588" s="159">
        <f t="shared" si="244"/>
        <v>-5</v>
      </c>
      <c r="R588" s="341"/>
      <c r="S588" s="341">
        <f t="shared" si="245"/>
        <v>-42066.220999999976</v>
      </c>
      <c r="T588" s="341" t="e">
        <f t="shared" si="246"/>
        <v>#DIV/0!</v>
      </c>
      <c r="U588" s="341" t="e">
        <f t="shared" si="247"/>
        <v>#DIV/0!</v>
      </c>
      <c r="V588" s="159">
        <f t="shared" si="248"/>
        <v>77517</v>
      </c>
      <c r="W588" s="309" t="e">
        <f t="shared" si="249"/>
        <v>#DIV/0!</v>
      </c>
      <c r="X588" s="309" t="e">
        <f t="shared" si="250"/>
        <v>#DIV/0!</v>
      </c>
      <c r="Y588" s="309" t="e">
        <f t="shared" si="251"/>
        <v>#DIV/0!</v>
      </c>
      <c r="Z588" s="342" t="e">
        <f t="shared" si="252"/>
        <v>#DIV/0!</v>
      </c>
      <c r="AA588" s="343">
        <f>SUM(L$2:L588)-SUM(AB$2:AB588)</f>
        <v>-119583.22099999998</v>
      </c>
      <c r="AB588" s="344"/>
      <c r="AC588" s="345" t="e">
        <f t="shared" si="253"/>
        <v>#DIV/0!</v>
      </c>
      <c r="AD588" s="345" t="e">
        <f t="shared" si="254"/>
        <v>#DIV/0!</v>
      </c>
    </row>
    <row r="589" spans="1:30" x14ac:dyDescent="0.25">
      <c r="A589" s="402"/>
      <c r="B589" s="336"/>
      <c r="C589" s="299"/>
      <c r="D589" s="147"/>
      <c r="E589" s="22"/>
      <c r="F589" s="158">
        <f t="shared" si="234"/>
        <v>14980</v>
      </c>
      <c r="G589" s="309">
        <f t="shared" si="235"/>
        <v>7.9831923230974615</v>
      </c>
      <c r="H589" s="159">
        <f t="shared" si="236"/>
        <v>119588.22099999998</v>
      </c>
      <c r="I589" s="347">
        <f t="shared" si="237"/>
        <v>-119588.22099999998</v>
      </c>
      <c r="J589" s="310">
        <f t="shared" si="238"/>
        <v>-1</v>
      </c>
      <c r="K589" s="159">
        <f t="shared" si="239"/>
        <v>0</v>
      </c>
      <c r="L589" s="159">
        <f t="shared" si="240"/>
        <v>-5</v>
      </c>
      <c r="M589" s="159">
        <f t="shared" si="241"/>
        <v>5</v>
      </c>
      <c r="N589" s="159">
        <f t="shared" si="242"/>
        <v>0</v>
      </c>
      <c r="O589" s="46"/>
      <c r="P589" s="309">
        <f t="shared" si="243"/>
        <v>-7.9831923230974615</v>
      </c>
      <c r="Q589" s="159">
        <f t="shared" si="244"/>
        <v>-5</v>
      </c>
      <c r="R589" s="341"/>
      <c r="S589" s="341">
        <f t="shared" si="245"/>
        <v>-42071.220999999976</v>
      </c>
      <c r="T589" s="341" t="e">
        <f t="shared" si="246"/>
        <v>#DIV/0!</v>
      </c>
      <c r="U589" s="341" t="e">
        <f t="shared" si="247"/>
        <v>#DIV/0!</v>
      </c>
      <c r="V589" s="159">
        <f t="shared" si="248"/>
        <v>77517</v>
      </c>
      <c r="W589" s="309" t="e">
        <f t="shared" si="249"/>
        <v>#DIV/0!</v>
      </c>
      <c r="X589" s="309" t="e">
        <f t="shared" si="250"/>
        <v>#DIV/0!</v>
      </c>
      <c r="Y589" s="309" t="e">
        <f t="shared" si="251"/>
        <v>#DIV/0!</v>
      </c>
      <c r="Z589" s="342" t="e">
        <f t="shared" si="252"/>
        <v>#DIV/0!</v>
      </c>
      <c r="AA589" s="343">
        <f>SUM(L$2:L589)-SUM(AB$2:AB589)</f>
        <v>-119588.22099999998</v>
      </c>
      <c r="AB589" s="344"/>
      <c r="AC589" s="345" t="e">
        <f t="shared" si="253"/>
        <v>#DIV/0!</v>
      </c>
      <c r="AD589" s="345" t="e">
        <f t="shared" si="254"/>
        <v>#DIV/0!</v>
      </c>
    </row>
    <row r="590" spans="1:30" x14ac:dyDescent="0.25">
      <c r="A590" s="402"/>
      <c r="B590" s="336"/>
      <c r="C590" s="299"/>
      <c r="D590" s="147"/>
      <c r="E590" s="22"/>
      <c r="F590" s="158">
        <f t="shared" si="234"/>
        <v>14980</v>
      </c>
      <c r="G590" s="309">
        <f t="shared" si="235"/>
        <v>7.9835261014686232</v>
      </c>
      <c r="H590" s="159">
        <f t="shared" si="236"/>
        <v>119593.22099999998</v>
      </c>
      <c r="I590" s="347">
        <f t="shared" si="237"/>
        <v>-119593.22099999998</v>
      </c>
      <c r="J590" s="310">
        <f t="shared" si="238"/>
        <v>-1</v>
      </c>
      <c r="K590" s="159">
        <f t="shared" si="239"/>
        <v>0</v>
      </c>
      <c r="L590" s="159">
        <f t="shared" si="240"/>
        <v>-5</v>
      </c>
      <c r="M590" s="159">
        <f t="shared" si="241"/>
        <v>5</v>
      </c>
      <c r="N590" s="159">
        <f t="shared" si="242"/>
        <v>0</v>
      </c>
      <c r="O590" s="46"/>
      <c r="P590" s="309">
        <f t="shared" si="243"/>
        <v>-7.9835261014686232</v>
      </c>
      <c r="Q590" s="159">
        <f t="shared" si="244"/>
        <v>-5</v>
      </c>
      <c r="R590" s="341"/>
      <c r="S590" s="341">
        <f t="shared" si="245"/>
        <v>-42076.220999999976</v>
      </c>
      <c r="T590" s="341" t="e">
        <f t="shared" si="246"/>
        <v>#DIV/0!</v>
      </c>
      <c r="U590" s="341" t="e">
        <f t="shared" si="247"/>
        <v>#DIV/0!</v>
      </c>
      <c r="V590" s="159">
        <f t="shared" si="248"/>
        <v>77517</v>
      </c>
      <c r="W590" s="309" t="e">
        <f t="shared" si="249"/>
        <v>#DIV/0!</v>
      </c>
      <c r="X590" s="309" t="e">
        <f t="shared" si="250"/>
        <v>#DIV/0!</v>
      </c>
      <c r="Y590" s="309" t="e">
        <f t="shared" si="251"/>
        <v>#DIV/0!</v>
      </c>
      <c r="Z590" s="342" t="e">
        <f t="shared" si="252"/>
        <v>#DIV/0!</v>
      </c>
      <c r="AA590" s="343">
        <f>SUM(L$2:L590)-SUM(AB$2:AB590)</f>
        <v>-119593.22099999998</v>
      </c>
      <c r="AB590" s="344"/>
      <c r="AC590" s="345" t="e">
        <f t="shared" si="253"/>
        <v>#DIV/0!</v>
      </c>
      <c r="AD590" s="345" t="e">
        <f t="shared" si="254"/>
        <v>#DIV/0!</v>
      </c>
    </row>
    <row r="591" spans="1:30" x14ac:dyDescent="0.25">
      <c r="A591" s="402"/>
      <c r="B591" s="336"/>
      <c r="C591" s="299"/>
      <c r="D591" s="147"/>
      <c r="E591" s="22"/>
      <c r="F591" s="158">
        <f t="shared" si="234"/>
        <v>14980</v>
      </c>
      <c r="G591" s="309">
        <f t="shared" si="235"/>
        <v>7.9838598798397848</v>
      </c>
      <c r="H591" s="159">
        <f t="shared" si="236"/>
        <v>119598.22099999998</v>
      </c>
      <c r="I591" s="347">
        <f t="shared" si="237"/>
        <v>-119598.22099999998</v>
      </c>
      <c r="J591" s="310">
        <f t="shared" si="238"/>
        <v>-1</v>
      </c>
      <c r="K591" s="159">
        <f t="shared" si="239"/>
        <v>0</v>
      </c>
      <c r="L591" s="159">
        <f t="shared" si="240"/>
        <v>-5</v>
      </c>
      <c r="M591" s="159">
        <f t="shared" si="241"/>
        <v>5</v>
      </c>
      <c r="N591" s="159">
        <f t="shared" si="242"/>
        <v>0</v>
      </c>
      <c r="O591" s="46"/>
      <c r="P591" s="309">
        <f t="shared" si="243"/>
        <v>-7.9838598798397848</v>
      </c>
      <c r="Q591" s="159">
        <f t="shared" si="244"/>
        <v>-5</v>
      </c>
      <c r="R591" s="341"/>
      <c r="S591" s="341">
        <f t="shared" si="245"/>
        <v>-42081.220999999976</v>
      </c>
      <c r="T591" s="341" t="e">
        <f t="shared" si="246"/>
        <v>#DIV/0!</v>
      </c>
      <c r="U591" s="341" t="e">
        <f t="shared" si="247"/>
        <v>#DIV/0!</v>
      </c>
      <c r="V591" s="159">
        <f t="shared" si="248"/>
        <v>77517</v>
      </c>
      <c r="W591" s="309" t="e">
        <f t="shared" si="249"/>
        <v>#DIV/0!</v>
      </c>
      <c r="X591" s="309" t="e">
        <f t="shared" si="250"/>
        <v>#DIV/0!</v>
      </c>
      <c r="Y591" s="309" t="e">
        <f t="shared" si="251"/>
        <v>#DIV/0!</v>
      </c>
      <c r="Z591" s="342" t="e">
        <f t="shared" si="252"/>
        <v>#DIV/0!</v>
      </c>
      <c r="AA591" s="343">
        <f>SUM(L$2:L591)-SUM(AB$2:AB591)</f>
        <v>-119598.22099999998</v>
      </c>
      <c r="AB591" s="344"/>
      <c r="AC591" s="345" t="e">
        <f t="shared" si="253"/>
        <v>#DIV/0!</v>
      </c>
      <c r="AD591" s="345" t="e">
        <f t="shared" si="254"/>
        <v>#DIV/0!</v>
      </c>
    </row>
    <row r="592" spans="1:30" x14ac:dyDescent="0.25">
      <c r="A592" s="402"/>
      <c r="B592" s="336"/>
      <c r="C592" s="299"/>
      <c r="D592" s="147"/>
      <c r="E592" s="22"/>
      <c r="F592" s="158">
        <f t="shared" si="234"/>
        <v>14980</v>
      </c>
      <c r="G592" s="309">
        <f t="shared" si="235"/>
        <v>7.9841936582109465</v>
      </c>
      <c r="H592" s="159">
        <f t="shared" si="236"/>
        <v>119603.22099999998</v>
      </c>
      <c r="I592" s="347">
        <f t="shared" si="237"/>
        <v>-119603.22099999998</v>
      </c>
      <c r="J592" s="310">
        <f t="shared" si="238"/>
        <v>-1</v>
      </c>
      <c r="K592" s="159">
        <f t="shared" si="239"/>
        <v>0</v>
      </c>
      <c r="L592" s="159">
        <f t="shared" si="240"/>
        <v>-5</v>
      </c>
      <c r="M592" s="159">
        <f t="shared" si="241"/>
        <v>5</v>
      </c>
      <c r="N592" s="159">
        <f t="shared" si="242"/>
        <v>0</v>
      </c>
      <c r="O592" s="46"/>
      <c r="P592" s="309">
        <f t="shared" si="243"/>
        <v>-7.9841936582109465</v>
      </c>
      <c r="Q592" s="159">
        <f t="shared" si="244"/>
        <v>-5</v>
      </c>
      <c r="R592" s="341"/>
      <c r="S592" s="341">
        <f t="shared" si="245"/>
        <v>-42086.220999999976</v>
      </c>
      <c r="T592" s="341" t="e">
        <f t="shared" si="246"/>
        <v>#DIV/0!</v>
      </c>
      <c r="U592" s="341" t="e">
        <f t="shared" si="247"/>
        <v>#DIV/0!</v>
      </c>
      <c r="V592" s="159">
        <f t="shared" si="248"/>
        <v>77517</v>
      </c>
      <c r="W592" s="309" t="e">
        <f t="shared" si="249"/>
        <v>#DIV/0!</v>
      </c>
      <c r="X592" s="309" t="e">
        <f t="shared" si="250"/>
        <v>#DIV/0!</v>
      </c>
      <c r="Y592" s="309" t="e">
        <f t="shared" si="251"/>
        <v>#DIV/0!</v>
      </c>
      <c r="Z592" s="342" t="e">
        <f t="shared" si="252"/>
        <v>#DIV/0!</v>
      </c>
      <c r="AA592" s="343">
        <f>SUM(L$2:L592)-SUM(AB$2:AB592)</f>
        <v>-119603.22099999998</v>
      </c>
      <c r="AB592" s="344"/>
      <c r="AC592" s="345" t="e">
        <f t="shared" si="253"/>
        <v>#DIV/0!</v>
      </c>
      <c r="AD592" s="345" t="e">
        <f t="shared" si="254"/>
        <v>#DIV/0!</v>
      </c>
    </row>
    <row r="593" spans="1:30" x14ac:dyDescent="0.25">
      <c r="A593" s="402"/>
      <c r="B593" s="336"/>
      <c r="C593" s="299"/>
      <c r="D593" s="147"/>
      <c r="E593" s="22"/>
      <c r="F593" s="158">
        <f t="shared" si="234"/>
        <v>14980</v>
      </c>
      <c r="G593" s="309">
        <f t="shared" si="235"/>
        <v>7.9845274365821082</v>
      </c>
      <c r="H593" s="159">
        <f t="shared" si="236"/>
        <v>119608.22099999998</v>
      </c>
      <c r="I593" s="347">
        <f t="shared" si="237"/>
        <v>-119608.22099999998</v>
      </c>
      <c r="J593" s="310">
        <f t="shared" si="238"/>
        <v>-1</v>
      </c>
      <c r="K593" s="159">
        <f t="shared" si="239"/>
        <v>0</v>
      </c>
      <c r="L593" s="159">
        <f t="shared" si="240"/>
        <v>-5</v>
      </c>
      <c r="M593" s="159">
        <f t="shared" si="241"/>
        <v>5</v>
      </c>
      <c r="N593" s="159">
        <f t="shared" si="242"/>
        <v>0</v>
      </c>
      <c r="O593" s="46"/>
      <c r="P593" s="309">
        <f t="shared" si="243"/>
        <v>-7.9845274365821082</v>
      </c>
      <c r="Q593" s="159">
        <f t="shared" si="244"/>
        <v>-5</v>
      </c>
      <c r="R593" s="341"/>
      <c r="S593" s="341">
        <f t="shared" si="245"/>
        <v>-42091.220999999976</v>
      </c>
      <c r="T593" s="341" t="e">
        <f t="shared" si="246"/>
        <v>#DIV/0!</v>
      </c>
      <c r="U593" s="341" t="e">
        <f t="shared" si="247"/>
        <v>#DIV/0!</v>
      </c>
      <c r="V593" s="159">
        <f t="shared" si="248"/>
        <v>77517</v>
      </c>
      <c r="W593" s="309" t="e">
        <f t="shared" si="249"/>
        <v>#DIV/0!</v>
      </c>
      <c r="X593" s="309" t="e">
        <f t="shared" si="250"/>
        <v>#DIV/0!</v>
      </c>
      <c r="Y593" s="309" t="e">
        <f t="shared" si="251"/>
        <v>#DIV/0!</v>
      </c>
      <c r="Z593" s="342" t="e">
        <f t="shared" si="252"/>
        <v>#DIV/0!</v>
      </c>
      <c r="AA593" s="343">
        <f>SUM(L$2:L593)-SUM(AB$2:AB593)</f>
        <v>-119608.22099999998</v>
      </c>
      <c r="AB593" s="344"/>
      <c r="AC593" s="345" t="e">
        <f t="shared" si="253"/>
        <v>#DIV/0!</v>
      </c>
      <c r="AD593" s="345" t="e">
        <f t="shared" si="254"/>
        <v>#DIV/0!</v>
      </c>
    </row>
    <row r="594" spans="1:30" x14ac:dyDescent="0.25">
      <c r="A594" s="402"/>
      <c r="B594" s="336"/>
      <c r="C594" s="299"/>
      <c r="D594" s="147"/>
      <c r="E594" s="22"/>
      <c r="F594" s="158">
        <f t="shared" si="234"/>
        <v>14980</v>
      </c>
      <c r="G594" s="309">
        <f t="shared" si="235"/>
        <v>7.9848612149532698</v>
      </c>
      <c r="H594" s="159">
        <f t="shared" si="236"/>
        <v>119613.22099999998</v>
      </c>
      <c r="I594" s="347">
        <f t="shared" si="237"/>
        <v>-119613.22099999998</v>
      </c>
      <c r="J594" s="310">
        <f t="shared" si="238"/>
        <v>-1</v>
      </c>
      <c r="K594" s="159">
        <f t="shared" si="239"/>
        <v>0</v>
      </c>
      <c r="L594" s="159">
        <f t="shared" si="240"/>
        <v>-5</v>
      </c>
      <c r="M594" s="159">
        <f t="shared" si="241"/>
        <v>5</v>
      </c>
      <c r="N594" s="159">
        <f t="shared" si="242"/>
        <v>0</v>
      </c>
      <c r="O594" s="46"/>
      <c r="P594" s="309">
        <f t="shared" si="243"/>
        <v>-7.9848612149532698</v>
      </c>
      <c r="Q594" s="159">
        <f t="shared" si="244"/>
        <v>-5</v>
      </c>
      <c r="R594" s="341"/>
      <c r="S594" s="341">
        <f t="shared" si="245"/>
        <v>-42096.220999999976</v>
      </c>
      <c r="T594" s="341" t="e">
        <f t="shared" si="246"/>
        <v>#DIV/0!</v>
      </c>
      <c r="U594" s="341" t="e">
        <f t="shared" si="247"/>
        <v>#DIV/0!</v>
      </c>
      <c r="V594" s="159">
        <f t="shared" si="248"/>
        <v>77517</v>
      </c>
      <c r="W594" s="309" t="e">
        <f t="shared" si="249"/>
        <v>#DIV/0!</v>
      </c>
      <c r="X594" s="309" t="e">
        <f t="shared" si="250"/>
        <v>#DIV/0!</v>
      </c>
      <c r="Y594" s="309" t="e">
        <f t="shared" si="251"/>
        <v>#DIV/0!</v>
      </c>
      <c r="Z594" s="342" t="e">
        <f t="shared" si="252"/>
        <v>#DIV/0!</v>
      </c>
      <c r="AA594" s="343">
        <f>SUM(L$2:L594)-SUM(AB$2:AB594)</f>
        <v>-119613.22099999998</v>
      </c>
      <c r="AB594" s="344"/>
      <c r="AC594" s="345" t="e">
        <f t="shared" si="253"/>
        <v>#DIV/0!</v>
      </c>
      <c r="AD594" s="345" t="e">
        <f t="shared" si="254"/>
        <v>#DIV/0!</v>
      </c>
    </row>
    <row r="595" spans="1:30" x14ac:dyDescent="0.25">
      <c r="A595" s="402"/>
      <c r="B595" s="336"/>
      <c r="C595" s="299"/>
      <c r="D595" s="147"/>
      <c r="E595" s="22"/>
      <c r="F595" s="158">
        <f t="shared" si="234"/>
        <v>14980</v>
      </c>
      <c r="G595" s="309">
        <f t="shared" si="235"/>
        <v>7.9851949933244306</v>
      </c>
      <c r="H595" s="159">
        <f t="shared" si="236"/>
        <v>119618.22099999998</v>
      </c>
      <c r="I595" s="347">
        <f t="shared" si="237"/>
        <v>-119618.22099999998</v>
      </c>
      <c r="J595" s="310">
        <f t="shared" si="238"/>
        <v>-1</v>
      </c>
      <c r="K595" s="159">
        <f t="shared" si="239"/>
        <v>0</v>
      </c>
      <c r="L595" s="159">
        <f t="shared" si="240"/>
        <v>-5</v>
      </c>
      <c r="M595" s="159">
        <f t="shared" si="241"/>
        <v>5</v>
      </c>
      <c r="N595" s="159">
        <f t="shared" si="242"/>
        <v>0</v>
      </c>
      <c r="O595" s="46"/>
      <c r="P595" s="309">
        <f t="shared" si="243"/>
        <v>-7.9851949933244306</v>
      </c>
      <c r="Q595" s="159">
        <f t="shared" si="244"/>
        <v>-5</v>
      </c>
      <c r="R595" s="341"/>
      <c r="S595" s="341">
        <f t="shared" si="245"/>
        <v>-42101.220999999976</v>
      </c>
      <c r="T595" s="341" t="e">
        <f t="shared" si="246"/>
        <v>#DIV/0!</v>
      </c>
      <c r="U595" s="341" t="e">
        <f t="shared" si="247"/>
        <v>#DIV/0!</v>
      </c>
      <c r="V595" s="159">
        <f t="shared" si="248"/>
        <v>77517</v>
      </c>
      <c r="W595" s="309" t="e">
        <f t="shared" si="249"/>
        <v>#DIV/0!</v>
      </c>
      <c r="X595" s="309" t="e">
        <f t="shared" si="250"/>
        <v>#DIV/0!</v>
      </c>
      <c r="Y595" s="309" t="e">
        <f t="shared" si="251"/>
        <v>#DIV/0!</v>
      </c>
      <c r="Z595" s="342" t="e">
        <f t="shared" si="252"/>
        <v>#DIV/0!</v>
      </c>
      <c r="AA595" s="343">
        <f>SUM(L$2:L595)-SUM(AB$2:AB595)</f>
        <v>-119618.22099999998</v>
      </c>
      <c r="AB595" s="344"/>
      <c r="AC595" s="345" t="e">
        <f t="shared" si="253"/>
        <v>#DIV/0!</v>
      </c>
      <c r="AD595" s="345" t="e">
        <f t="shared" si="254"/>
        <v>#DIV/0!</v>
      </c>
    </row>
    <row r="596" spans="1:30" x14ac:dyDescent="0.25">
      <c r="A596" s="402"/>
      <c r="B596" s="336"/>
      <c r="C596" s="299"/>
      <c r="D596" s="147"/>
      <c r="E596" s="22"/>
      <c r="F596" s="158">
        <f t="shared" si="234"/>
        <v>14980</v>
      </c>
      <c r="G596" s="309">
        <f t="shared" si="235"/>
        <v>7.9855287716955923</v>
      </c>
      <c r="H596" s="159">
        <f t="shared" si="236"/>
        <v>119623.22099999998</v>
      </c>
      <c r="I596" s="347">
        <f t="shared" si="237"/>
        <v>-119623.22099999998</v>
      </c>
      <c r="J596" s="310">
        <f t="shared" si="238"/>
        <v>-1</v>
      </c>
      <c r="K596" s="159">
        <f t="shared" si="239"/>
        <v>0</v>
      </c>
      <c r="L596" s="159">
        <f t="shared" si="240"/>
        <v>-5</v>
      </c>
      <c r="M596" s="159">
        <f t="shared" si="241"/>
        <v>5</v>
      </c>
      <c r="N596" s="159">
        <f t="shared" si="242"/>
        <v>0</v>
      </c>
      <c r="O596" s="46"/>
      <c r="P596" s="309">
        <f t="shared" si="243"/>
        <v>-7.9855287716955923</v>
      </c>
      <c r="Q596" s="159">
        <f t="shared" si="244"/>
        <v>-5</v>
      </c>
      <c r="R596" s="341"/>
      <c r="S596" s="341">
        <f t="shared" si="245"/>
        <v>-42106.220999999976</v>
      </c>
      <c r="T596" s="341" t="e">
        <f t="shared" si="246"/>
        <v>#DIV/0!</v>
      </c>
      <c r="U596" s="341" t="e">
        <f t="shared" si="247"/>
        <v>#DIV/0!</v>
      </c>
      <c r="V596" s="159">
        <f t="shared" si="248"/>
        <v>77517</v>
      </c>
      <c r="W596" s="309" t="e">
        <f t="shared" si="249"/>
        <v>#DIV/0!</v>
      </c>
      <c r="X596" s="309" t="e">
        <f t="shared" si="250"/>
        <v>#DIV/0!</v>
      </c>
      <c r="Y596" s="309" t="e">
        <f t="shared" si="251"/>
        <v>#DIV/0!</v>
      </c>
      <c r="Z596" s="342" t="e">
        <f t="shared" si="252"/>
        <v>#DIV/0!</v>
      </c>
      <c r="AA596" s="343">
        <f>SUM(L$2:L596)-SUM(AB$2:AB596)</f>
        <v>-119623.22099999998</v>
      </c>
      <c r="AB596" s="344"/>
      <c r="AC596" s="345" t="e">
        <f t="shared" si="253"/>
        <v>#DIV/0!</v>
      </c>
      <c r="AD596" s="345" t="e">
        <f t="shared" si="254"/>
        <v>#DIV/0!</v>
      </c>
    </row>
    <row r="597" spans="1:30" x14ac:dyDescent="0.25">
      <c r="A597" s="402"/>
      <c r="B597" s="336"/>
      <c r="C597" s="299"/>
      <c r="D597" s="147"/>
      <c r="E597" s="22"/>
      <c r="F597" s="158">
        <f t="shared" si="234"/>
        <v>14980</v>
      </c>
      <c r="G597" s="309">
        <f t="shared" si="235"/>
        <v>7.9858625500667539</v>
      </c>
      <c r="H597" s="159">
        <f t="shared" si="236"/>
        <v>119628.22099999998</v>
      </c>
      <c r="I597" s="347">
        <f t="shared" si="237"/>
        <v>-119628.22099999998</v>
      </c>
      <c r="J597" s="310">
        <f t="shared" si="238"/>
        <v>-1</v>
      </c>
      <c r="K597" s="159">
        <f t="shared" si="239"/>
        <v>0</v>
      </c>
      <c r="L597" s="159">
        <f t="shared" si="240"/>
        <v>-5</v>
      </c>
      <c r="M597" s="159">
        <f t="shared" si="241"/>
        <v>5</v>
      </c>
      <c r="N597" s="159">
        <f t="shared" si="242"/>
        <v>0</v>
      </c>
      <c r="O597" s="46"/>
      <c r="P597" s="309">
        <f t="shared" si="243"/>
        <v>-7.9858625500667539</v>
      </c>
      <c r="Q597" s="159">
        <f t="shared" si="244"/>
        <v>-5</v>
      </c>
      <c r="R597" s="341"/>
      <c r="S597" s="341">
        <f t="shared" si="245"/>
        <v>-42111.220999999976</v>
      </c>
      <c r="T597" s="341" t="e">
        <f t="shared" si="246"/>
        <v>#DIV/0!</v>
      </c>
      <c r="U597" s="341" t="e">
        <f t="shared" si="247"/>
        <v>#DIV/0!</v>
      </c>
      <c r="V597" s="159">
        <f t="shared" si="248"/>
        <v>77517</v>
      </c>
      <c r="W597" s="309" t="e">
        <f t="shared" si="249"/>
        <v>#DIV/0!</v>
      </c>
      <c r="X597" s="309" t="e">
        <f t="shared" si="250"/>
        <v>#DIV/0!</v>
      </c>
      <c r="Y597" s="309" t="e">
        <f t="shared" si="251"/>
        <v>#DIV/0!</v>
      </c>
      <c r="Z597" s="342" t="e">
        <f t="shared" si="252"/>
        <v>#DIV/0!</v>
      </c>
      <c r="AA597" s="343">
        <f>SUM(L$2:L597)-SUM(AB$2:AB597)</f>
        <v>-119628.22099999998</v>
      </c>
      <c r="AB597" s="344"/>
      <c r="AC597" s="345" t="e">
        <f t="shared" si="253"/>
        <v>#DIV/0!</v>
      </c>
      <c r="AD597" s="345" t="e">
        <f t="shared" si="254"/>
        <v>#DIV/0!</v>
      </c>
    </row>
    <row r="598" spans="1:30" x14ac:dyDescent="0.25">
      <c r="A598" s="402"/>
      <c r="B598" s="336"/>
      <c r="C598" s="299"/>
      <c r="D598" s="147"/>
      <c r="E598" s="22"/>
      <c r="F598" s="158">
        <f t="shared" si="234"/>
        <v>14980</v>
      </c>
      <c r="G598" s="309">
        <f t="shared" si="235"/>
        <v>7.9861963284379156</v>
      </c>
      <c r="H598" s="159">
        <f t="shared" si="236"/>
        <v>119633.22099999998</v>
      </c>
      <c r="I598" s="347">
        <f t="shared" si="237"/>
        <v>-119633.22099999998</v>
      </c>
      <c r="J598" s="310">
        <f t="shared" si="238"/>
        <v>-1</v>
      </c>
      <c r="K598" s="159">
        <f t="shared" si="239"/>
        <v>0</v>
      </c>
      <c r="L598" s="159">
        <f t="shared" si="240"/>
        <v>-5</v>
      </c>
      <c r="M598" s="159">
        <f t="shared" si="241"/>
        <v>5</v>
      </c>
      <c r="N598" s="159">
        <f t="shared" si="242"/>
        <v>0</v>
      </c>
      <c r="O598" s="46"/>
      <c r="P598" s="309">
        <f t="shared" si="243"/>
        <v>-7.9861963284379156</v>
      </c>
      <c r="Q598" s="159">
        <f t="shared" si="244"/>
        <v>-5</v>
      </c>
      <c r="R598" s="341"/>
      <c r="S598" s="341">
        <f t="shared" si="245"/>
        <v>-42116.220999999976</v>
      </c>
      <c r="T598" s="341" t="e">
        <f t="shared" si="246"/>
        <v>#DIV/0!</v>
      </c>
      <c r="U598" s="341" t="e">
        <f t="shared" si="247"/>
        <v>#DIV/0!</v>
      </c>
      <c r="V598" s="159">
        <f t="shared" si="248"/>
        <v>77517</v>
      </c>
      <c r="W598" s="309" t="e">
        <f t="shared" si="249"/>
        <v>#DIV/0!</v>
      </c>
      <c r="X598" s="309" t="e">
        <f t="shared" si="250"/>
        <v>#DIV/0!</v>
      </c>
      <c r="Y598" s="309" t="e">
        <f t="shared" si="251"/>
        <v>#DIV/0!</v>
      </c>
      <c r="Z598" s="342" t="e">
        <f t="shared" si="252"/>
        <v>#DIV/0!</v>
      </c>
      <c r="AA598" s="343">
        <f>SUM(L$2:L598)-SUM(AB$2:AB598)</f>
        <v>-119633.22099999998</v>
      </c>
      <c r="AB598" s="344"/>
      <c r="AC598" s="345" t="e">
        <f t="shared" si="253"/>
        <v>#DIV/0!</v>
      </c>
      <c r="AD598" s="345" t="e">
        <f t="shared" si="254"/>
        <v>#DIV/0!</v>
      </c>
    </row>
    <row r="599" spans="1:30" x14ac:dyDescent="0.25">
      <c r="A599" s="402"/>
      <c r="B599" s="336"/>
      <c r="C599" s="299"/>
      <c r="D599" s="147"/>
      <c r="E599" s="22"/>
      <c r="F599" s="158">
        <f t="shared" si="234"/>
        <v>14980</v>
      </c>
      <c r="G599" s="309">
        <f t="shared" si="235"/>
        <v>7.9865301068090773</v>
      </c>
      <c r="H599" s="159">
        <f t="shared" si="236"/>
        <v>119638.22099999998</v>
      </c>
      <c r="I599" s="347">
        <f t="shared" si="237"/>
        <v>-119638.22099999998</v>
      </c>
      <c r="J599" s="310">
        <f t="shared" si="238"/>
        <v>-1</v>
      </c>
      <c r="K599" s="159">
        <f t="shared" si="239"/>
        <v>0</v>
      </c>
      <c r="L599" s="159">
        <f t="shared" si="240"/>
        <v>-5</v>
      </c>
      <c r="M599" s="159">
        <f t="shared" si="241"/>
        <v>5</v>
      </c>
      <c r="N599" s="159">
        <f t="shared" si="242"/>
        <v>0</v>
      </c>
      <c r="O599" s="46"/>
      <c r="P599" s="309">
        <f t="shared" si="243"/>
        <v>-7.9865301068090773</v>
      </c>
      <c r="Q599" s="159">
        <f t="shared" si="244"/>
        <v>-5</v>
      </c>
      <c r="R599" s="341"/>
      <c r="S599" s="341">
        <f t="shared" si="245"/>
        <v>-42121.220999999976</v>
      </c>
      <c r="T599" s="341" t="e">
        <f t="shared" si="246"/>
        <v>#DIV/0!</v>
      </c>
      <c r="U599" s="341" t="e">
        <f t="shared" si="247"/>
        <v>#DIV/0!</v>
      </c>
      <c r="V599" s="159">
        <f t="shared" si="248"/>
        <v>77517</v>
      </c>
      <c r="W599" s="309" t="e">
        <f t="shared" si="249"/>
        <v>#DIV/0!</v>
      </c>
      <c r="X599" s="309" t="e">
        <f t="shared" si="250"/>
        <v>#DIV/0!</v>
      </c>
      <c r="Y599" s="309" t="e">
        <f t="shared" si="251"/>
        <v>#DIV/0!</v>
      </c>
      <c r="Z599" s="342" t="e">
        <f t="shared" si="252"/>
        <v>#DIV/0!</v>
      </c>
      <c r="AA599" s="343">
        <f>SUM(L$2:L599)-SUM(AB$2:AB599)</f>
        <v>-119638.22099999998</v>
      </c>
      <c r="AB599" s="344"/>
      <c r="AC599" s="345" t="e">
        <f t="shared" si="253"/>
        <v>#DIV/0!</v>
      </c>
      <c r="AD599" s="345" t="e">
        <f t="shared" si="254"/>
        <v>#DIV/0!</v>
      </c>
    </row>
    <row r="600" spans="1:30" x14ac:dyDescent="0.25">
      <c r="A600" s="402"/>
      <c r="B600" s="336"/>
      <c r="C600" s="299"/>
      <c r="D600" s="147"/>
      <c r="E600" s="22"/>
      <c r="F600" s="158">
        <f t="shared" si="234"/>
        <v>14980</v>
      </c>
      <c r="G600" s="309">
        <f t="shared" si="235"/>
        <v>7.9868638851802389</v>
      </c>
      <c r="H600" s="159">
        <f t="shared" si="236"/>
        <v>119643.22099999998</v>
      </c>
      <c r="I600" s="347">
        <f t="shared" si="237"/>
        <v>-119643.22099999998</v>
      </c>
      <c r="J600" s="310">
        <f t="shared" si="238"/>
        <v>-1</v>
      </c>
      <c r="K600" s="159">
        <f t="shared" si="239"/>
        <v>0</v>
      </c>
      <c r="L600" s="159">
        <f t="shared" si="240"/>
        <v>-5</v>
      </c>
      <c r="M600" s="159">
        <f t="shared" si="241"/>
        <v>5</v>
      </c>
      <c r="N600" s="159">
        <f t="shared" si="242"/>
        <v>0</v>
      </c>
      <c r="O600" s="46"/>
      <c r="P600" s="309">
        <f t="shared" si="243"/>
        <v>-7.9868638851802389</v>
      </c>
      <c r="Q600" s="159">
        <f t="shared" si="244"/>
        <v>-5</v>
      </c>
      <c r="R600" s="341"/>
      <c r="S600" s="341">
        <f t="shared" si="245"/>
        <v>-42126.220999999976</v>
      </c>
      <c r="T600" s="341" t="e">
        <f t="shared" si="246"/>
        <v>#DIV/0!</v>
      </c>
      <c r="U600" s="341" t="e">
        <f t="shared" si="247"/>
        <v>#DIV/0!</v>
      </c>
      <c r="V600" s="159">
        <f t="shared" si="248"/>
        <v>77517</v>
      </c>
      <c r="W600" s="309" t="e">
        <f t="shared" si="249"/>
        <v>#DIV/0!</v>
      </c>
      <c r="X600" s="309" t="e">
        <f t="shared" si="250"/>
        <v>#DIV/0!</v>
      </c>
      <c r="Y600" s="309" t="e">
        <f t="shared" si="251"/>
        <v>#DIV/0!</v>
      </c>
      <c r="Z600" s="342" t="e">
        <f t="shared" si="252"/>
        <v>#DIV/0!</v>
      </c>
      <c r="AA600" s="343">
        <f>SUM(L$2:L600)-SUM(AB$2:AB600)</f>
        <v>-119643.22099999998</v>
      </c>
      <c r="AB600" s="344"/>
      <c r="AC600" s="345" t="e">
        <f t="shared" si="253"/>
        <v>#DIV/0!</v>
      </c>
      <c r="AD600" s="345" t="e">
        <f t="shared" si="254"/>
        <v>#DIV/0!</v>
      </c>
    </row>
    <row r="601" spans="1:30" x14ac:dyDescent="0.25">
      <c r="A601" s="402"/>
      <c r="B601" s="336"/>
      <c r="C601" s="299"/>
      <c r="D601" s="147"/>
      <c r="E601" s="22"/>
      <c r="F601" s="158">
        <f t="shared" si="234"/>
        <v>14980</v>
      </c>
      <c r="G601" s="309">
        <f t="shared" si="235"/>
        <v>7.9871976635514006</v>
      </c>
      <c r="H601" s="159">
        <f t="shared" si="236"/>
        <v>119648.22099999998</v>
      </c>
      <c r="I601" s="347">
        <f t="shared" si="237"/>
        <v>-119648.22099999998</v>
      </c>
      <c r="J601" s="310">
        <f t="shared" si="238"/>
        <v>-1</v>
      </c>
      <c r="K601" s="159">
        <f t="shared" si="239"/>
        <v>0</v>
      </c>
      <c r="L601" s="159">
        <f t="shared" si="240"/>
        <v>-5</v>
      </c>
      <c r="M601" s="159">
        <f t="shared" si="241"/>
        <v>5</v>
      </c>
      <c r="N601" s="159">
        <f t="shared" si="242"/>
        <v>0</v>
      </c>
      <c r="O601" s="46"/>
      <c r="P601" s="309">
        <f t="shared" si="243"/>
        <v>-7.9871976635514006</v>
      </c>
      <c r="Q601" s="159">
        <f t="shared" si="244"/>
        <v>-5</v>
      </c>
      <c r="R601" s="341"/>
      <c r="S601" s="341">
        <f t="shared" si="245"/>
        <v>-42131.220999999976</v>
      </c>
      <c r="T601" s="341" t="e">
        <f t="shared" si="246"/>
        <v>#DIV/0!</v>
      </c>
      <c r="U601" s="341" t="e">
        <f t="shared" si="247"/>
        <v>#DIV/0!</v>
      </c>
      <c r="V601" s="159">
        <f t="shared" si="248"/>
        <v>77517</v>
      </c>
      <c r="W601" s="309" t="e">
        <f t="shared" si="249"/>
        <v>#DIV/0!</v>
      </c>
      <c r="X601" s="309" t="e">
        <f t="shared" si="250"/>
        <v>#DIV/0!</v>
      </c>
      <c r="Y601" s="309" t="e">
        <f t="shared" si="251"/>
        <v>#DIV/0!</v>
      </c>
      <c r="Z601" s="342" t="e">
        <f t="shared" si="252"/>
        <v>#DIV/0!</v>
      </c>
      <c r="AA601" s="343">
        <f>SUM(L$2:L601)-SUM(AB$2:AB601)</f>
        <v>-119648.22099999998</v>
      </c>
      <c r="AB601" s="344"/>
      <c r="AC601" s="345" t="e">
        <f t="shared" si="253"/>
        <v>#DIV/0!</v>
      </c>
      <c r="AD601" s="345" t="e">
        <f t="shared" si="254"/>
        <v>#DIV/0!</v>
      </c>
    </row>
    <row r="602" spans="1:30" x14ac:dyDescent="0.25">
      <c r="A602" s="402"/>
      <c r="B602" s="336"/>
      <c r="C602" s="299"/>
      <c r="D602" s="147"/>
      <c r="E602" s="22"/>
      <c r="F602" s="158">
        <f t="shared" si="234"/>
        <v>14980</v>
      </c>
      <c r="G602" s="309">
        <f t="shared" si="235"/>
        <v>7.9875314419225614</v>
      </c>
      <c r="H602" s="159">
        <f t="shared" si="236"/>
        <v>119653.22099999998</v>
      </c>
      <c r="I602" s="347">
        <f t="shared" si="237"/>
        <v>-119653.22099999998</v>
      </c>
      <c r="J602" s="310">
        <f t="shared" si="238"/>
        <v>-1</v>
      </c>
      <c r="K602" s="159">
        <f t="shared" si="239"/>
        <v>0</v>
      </c>
      <c r="L602" s="159">
        <f t="shared" si="240"/>
        <v>-5</v>
      </c>
      <c r="M602" s="159">
        <f t="shared" si="241"/>
        <v>5</v>
      </c>
      <c r="N602" s="159">
        <f t="shared" si="242"/>
        <v>0</v>
      </c>
      <c r="O602" s="46"/>
      <c r="P602" s="309">
        <f t="shared" si="243"/>
        <v>-7.9875314419225614</v>
      </c>
      <c r="Q602" s="159">
        <f t="shared" si="244"/>
        <v>-5</v>
      </c>
      <c r="R602" s="341"/>
      <c r="S602" s="341">
        <f t="shared" si="245"/>
        <v>-42136.220999999976</v>
      </c>
      <c r="T602" s="341" t="e">
        <f t="shared" si="246"/>
        <v>#DIV/0!</v>
      </c>
      <c r="U602" s="341" t="e">
        <f t="shared" si="247"/>
        <v>#DIV/0!</v>
      </c>
      <c r="V602" s="159">
        <f t="shared" si="248"/>
        <v>77517</v>
      </c>
      <c r="W602" s="309" t="e">
        <f t="shared" si="249"/>
        <v>#DIV/0!</v>
      </c>
      <c r="X602" s="309" t="e">
        <f t="shared" si="250"/>
        <v>#DIV/0!</v>
      </c>
      <c r="Y602" s="309" t="e">
        <f t="shared" si="251"/>
        <v>#DIV/0!</v>
      </c>
      <c r="Z602" s="342" t="e">
        <f t="shared" si="252"/>
        <v>#DIV/0!</v>
      </c>
      <c r="AA602" s="343">
        <f>SUM(L$2:L602)-SUM(AB$2:AB602)</f>
        <v>-119653.22099999998</v>
      </c>
      <c r="AB602" s="344"/>
      <c r="AC602" s="345" t="e">
        <f t="shared" si="253"/>
        <v>#DIV/0!</v>
      </c>
      <c r="AD602" s="345" t="e">
        <f t="shared" si="254"/>
        <v>#DIV/0!</v>
      </c>
    </row>
    <row r="603" spans="1:30" x14ac:dyDescent="0.25">
      <c r="A603" s="402"/>
      <c r="B603" s="336"/>
      <c r="C603" s="299"/>
      <c r="D603" s="147"/>
      <c r="E603" s="22"/>
      <c r="F603" s="158">
        <f t="shared" si="234"/>
        <v>14980</v>
      </c>
      <c r="G603" s="309">
        <f t="shared" si="235"/>
        <v>7.987865220293723</v>
      </c>
      <c r="H603" s="159">
        <f t="shared" si="236"/>
        <v>119658.22099999998</v>
      </c>
      <c r="I603" s="347">
        <f t="shared" si="237"/>
        <v>-119658.22099999998</v>
      </c>
      <c r="J603" s="310">
        <f t="shared" si="238"/>
        <v>-1</v>
      </c>
      <c r="K603" s="159">
        <f t="shared" si="239"/>
        <v>0</v>
      </c>
      <c r="L603" s="159">
        <f t="shared" si="240"/>
        <v>-5</v>
      </c>
      <c r="M603" s="159">
        <f t="shared" si="241"/>
        <v>5</v>
      </c>
      <c r="N603" s="159">
        <f t="shared" si="242"/>
        <v>0</v>
      </c>
      <c r="O603" s="46"/>
      <c r="P603" s="309">
        <f t="shared" si="243"/>
        <v>-7.987865220293723</v>
      </c>
      <c r="Q603" s="159">
        <f t="shared" si="244"/>
        <v>-5</v>
      </c>
      <c r="R603" s="341"/>
      <c r="S603" s="341">
        <f t="shared" si="245"/>
        <v>-42141.220999999976</v>
      </c>
      <c r="T603" s="341" t="e">
        <f t="shared" si="246"/>
        <v>#DIV/0!</v>
      </c>
      <c r="U603" s="341" t="e">
        <f t="shared" si="247"/>
        <v>#DIV/0!</v>
      </c>
      <c r="V603" s="159">
        <f t="shared" si="248"/>
        <v>77517</v>
      </c>
      <c r="W603" s="309" t="e">
        <f t="shared" si="249"/>
        <v>#DIV/0!</v>
      </c>
      <c r="X603" s="309" t="e">
        <f t="shared" si="250"/>
        <v>#DIV/0!</v>
      </c>
      <c r="Y603" s="309" t="e">
        <f t="shared" si="251"/>
        <v>#DIV/0!</v>
      </c>
      <c r="Z603" s="342" t="e">
        <f t="shared" si="252"/>
        <v>#DIV/0!</v>
      </c>
      <c r="AA603" s="343">
        <f>SUM(L$2:L603)-SUM(AB$2:AB603)</f>
        <v>-119658.22099999998</v>
      </c>
      <c r="AB603" s="344"/>
      <c r="AC603" s="345" t="e">
        <f t="shared" si="253"/>
        <v>#DIV/0!</v>
      </c>
      <c r="AD603" s="345" t="e">
        <f t="shared" si="254"/>
        <v>#DIV/0!</v>
      </c>
    </row>
    <row r="604" spans="1:30" x14ac:dyDescent="0.25">
      <c r="A604" s="402"/>
      <c r="B604" s="336"/>
      <c r="C604" s="299"/>
      <c r="D604" s="147"/>
      <c r="E604" s="22"/>
      <c r="F604" s="158">
        <f t="shared" si="234"/>
        <v>14980</v>
      </c>
      <c r="G604" s="309">
        <f t="shared" si="235"/>
        <v>7.9881989986648847</v>
      </c>
      <c r="H604" s="159">
        <f t="shared" si="236"/>
        <v>119663.22099999998</v>
      </c>
      <c r="I604" s="347">
        <f t="shared" si="237"/>
        <v>-119663.22099999998</v>
      </c>
      <c r="J604" s="310">
        <f t="shared" si="238"/>
        <v>-1</v>
      </c>
      <c r="K604" s="159">
        <f t="shared" si="239"/>
        <v>0</v>
      </c>
      <c r="L604" s="159">
        <f t="shared" si="240"/>
        <v>-5</v>
      </c>
      <c r="M604" s="159">
        <f t="shared" si="241"/>
        <v>5</v>
      </c>
      <c r="N604" s="159">
        <f t="shared" si="242"/>
        <v>0</v>
      </c>
      <c r="O604" s="46"/>
      <c r="P604" s="309">
        <f t="shared" si="243"/>
        <v>-7.9881989986648847</v>
      </c>
      <c r="Q604" s="159">
        <f t="shared" si="244"/>
        <v>-5</v>
      </c>
      <c r="R604" s="341"/>
      <c r="S604" s="341">
        <f t="shared" si="245"/>
        <v>-42146.220999999976</v>
      </c>
      <c r="T604" s="341" t="e">
        <f t="shared" si="246"/>
        <v>#DIV/0!</v>
      </c>
      <c r="U604" s="341" t="e">
        <f t="shared" si="247"/>
        <v>#DIV/0!</v>
      </c>
      <c r="V604" s="159">
        <f t="shared" si="248"/>
        <v>77517</v>
      </c>
      <c r="W604" s="309" t="e">
        <f t="shared" si="249"/>
        <v>#DIV/0!</v>
      </c>
      <c r="X604" s="309" t="e">
        <f t="shared" si="250"/>
        <v>#DIV/0!</v>
      </c>
      <c r="Y604" s="309" t="e">
        <f t="shared" si="251"/>
        <v>#DIV/0!</v>
      </c>
      <c r="Z604" s="342" t="e">
        <f t="shared" si="252"/>
        <v>#DIV/0!</v>
      </c>
      <c r="AA604" s="343">
        <f>SUM(L$2:L604)-SUM(AB$2:AB604)</f>
        <v>-119663.22099999998</v>
      </c>
      <c r="AB604" s="344"/>
      <c r="AC604" s="345" t="e">
        <f t="shared" si="253"/>
        <v>#DIV/0!</v>
      </c>
      <c r="AD604" s="345" t="e">
        <f t="shared" si="254"/>
        <v>#DIV/0!</v>
      </c>
    </row>
    <row r="605" spans="1:30" x14ac:dyDescent="0.25">
      <c r="A605" s="402"/>
      <c r="B605" s="336"/>
      <c r="C605" s="299"/>
      <c r="D605" s="147"/>
      <c r="E605" s="22"/>
      <c r="F605" s="158">
        <f t="shared" si="234"/>
        <v>14980</v>
      </c>
      <c r="G605" s="309">
        <f t="shared" si="235"/>
        <v>7.9885327770360464</v>
      </c>
      <c r="H605" s="159">
        <f t="shared" si="236"/>
        <v>119668.22099999998</v>
      </c>
      <c r="I605" s="347">
        <f t="shared" si="237"/>
        <v>-119668.22099999998</v>
      </c>
      <c r="J605" s="310">
        <f t="shared" si="238"/>
        <v>-1</v>
      </c>
      <c r="K605" s="159">
        <f t="shared" si="239"/>
        <v>0</v>
      </c>
      <c r="L605" s="159">
        <f t="shared" si="240"/>
        <v>-5</v>
      </c>
      <c r="M605" s="159">
        <f t="shared" si="241"/>
        <v>5</v>
      </c>
      <c r="N605" s="159">
        <f t="shared" si="242"/>
        <v>0</v>
      </c>
      <c r="O605" s="46"/>
      <c r="P605" s="309">
        <f t="shared" si="243"/>
        <v>-7.9885327770360464</v>
      </c>
      <c r="Q605" s="159">
        <f t="shared" si="244"/>
        <v>-5</v>
      </c>
      <c r="R605" s="341"/>
      <c r="S605" s="341">
        <f t="shared" si="245"/>
        <v>-42151.220999999976</v>
      </c>
      <c r="T605" s="341" t="e">
        <f t="shared" si="246"/>
        <v>#DIV/0!</v>
      </c>
      <c r="U605" s="341" t="e">
        <f t="shared" si="247"/>
        <v>#DIV/0!</v>
      </c>
      <c r="V605" s="159">
        <f t="shared" si="248"/>
        <v>77517</v>
      </c>
      <c r="W605" s="309" t="e">
        <f t="shared" si="249"/>
        <v>#DIV/0!</v>
      </c>
      <c r="X605" s="309" t="e">
        <f t="shared" si="250"/>
        <v>#DIV/0!</v>
      </c>
      <c r="Y605" s="309" t="e">
        <f t="shared" si="251"/>
        <v>#DIV/0!</v>
      </c>
      <c r="Z605" s="342" t="e">
        <f t="shared" si="252"/>
        <v>#DIV/0!</v>
      </c>
      <c r="AA605" s="343">
        <f>SUM(L$2:L605)-SUM(AB$2:AB605)</f>
        <v>-119668.22099999998</v>
      </c>
      <c r="AB605" s="344"/>
      <c r="AC605" s="345" t="e">
        <f t="shared" si="253"/>
        <v>#DIV/0!</v>
      </c>
      <c r="AD605" s="345" t="e">
        <f t="shared" si="254"/>
        <v>#DIV/0!</v>
      </c>
    </row>
    <row r="606" spans="1:30" x14ac:dyDescent="0.25">
      <c r="A606" s="402"/>
      <c r="B606" s="336"/>
      <c r="C606" s="299"/>
      <c r="D606" s="147"/>
      <c r="E606" s="22"/>
      <c r="F606" s="158">
        <f t="shared" si="234"/>
        <v>14980</v>
      </c>
      <c r="G606" s="309">
        <f t="shared" si="235"/>
        <v>7.988866555407208</v>
      </c>
      <c r="H606" s="159">
        <f t="shared" si="236"/>
        <v>119673.22099999998</v>
      </c>
      <c r="I606" s="347">
        <f t="shared" si="237"/>
        <v>-119673.22099999998</v>
      </c>
      <c r="J606" s="310">
        <f t="shared" si="238"/>
        <v>-1</v>
      </c>
      <c r="K606" s="159">
        <f t="shared" si="239"/>
        <v>0</v>
      </c>
      <c r="L606" s="159">
        <f t="shared" si="240"/>
        <v>-5</v>
      </c>
      <c r="M606" s="159">
        <f t="shared" si="241"/>
        <v>5</v>
      </c>
      <c r="N606" s="159">
        <f t="shared" si="242"/>
        <v>0</v>
      </c>
      <c r="O606" s="46"/>
      <c r="P606" s="309">
        <f t="shared" si="243"/>
        <v>-7.988866555407208</v>
      </c>
      <c r="Q606" s="159">
        <f t="shared" si="244"/>
        <v>-5</v>
      </c>
      <c r="R606" s="341"/>
      <c r="S606" s="341">
        <f t="shared" si="245"/>
        <v>-42156.220999999976</v>
      </c>
      <c r="T606" s="341" t="e">
        <f t="shared" si="246"/>
        <v>#DIV/0!</v>
      </c>
      <c r="U606" s="341" t="e">
        <f t="shared" si="247"/>
        <v>#DIV/0!</v>
      </c>
      <c r="V606" s="159">
        <f t="shared" si="248"/>
        <v>77517</v>
      </c>
      <c r="W606" s="309" t="e">
        <f t="shared" si="249"/>
        <v>#DIV/0!</v>
      </c>
      <c r="X606" s="309" t="e">
        <f t="shared" si="250"/>
        <v>#DIV/0!</v>
      </c>
      <c r="Y606" s="309" t="e">
        <f t="shared" si="251"/>
        <v>#DIV/0!</v>
      </c>
      <c r="Z606" s="342" t="e">
        <f t="shared" si="252"/>
        <v>#DIV/0!</v>
      </c>
      <c r="AA606" s="343">
        <f>SUM(L$2:L606)-SUM(AB$2:AB606)</f>
        <v>-119673.22099999998</v>
      </c>
      <c r="AB606" s="344"/>
      <c r="AC606" s="345" t="e">
        <f t="shared" si="253"/>
        <v>#DIV/0!</v>
      </c>
      <c r="AD606" s="345" t="e">
        <f t="shared" si="254"/>
        <v>#DIV/0!</v>
      </c>
    </row>
    <row r="607" spans="1:30" x14ac:dyDescent="0.25">
      <c r="A607" s="402"/>
      <c r="B607" s="336"/>
      <c r="C607" s="299"/>
      <c r="D607" s="147"/>
      <c r="E607" s="22"/>
      <c r="F607" s="158">
        <f t="shared" si="234"/>
        <v>14980</v>
      </c>
      <c r="G607" s="309">
        <f t="shared" si="235"/>
        <v>7.9892003337783697</v>
      </c>
      <c r="H607" s="159">
        <f t="shared" si="236"/>
        <v>119678.22099999998</v>
      </c>
      <c r="I607" s="347">
        <f t="shared" si="237"/>
        <v>-119678.22099999998</v>
      </c>
      <c r="J607" s="310">
        <f t="shared" si="238"/>
        <v>-1</v>
      </c>
      <c r="K607" s="159">
        <f t="shared" si="239"/>
        <v>0</v>
      </c>
      <c r="L607" s="159">
        <f t="shared" si="240"/>
        <v>-5</v>
      </c>
      <c r="M607" s="159">
        <f t="shared" si="241"/>
        <v>5</v>
      </c>
      <c r="N607" s="159">
        <f t="shared" si="242"/>
        <v>0</v>
      </c>
      <c r="O607" s="46"/>
      <c r="P607" s="309">
        <f t="shared" si="243"/>
        <v>-7.9892003337783697</v>
      </c>
      <c r="Q607" s="159">
        <f t="shared" si="244"/>
        <v>-5</v>
      </c>
      <c r="R607" s="341"/>
      <c r="S607" s="341">
        <f t="shared" si="245"/>
        <v>-42161.220999999976</v>
      </c>
      <c r="T607" s="341" t="e">
        <f t="shared" si="246"/>
        <v>#DIV/0!</v>
      </c>
      <c r="U607" s="341" t="e">
        <f t="shared" si="247"/>
        <v>#DIV/0!</v>
      </c>
      <c r="V607" s="159">
        <f t="shared" si="248"/>
        <v>77517</v>
      </c>
      <c r="W607" s="309" t="e">
        <f t="shared" si="249"/>
        <v>#DIV/0!</v>
      </c>
      <c r="X607" s="309" t="e">
        <f t="shared" si="250"/>
        <v>#DIV/0!</v>
      </c>
      <c r="Y607" s="309" t="e">
        <f t="shared" si="251"/>
        <v>#DIV/0!</v>
      </c>
      <c r="Z607" s="342" t="e">
        <f t="shared" si="252"/>
        <v>#DIV/0!</v>
      </c>
      <c r="AA607" s="343">
        <f>SUM(L$2:L607)-SUM(AB$2:AB607)</f>
        <v>-119678.22099999998</v>
      </c>
      <c r="AB607" s="344"/>
      <c r="AC607" s="345" t="e">
        <f t="shared" si="253"/>
        <v>#DIV/0!</v>
      </c>
      <c r="AD607" s="345" t="e">
        <f t="shared" si="254"/>
        <v>#DIV/0!</v>
      </c>
    </row>
    <row r="608" spans="1:30" x14ac:dyDescent="0.25">
      <c r="A608" s="402"/>
      <c r="B608" s="336"/>
      <c r="C608" s="299"/>
      <c r="D608" s="147"/>
      <c r="E608" s="22"/>
      <c r="F608" s="158">
        <f t="shared" si="234"/>
        <v>14980</v>
      </c>
      <c r="G608" s="309">
        <f t="shared" si="235"/>
        <v>7.9895341121495314</v>
      </c>
      <c r="H608" s="159">
        <f t="shared" si="236"/>
        <v>119683.22099999998</v>
      </c>
      <c r="I608" s="347">
        <f t="shared" si="237"/>
        <v>-119683.22099999998</v>
      </c>
      <c r="J608" s="310">
        <f t="shared" si="238"/>
        <v>-1</v>
      </c>
      <c r="K608" s="159">
        <f t="shared" si="239"/>
        <v>0</v>
      </c>
      <c r="L608" s="159">
        <f t="shared" si="240"/>
        <v>-5</v>
      </c>
      <c r="M608" s="159">
        <f t="shared" si="241"/>
        <v>5</v>
      </c>
      <c r="N608" s="159">
        <f t="shared" si="242"/>
        <v>0</v>
      </c>
      <c r="O608" s="46"/>
      <c r="P608" s="309">
        <f t="shared" si="243"/>
        <v>-7.9895341121495314</v>
      </c>
      <c r="Q608" s="159">
        <f t="shared" si="244"/>
        <v>-5</v>
      </c>
      <c r="R608" s="341"/>
      <c r="S608" s="341">
        <f t="shared" si="245"/>
        <v>-42166.220999999976</v>
      </c>
      <c r="T608" s="341" t="e">
        <f t="shared" si="246"/>
        <v>#DIV/0!</v>
      </c>
      <c r="U608" s="341" t="e">
        <f t="shared" si="247"/>
        <v>#DIV/0!</v>
      </c>
      <c r="V608" s="159">
        <f t="shared" si="248"/>
        <v>77517</v>
      </c>
      <c r="W608" s="309" t="e">
        <f t="shared" si="249"/>
        <v>#DIV/0!</v>
      </c>
      <c r="X608" s="309" t="e">
        <f t="shared" si="250"/>
        <v>#DIV/0!</v>
      </c>
      <c r="Y608" s="309" t="e">
        <f t="shared" si="251"/>
        <v>#DIV/0!</v>
      </c>
      <c r="Z608" s="342" t="e">
        <f t="shared" si="252"/>
        <v>#DIV/0!</v>
      </c>
      <c r="AA608" s="343">
        <f>SUM(L$2:L608)-SUM(AB$2:AB608)</f>
        <v>-119683.22099999998</v>
      </c>
      <c r="AB608" s="344"/>
      <c r="AC608" s="345" t="e">
        <f t="shared" si="253"/>
        <v>#DIV/0!</v>
      </c>
      <c r="AD608" s="345" t="e">
        <f t="shared" si="254"/>
        <v>#DIV/0!</v>
      </c>
    </row>
    <row r="609" spans="1:30" x14ac:dyDescent="0.25">
      <c r="A609" s="402"/>
      <c r="B609" s="336"/>
      <c r="C609" s="299"/>
      <c r="D609" s="147"/>
      <c r="E609" s="22"/>
      <c r="F609" s="158">
        <f t="shared" si="234"/>
        <v>14980</v>
      </c>
      <c r="G609" s="309">
        <f t="shared" si="235"/>
        <v>7.989867890520693</v>
      </c>
      <c r="H609" s="159">
        <f t="shared" si="236"/>
        <v>119688.22099999998</v>
      </c>
      <c r="I609" s="347">
        <f t="shared" si="237"/>
        <v>-119688.22099999998</v>
      </c>
      <c r="J609" s="310">
        <f t="shared" si="238"/>
        <v>-1</v>
      </c>
      <c r="K609" s="159">
        <f t="shared" si="239"/>
        <v>0</v>
      </c>
      <c r="L609" s="159">
        <f t="shared" si="240"/>
        <v>-5</v>
      </c>
      <c r="M609" s="159">
        <f t="shared" si="241"/>
        <v>5</v>
      </c>
      <c r="N609" s="159">
        <f t="shared" si="242"/>
        <v>0</v>
      </c>
      <c r="O609" s="46"/>
      <c r="P609" s="309">
        <f t="shared" si="243"/>
        <v>-7.989867890520693</v>
      </c>
      <c r="Q609" s="159">
        <f t="shared" si="244"/>
        <v>-5</v>
      </c>
      <c r="R609" s="341"/>
      <c r="S609" s="341">
        <f t="shared" si="245"/>
        <v>-42171.220999999976</v>
      </c>
      <c r="T609" s="341" t="e">
        <f t="shared" si="246"/>
        <v>#DIV/0!</v>
      </c>
      <c r="U609" s="341" t="e">
        <f t="shared" si="247"/>
        <v>#DIV/0!</v>
      </c>
      <c r="V609" s="159">
        <f t="shared" si="248"/>
        <v>77517</v>
      </c>
      <c r="W609" s="309" t="e">
        <f t="shared" si="249"/>
        <v>#DIV/0!</v>
      </c>
      <c r="X609" s="309" t="e">
        <f t="shared" si="250"/>
        <v>#DIV/0!</v>
      </c>
      <c r="Y609" s="309" t="e">
        <f t="shared" si="251"/>
        <v>#DIV/0!</v>
      </c>
      <c r="Z609" s="342" t="e">
        <f t="shared" si="252"/>
        <v>#DIV/0!</v>
      </c>
      <c r="AA609" s="343">
        <f>SUM(L$2:L609)-SUM(AB$2:AB609)</f>
        <v>-119688.22099999998</v>
      </c>
      <c r="AB609" s="344"/>
      <c r="AC609" s="345" t="e">
        <f t="shared" si="253"/>
        <v>#DIV/0!</v>
      </c>
      <c r="AD609" s="345" t="e">
        <f t="shared" si="254"/>
        <v>#DIV/0!</v>
      </c>
    </row>
    <row r="610" spans="1:30" x14ac:dyDescent="0.25">
      <c r="A610" s="402"/>
      <c r="B610" s="336"/>
      <c r="C610" s="299"/>
      <c r="D610" s="147"/>
      <c r="E610" s="22"/>
      <c r="F610" s="158">
        <f t="shared" si="234"/>
        <v>14980</v>
      </c>
      <c r="G610" s="309">
        <f t="shared" si="235"/>
        <v>7.9902016688918538</v>
      </c>
      <c r="H610" s="159">
        <f t="shared" si="236"/>
        <v>119693.22099999998</v>
      </c>
      <c r="I610" s="347">
        <f t="shared" si="237"/>
        <v>-119693.22099999998</v>
      </c>
      <c r="J610" s="310">
        <f t="shared" si="238"/>
        <v>-1</v>
      </c>
      <c r="K610" s="159">
        <f t="shared" si="239"/>
        <v>0</v>
      </c>
      <c r="L610" s="159">
        <f t="shared" si="240"/>
        <v>-5</v>
      </c>
      <c r="M610" s="159">
        <f t="shared" si="241"/>
        <v>5</v>
      </c>
      <c r="N610" s="159">
        <f t="shared" si="242"/>
        <v>0</v>
      </c>
      <c r="O610" s="46"/>
      <c r="P610" s="309">
        <f t="shared" si="243"/>
        <v>-7.9902016688918538</v>
      </c>
      <c r="Q610" s="159">
        <f t="shared" si="244"/>
        <v>-5</v>
      </c>
      <c r="R610" s="341"/>
      <c r="S610" s="341">
        <f t="shared" si="245"/>
        <v>-42176.220999999976</v>
      </c>
      <c r="T610" s="341" t="e">
        <f t="shared" si="246"/>
        <v>#DIV/0!</v>
      </c>
      <c r="U610" s="341" t="e">
        <f t="shared" si="247"/>
        <v>#DIV/0!</v>
      </c>
      <c r="V610" s="159">
        <f t="shared" si="248"/>
        <v>77517</v>
      </c>
      <c r="W610" s="309" t="e">
        <f t="shared" si="249"/>
        <v>#DIV/0!</v>
      </c>
      <c r="X610" s="309" t="e">
        <f t="shared" si="250"/>
        <v>#DIV/0!</v>
      </c>
      <c r="Y610" s="309" t="e">
        <f t="shared" si="251"/>
        <v>#DIV/0!</v>
      </c>
      <c r="Z610" s="342" t="e">
        <f t="shared" si="252"/>
        <v>#DIV/0!</v>
      </c>
      <c r="AA610" s="343">
        <f>SUM(L$2:L610)-SUM(AB$2:AB610)</f>
        <v>-119693.22099999998</v>
      </c>
      <c r="AB610" s="344"/>
      <c r="AC610" s="345" t="e">
        <f t="shared" si="253"/>
        <v>#DIV/0!</v>
      </c>
      <c r="AD610" s="345" t="e">
        <f t="shared" si="254"/>
        <v>#DIV/0!</v>
      </c>
    </row>
    <row r="611" spans="1:30" x14ac:dyDescent="0.25">
      <c r="A611" s="402"/>
      <c r="B611" s="336"/>
      <c r="C611" s="299"/>
      <c r="D611" s="147"/>
      <c r="E611" s="22"/>
      <c r="F611" s="158">
        <f t="shared" si="234"/>
        <v>14980</v>
      </c>
      <c r="G611" s="309">
        <f t="shared" si="235"/>
        <v>7.9905354472630155</v>
      </c>
      <c r="H611" s="159">
        <f t="shared" si="236"/>
        <v>119698.22099999998</v>
      </c>
      <c r="I611" s="347">
        <f t="shared" si="237"/>
        <v>-119698.22099999998</v>
      </c>
      <c r="J611" s="310">
        <f t="shared" si="238"/>
        <v>-1</v>
      </c>
      <c r="K611" s="159">
        <f t="shared" si="239"/>
        <v>0</v>
      </c>
      <c r="L611" s="159">
        <f t="shared" si="240"/>
        <v>-5</v>
      </c>
      <c r="M611" s="159">
        <f t="shared" si="241"/>
        <v>5</v>
      </c>
      <c r="N611" s="159">
        <f t="shared" si="242"/>
        <v>0</v>
      </c>
      <c r="O611" s="46"/>
      <c r="P611" s="309">
        <f t="shared" si="243"/>
        <v>-7.9905354472630155</v>
      </c>
      <c r="Q611" s="159">
        <f t="shared" si="244"/>
        <v>-5</v>
      </c>
      <c r="R611" s="341"/>
      <c r="S611" s="341">
        <f t="shared" si="245"/>
        <v>-42181.220999999976</v>
      </c>
      <c r="T611" s="341" t="e">
        <f t="shared" si="246"/>
        <v>#DIV/0!</v>
      </c>
      <c r="U611" s="341" t="e">
        <f t="shared" si="247"/>
        <v>#DIV/0!</v>
      </c>
      <c r="V611" s="159">
        <f t="shared" si="248"/>
        <v>77517</v>
      </c>
      <c r="W611" s="309" t="e">
        <f t="shared" si="249"/>
        <v>#DIV/0!</v>
      </c>
      <c r="X611" s="309" t="e">
        <f t="shared" si="250"/>
        <v>#DIV/0!</v>
      </c>
      <c r="Y611" s="309" t="e">
        <f t="shared" si="251"/>
        <v>#DIV/0!</v>
      </c>
      <c r="Z611" s="342" t="e">
        <f t="shared" si="252"/>
        <v>#DIV/0!</v>
      </c>
      <c r="AA611" s="343">
        <f>SUM(L$2:L611)-SUM(AB$2:AB611)</f>
        <v>-119698.22099999998</v>
      </c>
      <c r="AB611" s="344"/>
      <c r="AC611" s="345" t="e">
        <f t="shared" si="253"/>
        <v>#DIV/0!</v>
      </c>
      <c r="AD611" s="345" t="e">
        <f t="shared" si="254"/>
        <v>#DIV/0!</v>
      </c>
    </row>
    <row r="612" spans="1:30" x14ac:dyDescent="0.25">
      <c r="A612" s="402"/>
      <c r="B612" s="336"/>
      <c r="C612" s="299"/>
      <c r="D612" s="147"/>
      <c r="E612" s="22"/>
      <c r="F612" s="158">
        <f t="shared" si="234"/>
        <v>14980</v>
      </c>
      <c r="G612" s="309">
        <f t="shared" si="235"/>
        <v>7.9908692256341771</v>
      </c>
      <c r="H612" s="159">
        <f t="shared" si="236"/>
        <v>119703.22099999998</v>
      </c>
      <c r="I612" s="347">
        <f t="shared" si="237"/>
        <v>-119703.22099999998</v>
      </c>
      <c r="J612" s="310">
        <f t="shared" si="238"/>
        <v>-1</v>
      </c>
      <c r="K612" s="159">
        <f t="shared" si="239"/>
        <v>0</v>
      </c>
      <c r="L612" s="159">
        <f t="shared" si="240"/>
        <v>-5</v>
      </c>
      <c r="M612" s="159">
        <f t="shared" si="241"/>
        <v>5</v>
      </c>
      <c r="N612" s="159">
        <f t="shared" si="242"/>
        <v>0</v>
      </c>
      <c r="O612" s="46"/>
      <c r="P612" s="309">
        <f t="shared" si="243"/>
        <v>-7.9908692256341771</v>
      </c>
      <c r="Q612" s="159">
        <f t="shared" si="244"/>
        <v>-5</v>
      </c>
      <c r="R612" s="341"/>
      <c r="S612" s="341">
        <f t="shared" si="245"/>
        <v>-42186.220999999976</v>
      </c>
      <c r="T612" s="341" t="e">
        <f t="shared" si="246"/>
        <v>#DIV/0!</v>
      </c>
      <c r="U612" s="341" t="e">
        <f t="shared" si="247"/>
        <v>#DIV/0!</v>
      </c>
      <c r="V612" s="159">
        <f t="shared" si="248"/>
        <v>77517</v>
      </c>
      <c r="W612" s="309" t="e">
        <f t="shared" si="249"/>
        <v>#DIV/0!</v>
      </c>
      <c r="X612" s="309" t="e">
        <f t="shared" si="250"/>
        <v>#DIV/0!</v>
      </c>
      <c r="Y612" s="309" t="e">
        <f t="shared" si="251"/>
        <v>#DIV/0!</v>
      </c>
      <c r="Z612" s="342" t="e">
        <f t="shared" si="252"/>
        <v>#DIV/0!</v>
      </c>
      <c r="AA612" s="343">
        <f>SUM(L$2:L612)-SUM(AB$2:AB612)</f>
        <v>-119703.22099999998</v>
      </c>
      <c r="AB612" s="344"/>
      <c r="AC612" s="345" t="e">
        <f t="shared" si="253"/>
        <v>#DIV/0!</v>
      </c>
      <c r="AD612" s="345" t="e">
        <f t="shared" si="254"/>
        <v>#DIV/0!</v>
      </c>
    </row>
    <row r="613" spans="1:30" x14ac:dyDescent="0.25">
      <c r="A613" s="402"/>
      <c r="B613" s="336"/>
      <c r="C613" s="299"/>
      <c r="D613" s="147"/>
      <c r="E613" s="22"/>
      <c r="F613" s="158">
        <f t="shared" si="234"/>
        <v>14980</v>
      </c>
      <c r="G613" s="309">
        <f t="shared" si="235"/>
        <v>7.9912030040053388</v>
      </c>
      <c r="H613" s="159">
        <f t="shared" si="236"/>
        <v>119708.22099999998</v>
      </c>
      <c r="I613" s="347">
        <f t="shared" si="237"/>
        <v>-119708.22099999998</v>
      </c>
      <c r="J613" s="310">
        <f t="shared" si="238"/>
        <v>-1</v>
      </c>
      <c r="K613" s="159">
        <f t="shared" si="239"/>
        <v>0</v>
      </c>
      <c r="L613" s="159">
        <f t="shared" si="240"/>
        <v>-5</v>
      </c>
      <c r="M613" s="159">
        <f t="shared" si="241"/>
        <v>5</v>
      </c>
      <c r="N613" s="159">
        <f t="shared" si="242"/>
        <v>0</v>
      </c>
      <c r="O613" s="46"/>
      <c r="P613" s="309">
        <f t="shared" si="243"/>
        <v>-7.9912030040053388</v>
      </c>
      <c r="Q613" s="159">
        <f t="shared" si="244"/>
        <v>-5</v>
      </c>
      <c r="R613" s="341"/>
      <c r="S613" s="341">
        <f t="shared" si="245"/>
        <v>-42191.220999999976</v>
      </c>
      <c r="T613" s="341" t="e">
        <f t="shared" si="246"/>
        <v>#DIV/0!</v>
      </c>
      <c r="U613" s="341" t="e">
        <f t="shared" si="247"/>
        <v>#DIV/0!</v>
      </c>
      <c r="V613" s="159">
        <f t="shared" si="248"/>
        <v>77517</v>
      </c>
      <c r="W613" s="309" t="e">
        <f t="shared" si="249"/>
        <v>#DIV/0!</v>
      </c>
      <c r="X613" s="309" t="e">
        <f t="shared" si="250"/>
        <v>#DIV/0!</v>
      </c>
      <c r="Y613" s="309" t="e">
        <f t="shared" si="251"/>
        <v>#DIV/0!</v>
      </c>
      <c r="Z613" s="342" t="e">
        <f t="shared" si="252"/>
        <v>#DIV/0!</v>
      </c>
      <c r="AA613" s="343">
        <f>SUM(L$2:L613)-SUM(AB$2:AB613)</f>
        <v>-119708.22099999998</v>
      </c>
      <c r="AB613" s="344"/>
      <c r="AC613" s="345" t="e">
        <f t="shared" si="253"/>
        <v>#DIV/0!</v>
      </c>
      <c r="AD613" s="345" t="e">
        <f t="shared" si="254"/>
        <v>#DIV/0!</v>
      </c>
    </row>
    <row r="614" spans="1:30" x14ac:dyDescent="0.25">
      <c r="A614" s="402"/>
      <c r="B614" s="336"/>
      <c r="C614" s="299"/>
      <c r="D614" s="147"/>
      <c r="E614" s="22"/>
      <c r="F614" s="158">
        <f t="shared" si="234"/>
        <v>14980</v>
      </c>
      <c r="G614" s="309">
        <f t="shared" si="235"/>
        <v>7.9915367823765004</v>
      </c>
      <c r="H614" s="159">
        <f t="shared" si="236"/>
        <v>119713.22099999998</v>
      </c>
      <c r="I614" s="347">
        <f t="shared" si="237"/>
        <v>-119713.22099999998</v>
      </c>
      <c r="J614" s="310">
        <f t="shared" si="238"/>
        <v>-1</v>
      </c>
      <c r="K614" s="159">
        <f t="shared" si="239"/>
        <v>0</v>
      </c>
      <c r="L614" s="159">
        <f t="shared" si="240"/>
        <v>-5</v>
      </c>
      <c r="M614" s="159">
        <f t="shared" si="241"/>
        <v>5</v>
      </c>
      <c r="N614" s="159">
        <f t="shared" si="242"/>
        <v>0</v>
      </c>
      <c r="O614" s="46"/>
      <c r="P614" s="309">
        <f t="shared" si="243"/>
        <v>-7.9915367823765004</v>
      </c>
      <c r="Q614" s="159">
        <f t="shared" si="244"/>
        <v>-5</v>
      </c>
      <c r="R614" s="341"/>
      <c r="S614" s="341">
        <f t="shared" si="245"/>
        <v>-42196.220999999976</v>
      </c>
      <c r="T614" s="341" t="e">
        <f t="shared" si="246"/>
        <v>#DIV/0!</v>
      </c>
      <c r="U614" s="341" t="e">
        <f t="shared" si="247"/>
        <v>#DIV/0!</v>
      </c>
      <c r="V614" s="159">
        <f t="shared" si="248"/>
        <v>77517</v>
      </c>
      <c r="W614" s="309" t="e">
        <f t="shared" si="249"/>
        <v>#DIV/0!</v>
      </c>
      <c r="X614" s="309" t="e">
        <f t="shared" si="250"/>
        <v>#DIV/0!</v>
      </c>
      <c r="Y614" s="309" t="e">
        <f t="shared" si="251"/>
        <v>#DIV/0!</v>
      </c>
      <c r="Z614" s="342" t="e">
        <f t="shared" si="252"/>
        <v>#DIV/0!</v>
      </c>
      <c r="AA614" s="343">
        <f>SUM(L$2:L614)-SUM(AB$2:AB614)</f>
        <v>-119713.22099999998</v>
      </c>
      <c r="AB614" s="344"/>
      <c r="AC614" s="345" t="e">
        <f t="shared" si="253"/>
        <v>#DIV/0!</v>
      </c>
      <c r="AD614" s="345" t="e">
        <f t="shared" si="254"/>
        <v>#DIV/0!</v>
      </c>
    </row>
    <row r="615" spans="1:30" x14ac:dyDescent="0.25">
      <c r="A615" s="402"/>
      <c r="B615" s="336"/>
      <c r="C615" s="299"/>
      <c r="D615" s="147"/>
      <c r="E615" s="22"/>
      <c r="F615" s="158">
        <f t="shared" si="234"/>
        <v>14980</v>
      </c>
      <c r="G615" s="309">
        <f t="shared" si="235"/>
        <v>7.9918705607476621</v>
      </c>
      <c r="H615" s="159">
        <f t="shared" si="236"/>
        <v>119718.22099999998</v>
      </c>
      <c r="I615" s="347">
        <f t="shared" si="237"/>
        <v>-119718.22099999998</v>
      </c>
      <c r="J615" s="310">
        <f t="shared" si="238"/>
        <v>-1</v>
      </c>
      <c r="K615" s="159">
        <f t="shared" si="239"/>
        <v>0</v>
      </c>
      <c r="L615" s="159">
        <f t="shared" si="240"/>
        <v>-5</v>
      </c>
      <c r="M615" s="159">
        <f t="shared" si="241"/>
        <v>5</v>
      </c>
      <c r="N615" s="159">
        <f t="shared" si="242"/>
        <v>0</v>
      </c>
      <c r="O615" s="46"/>
      <c r="P615" s="309">
        <f t="shared" si="243"/>
        <v>-7.9918705607476621</v>
      </c>
      <c r="Q615" s="159">
        <f t="shared" si="244"/>
        <v>-5</v>
      </c>
      <c r="R615" s="341"/>
      <c r="S615" s="341">
        <f t="shared" si="245"/>
        <v>-42201.220999999976</v>
      </c>
      <c r="T615" s="341" t="e">
        <f t="shared" si="246"/>
        <v>#DIV/0!</v>
      </c>
      <c r="U615" s="341" t="e">
        <f t="shared" si="247"/>
        <v>#DIV/0!</v>
      </c>
      <c r="V615" s="159">
        <f t="shared" si="248"/>
        <v>77517</v>
      </c>
      <c r="W615" s="309" t="e">
        <f t="shared" si="249"/>
        <v>#DIV/0!</v>
      </c>
      <c r="X615" s="309" t="e">
        <f t="shared" si="250"/>
        <v>#DIV/0!</v>
      </c>
      <c r="Y615" s="309" t="e">
        <f t="shared" si="251"/>
        <v>#DIV/0!</v>
      </c>
      <c r="Z615" s="342" t="e">
        <f t="shared" si="252"/>
        <v>#DIV/0!</v>
      </c>
      <c r="AA615" s="343">
        <f>SUM(L$2:L615)-SUM(AB$2:AB615)</f>
        <v>-119718.22099999998</v>
      </c>
      <c r="AB615" s="344"/>
      <c r="AC615" s="345" t="e">
        <f t="shared" si="253"/>
        <v>#DIV/0!</v>
      </c>
      <c r="AD615" s="345" t="e">
        <f t="shared" si="254"/>
        <v>#DIV/0!</v>
      </c>
    </row>
    <row r="616" spans="1:30" x14ac:dyDescent="0.25">
      <c r="A616" s="402"/>
      <c r="B616" s="336"/>
      <c r="C616" s="299"/>
      <c r="D616" s="147"/>
      <c r="E616" s="22"/>
      <c r="F616" s="158">
        <f t="shared" si="234"/>
        <v>14980</v>
      </c>
      <c r="G616" s="309">
        <f t="shared" si="235"/>
        <v>7.9922043391188238</v>
      </c>
      <c r="H616" s="159">
        <f t="shared" si="236"/>
        <v>119723.22099999998</v>
      </c>
      <c r="I616" s="347">
        <f t="shared" si="237"/>
        <v>-119723.22099999998</v>
      </c>
      <c r="J616" s="310">
        <f t="shared" si="238"/>
        <v>-1</v>
      </c>
      <c r="K616" s="159">
        <f t="shared" si="239"/>
        <v>0</v>
      </c>
      <c r="L616" s="159">
        <f t="shared" si="240"/>
        <v>-5</v>
      </c>
      <c r="M616" s="159">
        <f t="shared" si="241"/>
        <v>5</v>
      </c>
      <c r="N616" s="159">
        <f t="shared" si="242"/>
        <v>0</v>
      </c>
      <c r="O616" s="46"/>
      <c r="P616" s="309">
        <f t="shared" si="243"/>
        <v>-7.9922043391188238</v>
      </c>
      <c r="Q616" s="159">
        <f t="shared" si="244"/>
        <v>-5</v>
      </c>
      <c r="R616" s="341"/>
      <c r="S616" s="341">
        <f t="shared" si="245"/>
        <v>-42206.220999999976</v>
      </c>
      <c r="T616" s="341" t="e">
        <f t="shared" si="246"/>
        <v>#DIV/0!</v>
      </c>
      <c r="U616" s="341" t="e">
        <f t="shared" si="247"/>
        <v>#DIV/0!</v>
      </c>
      <c r="V616" s="159">
        <f t="shared" si="248"/>
        <v>77517</v>
      </c>
      <c r="W616" s="309" t="e">
        <f t="shared" si="249"/>
        <v>#DIV/0!</v>
      </c>
      <c r="X616" s="309" t="e">
        <f t="shared" si="250"/>
        <v>#DIV/0!</v>
      </c>
      <c r="Y616" s="309" t="e">
        <f t="shared" si="251"/>
        <v>#DIV/0!</v>
      </c>
      <c r="Z616" s="342" t="e">
        <f t="shared" si="252"/>
        <v>#DIV/0!</v>
      </c>
      <c r="AA616" s="343">
        <f>SUM(L$2:L616)-SUM(AB$2:AB616)</f>
        <v>-119723.22099999998</v>
      </c>
      <c r="AB616" s="344"/>
      <c r="AC616" s="345" t="e">
        <f t="shared" si="253"/>
        <v>#DIV/0!</v>
      </c>
      <c r="AD616" s="345" t="e">
        <f t="shared" si="254"/>
        <v>#DIV/0!</v>
      </c>
    </row>
    <row r="617" spans="1:30" x14ac:dyDescent="0.25">
      <c r="A617" s="402"/>
      <c r="B617" s="336"/>
      <c r="C617" s="299"/>
      <c r="D617" s="147"/>
      <c r="E617" s="22"/>
      <c r="F617" s="158">
        <f t="shared" si="234"/>
        <v>14980</v>
      </c>
      <c r="G617" s="309">
        <f t="shared" si="235"/>
        <v>7.9925381174899854</v>
      </c>
      <c r="H617" s="159">
        <f t="shared" si="236"/>
        <v>119728.22099999998</v>
      </c>
      <c r="I617" s="347">
        <f t="shared" si="237"/>
        <v>-119728.22099999998</v>
      </c>
      <c r="J617" s="310">
        <f t="shared" si="238"/>
        <v>-1</v>
      </c>
      <c r="K617" s="159">
        <f t="shared" si="239"/>
        <v>0</v>
      </c>
      <c r="L617" s="159">
        <f t="shared" si="240"/>
        <v>-5</v>
      </c>
      <c r="M617" s="159">
        <f t="shared" si="241"/>
        <v>5</v>
      </c>
      <c r="N617" s="159">
        <f t="shared" si="242"/>
        <v>0</v>
      </c>
      <c r="O617" s="46"/>
      <c r="P617" s="309">
        <f t="shared" si="243"/>
        <v>-7.9925381174899854</v>
      </c>
      <c r="Q617" s="159">
        <f t="shared" si="244"/>
        <v>-5</v>
      </c>
      <c r="R617" s="341"/>
      <c r="S617" s="341">
        <f t="shared" si="245"/>
        <v>-42211.220999999976</v>
      </c>
      <c r="T617" s="341" t="e">
        <f t="shared" si="246"/>
        <v>#DIV/0!</v>
      </c>
      <c r="U617" s="341" t="e">
        <f t="shared" si="247"/>
        <v>#DIV/0!</v>
      </c>
      <c r="V617" s="159">
        <f t="shared" si="248"/>
        <v>77517</v>
      </c>
      <c r="W617" s="309" t="e">
        <f t="shared" si="249"/>
        <v>#DIV/0!</v>
      </c>
      <c r="X617" s="309" t="e">
        <f t="shared" si="250"/>
        <v>#DIV/0!</v>
      </c>
      <c r="Y617" s="309" t="e">
        <f t="shared" si="251"/>
        <v>#DIV/0!</v>
      </c>
      <c r="Z617" s="342" t="e">
        <f t="shared" si="252"/>
        <v>#DIV/0!</v>
      </c>
      <c r="AA617" s="343">
        <f>SUM(L$2:L617)-SUM(AB$2:AB617)</f>
        <v>-119728.22099999998</v>
      </c>
      <c r="AB617" s="344"/>
      <c r="AC617" s="345" t="e">
        <f t="shared" si="253"/>
        <v>#DIV/0!</v>
      </c>
      <c r="AD617" s="345" t="e">
        <f t="shared" si="254"/>
        <v>#DIV/0!</v>
      </c>
    </row>
    <row r="618" spans="1:30" x14ac:dyDescent="0.25">
      <c r="A618" s="402"/>
      <c r="B618" s="336"/>
      <c r="C618" s="299"/>
      <c r="D618" s="147"/>
      <c r="E618" s="22"/>
      <c r="F618" s="158">
        <f t="shared" si="234"/>
        <v>14980</v>
      </c>
      <c r="G618" s="309">
        <f t="shared" si="235"/>
        <v>7.9928718958611462</v>
      </c>
      <c r="H618" s="159">
        <f t="shared" si="236"/>
        <v>119733.22099999998</v>
      </c>
      <c r="I618" s="347">
        <f t="shared" si="237"/>
        <v>-119733.22099999998</v>
      </c>
      <c r="J618" s="310">
        <f t="shared" si="238"/>
        <v>-1</v>
      </c>
      <c r="K618" s="159">
        <f t="shared" si="239"/>
        <v>0</v>
      </c>
      <c r="L618" s="159">
        <f t="shared" si="240"/>
        <v>-5</v>
      </c>
      <c r="M618" s="159">
        <f t="shared" si="241"/>
        <v>5</v>
      </c>
      <c r="N618" s="159">
        <f t="shared" si="242"/>
        <v>0</v>
      </c>
      <c r="O618" s="46"/>
      <c r="P618" s="309">
        <f t="shared" si="243"/>
        <v>-7.9928718958611462</v>
      </c>
      <c r="Q618" s="159">
        <f t="shared" si="244"/>
        <v>-5</v>
      </c>
      <c r="R618" s="341"/>
      <c r="S618" s="341">
        <f t="shared" si="245"/>
        <v>-42216.220999999976</v>
      </c>
      <c r="T618" s="341" t="e">
        <f t="shared" si="246"/>
        <v>#DIV/0!</v>
      </c>
      <c r="U618" s="341" t="e">
        <f t="shared" si="247"/>
        <v>#DIV/0!</v>
      </c>
      <c r="V618" s="159">
        <f t="shared" si="248"/>
        <v>77517</v>
      </c>
      <c r="W618" s="309" t="e">
        <f t="shared" si="249"/>
        <v>#DIV/0!</v>
      </c>
      <c r="X618" s="309" t="e">
        <f t="shared" si="250"/>
        <v>#DIV/0!</v>
      </c>
      <c r="Y618" s="309" t="e">
        <f t="shared" si="251"/>
        <v>#DIV/0!</v>
      </c>
      <c r="Z618" s="342" t="e">
        <f t="shared" si="252"/>
        <v>#DIV/0!</v>
      </c>
      <c r="AA618" s="343">
        <f>SUM(L$2:L618)-SUM(AB$2:AB618)</f>
        <v>-119733.22099999998</v>
      </c>
      <c r="AB618" s="344"/>
      <c r="AC618" s="345" t="e">
        <f t="shared" si="253"/>
        <v>#DIV/0!</v>
      </c>
      <c r="AD618" s="345" t="e">
        <f t="shared" si="254"/>
        <v>#DIV/0!</v>
      </c>
    </row>
    <row r="619" spans="1:30" x14ac:dyDescent="0.25">
      <c r="A619" s="402"/>
      <c r="B619" s="336"/>
      <c r="C619" s="299"/>
      <c r="D619" s="147"/>
      <c r="E619" s="22"/>
      <c r="F619" s="158">
        <f t="shared" si="234"/>
        <v>14980</v>
      </c>
      <c r="G619" s="309">
        <f t="shared" si="235"/>
        <v>7.9932056742323079</v>
      </c>
      <c r="H619" s="159">
        <f t="shared" si="236"/>
        <v>119738.22099999998</v>
      </c>
      <c r="I619" s="347">
        <f t="shared" si="237"/>
        <v>-119738.22099999998</v>
      </c>
      <c r="J619" s="310">
        <f t="shared" si="238"/>
        <v>-1</v>
      </c>
      <c r="K619" s="159">
        <f t="shared" si="239"/>
        <v>0</v>
      </c>
      <c r="L619" s="159">
        <f t="shared" si="240"/>
        <v>-5</v>
      </c>
      <c r="M619" s="159">
        <f t="shared" si="241"/>
        <v>5</v>
      </c>
      <c r="N619" s="159">
        <f t="shared" si="242"/>
        <v>0</v>
      </c>
      <c r="O619" s="46"/>
      <c r="P619" s="309">
        <f t="shared" si="243"/>
        <v>-7.9932056742323079</v>
      </c>
      <c r="Q619" s="159">
        <f t="shared" si="244"/>
        <v>-5</v>
      </c>
      <c r="R619" s="341"/>
      <c r="S619" s="341">
        <f t="shared" si="245"/>
        <v>-42221.220999999976</v>
      </c>
      <c r="T619" s="341" t="e">
        <f t="shared" si="246"/>
        <v>#DIV/0!</v>
      </c>
      <c r="U619" s="341" t="e">
        <f t="shared" si="247"/>
        <v>#DIV/0!</v>
      </c>
      <c r="V619" s="159">
        <f t="shared" si="248"/>
        <v>77517</v>
      </c>
      <c r="W619" s="309" t="e">
        <f t="shared" si="249"/>
        <v>#DIV/0!</v>
      </c>
      <c r="X619" s="309" t="e">
        <f t="shared" si="250"/>
        <v>#DIV/0!</v>
      </c>
      <c r="Y619" s="309" t="e">
        <f t="shared" si="251"/>
        <v>#DIV/0!</v>
      </c>
      <c r="Z619" s="342" t="e">
        <f t="shared" si="252"/>
        <v>#DIV/0!</v>
      </c>
      <c r="AA619" s="343">
        <f>SUM(L$2:L619)-SUM(AB$2:AB619)</f>
        <v>-119738.22099999998</v>
      </c>
      <c r="AB619" s="344"/>
      <c r="AC619" s="345" t="e">
        <f t="shared" si="253"/>
        <v>#DIV/0!</v>
      </c>
      <c r="AD619" s="345" t="e">
        <f t="shared" si="254"/>
        <v>#DIV/0!</v>
      </c>
    </row>
    <row r="620" spans="1:30" x14ac:dyDescent="0.25">
      <c r="A620" s="402"/>
      <c r="B620" s="336"/>
      <c r="C620" s="299"/>
      <c r="D620" s="147"/>
      <c r="E620" s="22"/>
      <c r="F620" s="158">
        <f t="shared" si="234"/>
        <v>14980</v>
      </c>
      <c r="G620" s="309">
        <f t="shared" si="235"/>
        <v>7.9935394526034695</v>
      </c>
      <c r="H620" s="159">
        <f t="shared" si="236"/>
        <v>119743.22099999998</v>
      </c>
      <c r="I620" s="347">
        <f t="shared" si="237"/>
        <v>-119743.22099999998</v>
      </c>
      <c r="J620" s="310">
        <f t="shared" si="238"/>
        <v>-1</v>
      </c>
      <c r="K620" s="159">
        <f t="shared" si="239"/>
        <v>0</v>
      </c>
      <c r="L620" s="159">
        <f t="shared" si="240"/>
        <v>-5</v>
      </c>
      <c r="M620" s="159">
        <f t="shared" si="241"/>
        <v>5</v>
      </c>
      <c r="N620" s="159">
        <f t="shared" si="242"/>
        <v>0</v>
      </c>
      <c r="O620" s="46"/>
      <c r="P620" s="309">
        <f t="shared" si="243"/>
        <v>-7.9935394526034695</v>
      </c>
      <c r="Q620" s="159">
        <f t="shared" si="244"/>
        <v>-5</v>
      </c>
      <c r="R620" s="341"/>
      <c r="S620" s="341">
        <f t="shared" si="245"/>
        <v>-42226.220999999976</v>
      </c>
      <c r="T620" s="341" t="e">
        <f t="shared" si="246"/>
        <v>#DIV/0!</v>
      </c>
      <c r="U620" s="341" t="e">
        <f t="shared" si="247"/>
        <v>#DIV/0!</v>
      </c>
      <c r="V620" s="159">
        <f t="shared" si="248"/>
        <v>77517</v>
      </c>
      <c r="W620" s="309" t="e">
        <f t="shared" si="249"/>
        <v>#DIV/0!</v>
      </c>
      <c r="X620" s="309" t="e">
        <f t="shared" si="250"/>
        <v>#DIV/0!</v>
      </c>
      <c r="Y620" s="309" t="e">
        <f t="shared" si="251"/>
        <v>#DIV/0!</v>
      </c>
      <c r="Z620" s="342" t="e">
        <f t="shared" si="252"/>
        <v>#DIV/0!</v>
      </c>
      <c r="AA620" s="343">
        <f>SUM(L$2:L620)-SUM(AB$2:AB620)</f>
        <v>-119743.22099999998</v>
      </c>
      <c r="AB620" s="344"/>
      <c r="AC620" s="345" t="e">
        <f t="shared" si="253"/>
        <v>#DIV/0!</v>
      </c>
      <c r="AD620" s="345" t="e">
        <f t="shared" si="254"/>
        <v>#DIV/0!</v>
      </c>
    </row>
    <row r="621" spans="1:30" x14ac:dyDescent="0.25">
      <c r="A621" s="402"/>
      <c r="B621" s="336"/>
      <c r="C621" s="299"/>
      <c r="D621" s="147"/>
      <c r="E621" s="22"/>
      <c r="F621" s="158">
        <f t="shared" si="234"/>
        <v>14980</v>
      </c>
      <c r="G621" s="309">
        <f t="shared" si="235"/>
        <v>7.9938732309746312</v>
      </c>
      <c r="H621" s="159">
        <f t="shared" si="236"/>
        <v>119748.22099999998</v>
      </c>
      <c r="I621" s="347">
        <f t="shared" si="237"/>
        <v>-119748.22099999998</v>
      </c>
      <c r="J621" s="310">
        <f t="shared" si="238"/>
        <v>-1</v>
      </c>
      <c r="K621" s="159">
        <f t="shared" si="239"/>
        <v>0</v>
      </c>
      <c r="L621" s="159">
        <f t="shared" si="240"/>
        <v>-5</v>
      </c>
      <c r="M621" s="159">
        <f t="shared" si="241"/>
        <v>5</v>
      </c>
      <c r="N621" s="159">
        <f t="shared" si="242"/>
        <v>0</v>
      </c>
      <c r="O621" s="46"/>
      <c r="P621" s="309">
        <f t="shared" si="243"/>
        <v>-7.9938732309746312</v>
      </c>
      <c r="Q621" s="159">
        <f t="shared" si="244"/>
        <v>-5</v>
      </c>
      <c r="R621" s="341"/>
      <c r="S621" s="341">
        <f t="shared" si="245"/>
        <v>-42231.220999999976</v>
      </c>
      <c r="T621" s="341" t="e">
        <f t="shared" si="246"/>
        <v>#DIV/0!</v>
      </c>
      <c r="U621" s="341" t="e">
        <f t="shared" si="247"/>
        <v>#DIV/0!</v>
      </c>
      <c r="V621" s="159">
        <f t="shared" si="248"/>
        <v>77517</v>
      </c>
      <c r="W621" s="309" t="e">
        <f t="shared" si="249"/>
        <v>#DIV/0!</v>
      </c>
      <c r="X621" s="309" t="e">
        <f t="shared" si="250"/>
        <v>#DIV/0!</v>
      </c>
      <c r="Y621" s="309" t="e">
        <f t="shared" si="251"/>
        <v>#DIV/0!</v>
      </c>
      <c r="Z621" s="342" t="e">
        <f t="shared" si="252"/>
        <v>#DIV/0!</v>
      </c>
      <c r="AA621" s="343">
        <f>SUM(L$2:L621)-SUM(AB$2:AB621)</f>
        <v>-119748.22099999998</v>
      </c>
      <c r="AB621" s="344"/>
      <c r="AC621" s="345" t="e">
        <f t="shared" si="253"/>
        <v>#DIV/0!</v>
      </c>
      <c r="AD621" s="345" t="e">
        <f t="shared" si="254"/>
        <v>#DIV/0!</v>
      </c>
    </row>
    <row r="622" spans="1:30" x14ac:dyDescent="0.25">
      <c r="A622" s="402"/>
      <c r="B622" s="336"/>
      <c r="C622" s="299"/>
      <c r="D622" s="147"/>
      <c r="E622" s="22"/>
      <c r="F622" s="158">
        <f t="shared" si="234"/>
        <v>14980</v>
      </c>
      <c r="G622" s="309">
        <f t="shared" si="235"/>
        <v>7.9942070093457929</v>
      </c>
      <c r="H622" s="159">
        <f t="shared" si="236"/>
        <v>119753.22099999998</v>
      </c>
      <c r="I622" s="347">
        <f t="shared" si="237"/>
        <v>-119753.22099999998</v>
      </c>
      <c r="J622" s="310">
        <f t="shared" si="238"/>
        <v>-1</v>
      </c>
      <c r="K622" s="159">
        <f t="shared" si="239"/>
        <v>0</v>
      </c>
      <c r="L622" s="159">
        <f t="shared" si="240"/>
        <v>-5</v>
      </c>
      <c r="M622" s="159">
        <f t="shared" si="241"/>
        <v>5</v>
      </c>
      <c r="N622" s="159">
        <f t="shared" si="242"/>
        <v>0</v>
      </c>
      <c r="O622" s="46"/>
      <c r="P622" s="309">
        <f t="shared" si="243"/>
        <v>-7.9942070093457929</v>
      </c>
      <c r="Q622" s="159">
        <f t="shared" si="244"/>
        <v>-5</v>
      </c>
      <c r="R622" s="341"/>
      <c r="S622" s="341">
        <f t="shared" si="245"/>
        <v>-42236.220999999976</v>
      </c>
      <c r="T622" s="341" t="e">
        <f t="shared" si="246"/>
        <v>#DIV/0!</v>
      </c>
      <c r="U622" s="341" t="e">
        <f t="shared" si="247"/>
        <v>#DIV/0!</v>
      </c>
      <c r="V622" s="159">
        <f t="shared" si="248"/>
        <v>77517</v>
      </c>
      <c r="W622" s="309" t="e">
        <f t="shared" si="249"/>
        <v>#DIV/0!</v>
      </c>
      <c r="X622" s="309" t="e">
        <f t="shared" si="250"/>
        <v>#DIV/0!</v>
      </c>
      <c r="Y622" s="309" t="e">
        <f t="shared" si="251"/>
        <v>#DIV/0!</v>
      </c>
      <c r="Z622" s="342" t="e">
        <f t="shared" si="252"/>
        <v>#DIV/0!</v>
      </c>
      <c r="AA622" s="343">
        <f>SUM(L$2:L622)-SUM(AB$2:AB622)</f>
        <v>-119753.22099999998</v>
      </c>
      <c r="AB622" s="344"/>
      <c r="AC622" s="345" t="e">
        <f t="shared" si="253"/>
        <v>#DIV/0!</v>
      </c>
      <c r="AD622" s="345" t="e">
        <f t="shared" si="254"/>
        <v>#DIV/0!</v>
      </c>
    </row>
    <row r="623" spans="1:30" x14ac:dyDescent="0.25">
      <c r="A623" s="402"/>
      <c r="B623" s="336"/>
      <c r="C623" s="299"/>
      <c r="D623" s="147"/>
      <c r="E623" s="22"/>
      <c r="F623" s="158">
        <f t="shared" si="234"/>
        <v>14980</v>
      </c>
      <c r="G623" s="309">
        <f t="shared" si="235"/>
        <v>7.9945407877169545</v>
      </c>
      <c r="H623" s="159">
        <f t="shared" si="236"/>
        <v>119758.22099999998</v>
      </c>
      <c r="I623" s="347">
        <f t="shared" si="237"/>
        <v>-119758.22099999998</v>
      </c>
      <c r="J623" s="310">
        <f t="shared" si="238"/>
        <v>-1</v>
      </c>
      <c r="K623" s="159">
        <f t="shared" si="239"/>
        <v>0</v>
      </c>
      <c r="L623" s="159">
        <f t="shared" si="240"/>
        <v>-5</v>
      </c>
      <c r="M623" s="159">
        <f t="shared" si="241"/>
        <v>5</v>
      </c>
      <c r="N623" s="159">
        <f t="shared" si="242"/>
        <v>0</v>
      </c>
      <c r="O623" s="46"/>
      <c r="P623" s="309">
        <f t="shared" si="243"/>
        <v>-7.9945407877169545</v>
      </c>
      <c r="Q623" s="159">
        <f t="shared" si="244"/>
        <v>-5</v>
      </c>
      <c r="R623" s="341"/>
      <c r="S623" s="341">
        <f t="shared" si="245"/>
        <v>-42241.220999999976</v>
      </c>
      <c r="T623" s="341" t="e">
        <f t="shared" si="246"/>
        <v>#DIV/0!</v>
      </c>
      <c r="U623" s="341" t="e">
        <f t="shared" si="247"/>
        <v>#DIV/0!</v>
      </c>
      <c r="V623" s="159">
        <f t="shared" si="248"/>
        <v>77517</v>
      </c>
      <c r="W623" s="309" t="e">
        <f t="shared" si="249"/>
        <v>#DIV/0!</v>
      </c>
      <c r="X623" s="309" t="e">
        <f t="shared" si="250"/>
        <v>#DIV/0!</v>
      </c>
      <c r="Y623" s="309" t="e">
        <f t="shared" si="251"/>
        <v>#DIV/0!</v>
      </c>
      <c r="Z623" s="342" t="e">
        <f t="shared" si="252"/>
        <v>#DIV/0!</v>
      </c>
      <c r="AA623" s="343">
        <f>SUM(L$2:L623)-SUM(AB$2:AB623)</f>
        <v>-119758.22099999998</v>
      </c>
      <c r="AB623" s="344"/>
      <c r="AC623" s="345" t="e">
        <f t="shared" si="253"/>
        <v>#DIV/0!</v>
      </c>
      <c r="AD623" s="345" t="e">
        <f t="shared" si="254"/>
        <v>#DIV/0!</v>
      </c>
    </row>
    <row r="624" spans="1:30" x14ac:dyDescent="0.25">
      <c r="A624" s="402"/>
      <c r="B624" s="336"/>
      <c r="C624" s="299"/>
      <c r="D624" s="147"/>
      <c r="E624" s="22"/>
      <c r="F624" s="158">
        <f t="shared" si="234"/>
        <v>14980</v>
      </c>
      <c r="G624" s="309">
        <f t="shared" si="235"/>
        <v>7.9948745660881162</v>
      </c>
      <c r="H624" s="159">
        <f t="shared" si="236"/>
        <v>119763.22099999998</v>
      </c>
      <c r="I624" s="347">
        <f t="shared" si="237"/>
        <v>-119763.22099999998</v>
      </c>
      <c r="J624" s="310">
        <f t="shared" si="238"/>
        <v>-1</v>
      </c>
      <c r="K624" s="159">
        <f t="shared" si="239"/>
        <v>0</v>
      </c>
      <c r="L624" s="159">
        <f t="shared" si="240"/>
        <v>-5</v>
      </c>
      <c r="M624" s="159">
        <f t="shared" si="241"/>
        <v>5</v>
      </c>
      <c r="N624" s="159">
        <f t="shared" si="242"/>
        <v>0</v>
      </c>
      <c r="O624" s="46"/>
      <c r="P624" s="309">
        <f t="shared" si="243"/>
        <v>-7.9948745660881162</v>
      </c>
      <c r="Q624" s="159">
        <f t="shared" si="244"/>
        <v>-5</v>
      </c>
      <c r="R624" s="341"/>
      <c r="S624" s="341">
        <f t="shared" si="245"/>
        <v>-42246.220999999976</v>
      </c>
      <c r="T624" s="341" t="e">
        <f t="shared" si="246"/>
        <v>#DIV/0!</v>
      </c>
      <c r="U624" s="341" t="e">
        <f t="shared" si="247"/>
        <v>#DIV/0!</v>
      </c>
      <c r="V624" s="159">
        <f t="shared" si="248"/>
        <v>77517</v>
      </c>
      <c r="W624" s="309" t="e">
        <f t="shared" si="249"/>
        <v>#DIV/0!</v>
      </c>
      <c r="X624" s="309" t="e">
        <f t="shared" si="250"/>
        <v>#DIV/0!</v>
      </c>
      <c r="Y624" s="309" t="e">
        <f t="shared" si="251"/>
        <v>#DIV/0!</v>
      </c>
      <c r="Z624" s="342" t="e">
        <f t="shared" si="252"/>
        <v>#DIV/0!</v>
      </c>
      <c r="AA624" s="343">
        <f>SUM(L$2:L624)-SUM(AB$2:AB624)</f>
        <v>-119763.22099999998</v>
      </c>
      <c r="AB624" s="344"/>
      <c r="AC624" s="345" t="e">
        <f t="shared" si="253"/>
        <v>#DIV/0!</v>
      </c>
      <c r="AD624" s="345" t="e">
        <f t="shared" si="254"/>
        <v>#DIV/0!</v>
      </c>
    </row>
    <row r="625" spans="1:30" x14ac:dyDescent="0.25">
      <c r="A625" s="402"/>
      <c r="B625" s="336"/>
      <c r="C625" s="299"/>
      <c r="D625" s="147"/>
      <c r="E625" s="22"/>
      <c r="F625" s="158">
        <f t="shared" si="234"/>
        <v>14980</v>
      </c>
      <c r="G625" s="309">
        <f t="shared" si="235"/>
        <v>7.9952083444592779</v>
      </c>
      <c r="H625" s="159">
        <f t="shared" si="236"/>
        <v>119768.22099999998</v>
      </c>
      <c r="I625" s="347">
        <f t="shared" si="237"/>
        <v>-119768.22099999998</v>
      </c>
      <c r="J625" s="310">
        <f t="shared" si="238"/>
        <v>-1</v>
      </c>
      <c r="K625" s="159">
        <f t="shared" si="239"/>
        <v>0</v>
      </c>
      <c r="L625" s="159">
        <f t="shared" si="240"/>
        <v>-5</v>
      </c>
      <c r="M625" s="159">
        <f t="shared" si="241"/>
        <v>5</v>
      </c>
      <c r="N625" s="159">
        <f t="shared" si="242"/>
        <v>0</v>
      </c>
      <c r="O625" s="46"/>
      <c r="P625" s="309">
        <f t="shared" si="243"/>
        <v>-7.9952083444592779</v>
      </c>
      <c r="Q625" s="159">
        <f t="shared" si="244"/>
        <v>-5</v>
      </c>
      <c r="R625" s="341"/>
      <c r="S625" s="341">
        <f t="shared" si="245"/>
        <v>-42251.220999999976</v>
      </c>
      <c r="T625" s="341" t="e">
        <f t="shared" si="246"/>
        <v>#DIV/0!</v>
      </c>
      <c r="U625" s="341" t="e">
        <f t="shared" si="247"/>
        <v>#DIV/0!</v>
      </c>
      <c r="V625" s="159">
        <f t="shared" si="248"/>
        <v>77517</v>
      </c>
      <c r="W625" s="309" t="e">
        <f t="shared" si="249"/>
        <v>#DIV/0!</v>
      </c>
      <c r="X625" s="309" t="e">
        <f t="shared" si="250"/>
        <v>#DIV/0!</v>
      </c>
      <c r="Y625" s="309" t="e">
        <f t="shared" si="251"/>
        <v>#DIV/0!</v>
      </c>
      <c r="Z625" s="342" t="e">
        <f t="shared" si="252"/>
        <v>#DIV/0!</v>
      </c>
      <c r="AA625" s="343">
        <f>SUM(L$2:L625)-SUM(AB$2:AB625)</f>
        <v>-119768.22099999998</v>
      </c>
      <c r="AB625" s="344"/>
      <c r="AC625" s="345" t="e">
        <f t="shared" si="253"/>
        <v>#DIV/0!</v>
      </c>
      <c r="AD625" s="345" t="e">
        <f t="shared" si="254"/>
        <v>#DIV/0!</v>
      </c>
    </row>
    <row r="626" spans="1:30" x14ac:dyDescent="0.25">
      <c r="A626" s="402"/>
      <c r="B626" s="336"/>
      <c r="C626" s="299"/>
      <c r="D626" s="147"/>
      <c r="E626" s="22"/>
      <c r="F626" s="158">
        <f t="shared" si="234"/>
        <v>14980</v>
      </c>
      <c r="G626" s="309">
        <f t="shared" si="235"/>
        <v>7.9955421228304386</v>
      </c>
      <c r="H626" s="159">
        <f t="shared" si="236"/>
        <v>119773.22099999998</v>
      </c>
      <c r="I626" s="347">
        <f t="shared" si="237"/>
        <v>-119773.22099999998</v>
      </c>
      <c r="J626" s="310">
        <f t="shared" si="238"/>
        <v>-1</v>
      </c>
      <c r="K626" s="159">
        <f t="shared" si="239"/>
        <v>0</v>
      </c>
      <c r="L626" s="159">
        <f t="shared" si="240"/>
        <v>-5</v>
      </c>
      <c r="M626" s="159">
        <f t="shared" si="241"/>
        <v>5</v>
      </c>
      <c r="N626" s="159">
        <f t="shared" si="242"/>
        <v>0</v>
      </c>
      <c r="O626" s="46"/>
      <c r="P626" s="309">
        <f t="shared" si="243"/>
        <v>-7.9955421228304386</v>
      </c>
      <c r="Q626" s="159">
        <f t="shared" si="244"/>
        <v>-5</v>
      </c>
      <c r="R626" s="341"/>
      <c r="S626" s="341">
        <f t="shared" si="245"/>
        <v>-42256.220999999976</v>
      </c>
      <c r="T626" s="341" t="e">
        <f t="shared" si="246"/>
        <v>#DIV/0!</v>
      </c>
      <c r="U626" s="341" t="e">
        <f t="shared" si="247"/>
        <v>#DIV/0!</v>
      </c>
      <c r="V626" s="159">
        <f t="shared" si="248"/>
        <v>77517</v>
      </c>
      <c r="W626" s="309" t="e">
        <f t="shared" si="249"/>
        <v>#DIV/0!</v>
      </c>
      <c r="X626" s="309" t="e">
        <f t="shared" si="250"/>
        <v>#DIV/0!</v>
      </c>
      <c r="Y626" s="309" t="e">
        <f t="shared" si="251"/>
        <v>#DIV/0!</v>
      </c>
      <c r="Z626" s="342" t="e">
        <f t="shared" si="252"/>
        <v>#DIV/0!</v>
      </c>
      <c r="AA626" s="343">
        <f>SUM(L$2:L626)-SUM(AB$2:AB626)</f>
        <v>-119773.22099999998</v>
      </c>
      <c r="AB626" s="344"/>
      <c r="AC626" s="345" t="e">
        <f t="shared" si="253"/>
        <v>#DIV/0!</v>
      </c>
      <c r="AD626" s="345" t="e">
        <f t="shared" si="254"/>
        <v>#DIV/0!</v>
      </c>
    </row>
    <row r="627" spans="1:30" x14ac:dyDescent="0.25">
      <c r="A627" s="402"/>
      <c r="B627" s="336"/>
      <c r="C627" s="299"/>
      <c r="D627" s="147"/>
      <c r="E627" s="22"/>
      <c r="F627" s="158">
        <f t="shared" si="234"/>
        <v>14980</v>
      </c>
      <c r="G627" s="309">
        <f t="shared" si="235"/>
        <v>7.9958759012016003</v>
      </c>
      <c r="H627" s="159">
        <f t="shared" si="236"/>
        <v>119778.22099999998</v>
      </c>
      <c r="I627" s="347">
        <f t="shared" si="237"/>
        <v>-119778.22099999998</v>
      </c>
      <c r="J627" s="310">
        <f t="shared" si="238"/>
        <v>-1</v>
      </c>
      <c r="K627" s="159">
        <f t="shared" si="239"/>
        <v>0</v>
      </c>
      <c r="L627" s="159">
        <f t="shared" si="240"/>
        <v>-5</v>
      </c>
      <c r="M627" s="159">
        <f t="shared" si="241"/>
        <v>5</v>
      </c>
      <c r="N627" s="159">
        <f t="shared" si="242"/>
        <v>0</v>
      </c>
      <c r="O627" s="46"/>
      <c r="P627" s="309">
        <f t="shared" si="243"/>
        <v>-7.9958759012016003</v>
      </c>
      <c r="Q627" s="159">
        <f t="shared" si="244"/>
        <v>-5</v>
      </c>
      <c r="R627" s="341"/>
      <c r="S627" s="341">
        <f t="shared" si="245"/>
        <v>-42261.220999999976</v>
      </c>
      <c r="T627" s="341" t="e">
        <f t="shared" si="246"/>
        <v>#DIV/0!</v>
      </c>
      <c r="U627" s="341" t="e">
        <f t="shared" si="247"/>
        <v>#DIV/0!</v>
      </c>
      <c r="V627" s="159">
        <f t="shared" si="248"/>
        <v>77517</v>
      </c>
      <c r="W627" s="309" t="e">
        <f t="shared" si="249"/>
        <v>#DIV/0!</v>
      </c>
      <c r="X627" s="309" t="e">
        <f t="shared" si="250"/>
        <v>#DIV/0!</v>
      </c>
      <c r="Y627" s="309" t="e">
        <f t="shared" si="251"/>
        <v>#DIV/0!</v>
      </c>
      <c r="Z627" s="342" t="e">
        <f t="shared" si="252"/>
        <v>#DIV/0!</v>
      </c>
      <c r="AA627" s="343">
        <f>SUM(L$2:L627)-SUM(AB$2:AB627)</f>
        <v>-119778.22099999998</v>
      </c>
      <c r="AB627" s="344"/>
      <c r="AC627" s="345" t="e">
        <f t="shared" si="253"/>
        <v>#DIV/0!</v>
      </c>
      <c r="AD627" s="345" t="e">
        <f t="shared" si="254"/>
        <v>#DIV/0!</v>
      </c>
    </row>
    <row r="628" spans="1:30" x14ac:dyDescent="0.25">
      <c r="A628" s="402"/>
      <c r="B628" s="336"/>
      <c r="C628" s="299"/>
      <c r="D628" s="147"/>
      <c r="E628" s="22"/>
      <c r="F628" s="158">
        <f t="shared" si="234"/>
        <v>14980</v>
      </c>
      <c r="G628" s="309">
        <f t="shared" si="235"/>
        <v>7.996209679572762</v>
      </c>
      <c r="H628" s="159">
        <f t="shared" si="236"/>
        <v>119783.22099999998</v>
      </c>
      <c r="I628" s="347">
        <f t="shared" si="237"/>
        <v>-119783.22099999998</v>
      </c>
      <c r="J628" s="310">
        <f t="shared" si="238"/>
        <v>-1</v>
      </c>
      <c r="K628" s="159">
        <f t="shared" si="239"/>
        <v>0</v>
      </c>
      <c r="L628" s="159">
        <f t="shared" si="240"/>
        <v>-5</v>
      </c>
      <c r="M628" s="159">
        <f t="shared" si="241"/>
        <v>5</v>
      </c>
      <c r="N628" s="159">
        <f t="shared" si="242"/>
        <v>0</v>
      </c>
      <c r="O628" s="46"/>
      <c r="P628" s="309">
        <f t="shared" si="243"/>
        <v>-7.996209679572762</v>
      </c>
      <c r="Q628" s="159">
        <f t="shared" si="244"/>
        <v>-5</v>
      </c>
      <c r="R628" s="341"/>
      <c r="S628" s="341">
        <f t="shared" si="245"/>
        <v>-42266.220999999976</v>
      </c>
      <c r="T628" s="341" t="e">
        <f t="shared" si="246"/>
        <v>#DIV/0!</v>
      </c>
      <c r="U628" s="341" t="e">
        <f t="shared" si="247"/>
        <v>#DIV/0!</v>
      </c>
      <c r="V628" s="159">
        <f t="shared" si="248"/>
        <v>77517</v>
      </c>
      <c r="W628" s="309" t="e">
        <f t="shared" si="249"/>
        <v>#DIV/0!</v>
      </c>
      <c r="X628" s="309" t="e">
        <f t="shared" si="250"/>
        <v>#DIV/0!</v>
      </c>
      <c r="Y628" s="309" t="e">
        <f t="shared" si="251"/>
        <v>#DIV/0!</v>
      </c>
      <c r="Z628" s="342" t="e">
        <f t="shared" si="252"/>
        <v>#DIV/0!</v>
      </c>
      <c r="AA628" s="343">
        <f>SUM(L$2:L628)-SUM(AB$2:AB628)</f>
        <v>-119783.22099999998</v>
      </c>
      <c r="AB628" s="344"/>
      <c r="AC628" s="345" t="e">
        <f t="shared" si="253"/>
        <v>#DIV/0!</v>
      </c>
      <c r="AD628" s="345" t="e">
        <f t="shared" si="254"/>
        <v>#DIV/0!</v>
      </c>
    </row>
    <row r="629" spans="1:30" x14ac:dyDescent="0.25">
      <c r="A629" s="402"/>
      <c r="B629" s="336"/>
      <c r="C629" s="299"/>
      <c r="D629" s="147"/>
      <c r="E629" s="22"/>
      <c r="F629" s="158">
        <f t="shared" si="234"/>
        <v>14980</v>
      </c>
      <c r="G629" s="309">
        <f t="shared" si="235"/>
        <v>7.9965434579439236</v>
      </c>
      <c r="H629" s="159">
        <f t="shared" si="236"/>
        <v>119788.22099999998</v>
      </c>
      <c r="I629" s="347">
        <f t="shared" si="237"/>
        <v>-119788.22099999998</v>
      </c>
      <c r="J629" s="310">
        <f t="shared" si="238"/>
        <v>-1</v>
      </c>
      <c r="K629" s="159">
        <f t="shared" si="239"/>
        <v>0</v>
      </c>
      <c r="L629" s="159">
        <f t="shared" si="240"/>
        <v>-5</v>
      </c>
      <c r="M629" s="159">
        <f t="shared" si="241"/>
        <v>5</v>
      </c>
      <c r="N629" s="159">
        <f t="shared" si="242"/>
        <v>0</v>
      </c>
      <c r="O629" s="46"/>
      <c r="P629" s="309">
        <f t="shared" si="243"/>
        <v>-7.9965434579439236</v>
      </c>
      <c r="Q629" s="159">
        <f t="shared" si="244"/>
        <v>-5</v>
      </c>
      <c r="R629" s="341"/>
      <c r="S629" s="341">
        <f t="shared" si="245"/>
        <v>-42271.220999999976</v>
      </c>
      <c r="T629" s="341" t="e">
        <f t="shared" si="246"/>
        <v>#DIV/0!</v>
      </c>
      <c r="U629" s="341" t="e">
        <f t="shared" si="247"/>
        <v>#DIV/0!</v>
      </c>
      <c r="V629" s="159">
        <f t="shared" si="248"/>
        <v>77517</v>
      </c>
      <c r="W629" s="309" t="e">
        <f t="shared" si="249"/>
        <v>#DIV/0!</v>
      </c>
      <c r="X629" s="309" t="e">
        <f t="shared" si="250"/>
        <v>#DIV/0!</v>
      </c>
      <c r="Y629" s="309" t="e">
        <f t="shared" si="251"/>
        <v>#DIV/0!</v>
      </c>
      <c r="Z629" s="342" t="e">
        <f t="shared" si="252"/>
        <v>#DIV/0!</v>
      </c>
      <c r="AA629" s="343">
        <f>SUM(L$2:L629)-SUM(AB$2:AB629)</f>
        <v>-119788.22099999998</v>
      </c>
      <c r="AB629" s="344"/>
      <c r="AC629" s="345" t="e">
        <f t="shared" si="253"/>
        <v>#DIV/0!</v>
      </c>
      <c r="AD629" s="345" t="e">
        <f t="shared" si="254"/>
        <v>#DIV/0!</v>
      </c>
    </row>
    <row r="630" spans="1:30" x14ac:dyDescent="0.25">
      <c r="A630" s="402"/>
      <c r="B630" s="336"/>
      <c r="C630" s="299"/>
      <c r="D630" s="147"/>
      <c r="E630" s="22"/>
      <c r="F630" s="158">
        <f t="shared" si="234"/>
        <v>14980</v>
      </c>
      <c r="G630" s="309">
        <f t="shared" si="235"/>
        <v>7.9968772363150853</v>
      </c>
      <c r="H630" s="159">
        <f t="shared" si="236"/>
        <v>119793.22099999998</v>
      </c>
      <c r="I630" s="347">
        <f t="shared" si="237"/>
        <v>-119793.22099999998</v>
      </c>
      <c r="J630" s="310">
        <f t="shared" si="238"/>
        <v>-1</v>
      </c>
      <c r="K630" s="159">
        <f t="shared" si="239"/>
        <v>0</v>
      </c>
      <c r="L630" s="159">
        <f t="shared" si="240"/>
        <v>-5</v>
      </c>
      <c r="M630" s="159">
        <f t="shared" si="241"/>
        <v>5</v>
      </c>
      <c r="N630" s="159">
        <f t="shared" si="242"/>
        <v>0</v>
      </c>
      <c r="O630" s="46"/>
      <c r="P630" s="309">
        <f t="shared" si="243"/>
        <v>-7.9968772363150853</v>
      </c>
      <c r="Q630" s="159">
        <f t="shared" si="244"/>
        <v>-5</v>
      </c>
      <c r="R630" s="341"/>
      <c r="S630" s="341">
        <f t="shared" si="245"/>
        <v>-42276.220999999976</v>
      </c>
      <c r="T630" s="341" t="e">
        <f t="shared" si="246"/>
        <v>#DIV/0!</v>
      </c>
      <c r="U630" s="341" t="e">
        <f t="shared" si="247"/>
        <v>#DIV/0!</v>
      </c>
      <c r="V630" s="159">
        <f t="shared" si="248"/>
        <v>77517</v>
      </c>
      <c r="W630" s="309" t="e">
        <f t="shared" si="249"/>
        <v>#DIV/0!</v>
      </c>
      <c r="X630" s="309" t="e">
        <f t="shared" si="250"/>
        <v>#DIV/0!</v>
      </c>
      <c r="Y630" s="309" t="e">
        <f t="shared" si="251"/>
        <v>#DIV/0!</v>
      </c>
      <c r="Z630" s="342" t="e">
        <f t="shared" si="252"/>
        <v>#DIV/0!</v>
      </c>
      <c r="AA630" s="343">
        <f>SUM(L$2:L630)-SUM(AB$2:AB630)</f>
        <v>-119793.22099999998</v>
      </c>
      <c r="AB630" s="344"/>
      <c r="AC630" s="345" t="e">
        <f t="shared" si="253"/>
        <v>#DIV/0!</v>
      </c>
      <c r="AD630" s="345" t="e">
        <f t="shared" si="254"/>
        <v>#DIV/0!</v>
      </c>
    </row>
    <row r="631" spans="1:30" x14ac:dyDescent="0.25">
      <c r="A631" s="402"/>
      <c r="B631" s="336"/>
      <c r="C631" s="299"/>
      <c r="D631" s="147"/>
      <c r="E631" s="22"/>
      <c r="F631" s="158">
        <f t="shared" si="234"/>
        <v>14980</v>
      </c>
      <c r="G631" s="309">
        <f t="shared" si="235"/>
        <v>7.997211014686247</v>
      </c>
      <c r="H631" s="159">
        <f t="shared" si="236"/>
        <v>119798.22099999998</v>
      </c>
      <c r="I631" s="347">
        <f t="shared" si="237"/>
        <v>-119798.22099999998</v>
      </c>
      <c r="J631" s="310">
        <f t="shared" si="238"/>
        <v>-1</v>
      </c>
      <c r="K631" s="159">
        <f t="shared" si="239"/>
        <v>0</v>
      </c>
      <c r="L631" s="159">
        <f t="shared" si="240"/>
        <v>-5</v>
      </c>
      <c r="M631" s="159">
        <f t="shared" si="241"/>
        <v>5</v>
      </c>
      <c r="N631" s="159">
        <f t="shared" si="242"/>
        <v>0</v>
      </c>
      <c r="O631" s="46"/>
      <c r="P631" s="309">
        <f t="shared" si="243"/>
        <v>-7.997211014686247</v>
      </c>
      <c r="Q631" s="159">
        <f t="shared" si="244"/>
        <v>-5</v>
      </c>
      <c r="R631" s="341"/>
      <c r="S631" s="341">
        <f t="shared" si="245"/>
        <v>-42281.220999999976</v>
      </c>
      <c r="T631" s="341" t="e">
        <f t="shared" si="246"/>
        <v>#DIV/0!</v>
      </c>
      <c r="U631" s="341" t="e">
        <f t="shared" si="247"/>
        <v>#DIV/0!</v>
      </c>
      <c r="V631" s="159">
        <f t="shared" si="248"/>
        <v>77517</v>
      </c>
      <c r="W631" s="309" t="e">
        <f t="shared" si="249"/>
        <v>#DIV/0!</v>
      </c>
      <c r="X631" s="309" t="e">
        <f t="shared" si="250"/>
        <v>#DIV/0!</v>
      </c>
      <c r="Y631" s="309" t="e">
        <f t="shared" si="251"/>
        <v>#DIV/0!</v>
      </c>
      <c r="Z631" s="342" t="e">
        <f t="shared" si="252"/>
        <v>#DIV/0!</v>
      </c>
      <c r="AA631" s="343">
        <f>SUM(L$2:L631)-SUM(AB$2:AB631)</f>
        <v>-119798.22099999998</v>
      </c>
      <c r="AB631" s="344"/>
      <c r="AC631" s="345" t="e">
        <f t="shared" si="253"/>
        <v>#DIV/0!</v>
      </c>
      <c r="AD631" s="345" t="e">
        <f t="shared" si="254"/>
        <v>#DIV/0!</v>
      </c>
    </row>
    <row r="632" spans="1:30" x14ac:dyDescent="0.25">
      <c r="A632" s="402"/>
      <c r="B632" s="336"/>
      <c r="C632" s="299"/>
      <c r="D632" s="147"/>
      <c r="E632" s="22"/>
      <c r="F632" s="158">
        <f t="shared" si="234"/>
        <v>14980</v>
      </c>
      <c r="G632" s="309">
        <f t="shared" si="235"/>
        <v>7.9975447930574086</v>
      </c>
      <c r="H632" s="159">
        <f t="shared" si="236"/>
        <v>119803.22099999998</v>
      </c>
      <c r="I632" s="347">
        <f t="shared" si="237"/>
        <v>-119803.22099999998</v>
      </c>
      <c r="J632" s="310">
        <f t="shared" si="238"/>
        <v>-1</v>
      </c>
      <c r="K632" s="159">
        <f t="shared" si="239"/>
        <v>0</v>
      </c>
      <c r="L632" s="159">
        <f t="shared" si="240"/>
        <v>-5</v>
      </c>
      <c r="M632" s="159">
        <f t="shared" si="241"/>
        <v>5</v>
      </c>
      <c r="N632" s="159">
        <f t="shared" si="242"/>
        <v>0</v>
      </c>
      <c r="O632" s="46"/>
      <c r="P632" s="309">
        <f t="shared" si="243"/>
        <v>-7.9975447930574086</v>
      </c>
      <c r="Q632" s="159">
        <f t="shared" si="244"/>
        <v>-5</v>
      </c>
      <c r="R632" s="341"/>
      <c r="S632" s="341">
        <f t="shared" si="245"/>
        <v>-42286.220999999976</v>
      </c>
      <c r="T632" s="341" t="e">
        <f t="shared" si="246"/>
        <v>#DIV/0!</v>
      </c>
      <c r="U632" s="341" t="e">
        <f t="shared" si="247"/>
        <v>#DIV/0!</v>
      </c>
      <c r="V632" s="159">
        <f t="shared" si="248"/>
        <v>77517</v>
      </c>
      <c r="W632" s="309" t="e">
        <f t="shared" si="249"/>
        <v>#DIV/0!</v>
      </c>
      <c r="X632" s="309" t="e">
        <f t="shared" si="250"/>
        <v>#DIV/0!</v>
      </c>
      <c r="Y632" s="309" t="e">
        <f t="shared" si="251"/>
        <v>#DIV/0!</v>
      </c>
      <c r="Z632" s="342" t="e">
        <f t="shared" si="252"/>
        <v>#DIV/0!</v>
      </c>
      <c r="AA632" s="343">
        <f>SUM(L$2:L632)-SUM(AB$2:AB632)</f>
        <v>-119803.22099999998</v>
      </c>
      <c r="AB632" s="344"/>
      <c r="AC632" s="345" t="e">
        <f t="shared" si="253"/>
        <v>#DIV/0!</v>
      </c>
      <c r="AD632" s="345" t="e">
        <f t="shared" si="254"/>
        <v>#DIV/0!</v>
      </c>
    </row>
    <row r="633" spans="1:30" x14ac:dyDescent="0.25">
      <c r="A633" s="402"/>
      <c r="B633" s="336"/>
      <c r="C633" s="299"/>
      <c r="D633" s="147"/>
      <c r="E633" s="22"/>
      <c r="F633" s="158">
        <f t="shared" si="234"/>
        <v>14980</v>
      </c>
      <c r="G633" s="309">
        <f t="shared" si="235"/>
        <v>7.9978785714285694</v>
      </c>
      <c r="H633" s="159">
        <f t="shared" si="236"/>
        <v>119808.22099999998</v>
      </c>
      <c r="I633" s="347">
        <f t="shared" si="237"/>
        <v>-119808.22099999998</v>
      </c>
      <c r="J633" s="310">
        <f t="shared" si="238"/>
        <v>-1</v>
      </c>
      <c r="K633" s="159">
        <f t="shared" si="239"/>
        <v>0</v>
      </c>
      <c r="L633" s="159">
        <f t="shared" si="240"/>
        <v>-5</v>
      </c>
      <c r="M633" s="159">
        <f t="shared" si="241"/>
        <v>5</v>
      </c>
      <c r="N633" s="159">
        <f t="shared" si="242"/>
        <v>0</v>
      </c>
      <c r="O633" s="46"/>
      <c r="P633" s="309">
        <f t="shared" si="243"/>
        <v>-7.9978785714285694</v>
      </c>
      <c r="Q633" s="159">
        <f t="shared" si="244"/>
        <v>-5</v>
      </c>
      <c r="R633" s="341"/>
      <c r="S633" s="341">
        <f t="shared" si="245"/>
        <v>-42291.220999999976</v>
      </c>
      <c r="T633" s="341" t="e">
        <f t="shared" si="246"/>
        <v>#DIV/0!</v>
      </c>
      <c r="U633" s="341" t="e">
        <f t="shared" si="247"/>
        <v>#DIV/0!</v>
      </c>
      <c r="V633" s="159">
        <f t="shared" si="248"/>
        <v>77517</v>
      </c>
      <c r="W633" s="309" t="e">
        <f t="shared" si="249"/>
        <v>#DIV/0!</v>
      </c>
      <c r="X633" s="309" t="e">
        <f t="shared" si="250"/>
        <v>#DIV/0!</v>
      </c>
      <c r="Y633" s="309" t="e">
        <f t="shared" si="251"/>
        <v>#DIV/0!</v>
      </c>
      <c r="Z633" s="342" t="e">
        <f t="shared" si="252"/>
        <v>#DIV/0!</v>
      </c>
      <c r="AA633" s="343">
        <f>SUM(L$2:L633)-SUM(AB$2:AB633)</f>
        <v>-119808.22099999998</v>
      </c>
      <c r="AB633" s="344"/>
      <c r="AC633" s="345" t="e">
        <f t="shared" si="253"/>
        <v>#DIV/0!</v>
      </c>
      <c r="AD633" s="345" t="e">
        <f t="shared" si="254"/>
        <v>#DIV/0!</v>
      </c>
    </row>
    <row r="634" spans="1:30" x14ac:dyDescent="0.25">
      <c r="A634" s="402"/>
      <c r="B634" s="336"/>
      <c r="C634" s="299"/>
      <c r="D634" s="147"/>
      <c r="E634" s="22"/>
      <c r="F634" s="158">
        <f t="shared" si="234"/>
        <v>14980</v>
      </c>
      <c r="G634" s="309">
        <f t="shared" si="235"/>
        <v>7.9982123497997311</v>
      </c>
      <c r="H634" s="159">
        <f t="shared" si="236"/>
        <v>119813.22099999998</v>
      </c>
      <c r="I634" s="347">
        <f t="shared" si="237"/>
        <v>-119813.22099999998</v>
      </c>
      <c r="J634" s="310">
        <f t="shared" si="238"/>
        <v>-1</v>
      </c>
      <c r="K634" s="159">
        <f t="shared" si="239"/>
        <v>0</v>
      </c>
      <c r="L634" s="159">
        <f t="shared" si="240"/>
        <v>-5</v>
      </c>
      <c r="M634" s="159">
        <f t="shared" si="241"/>
        <v>5</v>
      </c>
      <c r="N634" s="159">
        <f t="shared" si="242"/>
        <v>0</v>
      </c>
      <c r="O634" s="46"/>
      <c r="P634" s="309">
        <f t="shared" si="243"/>
        <v>-7.9982123497997311</v>
      </c>
      <c r="Q634" s="159">
        <f t="shared" si="244"/>
        <v>-5</v>
      </c>
      <c r="R634" s="341"/>
      <c r="S634" s="341">
        <f t="shared" si="245"/>
        <v>-42296.220999999976</v>
      </c>
      <c r="T634" s="341" t="e">
        <f t="shared" si="246"/>
        <v>#DIV/0!</v>
      </c>
      <c r="U634" s="341" t="e">
        <f t="shared" si="247"/>
        <v>#DIV/0!</v>
      </c>
      <c r="V634" s="159">
        <f t="shared" si="248"/>
        <v>77517</v>
      </c>
      <c r="W634" s="309" t="e">
        <f t="shared" si="249"/>
        <v>#DIV/0!</v>
      </c>
      <c r="X634" s="309" t="e">
        <f t="shared" si="250"/>
        <v>#DIV/0!</v>
      </c>
      <c r="Y634" s="309" t="e">
        <f t="shared" si="251"/>
        <v>#DIV/0!</v>
      </c>
      <c r="Z634" s="342" t="e">
        <f t="shared" si="252"/>
        <v>#DIV/0!</v>
      </c>
      <c r="AA634" s="343">
        <f>SUM(L$2:L634)-SUM(AB$2:AB634)</f>
        <v>-119813.22099999998</v>
      </c>
      <c r="AB634" s="344"/>
      <c r="AC634" s="345" t="e">
        <f t="shared" si="253"/>
        <v>#DIV/0!</v>
      </c>
      <c r="AD634" s="345" t="e">
        <f t="shared" si="254"/>
        <v>#DIV/0!</v>
      </c>
    </row>
    <row r="635" spans="1:30" x14ac:dyDescent="0.25">
      <c r="A635" s="402"/>
      <c r="B635" s="336"/>
      <c r="C635" s="299"/>
      <c r="D635" s="147"/>
      <c r="E635" s="22"/>
      <c r="F635" s="158">
        <f t="shared" si="234"/>
        <v>14980</v>
      </c>
      <c r="G635" s="309">
        <f t="shared" si="235"/>
        <v>7.9985461281708927</v>
      </c>
      <c r="H635" s="159">
        <f t="shared" si="236"/>
        <v>119818.22099999998</v>
      </c>
      <c r="I635" s="347">
        <f t="shared" si="237"/>
        <v>-119818.22099999998</v>
      </c>
      <c r="J635" s="310">
        <f t="shared" si="238"/>
        <v>-1</v>
      </c>
      <c r="K635" s="159">
        <f t="shared" si="239"/>
        <v>0</v>
      </c>
      <c r="L635" s="159">
        <f t="shared" si="240"/>
        <v>-5</v>
      </c>
      <c r="M635" s="159">
        <f t="shared" si="241"/>
        <v>5</v>
      </c>
      <c r="N635" s="159">
        <f t="shared" si="242"/>
        <v>0</v>
      </c>
      <c r="O635" s="46"/>
      <c r="P635" s="309">
        <f t="shared" si="243"/>
        <v>-7.9985461281708927</v>
      </c>
      <c r="Q635" s="159">
        <f t="shared" si="244"/>
        <v>-5</v>
      </c>
      <c r="R635" s="341"/>
      <c r="S635" s="341">
        <f t="shared" si="245"/>
        <v>-42301.220999999976</v>
      </c>
      <c r="T635" s="341" t="e">
        <f t="shared" si="246"/>
        <v>#DIV/0!</v>
      </c>
      <c r="U635" s="341" t="e">
        <f t="shared" si="247"/>
        <v>#DIV/0!</v>
      </c>
      <c r="V635" s="159">
        <f t="shared" si="248"/>
        <v>77517</v>
      </c>
      <c r="W635" s="309" t="e">
        <f t="shared" si="249"/>
        <v>#DIV/0!</v>
      </c>
      <c r="X635" s="309" t="e">
        <f t="shared" si="250"/>
        <v>#DIV/0!</v>
      </c>
      <c r="Y635" s="309" t="e">
        <f t="shared" si="251"/>
        <v>#DIV/0!</v>
      </c>
      <c r="Z635" s="342" t="e">
        <f t="shared" si="252"/>
        <v>#DIV/0!</v>
      </c>
      <c r="AA635" s="343">
        <f>SUM(L$2:L635)-SUM(AB$2:AB635)</f>
        <v>-119818.22099999998</v>
      </c>
      <c r="AB635" s="344"/>
      <c r="AC635" s="345" t="e">
        <f t="shared" si="253"/>
        <v>#DIV/0!</v>
      </c>
      <c r="AD635" s="345" t="e">
        <f t="shared" si="254"/>
        <v>#DIV/0!</v>
      </c>
    </row>
    <row r="636" spans="1:30" x14ac:dyDescent="0.25">
      <c r="A636" s="402"/>
      <c r="B636" s="336"/>
      <c r="C636" s="299"/>
      <c r="D636" s="147"/>
      <c r="E636" s="22"/>
      <c r="F636" s="158">
        <f t="shared" si="234"/>
        <v>14980</v>
      </c>
      <c r="G636" s="309">
        <f t="shared" si="235"/>
        <v>7.9988799065420544</v>
      </c>
      <c r="H636" s="159">
        <f t="shared" si="236"/>
        <v>119823.22099999998</v>
      </c>
      <c r="I636" s="347">
        <f t="shared" si="237"/>
        <v>-119823.22099999998</v>
      </c>
      <c r="J636" s="310">
        <f t="shared" si="238"/>
        <v>-1</v>
      </c>
      <c r="K636" s="159">
        <f t="shared" si="239"/>
        <v>0</v>
      </c>
      <c r="L636" s="159">
        <f t="shared" si="240"/>
        <v>-5</v>
      </c>
      <c r="M636" s="159">
        <f t="shared" si="241"/>
        <v>5</v>
      </c>
      <c r="N636" s="159">
        <f t="shared" si="242"/>
        <v>0</v>
      </c>
      <c r="O636" s="46"/>
      <c r="P636" s="309">
        <f t="shared" si="243"/>
        <v>-7.9988799065420544</v>
      </c>
      <c r="Q636" s="159">
        <f t="shared" si="244"/>
        <v>-5</v>
      </c>
      <c r="R636" s="341"/>
      <c r="S636" s="341">
        <f t="shared" si="245"/>
        <v>-42306.220999999976</v>
      </c>
      <c r="T636" s="341" t="e">
        <f t="shared" si="246"/>
        <v>#DIV/0!</v>
      </c>
      <c r="U636" s="341" t="e">
        <f t="shared" si="247"/>
        <v>#DIV/0!</v>
      </c>
      <c r="V636" s="159">
        <f t="shared" si="248"/>
        <v>77517</v>
      </c>
      <c r="W636" s="309" t="e">
        <f t="shared" si="249"/>
        <v>#DIV/0!</v>
      </c>
      <c r="X636" s="309" t="e">
        <f t="shared" si="250"/>
        <v>#DIV/0!</v>
      </c>
      <c r="Y636" s="309" t="e">
        <f t="shared" si="251"/>
        <v>#DIV/0!</v>
      </c>
      <c r="Z636" s="342" t="e">
        <f t="shared" si="252"/>
        <v>#DIV/0!</v>
      </c>
      <c r="AA636" s="343">
        <f>SUM(L$2:L636)-SUM(AB$2:AB636)</f>
        <v>-119823.22099999998</v>
      </c>
      <c r="AB636" s="344"/>
      <c r="AC636" s="345" t="e">
        <f t="shared" si="253"/>
        <v>#DIV/0!</v>
      </c>
      <c r="AD636" s="345" t="e">
        <f t="shared" si="254"/>
        <v>#DIV/0!</v>
      </c>
    </row>
    <row r="637" spans="1:30" x14ac:dyDescent="0.25">
      <c r="A637" s="402"/>
      <c r="B637" s="336"/>
      <c r="C637" s="299"/>
      <c r="D637" s="147"/>
      <c r="E637" s="22"/>
      <c r="F637" s="158">
        <f t="shared" si="234"/>
        <v>14980</v>
      </c>
      <c r="G637" s="309">
        <f t="shared" si="235"/>
        <v>7.999213684913216</v>
      </c>
      <c r="H637" s="159">
        <f t="shared" si="236"/>
        <v>119828.22099999998</v>
      </c>
      <c r="I637" s="347">
        <f t="shared" si="237"/>
        <v>-119828.22099999998</v>
      </c>
      <c r="J637" s="310">
        <f t="shared" si="238"/>
        <v>-1</v>
      </c>
      <c r="K637" s="159">
        <f t="shared" si="239"/>
        <v>0</v>
      </c>
      <c r="L637" s="159">
        <f t="shared" si="240"/>
        <v>-5</v>
      </c>
      <c r="M637" s="159">
        <f t="shared" si="241"/>
        <v>5</v>
      </c>
      <c r="N637" s="159">
        <f t="shared" si="242"/>
        <v>0</v>
      </c>
      <c r="O637" s="46"/>
      <c r="P637" s="309">
        <f t="shared" si="243"/>
        <v>-7.999213684913216</v>
      </c>
      <c r="Q637" s="159">
        <f t="shared" si="244"/>
        <v>-5</v>
      </c>
      <c r="R637" s="341"/>
      <c r="S637" s="341">
        <f t="shared" si="245"/>
        <v>-42311.220999999976</v>
      </c>
      <c r="T637" s="341" t="e">
        <f t="shared" si="246"/>
        <v>#DIV/0!</v>
      </c>
      <c r="U637" s="341" t="e">
        <f t="shared" si="247"/>
        <v>#DIV/0!</v>
      </c>
      <c r="V637" s="159">
        <f t="shared" si="248"/>
        <v>77517</v>
      </c>
      <c r="W637" s="309" t="e">
        <f t="shared" si="249"/>
        <v>#DIV/0!</v>
      </c>
      <c r="X637" s="309" t="e">
        <f t="shared" si="250"/>
        <v>#DIV/0!</v>
      </c>
      <c r="Y637" s="309" t="e">
        <f t="shared" si="251"/>
        <v>#DIV/0!</v>
      </c>
      <c r="Z637" s="342" t="e">
        <f t="shared" si="252"/>
        <v>#DIV/0!</v>
      </c>
      <c r="AA637" s="343">
        <f>SUM(L$2:L637)-SUM(AB$2:AB637)</f>
        <v>-119828.22099999998</v>
      </c>
      <c r="AB637" s="344"/>
      <c r="AC637" s="345" t="e">
        <f t="shared" si="253"/>
        <v>#DIV/0!</v>
      </c>
      <c r="AD637" s="345" t="e">
        <f t="shared" si="254"/>
        <v>#DIV/0!</v>
      </c>
    </row>
    <row r="638" spans="1:30" x14ac:dyDescent="0.25">
      <c r="A638" s="402"/>
      <c r="B638" s="336"/>
      <c r="C638" s="299"/>
      <c r="D638" s="147"/>
      <c r="E638" s="22"/>
      <c r="F638" s="158">
        <f t="shared" si="234"/>
        <v>14980</v>
      </c>
      <c r="G638" s="309">
        <f t="shared" si="235"/>
        <v>7.9995474632843777</v>
      </c>
      <c r="H638" s="159">
        <f t="shared" si="236"/>
        <v>119833.22099999998</v>
      </c>
      <c r="I638" s="347">
        <f t="shared" si="237"/>
        <v>-119833.22099999998</v>
      </c>
      <c r="J638" s="310">
        <f t="shared" si="238"/>
        <v>-1</v>
      </c>
      <c r="K638" s="159">
        <f t="shared" si="239"/>
        <v>0</v>
      </c>
      <c r="L638" s="159">
        <f t="shared" si="240"/>
        <v>-5</v>
      </c>
      <c r="M638" s="159">
        <f t="shared" si="241"/>
        <v>5</v>
      </c>
      <c r="N638" s="159">
        <f t="shared" si="242"/>
        <v>0</v>
      </c>
      <c r="O638" s="46"/>
      <c r="P638" s="309">
        <f t="shared" si="243"/>
        <v>-7.9995474632843777</v>
      </c>
      <c r="Q638" s="159">
        <f t="shared" si="244"/>
        <v>-5</v>
      </c>
      <c r="R638" s="341"/>
      <c r="S638" s="341">
        <f t="shared" si="245"/>
        <v>-42316.220999999976</v>
      </c>
      <c r="T638" s="341" t="e">
        <f t="shared" si="246"/>
        <v>#DIV/0!</v>
      </c>
      <c r="U638" s="341" t="e">
        <f t="shared" si="247"/>
        <v>#DIV/0!</v>
      </c>
      <c r="V638" s="159">
        <f t="shared" si="248"/>
        <v>77517</v>
      </c>
      <c r="W638" s="309" t="e">
        <f t="shared" si="249"/>
        <v>#DIV/0!</v>
      </c>
      <c r="X638" s="309" t="e">
        <f t="shared" si="250"/>
        <v>#DIV/0!</v>
      </c>
      <c r="Y638" s="309" t="e">
        <f t="shared" si="251"/>
        <v>#DIV/0!</v>
      </c>
      <c r="Z638" s="342" t="e">
        <f t="shared" si="252"/>
        <v>#DIV/0!</v>
      </c>
      <c r="AA638" s="343">
        <f>SUM(L$2:L638)-SUM(AB$2:AB638)</f>
        <v>-119833.22099999998</v>
      </c>
      <c r="AB638" s="344"/>
      <c r="AC638" s="345" t="e">
        <f t="shared" si="253"/>
        <v>#DIV/0!</v>
      </c>
      <c r="AD638" s="345" t="e">
        <f t="shared" si="254"/>
        <v>#DIV/0!</v>
      </c>
    </row>
    <row r="639" spans="1:30" x14ac:dyDescent="0.25">
      <c r="A639" s="402"/>
      <c r="B639" s="336"/>
      <c r="C639" s="299"/>
      <c r="D639" s="147"/>
      <c r="E639" s="22"/>
      <c r="F639" s="158">
        <f t="shared" si="234"/>
        <v>14980</v>
      </c>
      <c r="G639" s="309">
        <f t="shared" si="235"/>
        <v>7.9998812416555394</v>
      </c>
      <c r="H639" s="159">
        <f t="shared" si="236"/>
        <v>119838.22099999998</v>
      </c>
      <c r="I639" s="347">
        <f t="shared" si="237"/>
        <v>-119838.22099999998</v>
      </c>
      <c r="J639" s="310">
        <f t="shared" si="238"/>
        <v>-1</v>
      </c>
      <c r="K639" s="159">
        <f t="shared" si="239"/>
        <v>0</v>
      </c>
      <c r="L639" s="159">
        <f t="shared" si="240"/>
        <v>-5</v>
      </c>
      <c r="M639" s="159">
        <f t="shared" si="241"/>
        <v>5</v>
      </c>
      <c r="N639" s="159">
        <f t="shared" si="242"/>
        <v>0</v>
      </c>
      <c r="O639" s="46"/>
      <c r="P639" s="309">
        <f t="shared" si="243"/>
        <v>-7.9998812416555394</v>
      </c>
      <c r="Q639" s="159">
        <f t="shared" si="244"/>
        <v>-5</v>
      </c>
      <c r="R639" s="341"/>
      <c r="S639" s="341">
        <f t="shared" si="245"/>
        <v>-42321.220999999976</v>
      </c>
      <c r="T639" s="341" t="e">
        <f t="shared" si="246"/>
        <v>#DIV/0!</v>
      </c>
      <c r="U639" s="341" t="e">
        <f t="shared" si="247"/>
        <v>#DIV/0!</v>
      </c>
      <c r="V639" s="159">
        <f t="shared" si="248"/>
        <v>77517</v>
      </c>
      <c r="W639" s="309" t="e">
        <f t="shared" si="249"/>
        <v>#DIV/0!</v>
      </c>
      <c r="X639" s="309" t="e">
        <f t="shared" si="250"/>
        <v>#DIV/0!</v>
      </c>
      <c r="Y639" s="309" t="e">
        <f t="shared" si="251"/>
        <v>#DIV/0!</v>
      </c>
      <c r="Z639" s="342" t="e">
        <f t="shared" si="252"/>
        <v>#DIV/0!</v>
      </c>
      <c r="AA639" s="343">
        <f>SUM(L$2:L639)-SUM(AB$2:AB639)</f>
        <v>-119838.22099999998</v>
      </c>
      <c r="AB639" s="344"/>
      <c r="AC639" s="345" t="e">
        <f t="shared" si="253"/>
        <v>#DIV/0!</v>
      </c>
      <c r="AD639" s="345" t="e">
        <f t="shared" si="254"/>
        <v>#DIV/0!</v>
      </c>
    </row>
    <row r="640" spans="1:30" x14ac:dyDescent="0.25">
      <c r="A640" s="402"/>
      <c r="B640" s="336"/>
      <c r="C640" s="299"/>
      <c r="D640" s="147"/>
      <c r="E640" s="22"/>
      <c r="F640" s="158">
        <f t="shared" si="234"/>
        <v>14980</v>
      </c>
      <c r="G640" s="309">
        <f t="shared" si="235"/>
        <v>8.000215020026701</v>
      </c>
      <c r="H640" s="159">
        <f t="shared" si="236"/>
        <v>119843.22099999998</v>
      </c>
      <c r="I640" s="347">
        <f t="shared" si="237"/>
        <v>-119843.22099999998</v>
      </c>
      <c r="J640" s="310">
        <f t="shared" si="238"/>
        <v>-1</v>
      </c>
      <c r="K640" s="159">
        <f t="shared" si="239"/>
        <v>0</v>
      </c>
      <c r="L640" s="159">
        <f t="shared" si="240"/>
        <v>-5</v>
      </c>
      <c r="M640" s="159">
        <f t="shared" si="241"/>
        <v>5</v>
      </c>
      <c r="N640" s="159">
        <f t="shared" si="242"/>
        <v>0</v>
      </c>
      <c r="O640" s="46"/>
      <c r="P640" s="309">
        <f t="shared" si="243"/>
        <v>-8.000215020026701</v>
      </c>
      <c r="Q640" s="159">
        <f t="shared" si="244"/>
        <v>-5</v>
      </c>
      <c r="R640" s="341"/>
      <c r="S640" s="341">
        <f t="shared" si="245"/>
        <v>-42326.220999999976</v>
      </c>
      <c r="T640" s="341" t="e">
        <f t="shared" si="246"/>
        <v>#DIV/0!</v>
      </c>
      <c r="U640" s="341" t="e">
        <f t="shared" si="247"/>
        <v>#DIV/0!</v>
      </c>
      <c r="V640" s="159">
        <f t="shared" si="248"/>
        <v>77517</v>
      </c>
      <c r="W640" s="309" t="e">
        <f t="shared" si="249"/>
        <v>#DIV/0!</v>
      </c>
      <c r="X640" s="309" t="e">
        <f t="shared" si="250"/>
        <v>#DIV/0!</v>
      </c>
      <c r="Y640" s="309" t="e">
        <f t="shared" si="251"/>
        <v>#DIV/0!</v>
      </c>
      <c r="Z640" s="342" t="e">
        <f t="shared" si="252"/>
        <v>#DIV/0!</v>
      </c>
      <c r="AA640" s="343">
        <f>SUM(L$2:L640)-SUM(AB$2:AB640)</f>
        <v>-119843.22099999998</v>
      </c>
      <c r="AB640" s="344"/>
      <c r="AC640" s="345" t="e">
        <f t="shared" si="253"/>
        <v>#DIV/0!</v>
      </c>
      <c r="AD640" s="345" t="e">
        <f t="shared" si="254"/>
        <v>#DIV/0!</v>
      </c>
    </row>
    <row r="641" spans="1:30" x14ac:dyDescent="0.25">
      <c r="A641" s="402"/>
      <c r="B641" s="336"/>
      <c r="C641" s="299"/>
      <c r="D641" s="147"/>
      <c r="E641" s="22"/>
      <c r="F641" s="158">
        <f t="shared" si="234"/>
        <v>14980</v>
      </c>
      <c r="G641" s="309">
        <f t="shared" si="235"/>
        <v>8.0005487983978618</v>
      </c>
      <c r="H641" s="159">
        <f t="shared" si="236"/>
        <v>119848.22099999998</v>
      </c>
      <c r="I641" s="347">
        <f t="shared" si="237"/>
        <v>-119848.22099999998</v>
      </c>
      <c r="J641" s="310">
        <f t="shared" si="238"/>
        <v>-1</v>
      </c>
      <c r="K641" s="159">
        <f t="shared" si="239"/>
        <v>0</v>
      </c>
      <c r="L641" s="159">
        <f t="shared" si="240"/>
        <v>-5</v>
      </c>
      <c r="M641" s="159">
        <f t="shared" si="241"/>
        <v>5</v>
      </c>
      <c r="N641" s="159">
        <f t="shared" si="242"/>
        <v>0</v>
      </c>
      <c r="O641" s="46"/>
      <c r="P641" s="309">
        <f t="shared" si="243"/>
        <v>-8.0005487983978618</v>
      </c>
      <c r="Q641" s="159">
        <f t="shared" si="244"/>
        <v>-5</v>
      </c>
      <c r="R641" s="341"/>
      <c r="S641" s="341">
        <f t="shared" si="245"/>
        <v>-42331.220999999976</v>
      </c>
      <c r="T641" s="341" t="e">
        <f t="shared" si="246"/>
        <v>#DIV/0!</v>
      </c>
      <c r="U641" s="341" t="e">
        <f t="shared" si="247"/>
        <v>#DIV/0!</v>
      </c>
      <c r="V641" s="159">
        <f t="shared" si="248"/>
        <v>77517</v>
      </c>
      <c r="W641" s="309" t="e">
        <f t="shared" si="249"/>
        <v>#DIV/0!</v>
      </c>
      <c r="X641" s="309" t="e">
        <f t="shared" si="250"/>
        <v>#DIV/0!</v>
      </c>
      <c r="Y641" s="309" t="e">
        <f t="shared" si="251"/>
        <v>#DIV/0!</v>
      </c>
      <c r="Z641" s="342" t="e">
        <f t="shared" si="252"/>
        <v>#DIV/0!</v>
      </c>
      <c r="AA641" s="343">
        <f>SUM(L$2:L641)-SUM(AB$2:AB641)</f>
        <v>-119848.22099999998</v>
      </c>
      <c r="AB641" s="344"/>
      <c r="AC641" s="345" t="e">
        <f t="shared" si="253"/>
        <v>#DIV/0!</v>
      </c>
      <c r="AD641" s="345" t="e">
        <f t="shared" si="254"/>
        <v>#DIV/0!</v>
      </c>
    </row>
    <row r="642" spans="1:30" x14ac:dyDescent="0.25">
      <c r="A642" s="402"/>
      <c r="B642" s="336"/>
      <c r="C642" s="299"/>
      <c r="D642" s="147"/>
      <c r="E642" s="22"/>
      <c r="F642" s="158">
        <f t="shared" si="234"/>
        <v>14980</v>
      </c>
      <c r="G642" s="309">
        <f t="shared" si="235"/>
        <v>8.0008825767690244</v>
      </c>
      <c r="H642" s="159">
        <f t="shared" si="236"/>
        <v>119853.22099999998</v>
      </c>
      <c r="I642" s="347">
        <f t="shared" si="237"/>
        <v>-119853.22099999998</v>
      </c>
      <c r="J642" s="310">
        <f t="shared" si="238"/>
        <v>-1</v>
      </c>
      <c r="K642" s="159">
        <f t="shared" si="239"/>
        <v>0</v>
      </c>
      <c r="L642" s="159">
        <f t="shared" si="240"/>
        <v>-5</v>
      </c>
      <c r="M642" s="159">
        <f t="shared" si="241"/>
        <v>5</v>
      </c>
      <c r="N642" s="159">
        <f t="shared" si="242"/>
        <v>0</v>
      </c>
      <c r="O642" s="46"/>
      <c r="P642" s="309">
        <f t="shared" si="243"/>
        <v>-8.0008825767690244</v>
      </c>
      <c r="Q642" s="159">
        <f t="shared" si="244"/>
        <v>-5</v>
      </c>
      <c r="R642" s="341"/>
      <c r="S642" s="341">
        <f t="shared" si="245"/>
        <v>-42336.220999999976</v>
      </c>
      <c r="T642" s="341" t="e">
        <f t="shared" si="246"/>
        <v>#DIV/0!</v>
      </c>
      <c r="U642" s="341" t="e">
        <f t="shared" si="247"/>
        <v>#DIV/0!</v>
      </c>
      <c r="V642" s="159">
        <f t="shared" si="248"/>
        <v>77517</v>
      </c>
      <c r="W642" s="309" t="e">
        <f t="shared" si="249"/>
        <v>#DIV/0!</v>
      </c>
      <c r="X642" s="309" t="e">
        <f t="shared" si="250"/>
        <v>#DIV/0!</v>
      </c>
      <c r="Y642" s="309" t="e">
        <f t="shared" si="251"/>
        <v>#DIV/0!</v>
      </c>
      <c r="Z642" s="342" t="e">
        <f t="shared" si="252"/>
        <v>#DIV/0!</v>
      </c>
      <c r="AA642" s="343">
        <f>SUM(L$2:L642)-SUM(AB$2:AB642)</f>
        <v>-119853.22099999998</v>
      </c>
      <c r="AB642" s="344"/>
      <c r="AC642" s="345" t="e">
        <f t="shared" si="253"/>
        <v>#DIV/0!</v>
      </c>
      <c r="AD642" s="345" t="e">
        <f t="shared" si="254"/>
        <v>#DIV/0!</v>
      </c>
    </row>
    <row r="643" spans="1:30" x14ac:dyDescent="0.25">
      <c r="A643" s="402"/>
      <c r="B643" s="336"/>
      <c r="C643" s="299"/>
      <c r="D643" s="147"/>
      <c r="E643" s="22"/>
      <c r="F643" s="158">
        <f t="shared" ref="F643:F706" si="255">IF(C643="买",F642+D643,F642-D643)</f>
        <v>14980</v>
      </c>
      <c r="G643" s="309">
        <f t="shared" ref="G643:G706" si="256">H643/F643</f>
        <v>8.0012163551401851</v>
      </c>
      <c r="H643" s="159">
        <f t="shared" ref="H643:H706" si="257">IF(C643="买",H642+D643*E643+M643+N643,H642+-1*D643*E643+M643+N643)+O642</f>
        <v>119858.22099999998</v>
      </c>
      <c r="I643" s="347">
        <f t="shared" ref="I643:I706" si="258">-H643+K643</f>
        <v>-119858.22099999998</v>
      </c>
      <c r="J643" s="310">
        <f t="shared" ref="J643:J706" si="259">(E643-G643)/G643</f>
        <v>-1</v>
      </c>
      <c r="K643" s="159">
        <f t="shared" ref="K643:K706" si="260">F643*E643</f>
        <v>0</v>
      </c>
      <c r="L643" s="159">
        <f t="shared" ref="L643:L706" si="261">I643-I642</f>
        <v>-5</v>
      </c>
      <c r="M643" s="159">
        <f t="shared" ref="M643:M706" si="262">IF(D643*E643*2.5/10000&gt;5,D643*E643*2.5/10000,5)</f>
        <v>5</v>
      </c>
      <c r="N643" s="159">
        <f t="shared" ref="N643:N706" si="263">IF(C643="卖",D643*E643/1000,0)</f>
        <v>0</v>
      </c>
      <c r="O643" s="46"/>
      <c r="P643" s="309">
        <f t="shared" ref="P643:P706" si="264">E643-G643</f>
        <v>-8.0012163551401851</v>
      </c>
      <c r="Q643" s="159">
        <f t="shared" ref="Q643:Q706" si="265">(H643-H642)*-1</f>
        <v>-5</v>
      </c>
      <c r="R643" s="341"/>
      <c r="S643" s="341">
        <f t="shared" ref="S643:S706" si="266">S642+Q643+O643+R643</f>
        <v>-42341.220999999976</v>
      </c>
      <c r="T643" s="341" t="e">
        <f t="shared" ref="T643:T706" si="267">S643/E643</f>
        <v>#DIV/0!</v>
      </c>
      <c r="U643" s="341" t="e">
        <f t="shared" ref="U643:U706" si="268">F643+T643</f>
        <v>#DIV/0!</v>
      </c>
      <c r="V643" s="159">
        <f t="shared" ref="V643:V706" si="269">H643+S643</f>
        <v>77517</v>
      </c>
      <c r="W643" s="309" t="e">
        <f t="shared" ref="W643:W706" si="270">V643/U643</f>
        <v>#DIV/0!</v>
      </c>
      <c r="X643" s="309" t="e">
        <f t="shared" ref="X643:X706" si="271">W643-G643</f>
        <v>#DIV/0!</v>
      </c>
      <c r="Y643" s="309" t="e">
        <f t="shared" ref="Y643:Y706" si="272">(X643-P643)*-1</f>
        <v>#DIV/0!</v>
      </c>
      <c r="Z643" s="342" t="e">
        <f t="shared" ref="Z643:Z706" si="273">F643/U643</f>
        <v>#DIV/0!</v>
      </c>
      <c r="AA643" s="343">
        <f>SUM(L$2:L643)-SUM(AB$2:AB643)</f>
        <v>-119858.22099999998</v>
      </c>
      <c r="AB643" s="344"/>
      <c r="AC643" s="345" t="e">
        <f t="shared" ref="AC643:AC706" si="274">I643/E643*(1-0.0005)</f>
        <v>#DIV/0!</v>
      </c>
      <c r="AD643" s="345" t="e">
        <f t="shared" ref="AD643:AD706" si="275">AC643-F643</f>
        <v>#DIV/0!</v>
      </c>
    </row>
    <row r="644" spans="1:30" x14ac:dyDescent="0.25">
      <c r="A644" s="402"/>
      <c r="B644" s="336"/>
      <c r="C644" s="299"/>
      <c r="D644" s="147"/>
      <c r="E644" s="22"/>
      <c r="F644" s="158">
        <f t="shared" si="255"/>
        <v>14980</v>
      </c>
      <c r="G644" s="309">
        <f t="shared" si="256"/>
        <v>8.0015501335113477</v>
      </c>
      <c r="H644" s="159">
        <f t="shared" si="257"/>
        <v>119863.22099999998</v>
      </c>
      <c r="I644" s="347">
        <f t="shared" si="258"/>
        <v>-119863.22099999998</v>
      </c>
      <c r="J644" s="310">
        <f t="shared" si="259"/>
        <v>-1</v>
      </c>
      <c r="K644" s="159">
        <f t="shared" si="260"/>
        <v>0</v>
      </c>
      <c r="L644" s="159">
        <f t="shared" si="261"/>
        <v>-5</v>
      </c>
      <c r="M644" s="159">
        <f t="shared" si="262"/>
        <v>5</v>
      </c>
      <c r="N644" s="159">
        <f t="shared" si="263"/>
        <v>0</v>
      </c>
      <c r="O644" s="46"/>
      <c r="P644" s="309">
        <f t="shared" si="264"/>
        <v>-8.0015501335113477</v>
      </c>
      <c r="Q644" s="159">
        <f t="shared" si="265"/>
        <v>-5</v>
      </c>
      <c r="R644" s="341"/>
      <c r="S644" s="341">
        <f t="shared" si="266"/>
        <v>-42346.220999999976</v>
      </c>
      <c r="T644" s="341" t="e">
        <f t="shared" si="267"/>
        <v>#DIV/0!</v>
      </c>
      <c r="U644" s="341" t="e">
        <f t="shared" si="268"/>
        <v>#DIV/0!</v>
      </c>
      <c r="V644" s="159">
        <f t="shared" si="269"/>
        <v>77517</v>
      </c>
      <c r="W644" s="309" t="e">
        <f t="shared" si="270"/>
        <v>#DIV/0!</v>
      </c>
      <c r="X644" s="309" t="e">
        <f t="shared" si="271"/>
        <v>#DIV/0!</v>
      </c>
      <c r="Y644" s="309" t="e">
        <f t="shared" si="272"/>
        <v>#DIV/0!</v>
      </c>
      <c r="Z644" s="342" t="e">
        <f t="shared" si="273"/>
        <v>#DIV/0!</v>
      </c>
      <c r="AA644" s="343">
        <f>SUM(L$2:L644)-SUM(AB$2:AB644)</f>
        <v>-119863.22099999998</v>
      </c>
      <c r="AB644" s="344"/>
      <c r="AC644" s="345" t="e">
        <f t="shared" si="274"/>
        <v>#DIV/0!</v>
      </c>
      <c r="AD644" s="345" t="e">
        <f t="shared" si="275"/>
        <v>#DIV/0!</v>
      </c>
    </row>
    <row r="645" spans="1:30" x14ac:dyDescent="0.25">
      <c r="A645" s="402"/>
      <c r="B645" s="336"/>
      <c r="C645" s="299"/>
      <c r="D645" s="147"/>
      <c r="E645" s="22"/>
      <c r="F645" s="158">
        <f t="shared" si="255"/>
        <v>14980</v>
      </c>
      <c r="G645" s="309">
        <f t="shared" si="256"/>
        <v>8.0018839118825085</v>
      </c>
      <c r="H645" s="159">
        <f t="shared" si="257"/>
        <v>119868.22099999998</v>
      </c>
      <c r="I645" s="347">
        <f t="shared" si="258"/>
        <v>-119868.22099999998</v>
      </c>
      <c r="J645" s="310">
        <f t="shared" si="259"/>
        <v>-1</v>
      </c>
      <c r="K645" s="159">
        <f t="shared" si="260"/>
        <v>0</v>
      </c>
      <c r="L645" s="159">
        <f t="shared" si="261"/>
        <v>-5</v>
      </c>
      <c r="M645" s="159">
        <f t="shared" si="262"/>
        <v>5</v>
      </c>
      <c r="N645" s="159">
        <f t="shared" si="263"/>
        <v>0</v>
      </c>
      <c r="O645" s="46"/>
      <c r="P645" s="309">
        <f t="shared" si="264"/>
        <v>-8.0018839118825085</v>
      </c>
      <c r="Q645" s="159">
        <f t="shared" si="265"/>
        <v>-5</v>
      </c>
      <c r="R645" s="341"/>
      <c r="S645" s="341">
        <f t="shared" si="266"/>
        <v>-42351.220999999976</v>
      </c>
      <c r="T645" s="341" t="e">
        <f t="shared" si="267"/>
        <v>#DIV/0!</v>
      </c>
      <c r="U645" s="341" t="e">
        <f t="shared" si="268"/>
        <v>#DIV/0!</v>
      </c>
      <c r="V645" s="159">
        <f t="shared" si="269"/>
        <v>77517</v>
      </c>
      <c r="W645" s="309" t="e">
        <f t="shared" si="270"/>
        <v>#DIV/0!</v>
      </c>
      <c r="X645" s="309" t="e">
        <f t="shared" si="271"/>
        <v>#DIV/0!</v>
      </c>
      <c r="Y645" s="309" t="e">
        <f t="shared" si="272"/>
        <v>#DIV/0!</v>
      </c>
      <c r="Z645" s="342" t="e">
        <f t="shared" si="273"/>
        <v>#DIV/0!</v>
      </c>
      <c r="AA645" s="343">
        <f>SUM(L$2:L645)-SUM(AB$2:AB645)</f>
        <v>-119868.22099999998</v>
      </c>
      <c r="AB645" s="344"/>
      <c r="AC645" s="345" t="e">
        <f t="shared" si="274"/>
        <v>#DIV/0!</v>
      </c>
      <c r="AD645" s="345" t="e">
        <f t="shared" si="275"/>
        <v>#DIV/0!</v>
      </c>
    </row>
    <row r="646" spans="1:30" x14ac:dyDescent="0.25">
      <c r="A646" s="402"/>
      <c r="B646" s="336"/>
      <c r="C646" s="299"/>
      <c r="D646" s="147"/>
      <c r="E646" s="22"/>
      <c r="F646" s="158">
        <f t="shared" si="255"/>
        <v>14980</v>
      </c>
      <c r="G646" s="309">
        <f t="shared" si="256"/>
        <v>8.0022176902536692</v>
      </c>
      <c r="H646" s="159">
        <f t="shared" si="257"/>
        <v>119873.22099999998</v>
      </c>
      <c r="I646" s="347">
        <f t="shared" si="258"/>
        <v>-119873.22099999998</v>
      </c>
      <c r="J646" s="310">
        <f t="shared" si="259"/>
        <v>-1</v>
      </c>
      <c r="K646" s="159">
        <f t="shared" si="260"/>
        <v>0</v>
      </c>
      <c r="L646" s="159">
        <f t="shared" si="261"/>
        <v>-5</v>
      </c>
      <c r="M646" s="159">
        <f t="shared" si="262"/>
        <v>5</v>
      </c>
      <c r="N646" s="159">
        <f t="shared" si="263"/>
        <v>0</v>
      </c>
      <c r="O646" s="46"/>
      <c r="P646" s="309">
        <f t="shared" si="264"/>
        <v>-8.0022176902536692</v>
      </c>
      <c r="Q646" s="159">
        <f t="shared" si="265"/>
        <v>-5</v>
      </c>
      <c r="R646" s="341"/>
      <c r="S646" s="341">
        <f t="shared" si="266"/>
        <v>-42356.220999999976</v>
      </c>
      <c r="T646" s="341" t="e">
        <f t="shared" si="267"/>
        <v>#DIV/0!</v>
      </c>
      <c r="U646" s="341" t="e">
        <f t="shared" si="268"/>
        <v>#DIV/0!</v>
      </c>
      <c r="V646" s="159">
        <f t="shared" si="269"/>
        <v>77517</v>
      </c>
      <c r="W646" s="309" t="e">
        <f t="shared" si="270"/>
        <v>#DIV/0!</v>
      </c>
      <c r="X646" s="309" t="e">
        <f t="shared" si="271"/>
        <v>#DIV/0!</v>
      </c>
      <c r="Y646" s="309" t="e">
        <f t="shared" si="272"/>
        <v>#DIV/0!</v>
      </c>
      <c r="Z646" s="342" t="e">
        <f t="shared" si="273"/>
        <v>#DIV/0!</v>
      </c>
      <c r="AA646" s="343">
        <f>SUM(L$2:L646)-SUM(AB$2:AB646)</f>
        <v>-119873.22099999998</v>
      </c>
      <c r="AB646" s="344"/>
      <c r="AC646" s="345" t="e">
        <f t="shared" si="274"/>
        <v>#DIV/0!</v>
      </c>
      <c r="AD646" s="345" t="e">
        <f t="shared" si="275"/>
        <v>#DIV/0!</v>
      </c>
    </row>
    <row r="647" spans="1:30" x14ac:dyDescent="0.25">
      <c r="A647" s="402"/>
      <c r="B647" s="336"/>
      <c r="C647" s="299"/>
      <c r="D647" s="147"/>
      <c r="E647" s="22"/>
      <c r="F647" s="158">
        <f t="shared" si="255"/>
        <v>14980</v>
      </c>
      <c r="G647" s="309">
        <f t="shared" si="256"/>
        <v>8.0025514686248318</v>
      </c>
      <c r="H647" s="159">
        <f t="shared" si="257"/>
        <v>119878.22099999998</v>
      </c>
      <c r="I647" s="347">
        <f t="shared" si="258"/>
        <v>-119878.22099999998</v>
      </c>
      <c r="J647" s="310">
        <f t="shared" si="259"/>
        <v>-1</v>
      </c>
      <c r="K647" s="159">
        <f t="shared" si="260"/>
        <v>0</v>
      </c>
      <c r="L647" s="159">
        <f t="shared" si="261"/>
        <v>-5</v>
      </c>
      <c r="M647" s="159">
        <f t="shared" si="262"/>
        <v>5</v>
      </c>
      <c r="N647" s="159">
        <f t="shared" si="263"/>
        <v>0</v>
      </c>
      <c r="O647" s="46"/>
      <c r="P647" s="309">
        <f t="shared" si="264"/>
        <v>-8.0025514686248318</v>
      </c>
      <c r="Q647" s="159">
        <f t="shared" si="265"/>
        <v>-5</v>
      </c>
      <c r="R647" s="341"/>
      <c r="S647" s="341">
        <f t="shared" si="266"/>
        <v>-42361.220999999976</v>
      </c>
      <c r="T647" s="341" t="e">
        <f t="shared" si="267"/>
        <v>#DIV/0!</v>
      </c>
      <c r="U647" s="341" t="e">
        <f t="shared" si="268"/>
        <v>#DIV/0!</v>
      </c>
      <c r="V647" s="159">
        <f t="shared" si="269"/>
        <v>77517</v>
      </c>
      <c r="W647" s="309" t="e">
        <f t="shared" si="270"/>
        <v>#DIV/0!</v>
      </c>
      <c r="X647" s="309" t="e">
        <f t="shared" si="271"/>
        <v>#DIV/0!</v>
      </c>
      <c r="Y647" s="309" t="e">
        <f t="shared" si="272"/>
        <v>#DIV/0!</v>
      </c>
      <c r="Z647" s="342" t="e">
        <f t="shared" si="273"/>
        <v>#DIV/0!</v>
      </c>
      <c r="AA647" s="343">
        <f>SUM(L$2:L647)-SUM(AB$2:AB647)</f>
        <v>-119878.22099999998</v>
      </c>
      <c r="AB647" s="344"/>
      <c r="AC647" s="345" t="e">
        <f t="shared" si="274"/>
        <v>#DIV/0!</v>
      </c>
      <c r="AD647" s="345" t="e">
        <f t="shared" si="275"/>
        <v>#DIV/0!</v>
      </c>
    </row>
    <row r="648" spans="1:30" x14ac:dyDescent="0.25">
      <c r="A648" s="402"/>
      <c r="B648" s="336"/>
      <c r="C648" s="299"/>
      <c r="D648" s="147"/>
      <c r="E648" s="22"/>
      <c r="F648" s="158">
        <f t="shared" si="255"/>
        <v>14980</v>
      </c>
      <c r="G648" s="309">
        <f t="shared" si="256"/>
        <v>8.0028852469959926</v>
      </c>
      <c r="H648" s="159">
        <f t="shared" si="257"/>
        <v>119883.22099999998</v>
      </c>
      <c r="I648" s="347">
        <f t="shared" si="258"/>
        <v>-119883.22099999998</v>
      </c>
      <c r="J648" s="310">
        <f t="shared" si="259"/>
        <v>-1</v>
      </c>
      <c r="K648" s="159">
        <f t="shared" si="260"/>
        <v>0</v>
      </c>
      <c r="L648" s="159">
        <f t="shared" si="261"/>
        <v>-5</v>
      </c>
      <c r="M648" s="159">
        <f t="shared" si="262"/>
        <v>5</v>
      </c>
      <c r="N648" s="159">
        <f t="shared" si="263"/>
        <v>0</v>
      </c>
      <c r="O648" s="46"/>
      <c r="P648" s="309">
        <f t="shared" si="264"/>
        <v>-8.0028852469959926</v>
      </c>
      <c r="Q648" s="159">
        <f t="shared" si="265"/>
        <v>-5</v>
      </c>
      <c r="R648" s="341"/>
      <c r="S648" s="341">
        <f t="shared" si="266"/>
        <v>-42366.220999999976</v>
      </c>
      <c r="T648" s="341" t="e">
        <f t="shared" si="267"/>
        <v>#DIV/0!</v>
      </c>
      <c r="U648" s="341" t="e">
        <f t="shared" si="268"/>
        <v>#DIV/0!</v>
      </c>
      <c r="V648" s="159">
        <f t="shared" si="269"/>
        <v>77517</v>
      </c>
      <c r="W648" s="309" t="e">
        <f t="shared" si="270"/>
        <v>#DIV/0!</v>
      </c>
      <c r="X648" s="309" t="e">
        <f t="shared" si="271"/>
        <v>#DIV/0!</v>
      </c>
      <c r="Y648" s="309" t="e">
        <f t="shared" si="272"/>
        <v>#DIV/0!</v>
      </c>
      <c r="Z648" s="342" t="e">
        <f t="shared" si="273"/>
        <v>#DIV/0!</v>
      </c>
      <c r="AA648" s="343">
        <f>SUM(L$2:L648)-SUM(AB$2:AB648)</f>
        <v>-119883.22099999998</v>
      </c>
      <c r="AB648" s="344"/>
      <c r="AC648" s="345" t="e">
        <f t="shared" si="274"/>
        <v>#DIV/0!</v>
      </c>
      <c r="AD648" s="345" t="e">
        <f t="shared" si="275"/>
        <v>#DIV/0!</v>
      </c>
    </row>
    <row r="649" spans="1:30" x14ac:dyDescent="0.25">
      <c r="A649" s="402"/>
      <c r="B649" s="336"/>
      <c r="C649" s="299"/>
      <c r="D649" s="147"/>
      <c r="E649" s="22"/>
      <c r="F649" s="158">
        <f t="shared" si="255"/>
        <v>14980</v>
      </c>
      <c r="G649" s="309">
        <f t="shared" si="256"/>
        <v>8.0032190253671551</v>
      </c>
      <c r="H649" s="159">
        <f t="shared" si="257"/>
        <v>119888.22099999998</v>
      </c>
      <c r="I649" s="347">
        <f t="shared" si="258"/>
        <v>-119888.22099999998</v>
      </c>
      <c r="J649" s="310">
        <f t="shared" si="259"/>
        <v>-1</v>
      </c>
      <c r="K649" s="159">
        <f t="shared" si="260"/>
        <v>0</v>
      </c>
      <c r="L649" s="159">
        <f t="shared" si="261"/>
        <v>-5</v>
      </c>
      <c r="M649" s="159">
        <f t="shared" si="262"/>
        <v>5</v>
      </c>
      <c r="N649" s="159">
        <f t="shared" si="263"/>
        <v>0</v>
      </c>
      <c r="O649" s="46"/>
      <c r="P649" s="309">
        <f t="shared" si="264"/>
        <v>-8.0032190253671551</v>
      </c>
      <c r="Q649" s="159">
        <f t="shared" si="265"/>
        <v>-5</v>
      </c>
      <c r="R649" s="341"/>
      <c r="S649" s="341">
        <f t="shared" si="266"/>
        <v>-42371.220999999976</v>
      </c>
      <c r="T649" s="341" t="e">
        <f t="shared" si="267"/>
        <v>#DIV/0!</v>
      </c>
      <c r="U649" s="341" t="e">
        <f t="shared" si="268"/>
        <v>#DIV/0!</v>
      </c>
      <c r="V649" s="159">
        <f t="shared" si="269"/>
        <v>77517</v>
      </c>
      <c r="W649" s="309" t="e">
        <f t="shared" si="270"/>
        <v>#DIV/0!</v>
      </c>
      <c r="X649" s="309" t="e">
        <f t="shared" si="271"/>
        <v>#DIV/0!</v>
      </c>
      <c r="Y649" s="309" t="e">
        <f t="shared" si="272"/>
        <v>#DIV/0!</v>
      </c>
      <c r="Z649" s="342" t="e">
        <f t="shared" si="273"/>
        <v>#DIV/0!</v>
      </c>
      <c r="AA649" s="343">
        <f>SUM(L$2:L649)-SUM(AB$2:AB649)</f>
        <v>-119888.22099999998</v>
      </c>
      <c r="AB649" s="344"/>
      <c r="AC649" s="345" t="e">
        <f t="shared" si="274"/>
        <v>#DIV/0!</v>
      </c>
      <c r="AD649" s="345" t="e">
        <f t="shared" si="275"/>
        <v>#DIV/0!</v>
      </c>
    </row>
    <row r="650" spans="1:30" x14ac:dyDescent="0.25">
      <c r="A650" s="402"/>
      <c r="B650" s="336"/>
      <c r="C650" s="299"/>
      <c r="D650" s="147"/>
      <c r="E650" s="22"/>
      <c r="F650" s="158">
        <f t="shared" si="255"/>
        <v>14980</v>
      </c>
      <c r="G650" s="309">
        <f t="shared" si="256"/>
        <v>8.0035528037383159</v>
      </c>
      <c r="H650" s="159">
        <f t="shared" si="257"/>
        <v>119893.22099999998</v>
      </c>
      <c r="I650" s="347">
        <f t="shared" si="258"/>
        <v>-119893.22099999998</v>
      </c>
      <c r="J650" s="310">
        <f t="shared" si="259"/>
        <v>-1</v>
      </c>
      <c r="K650" s="159">
        <f t="shared" si="260"/>
        <v>0</v>
      </c>
      <c r="L650" s="159">
        <f t="shared" si="261"/>
        <v>-5</v>
      </c>
      <c r="M650" s="159">
        <f t="shared" si="262"/>
        <v>5</v>
      </c>
      <c r="N650" s="159">
        <f t="shared" si="263"/>
        <v>0</v>
      </c>
      <c r="O650" s="46"/>
      <c r="P650" s="309">
        <f t="shared" si="264"/>
        <v>-8.0035528037383159</v>
      </c>
      <c r="Q650" s="159">
        <f t="shared" si="265"/>
        <v>-5</v>
      </c>
      <c r="R650" s="341"/>
      <c r="S650" s="341">
        <f t="shared" si="266"/>
        <v>-42376.220999999976</v>
      </c>
      <c r="T650" s="341" t="e">
        <f t="shared" si="267"/>
        <v>#DIV/0!</v>
      </c>
      <c r="U650" s="341" t="e">
        <f t="shared" si="268"/>
        <v>#DIV/0!</v>
      </c>
      <c r="V650" s="159">
        <f t="shared" si="269"/>
        <v>77517</v>
      </c>
      <c r="W650" s="309" t="e">
        <f t="shared" si="270"/>
        <v>#DIV/0!</v>
      </c>
      <c r="X650" s="309" t="e">
        <f t="shared" si="271"/>
        <v>#DIV/0!</v>
      </c>
      <c r="Y650" s="309" t="e">
        <f t="shared" si="272"/>
        <v>#DIV/0!</v>
      </c>
      <c r="Z650" s="342" t="e">
        <f t="shared" si="273"/>
        <v>#DIV/0!</v>
      </c>
      <c r="AA650" s="343">
        <f>SUM(L$2:L650)-SUM(AB$2:AB650)</f>
        <v>-119893.22099999998</v>
      </c>
      <c r="AB650" s="344"/>
      <c r="AC650" s="345" t="e">
        <f t="shared" si="274"/>
        <v>#DIV/0!</v>
      </c>
      <c r="AD650" s="345" t="e">
        <f t="shared" si="275"/>
        <v>#DIV/0!</v>
      </c>
    </row>
    <row r="651" spans="1:30" x14ac:dyDescent="0.25">
      <c r="A651" s="402"/>
      <c r="B651" s="336"/>
      <c r="C651" s="299"/>
      <c r="D651" s="147"/>
      <c r="E651" s="22"/>
      <c r="F651" s="158">
        <f t="shared" si="255"/>
        <v>14980</v>
      </c>
      <c r="G651" s="309">
        <f t="shared" si="256"/>
        <v>8.0038865821094785</v>
      </c>
      <c r="H651" s="159">
        <f t="shared" si="257"/>
        <v>119898.22099999998</v>
      </c>
      <c r="I651" s="347">
        <f t="shared" si="258"/>
        <v>-119898.22099999998</v>
      </c>
      <c r="J651" s="310">
        <f t="shared" si="259"/>
        <v>-1</v>
      </c>
      <c r="K651" s="159">
        <f t="shared" si="260"/>
        <v>0</v>
      </c>
      <c r="L651" s="159">
        <f t="shared" si="261"/>
        <v>-5</v>
      </c>
      <c r="M651" s="159">
        <f t="shared" si="262"/>
        <v>5</v>
      </c>
      <c r="N651" s="159">
        <f t="shared" si="263"/>
        <v>0</v>
      </c>
      <c r="O651" s="46"/>
      <c r="P651" s="309">
        <f t="shared" si="264"/>
        <v>-8.0038865821094785</v>
      </c>
      <c r="Q651" s="159">
        <f t="shared" si="265"/>
        <v>-5</v>
      </c>
      <c r="R651" s="341"/>
      <c r="S651" s="341">
        <f t="shared" si="266"/>
        <v>-42381.220999999976</v>
      </c>
      <c r="T651" s="341" t="e">
        <f t="shared" si="267"/>
        <v>#DIV/0!</v>
      </c>
      <c r="U651" s="341" t="e">
        <f t="shared" si="268"/>
        <v>#DIV/0!</v>
      </c>
      <c r="V651" s="159">
        <f t="shared" si="269"/>
        <v>77517</v>
      </c>
      <c r="W651" s="309" t="e">
        <f t="shared" si="270"/>
        <v>#DIV/0!</v>
      </c>
      <c r="X651" s="309" t="e">
        <f t="shared" si="271"/>
        <v>#DIV/0!</v>
      </c>
      <c r="Y651" s="309" t="e">
        <f t="shared" si="272"/>
        <v>#DIV/0!</v>
      </c>
      <c r="Z651" s="342" t="e">
        <f t="shared" si="273"/>
        <v>#DIV/0!</v>
      </c>
      <c r="AA651" s="343">
        <f>SUM(L$2:L651)-SUM(AB$2:AB651)</f>
        <v>-119898.22099999998</v>
      </c>
      <c r="AB651" s="344"/>
      <c r="AC651" s="345" t="e">
        <f t="shared" si="274"/>
        <v>#DIV/0!</v>
      </c>
      <c r="AD651" s="345" t="e">
        <f t="shared" si="275"/>
        <v>#DIV/0!</v>
      </c>
    </row>
    <row r="652" spans="1:30" x14ac:dyDescent="0.25">
      <c r="A652" s="402"/>
      <c r="B652" s="336"/>
      <c r="C652" s="299"/>
      <c r="D652" s="147"/>
      <c r="E652" s="22"/>
      <c r="F652" s="158">
        <f t="shared" si="255"/>
        <v>14980</v>
      </c>
      <c r="G652" s="309">
        <f t="shared" si="256"/>
        <v>8.0042203604806392</v>
      </c>
      <c r="H652" s="159">
        <f t="shared" si="257"/>
        <v>119903.22099999998</v>
      </c>
      <c r="I652" s="347">
        <f t="shared" si="258"/>
        <v>-119903.22099999998</v>
      </c>
      <c r="J652" s="310">
        <f t="shared" si="259"/>
        <v>-1</v>
      </c>
      <c r="K652" s="159">
        <f t="shared" si="260"/>
        <v>0</v>
      </c>
      <c r="L652" s="159">
        <f t="shared" si="261"/>
        <v>-5</v>
      </c>
      <c r="M652" s="159">
        <f t="shared" si="262"/>
        <v>5</v>
      </c>
      <c r="N652" s="159">
        <f t="shared" si="263"/>
        <v>0</v>
      </c>
      <c r="O652" s="46"/>
      <c r="P652" s="309">
        <f t="shared" si="264"/>
        <v>-8.0042203604806392</v>
      </c>
      <c r="Q652" s="159">
        <f t="shared" si="265"/>
        <v>-5</v>
      </c>
      <c r="R652" s="341"/>
      <c r="S652" s="341">
        <f t="shared" si="266"/>
        <v>-42386.220999999976</v>
      </c>
      <c r="T652" s="341" t="e">
        <f t="shared" si="267"/>
        <v>#DIV/0!</v>
      </c>
      <c r="U652" s="341" t="e">
        <f t="shared" si="268"/>
        <v>#DIV/0!</v>
      </c>
      <c r="V652" s="159">
        <f t="shared" si="269"/>
        <v>77517</v>
      </c>
      <c r="W652" s="309" t="e">
        <f t="shared" si="270"/>
        <v>#DIV/0!</v>
      </c>
      <c r="X652" s="309" t="e">
        <f t="shared" si="271"/>
        <v>#DIV/0!</v>
      </c>
      <c r="Y652" s="309" t="e">
        <f t="shared" si="272"/>
        <v>#DIV/0!</v>
      </c>
      <c r="Z652" s="342" t="e">
        <f t="shared" si="273"/>
        <v>#DIV/0!</v>
      </c>
      <c r="AA652" s="343">
        <f>SUM(L$2:L652)-SUM(AB$2:AB652)</f>
        <v>-119903.22099999998</v>
      </c>
      <c r="AB652" s="344"/>
      <c r="AC652" s="345" t="e">
        <f t="shared" si="274"/>
        <v>#DIV/0!</v>
      </c>
      <c r="AD652" s="345" t="e">
        <f t="shared" si="275"/>
        <v>#DIV/0!</v>
      </c>
    </row>
    <row r="653" spans="1:30" x14ac:dyDescent="0.25">
      <c r="A653" s="402"/>
      <c r="B653" s="336"/>
      <c r="C653" s="299"/>
      <c r="D653" s="147"/>
      <c r="E653" s="22"/>
      <c r="F653" s="158">
        <f t="shared" si="255"/>
        <v>14980</v>
      </c>
      <c r="G653" s="309">
        <f t="shared" si="256"/>
        <v>8.0045541388518</v>
      </c>
      <c r="H653" s="159">
        <f t="shared" si="257"/>
        <v>119908.22099999998</v>
      </c>
      <c r="I653" s="347">
        <f t="shared" si="258"/>
        <v>-119908.22099999998</v>
      </c>
      <c r="J653" s="310">
        <f t="shared" si="259"/>
        <v>-1</v>
      </c>
      <c r="K653" s="159">
        <f t="shared" si="260"/>
        <v>0</v>
      </c>
      <c r="L653" s="159">
        <f t="shared" si="261"/>
        <v>-5</v>
      </c>
      <c r="M653" s="159">
        <f t="shared" si="262"/>
        <v>5</v>
      </c>
      <c r="N653" s="159">
        <f t="shared" si="263"/>
        <v>0</v>
      </c>
      <c r="O653" s="46"/>
      <c r="P653" s="309">
        <f t="shared" si="264"/>
        <v>-8.0045541388518</v>
      </c>
      <c r="Q653" s="159">
        <f t="shared" si="265"/>
        <v>-5</v>
      </c>
      <c r="R653" s="341"/>
      <c r="S653" s="341">
        <f t="shared" si="266"/>
        <v>-42391.220999999976</v>
      </c>
      <c r="T653" s="341" t="e">
        <f t="shared" si="267"/>
        <v>#DIV/0!</v>
      </c>
      <c r="U653" s="341" t="e">
        <f t="shared" si="268"/>
        <v>#DIV/0!</v>
      </c>
      <c r="V653" s="159">
        <f t="shared" si="269"/>
        <v>77517</v>
      </c>
      <c r="W653" s="309" t="e">
        <f t="shared" si="270"/>
        <v>#DIV/0!</v>
      </c>
      <c r="X653" s="309" t="e">
        <f t="shared" si="271"/>
        <v>#DIV/0!</v>
      </c>
      <c r="Y653" s="309" t="e">
        <f t="shared" si="272"/>
        <v>#DIV/0!</v>
      </c>
      <c r="Z653" s="342" t="e">
        <f t="shared" si="273"/>
        <v>#DIV/0!</v>
      </c>
      <c r="AA653" s="343">
        <f>SUM(L$2:L653)-SUM(AB$2:AB653)</f>
        <v>-119908.22099999998</v>
      </c>
      <c r="AB653" s="344"/>
      <c r="AC653" s="345" t="e">
        <f t="shared" si="274"/>
        <v>#DIV/0!</v>
      </c>
      <c r="AD653" s="345" t="e">
        <f t="shared" si="275"/>
        <v>#DIV/0!</v>
      </c>
    </row>
    <row r="654" spans="1:30" x14ac:dyDescent="0.25">
      <c r="A654" s="402"/>
      <c r="B654" s="336"/>
      <c r="C654" s="299"/>
      <c r="D654" s="147"/>
      <c r="E654" s="22"/>
      <c r="F654" s="158">
        <f t="shared" si="255"/>
        <v>14980</v>
      </c>
      <c r="G654" s="309">
        <f t="shared" si="256"/>
        <v>8.0048879172229626</v>
      </c>
      <c r="H654" s="159">
        <f t="shared" si="257"/>
        <v>119913.22099999998</v>
      </c>
      <c r="I654" s="347">
        <f t="shared" si="258"/>
        <v>-119913.22099999998</v>
      </c>
      <c r="J654" s="310">
        <f t="shared" si="259"/>
        <v>-1</v>
      </c>
      <c r="K654" s="159">
        <f t="shared" si="260"/>
        <v>0</v>
      </c>
      <c r="L654" s="159">
        <f t="shared" si="261"/>
        <v>-5</v>
      </c>
      <c r="M654" s="159">
        <f t="shared" si="262"/>
        <v>5</v>
      </c>
      <c r="N654" s="159">
        <f t="shared" si="263"/>
        <v>0</v>
      </c>
      <c r="O654" s="46"/>
      <c r="P654" s="309">
        <f t="shared" si="264"/>
        <v>-8.0048879172229626</v>
      </c>
      <c r="Q654" s="159">
        <f t="shared" si="265"/>
        <v>-5</v>
      </c>
      <c r="R654" s="341"/>
      <c r="S654" s="341">
        <f t="shared" si="266"/>
        <v>-42396.220999999976</v>
      </c>
      <c r="T654" s="341" t="e">
        <f t="shared" si="267"/>
        <v>#DIV/0!</v>
      </c>
      <c r="U654" s="341" t="e">
        <f t="shared" si="268"/>
        <v>#DIV/0!</v>
      </c>
      <c r="V654" s="159">
        <f t="shared" si="269"/>
        <v>77517</v>
      </c>
      <c r="W654" s="309" t="e">
        <f t="shared" si="270"/>
        <v>#DIV/0!</v>
      </c>
      <c r="X654" s="309" t="e">
        <f t="shared" si="271"/>
        <v>#DIV/0!</v>
      </c>
      <c r="Y654" s="309" t="e">
        <f t="shared" si="272"/>
        <v>#DIV/0!</v>
      </c>
      <c r="Z654" s="342" t="e">
        <f t="shared" si="273"/>
        <v>#DIV/0!</v>
      </c>
      <c r="AA654" s="343">
        <f>SUM(L$2:L654)-SUM(AB$2:AB654)</f>
        <v>-119913.22099999998</v>
      </c>
      <c r="AB654" s="344"/>
      <c r="AC654" s="345" t="e">
        <f t="shared" si="274"/>
        <v>#DIV/0!</v>
      </c>
      <c r="AD654" s="345" t="e">
        <f t="shared" si="275"/>
        <v>#DIV/0!</v>
      </c>
    </row>
    <row r="655" spans="1:30" x14ac:dyDescent="0.25">
      <c r="A655" s="402"/>
      <c r="B655" s="336"/>
      <c r="C655" s="299"/>
      <c r="D655" s="147"/>
      <c r="E655" s="22"/>
      <c r="F655" s="158">
        <f t="shared" si="255"/>
        <v>14980</v>
      </c>
      <c r="G655" s="309">
        <f t="shared" si="256"/>
        <v>8.0052216955941233</v>
      </c>
      <c r="H655" s="159">
        <f t="shared" si="257"/>
        <v>119918.22099999998</v>
      </c>
      <c r="I655" s="347">
        <f t="shared" si="258"/>
        <v>-119918.22099999998</v>
      </c>
      <c r="J655" s="310">
        <f t="shared" si="259"/>
        <v>-1</v>
      </c>
      <c r="K655" s="159">
        <f t="shared" si="260"/>
        <v>0</v>
      </c>
      <c r="L655" s="159">
        <f t="shared" si="261"/>
        <v>-5</v>
      </c>
      <c r="M655" s="159">
        <f t="shared" si="262"/>
        <v>5</v>
      </c>
      <c r="N655" s="159">
        <f t="shared" si="263"/>
        <v>0</v>
      </c>
      <c r="O655" s="46"/>
      <c r="P655" s="309">
        <f t="shared" si="264"/>
        <v>-8.0052216955941233</v>
      </c>
      <c r="Q655" s="159">
        <f t="shared" si="265"/>
        <v>-5</v>
      </c>
      <c r="R655" s="341"/>
      <c r="S655" s="341">
        <f t="shared" si="266"/>
        <v>-42401.220999999976</v>
      </c>
      <c r="T655" s="341" t="e">
        <f t="shared" si="267"/>
        <v>#DIV/0!</v>
      </c>
      <c r="U655" s="341" t="e">
        <f t="shared" si="268"/>
        <v>#DIV/0!</v>
      </c>
      <c r="V655" s="159">
        <f t="shared" si="269"/>
        <v>77517</v>
      </c>
      <c r="W655" s="309" t="e">
        <f t="shared" si="270"/>
        <v>#DIV/0!</v>
      </c>
      <c r="X655" s="309" t="e">
        <f t="shared" si="271"/>
        <v>#DIV/0!</v>
      </c>
      <c r="Y655" s="309" t="e">
        <f t="shared" si="272"/>
        <v>#DIV/0!</v>
      </c>
      <c r="Z655" s="342" t="e">
        <f t="shared" si="273"/>
        <v>#DIV/0!</v>
      </c>
      <c r="AA655" s="343">
        <f>SUM(L$2:L655)-SUM(AB$2:AB655)</f>
        <v>-119918.22099999998</v>
      </c>
      <c r="AB655" s="344"/>
      <c r="AC655" s="345" t="e">
        <f t="shared" si="274"/>
        <v>#DIV/0!</v>
      </c>
      <c r="AD655" s="345" t="e">
        <f t="shared" si="275"/>
        <v>#DIV/0!</v>
      </c>
    </row>
    <row r="656" spans="1:30" x14ac:dyDescent="0.25">
      <c r="A656" s="402"/>
      <c r="B656" s="336"/>
      <c r="C656" s="299"/>
      <c r="D656" s="147"/>
      <c r="E656" s="22"/>
      <c r="F656" s="158">
        <f t="shared" si="255"/>
        <v>14980</v>
      </c>
      <c r="G656" s="309">
        <f t="shared" si="256"/>
        <v>8.0055554739652859</v>
      </c>
      <c r="H656" s="159">
        <f t="shared" si="257"/>
        <v>119923.22099999998</v>
      </c>
      <c r="I656" s="347">
        <f t="shared" si="258"/>
        <v>-119923.22099999998</v>
      </c>
      <c r="J656" s="310">
        <f t="shared" si="259"/>
        <v>-1</v>
      </c>
      <c r="K656" s="159">
        <f t="shared" si="260"/>
        <v>0</v>
      </c>
      <c r="L656" s="159">
        <f t="shared" si="261"/>
        <v>-5</v>
      </c>
      <c r="M656" s="159">
        <f t="shared" si="262"/>
        <v>5</v>
      </c>
      <c r="N656" s="159">
        <f t="shared" si="263"/>
        <v>0</v>
      </c>
      <c r="O656" s="46"/>
      <c r="P656" s="309">
        <f t="shared" si="264"/>
        <v>-8.0055554739652859</v>
      </c>
      <c r="Q656" s="159">
        <f t="shared" si="265"/>
        <v>-5</v>
      </c>
      <c r="R656" s="341"/>
      <c r="S656" s="341">
        <f t="shared" si="266"/>
        <v>-42406.220999999976</v>
      </c>
      <c r="T656" s="341" t="e">
        <f t="shared" si="267"/>
        <v>#DIV/0!</v>
      </c>
      <c r="U656" s="341" t="e">
        <f t="shared" si="268"/>
        <v>#DIV/0!</v>
      </c>
      <c r="V656" s="159">
        <f t="shared" si="269"/>
        <v>77517</v>
      </c>
      <c r="W656" s="309" t="e">
        <f t="shared" si="270"/>
        <v>#DIV/0!</v>
      </c>
      <c r="X656" s="309" t="e">
        <f t="shared" si="271"/>
        <v>#DIV/0!</v>
      </c>
      <c r="Y656" s="309" t="e">
        <f t="shared" si="272"/>
        <v>#DIV/0!</v>
      </c>
      <c r="Z656" s="342" t="e">
        <f t="shared" si="273"/>
        <v>#DIV/0!</v>
      </c>
      <c r="AA656" s="343">
        <f>SUM(L$2:L656)-SUM(AB$2:AB656)</f>
        <v>-119923.22099999998</v>
      </c>
      <c r="AB656" s="344"/>
      <c r="AC656" s="345" t="e">
        <f t="shared" si="274"/>
        <v>#DIV/0!</v>
      </c>
      <c r="AD656" s="345" t="e">
        <f t="shared" si="275"/>
        <v>#DIV/0!</v>
      </c>
    </row>
    <row r="657" spans="1:30" x14ac:dyDescent="0.25">
      <c r="A657" s="402"/>
      <c r="B657" s="336"/>
      <c r="C657" s="299"/>
      <c r="D657" s="147"/>
      <c r="E657" s="22"/>
      <c r="F657" s="158">
        <f t="shared" si="255"/>
        <v>14980</v>
      </c>
      <c r="G657" s="309">
        <f t="shared" si="256"/>
        <v>8.0058892523364467</v>
      </c>
      <c r="H657" s="159">
        <f t="shared" si="257"/>
        <v>119928.22099999998</v>
      </c>
      <c r="I657" s="347">
        <f t="shared" si="258"/>
        <v>-119928.22099999998</v>
      </c>
      <c r="J657" s="310">
        <f t="shared" si="259"/>
        <v>-1</v>
      </c>
      <c r="K657" s="159">
        <f t="shared" si="260"/>
        <v>0</v>
      </c>
      <c r="L657" s="159">
        <f t="shared" si="261"/>
        <v>-5</v>
      </c>
      <c r="M657" s="159">
        <f t="shared" si="262"/>
        <v>5</v>
      </c>
      <c r="N657" s="159">
        <f t="shared" si="263"/>
        <v>0</v>
      </c>
      <c r="O657" s="46"/>
      <c r="P657" s="309">
        <f t="shared" si="264"/>
        <v>-8.0058892523364467</v>
      </c>
      <c r="Q657" s="159">
        <f t="shared" si="265"/>
        <v>-5</v>
      </c>
      <c r="R657" s="341"/>
      <c r="S657" s="341">
        <f t="shared" si="266"/>
        <v>-42411.220999999976</v>
      </c>
      <c r="T657" s="341" t="e">
        <f t="shared" si="267"/>
        <v>#DIV/0!</v>
      </c>
      <c r="U657" s="341" t="e">
        <f t="shared" si="268"/>
        <v>#DIV/0!</v>
      </c>
      <c r="V657" s="159">
        <f t="shared" si="269"/>
        <v>77517</v>
      </c>
      <c r="W657" s="309" t="e">
        <f t="shared" si="270"/>
        <v>#DIV/0!</v>
      </c>
      <c r="X657" s="309" t="e">
        <f t="shared" si="271"/>
        <v>#DIV/0!</v>
      </c>
      <c r="Y657" s="309" t="e">
        <f t="shared" si="272"/>
        <v>#DIV/0!</v>
      </c>
      <c r="Z657" s="342" t="e">
        <f t="shared" si="273"/>
        <v>#DIV/0!</v>
      </c>
      <c r="AA657" s="343">
        <f>SUM(L$2:L657)-SUM(AB$2:AB657)</f>
        <v>-119928.22099999998</v>
      </c>
      <c r="AB657" s="344"/>
      <c r="AC657" s="345" t="e">
        <f t="shared" si="274"/>
        <v>#DIV/0!</v>
      </c>
      <c r="AD657" s="345" t="e">
        <f t="shared" si="275"/>
        <v>#DIV/0!</v>
      </c>
    </row>
    <row r="658" spans="1:30" x14ac:dyDescent="0.25">
      <c r="A658" s="402"/>
      <c r="B658" s="336"/>
      <c r="C658" s="299"/>
      <c r="D658" s="147"/>
      <c r="E658" s="22"/>
      <c r="F658" s="158">
        <f t="shared" si="255"/>
        <v>14980</v>
      </c>
      <c r="G658" s="309">
        <f t="shared" si="256"/>
        <v>8.0062230307076092</v>
      </c>
      <c r="H658" s="159">
        <f t="shared" si="257"/>
        <v>119933.22099999998</v>
      </c>
      <c r="I658" s="347">
        <f t="shared" si="258"/>
        <v>-119933.22099999998</v>
      </c>
      <c r="J658" s="310">
        <f t="shared" si="259"/>
        <v>-1</v>
      </c>
      <c r="K658" s="159">
        <f t="shared" si="260"/>
        <v>0</v>
      </c>
      <c r="L658" s="159">
        <f t="shared" si="261"/>
        <v>-5</v>
      </c>
      <c r="M658" s="159">
        <f t="shared" si="262"/>
        <v>5</v>
      </c>
      <c r="N658" s="159">
        <f t="shared" si="263"/>
        <v>0</v>
      </c>
      <c r="O658" s="46"/>
      <c r="P658" s="309">
        <f t="shared" si="264"/>
        <v>-8.0062230307076092</v>
      </c>
      <c r="Q658" s="159">
        <f t="shared" si="265"/>
        <v>-5</v>
      </c>
      <c r="R658" s="341"/>
      <c r="S658" s="341">
        <f t="shared" si="266"/>
        <v>-42416.220999999976</v>
      </c>
      <c r="T658" s="341" t="e">
        <f t="shared" si="267"/>
        <v>#DIV/0!</v>
      </c>
      <c r="U658" s="341" t="e">
        <f t="shared" si="268"/>
        <v>#DIV/0!</v>
      </c>
      <c r="V658" s="159">
        <f t="shared" si="269"/>
        <v>77517</v>
      </c>
      <c r="W658" s="309" t="e">
        <f t="shared" si="270"/>
        <v>#DIV/0!</v>
      </c>
      <c r="X658" s="309" t="e">
        <f t="shared" si="271"/>
        <v>#DIV/0!</v>
      </c>
      <c r="Y658" s="309" t="e">
        <f t="shared" si="272"/>
        <v>#DIV/0!</v>
      </c>
      <c r="Z658" s="342" t="e">
        <f t="shared" si="273"/>
        <v>#DIV/0!</v>
      </c>
      <c r="AA658" s="343">
        <f>SUM(L$2:L658)-SUM(AB$2:AB658)</f>
        <v>-119933.22099999998</v>
      </c>
      <c r="AB658" s="344"/>
      <c r="AC658" s="345" t="e">
        <f t="shared" si="274"/>
        <v>#DIV/0!</v>
      </c>
      <c r="AD658" s="345" t="e">
        <f t="shared" si="275"/>
        <v>#DIV/0!</v>
      </c>
    </row>
    <row r="659" spans="1:30" x14ac:dyDescent="0.25">
      <c r="A659" s="402"/>
      <c r="B659" s="336"/>
      <c r="C659" s="299"/>
      <c r="D659" s="147"/>
      <c r="E659" s="22"/>
      <c r="F659" s="158">
        <f t="shared" si="255"/>
        <v>14980</v>
      </c>
      <c r="G659" s="309">
        <f t="shared" si="256"/>
        <v>8.00655680907877</v>
      </c>
      <c r="H659" s="159">
        <f t="shared" si="257"/>
        <v>119938.22099999998</v>
      </c>
      <c r="I659" s="347">
        <f t="shared" si="258"/>
        <v>-119938.22099999998</v>
      </c>
      <c r="J659" s="310">
        <f t="shared" si="259"/>
        <v>-1</v>
      </c>
      <c r="K659" s="159">
        <f t="shared" si="260"/>
        <v>0</v>
      </c>
      <c r="L659" s="159">
        <f t="shared" si="261"/>
        <v>-5</v>
      </c>
      <c r="M659" s="159">
        <f t="shared" si="262"/>
        <v>5</v>
      </c>
      <c r="N659" s="159">
        <f t="shared" si="263"/>
        <v>0</v>
      </c>
      <c r="O659" s="46"/>
      <c r="P659" s="309">
        <f t="shared" si="264"/>
        <v>-8.00655680907877</v>
      </c>
      <c r="Q659" s="159">
        <f t="shared" si="265"/>
        <v>-5</v>
      </c>
      <c r="R659" s="341"/>
      <c r="S659" s="341">
        <f t="shared" si="266"/>
        <v>-42421.220999999976</v>
      </c>
      <c r="T659" s="341" t="e">
        <f t="shared" si="267"/>
        <v>#DIV/0!</v>
      </c>
      <c r="U659" s="341" t="e">
        <f t="shared" si="268"/>
        <v>#DIV/0!</v>
      </c>
      <c r="V659" s="159">
        <f t="shared" si="269"/>
        <v>77517</v>
      </c>
      <c r="W659" s="309" t="e">
        <f t="shared" si="270"/>
        <v>#DIV/0!</v>
      </c>
      <c r="X659" s="309" t="e">
        <f t="shared" si="271"/>
        <v>#DIV/0!</v>
      </c>
      <c r="Y659" s="309" t="e">
        <f t="shared" si="272"/>
        <v>#DIV/0!</v>
      </c>
      <c r="Z659" s="342" t="e">
        <f t="shared" si="273"/>
        <v>#DIV/0!</v>
      </c>
      <c r="AA659" s="343">
        <f>SUM(L$2:L659)-SUM(AB$2:AB659)</f>
        <v>-119938.22099999998</v>
      </c>
      <c r="AB659" s="344"/>
      <c r="AC659" s="345" t="e">
        <f t="shared" si="274"/>
        <v>#DIV/0!</v>
      </c>
      <c r="AD659" s="345" t="e">
        <f t="shared" si="275"/>
        <v>#DIV/0!</v>
      </c>
    </row>
    <row r="660" spans="1:30" x14ac:dyDescent="0.25">
      <c r="A660" s="402"/>
      <c r="B660" s="336"/>
      <c r="C660" s="299"/>
      <c r="D660" s="147"/>
      <c r="E660" s="22"/>
      <c r="F660" s="158">
        <f t="shared" si="255"/>
        <v>14980</v>
      </c>
      <c r="G660" s="309">
        <f t="shared" si="256"/>
        <v>8.0068905874499308</v>
      </c>
      <c r="H660" s="159">
        <f t="shared" si="257"/>
        <v>119943.22099999998</v>
      </c>
      <c r="I660" s="347">
        <f t="shared" si="258"/>
        <v>-119943.22099999998</v>
      </c>
      <c r="J660" s="310">
        <f t="shared" si="259"/>
        <v>-1</v>
      </c>
      <c r="K660" s="159">
        <f t="shared" si="260"/>
        <v>0</v>
      </c>
      <c r="L660" s="159">
        <f t="shared" si="261"/>
        <v>-5</v>
      </c>
      <c r="M660" s="159">
        <f t="shared" si="262"/>
        <v>5</v>
      </c>
      <c r="N660" s="159">
        <f t="shared" si="263"/>
        <v>0</v>
      </c>
      <c r="O660" s="46"/>
      <c r="P660" s="309">
        <f t="shared" si="264"/>
        <v>-8.0068905874499308</v>
      </c>
      <c r="Q660" s="159">
        <f t="shared" si="265"/>
        <v>-5</v>
      </c>
      <c r="R660" s="341"/>
      <c r="S660" s="341">
        <f t="shared" si="266"/>
        <v>-42426.220999999976</v>
      </c>
      <c r="T660" s="341" t="e">
        <f t="shared" si="267"/>
        <v>#DIV/0!</v>
      </c>
      <c r="U660" s="341" t="e">
        <f t="shared" si="268"/>
        <v>#DIV/0!</v>
      </c>
      <c r="V660" s="159">
        <f t="shared" si="269"/>
        <v>77517</v>
      </c>
      <c r="W660" s="309" t="e">
        <f t="shared" si="270"/>
        <v>#DIV/0!</v>
      </c>
      <c r="X660" s="309" t="e">
        <f t="shared" si="271"/>
        <v>#DIV/0!</v>
      </c>
      <c r="Y660" s="309" t="e">
        <f t="shared" si="272"/>
        <v>#DIV/0!</v>
      </c>
      <c r="Z660" s="342" t="e">
        <f t="shared" si="273"/>
        <v>#DIV/0!</v>
      </c>
      <c r="AA660" s="343">
        <f>SUM(L$2:L660)-SUM(AB$2:AB660)</f>
        <v>-119943.22099999998</v>
      </c>
      <c r="AB660" s="344"/>
      <c r="AC660" s="345" t="e">
        <f t="shared" si="274"/>
        <v>#DIV/0!</v>
      </c>
      <c r="AD660" s="345" t="e">
        <f t="shared" si="275"/>
        <v>#DIV/0!</v>
      </c>
    </row>
    <row r="661" spans="1:30" x14ac:dyDescent="0.25">
      <c r="A661" s="402"/>
      <c r="B661" s="336"/>
      <c r="C661" s="299"/>
      <c r="D661" s="147"/>
      <c r="E661" s="22"/>
      <c r="F661" s="158">
        <f t="shared" si="255"/>
        <v>14980</v>
      </c>
      <c r="G661" s="309">
        <f t="shared" si="256"/>
        <v>8.0072243658210933</v>
      </c>
      <c r="H661" s="159">
        <f t="shared" si="257"/>
        <v>119948.22099999998</v>
      </c>
      <c r="I661" s="347">
        <f t="shared" si="258"/>
        <v>-119948.22099999998</v>
      </c>
      <c r="J661" s="310">
        <f t="shared" si="259"/>
        <v>-1</v>
      </c>
      <c r="K661" s="159">
        <f t="shared" si="260"/>
        <v>0</v>
      </c>
      <c r="L661" s="159">
        <f t="shared" si="261"/>
        <v>-5</v>
      </c>
      <c r="M661" s="159">
        <f t="shared" si="262"/>
        <v>5</v>
      </c>
      <c r="N661" s="159">
        <f t="shared" si="263"/>
        <v>0</v>
      </c>
      <c r="O661" s="46"/>
      <c r="P661" s="309">
        <f t="shared" si="264"/>
        <v>-8.0072243658210933</v>
      </c>
      <c r="Q661" s="159">
        <f t="shared" si="265"/>
        <v>-5</v>
      </c>
      <c r="R661" s="341"/>
      <c r="S661" s="341">
        <f t="shared" si="266"/>
        <v>-42431.220999999976</v>
      </c>
      <c r="T661" s="341" t="e">
        <f t="shared" si="267"/>
        <v>#DIV/0!</v>
      </c>
      <c r="U661" s="341" t="e">
        <f t="shared" si="268"/>
        <v>#DIV/0!</v>
      </c>
      <c r="V661" s="159">
        <f t="shared" si="269"/>
        <v>77517</v>
      </c>
      <c r="W661" s="309" t="e">
        <f t="shared" si="270"/>
        <v>#DIV/0!</v>
      </c>
      <c r="X661" s="309" t="e">
        <f t="shared" si="271"/>
        <v>#DIV/0!</v>
      </c>
      <c r="Y661" s="309" t="e">
        <f t="shared" si="272"/>
        <v>#DIV/0!</v>
      </c>
      <c r="Z661" s="342" t="e">
        <f t="shared" si="273"/>
        <v>#DIV/0!</v>
      </c>
      <c r="AA661" s="343">
        <f>SUM(L$2:L661)-SUM(AB$2:AB661)</f>
        <v>-119948.22099999998</v>
      </c>
      <c r="AB661" s="344"/>
      <c r="AC661" s="345" t="e">
        <f t="shared" si="274"/>
        <v>#DIV/0!</v>
      </c>
      <c r="AD661" s="345" t="e">
        <f t="shared" si="275"/>
        <v>#DIV/0!</v>
      </c>
    </row>
    <row r="662" spans="1:30" x14ac:dyDescent="0.25">
      <c r="A662" s="402"/>
      <c r="B662" s="336"/>
      <c r="C662" s="299"/>
      <c r="D662" s="147"/>
      <c r="E662" s="22"/>
      <c r="F662" s="158">
        <f t="shared" si="255"/>
        <v>14980</v>
      </c>
      <c r="G662" s="309">
        <f t="shared" si="256"/>
        <v>8.0075581441922541</v>
      </c>
      <c r="H662" s="159">
        <f t="shared" si="257"/>
        <v>119953.22099999998</v>
      </c>
      <c r="I662" s="347">
        <f t="shared" si="258"/>
        <v>-119953.22099999998</v>
      </c>
      <c r="J662" s="310">
        <f t="shared" si="259"/>
        <v>-1</v>
      </c>
      <c r="K662" s="159">
        <f t="shared" si="260"/>
        <v>0</v>
      </c>
      <c r="L662" s="159">
        <f t="shared" si="261"/>
        <v>-5</v>
      </c>
      <c r="M662" s="159">
        <f t="shared" si="262"/>
        <v>5</v>
      </c>
      <c r="N662" s="159">
        <f t="shared" si="263"/>
        <v>0</v>
      </c>
      <c r="O662" s="46"/>
      <c r="P662" s="309">
        <f t="shared" si="264"/>
        <v>-8.0075581441922541</v>
      </c>
      <c r="Q662" s="159">
        <f t="shared" si="265"/>
        <v>-5</v>
      </c>
      <c r="R662" s="341"/>
      <c r="S662" s="341">
        <f t="shared" si="266"/>
        <v>-42436.220999999976</v>
      </c>
      <c r="T662" s="341" t="e">
        <f t="shared" si="267"/>
        <v>#DIV/0!</v>
      </c>
      <c r="U662" s="341" t="e">
        <f t="shared" si="268"/>
        <v>#DIV/0!</v>
      </c>
      <c r="V662" s="159">
        <f t="shared" si="269"/>
        <v>77517</v>
      </c>
      <c r="W662" s="309" t="e">
        <f t="shared" si="270"/>
        <v>#DIV/0!</v>
      </c>
      <c r="X662" s="309" t="e">
        <f t="shared" si="271"/>
        <v>#DIV/0!</v>
      </c>
      <c r="Y662" s="309" t="e">
        <f t="shared" si="272"/>
        <v>#DIV/0!</v>
      </c>
      <c r="Z662" s="342" t="e">
        <f t="shared" si="273"/>
        <v>#DIV/0!</v>
      </c>
      <c r="AA662" s="343">
        <f>SUM(L$2:L662)-SUM(AB$2:AB662)</f>
        <v>-119953.22099999998</v>
      </c>
      <c r="AB662" s="344"/>
      <c r="AC662" s="345" t="e">
        <f t="shared" si="274"/>
        <v>#DIV/0!</v>
      </c>
      <c r="AD662" s="345" t="e">
        <f t="shared" si="275"/>
        <v>#DIV/0!</v>
      </c>
    </row>
    <row r="663" spans="1:30" x14ac:dyDescent="0.25">
      <c r="A663" s="402"/>
      <c r="B663" s="336"/>
      <c r="C663" s="299"/>
      <c r="D663" s="147"/>
      <c r="E663" s="22"/>
      <c r="F663" s="158">
        <f t="shared" si="255"/>
        <v>14980</v>
      </c>
      <c r="G663" s="309">
        <f t="shared" si="256"/>
        <v>8.0078919225634166</v>
      </c>
      <c r="H663" s="159">
        <f t="shared" si="257"/>
        <v>119958.22099999998</v>
      </c>
      <c r="I663" s="347">
        <f t="shared" si="258"/>
        <v>-119958.22099999998</v>
      </c>
      <c r="J663" s="310">
        <f t="shared" si="259"/>
        <v>-1</v>
      </c>
      <c r="K663" s="159">
        <f t="shared" si="260"/>
        <v>0</v>
      </c>
      <c r="L663" s="159">
        <f t="shared" si="261"/>
        <v>-5</v>
      </c>
      <c r="M663" s="159">
        <f t="shared" si="262"/>
        <v>5</v>
      </c>
      <c r="N663" s="159">
        <f t="shared" si="263"/>
        <v>0</v>
      </c>
      <c r="O663" s="46"/>
      <c r="P663" s="309">
        <f t="shared" si="264"/>
        <v>-8.0078919225634166</v>
      </c>
      <c r="Q663" s="159">
        <f t="shared" si="265"/>
        <v>-5</v>
      </c>
      <c r="R663" s="341"/>
      <c r="S663" s="341">
        <f t="shared" si="266"/>
        <v>-42441.220999999976</v>
      </c>
      <c r="T663" s="341" t="e">
        <f t="shared" si="267"/>
        <v>#DIV/0!</v>
      </c>
      <c r="U663" s="341" t="e">
        <f t="shared" si="268"/>
        <v>#DIV/0!</v>
      </c>
      <c r="V663" s="159">
        <f t="shared" si="269"/>
        <v>77517</v>
      </c>
      <c r="W663" s="309" t="e">
        <f t="shared" si="270"/>
        <v>#DIV/0!</v>
      </c>
      <c r="X663" s="309" t="e">
        <f t="shared" si="271"/>
        <v>#DIV/0!</v>
      </c>
      <c r="Y663" s="309" t="e">
        <f t="shared" si="272"/>
        <v>#DIV/0!</v>
      </c>
      <c r="Z663" s="342" t="e">
        <f t="shared" si="273"/>
        <v>#DIV/0!</v>
      </c>
      <c r="AA663" s="343">
        <f>SUM(L$2:L663)-SUM(AB$2:AB663)</f>
        <v>-119958.22099999998</v>
      </c>
      <c r="AB663" s="344"/>
      <c r="AC663" s="345" t="e">
        <f t="shared" si="274"/>
        <v>#DIV/0!</v>
      </c>
      <c r="AD663" s="345" t="e">
        <f t="shared" si="275"/>
        <v>#DIV/0!</v>
      </c>
    </row>
    <row r="664" spans="1:30" x14ac:dyDescent="0.25">
      <c r="A664" s="402"/>
      <c r="B664" s="336"/>
      <c r="C664" s="299"/>
      <c r="D664" s="147"/>
      <c r="E664" s="22"/>
      <c r="F664" s="158">
        <f t="shared" si="255"/>
        <v>14980</v>
      </c>
      <c r="G664" s="309">
        <f t="shared" si="256"/>
        <v>8.0082257009345774</v>
      </c>
      <c r="H664" s="159">
        <f t="shared" si="257"/>
        <v>119963.22099999998</v>
      </c>
      <c r="I664" s="347">
        <f t="shared" si="258"/>
        <v>-119963.22099999998</v>
      </c>
      <c r="J664" s="310">
        <f t="shared" si="259"/>
        <v>-1</v>
      </c>
      <c r="K664" s="159">
        <f t="shared" si="260"/>
        <v>0</v>
      </c>
      <c r="L664" s="159">
        <f t="shared" si="261"/>
        <v>-5</v>
      </c>
      <c r="M664" s="159">
        <f t="shared" si="262"/>
        <v>5</v>
      </c>
      <c r="N664" s="159">
        <f t="shared" si="263"/>
        <v>0</v>
      </c>
      <c r="O664" s="46"/>
      <c r="P664" s="309">
        <f t="shared" si="264"/>
        <v>-8.0082257009345774</v>
      </c>
      <c r="Q664" s="159">
        <f t="shared" si="265"/>
        <v>-5</v>
      </c>
      <c r="R664" s="341"/>
      <c r="S664" s="341">
        <f t="shared" si="266"/>
        <v>-42446.220999999976</v>
      </c>
      <c r="T664" s="341" t="e">
        <f t="shared" si="267"/>
        <v>#DIV/0!</v>
      </c>
      <c r="U664" s="341" t="e">
        <f t="shared" si="268"/>
        <v>#DIV/0!</v>
      </c>
      <c r="V664" s="159">
        <f t="shared" si="269"/>
        <v>77517</v>
      </c>
      <c r="W664" s="309" t="e">
        <f t="shared" si="270"/>
        <v>#DIV/0!</v>
      </c>
      <c r="X664" s="309" t="e">
        <f t="shared" si="271"/>
        <v>#DIV/0!</v>
      </c>
      <c r="Y664" s="309" t="e">
        <f t="shared" si="272"/>
        <v>#DIV/0!</v>
      </c>
      <c r="Z664" s="342" t="e">
        <f t="shared" si="273"/>
        <v>#DIV/0!</v>
      </c>
      <c r="AA664" s="343">
        <f>SUM(L$2:L664)-SUM(AB$2:AB664)</f>
        <v>-119963.22099999998</v>
      </c>
      <c r="AB664" s="344"/>
      <c r="AC664" s="345" t="e">
        <f t="shared" si="274"/>
        <v>#DIV/0!</v>
      </c>
      <c r="AD664" s="345" t="e">
        <f t="shared" si="275"/>
        <v>#DIV/0!</v>
      </c>
    </row>
    <row r="665" spans="1:30" x14ac:dyDescent="0.25">
      <c r="A665" s="402"/>
      <c r="B665" s="336"/>
      <c r="C665" s="299"/>
      <c r="D665" s="147"/>
      <c r="E665" s="22"/>
      <c r="F665" s="158">
        <f t="shared" si="255"/>
        <v>14980</v>
      </c>
      <c r="G665" s="309">
        <f t="shared" si="256"/>
        <v>8.00855947930574</v>
      </c>
      <c r="H665" s="159">
        <f t="shared" si="257"/>
        <v>119968.22099999998</v>
      </c>
      <c r="I665" s="347">
        <f t="shared" si="258"/>
        <v>-119968.22099999998</v>
      </c>
      <c r="J665" s="310">
        <f t="shared" si="259"/>
        <v>-1</v>
      </c>
      <c r="K665" s="159">
        <f t="shared" si="260"/>
        <v>0</v>
      </c>
      <c r="L665" s="159">
        <f t="shared" si="261"/>
        <v>-5</v>
      </c>
      <c r="M665" s="159">
        <f t="shared" si="262"/>
        <v>5</v>
      </c>
      <c r="N665" s="159">
        <f t="shared" si="263"/>
        <v>0</v>
      </c>
      <c r="O665" s="46"/>
      <c r="P665" s="309">
        <f t="shared" si="264"/>
        <v>-8.00855947930574</v>
      </c>
      <c r="Q665" s="159">
        <f t="shared" si="265"/>
        <v>-5</v>
      </c>
      <c r="R665" s="341"/>
      <c r="S665" s="341">
        <f t="shared" si="266"/>
        <v>-42451.220999999976</v>
      </c>
      <c r="T665" s="341" t="e">
        <f t="shared" si="267"/>
        <v>#DIV/0!</v>
      </c>
      <c r="U665" s="341" t="e">
        <f t="shared" si="268"/>
        <v>#DIV/0!</v>
      </c>
      <c r="V665" s="159">
        <f t="shared" si="269"/>
        <v>77517</v>
      </c>
      <c r="W665" s="309" t="e">
        <f t="shared" si="270"/>
        <v>#DIV/0!</v>
      </c>
      <c r="X665" s="309" t="e">
        <f t="shared" si="271"/>
        <v>#DIV/0!</v>
      </c>
      <c r="Y665" s="309" t="e">
        <f t="shared" si="272"/>
        <v>#DIV/0!</v>
      </c>
      <c r="Z665" s="342" t="e">
        <f t="shared" si="273"/>
        <v>#DIV/0!</v>
      </c>
      <c r="AA665" s="343">
        <f>SUM(L$2:L665)-SUM(AB$2:AB665)</f>
        <v>-119968.22099999998</v>
      </c>
      <c r="AB665" s="344"/>
      <c r="AC665" s="345" t="e">
        <f t="shared" si="274"/>
        <v>#DIV/0!</v>
      </c>
      <c r="AD665" s="345" t="e">
        <f t="shared" si="275"/>
        <v>#DIV/0!</v>
      </c>
    </row>
    <row r="666" spans="1:30" x14ac:dyDescent="0.25">
      <c r="A666" s="402"/>
      <c r="B666" s="336"/>
      <c r="C666" s="299"/>
      <c r="D666" s="147"/>
      <c r="E666" s="22"/>
      <c r="F666" s="158">
        <f t="shared" si="255"/>
        <v>14980</v>
      </c>
      <c r="G666" s="309">
        <f t="shared" si="256"/>
        <v>8.0088932576769007</v>
      </c>
      <c r="H666" s="159">
        <f t="shared" si="257"/>
        <v>119973.22099999998</v>
      </c>
      <c r="I666" s="347">
        <f t="shared" si="258"/>
        <v>-119973.22099999998</v>
      </c>
      <c r="J666" s="310">
        <f t="shared" si="259"/>
        <v>-1</v>
      </c>
      <c r="K666" s="159">
        <f t="shared" si="260"/>
        <v>0</v>
      </c>
      <c r="L666" s="159">
        <f t="shared" si="261"/>
        <v>-5</v>
      </c>
      <c r="M666" s="159">
        <f t="shared" si="262"/>
        <v>5</v>
      </c>
      <c r="N666" s="159">
        <f t="shared" si="263"/>
        <v>0</v>
      </c>
      <c r="O666" s="46"/>
      <c r="P666" s="309">
        <f t="shared" si="264"/>
        <v>-8.0088932576769007</v>
      </c>
      <c r="Q666" s="159">
        <f t="shared" si="265"/>
        <v>-5</v>
      </c>
      <c r="R666" s="341"/>
      <c r="S666" s="341">
        <f t="shared" si="266"/>
        <v>-42456.220999999976</v>
      </c>
      <c r="T666" s="341" t="e">
        <f t="shared" si="267"/>
        <v>#DIV/0!</v>
      </c>
      <c r="U666" s="341" t="e">
        <f t="shared" si="268"/>
        <v>#DIV/0!</v>
      </c>
      <c r="V666" s="159">
        <f t="shared" si="269"/>
        <v>77517</v>
      </c>
      <c r="W666" s="309" t="e">
        <f t="shared" si="270"/>
        <v>#DIV/0!</v>
      </c>
      <c r="X666" s="309" t="e">
        <f t="shared" si="271"/>
        <v>#DIV/0!</v>
      </c>
      <c r="Y666" s="309" t="e">
        <f t="shared" si="272"/>
        <v>#DIV/0!</v>
      </c>
      <c r="Z666" s="342" t="e">
        <f t="shared" si="273"/>
        <v>#DIV/0!</v>
      </c>
      <c r="AA666" s="343">
        <f>SUM(L$2:L666)-SUM(AB$2:AB666)</f>
        <v>-119973.22099999998</v>
      </c>
      <c r="AB666" s="344"/>
      <c r="AC666" s="345" t="e">
        <f t="shared" si="274"/>
        <v>#DIV/0!</v>
      </c>
      <c r="AD666" s="345" t="e">
        <f t="shared" si="275"/>
        <v>#DIV/0!</v>
      </c>
    </row>
    <row r="667" spans="1:30" x14ac:dyDescent="0.25">
      <c r="A667" s="402"/>
      <c r="B667" s="336"/>
      <c r="C667" s="299"/>
      <c r="D667" s="147"/>
      <c r="E667" s="22"/>
      <c r="F667" s="158">
        <f t="shared" si="255"/>
        <v>14980</v>
      </c>
      <c r="G667" s="309">
        <f t="shared" si="256"/>
        <v>8.0092270360480633</v>
      </c>
      <c r="H667" s="159">
        <f t="shared" si="257"/>
        <v>119978.22099999998</v>
      </c>
      <c r="I667" s="347">
        <f t="shared" si="258"/>
        <v>-119978.22099999998</v>
      </c>
      <c r="J667" s="310">
        <f t="shared" si="259"/>
        <v>-1</v>
      </c>
      <c r="K667" s="159">
        <f t="shared" si="260"/>
        <v>0</v>
      </c>
      <c r="L667" s="159">
        <f t="shared" si="261"/>
        <v>-5</v>
      </c>
      <c r="M667" s="159">
        <f t="shared" si="262"/>
        <v>5</v>
      </c>
      <c r="N667" s="159">
        <f t="shared" si="263"/>
        <v>0</v>
      </c>
      <c r="O667" s="46"/>
      <c r="P667" s="309">
        <f t="shared" si="264"/>
        <v>-8.0092270360480633</v>
      </c>
      <c r="Q667" s="159">
        <f t="shared" si="265"/>
        <v>-5</v>
      </c>
      <c r="R667" s="341"/>
      <c r="S667" s="341">
        <f t="shared" si="266"/>
        <v>-42461.220999999976</v>
      </c>
      <c r="T667" s="341" t="e">
        <f t="shared" si="267"/>
        <v>#DIV/0!</v>
      </c>
      <c r="U667" s="341" t="e">
        <f t="shared" si="268"/>
        <v>#DIV/0!</v>
      </c>
      <c r="V667" s="159">
        <f t="shared" si="269"/>
        <v>77517</v>
      </c>
      <c r="W667" s="309" t="e">
        <f t="shared" si="270"/>
        <v>#DIV/0!</v>
      </c>
      <c r="X667" s="309" t="e">
        <f t="shared" si="271"/>
        <v>#DIV/0!</v>
      </c>
      <c r="Y667" s="309" t="e">
        <f t="shared" si="272"/>
        <v>#DIV/0!</v>
      </c>
      <c r="Z667" s="342" t="e">
        <f t="shared" si="273"/>
        <v>#DIV/0!</v>
      </c>
      <c r="AA667" s="343">
        <f>SUM(L$2:L667)-SUM(AB$2:AB667)</f>
        <v>-119978.22099999998</v>
      </c>
      <c r="AB667" s="344"/>
      <c r="AC667" s="345" t="e">
        <f t="shared" si="274"/>
        <v>#DIV/0!</v>
      </c>
      <c r="AD667" s="345" t="e">
        <f t="shared" si="275"/>
        <v>#DIV/0!</v>
      </c>
    </row>
    <row r="668" spans="1:30" x14ac:dyDescent="0.25">
      <c r="A668" s="402"/>
      <c r="B668" s="336"/>
      <c r="C668" s="299"/>
      <c r="D668" s="147"/>
      <c r="E668" s="22"/>
      <c r="F668" s="158">
        <f t="shared" si="255"/>
        <v>14980</v>
      </c>
      <c r="G668" s="309">
        <f t="shared" si="256"/>
        <v>8.0095608144192241</v>
      </c>
      <c r="H668" s="159">
        <f t="shared" si="257"/>
        <v>119983.22099999998</v>
      </c>
      <c r="I668" s="347">
        <f t="shared" si="258"/>
        <v>-119983.22099999998</v>
      </c>
      <c r="J668" s="310">
        <f t="shared" si="259"/>
        <v>-1</v>
      </c>
      <c r="K668" s="159">
        <f t="shared" si="260"/>
        <v>0</v>
      </c>
      <c r="L668" s="159">
        <f t="shared" si="261"/>
        <v>-5</v>
      </c>
      <c r="M668" s="159">
        <f t="shared" si="262"/>
        <v>5</v>
      </c>
      <c r="N668" s="159">
        <f t="shared" si="263"/>
        <v>0</v>
      </c>
      <c r="O668" s="46"/>
      <c r="P668" s="309">
        <f t="shared" si="264"/>
        <v>-8.0095608144192241</v>
      </c>
      <c r="Q668" s="159">
        <f t="shared" si="265"/>
        <v>-5</v>
      </c>
      <c r="R668" s="341"/>
      <c r="S668" s="341">
        <f t="shared" si="266"/>
        <v>-42466.220999999976</v>
      </c>
      <c r="T668" s="341" t="e">
        <f t="shared" si="267"/>
        <v>#DIV/0!</v>
      </c>
      <c r="U668" s="341" t="e">
        <f t="shared" si="268"/>
        <v>#DIV/0!</v>
      </c>
      <c r="V668" s="159">
        <f t="shared" si="269"/>
        <v>77517</v>
      </c>
      <c r="W668" s="309" t="e">
        <f t="shared" si="270"/>
        <v>#DIV/0!</v>
      </c>
      <c r="X668" s="309" t="e">
        <f t="shared" si="271"/>
        <v>#DIV/0!</v>
      </c>
      <c r="Y668" s="309" t="e">
        <f t="shared" si="272"/>
        <v>#DIV/0!</v>
      </c>
      <c r="Z668" s="342" t="e">
        <f t="shared" si="273"/>
        <v>#DIV/0!</v>
      </c>
      <c r="AA668" s="343">
        <f>SUM(L$2:L668)-SUM(AB$2:AB668)</f>
        <v>-119983.22099999998</v>
      </c>
      <c r="AB668" s="344"/>
      <c r="AC668" s="345" t="e">
        <f t="shared" si="274"/>
        <v>#DIV/0!</v>
      </c>
      <c r="AD668" s="345" t="e">
        <f t="shared" si="275"/>
        <v>#DIV/0!</v>
      </c>
    </row>
    <row r="669" spans="1:30" x14ac:dyDescent="0.25">
      <c r="A669" s="402"/>
      <c r="B669" s="336"/>
      <c r="C669" s="299"/>
      <c r="D669" s="147"/>
      <c r="E669" s="22"/>
      <c r="F669" s="158">
        <f t="shared" si="255"/>
        <v>14980</v>
      </c>
      <c r="G669" s="309">
        <f t="shared" si="256"/>
        <v>8.0098945927903848</v>
      </c>
      <c r="H669" s="159">
        <f t="shared" si="257"/>
        <v>119988.22099999998</v>
      </c>
      <c r="I669" s="347">
        <f t="shared" si="258"/>
        <v>-119988.22099999998</v>
      </c>
      <c r="J669" s="310">
        <f t="shared" si="259"/>
        <v>-1</v>
      </c>
      <c r="K669" s="159">
        <f t="shared" si="260"/>
        <v>0</v>
      </c>
      <c r="L669" s="159">
        <f t="shared" si="261"/>
        <v>-5</v>
      </c>
      <c r="M669" s="159">
        <f t="shared" si="262"/>
        <v>5</v>
      </c>
      <c r="N669" s="159">
        <f t="shared" si="263"/>
        <v>0</v>
      </c>
      <c r="O669" s="46"/>
      <c r="P669" s="309">
        <f t="shared" si="264"/>
        <v>-8.0098945927903848</v>
      </c>
      <c r="Q669" s="159">
        <f t="shared" si="265"/>
        <v>-5</v>
      </c>
      <c r="R669" s="341"/>
      <c r="S669" s="341">
        <f t="shared" si="266"/>
        <v>-42471.220999999976</v>
      </c>
      <c r="T669" s="341" t="e">
        <f t="shared" si="267"/>
        <v>#DIV/0!</v>
      </c>
      <c r="U669" s="341" t="e">
        <f t="shared" si="268"/>
        <v>#DIV/0!</v>
      </c>
      <c r="V669" s="159">
        <f t="shared" si="269"/>
        <v>77517</v>
      </c>
      <c r="W669" s="309" t="e">
        <f t="shared" si="270"/>
        <v>#DIV/0!</v>
      </c>
      <c r="X669" s="309" t="e">
        <f t="shared" si="271"/>
        <v>#DIV/0!</v>
      </c>
      <c r="Y669" s="309" t="e">
        <f t="shared" si="272"/>
        <v>#DIV/0!</v>
      </c>
      <c r="Z669" s="342" t="e">
        <f t="shared" si="273"/>
        <v>#DIV/0!</v>
      </c>
      <c r="AA669" s="343">
        <f>SUM(L$2:L669)-SUM(AB$2:AB669)</f>
        <v>-119988.22099999998</v>
      </c>
      <c r="AB669" s="344"/>
      <c r="AC669" s="345" t="e">
        <f t="shared" si="274"/>
        <v>#DIV/0!</v>
      </c>
      <c r="AD669" s="345" t="e">
        <f t="shared" si="275"/>
        <v>#DIV/0!</v>
      </c>
    </row>
    <row r="670" spans="1:30" x14ac:dyDescent="0.25">
      <c r="A670" s="402"/>
      <c r="B670" s="336"/>
      <c r="C670" s="299"/>
      <c r="D670" s="147"/>
      <c r="E670" s="22"/>
      <c r="F670" s="158">
        <f t="shared" si="255"/>
        <v>14980</v>
      </c>
      <c r="G670" s="309">
        <f t="shared" si="256"/>
        <v>8.0102283711615474</v>
      </c>
      <c r="H670" s="159">
        <f t="shared" si="257"/>
        <v>119993.22099999998</v>
      </c>
      <c r="I670" s="347">
        <f t="shared" si="258"/>
        <v>-119993.22099999998</v>
      </c>
      <c r="J670" s="310">
        <f t="shared" si="259"/>
        <v>-1</v>
      </c>
      <c r="K670" s="159">
        <f t="shared" si="260"/>
        <v>0</v>
      </c>
      <c r="L670" s="159">
        <f t="shared" si="261"/>
        <v>-5</v>
      </c>
      <c r="M670" s="159">
        <f t="shared" si="262"/>
        <v>5</v>
      </c>
      <c r="N670" s="159">
        <f t="shared" si="263"/>
        <v>0</v>
      </c>
      <c r="O670" s="46"/>
      <c r="P670" s="309">
        <f t="shared" si="264"/>
        <v>-8.0102283711615474</v>
      </c>
      <c r="Q670" s="159">
        <f t="shared" si="265"/>
        <v>-5</v>
      </c>
      <c r="R670" s="341"/>
      <c r="S670" s="341">
        <f t="shared" si="266"/>
        <v>-42476.220999999976</v>
      </c>
      <c r="T670" s="341" t="e">
        <f t="shared" si="267"/>
        <v>#DIV/0!</v>
      </c>
      <c r="U670" s="341" t="e">
        <f t="shared" si="268"/>
        <v>#DIV/0!</v>
      </c>
      <c r="V670" s="159">
        <f t="shared" si="269"/>
        <v>77517</v>
      </c>
      <c r="W670" s="309" t="e">
        <f t="shared" si="270"/>
        <v>#DIV/0!</v>
      </c>
      <c r="X670" s="309" t="e">
        <f t="shared" si="271"/>
        <v>#DIV/0!</v>
      </c>
      <c r="Y670" s="309" t="e">
        <f t="shared" si="272"/>
        <v>#DIV/0!</v>
      </c>
      <c r="Z670" s="342" t="e">
        <f t="shared" si="273"/>
        <v>#DIV/0!</v>
      </c>
      <c r="AA670" s="343">
        <f>SUM(L$2:L670)-SUM(AB$2:AB670)</f>
        <v>-119993.22099999998</v>
      </c>
      <c r="AB670" s="344"/>
      <c r="AC670" s="345" t="e">
        <f t="shared" si="274"/>
        <v>#DIV/0!</v>
      </c>
      <c r="AD670" s="345" t="e">
        <f t="shared" si="275"/>
        <v>#DIV/0!</v>
      </c>
    </row>
    <row r="671" spans="1:30" x14ac:dyDescent="0.25">
      <c r="A671" s="402"/>
      <c r="B671" s="336"/>
      <c r="C671" s="299"/>
      <c r="D671" s="147"/>
      <c r="E671" s="22"/>
      <c r="F671" s="158">
        <f t="shared" si="255"/>
        <v>14980</v>
      </c>
      <c r="G671" s="309">
        <f t="shared" si="256"/>
        <v>8.0105621495327082</v>
      </c>
      <c r="H671" s="159">
        <f t="shared" si="257"/>
        <v>119998.22099999998</v>
      </c>
      <c r="I671" s="347">
        <f t="shared" si="258"/>
        <v>-119998.22099999998</v>
      </c>
      <c r="J671" s="310">
        <f t="shared" si="259"/>
        <v>-1</v>
      </c>
      <c r="K671" s="159">
        <f t="shared" si="260"/>
        <v>0</v>
      </c>
      <c r="L671" s="159">
        <f t="shared" si="261"/>
        <v>-5</v>
      </c>
      <c r="M671" s="159">
        <f t="shared" si="262"/>
        <v>5</v>
      </c>
      <c r="N671" s="159">
        <f t="shared" si="263"/>
        <v>0</v>
      </c>
      <c r="O671" s="46"/>
      <c r="P671" s="309">
        <f t="shared" si="264"/>
        <v>-8.0105621495327082</v>
      </c>
      <c r="Q671" s="159">
        <f t="shared" si="265"/>
        <v>-5</v>
      </c>
      <c r="R671" s="341"/>
      <c r="S671" s="341">
        <f t="shared" si="266"/>
        <v>-42481.220999999976</v>
      </c>
      <c r="T671" s="341" t="e">
        <f t="shared" si="267"/>
        <v>#DIV/0!</v>
      </c>
      <c r="U671" s="341" t="e">
        <f t="shared" si="268"/>
        <v>#DIV/0!</v>
      </c>
      <c r="V671" s="159">
        <f t="shared" si="269"/>
        <v>77517</v>
      </c>
      <c r="W671" s="309" t="e">
        <f t="shared" si="270"/>
        <v>#DIV/0!</v>
      </c>
      <c r="X671" s="309" t="e">
        <f t="shared" si="271"/>
        <v>#DIV/0!</v>
      </c>
      <c r="Y671" s="309" t="e">
        <f t="shared" si="272"/>
        <v>#DIV/0!</v>
      </c>
      <c r="Z671" s="342" t="e">
        <f t="shared" si="273"/>
        <v>#DIV/0!</v>
      </c>
      <c r="AA671" s="343">
        <f>SUM(L$2:L671)-SUM(AB$2:AB671)</f>
        <v>-119998.22099999998</v>
      </c>
      <c r="AB671" s="344"/>
      <c r="AC671" s="345" t="e">
        <f t="shared" si="274"/>
        <v>#DIV/0!</v>
      </c>
      <c r="AD671" s="345" t="e">
        <f t="shared" si="275"/>
        <v>#DIV/0!</v>
      </c>
    </row>
    <row r="672" spans="1:30" x14ac:dyDescent="0.25">
      <c r="A672" s="402"/>
      <c r="B672" s="336"/>
      <c r="C672" s="299"/>
      <c r="D672" s="147"/>
      <c r="E672" s="22"/>
      <c r="F672" s="158">
        <f t="shared" si="255"/>
        <v>14980</v>
      </c>
      <c r="G672" s="309">
        <f t="shared" si="256"/>
        <v>8.0108959279038707</v>
      </c>
      <c r="H672" s="159">
        <f t="shared" si="257"/>
        <v>120003.22099999998</v>
      </c>
      <c r="I672" s="347">
        <f t="shared" si="258"/>
        <v>-120003.22099999998</v>
      </c>
      <c r="J672" s="310">
        <f t="shared" si="259"/>
        <v>-1</v>
      </c>
      <c r="K672" s="159">
        <f t="shared" si="260"/>
        <v>0</v>
      </c>
      <c r="L672" s="159">
        <f t="shared" si="261"/>
        <v>-5</v>
      </c>
      <c r="M672" s="159">
        <f t="shared" si="262"/>
        <v>5</v>
      </c>
      <c r="N672" s="159">
        <f t="shared" si="263"/>
        <v>0</v>
      </c>
      <c r="O672" s="46"/>
      <c r="P672" s="309">
        <f t="shared" si="264"/>
        <v>-8.0108959279038707</v>
      </c>
      <c r="Q672" s="159">
        <f t="shared" si="265"/>
        <v>-5</v>
      </c>
      <c r="R672" s="341"/>
      <c r="S672" s="341">
        <f t="shared" si="266"/>
        <v>-42486.220999999976</v>
      </c>
      <c r="T672" s="341" t="e">
        <f t="shared" si="267"/>
        <v>#DIV/0!</v>
      </c>
      <c r="U672" s="341" t="e">
        <f t="shared" si="268"/>
        <v>#DIV/0!</v>
      </c>
      <c r="V672" s="159">
        <f t="shared" si="269"/>
        <v>77517</v>
      </c>
      <c r="W672" s="309" t="e">
        <f t="shared" si="270"/>
        <v>#DIV/0!</v>
      </c>
      <c r="X672" s="309" t="e">
        <f t="shared" si="271"/>
        <v>#DIV/0!</v>
      </c>
      <c r="Y672" s="309" t="e">
        <f t="shared" si="272"/>
        <v>#DIV/0!</v>
      </c>
      <c r="Z672" s="342" t="e">
        <f t="shared" si="273"/>
        <v>#DIV/0!</v>
      </c>
      <c r="AA672" s="343">
        <f>SUM(L$2:L672)-SUM(AB$2:AB672)</f>
        <v>-120003.22099999998</v>
      </c>
      <c r="AB672" s="344"/>
      <c r="AC672" s="345" t="e">
        <f t="shared" si="274"/>
        <v>#DIV/0!</v>
      </c>
      <c r="AD672" s="345" t="e">
        <f t="shared" si="275"/>
        <v>#DIV/0!</v>
      </c>
    </row>
    <row r="673" spans="1:30" x14ac:dyDescent="0.25">
      <c r="A673" s="402"/>
      <c r="B673" s="336"/>
      <c r="C673" s="299"/>
      <c r="D673" s="147"/>
      <c r="E673" s="22"/>
      <c r="F673" s="158">
        <f t="shared" si="255"/>
        <v>14980</v>
      </c>
      <c r="G673" s="309">
        <f t="shared" si="256"/>
        <v>8.0112297062750315</v>
      </c>
      <c r="H673" s="159">
        <f t="shared" si="257"/>
        <v>120008.22099999998</v>
      </c>
      <c r="I673" s="347">
        <f t="shared" si="258"/>
        <v>-120008.22099999998</v>
      </c>
      <c r="J673" s="310">
        <f t="shared" si="259"/>
        <v>-1</v>
      </c>
      <c r="K673" s="159">
        <f t="shared" si="260"/>
        <v>0</v>
      </c>
      <c r="L673" s="159">
        <f t="shared" si="261"/>
        <v>-5</v>
      </c>
      <c r="M673" s="159">
        <f t="shared" si="262"/>
        <v>5</v>
      </c>
      <c r="N673" s="159">
        <f t="shared" si="263"/>
        <v>0</v>
      </c>
      <c r="O673" s="46"/>
      <c r="P673" s="309">
        <f t="shared" si="264"/>
        <v>-8.0112297062750315</v>
      </c>
      <c r="Q673" s="159">
        <f t="shared" si="265"/>
        <v>-5</v>
      </c>
      <c r="R673" s="341"/>
      <c r="S673" s="341">
        <f t="shared" si="266"/>
        <v>-42491.220999999976</v>
      </c>
      <c r="T673" s="341" t="e">
        <f t="shared" si="267"/>
        <v>#DIV/0!</v>
      </c>
      <c r="U673" s="341" t="e">
        <f t="shared" si="268"/>
        <v>#DIV/0!</v>
      </c>
      <c r="V673" s="159">
        <f t="shared" si="269"/>
        <v>77517</v>
      </c>
      <c r="W673" s="309" t="e">
        <f t="shared" si="270"/>
        <v>#DIV/0!</v>
      </c>
      <c r="X673" s="309" t="e">
        <f t="shared" si="271"/>
        <v>#DIV/0!</v>
      </c>
      <c r="Y673" s="309" t="e">
        <f t="shared" si="272"/>
        <v>#DIV/0!</v>
      </c>
      <c r="Z673" s="342" t="e">
        <f t="shared" si="273"/>
        <v>#DIV/0!</v>
      </c>
      <c r="AA673" s="343">
        <f>SUM(L$2:L673)-SUM(AB$2:AB673)</f>
        <v>-120008.22099999998</v>
      </c>
      <c r="AB673" s="344"/>
      <c r="AC673" s="345" t="e">
        <f t="shared" si="274"/>
        <v>#DIV/0!</v>
      </c>
      <c r="AD673" s="345" t="e">
        <f t="shared" si="275"/>
        <v>#DIV/0!</v>
      </c>
    </row>
    <row r="674" spans="1:30" x14ac:dyDescent="0.25">
      <c r="A674" s="402"/>
      <c r="B674" s="336"/>
      <c r="C674" s="299"/>
      <c r="D674" s="147"/>
      <c r="E674" s="22"/>
      <c r="F674" s="158">
        <f t="shared" si="255"/>
        <v>14980</v>
      </c>
      <c r="G674" s="309">
        <f t="shared" si="256"/>
        <v>8.0115634846461941</v>
      </c>
      <c r="H674" s="159">
        <f t="shared" si="257"/>
        <v>120013.22099999998</v>
      </c>
      <c r="I674" s="347">
        <f t="shared" si="258"/>
        <v>-120013.22099999998</v>
      </c>
      <c r="J674" s="310">
        <f t="shared" si="259"/>
        <v>-1</v>
      </c>
      <c r="K674" s="159">
        <f t="shared" si="260"/>
        <v>0</v>
      </c>
      <c r="L674" s="159">
        <f t="shared" si="261"/>
        <v>-5</v>
      </c>
      <c r="M674" s="159">
        <f t="shared" si="262"/>
        <v>5</v>
      </c>
      <c r="N674" s="159">
        <f t="shared" si="263"/>
        <v>0</v>
      </c>
      <c r="O674" s="46"/>
      <c r="P674" s="309">
        <f t="shared" si="264"/>
        <v>-8.0115634846461941</v>
      </c>
      <c r="Q674" s="159">
        <f t="shared" si="265"/>
        <v>-5</v>
      </c>
      <c r="R674" s="341"/>
      <c r="S674" s="341">
        <f t="shared" si="266"/>
        <v>-42496.220999999976</v>
      </c>
      <c r="T674" s="341" t="e">
        <f t="shared" si="267"/>
        <v>#DIV/0!</v>
      </c>
      <c r="U674" s="341" t="e">
        <f t="shared" si="268"/>
        <v>#DIV/0!</v>
      </c>
      <c r="V674" s="159">
        <f t="shared" si="269"/>
        <v>77517</v>
      </c>
      <c r="W674" s="309" t="e">
        <f t="shared" si="270"/>
        <v>#DIV/0!</v>
      </c>
      <c r="X674" s="309" t="e">
        <f t="shared" si="271"/>
        <v>#DIV/0!</v>
      </c>
      <c r="Y674" s="309" t="e">
        <f t="shared" si="272"/>
        <v>#DIV/0!</v>
      </c>
      <c r="Z674" s="342" t="e">
        <f t="shared" si="273"/>
        <v>#DIV/0!</v>
      </c>
      <c r="AA674" s="343">
        <f>SUM(L$2:L674)-SUM(AB$2:AB674)</f>
        <v>-120013.22099999998</v>
      </c>
      <c r="AB674" s="344"/>
      <c r="AC674" s="345" t="e">
        <f t="shared" si="274"/>
        <v>#DIV/0!</v>
      </c>
      <c r="AD674" s="345" t="e">
        <f t="shared" si="275"/>
        <v>#DIV/0!</v>
      </c>
    </row>
    <row r="675" spans="1:30" x14ac:dyDescent="0.25">
      <c r="A675" s="402"/>
      <c r="B675" s="336"/>
      <c r="C675" s="299"/>
      <c r="D675" s="147"/>
      <c r="E675" s="22"/>
      <c r="F675" s="158">
        <f t="shared" si="255"/>
        <v>14980</v>
      </c>
      <c r="G675" s="309">
        <f t="shared" si="256"/>
        <v>8.0118972630173548</v>
      </c>
      <c r="H675" s="159">
        <f t="shared" si="257"/>
        <v>120018.22099999998</v>
      </c>
      <c r="I675" s="347">
        <f t="shared" si="258"/>
        <v>-120018.22099999998</v>
      </c>
      <c r="J675" s="310">
        <f t="shared" si="259"/>
        <v>-1</v>
      </c>
      <c r="K675" s="159">
        <f t="shared" si="260"/>
        <v>0</v>
      </c>
      <c r="L675" s="159">
        <f t="shared" si="261"/>
        <v>-5</v>
      </c>
      <c r="M675" s="159">
        <f t="shared" si="262"/>
        <v>5</v>
      </c>
      <c r="N675" s="159">
        <f t="shared" si="263"/>
        <v>0</v>
      </c>
      <c r="O675" s="46"/>
      <c r="P675" s="309">
        <f t="shared" si="264"/>
        <v>-8.0118972630173548</v>
      </c>
      <c r="Q675" s="159">
        <f t="shared" si="265"/>
        <v>-5</v>
      </c>
      <c r="R675" s="341"/>
      <c r="S675" s="341">
        <f t="shared" si="266"/>
        <v>-42501.220999999976</v>
      </c>
      <c r="T675" s="341" t="e">
        <f t="shared" si="267"/>
        <v>#DIV/0!</v>
      </c>
      <c r="U675" s="341" t="e">
        <f t="shared" si="268"/>
        <v>#DIV/0!</v>
      </c>
      <c r="V675" s="159">
        <f t="shared" si="269"/>
        <v>77517</v>
      </c>
      <c r="W675" s="309" t="e">
        <f t="shared" si="270"/>
        <v>#DIV/0!</v>
      </c>
      <c r="X675" s="309" t="e">
        <f t="shared" si="271"/>
        <v>#DIV/0!</v>
      </c>
      <c r="Y675" s="309" t="e">
        <f t="shared" si="272"/>
        <v>#DIV/0!</v>
      </c>
      <c r="Z675" s="342" t="e">
        <f t="shared" si="273"/>
        <v>#DIV/0!</v>
      </c>
      <c r="AA675" s="343">
        <f>SUM(L$2:L675)-SUM(AB$2:AB675)</f>
        <v>-120018.22099999998</v>
      </c>
      <c r="AB675" s="344"/>
      <c r="AC675" s="345" t="e">
        <f t="shared" si="274"/>
        <v>#DIV/0!</v>
      </c>
      <c r="AD675" s="345" t="e">
        <f t="shared" si="275"/>
        <v>#DIV/0!</v>
      </c>
    </row>
    <row r="676" spans="1:30" x14ac:dyDescent="0.25">
      <c r="A676" s="402"/>
      <c r="B676" s="336"/>
      <c r="C676" s="299"/>
      <c r="D676" s="147"/>
      <c r="E676" s="22"/>
      <c r="F676" s="158">
        <f t="shared" si="255"/>
        <v>14980</v>
      </c>
      <c r="G676" s="309">
        <f t="shared" si="256"/>
        <v>8.0122310413885156</v>
      </c>
      <c r="H676" s="159">
        <f t="shared" si="257"/>
        <v>120023.22099999998</v>
      </c>
      <c r="I676" s="347">
        <f t="shared" si="258"/>
        <v>-120023.22099999998</v>
      </c>
      <c r="J676" s="310">
        <f t="shared" si="259"/>
        <v>-1</v>
      </c>
      <c r="K676" s="159">
        <f t="shared" si="260"/>
        <v>0</v>
      </c>
      <c r="L676" s="159">
        <f t="shared" si="261"/>
        <v>-5</v>
      </c>
      <c r="M676" s="159">
        <f t="shared" si="262"/>
        <v>5</v>
      </c>
      <c r="N676" s="159">
        <f t="shared" si="263"/>
        <v>0</v>
      </c>
      <c r="O676" s="46"/>
      <c r="P676" s="309">
        <f t="shared" si="264"/>
        <v>-8.0122310413885156</v>
      </c>
      <c r="Q676" s="159">
        <f t="shared" si="265"/>
        <v>-5</v>
      </c>
      <c r="R676" s="341"/>
      <c r="S676" s="341">
        <f t="shared" si="266"/>
        <v>-42506.220999999976</v>
      </c>
      <c r="T676" s="341" t="e">
        <f t="shared" si="267"/>
        <v>#DIV/0!</v>
      </c>
      <c r="U676" s="341" t="e">
        <f t="shared" si="268"/>
        <v>#DIV/0!</v>
      </c>
      <c r="V676" s="159">
        <f t="shared" si="269"/>
        <v>77517</v>
      </c>
      <c r="W676" s="309" t="e">
        <f t="shared" si="270"/>
        <v>#DIV/0!</v>
      </c>
      <c r="X676" s="309" t="e">
        <f t="shared" si="271"/>
        <v>#DIV/0!</v>
      </c>
      <c r="Y676" s="309" t="e">
        <f t="shared" si="272"/>
        <v>#DIV/0!</v>
      </c>
      <c r="Z676" s="342" t="e">
        <f t="shared" si="273"/>
        <v>#DIV/0!</v>
      </c>
      <c r="AA676" s="343">
        <f>SUM(L$2:L676)-SUM(AB$2:AB676)</f>
        <v>-120023.22099999998</v>
      </c>
      <c r="AB676" s="344"/>
      <c r="AC676" s="345" t="e">
        <f t="shared" si="274"/>
        <v>#DIV/0!</v>
      </c>
      <c r="AD676" s="345" t="e">
        <f t="shared" si="275"/>
        <v>#DIV/0!</v>
      </c>
    </row>
    <row r="677" spans="1:30" x14ac:dyDescent="0.25">
      <c r="A677" s="402"/>
      <c r="B677" s="336"/>
      <c r="C677" s="299"/>
      <c r="D677" s="147"/>
      <c r="E677" s="22"/>
      <c r="F677" s="158">
        <f t="shared" si="255"/>
        <v>14980</v>
      </c>
      <c r="G677" s="309">
        <f t="shared" si="256"/>
        <v>8.0125648197596782</v>
      </c>
      <c r="H677" s="159">
        <f t="shared" si="257"/>
        <v>120028.22099999998</v>
      </c>
      <c r="I677" s="347">
        <f t="shared" si="258"/>
        <v>-120028.22099999998</v>
      </c>
      <c r="J677" s="310">
        <f t="shared" si="259"/>
        <v>-1</v>
      </c>
      <c r="K677" s="159">
        <f t="shared" si="260"/>
        <v>0</v>
      </c>
      <c r="L677" s="159">
        <f t="shared" si="261"/>
        <v>-5</v>
      </c>
      <c r="M677" s="159">
        <f t="shared" si="262"/>
        <v>5</v>
      </c>
      <c r="N677" s="159">
        <f t="shared" si="263"/>
        <v>0</v>
      </c>
      <c r="O677" s="46"/>
      <c r="P677" s="309">
        <f t="shared" si="264"/>
        <v>-8.0125648197596782</v>
      </c>
      <c r="Q677" s="159">
        <f t="shared" si="265"/>
        <v>-5</v>
      </c>
      <c r="R677" s="341"/>
      <c r="S677" s="341">
        <f t="shared" si="266"/>
        <v>-42511.220999999976</v>
      </c>
      <c r="T677" s="341" t="e">
        <f t="shared" si="267"/>
        <v>#DIV/0!</v>
      </c>
      <c r="U677" s="341" t="e">
        <f t="shared" si="268"/>
        <v>#DIV/0!</v>
      </c>
      <c r="V677" s="159">
        <f t="shared" si="269"/>
        <v>77517</v>
      </c>
      <c r="W677" s="309" t="e">
        <f t="shared" si="270"/>
        <v>#DIV/0!</v>
      </c>
      <c r="X677" s="309" t="e">
        <f t="shared" si="271"/>
        <v>#DIV/0!</v>
      </c>
      <c r="Y677" s="309" t="e">
        <f t="shared" si="272"/>
        <v>#DIV/0!</v>
      </c>
      <c r="Z677" s="342" t="e">
        <f t="shared" si="273"/>
        <v>#DIV/0!</v>
      </c>
      <c r="AA677" s="343">
        <f>SUM(L$2:L677)-SUM(AB$2:AB677)</f>
        <v>-120028.22099999998</v>
      </c>
      <c r="AB677" s="344"/>
      <c r="AC677" s="345" t="e">
        <f t="shared" si="274"/>
        <v>#DIV/0!</v>
      </c>
      <c r="AD677" s="345" t="e">
        <f t="shared" si="275"/>
        <v>#DIV/0!</v>
      </c>
    </row>
    <row r="678" spans="1:30" x14ac:dyDescent="0.25">
      <c r="A678" s="402"/>
      <c r="B678" s="336"/>
      <c r="C678" s="299"/>
      <c r="D678" s="147"/>
      <c r="E678" s="22"/>
      <c r="F678" s="158">
        <f t="shared" si="255"/>
        <v>14980</v>
      </c>
      <c r="G678" s="309">
        <f t="shared" si="256"/>
        <v>8.0128985981308389</v>
      </c>
      <c r="H678" s="159">
        <f t="shared" si="257"/>
        <v>120033.22099999998</v>
      </c>
      <c r="I678" s="347">
        <f t="shared" si="258"/>
        <v>-120033.22099999998</v>
      </c>
      <c r="J678" s="310">
        <f t="shared" si="259"/>
        <v>-1</v>
      </c>
      <c r="K678" s="159">
        <f t="shared" si="260"/>
        <v>0</v>
      </c>
      <c r="L678" s="159">
        <f t="shared" si="261"/>
        <v>-5</v>
      </c>
      <c r="M678" s="159">
        <f t="shared" si="262"/>
        <v>5</v>
      </c>
      <c r="N678" s="159">
        <f t="shared" si="263"/>
        <v>0</v>
      </c>
      <c r="O678" s="46"/>
      <c r="P678" s="309">
        <f t="shared" si="264"/>
        <v>-8.0128985981308389</v>
      </c>
      <c r="Q678" s="159">
        <f t="shared" si="265"/>
        <v>-5</v>
      </c>
      <c r="R678" s="341"/>
      <c r="S678" s="341">
        <f t="shared" si="266"/>
        <v>-42516.220999999976</v>
      </c>
      <c r="T678" s="341" t="e">
        <f t="shared" si="267"/>
        <v>#DIV/0!</v>
      </c>
      <c r="U678" s="341" t="e">
        <f t="shared" si="268"/>
        <v>#DIV/0!</v>
      </c>
      <c r="V678" s="159">
        <f t="shared" si="269"/>
        <v>77517</v>
      </c>
      <c r="W678" s="309" t="e">
        <f t="shared" si="270"/>
        <v>#DIV/0!</v>
      </c>
      <c r="X678" s="309" t="e">
        <f t="shared" si="271"/>
        <v>#DIV/0!</v>
      </c>
      <c r="Y678" s="309" t="e">
        <f t="shared" si="272"/>
        <v>#DIV/0!</v>
      </c>
      <c r="Z678" s="342" t="e">
        <f t="shared" si="273"/>
        <v>#DIV/0!</v>
      </c>
      <c r="AA678" s="343">
        <f>SUM(L$2:L678)-SUM(AB$2:AB678)</f>
        <v>-120033.22099999998</v>
      </c>
      <c r="AB678" s="344"/>
      <c r="AC678" s="345" t="e">
        <f t="shared" si="274"/>
        <v>#DIV/0!</v>
      </c>
      <c r="AD678" s="345" t="e">
        <f t="shared" si="275"/>
        <v>#DIV/0!</v>
      </c>
    </row>
    <row r="679" spans="1:30" x14ac:dyDescent="0.25">
      <c r="A679" s="402"/>
      <c r="B679" s="336"/>
      <c r="C679" s="299"/>
      <c r="D679" s="147"/>
      <c r="E679" s="22"/>
      <c r="F679" s="158">
        <f t="shared" si="255"/>
        <v>14980</v>
      </c>
      <c r="G679" s="309">
        <f t="shared" si="256"/>
        <v>8.0132323765020015</v>
      </c>
      <c r="H679" s="159">
        <f t="shared" si="257"/>
        <v>120038.22099999998</v>
      </c>
      <c r="I679" s="347">
        <f t="shared" si="258"/>
        <v>-120038.22099999998</v>
      </c>
      <c r="J679" s="310">
        <f t="shared" si="259"/>
        <v>-1</v>
      </c>
      <c r="K679" s="159">
        <f t="shared" si="260"/>
        <v>0</v>
      </c>
      <c r="L679" s="159">
        <f t="shared" si="261"/>
        <v>-5</v>
      </c>
      <c r="M679" s="159">
        <f t="shared" si="262"/>
        <v>5</v>
      </c>
      <c r="N679" s="159">
        <f t="shared" si="263"/>
        <v>0</v>
      </c>
      <c r="O679" s="46"/>
      <c r="P679" s="309">
        <f t="shared" si="264"/>
        <v>-8.0132323765020015</v>
      </c>
      <c r="Q679" s="159">
        <f t="shared" si="265"/>
        <v>-5</v>
      </c>
      <c r="R679" s="341"/>
      <c r="S679" s="341">
        <f t="shared" si="266"/>
        <v>-42521.220999999976</v>
      </c>
      <c r="T679" s="341" t="e">
        <f t="shared" si="267"/>
        <v>#DIV/0!</v>
      </c>
      <c r="U679" s="341" t="e">
        <f t="shared" si="268"/>
        <v>#DIV/0!</v>
      </c>
      <c r="V679" s="159">
        <f t="shared" si="269"/>
        <v>77517</v>
      </c>
      <c r="W679" s="309" t="e">
        <f t="shared" si="270"/>
        <v>#DIV/0!</v>
      </c>
      <c r="X679" s="309" t="e">
        <f t="shared" si="271"/>
        <v>#DIV/0!</v>
      </c>
      <c r="Y679" s="309" t="e">
        <f t="shared" si="272"/>
        <v>#DIV/0!</v>
      </c>
      <c r="Z679" s="342" t="e">
        <f t="shared" si="273"/>
        <v>#DIV/0!</v>
      </c>
      <c r="AA679" s="343">
        <f>SUM(L$2:L679)-SUM(AB$2:AB679)</f>
        <v>-120038.22099999998</v>
      </c>
      <c r="AB679" s="344"/>
      <c r="AC679" s="345" t="e">
        <f t="shared" si="274"/>
        <v>#DIV/0!</v>
      </c>
      <c r="AD679" s="345" t="e">
        <f t="shared" si="275"/>
        <v>#DIV/0!</v>
      </c>
    </row>
    <row r="680" spans="1:30" x14ac:dyDescent="0.25">
      <c r="A680" s="402"/>
      <c r="B680" s="336"/>
      <c r="C680" s="299"/>
      <c r="D680" s="147"/>
      <c r="E680" s="22"/>
      <c r="F680" s="158">
        <f t="shared" si="255"/>
        <v>14980</v>
      </c>
      <c r="G680" s="309">
        <f t="shared" si="256"/>
        <v>8.0135661548731623</v>
      </c>
      <c r="H680" s="159">
        <f t="shared" si="257"/>
        <v>120043.22099999998</v>
      </c>
      <c r="I680" s="347">
        <f t="shared" si="258"/>
        <v>-120043.22099999998</v>
      </c>
      <c r="J680" s="310">
        <f t="shared" si="259"/>
        <v>-1</v>
      </c>
      <c r="K680" s="159">
        <f t="shared" si="260"/>
        <v>0</v>
      </c>
      <c r="L680" s="159">
        <f t="shared" si="261"/>
        <v>-5</v>
      </c>
      <c r="M680" s="159">
        <f t="shared" si="262"/>
        <v>5</v>
      </c>
      <c r="N680" s="159">
        <f t="shared" si="263"/>
        <v>0</v>
      </c>
      <c r="O680" s="46"/>
      <c r="P680" s="309">
        <f t="shared" si="264"/>
        <v>-8.0135661548731623</v>
      </c>
      <c r="Q680" s="159">
        <f t="shared" si="265"/>
        <v>-5</v>
      </c>
      <c r="R680" s="341"/>
      <c r="S680" s="341">
        <f t="shared" si="266"/>
        <v>-42526.220999999976</v>
      </c>
      <c r="T680" s="341" t="e">
        <f t="shared" si="267"/>
        <v>#DIV/0!</v>
      </c>
      <c r="U680" s="341" t="e">
        <f t="shared" si="268"/>
        <v>#DIV/0!</v>
      </c>
      <c r="V680" s="159">
        <f t="shared" si="269"/>
        <v>77517</v>
      </c>
      <c r="W680" s="309" t="e">
        <f t="shared" si="270"/>
        <v>#DIV/0!</v>
      </c>
      <c r="X680" s="309" t="e">
        <f t="shared" si="271"/>
        <v>#DIV/0!</v>
      </c>
      <c r="Y680" s="309" t="e">
        <f t="shared" si="272"/>
        <v>#DIV/0!</v>
      </c>
      <c r="Z680" s="342" t="e">
        <f t="shared" si="273"/>
        <v>#DIV/0!</v>
      </c>
      <c r="AA680" s="343">
        <f>SUM(L$2:L680)-SUM(AB$2:AB680)</f>
        <v>-120043.22099999998</v>
      </c>
      <c r="AB680" s="344"/>
      <c r="AC680" s="345" t="e">
        <f t="shared" si="274"/>
        <v>#DIV/0!</v>
      </c>
      <c r="AD680" s="345" t="e">
        <f t="shared" si="275"/>
        <v>#DIV/0!</v>
      </c>
    </row>
    <row r="681" spans="1:30" x14ac:dyDescent="0.25">
      <c r="A681" s="402"/>
      <c r="B681" s="336"/>
      <c r="C681" s="299"/>
      <c r="D681" s="147"/>
      <c r="E681" s="22"/>
      <c r="F681" s="158">
        <f t="shared" si="255"/>
        <v>14980</v>
      </c>
      <c r="G681" s="309">
        <f t="shared" si="256"/>
        <v>8.0138999332443248</v>
      </c>
      <c r="H681" s="159">
        <f t="shared" si="257"/>
        <v>120048.22099999998</v>
      </c>
      <c r="I681" s="347">
        <f t="shared" si="258"/>
        <v>-120048.22099999998</v>
      </c>
      <c r="J681" s="310">
        <f t="shared" si="259"/>
        <v>-1</v>
      </c>
      <c r="K681" s="159">
        <f t="shared" si="260"/>
        <v>0</v>
      </c>
      <c r="L681" s="159">
        <f t="shared" si="261"/>
        <v>-5</v>
      </c>
      <c r="M681" s="159">
        <f t="shared" si="262"/>
        <v>5</v>
      </c>
      <c r="N681" s="159">
        <f t="shared" si="263"/>
        <v>0</v>
      </c>
      <c r="O681" s="46"/>
      <c r="P681" s="309">
        <f t="shared" si="264"/>
        <v>-8.0138999332443248</v>
      </c>
      <c r="Q681" s="159">
        <f t="shared" si="265"/>
        <v>-5</v>
      </c>
      <c r="R681" s="341"/>
      <c r="S681" s="341">
        <f t="shared" si="266"/>
        <v>-42531.220999999976</v>
      </c>
      <c r="T681" s="341" t="e">
        <f t="shared" si="267"/>
        <v>#DIV/0!</v>
      </c>
      <c r="U681" s="341" t="e">
        <f t="shared" si="268"/>
        <v>#DIV/0!</v>
      </c>
      <c r="V681" s="159">
        <f t="shared" si="269"/>
        <v>77517</v>
      </c>
      <c r="W681" s="309" t="e">
        <f t="shared" si="270"/>
        <v>#DIV/0!</v>
      </c>
      <c r="X681" s="309" t="e">
        <f t="shared" si="271"/>
        <v>#DIV/0!</v>
      </c>
      <c r="Y681" s="309" t="e">
        <f t="shared" si="272"/>
        <v>#DIV/0!</v>
      </c>
      <c r="Z681" s="342" t="e">
        <f t="shared" si="273"/>
        <v>#DIV/0!</v>
      </c>
      <c r="AA681" s="343">
        <f>SUM(L$2:L681)-SUM(AB$2:AB681)</f>
        <v>-120048.22099999998</v>
      </c>
      <c r="AB681" s="344"/>
      <c r="AC681" s="345" t="e">
        <f t="shared" si="274"/>
        <v>#DIV/0!</v>
      </c>
      <c r="AD681" s="345" t="e">
        <f t="shared" si="275"/>
        <v>#DIV/0!</v>
      </c>
    </row>
    <row r="682" spans="1:30" x14ac:dyDescent="0.25">
      <c r="A682" s="402"/>
      <c r="B682" s="336"/>
      <c r="C682" s="299"/>
      <c r="D682" s="147"/>
      <c r="E682" s="22"/>
      <c r="F682" s="158">
        <f t="shared" si="255"/>
        <v>14980</v>
      </c>
      <c r="G682" s="309">
        <f t="shared" si="256"/>
        <v>8.0142337116154856</v>
      </c>
      <c r="H682" s="159">
        <f t="shared" si="257"/>
        <v>120053.22099999998</v>
      </c>
      <c r="I682" s="347">
        <f t="shared" si="258"/>
        <v>-120053.22099999998</v>
      </c>
      <c r="J682" s="310">
        <f t="shared" si="259"/>
        <v>-1</v>
      </c>
      <c r="K682" s="159">
        <f t="shared" si="260"/>
        <v>0</v>
      </c>
      <c r="L682" s="159">
        <f t="shared" si="261"/>
        <v>-5</v>
      </c>
      <c r="M682" s="159">
        <f t="shared" si="262"/>
        <v>5</v>
      </c>
      <c r="N682" s="159">
        <f t="shared" si="263"/>
        <v>0</v>
      </c>
      <c r="O682" s="46"/>
      <c r="P682" s="309">
        <f t="shared" si="264"/>
        <v>-8.0142337116154856</v>
      </c>
      <c r="Q682" s="159">
        <f t="shared" si="265"/>
        <v>-5</v>
      </c>
      <c r="R682" s="341"/>
      <c r="S682" s="341">
        <f t="shared" si="266"/>
        <v>-42536.220999999976</v>
      </c>
      <c r="T682" s="341" t="e">
        <f t="shared" si="267"/>
        <v>#DIV/0!</v>
      </c>
      <c r="U682" s="341" t="e">
        <f t="shared" si="268"/>
        <v>#DIV/0!</v>
      </c>
      <c r="V682" s="159">
        <f t="shared" si="269"/>
        <v>77517</v>
      </c>
      <c r="W682" s="309" t="e">
        <f t="shared" si="270"/>
        <v>#DIV/0!</v>
      </c>
      <c r="X682" s="309" t="e">
        <f t="shared" si="271"/>
        <v>#DIV/0!</v>
      </c>
      <c r="Y682" s="309" t="e">
        <f t="shared" si="272"/>
        <v>#DIV/0!</v>
      </c>
      <c r="Z682" s="342" t="e">
        <f t="shared" si="273"/>
        <v>#DIV/0!</v>
      </c>
      <c r="AA682" s="343">
        <f>SUM(L$2:L682)-SUM(AB$2:AB682)</f>
        <v>-120053.22099999998</v>
      </c>
      <c r="AB682" s="344"/>
      <c r="AC682" s="345" t="e">
        <f t="shared" si="274"/>
        <v>#DIV/0!</v>
      </c>
      <c r="AD682" s="345" t="e">
        <f t="shared" si="275"/>
        <v>#DIV/0!</v>
      </c>
    </row>
    <row r="683" spans="1:30" x14ac:dyDescent="0.25">
      <c r="A683" s="402"/>
      <c r="B683" s="336"/>
      <c r="C683" s="299"/>
      <c r="D683" s="147"/>
      <c r="E683" s="22"/>
      <c r="F683" s="158">
        <f t="shared" si="255"/>
        <v>14980</v>
      </c>
      <c r="G683" s="309">
        <f t="shared" si="256"/>
        <v>8.0145674899866481</v>
      </c>
      <c r="H683" s="159">
        <f t="shared" si="257"/>
        <v>120058.22099999998</v>
      </c>
      <c r="I683" s="347">
        <f t="shared" si="258"/>
        <v>-120058.22099999998</v>
      </c>
      <c r="J683" s="310">
        <f t="shared" si="259"/>
        <v>-1</v>
      </c>
      <c r="K683" s="159">
        <f t="shared" si="260"/>
        <v>0</v>
      </c>
      <c r="L683" s="159">
        <f t="shared" si="261"/>
        <v>-5</v>
      </c>
      <c r="M683" s="159">
        <f t="shared" si="262"/>
        <v>5</v>
      </c>
      <c r="N683" s="159">
        <f t="shared" si="263"/>
        <v>0</v>
      </c>
      <c r="O683" s="46"/>
      <c r="P683" s="309">
        <f t="shared" si="264"/>
        <v>-8.0145674899866481</v>
      </c>
      <c r="Q683" s="159">
        <f t="shared" si="265"/>
        <v>-5</v>
      </c>
      <c r="R683" s="341"/>
      <c r="S683" s="341">
        <f t="shared" si="266"/>
        <v>-42541.220999999976</v>
      </c>
      <c r="T683" s="341" t="e">
        <f t="shared" si="267"/>
        <v>#DIV/0!</v>
      </c>
      <c r="U683" s="341" t="e">
        <f t="shared" si="268"/>
        <v>#DIV/0!</v>
      </c>
      <c r="V683" s="159">
        <f t="shared" si="269"/>
        <v>77517</v>
      </c>
      <c r="W683" s="309" t="e">
        <f t="shared" si="270"/>
        <v>#DIV/0!</v>
      </c>
      <c r="X683" s="309" t="e">
        <f t="shared" si="271"/>
        <v>#DIV/0!</v>
      </c>
      <c r="Y683" s="309" t="e">
        <f t="shared" si="272"/>
        <v>#DIV/0!</v>
      </c>
      <c r="Z683" s="342" t="e">
        <f t="shared" si="273"/>
        <v>#DIV/0!</v>
      </c>
      <c r="AA683" s="343">
        <f>SUM(L$2:L683)-SUM(AB$2:AB683)</f>
        <v>-120058.22099999998</v>
      </c>
      <c r="AB683" s="344"/>
      <c r="AC683" s="345" t="e">
        <f t="shared" si="274"/>
        <v>#DIV/0!</v>
      </c>
      <c r="AD683" s="345" t="e">
        <f t="shared" si="275"/>
        <v>#DIV/0!</v>
      </c>
    </row>
    <row r="684" spans="1:30" x14ac:dyDescent="0.25">
      <c r="A684" s="402"/>
      <c r="B684" s="336"/>
      <c r="C684" s="299"/>
      <c r="D684" s="147"/>
      <c r="E684" s="22"/>
      <c r="F684" s="158">
        <f t="shared" si="255"/>
        <v>14980</v>
      </c>
      <c r="G684" s="309">
        <f t="shared" si="256"/>
        <v>8.0149012683578089</v>
      </c>
      <c r="H684" s="159">
        <f t="shared" si="257"/>
        <v>120063.22099999998</v>
      </c>
      <c r="I684" s="347">
        <f t="shared" si="258"/>
        <v>-120063.22099999998</v>
      </c>
      <c r="J684" s="310">
        <f t="shared" si="259"/>
        <v>-1</v>
      </c>
      <c r="K684" s="159">
        <f t="shared" si="260"/>
        <v>0</v>
      </c>
      <c r="L684" s="159">
        <f t="shared" si="261"/>
        <v>-5</v>
      </c>
      <c r="M684" s="159">
        <f t="shared" si="262"/>
        <v>5</v>
      </c>
      <c r="N684" s="159">
        <f t="shared" si="263"/>
        <v>0</v>
      </c>
      <c r="O684" s="46"/>
      <c r="P684" s="309">
        <f t="shared" si="264"/>
        <v>-8.0149012683578089</v>
      </c>
      <c r="Q684" s="159">
        <f t="shared" si="265"/>
        <v>-5</v>
      </c>
      <c r="R684" s="341"/>
      <c r="S684" s="341">
        <f t="shared" si="266"/>
        <v>-42546.220999999976</v>
      </c>
      <c r="T684" s="341" t="e">
        <f t="shared" si="267"/>
        <v>#DIV/0!</v>
      </c>
      <c r="U684" s="341" t="e">
        <f t="shared" si="268"/>
        <v>#DIV/0!</v>
      </c>
      <c r="V684" s="159">
        <f t="shared" si="269"/>
        <v>77517</v>
      </c>
      <c r="W684" s="309" t="e">
        <f t="shared" si="270"/>
        <v>#DIV/0!</v>
      </c>
      <c r="X684" s="309" t="e">
        <f t="shared" si="271"/>
        <v>#DIV/0!</v>
      </c>
      <c r="Y684" s="309" t="e">
        <f t="shared" si="272"/>
        <v>#DIV/0!</v>
      </c>
      <c r="Z684" s="342" t="e">
        <f t="shared" si="273"/>
        <v>#DIV/0!</v>
      </c>
      <c r="AA684" s="343">
        <f>SUM(L$2:L684)-SUM(AB$2:AB684)</f>
        <v>-120063.22099999998</v>
      </c>
      <c r="AB684" s="344"/>
      <c r="AC684" s="345" t="e">
        <f t="shared" si="274"/>
        <v>#DIV/0!</v>
      </c>
      <c r="AD684" s="345" t="e">
        <f t="shared" si="275"/>
        <v>#DIV/0!</v>
      </c>
    </row>
    <row r="685" spans="1:30" x14ac:dyDescent="0.25">
      <c r="A685" s="402"/>
      <c r="B685" s="336"/>
      <c r="C685" s="299"/>
      <c r="D685" s="147"/>
      <c r="E685" s="22"/>
      <c r="F685" s="158">
        <f t="shared" si="255"/>
        <v>14980</v>
      </c>
      <c r="G685" s="309">
        <f t="shared" si="256"/>
        <v>8.0152350467289697</v>
      </c>
      <c r="H685" s="159">
        <f t="shared" si="257"/>
        <v>120068.22099999998</v>
      </c>
      <c r="I685" s="347">
        <f t="shared" si="258"/>
        <v>-120068.22099999998</v>
      </c>
      <c r="J685" s="310">
        <f t="shared" si="259"/>
        <v>-1</v>
      </c>
      <c r="K685" s="159">
        <f t="shared" si="260"/>
        <v>0</v>
      </c>
      <c r="L685" s="159">
        <f t="shared" si="261"/>
        <v>-5</v>
      </c>
      <c r="M685" s="159">
        <f t="shared" si="262"/>
        <v>5</v>
      </c>
      <c r="N685" s="159">
        <f t="shared" si="263"/>
        <v>0</v>
      </c>
      <c r="O685" s="46"/>
      <c r="P685" s="309">
        <f t="shared" si="264"/>
        <v>-8.0152350467289697</v>
      </c>
      <c r="Q685" s="159">
        <f t="shared" si="265"/>
        <v>-5</v>
      </c>
      <c r="R685" s="341"/>
      <c r="S685" s="341">
        <f t="shared" si="266"/>
        <v>-42551.220999999976</v>
      </c>
      <c r="T685" s="341" t="e">
        <f t="shared" si="267"/>
        <v>#DIV/0!</v>
      </c>
      <c r="U685" s="341" t="e">
        <f t="shared" si="268"/>
        <v>#DIV/0!</v>
      </c>
      <c r="V685" s="159">
        <f t="shared" si="269"/>
        <v>77517</v>
      </c>
      <c r="W685" s="309" t="e">
        <f t="shared" si="270"/>
        <v>#DIV/0!</v>
      </c>
      <c r="X685" s="309" t="e">
        <f t="shared" si="271"/>
        <v>#DIV/0!</v>
      </c>
      <c r="Y685" s="309" t="e">
        <f t="shared" si="272"/>
        <v>#DIV/0!</v>
      </c>
      <c r="Z685" s="342" t="e">
        <f t="shared" si="273"/>
        <v>#DIV/0!</v>
      </c>
      <c r="AA685" s="343">
        <f>SUM(L$2:L685)-SUM(AB$2:AB685)</f>
        <v>-120068.22099999998</v>
      </c>
      <c r="AB685" s="344"/>
      <c r="AC685" s="345" t="e">
        <f t="shared" si="274"/>
        <v>#DIV/0!</v>
      </c>
      <c r="AD685" s="345" t="e">
        <f t="shared" si="275"/>
        <v>#DIV/0!</v>
      </c>
    </row>
    <row r="686" spans="1:30" x14ac:dyDescent="0.25">
      <c r="A686" s="402"/>
      <c r="B686" s="336"/>
      <c r="C686" s="299"/>
      <c r="D686" s="147"/>
      <c r="E686" s="22"/>
      <c r="F686" s="158">
        <f t="shared" si="255"/>
        <v>14980</v>
      </c>
      <c r="G686" s="309">
        <f t="shared" si="256"/>
        <v>8.0155688251001322</v>
      </c>
      <c r="H686" s="159">
        <f t="shared" si="257"/>
        <v>120073.22099999998</v>
      </c>
      <c r="I686" s="347">
        <f t="shared" si="258"/>
        <v>-120073.22099999998</v>
      </c>
      <c r="J686" s="310">
        <f t="shared" si="259"/>
        <v>-1</v>
      </c>
      <c r="K686" s="159">
        <f t="shared" si="260"/>
        <v>0</v>
      </c>
      <c r="L686" s="159">
        <f t="shared" si="261"/>
        <v>-5</v>
      </c>
      <c r="M686" s="159">
        <f t="shared" si="262"/>
        <v>5</v>
      </c>
      <c r="N686" s="159">
        <f t="shared" si="263"/>
        <v>0</v>
      </c>
      <c r="O686" s="46"/>
      <c r="P686" s="309">
        <f t="shared" si="264"/>
        <v>-8.0155688251001322</v>
      </c>
      <c r="Q686" s="159">
        <f t="shared" si="265"/>
        <v>-5</v>
      </c>
      <c r="R686" s="341"/>
      <c r="S686" s="341">
        <f t="shared" si="266"/>
        <v>-42556.220999999976</v>
      </c>
      <c r="T686" s="341" t="e">
        <f t="shared" si="267"/>
        <v>#DIV/0!</v>
      </c>
      <c r="U686" s="341" t="e">
        <f t="shared" si="268"/>
        <v>#DIV/0!</v>
      </c>
      <c r="V686" s="159">
        <f t="shared" si="269"/>
        <v>77517</v>
      </c>
      <c r="W686" s="309" t="e">
        <f t="shared" si="270"/>
        <v>#DIV/0!</v>
      </c>
      <c r="X686" s="309" t="e">
        <f t="shared" si="271"/>
        <v>#DIV/0!</v>
      </c>
      <c r="Y686" s="309" t="e">
        <f t="shared" si="272"/>
        <v>#DIV/0!</v>
      </c>
      <c r="Z686" s="342" t="e">
        <f t="shared" si="273"/>
        <v>#DIV/0!</v>
      </c>
      <c r="AA686" s="343">
        <f>SUM(L$2:L686)-SUM(AB$2:AB686)</f>
        <v>-120073.22099999998</v>
      </c>
      <c r="AB686" s="344"/>
      <c r="AC686" s="345" t="e">
        <f t="shared" si="274"/>
        <v>#DIV/0!</v>
      </c>
      <c r="AD686" s="345" t="e">
        <f t="shared" si="275"/>
        <v>#DIV/0!</v>
      </c>
    </row>
    <row r="687" spans="1:30" x14ac:dyDescent="0.25">
      <c r="A687" s="402"/>
      <c r="B687" s="336"/>
      <c r="C687" s="299"/>
      <c r="D687" s="147"/>
      <c r="E687" s="22"/>
      <c r="F687" s="158">
        <f t="shared" si="255"/>
        <v>14980</v>
      </c>
      <c r="G687" s="309">
        <f t="shared" si="256"/>
        <v>8.015902603471293</v>
      </c>
      <c r="H687" s="159">
        <f t="shared" si="257"/>
        <v>120078.22099999998</v>
      </c>
      <c r="I687" s="347">
        <f t="shared" si="258"/>
        <v>-120078.22099999998</v>
      </c>
      <c r="J687" s="310">
        <f t="shared" si="259"/>
        <v>-1</v>
      </c>
      <c r="K687" s="159">
        <f t="shared" si="260"/>
        <v>0</v>
      </c>
      <c r="L687" s="159">
        <f t="shared" si="261"/>
        <v>-5</v>
      </c>
      <c r="M687" s="159">
        <f t="shared" si="262"/>
        <v>5</v>
      </c>
      <c r="N687" s="159">
        <f t="shared" si="263"/>
        <v>0</v>
      </c>
      <c r="O687" s="46"/>
      <c r="P687" s="309">
        <f t="shared" si="264"/>
        <v>-8.015902603471293</v>
      </c>
      <c r="Q687" s="159">
        <f t="shared" si="265"/>
        <v>-5</v>
      </c>
      <c r="R687" s="341"/>
      <c r="S687" s="341">
        <f t="shared" si="266"/>
        <v>-42561.220999999976</v>
      </c>
      <c r="T687" s="341" t="e">
        <f t="shared" si="267"/>
        <v>#DIV/0!</v>
      </c>
      <c r="U687" s="341" t="e">
        <f t="shared" si="268"/>
        <v>#DIV/0!</v>
      </c>
      <c r="V687" s="159">
        <f t="shared" si="269"/>
        <v>77517</v>
      </c>
      <c r="W687" s="309" t="e">
        <f t="shared" si="270"/>
        <v>#DIV/0!</v>
      </c>
      <c r="X687" s="309" t="e">
        <f t="shared" si="271"/>
        <v>#DIV/0!</v>
      </c>
      <c r="Y687" s="309" t="e">
        <f t="shared" si="272"/>
        <v>#DIV/0!</v>
      </c>
      <c r="Z687" s="342" t="e">
        <f t="shared" si="273"/>
        <v>#DIV/0!</v>
      </c>
      <c r="AA687" s="343">
        <f>SUM(L$2:L687)-SUM(AB$2:AB687)</f>
        <v>-120078.22099999998</v>
      </c>
      <c r="AB687" s="344"/>
      <c r="AC687" s="345" t="e">
        <f t="shared" si="274"/>
        <v>#DIV/0!</v>
      </c>
      <c r="AD687" s="345" t="e">
        <f t="shared" si="275"/>
        <v>#DIV/0!</v>
      </c>
    </row>
    <row r="688" spans="1:30" x14ac:dyDescent="0.25">
      <c r="A688" s="402"/>
      <c r="B688" s="336"/>
      <c r="C688" s="299"/>
      <c r="D688" s="147"/>
      <c r="E688" s="22"/>
      <c r="F688" s="158">
        <f t="shared" si="255"/>
        <v>14980</v>
      </c>
      <c r="G688" s="309">
        <f t="shared" si="256"/>
        <v>8.0162363818424556</v>
      </c>
      <c r="H688" s="159">
        <f t="shared" si="257"/>
        <v>120083.22099999998</v>
      </c>
      <c r="I688" s="347">
        <f t="shared" si="258"/>
        <v>-120083.22099999998</v>
      </c>
      <c r="J688" s="310">
        <f t="shared" si="259"/>
        <v>-1</v>
      </c>
      <c r="K688" s="159">
        <f t="shared" si="260"/>
        <v>0</v>
      </c>
      <c r="L688" s="159">
        <f t="shared" si="261"/>
        <v>-5</v>
      </c>
      <c r="M688" s="159">
        <f t="shared" si="262"/>
        <v>5</v>
      </c>
      <c r="N688" s="159">
        <f t="shared" si="263"/>
        <v>0</v>
      </c>
      <c r="O688" s="46"/>
      <c r="P688" s="309">
        <f t="shared" si="264"/>
        <v>-8.0162363818424556</v>
      </c>
      <c r="Q688" s="159">
        <f t="shared" si="265"/>
        <v>-5</v>
      </c>
      <c r="R688" s="341"/>
      <c r="S688" s="341">
        <f t="shared" si="266"/>
        <v>-42566.220999999976</v>
      </c>
      <c r="T688" s="341" t="e">
        <f t="shared" si="267"/>
        <v>#DIV/0!</v>
      </c>
      <c r="U688" s="341" t="e">
        <f t="shared" si="268"/>
        <v>#DIV/0!</v>
      </c>
      <c r="V688" s="159">
        <f t="shared" si="269"/>
        <v>77517</v>
      </c>
      <c r="W688" s="309" t="e">
        <f t="shared" si="270"/>
        <v>#DIV/0!</v>
      </c>
      <c r="X688" s="309" t="e">
        <f t="shared" si="271"/>
        <v>#DIV/0!</v>
      </c>
      <c r="Y688" s="309" t="e">
        <f t="shared" si="272"/>
        <v>#DIV/0!</v>
      </c>
      <c r="Z688" s="342" t="e">
        <f t="shared" si="273"/>
        <v>#DIV/0!</v>
      </c>
      <c r="AA688" s="343">
        <f>SUM(L$2:L688)-SUM(AB$2:AB688)</f>
        <v>-120083.22099999998</v>
      </c>
      <c r="AB688" s="344"/>
      <c r="AC688" s="345" t="e">
        <f t="shared" si="274"/>
        <v>#DIV/0!</v>
      </c>
      <c r="AD688" s="345" t="e">
        <f t="shared" si="275"/>
        <v>#DIV/0!</v>
      </c>
    </row>
    <row r="689" spans="1:30" x14ac:dyDescent="0.25">
      <c r="A689" s="402"/>
      <c r="B689" s="336"/>
      <c r="C689" s="299"/>
      <c r="D689" s="147"/>
      <c r="E689" s="22"/>
      <c r="F689" s="158">
        <f t="shared" si="255"/>
        <v>14980</v>
      </c>
      <c r="G689" s="309">
        <f t="shared" si="256"/>
        <v>8.0165701602136163</v>
      </c>
      <c r="H689" s="159">
        <f t="shared" si="257"/>
        <v>120088.22099999998</v>
      </c>
      <c r="I689" s="347">
        <f t="shared" si="258"/>
        <v>-120088.22099999998</v>
      </c>
      <c r="J689" s="310">
        <f t="shared" si="259"/>
        <v>-1</v>
      </c>
      <c r="K689" s="159">
        <f t="shared" si="260"/>
        <v>0</v>
      </c>
      <c r="L689" s="159">
        <f t="shared" si="261"/>
        <v>-5</v>
      </c>
      <c r="M689" s="159">
        <f t="shared" si="262"/>
        <v>5</v>
      </c>
      <c r="N689" s="159">
        <f t="shared" si="263"/>
        <v>0</v>
      </c>
      <c r="O689" s="46"/>
      <c r="P689" s="309">
        <f t="shared" si="264"/>
        <v>-8.0165701602136163</v>
      </c>
      <c r="Q689" s="159">
        <f t="shared" si="265"/>
        <v>-5</v>
      </c>
      <c r="R689" s="341"/>
      <c r="S689" s="341">
        <f t="shared" si="266"/>
        <v>-42571.220999999976</v>
      </c>
      <c r="T689" s="341" t="e">
        <f t="shared" si="267"/>
        <v>#DIV/0!</v>
      </c>
      <c r="U689" s="341" t="e">
        <f t="shared" si="268"/>
        <v>#DIV/0!</v>
      </c>
      <c r="V689" s="159">
        <f t="shared" si="269"/>
        <v>77517</v>
      </c>
      <c r="W689" s="309" t="e">
        <f t="shared" si="270"/>
        <v>#DIV/0!</v>
      </c>
      <c r="X689" s="309" t="e">
        <f t="shared" si="271"/>
        <v>#DIV/0!</v>
      </c>
      <c r="Y689" s="309" t="e">
        <f t="shared" si="272"/>
        <v>#DIV/0!</v>
      </c>
      <c r="Z689" s="342" t="e">
        <f t="shared" si="273"/>
        <v>#DIV/0!</v>
      </c>
      <c r="AA689" s="343">
        <f>SUM(L$2:L689)-SUM(AB$2:AB689)</f>
        <v>-120088.22099999998</v>
      </c>
      <c r="AB689" s="344"/>
      <c r="AC689" s="345" t="e">
        <f t="shared" si="274"/>
        <v>#DIV/0!</v>
      </c>
      <c r="AD689" s="345" t="e">
        <f t="shared" si="275"/>
        <v>#DIV/0!</v>
      </c>
    </row>
    <row r="690" spans="1:30" x14ac:dyDescent="0.25">
      <c r="A690" s="402"/>
      <c r="B690" s="336"/>
      <c r="C690" s="299"/>
      <c r="D690" s="147"/>
      <c r="E690" s="22"/>
      <c r="F690" s="158">
        <f t="shared" si="255"/>
        <v>14980</v>
      </c>
      <c r="G690" s="309">
        <f t="shared" si="256"/>
        <v>8.0169039385847789</v>
      </c>
      <c r="H690" s="159">
        <f t="shared" si="257"/>
        <v>120093.22099999998</v>
      </c>
      <c r="I690" s="347">
        <f t="shared" si="258"/>
        <v>-120093.22099999998</v>
      </c>
      <c r="J690" s="310">
        <f t="shared" si="259"/>
        <v>-1</v>
      </c>
      <c r="K690" s="159">
        <f t="shared" si="260"/>
        <v>0</v>
      </c>
      <c r="L690" s="159">
        <f t="shared" si="261"/>
        <v>-5</v>
      </c>
      <c r="M690" s="159">
        <f t="shared" si="262"/>
        <v>5</v>
      </c>
      <c r="N690" s="159">
        <f t="shared" si="263"/>
        <v>0</v>
      </c>
      <c r="O690" s="46"/>
      <c r="P690" s="309">
        <f t="shared" si="264"/>
        <v>-8.0169039385847789</v>
      </c>
      <c r="Q690" s="159">
        <f t="shared" si="265"/>
        <v>-5</v>
      </c>
      <c r="R690" s="341"/>
      <c r="S690" s="341">
        <f t="shared" si="266"/>
        <v>-42576.220999999976</v>
      </c>
      <c r="T690" s="341" t="e">
        <f t="shared" si="267"/>
        <v>#DIV/0!</v>
      </c>
      <c r="U690" s="341" t="e">
        <f t="shared" si="268"/>
        <v>#DIV/0!</v>
      </c>
      <c r="V690" s="159">
        <f t="shared" si="269"/>
        <v>77517</v>
      </c>
      <c r="W690" s="309" t="e">
        <f t="shared" si="270"/>
        <v>#DIV/0!</v>
      </c>
      <c r="X690" s="309" t="e">
        <f t="shared" si="271"/>
        <v>#DIV/0!</v>
      </c>
      <c r="Y690" s="309" t="e">
        <f t="shared" si="272"/>
        <v>#DIV/0!</v>
      </c>
      <c r="Z690" s="342" t="e">
        <f t="shared" si="273"/>
        <v>#DIV/0!</v>
      </c>
      <c r="AA690" s="343">
        <f>SUM(L$2:L690)-SUM(AB$2:AB690)</f>
        <v>-120093.22099999998</v>
      </c>
      <c r="AB690" s="344"/>
      <c r="AC690" s="345" t="e">
        <f t="shared" si="274"/>
        <v>#DIV/0!</v>
      </c>
      <c r="AD690" s="345" t="e">
        <f t="shared" si="275"/>
        <v>#DIV/0!</v>
      </c>
    </row>
    <row r="691" spans="1:30" x14ac:dyDescent="0.25">
      <c r="A691" s="402"/>
      <c r="B691" s="336"/>
      <c r="C691" s="299"/>
      <c r="D691" s="147"/>
      <c r="E691" s="22"/>
      <c r="F691" s="158">
        <f t="shared" si="255"/>
        <v>14980</v>
      </c>
      <c r="G691" s="309">
        <f t="shared" si="256"/>
        <v>8.0172377169559397</v>
      </c>
      <c r="H691" s="159">
        <f t="shared" si="257"/>
        <v>120098.22099999998</v>
      </c>
      <c r="I691" s="347">
        <f t="shared" si="258"/>
        <v>-120098.22099999998</v>
      </c>
      <c r="J691" s="310">
        <f t="shared" si="259"/>
        <v>-1</v>
      </c>
      <c r="K691" s="159">
        <f t="shared" si="260"/>
        <v>0</v>
      </c>
      <c r="L691" s="159">
        <f t="shared" si="261"/>
        <v>-5</v>
      </c>
      <c r="M691" s="159">
        <f t="shared" si="262"/>
        <v>5</v>
      </c>
      <c r="N691" s="159">
        <f t="shared" si="263"/>
        <v>0</v>
      </c>
      <c r="O691" s="46"/>
      <c r="P691" s="309">
        <f t="shared" si="264"/>
        <v>-8.0172377169559397</v>
      </c>
      <c r="Q691" s="159">
        <f t="shared" si="265"/>
        <v>-5</v>
      </c>
      <c r="R691" s="341"/>
      <c r="S691" s="341">
        <f t="shared" si="266"/>
        <v>-42581.220999999976</v>
      </c>
      <c r="T691" s="341" t="e">
        <f t="shared" si="267"/>
        <v>#DIV/0!</v>
      </c>
      <c r="U691" s="341" t="e">
        <f t="shared" si="268"/>
        <v>#DIV/0!</v>
      </c>
      <c r="V691" s="159">
        <f t="shared" si="269"/>
        <v>77517</v>
      </c>
      <c r="W691" s="309" t="e">
        <f t="shared" si="270"/>
        <v>#DIV/0!</v>
      </c>
      <c r="X691" s="309" t="e">
        <f t="shared" si="271"/>
        <v>#DIV/0!</v>
      </c>
      <c r="Y691" s="309" t="e">
        <f t="shared" si="272"/>
        <v>#DIV/0!</v>
      </c>
      <c r="Z691" s="342" t="e">
        <f t="shared" si="273"/>
        <v>#DIV/0!</v>
      </c>
      <c r="AA691" s="343">
        <f>SUM(L$2:L691)-SUM(AB$2:AB691)</f>
        <v>-120098.22099999998</v>
      </c>
      <c r="AB691" s="344"/>
      <c r="AC691" s="345" t="e">
        <f t="shared" si="274"/>
        <v>#DIV/0!</v>
      </c>
      <c r="AD691" s="345" t="e">
        <f t="shared" si="275"/>
        <v>#DIV/0!</v>
      </c>
    </row>
    <row r="692" spans="1:30" x14ac:dyDescent="0.25">
      <c r="A692" s="402"/>
      <c r="B692" s="336"/>
      <c r="C692" s="299"/>
      <c r="D692" s="147"/>
      <c r="E692" s="22"/>
      <c r="F692" s="158">
        <f t="shared" si="255"/>
        <v>14980</v>
      </c>
      <c r="G692" s="309">
        <f t="shared" si="256"/>
        <v>8.0175714953271005</v>
      </c>
      <c r="H692" s="159">
        <f t="shared" si="257"/>
        <v>120103.22099999998</v>
      </c>
      <c r="I692" s="347">
        <f t="shared" si="258"/>
        <v>-120103.22099999998</v>
      </c>
      <c r="J692" s="310">
        <f t="shared" si="259"/>
        <v>-1</v>
      </c>
      <c r="K692" s="159">
        <f t="shared" si="260"/>
        <v>0</v>
      </c>
      <c r="L692" s="159">
        <f t="shared" si="261"/>
        <v>-5</v>
      </c>
      <c r="M692" s="159">
        <f t="shared" si="262"/>
        <v>5</v>
      </c>
      <c r="N692" s="159">
        <f t="shared" si="263"/>
        <v>0</v>
      </c>
      <c r="O692" s="46"/>
      <c r="P692" s="309">
        <f t="shared" si="264"/>
        <v>-8.0175714953271005</v>
      </c>
      <c r="Q692" s="159">
        <f t="shared" si="265"/>
        <v>-5</v>
      </c>
      <c r="R692" s="341"/>
      <c r="S692" s="341">
        <f t="shared" si="266"/>
        <v>-42586.220999999976</v>
      </c>
      <c r="T692" s="341" t="e">
        <f t="shared" si="267"/>
        <v>#DIV/0!</v>
      </c>
      <c r="U692" s="341" t="e">
        <f t="shared" si="268"/>
        <v>#DIV/0!</v>
      </c>
      <c r="V692" s="159">
        <f t="shared" si="269"/>
        <v>77517</v>
      </c>
      <c r="W692" s="309" t="e">
        <f t="shared" si="270"/>
        <v>#DIV/0!</v>
      </c>
      <c r="X692" s="309" t="e">
        <f t="shared" si="271"/>
        <v>#DIV/0!</v>
      </c>
      <c r="Y692" s="309" t="e">
        <f t="shared" si="272"/>
        <v>#DIV/0!</v>
      </c>
      <c r="Z692" s="342" t="e">
        <f t="shared" si="273"/>
        <v>#DIV/0!</v>
      </c>
      <c r="AA692" s="343">
        <f>SUM(L$2:L692)-SUM(AB$2:AB692)</f>
        <v>-120103.22099999998</v>
      </c>
      <c r="AB692" s="344"/>
      <c r="AC692" s="345" t="e">
        <f t="shared" si="274"/>
        <v>#DIV/0!</v>
      </c>
      <c r="AD692" s="345" t="e">
        <f t="shared" si="275"/>
        <v>#DIV/0!</v>
      </c>
    </row>
    <row r="693" spans="1:30" x14ac:dyDescent="0.25">
      <c r="A693" s="402"/>
      <c r="B693" s="336"/>
      <c r="C693" s="299"/>
      <c r="D693" s="147"/>
      <c r="E693" s="22"/>
      <c r="F693" s="158">
        <f t="shared" si="255"/>
        <v>14980</v>
      </c>
      <c r="G693" s="309">
        <f t="shared" si="256"/>
        <v>8.017905273698263</v>
      </c>
      <c r="H693" s="159">
        <f t="shared" si="257"/>
        <v>120108.22099999998</v>
      </c>
      <c r="I693" s="347">
        <f t="shared" si="258"/>
        <v>-120108.22099999998</v>
      </c>
      <c r="J693" s="310">
        <f t="shared" si="259"/>
        <v>-1</v>
      </c>
      <c r="K693" s="159">
        <f t="shared" si="260"/>
        <v>0</v>
      </c>
      <c r="L693" s="159">
        <f t="shared" si="261"/>
        <v>-5</v>
      </c>
      <c r="M693" s="159">
        <f t="shared" si="262"/>
        <v>5</v>
      </c>
      <c r="N693" s="159">
        <f t="shared" si="263"/>
        <v>0</v>
      </c>
      <c r="O693" s="46"/>
      <c r="P693" s="309">
        <f t="shared" si="264"/>
        <v>-8.017905273698263</v>
      </c>
      <c r="Q693" s="159">
        <f t="shared" si="265"/>
        <v>-5</v>
      </c>
      <c r="R693" s="341"/>
      <c r="S693" s="341">
        <f t="shared" si="266"/>
        <v>-42591.220999999976</v>
      </c>
      <c r="T693" s="341" t="e">
        <f t="shared" si="267"/>
        <v>#DIV/0!</v>
      </c>
      <c r="U693" s="341" t="e">
        <f t="shared" si="268"/>
        <v>#DIV/0!</v>
      </c>
      <c r="V693" s="159">
        <f t="shared" si="269"/>
        <v>77517</v>
      </c>
      <c r="W693" s="309" t="e">
        <f t="shared" si="270"/>
        <v>#DIV/0!</v>
      </c>
      <c r="X693" s="309" t="e">
        <f t="shared" si="271"/>
        <v>#DIV/0!</v>
      </c>
      <c r="Y693" s="309" t="e">
        <f t="shared" si="272"/>
        <v>#DIV/0!</v>
      </c>
      <c r="Z693" s="342" t="e">
        <f t="shared" si="273"/>
        <v>#DIV/0!</v>
      </c>
      <c r="AA693" s="343">
        <f>SUM(L$2:L693)-SUM(AB$2:AB693)</f>
        <v>-120108.22099999998</v>
      </c>
      <c r="AB693" s="344"/>
      <c r="AC693" s="345" t="e">
        <f t="shared" si="274"/>
        <v>#DIV/0!</v>
      </c>
      <c r="AD693" s="345" t="e">
        <f t="shared" si="275"/>
        <v>#DIV/0!</v>
      </c>
    </row>
    <row r="694" spans="1:30" x14ac:dyDescent="0.25">
      <c r="A694" s="402"/>
      <c r="B694" s="336"/>
      <c r="C694" s="299"/>
      <c r="D694" s="147"/>
      <c r="E694" s="22"/>
      <c r="F694" s="158">
        <f t="shared" si="255"/>
        <v>14980</v>
      </c>
      <c r="G694" s="309">
        <f t="shared" si="256"/>
        <v>8.0182390520694238</v>
      </c>
      <c r="H694" s="159">
        <f t="shared" si="257"/>
        <v>120113.22099999998</v>
      </c>
      <c r="I694" s="347">
        <f t="shared" si="258"/>
        <v>-120113.22099999998</v>
      </c>
      <c r="J694" s="310">
        <f t="shared" si="259"/>
        <v>-1</v>
      </c>
      <c r="K694" s="159">
        <f t="shared" si="260"/>
        <v>0</v>
      </c>
      <c r="L694" s="159">
        <f t="shared" si="261"/>
        <v>-5</v>
      </c>
      <c r="M694" s="159">
        <f t="shared" si="262"/>
        <v>5</v>
      </c>
      <c r="N694" s="159">
        <f t="shared" si="263"/>
        <v>0</v>
      </c>
      <c r="O694" s="46"/>
      <c r="P694" s="309">
        <f t="shared" si="264"/>
        <v>-8.0182390520694238</v>
      </c>
      <c r="Q694" s="159">
        <f t="shared" si="265"/>
        <v>-5</v>
      </c>
      <c r="R694" s="341"/>
      <c r="S694" s="341">
        <f t="shared" si="266"/>
        <v>-42596.220999999976</v>
      </c>
      <c r="T694" s="341" t="e">
        <f t="shared" si="267"/>
        <v>#DIV/0!</v>
      </c>
      <c r="U694" s="341" t="e">
        <f t="shared" si="268"/>
        <v>#DIV/0!</v>
      </c>
      <c r="V694" s="159">
        <f t="shared" si="269"/>
        <v>77517</v>
      </c>
      <c r="W694" s="309" t="e">
        <f t="shared" si="270"/>
        <v>#DIV/0!</v>
      </c>
      <c r="X694" s="309" t="e">
        <f t="shared" si="271"/>
        <v>#DIV/0!</v>
      </c>
      <c r="Y694" s="309" t="e">
        <f t="shared" si="272"/>
        <v>#DIV/0!</v>
      </c>
      <c r="Z694" s="342" t="e">
        <f t="shared" si="273"/>
        <v>#DIV/0!</v>
      </c>
      <c r="AA694" s="343">
        <f>SUM(L$2:L694)-SUM(AB$2:AB694)</f>
        <v>-120113.22099999998</v>
      </c>
      <c r="AB694" s="344"/>
      <c r="AC694" s="345" t="e">
        <f t="shared" si="274"/>
        <v>#DIV/0!</v>
      </c>
      <c r="AD694" s="345" t="e">
        <f t="shared" si="275"/>
        <v>#DIV/0!</v>
      </c>
    </row>
    <row r="695" spans="1:30" x14ac:dyDescent="0.25">
      <c r="A695" s="402"/>
      <c r="B695" s="336"/>
      <c r="C695" s="299"/>
      <c r="D695" s="147"/>
      <c r="E695" s="22"/>
      <c r="F695" s="158">
        <f t="shared" si="255"/>
        <v>14980</v>
      </c>
      <c r="G695" s="309">
        <f t="shared" si="256"/>
        <v>8.0185728304405863</v>
      </c>
      <c r="H695" s="159">
        <f t="shared" si="257"/>
        <v>120118.22099999998</v>
      </c>
      <c r="I695" s="347">
        <f t="shared" si="258"/>
        <v>-120118.22099999998</v>
      </c>
      <c r="J695" s="310">
        <f t="shared" si="259"/>
        <v>-1</v>
      </c>
      <c r="K695" s="159">
        <f t="shared" si="260"/>
        <v>0</v>
      </c>
      <c r="L695" s="159">
        <f t="shared" si="261"/>
        <v>-5</v>
      </c>
      <c r="M695" s="159">
        <f t="shared" si="262"/>
        <v>5</v>
      </c>
      <c r="N695" s="159">
        <f t="shared" si="263"/>
        <v>0</v>
      </c>
      <c r="O695" s="46"/>
      <c r="P695" s="309">
        <f t="shared" si="264"/>
        <v>-8.0185728304405863</v>
      </c>
      <c r="Q695" s="159">
        <f t="shared" si="265"/>
        <v>-5</v>
      </c>
      <c r="R695" s="341"/>
      <c r="S695" s="341">
        <f t="shared" si="266"/>
        <v>-42601.220999999976</v>
      </c>
      <c r="T695" s="341" t="e">
        <f t="shared" si="267"/>
        <v>#DIV/0!</v>
      </c>
      <c r="U695" s="341" t="e">
        <f t="shared" si="268"/>
        <v>#DIV/0!</v>
      </c>
      <c r="V695" s="159">
        <f t="shared" si="269"/>
        <v>77517</v>
      </c>
      <c r="W695" s="309" t="e">
        <f t="shared" si="270"/>
        <v>#DIV/0!</v>
      </c>
      <c r="X695" s="309" t="e">
        <f t="shared" si="271"/>
        <v>#DIV/0!</v>
      </c>
      <c r="Y695" s="309" t="e">
        <f t="shared" si="272"/>
        <v>#DIV/0!</v>
      </c>
      <c r="Z695" s="342" t="e">
        <f t="shared" si="273"/>
        <v>#DIV/0!</v>
      </c>
      <c r="AA695" s="343">
        <f>SUM(L$2:L695)-SUM(AB$2:AB695)</f>
        <v>-120118.22099999998</v>
      </c>
      <c r="AB695" s="344"/>
      <c r="AC695" s="345" t="e">
        <f t="shared" si="274"/>
        <v>#DIV/0!</v>
      </c>
      <c r="AD695" s="345" t="e">
        <f t="shared" si="275"/>
        <v>#DIV/0!</v>
      </c>
    </row>
    <row r="696" spans="1:30" x14ac:dyDescent="0.25">
      <c r="A696" s="402"/>
      <c r="B696" s="336"/>
      <c r="C696" s="299"/>
      <c r="D696" s="147"/>
      <c r="E696" s="22"/>
      <c r="F696" s="158">
        <f t="shared" si="255"/>
        <v>14980</v>
      </c>
      <c r="G696" s="309">
        <f t="shared" si="256"/>
        <v>8.0189066088117471</v>
      </c>
      <c r="H696" s="159">
        <f t="shared" si="257"/>
        <v>120123.22099999998</v>
      </c>
      <c r="I696" s="347">
        <f t="shared" si="258"/>
        <v>-120123.22099999998</v>
      </c>
      <c r="J696" s="310">
        <f t="shared" si="259"/>
        <v>-1</v>
      </c>
      <c r="K696" s="159">
        <f t="shared" si="260"/>
        <v>0</v>
      </c>
      <c r="L696" s="159">
        <f t="shared" si="261"/>
        <v>-5</v>
      </c>
      <c r="M696" s="159">
        <f t="shared" si="262"/>
        <v>5</v>
      </c>
      <c r="N696" s="159">
        <f t="shared" si="263"/>
        <v>0</v>
      </c>
      <c r="O696" s="46"/>
      <c r="P696" s="309">
        <f t="shared" si="264"/>
        <v>-8.0189066088117471</v>
      </c>
      <c r="Q696" s="159">
        <f t="shared" si="265"/>
        <v>-5</v>
      </c>
      <c r="R696" s="341"/>
      <c r="S696" s="341">
        <f t="shared" si="266"/>
        <v>-42606.220999999976</v>
      </c>
      <c r="T696" s="341" t="e">
        <f t="shared" si="267"/>
        <v>#DIV/0!</v>
      </c>
      <c r="U696" s="341" t="e">
        <f t="shared" si="268"/>
        <v>#DIV/0!</v>
      </c>
      <c r="V696" s="159">
        <f t="shared" si="269"/>
        <v>77517</v>
      </c>
      <c r="W696" s="309" t="e">
        <f t="shared" si="270"/>
        <v>#DIV/0!</v>
      </c>
      <c r="X696" s="309" t="e">
        <f t="shared" si="271"/>
        <v>#DIV/0!</v>
      </c>
      <c r="Y696" s="309" t="e">
        <f t="shared" si="272"/>
        <v>#DIV/0!</v>
      </c>
      <c r="Z696" s="342" t="e">
        <f t="shared" si="273"/>
        <v>#DIV/0!</v>
      </c>
      <c r="AA696" s="343">
        <f>SUM(L$2:L696)-SUM(AB$2:AB696)</f>
        <v>-120123.22099999998</v>
      </c>
      <c r="AB696" s="344"/>
      <c r="AC696" s="345" t="e">
        <f t="shared" si="274"/>
        <v>#DIV/0!</v>
      </c>
      <c r="AD696" s="345" t="e">
        <f t="shared" si="275"/>
        <v>#DIV/0!</v>
      </c>
    </row>
    <row r="697" spans="1:30" x14ac:dyDescent="0.25">
      <c r="A697" s="402"/>
      <c r="B697" s="336"/>
      <c r="C697" s="299"/>
      <c r="D697" s="147"/>
      <c r="E697" s="22"/>
      <c r="F697" s="158">
        <f t="shared" si="255"/>
        <v>14980</v>
      </c>
      <c r="G697" s="309">
        <f t="shared" si="256"/>
        <v>8.0192403871829097</v>
      </c>
      <c r="H697" s="159">
        <f t="shared" si="257"/>
        <v>120128.22099999998</v>
      </c>
      <c r="I697" s="347">
        <f t="shared" si="258"/>
        <v>-120128.22099999998</v>
      </c>
      <c r="J697" s="310">
        <f t="shared" si="259"/>
        <v>-1</v>
      </c>
      <c r="K697" s="159">
        <f t="shared" si="260"/>
        <v>0</v>
      </c>
      <c r="L697" s="159">
        <f t="shared" si="261"/>
        <v>-5</v>
      </c>
      <c r="M697" s="159">
        <f t="shared" si="262"/>
        <v>5</v>
      </c>
      <c r="N697" s="159">
        <f t="shared" si="263"/>
        <v>0</v>
      </c>
      <c r="O697" s="46"/>
      <c r="P697" s="309">
        <f t="shared" si="264"/>
        <v>-8.0192403871829097</v>
      </c>
      <c r="Q697" s="159">
        <f t="shared" si="265"/>
        <v>-5</v>
      </c>
      <c r="R697" s="341"/>
      <c r="S697" s="341">
        <f t="shared" si="266"/>
        <v>-42611.220999999976</v>
      </c>
      <c r="T697" s="341" t="e">
        <f t="shared" si="267"/>
        <v>#DIV/0!</v>
      </c>
      <c r="U697" s="341" t="e">
        <f t="shared" si="268"/>
        <v>#DIV/0!</v>
      </c>
      <c r="V697" s="159">
        <f t="shared" si="269"/>
        <v>77517</v>
      </c>
      <c r="W697" s="309" t="e">
        <f t="shared" si="270"/>
        <v>#DIV/0!</v>
      </c>
      <c r="X697" s="309" t="e">
        <f t="shared" si="271"/>
        <v>#DIV/0!</v>
      </c>
      <c r="Y697" s="309" t="e">
        <f t="shared" si="272"/>
        <v>#DIV/0!</v>
      </c>
      <c r="Z697" s="342" t="e">
        <f t="shared" si="273"/>
        <v>#DIV/0!</v>
      </c>
      <c r="AA697" s="343">
        <f>SUM(L$2:L697)-SUM(AB$2:AB697)</f>
        <v>-120128.22099999998</v>
      </c>
      <c r="AB697" s="344"/>
      <c r="AC697" s="345" t="e">
        <f t="shared" si="274"/>
        <v>#DIV/0!</v>
      </c>
      <c r="AD697" s="345" t="e">
        <f t="shared" si="275"/>
        <v>#DIV/0!</v>
      </c>
    </row>
    <row r="698" spans="1:30" x14ac:dyDescent="0.25">
      <c r="A698" s="402"/>
      <c r="B698" s="336"/>
      <c r="C698" s="299"/>
      <c r="D698" s="147"/>
      <c r="E698" s="22"/>
      <c r="F698" s="158">
        <f t="shared" si="255"/>
        <v>14980</v>
      </c>
      <c r="G698" s="309">
        <f t="shared" si="256"/>
        <v>8.0195741655540704</v>
      </c>
      <c r="H698" s="159">
        <f t="shared" si="257"/>
        <v>120133.22099999998</v>
      </c>
      <c r="I698" s="347">
        <f t="shared" si="258"/>
        <v>-120133.22099999998</v>
      </c>
      <c r="J698" s="310">
        <f t="shared" si="259"/>
        <v>-1</v>
      </c>
      <c r="K698" s="159">
        <f t="shared" si="260"/>
        <v>0</v>
      </c>
      <c r="L698" s="159">
        <f t="shared" si="261"/>
        <v>-5</v>
      </c>
      <c r="M698" s="159">
        <f t="shared" si="262"/>
        <v>5</v>
      </c>
      <c r="N698" s="159">
        <f t="shared" si="263"/>
        <v>0</v>
      </c>
      <c r="O698" s="46"/>
      <c r="P698" s="309">
        <f t="shared" si="264"/>
        <v>-8.0195741655540704</v>
      </c>
      <c r="Q698" s="159">
        <f t="shared" si="265"/>
        <v>-5</v>
      </c>
      <c r="R698" s="341"/>
      <c r="S698" s="341">
        <f t="shared" si="266"/>
        <v>-42616.220999999976</v>
      </c>
      <c r="T698" s="341" t="e">
        <f t="shared" si="267"/>
        <v>#DIV/0!</v>
      </c>
      <c r="U698" s="341" t="e">
        <f t="shared" si="268"/>
        <v>#DIV/0!</v>
      </c>
      <c r="V698" s="159">
        <f t="shared" si="269"/>
        <v>77517</v>
      </c>
      <c r="W698" s="309" t="e">
        <f t="shared" si="270"/>
        <v>#DIV/0!</v>
      </c>
      <c r="X698" s="309" t="e">
        <f t="shared" si="271"/>
        <v>#DIV/0!</v>
      </c>
      <c r="Y698" s="309" t="e">
        <f t="shared" si="272"/>
        <v>#DIV/0!</v>
      </c>
      <c r="Z698" s="342" t="e">
        <f t="shared" si="273"/>
        <v>#DIV/0!</v>
      </c>
      <c r="AA698" s="343">
        <f>SUM(L$2:L698)-SUM(AB$2:AB698)</f>
        <v>-120133.22099999998</v>
      </c>
      <c r="AB698" s="344"/>
      <c r="AC698" s="345" t="e">
        <f t="shared" si="274"/>
        <v>#DIV/0!</v>
      </c>
      <c r="AD698" s="345" t="e">
        <f t="shared" si="275"/>
        <v>#DIV/0!</v>
      </c>
    </row>
    <row r="699" spans="1:30" x14ac:dyDescent="0.25">
      <c r="A699" s="402"/>
      <c r="B699" s="336"/>
      <c r="C699" s="299"/>
      <c r="D699" s="147"/>
      <c r="E699" s="22"/>
      <c r="F699" s="158">
        <f t="shared" si="255"/>
        <v>14980</v>
      </c>
      <c r="G699" s="309">
        <f t="shared" si="256"/>
        <v>8.0199079439252312</v>
      </c>
      <c r="H699" s="159">
        <f t="shared" si="257"/>
        <v>120138.22099999998</v>
      </c>
      <c r="I699" s="347">
        <f t="shared" si="258"/>
        <v>-120138.22099999998</v>
      </c>
      <c r="J699" s="310">
        <f t="shared" si="259"/>
        <v>-1</v>
      </c>
      <c r="K699" s="159">
        <f t="shared" si="260"/>
        <v>0</v>
      </c>
      <c r="L699" s="159">
        <f t="shared" si="261"/>
        <v>-5</v>
      </c>
      <c r="M699" s="159">
        <f t="shared" si="262"/>
        <v>5</v>
      </c>
      <c r="N699" s="159">
        <f t="shared" si="263"/>
        <v>0</v>
      </c>
      <c r="O699" s="46"/>
      <c r="P699" s="309">
        <f t="shared" si="264"/>
        <v>-8.0199079439252312</v>
      </c>
      <c r="Q699" s="159">
        <f t="shared" si="265"/>
        <v>-5</v>
      </c>
      <c r="R699" s="341"/>
      <c r="S699" s="341">
        <f t="shared" si="266"/>
        <v>-42621.220999999976</v>
      </c>
      <c r="T699" s="341" t="e">
        <f t="shared" si="267"/>
        <v>#DIV/0!</v>
      </c>
      <c r="U699" s="341" t="e">
        <f t="shared" si="268"/>
        <v>#DIV/0!</v>
      </c>
      <c r="V699" s="159">
        <f t="shared" si="269"/>
        <v>77517</v>
      </c>
      <c r="W699" s="309" t="e">
        <f t="shared" si="270"/>
        <v>#DIV/0!</v>
      </c>
      <c r="X699" s="309" t="e">
        <f t="shared" si="271"/>
        <v>#DIV/0!</v>
      </c>
      <c r="Y699" s="309" t="e">
        <f t="shared" si="272"/>
        <v>#DIV/0!</v>
      </c>
      <c r="Z699" s="342" t="e">
        <f t="shared" si="273"/>
        <v>#DIV/0!</v>
      </c>
      <c r="AA699" s="343">
        <f>SUM(L$2:L699)-SUM(AB$2:AB699)</f>
        <v>-120138.22099999998</v>
      </c>
      <c r="AB699" s="344"/>
      <c r="AC699" s="345" t="e">
        <f t="shared" si="274"/>
        <v>#DIV/0!</v>
      </c>
      <c r="AD699" s="345" t="e">
        <f t="shared" si="275"/>
        <v>#DIV/0!</v>
      </c>
    </row>
    <row r="700" spans="1:30" x14ac:dyDescent="0.25">
      <c r="A700" s="402"/>
      <c r="B700" s="336"/>
      <c r="C700" s="299"/>
      <c r="D700" s="147"/>
      <c r="E700" s="22"/>
      <c r="F700" s="158">
        <f t="shared" si="255"/>
        <v>14980</v>
      </c>
      <c r="G700" s="309">
        <f t="shared" si="256"/>
        <v>8.0202417222963938</v>
      </c>
      <c r="H700" s="159">
        <f t="shared" si="257"/>
        <v>120143.22099999998</v>
      </c>
      <c r="I700" s="347">
        <f t="shared" si="258"/>
        <v>-120143.22099999998</v>
      </c>
      <c r="J700" s="310">
        <f t="shared" si="259"/>
        <v>-1</v>
      </c>
      <c r="K700" s="159">
        <f t="shared" si="260"/>
        <v>0</v>
      </c>
      <c r="L700" s="159">
        <f t="shared" si="261"/>
        <v>-5</v>
      </c>
      <c r="M700" s="159">
        <f t="shared" si="262"/>
        <v>5</v>
      </c>
      <c r="N700" s="159">
        <f t="shared" si="263"/>
        <v>0</v>
      </c>
      <c r="O700" s="46"/>
      <c r="P700" s="309">
        <f t="shared" si="264"/>
        <v>-8.0202417222963938</v>
      </c>
      <c r="Q700" s="159">
        <f t="shared" si="265"/>
        <v>-5</v>
      </c>
      <c r="R700" s="341"/>
      <c r="S700" s="341">
        <f t="shared" si="266"/>
        <v>-42626.220999999976</v>
      </c>
      <c r="T700" s="341" t="e">
        <f t="shared" si="267"/>
        <v>#DIV/0!</v>
      </c>
      <c r="U700" s="341" t="e">
        <f t="shared" si="268"/>
        <v>#DIV/0!</v>
      </c>
      <c r="V700" s="159">
        <f t="shared" si="269"/>
        <v>77517</v>
      </c>
      <c r="W700" s="309" t="e">
        <f t="shared" si="270"/>
        <v>#DIV/0!</v>
      </c>
      <c r="X700" s="309" t="e">
        <f t="shared" si="271"/>
        <v>#DIV/0!</v>
      </c>
      <c r="Y700" s="309" t="e">
        <f t="shared" si="272"/>
        <v>#DIV/0!</v>
      </c>
      <c r="Z700" s="342" t="e">
        <f t="shared" si="273"/>
        <v>#DIV/0!</v>
      </c>
      <c r="AA700" s="343">
        <f>SUM(L$2:L700)-SUM(AB$2:AB700)</f>
        <v>-120143.22099999998</v>
      </c>
      <c r="AB700" s="344"/>
      <c r="AC700" s="345" t="e">
        <f t="shared" si="274"/>
        <v>#DIV/0!</v>
      </c>
      <c r="AD700" s="345" t="e">
        <f t="shared" si="275"/>
        <v>#DIV/0!</v>
      </c>
    </row>
    <row r="701" spans="1:30" x14ac:dyDescent="0.25">
      <c r="A701" s="402"/>
      <c r="B701" s="336"/>
      <c r="C701" s="299"/>
      <c r="D701" s="147"/>
      <c r="E701" s="22"/>
      <c r="F701" s="158">
        <f t="shared" si="255"/>
        <v>14980</v>
      </c>
      <c r="G701" s="309">
        <f t="shared" si="256"/>
        <v>8.0205755006675545</v>
      </c>
      <c r="H701" s="159">
        <f t="shared" si="257"/>
        <v>120148.22099999998</v>
      </c>
      <c r="I701" s="347">
        <f t="shared" si="258"/>
        <v>-120148.22099999998</v>
      </c>
      <c r="J701" s="310">
        <f t="shared" si="259"/>
        <v>-1</v>
      </c>
      <c r="K701" s="159">
        <f t="shared" si="260"/>
        <v>0</v>
      </c>
      <c r="L701" s="159">
        <f t="shared" si="261"/>
        <v>-5</v>
      </c>
      <c r="M701" s="159">
        <f t="shared" si="262"/>
        <v>5</v>
      </c>
      <c r="N701" s="159">
        <f t="shared" si="263"/>
        <v>0</v>
      </c>
      <c r="O701" s="46"/>
      <c r="P701" s="309">
        <f t="shared" si="264"/>
        <v>-8.0205755006675545</v>
      </c>
      <c r="Q701" s="159">
        <f t="shared" si="265"/>
        <v>-5</v>
      </c>
      <c r="R701" s="341"/>
      <c r="S701" s="341">
        <f t="shared" si="266"/>
        <v>-42631.220999999976</v>
      </c>
      <c r="T701" s="341" t="e">
        <f t="shared" si="267"/>
        <v>#DIV/0!</v>
      </c>
      <c r="U701" s="341" t="e">
        <f t="shared" si="268"/>
        <v>#DIV/0!</v>
      </c>
      <c r="V701" s="159">
        <f t="shared" si="269"/>
        <v>77517</v>
      </c>
      <c r="W701" s="309" t="e">
        <f t="shared" si="270"/>
        <v>#DIV/0!</v>
      </c>
      <c r="X701" s="309" t="e">
        <f t="shared" si="271"/>
        <v>#DIV/0!</v>
      </c>
      <c r="Y701" s="309" t="e">
        <f t="shared" si="272"/>
        <v>#DIV/0!</v>
      </c>
      <c r="Z701" s="342" t="e">
        <f t="shared" si="273"/>
        <v>#DIV/0!</v>
      </c>
      <c r="AA701" s="343">
        <f>SUM(L$2:L701)-SUM(AB$2:AB701)</f>
        <v>-120148.22099999998</v>
      </c>
      <c r="AB701" s="344"/>
      <c r="AC701" s="345" t="e">
        <f t="shared" si="274"/>
        <v>#DIV/0!</v>
      </c>
      <c r="AD701" s="345" t="e">
        <f t="shared" si="275"/>
        <v>#DIV/0!</v>
      </c>
    </row>
    <row r="702" spans="1:30" x14ac:dyDescent="0.25">
      <c r="A702" s="402"/>
      <c r="B702" s="336"/>
      <c r="C702" s="299"/>
      <c r="D702" s="147"/>
      <c r="E702" s="22"/>
      <c r="F702" s="158">
        <f t="shared" si="255"/>
        <v>14980</v>
      </c>
      <c r="G702" s="309">
        <f t="shared" si="256"/>
        <v>8.0209092790387171</v>
      </c>
      <c r="H702" s="159">
        <f t="shared" si="257"/>
        <v>120153.22099999998</v>
      </c>
      <c r="I702" s="347">
        <f t="shared" si="258"/>
        <v>-120153.22099999998</v>
      </c>
      <c r="J702" s="310">
        <f t="shared" si="259"/>
        <v>-1</v>
      </c>
      <c r="K702" s="159">
        <f t="shared" si="260"/>
        <v>0</v>
      </c>
      <c r="L702" s="159">
        <f t="shared" si="261"/>
        <v>-5</v>
      </c>
      <c r="M702" s="159">
        <f t="shared" si="262"/>
        <v>5</v>
      </c>
      <c r="N702" s="159">
        <f t="shared" si="263"/>
        <v>0</v>
      </c>
      <c r="O702" s="46"/>
      <c r="P702" s="309">
        <f t="shared" si="264"/>
        <v>-8.0209092790387171</v>
      </c>
      <c r="Q702" s="159">
        <f t="shared" si="265"/>
        <v>-5</v>
      </c>
      <c r="R702" s="341"/>
      <c r="S702" s="341">
        <f t="shared" si="266"/>
        <v>-42636.220999999976</v>
      </c>
      <c r="T702" s="341" t="e">
        <f t="shared" si="267"/>
        <v>#DIV/0!</v>
      </c>
      <c r="U702" s="341" t="e">
        <f t="shared" si="268"/>
        <v>#DIV/0!</v>
      </c>
      <c r="V702" s="159">
        <f t="shared" si="269"/>
        <v>77517</v>
      </c>
      <c r="W702" s="309" t="e">
        <f t="shared" si="270"/>
        <v>#DIV/0!</v>
      </c>
      <c r="X702" s="309" t="e">
        <f t="shared" si="271"/>
        <v>#DIV/0!</v>
      </c>
      <c r="Y702" s="309" t="e">
        <f t="shared" si="272"/>
        <v>#DIV/0!</v>
      </c>
      <c r="Z702" s="342" t="e">
        <f t="shared" si="273"/>
        <v>#DIV/0!</v>
      </c>
      <c r="AA702" s="343">
        <f>SUM(L$2:L702)-SUM(AB$2:AB702)</f>
        <v>-120153.22099999998</v>
      </c>
      <c r="AB702" s="344"/>
      <c r="AC702" s="345" t="e">
        <f t="shared" si="274"/>
        <v>#DIV/0!</v>
      </c>
      <c r="AD702" s="345" t="e">
        <f t="shared" si="275"/>
        <v>#DIV/0!</v>
      </c>
    </row>
    <row r="703" spans="1:30" x14ac:dyDescent="0.25">
      <c r="A703" s="402"/>
      <c r="B703" s="336"/>
      <c r="C703" s="299"/>
      <c r="D703" s="147"/>
      <c r="E703" s="22"/>
      <c r="F703" s="158">
        <f t="shared" si="255"/>
        <v>14980</v>
      </c>
      <c r="G703" s="309">
        <f t="shared" si="256"/>
        <v>8.0212430574098779</v>
      </c>
      <c r="H703" s="159">
        <f t="shared" si="257"/>
        <v>120158.22099999998</v>
      </c>
      <c r="I703" s="347">
        <f t="shared" si="258"/>
        <v>-120158.22099999998</v>
      </c>
      <c r="J703" s="310">
        <f t="shared" si="259"/>
        <v>-1</v>
      </c>
      <c r="K703" s="159">
        <f t="shared" si="260"/>
        <v>0</v>
      </c>
      <c r="L703" s="159">
        <f t="shared" si="261"/>
        <v>-5</v>
      </c>
      <c r="M703" s="159">
        <f t="shared" si="262"/>
        <v>5</v>
      </c>
      <c r="N703" s="159">
        <f t="shared" si="263"/>
        <v>0</v>
      </c>
      <c r="O703" s="46"/>
      <c r="P703" s="309">
        <f t="shared" si="264"/>
        <v>-8.0212430574098779</v>
      </c>
      <c r="Q703" s="159">
        <f t="shared" si="265"/>
        <v>-5</v>
      </c>
      <c r="R703" s="341"/>
      <c r="S703" s="341">
        <f t="shared" si="266"/>
        <v>-42641.220999999976</v>
      </c>
      <c r="T703" s="341" t="e">
        <f t="shared" si="267"/>
        <v>#DIV/0!</v>
      </c>
      <c r="U703" s="341" t="e">
        <f t="shared" si="268"/>
        <v>#DIV/0!</v>
      </c>
      <c r="V703" s="159">
        <f t="shared" si="269"/>
        <v>77517</v>
      </c>
      <c r="W703" s="309" t="e">
        <f t="shared" si="270"/>
        <v>#DIV/0!</v>
      </c>
      <c r="X703" s="309" t="e">
        <f t="shared" si="271"/>
        <v>#DIV/0!</v>
      </c>
      <c r="Y703" s="309" t="e">
        <f t="shared" si="272"/>
        <v>#DIV/0!</v>
      </c>
      <c r="Z703" s="342" t="e">
        <f t="shared" si="273"/>
        <v>#DIV/0!</v>
      </c>
      <c r="AA703" s="343">
        <f>SUM(L$2:L703)-SUM(AB$2:AB703)</f>
        <v>-120158.22099999998</v>
      </c>
      <c r="AB703" s="344"/>
      <c r="AC703" s="345" t="e">
        <f t="shared" si="274"/>
        <v>#DIV/0!</v>
      </c>
      <c r="AD703" s="345" t="e">
        <f t="shared" si="275"/>
        <v>#DIV/0!</v>
      </c>
    </row>
    <row r="704" spans="1:30" x14ac:dyDescent="0.25">
      <c r="A704" s="402"/>
      <c r="B704" s="336"/>
      <c r="C704" s="299"/>
      <c r="D704" s="147"/>
      <c r="E704" s="22"/>
      <c r="F704" s="158">
        <f t="shared" si="255"/>
        <v>14980</v>
      </c>
      <c r="G704" s="309">
        <f t="shared" si="256"/>
        <v>8.0215768357810404</v>
      </c>
      <c r="H704" s="159">
        <f t="shared" si="257"/>
        <v>120163.22099999998</v>
      </c>
      <c r="I704" s="347">
        <f t="shared" si="258"/>
        <v>-120163.22099999998</v>
      </c>
      <c r="J704" s="310">
        <f t="shared" si="259"/>
        <v>-1</v>
      </c>
      <c r="K704" s="159">
        <f t="shared" si="260"/>
        <v>0</v>
      </c>
      <c r="L704" s="159">
        <f t="shared" si="261"/>
        <v>-5</v>
      </c>
      <c r="M704" s="159">
        <f t="shared" si="262"/>
        <v>5</v>
      </c>
      <c r="N704" s="159">
        <f t="shared" si="263"/>
        <v>0</v>
      </c>
      <c r="O704" s="46"/>
      <c r="P704" s="309">
        <f t="shared" si="264"/>
        <v>-8.0215768357810404</v>
      </c>
      <c r="Q704" s="159">
        <f t="shared" si="265"/>
        <v>-5</v>
      </c>
      <c r="R704" s="341"/>
      <c r="S704" s="341">
        <f t="shared" si="266"/>
        <v>-42646.220999999976</v>
      </c>
      <c r="T704" s="341" t="e">
        <f t="shared" si="267"/>
        <v>#DIV/0!</v>
      </c>
      <c r="U704" s="341" t="e">
        <f t="shared" si="268"/>
        <v>#DIV/0!</v>
      </c>
      <c r="V704" s="159">
        <f t="shared" si="269"/>
        <v>77517</v>
      </c>
      <c r="W704" s="309" t="e">
        <f t="shared" si="270"/>
        <v>#DIV/0!</v>
      </c>
      <c r="X704" s="309" t="e">
        <f t="shared" si="271"/>
        <v>#DIV/0!</v>
      </c>
      <c r="Y704" s="309" t="e">
        <f t="shared" si="272"/>
        <v>#DIV/0!</v>
      </c>
      <c r="Z704" s="342" t="e">
        <f t="shared" si="273"/>
        <v>#DIV/0!</v>
      </c>
      <c r="AA704" s="343">
        <f>SUM(L$2:L704)-SUM(AB$2:AB704)</f>
        <v>-120163.22099999998</v>
      </c>
      <c r="AB704" s="344"/>
      <c r="AC704" s="345" t="e">
        <f t="shared" si="274"/>
        <v>#DIV/0!</v>
      </c>
      <c r="AD704" s="345" t="e">
        <f t="shared" si="275"/>
        <v>#DIV/0!</v>
      </c>
    </row>
    <row r="705" spans="1:30" x14ac:dyDescent="0.25">
      <c r="A705" s="402"/>
      <c r="B705" s="336"/>
      <c r="C705" s="299"/>
      <c r="D705" s="147"/>
      <c r="E705" s="22"/>
      <c r="F705" s="158">
        <f t="shared" si="255"/>
        <v>14980</v>
      </c>
      <c r="G705" s="309">
        <f t="shared" si="256"/>
        <v>8.0219106141522012</v>
      </c>
      <c r="H705" s="159">
        <f t="shared" si="257"/>
        <v>120168.22099999998</v>
      </c>
      <c r="I705" s="347">
        <f t="shared" si="258"/>
        <v>-120168.22099999998</v>
      </c>
      <c r="J705" s="310">
        <f t="shared" si="259"/>
        <v>-1</v>
      </c>
      <c r="K705" s="159">
        <f t="shared" si="260"/>
        <v>0</v>
      </c>
      <c r="L705" s="159">
        <f t="shared" si="261"/>
        <v>-5</v>
      </c>
      <c r="M705" s="159">
        <f t="shared" si="262"/>
        <v>5</v>
      </c>
      <c r="N705" s="159">
        <f t="shared" si="263"/>
        <v>0</v>
      </c>
      <c r="O705" s="46"/>
      <c r="P705" s="309">
        <f t="shared" si="264"/>
        <v>-8.0219106141522012</v>
      </c>
      <c r="Q705" s="159">
        <f t="shared" si="265"/>
        <v>-5</v>
      </c>
      <c r="R705" s="341"/>
      <c r="S705" s="341">
        <f t="shared" si="266"/>
        <v>-42651.220999999976</v>
      </c>
      <c r="T705" s="341" t="e">
        <f t="shared" si="267"/>
        <v>#DIV/0!</v>
      </c>
      <c r="U705" s="341" t="e">
        <f t="shared" si="268"/>
        <v>#DIV/0!</v>
      </c>
      <c r="V705" s="159">
        <f t="shared" si="269"/>
        <v>77517</v>
      </c>
      <c r="W705" s="309" t="e">
        <f t="shared" si="270"/>
        <v>#DIV/0!</v>
      </c>
      <c r="X705" s="309" t="e">
        <f t="shared" si="271"/>
        <v>#DIV/0!</v>
      </c>
      <c r="Y705" s="309" t="e">
        <f t="shared" si="272"/>
        <v>#DIV/0!</v>
      </c>
      <c r="Z705" s="342" t="e">
        <f t="shared" si="273"/>
        <v>#DIV/0!</v>
      </c>
      <c r="AA705" s="343">
        <f>SUM(L$2:L705)-SUM(AB$2:AB705)</f>
        <v>-120168.22099999998</v>
      </c>
      <c r="AB705" s="344"/>
      <c r="AC705" s="345" t="e">
        <f t="shared" si="274"/>
        <v>#DIV/0!</v>
      </c>
      <c r="AD705" s="345" t="e">
        <f t="shared" si="275"/>
        <v>#DIV/0!</v>
      </c>
    </row>
    <row r="706" spans="1:30" x14ac:dyDescent="0.25">
      <c r="A706" s="402"/>
      <c r="B706" s="336"/>
      <c r="C706" s="299"/>
      <c r="D706" s="147"/>
      <c r="E706" s="22"/>
      <c r="F706" s="158">
        <f t="shared" si="255"/>
        <v>14980</v>
      </c>
      <c r="G706" s="309">
        <f t="shared" si="256"/>
        <v>8.0222443925233637</v>
      </c>
      <c r="H706" s="159">
        <f t="shared" si="257"/>
        <v>120173.22099999998</v>
      </c>
      <c r="I706" s="347">
        <f t="shared" si="258"/>
        <v>-120173.22099999998</v>
      </c>
      <c r="J706" s="310">
        <f t="shared" si="259"/>
        <v>-1</v>
      </c>
      <c r="K706" s="159">
        <f t="shared" si="260"/>
        <v>0</v>
      </c>
      <c r="L706" s="159">
        <f t="shared" si="261"/>
        <v>-5</v>
      </c>
      <c r="M706" s="159">
        <f t="shared" si="262"/>
        <v>5</v>
      </c>
      <c r="N706" s="159">
        <f t="shared" si="263"/>
        <v>0</v>
      </c>
      <c r="O706" s="46"/>
      <c r="P706" s="309">
        <f t="shared" si="264"/>
        <v>-8.0222443925233637</v>
      </c>
      <c r="Q706" s="159">
        <f t="shared" si="265"/>
        <v>-5</v>
      </c>
      <c r="R706" s="341"/>
      <c r="S706" s="341">
        <f t="shared" si="266"/>
        <v>-42656.220999999976</v>
      </c>
      <c r="T706" s="341" t="e">
        <f t="shared" si="267"/>
        <v>#DIV/0!</v>
      </c>
      <c r="U706" s="341" t="e">
        <f t="shared" si="268"/>
        <v>#DIV/0!</v>
      </c>
      <c r="V706" s="159">
        <f t="shared" si="269"/>
        <v>77517</v>
      </c>
      <c r="W706" s="309" t="e">
        <f t="shared" si="270"/>
        <v>#DIV/0!</v>
      </c>
      <c r="X706" s="309" t="e">
        <f t="shared" si="271"/>
        <v>#DIV/0!</v>
      </c>
      <c r="Y706" s="309" t="e">
        <f t="shared" si="272"/>
        <v>#DIV/0!</v>
      </c>
      <c r="Z706" s="342" t="e">
        <f t="shared" si="273"/>
        <v>#DIV/0!</v>
      </c>
      <c r="AA706" s="343">
        <f>SUM(L$2:L706)-SUM(AB$2:AB706)</f>
        <v>-120173.22099999998</v>
      </c>
      <c r="AB706" s="344"/>
      <c r="AC706" s="345" t="e">
        <f t="shared" si="274"/>
        <v>#DIV/0!</v>
      </c>
      <c r="AD706" s="345" t="e">
        <f t="shared" si="275"/>
        <v>#DIV/0!</v>
      </c>
    </row>
    <row r="707" spans="1:30" x14ac:dyDescent="0.25">
      <c r="A707" s="402"/>
      <c r="B707" s="336"/>
      <c r="C707" s="299"/>
      <c r="D707" s="147"/>
      <c r="E707" s="22"/>
      <c r="F707" s="158">
        <f t="shared" ref="F707:F770" si="276">IF(C707="买",F706+D707,F706-D707)</f>
        <v>14980</v>
      </c>
      <c r="G707" s="309">
        <f t="shared" ref="G707:G770" si="277">H707/F707</f>
        <v>8.0225781708945245</v>
      </c>
      <c r="H707" s="159">
        <f t="shared" ref="H707:H770" si="278">IF(C707="买",H706+D707*E707+M707+N707,H706+-1*D707*E707+M707+N707)+O706</f>
        <v>120178.22099999998</v>
      </c>
      <c r="I707" s="347">
        <f t="shared" ref="I707:I770" si="279">-H707+K707</f>
        <v>-120178.22099999998</v>
      </c>
      <c r="J707" s="310">
        <f t="shared" ref="J707:J770" si="280">(E707-G707)/G707</f>
        <v>-1</v>
      </c>
      <c r="K707" s="159">
        <f t="shared" ref="K707:K770" si="281">F707*E707</f>
        <v>0</v>
      </c>
      <c r="L707" s="159">
        <f t="shared" ref="L707:L770" si="282">I707-I706</f>
        <v>-5</v>
      </c>
      <c r="M707" s="159">
        <f t="shared" ref="M707:M770" si="283">IF(D707*E707*2.5/10000&gt;5,D707*E707*2.5/10000,5)</f>
        <v>5</v>
      </c>
      <c r="N707" s="159">
        <f t="shared" ref="N707:N770" si="284">IF(C707="卖",D707*E707/1000,0)</f>
        <v>0</v>
      </c>
      <c r="O707" s="46"/>
      <c r="P707" s="309">
        <f t="shared" ref="P707:P770" si="285">E707-G707</f>
        <v>-8.0225781708945245</v>
      </c>
      <c r="Q707" s="159">
        <f t="shared" ref="Q707:Q770" si="286">(H707-H706)*-1</f>
        <v>-5</v>
      </c>
      <c r="R707" s="341"/>
      <c r="S707" s="341">
        <f t="shared" ref="S707:S770" si="287">S706+Q707+O707+R707</f>
        <v>-42661.220999999976</v>
      </c>
      <c r="T707" s="341" t="e">
        <f t="shared" ref="T707:T770" si="288">S707/E707</f>
        <v>#DIV/0!</v>
      </c>
      <c r="U707" s="341" t="e">
        <f t="shared" ref="U707:U770" si="289">F707+T707</f>
        <v>#DIV/0!</v>
      </c>
      <c r="V707" s="159">
        <f t="shared" ref="V707:V770" si="290">H707+S707</f>
        <v>77517</v>
      </c>
      <c r="W707" s="309" t="e">
        <f t="shared" ref="W707:W770" si="291">V707/U707</f>
        <v>#DIV/0!</v>
      </c>
      <c r="X707" s="309" t="e">
        <f t="shared" ref="X707:X770" si="292">W707-G707</f>
        <v>#DIV/0!</v>
      </c>
      <c r="Y707" s="309" t="e">
        <f t="shared" ref="Y707:Y770" si="293">(X707-P707)*-1</f>
        <v>#DIV/0!</v>
      </c>
      <c r="Z707" s="342" t="e">
        <f t="shared" ref="Z707:Z770" si="294">F707/U707</f>
        <v>#DIV/0!</v>
      </c>
      <c r="AA707" s="343">
        <f>SUM(L$2:L707)-SUM(AB$2:AB707)</f>
        <v>-120178.22099999998</v>
      </c>
      <c r="AB707" s="344"/>
      <c r="AC707" s="345" t="e">
        <f t="shared" ref="AC707:AC770" si="295">I707/E707*(1-0.0005)</f>
        <v>#DIV/0!</v>
      </c>
      <c r="AD707" s="345" t="e">
        <f t="shared" ref="AD707:AD770" si="296">AC707-F707</f>
        <v>#DIV/0!</v>
      </c>
    </row>
    <row r="708" spans="1:30" x14ac:dyDescent="0.25">
      <c r="A708" s="402"/>
      <c r="B708" s="336"/>
      <c r="C708" s="299"/>
      <c r="D708" s="147"/>
      <c r="E708" s="22"/>
      <c r="F708" s="158">
        <f t="shared" si="276"/>
        <v>14980</v>
      </c>
      <c r="G708" s="309">
        <f t="shared" si="277"/>
        <v>8.0229119492656853</v>
      </c>
      <c r="H708" s="159">
        <f t="shared" si="278"/>
        <v>120183.22099999998</v>
      </c>
      <c r="I708" s="347">
        <f t="shared" si="279"/>
        <v>-120183.22099999998</v>
      </c>
      <c r="J708" s="310">
        <f t="shared" si="280"/>
        <v>-1</v>
      </c>
      <c r="K708" s="159">
        <f t="shared" si="281"/>
        <v>0</v>
      </c>
      <c r="L708" s="159">
        <f t="shared" si="282"/>
        <v>-5</v>
      </c>
      <c r="M708" s="159">
        <f t="shared" si="283"/>
        <v>5</v>
      </c>
      <c r="N708" s="159">
        <f t="shared" si="284"/>
        <v>0</v>
      </c>
      <c r="O708" s="46"/>
      <c r="P708" s="309">
        <f t="shared" si="285"/>
        <v>-8.0229119492656853</v>
      </c>
      <c r="Q708" s="159">
        <f t="shared" si="286"/>
        <v>-5</v>
      </c>
      <c r="R708" s="341"/>
      <c r="S708" s="341">
        <f t="shared" si="287"/>
        <v>-42666.220999999976</v>
      </c>
      <c r="T708" s="341" t="e">
        <f t="shared" si="288"/>
        <v>#DIV/0!</v>
      </c>
      <c r="U708" s="341" t="e">
        <f t="shared" si="289"/>
        <v>#DIV/0!</v>
      </c>
      <c r="V708" s="159">
        <f t="shared" si="290"/>
        <v>77517</v>
      </c>
      <c r="W708" s="309" t="e">
        <f t="shared" si="291"/>
        <v>#DIV/0!</v>
      </c>
      <c r="X708" s="309" t="e">
        <f t="shared" si="292"/>
        <v>#DIV/0!</v>
      </c>
      <c r="Y708" s="309" t="e">
        <f t="shared" si="293"/>
        <v>#DIV/0!</v>
      </c>
      <c r="Z708" s="342" t="e">
        <f t="shared" si="294"/>
        <v>#DIV/0!</v>
      </c>
      <c r="AA708" s="343">
        <f>SUM(L$2:L708)-SUM(AB$2:AB708)</f>
        <v>-120183.22099999998</v>
      </c>
      <c r="AB708" s="344"/>
      <c r="AC708" s="345" t="e">
        <f t="shared" si="295"/>
        <v>#DIV/0!</v>
      </c>
      <c r="AD708" s="345" t="e">
        <f t="shared" si="296"/>
        <v>#DIV/0!</v>
      </c>
    </row>
    <row r="709" spans="1:30" x14ac:dyDescent="0.25">
      <c r="A709" s="402"/>
      <c r="B709" s="336"/>
      <c r="C709" s="299"/>
      <c r="D709" s="147"/>
      <c r="E709" s="22"/>
      <c r="F709" s="158">
        <f t="shared" si="276"/>
        <v>14980</v>
      </c>
      <c r="G709" s="309">
        <f t="shared" si="277"/>
        <v>8.0232457276368478</v>
      </c>
      <c r="H709" s="159">
        <f t="shared" si="278"/>
        <v>120188.22099999998</v>
      </c>
      <c r="I709" s="347">
        <f t="shared" si="279"/>
        <v>-120188.22099999998</v>
      </c>
      <c r="J709" s="310">
        <f t="shared" si="280"/>
        <v>-1</v>
      </c>
      <c r="K709" s="159">
        <f t="shared" si="281"/>
        <v>0</v>
      </c>
      <c r="L709" s="159">
        <f t="shared" si="282"/>
        <v>-5</v>
      </c>
      <c r="M709" s="159">
        <f t="shared" si="283"/>
        <v>5</v>
      </c>
      <c r="N709" s="159">
        <f t="shared" si="284"/>
        <v>0</v>
      </c>
      <c r="O709" s="46"/>
      <c r="P709" s="309">
        <f t="shared" si="285"/>
        <v>-8.0232457276368478</v>
      </c>
      <c r="Q709" s="159">
        <f t="shared" si="286"/>
        <v>-5</v>
      </c>
      <c r="R709" s="341"/>
      <c r="S709" s="341">
        <f t="shared" si="287"/>
        <v>-42671.220999999976</v>
      </c>
      <c r="T709" s="341" t="e">
        <f t="shared" si="288"/>
        <v>#DIV/0!</v>
      </c>
      <c r="U709" s="341" t="e">
        <f t="shared" si="289"/>
        <v>#DIV/0!</v>
      </c>
      <c r="V709" s="159">
        <f t="shared" si="290"/>
        <v>77517</v>
      </c>
      <c r="W709" s="309" t="e">
        <f t="shared" si="291"/>
        <v>#DIV/0!</v>
      </c>
      <c r="X709" s="309" t="e">
        <f t="shared" si="292"/>
        <v>#DIV/0!</v>
      </c>
      <c r="Y709" s="309" t="e">
        <f t="shared" si="293"/>
        <v>#DIV/0!</v>
      </c>
      <c r="Z709" s="342" t="e">
        <f t="shared" si="294"/>
        <v>#DIV/0!</v>
      </c>
      <c r="AA709" s="343">
        <f>SUM(L$2:L709)-SUM(AB$2:AB709)</f>
        <v>-120188.22099999998</v>
      </c>
      <c r="AB709" s="344"/>
      <c r="AC709" s="345" t="e">
        <f t="shared" si="295"/>
        <v>#DIV/0!</v>
      </c>
      <c r="AD709" s="345" t="e">
        <f t="shared" si="296"/>
        <v>#DIV/0!</v>
      </c>
    </row>
    <row r="710" spans="1:30" x14ac:dyDescent="0.25">
      <c r="A710" s="402"/>
      <c r="B710" s="336"/>
      <c r="C710" s="299"/>
      <c r="D710" s="147"/>
      <c r="E710" s="22"/>
      <c r="F710" s="158">
        <f t="shared" si="276"/>
        <v>14980</v>
      </c>
      <c r="G710" s="309">
        <f t="shared" si="277"/>
        <v>8.0235795060080086</v>
      </c>
      <c r="H710" s="159">
        <f t="shared" si="278"/>
        <v>120193.22099999998</v>
      </c>
      <c r="I710" s="347">
        <f t="shared" si="279"/>
        <v>-120193.22099999998</v>
      </c>
      <c r="J710" s="310">
        <f t="shared" si="280"/>
        <v>-1</v>
      </c>
      <c r="K710" s="159">
        <f t="shared" si="281"/>
        <v>0</v>
      </c>
      <c r="L710" s="159">
        <f t="shared" si="282"/>
        <v>-5</v>
      </c>
      <c r="M710" s="159">
        <f t="shared" si="283"/>
        <v>5</v>
      </c>
      <c r="N710" s="159">
        <f t="shared" si="284"/>
        <v>0</v>
      </c>
      <c r="O710" s="46"/>
      <c r="P710" s="309">
        <f t="shared" si="285"/>
        <v>-8.0235795060080086</v>
      </c>
      <c r="Q710" s="159">
        <f t="shared" si="286"/>
        <v>-5</v>
      </c>
      <c r="R710" s="341"/>
      <c r="S710" s="341">
        <f t="shared" si="287"/>
        <v>-42676.220999999976</v>
      </c>
      <c r="T710" s="341" t="e">
        <f t="shared" si="288"/>
        <v>#DIV/0!</v>
      </c>
      <c r="U710" s="341" t="e">
        <f t="shared" si="289"/>
        <v>#DIV/0!</v>
      </c>
      <c r="V710" s="159">
        <f t="shared" si="290"/>
        <v>77517</v>
      </c>
      <c r="W710" s="309" t="e">
        <f t="shared" si="291"/>
        <v>#DIV/0!</v>
      </c>
      <c r="X710" s="309" t="e">
        <f t="shared" si="292"/>
        <v>#DIV/0!</v>
      </c>
      <c r="Y710" s="309" t="e">
        <f t="shared" si="293"/>
        <v>#DIV/0!</v>
      </c>
      <c r="Z710" s="342" t="e">
        <f t="shared" si="294"/>
        <v>#DIV/0!</v>
      </c>
      <c r="AA710" s="343">
        <f>SUM(L$2:L710)-SUM(AB$2:AB710)</f>
        <v>-120193.22099999998</v>
      </c>
      <c r="AB710" s="344"/>
      <c r="AC710" s="345" t="e">
        <f t="shared" si="295"/>
        <v>#DIV/0!</v>
      </c>
      <c r="AD710" s="345" t="e">
        <f t="shared" si="296"/>
        <v>#DIV/0!</v>
      </c>
    </row>
    <row r="711" spans="1:30" x14ac:dyDescent="0.25">
      <c r="A711" s="402"/>
      <c r="B711" s="336"/>
      <c r="C711" s="299"/>
      <c r="D711" s="147"/>
      <c r="E711" s="22"/>
      <c r="F711" s="158">
        <f t="shared" si="276"/>
        <v>14980</v>
      </c>
      <c r="G711" s="309">
        <f t="shared" si="277"/>
        <v>8.0239132843791712</v>
      </c>
      <c r="H711" s="159">
        <f t="shared" si="278"/>
        <v>120198.22099999998</v>
      </c>
      <c r="I711" s="347">
        <f t="shared" si="279"/>
        <v>-120198.22099999998</v>
      </c>
      <c r="J711" s="310">
        <f t="shared" si="280"/>
        <v>-1</v>
      </c>
      <c r="K711" s="159">
        <f t="shared" si="281"/>
        <v>0</v>
      </c>
      <c r="L711" s="159">
        <f t="shared" si="282"/>
        <v>-5</v>
      </c>
      <c r="M711" s="159">
        <f t="shared" si="283"/>
        <v>5</v>
      </c>
      <c r="N711" s="159">
        <f t="shared" si="284"/>
        <v>0</v>
      </c>
      <c r="O711" s="46"/>
      <c r="P711" s="309">
        <f t="shared" si="285"/>
        <v>-8.0239132843791712</v>
      </c>
      <c r="Q711" s="159">
        <f t="shared" si="286"/>
        <v>-5</v>
      </c>
      <c r="R711" s="341"/>
      <c r="S711" s="341">
        <f t="shared" si="287"/>
        <v>-42681.220999999976</v>
      </c>
      <c r="T711" s="341" t="e">
        <f t="shared" si="288"/>
        <v>#DIV/0!</v>
      </c>
      <c r="U711" s="341" t="e">
        <f t="shared" si="289"/>
        <v>#DIV/0!</v>
      </c>
      <c r="V711" s="159">
        <f t="shared" si="290"/>
        <v>77517</v>
      </c>
      <c r="W711" s="309" t="e">
        <f t="shared" si="291"/>
        <v>#DIV/0!</v>
      </c>
      <c r="X711" s="309" t="e">
        <f t="shared" si="292"/>
        <v>#DIV/0!</v>
      </c>
      <c r="Y711" s="309" t="e">
        <f t="shared" si="293"/>
        <v>#DIV/0!</v>
      </c>
      <c r="Z711" s="342" t="e">
        <f t="shared" si="294"/>
        <v>#DIV/0!</v>
      </c>
      <c r="AA711" s="343">
        <f>SUM(L$2:L711)-SUM(AB$2:AB711)</f>
        <v>-120198.22099999998</v>
      </c>
      <c r="AB711" s="344"/>
      <c r="AC711" s="345" t="e">
        <f t="shared" si="295"/>
        <v>#DIV/0!</v>
      </c>
      <c r="AD711" s="345" t="e">
        <f t="shared" si="296"/>
        <v>#DIV/0!</v>
      </c>
    </row>
    <row r="712" spans="1:30" x14ac:dyDescent="0.25">
      <c r="A712" s="402"/>
      <c r="B712" s="336"/>
      <c r="C712" s="299"/>
      <c r="D712" s="147"/>
      <c r="E712" s="22"/>
      <c r="F712" s="158">
        <f t="shared" si="276"/>
        <v>14980</v>
      </c>
      <c r="G712" s="309">
        <f t="shared" si="277"/>
        <v>8.0242470627503319</v>
      </c>
      <c r="H712" s="159">
        <f t="shared" si="278"/>
        <v>120203.22099999998</v>
      </c>
      <c r="I712" s="347">
        <f t="shared" si="279"/>
        <v>-120203.22099999998</v>
      </c>
      <c r="J712" s="310">
        <f t="shared" si="280"/>
        <v>-1</v>
      </c>
      <c r="K712" s="159">
        <f t="shared" si="281"/>
        <v>0</v>
      </c>
      <c r="L712" s="159">
        <f t="shared" si="282"/>
        <v>-5</v>
      </c>
      <c r="M712" s="159">
        <f t="shared" si="283"/>
        <v>5</v>
      </c>
      <c r="N712" s="159">
        <f t="shared" si="284"/>
        <v>0</v>
      </c>
      <c r="O712" s="46"/>
      <c r="P712" s="309">
        <f t="shared" si="285"/>
        <v>-8.0242470627503319</v>
      </c>
      <c r="Q712" s="159">
        <f t="shared" si="286"/>
        <v>-5</v>
      </c>
      <c r="R712" s="341"/>
      <c r="S712" s="341">
        <f t="shared" si="287"/>
        <v>-42686.220999999976</v>
      </c>
      <c r="T712" s="341" t="e">
        <f t="shared" si="288"/>
        <v>#DIV/0!</v>
      </c>
      <c r="U712" s="341" t="e">
        <f t="shared" si="289"/>
        <v>#DIV/0!</v>
      </c>
      <c r="V712" s="159">
        <f t="shared" si="290"/>
        <v>77517</v>
      </c>
      <c r="W712" s="309" t="e">
        <f t="shared" si="291"/>
        <v>#DIV/0!</v>
      </c>
      <c r="X712" s="309" t="e">
        <f t="shared" si="292"/>
        <v>#DIV/0!</v>
      </c>
      <c r="Y712" s="309" t="e">
        <f t="shared" si="293"/>
        <v>#DIV/0!</v>
      </c>
      <c r="Z712" s="342" t="e">
        <f t="shared" si="294"/>
        <v>#DIV/0!</v>
      </c>
      <c r="AA712" s="343">
        <f>SUM(L$2:L712)-SUM(AB$2:AB712)</f>
        <v>-120203.22099999998</v>
      </c>
      <c r="AB712" s="344"/>
      <c r="AC712" s="345" t="e">
        <f t="shared" si="295"/>
        <v>#DIV/0!</v>
      </c>
      <c r="AD712" s="345" t="e">
        <f t="shared" si="296"/>
        <v>#DIV/0!</v>
      </c>
    </row>
    <row r="713" spans="1:30" x14ac:dyDescent="0.25">
      <c r="A713" s="402"/>
      <c r="B713" s="336"/>
      <c r="C713" s="299"/>
      <c r="D713" s="147"/>
      <c r="E713" s="22"/>
      <c r="F713" s="158">
        <f t="shared" si="276"/>
        <v>14980</v>
      </c>
      <c r="G713" s="309">
        <f t="shared" si="277"/>
        <v>8.0245808411214945</v>
      </c>
      <c r="H713" s="159">
        <f t="shared" si="278"/>
        <v>120208.22099999998</v>
      </c>
      <c r="I713" s="347">
        <f t="shared" si="279"/>
        <v>-120208.22099999998</v>
      </c>
      <c r="J713" s="310">
        <f t="shared" si="280"/>
        <v>-1</v>
      </c>
      <c r="K713" s="159">
        <f t="shared" si="281"/>
        <v>0</v>
      </c>
      <c r="L713" s="159">
        <f t="shared" si="282"/>
        <v>-5</v>
      </c>
      <c r="M713" s="159">
        <f t="shared" si="283"/>
        <v>5</v>
      </c>
      <c r="N713" s="159">
        <f t="shared" si="284"/>
        <v>0</v>
      </c>
      <c r="O713" s="46"/>
      <c r="P713" s="309">
        <f t="shared" si="285"/>
        <v>-8.0245808411214945</v>
      </c>
      <c r="Q713" s="159">
        <f t="shared" si="286"/>
        <v>-5</v>
      </c>
      <c r="R713" s="341"/>
      <c r="S713" s="341">
        <f t="shared" si="287"/>
        <v>-42691.220999999976</v>
      </c>
      <c r="T713" s="341" t="e">
        <f t="shared" si="288"/>
        <v>#DIV/0!</v>
      </c>
      <c r="U713" s="341" t="e">
        <f t="shared" si="289"/>
        <v>#DIV/0!</v>
      </c>
      <c r="V713" s="159">
        <f t="shared" si="290"/>
        <v>77517</v>
      </c>
      <c r="W713" s="309" t="e">
        <f t="shared" si="291"/>
        <v>#DIV/0!</v>
      </c>
      <c r="X713" s="309" t="e">
        <f t="shared" si="292"/>
        <v>#DIV/0!</v>
      </c>
      <c r="Y713" s="309" t="e">
        <f t="shared" si="293"/>
        <v>#DIV/0!</v>
      </c>
      <c r="Z713" s="342" t="e">
        <f t="shared" si="294"/>
        <v>#DIV/0!</v>
      </c>
      <c r="AA713" s="343">
        <f>SUM(L$2:L713)-SUM(AB$2:AB713)</f>
        <v>-120208.22099999998</v>
      </c>
      <c r="AB713" s="344"/>
      <c r="AC713" s="345" t="e">
        <f t="shared" si="295"/>
        <v>#DIV/0!</v>
      </c>
      <c r="AD713" s="345" t="e">
        <f t="shared" si="296"/>
        <v>#DIV/0!</v>
      </c>
    </row>
    <row r="714" spans="1:30" x14ac:dyDescent="0.25">
      <c r="A714" s="402"/>
      <c r="B714" s="336"/>
      <c r="C714" s="299"/>
      <c r="D714" s="147"/>
      <c r="E714" s="22"/>
      <c r="F714" s="158">
        <f t="shared" si="276"/>
        <v>14980</v>
      </c>
      <c r="G714" s="309">
        <f t="shared" si="277"/>
        <v>8.0249146194926553</v>
      </c>
      <c r="H714" s="159">
        <f t="shared" si="278"/>
        <v>120213.22099999998</v>
      </c>
      <c r="I714" s="347">
        <f t="shared" si="279"/>
        <v>-120213.22099999998</v>
      </c>
      <c r="J714" s="310">
        <f t="shared" si="280"/>
        <v>-1</v>
      </c>
      <c r="K714" s="159">
        <f t="shared" si="281"/>
        <v>0</v>
      </c>
      <c r="L714" s="159">
        <f t="shared" si="282"/>
        <v>-5</v>
      </c>
      <c r="M714" s="159">
        <f t="shared" si="283"/>
        <v>5</v>
      </c>
      <c r="N714" s="159">
        <f t="shared" si="284"/>
        <v>0</v>
      </c>
      <c r="O714" s="46"/>
      <c r="P714" s="309">
        <f t="shared" si="285"/>
        <v>-8.0249146194926553</v>
      </c>
      <c r="Q714" s="159">
        <f t="shared" si="286"/>
        <v>-5</v>
      </c>
      <c r="R714" s="341"/>
      <c r="S714" s="341">
        <f t="shared" si="287"/>
        <v>-42696.220999999976</v>
      </c>
      <c r="T714" s="341" t="e">
        <f t="shared" si="288"/>
        <v>#DIV/0!</v>
      </c>
      <c r="U714" s="341" t="e">
        <f t="shared" si="289"/>
        <v>#DIV/0!</v>
      </c>
      <c r="V714" s="159">
        <f t="shared" si="290"/>
        <v>77517</v>
      </c>
      <c r="W714" s="309" t="e">
        <f t="shared" si="291"/>
        <v>#DIV/0!</v>
      </c>
      <c r="X714" s="309" t="e">
        <f t="shared" si="292"/>
        <v>#DIV/0!</v>
      </c>
      <c r="Y714" s="309" t="e">
        <f t="shared" si="293"/>
        <v>#DIV/0!</v>
      </c>
      <c r="Z714" s="342" t="e">
        <f t="shared" si="294"/>
        <v>#DIV/0!</v>
      </c>
      <c r="AA714" s="343">
        <f>SUM(L$2:L714)-SUM(AB$2:AB714)</f>
        <v>-120213.22099999998</v>
      </c>
      <c r="AB714" s="344"/>
      <c r="AC714" s="345" t="e">
        <f t="shared" si="295"/>
        <v>#DIV/0!</v>
      </c>
      <c r="AD714" s="345" t="e">
        <f t="shared" si="296"/>
        <v>#DIV/0!</v>
      </c>
    </row>
    <row r="715" spans="1:30" x14ac:dyDescent="0.25">
      <c r="A715" s="402"/>
      <c r="B715" s="336"/>
      <c r="C715" s="299"/>
      <c r="D715" s="147"/>
      <c r="E715" s="22"/>
      <c r="F715" s="158">
        <f t="shared" si="276"/>
        <v>14980</v>
      </c>
      <c r="G715" s="309">
        <f t="shared" si="277"/>
        <v>8.0252483978638161</v>
      </c>
      <c r="H715" s="159">
        <f t="shared" si="278"/>
        <v>120218.22099999998</v>
      </c>
      <c r="I715" s="347">
        <f t="shared" si="279"/>
        <v>-120218.22099999998</v>
      </c>
      <c r="J715" s="310">
        <f t="shared" si="280"/>
        <v>-1</v>
      </c>
      <c r="K715" s="159">
        <f t="shared" si="281"/>
        <v>0</v>
      </c>
      <c r="L715" s="159">
        <f t="shared" si="282"/>
        <v>-5</v>
      </c>
      <c r="M715" s="159">
        <f t="shared" si="283"/>
        <v>5</v>
      </c>
      <c r="N715" s="159">
        <f t="shared" si="284"/>
        <v>0</v>
      </c>
      <c r="O715" s="46"/>
      <c r="P715" s="309">
        <f t="shared" si="285"/>
        <v>-8.0252483978638161</v>
      </c>
      <c r="Q715" s="159">
        <f t="shared" si="286"/>
        <v>-5</v>
      </c>
      <c r="R715" s="341"/>
      <c r="S715" s="341">
        <f t="shared" si="287"/>
        <v>-42701.220999999976</v>
      </c>
      <c r="T715" s="341" t="e">
        <f t="shared" si="288"/>
        <v>#DIV/0!</v>
      </c>
      <c r="U715" s="341" t="e">
        <f t="shared" si="289"/>
        <v>#DIV/0!</v>
      </c>
      <c r="V715" s="159">
        <f t="shared" si="290"/>
        <v>77517</v>
      </c>
      <c r="W715" s="309" t="e">
        <f t="shared" si="291"/>
        <v>#DIV/0!</v>
      </c>
      <c r="X715" s="309" t="e">
        <f t="shared" si="292"/>
        <v>#DIV/0!</v>
      </c>
      <c r="Y715" s="309" t="e">
        <f t="shared" si="293"/>
        <v>#DIV/0!</v>
      </c>
      <c r="Z715" s="342" t="e">
        <f t="shared" si="294"/>
        <v>#DIV/0!</v>
      </c>
      <c r="AA715" s="343">
        <f>SUM(L$2:L715)-SUM(AB$2:AB715)</f>
        <v>-120218.22099999998</v>
      </c>
      <c r="AB715" s="344"/>
      <c r="AC715" s="345" t="e">
        <f t="shared" si="295"/>
        <v>#DIV/0!</v>
      </c>
      <c r="AD715" s="345" t="e">
        <f t="shared" si="296"/>
        <v>#DIV/0!</v>
      </c>
    </row>
    <row r="716" spans="1:30" x14ac:dyDescent="0.25">
      <c r="A716" s="402"/>
      <c r="B716" s="336"/>
      <c r="C716" s="299"/>
      <c r="D716" s="147"/>
      <c r="E716" s="22"/>
      <c r="F716" s="158">
        <f t="shared" si="276"/>
        <v>14980</v>
      </c>
      <c r="G716" s="309">
        <f t="shared" si="277"/>
        <v>8.0255821762349786</v>
      </c>
      <c r="H716" s="159">
        <f t="shared" si="278"/>
        <v>120223.22099999998</v>
      </c>
      <c r="I716" s="347">
        <f t="shared" si="279"/>
        <v>-120223.22099999998</v>
      </c>
      <c r="J716" s="310">
        <f t="shared" si="280"/>
        <v>-1</v>
      </c>
      <c r="K716" s="159">
        <f t="shared" si="281"/>
        <v>0</v>
      </c>
      <c r="L716" s="159">
        <f t="shared" si="282"/>
        <v>-5</v>
      </c>
      <c r="M716" s="159">
        <f t="shared" si="283"/>
        <v>5</v>
      </c>
      <c r="N716" s="159">
        <f t="shared" si="284"/>
        <v>0</v>
      </c>
      <c r="O716" s="46"/>
      <c r="P716" s="309">
        <f t="shared" si="285"/>
        <v>-8.0255821762349786</v>
      </c>
      <c r="Q716" s="159">
        <f t="shared" si="286"/>
        <v>-5</v>
      </c>
      <c r="R716" s="341"/>
      <c r="S716" s="341">
        <f t="shared" si="287"/>
        <v>-42706.220999999976</v>
      </c>
      <c r="T716" s="341" t="e">
        <f t="shared" si="288"/>
        <v>#DIV/0!</v>
      </c>
      <c r="U716" s="341" t="e">
        <f t="shared" si="289"/>
        <v>#DIV/0!</v>
      </c>
      <c r="V716" s="159">
        <f t="shared" si="290"/>
        <v>77517</v>
      </c>
      <c r="W716" s="309" t="e">
        <f t="shared" si="291"/>
        <v>#DIV/0!</v>
      </c>
      <c r="X716" s="309" t="e">
        <f t="shared" si="292"/>
        <v>#DIV/0!</v>
      </c>
      <c r="Y716" s="309" t="e">
        <f t="shared" si="293"/>
        <v>#DIV/0!</v>
      </c>
      <c r="Z716" s="342" t="e">
        <f t="shared" si="294"/>
        <v>#DIV/0!</v>
      </c>
      <c r="AA716" s="343">
        <f>SUM(L$2:L716)-SUM(AB$2:AB716)</f>
        <v>-120223.22099999998</v>
      </c>
      <c r="AB716" s="344"/>
      <c r="AC716" s="345" t="e">
        <f t="shared" si="295"/>
        <v>#DIV/0!</v>
      </c>
      <c r="AD716" s="345" t="e">
        <f t="shared" si="296"/>
        <v>#DIV/0!</v>
      </c>
    </row>
    <row r="717" spans="1:30" x14ac:dyDescent="0.25">
      <c r="A717" s="402"/>
      <c r="B717" s="336"/>
      <c r="C717" s="299"/>
      <c r="D717" s="147"/>
      <c r="E717" s="22"/>
      <c r="F717" s="158">
        <f t="shared" si="276"/>
        <v>14980</v>
      </c>
      <c r="G717" s="309">
        <f t="shared" si="277"/>
        <v>8.0259159546061394</v>
      </c>
      <c r="H717" s="159">
        <f t="shared" si="278"/>
        <v>120228.22099999998</v>
      </c>
      <c r="I717" s="347">
        <f t="shared" si="279"/>
        <v>-120228.22099999998</v>
      </c>
      <c r="J717" s="310">
        <f t="shared" si="280"/>
        <v>-1</v>
      </c>
      <c r="K717" s="159">
        <f t="shared" si="281"/>
        <v>0</v>
      </c>
      <c r="L717" s="159">
        <f t="shared" si="282"/>
        <v>-5</v>
      </c>
      <c r="M717" s="159">
        <f t="shared" si="283"/>
        <v>5</v>
      </c>
      <c r="N717" s="159">
        <f t="shared" si="284"/>
        <v>0</v>
      </c>
      <c r="O717" s="46"/>
      <c r="P717" s="309">
        <f t="shared" si="285"/>
        <v>-8.0259159546061394</v>
      </c>
      <c r="Q717" s="159">
        <f t="shared" si="286"/>
        <v>-5</v>
      </c>
      <c r="R717" s="341"/>
      <c r="S717" s="341">
        <f t="shared" si="287"/>
        <v>-42711.220999999976</v>
      </c>
      <c r="T717" s="341" t="e">
        <f t="shared" si="288"/>
        <v>#DIV/0!</v>
      </c>
      <c r="U717" s="341" t="e">
        <f t="shared" si="289"/>
        <v>#DIV/0!</v>
      </c>
      <c r="V717" s="159">
        <f t="shared" si="290"/>
        <v>77517</v>
      </c>
      <c r="W717" s="309" t="e">
        <f t="shared" si="291"/>
        <v>#DIV/0!</v>
      </c>
      <c r="X717" s="309" t="e">
        <f t="shared" si="292"/>
        <v>#DIV/0!</v>
      </c>
      <c r="Y717" s="309" t="e">
        <f t="shared" si="293"/>
        <v>#DIV/0!</v>
      </c>
      <c r="Z717" s="342" t="e">
        <f t="shared" si="294"/>
        <v>#DIV/0!</v>
      </c>
      <c r="AA717" s="343">
        <f>SUM(L$2:L717)-SUM(AB$2:AB717)</f>
        <v>-120228.22099999998</v>
      </c>
      <c r="AB717" s="344"/>
      <c r="AC717" s="345" t="e">
        <f t="shared" si="295"/>
        <v>#DIV/0!</v>
      </c>
      <c r="AD717" s="345" t="e">
        <f t="shared" si="296"/>
        <v>#DIV/0!</v>
      </c>
    </row>
    <row r="718" spans="1:30" x14ac:dyDescent="0.25">
      <c r="A718" s="402"/>
      <c r="B718" s="336"/>
      <c r="C718" s="299"/>
      <c r="D718" s="147"/>
      <c r="E718" s="22"/>
      <c r="F718" s="158">
        <f t="shared" si="276"/>
        <v>14980</v>
      </c>
      <c r="G718" s="309">
        <f t="shared" si="277"/>
        <v>8.0262497329773019</v>
      </c>
      <c r="H718" s="159">
        <f t="shared" si="278"/>
        <v>120233.22099999998</v>
      </c>
      <c r="I718" s="347">
        <f t="shared" si="279"/>
        <v>-120233.22099999998</v>
      </c>
      <c r="J718" s="310">
        <f t="shared" si="280"/>
        <v>-1</v>
      </c>
      <c r="K718" s="159">
        <f t="shared" si="281"/>
        <v>0</v>
      </c>
      <c r="L718" s="159">
        <f t="shared" si="282"/>
        <v>-5</v>
      </c>
      <c r="M718" s="159">
        <f t="shared" si="283"/>
        <v>5</v>
      </c>
      <c r="N718" s="159">
        <f t="shared" si="284"/>
        <v>0</v>
      </c>
      <c r="O718" s="46"/>
      <c r="P718" s="309">
        <f t="shared" si="285"/>
        <v>-8.0262497329773019</v>
      </c>
      <c r="Q718" s="159">
        <f t="shared" si="286"/>
        <v>-5</v>
      </c>
      <c r="R718" s="341"/>
      <c r="S718" s="341">
        <f t="shared" si="287"/>
        <v>-42716.220999999976</v>
      </c>
      <c r="T718" s="341" t="e">
        <f t="shared" si="288"/>
        <v>#DIV/0!</v>
      </c>
      <c r="U718" s="341" t="e">
        <f t="shared" si="289"/>
        <v>#DIV/0!</v>
      </c>
      <c r="V718" s="159">
        <f t="shared" si="290"/>
        <v>77517</v>
      </c>
      <c r="W718" s="309" t="e">
        <f t="shared" si="291"/>
        <v>#DIV/0!</v>
      </c>
      <c r="X718" s="309" t="e">
        <f t="shared" si="292"/>
        <v>#DIV/0!</v>
      </c>
      <c r="Y718" s="309" t="e">
        <f t="shared" si="293"/>
        <v>#DIV/0!</v>
      </c>
      <c r="Z718" s="342" t="e">
        <f t="shared" si="294"/>
        <v>#DIV/0!</v>
      </c>
      <c r="AA718" s="343">
        <f>SUM(L$2:L718)-SUM(AB$2:AB718)</f>
        <v>-120233.22099999998</v>
      </c>
      <c r="AB718" s="344"/>
      <c r="AC718" s="345" t="e">
        <f t="shared" si="295"/>
        <v>#DIV/0!</v>
      </c>
      <c r="AD718" s="345" t="e">
        <f t="shared" si="296"/>
        <v>#DIV/0!</v>
      </c>
    </row>
    <row r="719" spans="1:30" x14ac:dyDescent="0.25">
      <c r="A719" s="402"/>
      <c r="B719" s="336"/>
      <c r="C719" s="299"/>
      <c r="D719" s="147"/>
      <c r="E719" s="22"/>
      <c r="F719" s="158">
        <f t="shared" si="276"/>
        <v>14980</v>
      </c>
      <c r="G719" s="309">
        <f t="shared" si="277"/>
        <v>8.0265835113484627</v>
      </c>
      <c r="H719" s="159">
        <f t="shared" si="278"/>
        <v>120238.22099999998</v>
      </c>
      <c r="I719" s="347">
        <f t="shared" si="279"/>
        <v>-120238.22099999998</v>
      </c>
      <c r="J719" s="310">
        <f t="shared" si="280"/>
        <v>-1</v>
      </c>
      <c r="K719" s="159">
        <f t="shared" si="281"/>
        <v>0</v>
      </c>
      <c r="L719" s="159">
        <f t="shared" si="282"/>
        <v>-5</v>
      </c>
      <c r="M719" s="159">
        <f t="shared" si="283"/>
        <v>5</v>
      </c>
      <c r="N719" s="159">
        <f t="shared" si="284"/>
        <v>0</v>
      </c>
      <c r="O719" s="46"/>
      <c r="P719" s="309">
        <f t="shared" si="285"/>
        <v>-8.0265835113484627</v>
      </c>
      <c r="Q719" s="159">
        <f t="shared" si="286"/>
        <v>-5</v>
      </c>
      <c r="R719" s="341"/>
      <c r="S719" s="341">
        <f t="shared" si="287"/>
        <v>-42721.220999999976</v>
      </c>
      <c r="T719" s="341" t="e">
        <f t="shared" si="288"/>
        <v>#DIV/0!</v>
      </c>
      <c r="U719" s="341" t="e">
        <f t="shared" si="289"/>
        <v>#DIV/0!</v>
      </c>
      <c r="V719" s="159">
        <f t="shared" si="290"/>
        <v>77517</v>
      </c>
      <c r="W719" s="309" t="e">
        <f t="shared" si="291"/>
        <v>#DIV/0!</v>
      </c>
      <c r="X719" s="309" t="e">
        <f t="shared" si="292"/>
        <v>#DIV/0!</v>
      </c>
      <c r="Y719" s="309" t="e">
        <f t="shared" si="293"/>
        <v>#DIV/0!</v>
      </c>
      <c r="Z719" s="342" t="e">
        <f t="shared" si="294"/>
        <v>#DIV/0!</v>
      </c>
      <c r="AA719" s="343">
        <f>SUM(L$2:L719)-SUM(AB$2:AB719)</f>
        <v>-120238.22099999998</v>
      </c>
      <c r="AB719" s="344"/>
      <c r="AC719" s="345" t="e">
        <f t="shared" si="295"/>
        <v>#DIV/0!</v>
      </c>
      <c r="AD719" s="345" t="e">
        <f t="shared" si="296"/>
        <v>#DIV/0!</v>
      </c>
    </row>
    <row r="720" spans="1:30" x14ac:dyDescent="0.25">
      <c r="A720" s="402"/>
      <c r="B720" s="336"/>
      <c r="C720" s="299"/>
      <c r="D720" s="147"/>
      <c r="E720" s="22"/>
      <c r="F720" s="158">
        <f t="shared" si="276"/>
        <v>14980</v>
      </c>
      <c r="G720" s="309">
        <f t="shared" si="277"/>
        <v>8.0269172897196253</v>
      </c>
      <c r="H720" s="159">
        <f t="shared" si="278"/>
        <v>120243.22099999998</v>
      </c>
      <c r="I720" s="347">
        <f t="shared" si="279"/>
        <v>-120243.22099999998</v>
      </c>
      <c r="J720" s="310">
        <f t="shared" si="280"/>
        <v>-1</v>
      </c>
      <c r="K720" s="159">
        <f t="shared" si="281"/>
        <v>0</v>
      </c>
      <c r="L720" s="159">
        <f t="shared" si="282"/>
        <v>-5</v>
      </c>
      <c r="M720" s="159">
        <f t="shared" si="283"/>
        <v>5</v>
      </c>
      <c r="N720" s="159">
        <f t="shared" si="284"/>
        <v>0</v>
      </c>
      <c r="O720" s="46"/>
      <c r="P720" s="309">
        <f t="shared" si="285"/>
        <v>-8.0269172897196253</v>
      </c>
      <c r="Q720" s="159">
        <f t="shared" si="286"/>
        <v>-5</v>
      </c>
      <c r="R720" s="341"/>
      <c r="S720" s="341">
        <f t="shared" si="287"/>
        <v>-42726.220999999976</v>
      </c>
      <c r="T720" s="341" t="e">
        <f t="shared" si="288"/>
        <v>#DIV/0!</v>
      </c>
      <c r="U720" s="341" t="e">
        <f t="shared" si="289"/>
        <v>#DIV/0!</v>
      </c>
      <c r="V720" s="159">
        <f t="shared" si="290"/>
        <v>77517</v>
      </c>
      <c r="W720" s="309" t="e">
        <f t="shared" si="291"/>
        <v>#DIV/0!</v>
      </c>
      <c r="X720" s="309" t="e">
        <f t="shared" si="292"/>
        <v>#DIV/0!</v>
      </c>
      <c r="Y720" s="309" t="e">
        <f t="shared" si="293"/>
        <v>#DIV/0!</v>
      </c>
      <c r="Z720" s="342" t="e">
        <f t="shared" si="294"/>
        <v>#DIV/0!</v>
      </c>
      <c r="AA720" s="343">
        <f>SUM(L$2:L720)-SUM(AB$2:AB720)</f>
        <v>-120243.22099999998</v>
      </c>
      <c r="AB720" s="344"/>
      <c r="AC720" s="345" t="e">
        <f t="shared" si="295"/>
        <v>#DIV/0!</v>
      </c>
      <c r="AD720" s="345" t="e">
        <f t="shared" si="296"/>
        <v>#DIV/0!</v>
      </c>
    </row>
    <row r="721" spans="1:30" x14ac:dyDescent="0.25">
      <c r="A721" s="402"/>
      <c r="B721" s="336"/>
      <c r="C721" s="299"/>
      <c r="D721" s="147"/>
      <c r="E721" s="22"/>
      <c r="F721" s="158">
        <f t="shared" si="276"/>
        <v>14980</v>
      </c>
      <c r="G721" s="309">
        <f t="shared" si="277"/>
        <v>8.027251068090786</v>
      </c>
      <c r="H721" s="159">
        <f t="shared" si="278"/>
        <v>120248.22099999998</v>
      </c>
      <c r="I721" s="347">
        <f t="shared" si="279"/>
        <v>-120248.22099999998</v>
      </c>
      <c r="J721" s="310">
        <f t="shared" si="280"/>
        <v>-1</v>
      </c>
      <c r="K721" s="159">
        <f t="shared" si="281"/>
        <v>0</v>
      </c>
      <c r="L721" s="159">
        <f t="shared" si="282"/>
        <v>-5</v>
      </c>
      <c r="M721" s="159">
        <f t="shared" si="283"/>
        <v>5</v>
      </c>
      <c r="N721" s="159">
        <f t="shared" si="284"/>
        <v>0</v>
      </c>
      <c r="O721" s="46"/>
      <c r="P721" s="309">
        <f t="shared" si="285"/>
        <v>-8.027251068090786</v>
      </c>
      <c r="Q721" s="159">
        <f t="shared" si="286"/>
        <v>-5</v>
      </c>
      <c r="R721" s="341"/>
      <c r="S721" s="341">
        <f t="shared" si="287"/>
        <v>-42731.220999999976</v>
      </c>
      <c r="T721" s="341" t="e">
        <f t="shared" si="288"/>
        <v>#DIV/0!</v>
      </c>
      <c r="U721" s="341" t="e">
        <f t="shared" si="289"/>
        <v>#DIV/0!</v>
      </c>
      <c r="V721" s="159">
        <f t="shared" si="290"/>
        <v>77517</v>
      </c>
      <c r="W721" s="309" t="e">
        <f t="shared" si="291"/>
        <v>#DIV/0!</v>
      </c>
      <c r="X721" s="309" t="e">
        <f t="shared" si="292"/>
        <v>#DIV/0!</v>
      </c>
      <c r="Y721" s="309" t="e">
        <f t="shared" si="293"/>
        <v>#DIV/0!</v>
      </c>
      <c r="Z721" s="342" t="e">
        <f t="shared" si="294"/>
        <v>#DIV/0!</v>
      </c>
      <c r="AA721" s="343">
        <f>SUM(L$2:L721)-SUM(AB$2:AB721)</f>
        <v>-120248.22099999998</v>
      </c>
      <c r="AB721" s="344"/>
      <c r="AC721" s="345" t="e">
        <f t="shared" si="295"/>
        <v>#DIV/0!</v>
      </c>
      <c r="AD721" s="345" t="e">
        <f t="shared" si="296"/>
        <v>#DIV/0!</v>
      </c>
    </row>
    <row r="722" spans="1:30" x14ac:dyDescent="0.25">
      <c r="A722" s="402"/>
      <c r="B722" s="336"/>
      <c r="C722" s="299"/>
      <c r="D722" s="147"/>
      <c r="E722" s="22"/>
      <c r="F722" s="158">
        <f t="shared" si="276"/>
        <v>14980</v>
      </c>
      <c r="G722" s="309">
        <f t="shared" si="277"/>
        <v>8.0275848464619468</v>
      </c>
      <c r="H722" s="159">
        <f t="shared" si="278"/>
        <v>120253.22099999998</v>
      </c>
      <c r="I722" s="347">
        <f t="shared" si="279"/>
        <v>-120253.22099999998</v>
      </c>
      <c r="J722" s="310">
        <f t="shared" si="280"/>
        <v>-1</v>
      </c>
      <c r="K722" s="159">
        <f t="shared" si="281"/>
        <v>0</v>
      </c>
      <c r="L722" s="159">
        <f t="shared" si="282"/>
        <v>-5</v>
      </c>
      <c r="M722" s="159">
        <f t="shared" si="283"/>
        <v>5</v>
      </c>
      <c r="N722" s="159">
        <f t="shared" si="284"/>
        <v>0</v>
      </c>
      <c r="O722" s="46"/>
      <c r="P722" s="309">
        <f t="shared" si="285"/>
        <v>-8.0275848464619468</v>
      </c>
      <c r="Q722" s="159">
        <f t="shared" si="286"/>
        <v>-5</v>
      </c>
      <c r="R722" s="341"/>
      <c r="S722" s="341">
        <f t="shared" si="287"/>
        <v>-42736.220999999976</v>
      </c>
      <c r="T722" s="341" t="e">
        <f t="shared" si="288"/>
        <v>#DIV/0!</v>
      </c>
      <c r="U722" s="341" t="e">
        <f t="shared" si="289"/>
        <v>#DIV/0!</v>
      </c>
      <c r="V722" s="159">
        <f t="shared" si="290"/>
        <v>77517</v>
      </c>
      <c r="W722" s="309" t="e">
        <f t="shared" si="291"/>
        <v>#DIV/0!</v>
      </c>
      <c r="X722" s="309" t="e">
        <f t="shared" si="292"/>
        <v>#DIV/0!</v>
      </c>
      <c r="Y722" s="309" t="e">
        <f t="shared" si="293"/>
        <v>#DIV/0!</v>
      </c>
      <c r="Z722" s="342" t="e">
        <f t="shared" si="294"/>
        <v>#DIV/0!</v>
      </c>
      <c r="AA722" s="343">
        <f>SUM(L$2:L722)-SUM(AB$2:AB722)</f>
        <v>-120253.22099999998</v>
      </c>
      <c r="AB722" s="344"/>
      <c r="AC722" s="345" t="e">
        <f t="shared" si="295"/>
        <v>#DIV/0!</v>
      </c>
      <c r="AD722" s="345" t="e">
        <f t="shared" si="296"/>
        <v>#DIV/0!</v>
      </c>
    </row>
    <row r="723" spans="1:30" x14ac:dyDescent="0.25">
      <c r="A723" s="402"/>
      <c r="B723" s="336"/>
      <c r="C723" s="299"/>
      <c r="D723" s="147"/>
      <c r="E723" s="22"/>
      <c r="F723" s="158">
        <f t="shared" si="276"/>
        <v>14980</v>
      </c>
      <c r="G723" s="309">
        <f t="shared" si="277"/>
        <v>8.0279186248331094</v>
      </c>
      <c r="H723" s="159">
        <f t="shared" si="278"/>
        <v>120258.22099999998</v>
      </c>
      <c r="I723" s="347">
        <f t="shared" si="279"/>
        <v>-120258.22099999998</v>
      </c>
      <c r="J723" s="310">
        <f t="shared" si="280"/>
        <v>-1</v>
      </c>
      <c r="K723" s="159">
        <f t="shared" si="281"/>
        <v>0</v>
      </c>
      <c r="L723" s="159">
        <f t="shared" si="282"/>
        <v>-5</v>
      </c>
      <c r="M723" s="159">
        <f t="shared" si="283"/>
        <v>5</v>
      </c>
      <c r="N723" s="159">
        <f t="shared" si="284"/>
        <v>0</v>
      </c>
      <c r="O723" s="46"/>
      <c r="P723" s="309">
        <f t="shared" si="285"/>
        <v>-8.0279186248331094</v>
      </c>
      <c r="Q723" s="159">
        <f t="shared" si="286"/>
        <v>-5</v>
      </c>
      <c r="R723" s="341"/>
      <c r="S723" s="341">
        <f t="shared" si="287"/>
        <v>-42741.220999999976</v>
      </c>
      <c r="T723" s="341" t="e">
        <f t="shared" si="288"/>
        <v>#DIV/0!</v>
      </c>
      <c r="U723" s="341" t="e">
        <f t="shared" si="289"/>
        <v>#DIV/0!</v>
      </c>
      <c r="V723" s="159">
        <f t="shared" si="290"/>
        <v>77517</v>
      </c>
      <c r="W723" s="309" t="e">
        <f t="shared" si="291"/>
        <v>#DIV/0!</v>
      </c>
      <c r="X723" s="309" t="e">
        <f t="shared" si="292"/>
        <v>#DIV/0!</v>
      </c>
      <c r="Y723" s="309" t="e">
        <f t="shared" si="293"/>
        <v>#DIV/0!</v>
      </c>
      <c r="Z723" s="342" t="e">
        <f t="shared" si="294"/>
        <v>#DIV/0!</v>
      </c>
      <c r="AA723" s="343">
        <f>SUM(L$2:L723)-SUM(AB$2:AB723)</f>
        <v>-120258.22099999998</v>
      </c>
      <c r="AB723" s="344"/>
      <c r="AC723" s="345" t="e">
        <f t="shared" si="295"/>
        <v>#DIV/0!</v>
      </c>
      <c r="AD723" s="345" t="e">
        <f t="shared" si="296"/>
        <v>#DIV/0!</v>
      </c>
    </row>
    <row r="724" spans="1:30" x14ac:dyDescent="0.25">
      <c r="A724" s="402"/>
      <c r="B724" s="336"/>
      <c r="C724" s="299"/>
      <c r="D724" s="147"/>
      <c r="E724" s="22"/>
      <c r="F724" s="158">
        <f t="shared" si="276"/>
        <v>14980</v>
      </c>
      <c r="G724" s="309">
        <f t="shared" si="277"/>
        <v>8.0282524032042701</v>
      </c>
      <c r="H724" s="159">
        <f t="shared" si="278"/>
        <v>120263.22099999998</v>
      </c>
      <c r="I724" s="347">
        <f t="shared" si="279"/>
        <v>-120263.22099999998</v>
      </c>
      <c r="J724" s="310">
        <f t="shared" si="280"/>
        <v>-1</v>
      </c>
      <c r="K724" s="159">
        <f t="shared" si="281"/>
        <v>0</v>
      </c>
      <c r="L724" s="159">
        <f t="shared" si="282"/>
        <v>-5</v>
      </c>
      <c r="M724" s="159">
        <f t="shared" si="283"/>
        <v>5</v>
      </c>
      <c r="N724" s="159">
        <f t="shared" si="284"/>
        <v>0</v>
      </c>
      <c r="O724" s="46"/>
      <c r="P724" s="309">
        <f t="shared" si="285"/>
        <v>-8.0282524032042701</v>
      </c>
      <c r="Q724" s="159">
        <f t="shared" si="286"/>
        <v>-5</v>
      </c>
      <c r="R724" s="341"/>
      <c r="S724" s="341">
        <f t="shared" si="287"/>
        <v>-42746.220999999976</v>
      </c>
      <c r="T724" s="341" t="e">
        <f t="shared" si="288"/>
        <v>#DIV/0!</v>
      </c>
      <c r="U724" s="341" t="e">
        <f t="shared" si="289"/>
        <v>#DIV/0!</v>
      </c>
      <c r="V724" s="159">
        <f t="shared" si="290"/>
        <v>77517</v>
      </c>
      <c r="W724" s="309" t="e">
        <f t="shared" si="291"/>
        <v>#DIV/0!</v>
      </c>
      <c r="X724" s="309" t="e">
        <f t="shared" si="292"/>
        <v>#DIV/0!</v>
      </c>
      <c r="Y724" s="309" t="e">
        <f t="shared" si="293"/>
        <v>#DIV/0!</v>
      </c>
      <c r="Z724" s="342" t="e">
        <f t="shared" si="294"/>
        <v>#DIV/0!</v>
      </c>
      <c r="AA724" s="343">
        <f>SUM(L$2:L724)-SUM(AB$2:AB724)</f>
        <v>-120263.22099999998</v>
      </c>
      <c r="AB724" s="344"/>
      <c r="AC724" s="345" t="e">
        <f t="shared" si="295"/>
        <v>#DIV/0!</v>
      </c>
      <c r="AD724" s="345" t="e">
        <f t="shared" si="296"/>
        <v>#DIV/0!</v>
      </c>
    </row>
    <row r="725" spans="1:30" x14ac:dyDescent="0.25">
      <c r="A725" s="402"/>
      <c r="B725" s="336"/>
      <c r="C725" s="299"/>
      <c r="D725" s="147"/>
      <c r="E725" s="22"/>
      <c r="F725" s="158">
        <f t="shared" si="276"/>
        <v>14980</v>
      </c>
      <c r="G725" s="309">
        <f t="shared" si="277"/>
        <v>8.0285861815754327</v>
      </c>
      <c r="H725" s="159">
        <f t="shared" si="278"/>
        <v>120268.22099999998</v>
      </c>
      <c r="I725" s="347">
        <f t="shared" si="279"/>
        <v>-120268.22099999998</v>
      </c>
      <c r="J725" s="310">
        <f t="shared" si="280"/>
        <v>-1</v>
      </c>
      <c r="K725" s="159">
        <f t="shared" si="281"/>
        <v>0</v>
      </c>
      <c r="L725" s="159">
        <f t="shared" si="282"/>
        <v>-5</v>
      </c>
      <c r="M725" s="159">
        <f t="shared" si="283"/>
        <v>5</v>
      </c>
      <c r="N725" s="159">
        <f t="shared" si="284"/>
        <v>0</v>
      </c>
      <c r="O725" s="46"/>
      <c r="P725" s="309">
        <f t="shared" si="285"/>
        <v>-8.0285861815754327</v>
      </c>
      <c r="Q725" s="159">
        <f t="shared" si="286"/>
        <v>-5</v>
      </c>
      <c r="R725" s="341"/>
      <c r="S725" s="341">
        <f t="shared" si="287"/>
        <v>-42751.220999999976</v>
      </c>
      <c r="T725" s="341" t="e">
        <f t="shared" si="288"/>
        <v>#DIV/0!</v>
      </c>
      <c r="U725" s="341" t="e">
        <f t="shared" si="289"/>
        <v>#DIV/0!</v>
      </c>
      <c r="V725" s="159">
        <f t="shared" si="290"/>
        <v>77517</v>
      </c>
      <c r="W725" s="309" t="e">
        <f t="shared" si="291"/>
        <v>#DIV/0!</v>
      </c>
      <c r="X725" s="309" t="e">
        <f t="shared" si="292"/>
        <v>#DIV/0!</v>
      </c>
      <c r="Y725" s="309" t="e">
        <f t="shared" si="293"/>
        <v>#DIV/0!</v>
      </c>
      <c r="Z725" s="342" t="e">
        <f t="shared" si="294"/>
        <v>#DIV/0!</v>
      </c>
      <c r="AA725" s="343">
        <f>SUM(L$2:L725)-SUM(AB$2:AB725)</f>
        <v>-120268.22099999998</v>
      </c>
      <c r="AB725" s="344"/>
      <c r="AC725" s="345" t="e">
        <f t="shared" si="295"/>
        <v>#DIV/0!</v>
      </c>
      <c r="AD725" s="345" t="e">
        <f t="shared" si="296"/>
        <v>#DIV/0!</v>
      </c>
    </row>
    <row r="726" spans="1:30" x14ac:dyDescent="0.25">
      <c r="A726" s="402"/>
      <c r="B726" s="336"/>
      <c r="C726" s="299"/>
      <c r="D726" s="147"/>
      <c r="E726" s="22"/>
      <c r="F726" s="158">
        <f t="shared" si="276"/>
        <v>14980</v>
      </c>
      <c r="G726" s="309">
        <f t="shared" si="277"/>
        <v>8.0289199599465935</v>
      </c>
      <c r="H726" s="159">
        <f t="shared" si="278"/>
        <v>120273.22099999998</v>
      </c>
      <c r="I726" s="347">
        <f t="shared" si="279"/>
        <v>-120273.22099999998</v>
      </c>
      <c r="J726" s="310">
        <f t="shared" si="280"/>
        <v>-1</v>
      </c>
      <c r="K726" s="159">
        <f t="shared" si="281"/>
        <v>0</v>
      </c>
      <c r="L726" s="159">
        <f t="shared" si="282"/>
        <v>-5</v>
      </c>
      <c r="M726" s="159">
        <f t="shared" si="283"/>
        <v>5</v>
      </c>
      <c r="N726" s="159">
        <f t="shared" si="284"/>
        <v>0</v>
      </c>
      <c r="O726" s="46"/>
      <c r="P726" s="309">
        <f t="shared" si="285"/>
        <v>-8.0289199599465935</v>
      </c>
      <c r="Q726" s="159">
        <f t="shared" si="286"/>
        <v>-5</v>
      </c>
      <c r="R726" s="341"/>
      <c r="S726" s="341">
        <f t="shared" si="287"/>
        <v>-42756.220999999976</v>
      </c>
      <c r="T726" s="341" t="e">
        <f t="shared" si="288"/>
        <v>#DIV/0!</v>
      </c>
      <c r="U726" s="341" t="e">
        <f t="shared" si="289"/>
        <v>#DIV/0!</v>
      </c>
      <c r="V726" s="159">
        <f t="shared" si="290"/>
        <v>77517</v>
      </c>
      <c r="W726" s="309" t="e">
        <f t="shared" si="291"/>
        <v>#DIV/0!</v>
      </c>
      <c r="X726" s="309" t="e">
        <f t="shared" si="292"/>
        <v>#DIV/0!</v>
      </c>
      <c r="Y726" s="309" t="e">
        <f t="shared" si="293"/>
        <v>#DIV/0!</v>
      </c>
      <c r="Z726" s="342" t="e">
        <f t="shared" si="294"/>
        <v>#DIV/0!</v>
      </c>
      <c r="AA726" s="343">
        <f>SUM(L$2:L726)-SUM(AB$2:AB726)</f>
        <v>-120273.22099999998</v>
      </c>
      <c r="AB726" s="344"/>
      <c r="AC726" s="345" t="e">
        <f t="shared" si="295"/>
        <v>#DIV/0!</v>
      </c>
      <c r="AD726" s="345" t="e">
        <f t="shared" si="296"/>
        <v>#DIV/0!</v>
      </c>
    </row>
    <row r="727" spans="1:30" x14ac:dyDescent="0.25">
      <c r="A727" s="402"/>
      <c r="B727" s="336"/>
      <c r="C727" s="299"/>
      <c r="D727" s="147"/>
      <c r="E727" s="22"/>
      <c r="F727" s="158">
        <f t="shared" si="276"/>
        <v>14980</v>
      </c>
      <c r="G727" s="309">
        <f t="shared" si="277"/>
        <v>8.029253738317756</v>
      </c>
      <c r="H727" s="159">
        <f t="shared" si="278"/>
        <v>120278.22099999998</v>
      </c>
      <c r="I727" s="347">
        <f t="shared" si="279"/>
        <v>-120278.22099999998</v>
      </c>
      <c r="J727" s="310">
        <f t="shared" si="280"/>
        <v>-1</v>
      </c>
      <c r="K727" s="159">
        <f t="shared" si="281"/>
        <v>0</v>
      </c>
      <c r="L727" s="159">
        <f t="shared" si="282"/>
        <v>-5</v>
      </c>
      <c r="M727" s="159">
        <f t="shared" si="283"/>
        <v>5</v>
      </c>
      <c r="N727" s="159">
        <f t="shared" si="284"/>
        <v>0</v>
      </c>
      <c r="O727" s="46"/>
      <c r="P727" s="309">
        <f t="shared" si="285"/>
        <v>-8.029253738317756</v>
      </c>
      <c r="Q727" s="159">
        <f t="shared" si="286"/>
        <v>-5</v>
      </c>
      <c r="R727" s="341"/>
      <c r="S727" s="341">
        <f t="shared" si="287"/>
        <v>-42761.220999999976</v>
      </c>
      <c r="T727" s="341" t="e">
        <f t="shared" si="288"/>
        <v>#DIV/0!</v>
      </c>
      <c r="U727" s="341" t="e">
        <f t="shared" si="289"/>
        <v>#DIV/0!</v>
      </c>
      <c r="V727" s="159">
        <f t="shared" si="290"/>
        <v>77517</v>
      </c>
      <c r="W727" s="309" t="e">
        <f t="shared" si="291"/>
        <v>#DIV/0!</v>
      </c>
      <c r="X727" s="309" t="e">
        <f t="shared" si="292"/>
        <v>#DIV/0!</v>
      </c>
      <c r="Y727" s="309" t="e">
        <f t="shared" si="293"/>
        <v>#DIV/0!</v>
      </c>
      <c r="Z727" s="342" t="e">
        <f t="shared" si="294"/>
        <v>#DIV/0!</v>
      </c>
      <c r="AA727" s="343">
        <f>SUM(L$2:L727)-SUM(AB$2:AB727)</f>
        <v>-120278.22099999998</v>
      </c>
      <c r="AB727" s="344"/>
      <c r="AC727" s="345" t="e">
        <f t="shared" si="295"/>
        <v>#DIV/0!</v>
      </c>
      <c r="AD727" s="345" t="e">
        <f t="shared" si="296"/>
        <v>#DIV/0!</v>
      </c>
    </row>
    <row r="728" spans="1:30" x14ac:dyDescent="0.25">
      <c r="A728" s="402"/>
      <c r="B728" s="336"/>
      <c r="C728" s="299"/>
      <c r="D728" s="147"/>
      <c r="E728" s="22"/>
      <c r="F728" s="158">
        <f t="shared" si="276"/>
        <v>14980</v>
      </c>
      <c r="G728" s="309">
        <f t="shared" si="277"/>
        <v>8.0295875166889168</v>
      </c>
      <c r="H728" s="159">
        <f t="shared" si="278"/>
        <v>120283.22099999998</v>
      </c>
      <c r="I728" s="347">
        <f t="shared" si="279"/>
        <v>-120283.22099999998</v>
      </c>
      <c r="J728" s="310">
        <f t="shared" si="280"/>
        <v>-1</v>
      </c>
      <c r="K728" s="159">
        <f t="shared" si="281"/>
        <v>0</v>
      </c>
      <c r="L728" s="159">
        <f t="shared" si="282"/>
        <v>-5</v>
      </c>
      <c r="M728" s="159">
        <f t="shared" si="283"/>
        <v>5</v>
      </c>
      <c r="N728" s="159">
        <f t="shared" si="284"/>
        <v>0</v>
      </c>
      <c r="O728" s="46"/>
      <c r="P728" s="309">
        <f t="shared" si="285"/>
        <v>-8.0295875166889168</v>
      </c>
      <c r="Q728" s="159">
        <f t="shared" si="286"/>
        <v>-5</v>
      </c>
      <c r="R728" s="341"/>
      <c r="S728" s="341">
        <f t="shared" si="287"/>
        <v>-42766.220999999976</v>
      </c>
      <c r="T728" s="341" t="e">
        <f t="shared" si="288"/>
        <v>#DIV/0!</v>
      </c>
      <c r="U728" s="341" t="e">
        <f t="shared" si="289"/>
        <v>#DIV/0!</v>
      </c>
      <c r="V728" s="159">
        <f t="shared" si="290"/>
        <v>77517</v>
      </c>
      <c r="W728" s="309" t="e">
        <f t="shared" si="291"/>
        <v>#DIV/0!</v>
      </c>
      <c r="X728" s="309" t="e">
        <f t="shared" si="292"/>
        <v>#DIV/0!</v>
      </c>
      <c r="Y728" s="309" t="e">
        <f t="shared" si="293"/>
        <v>#DIV/0!</v>
      </c>
      <c r="Z728" s="342" t="e">
        <f t="shared" si="294"/>
        <v>#DIV/0!</v>
      </c>
      <c r="AA728" s="343">
        <f>SUM(L$2:L728)-SUM(AB$2:AB728)</f>
        <v>-120283.22099999998</v>
      </c>
      <c r="AB728" s="344"/>
      <c r="AC728" s="345" t="e">
        <f t="shared" si="295"/>
        <v>#DIV/0!</v>
      </c>
      <c r="AD728" s="345" t="e">
        <f t="shared" si="296"/>
        <v>#DIV/0!</v>
      </c>
    </row>
    <row r="729" spans="1:30" x14ac:dyDescent="0.25">
      <c r="A729" s="402"/>
      <c r="B729" s="336"/>
      <c r="C729" s="299"/>
      <c r="D729" s="147"/>
      <c r="E729" s="22"/>
      <c r="F729" s="158">
        <f t="shared" si="276"/>
        <v>14980</v>
      </c>
      <c r="G729" s="309">
        <f t="shared" si="277"/>
        <v>8.0299212950600793</v>
      </c>
      <c r="H729" s="159">
        <f t="shared" si="278"/>
        <v>120288.22099999998</v>
      </c>
      <c r="I729" s="347">
        <f t="shared" si="279"/>
        <v>-120288.22099999998</v>
      </c>
      <c r="J729" s="310">
        <f t="shared" si="280"/>
        <v>-1</v>
      </c>
      <c r="K729" s="159">
        <f t="shared" si="281"/>
        <v>0</v>
      </c>
      <c r="L729" s="159">
        <f t="shared" si="282"/>
        <v>-5</v>
      </c>
      <c r="M729" s="159">
        <f t="shared" si="283"/>
        <v>5</v>
      </c>
      <c r="N729" s="159">
        <f t="shared" si="284"/>
        <v>0</v>
      </c>
      <c r="O729" s="46"/>
      <c r="P729" s="309">
        <f t="shared" si="285"/>
        <v>-8.0299212950600793</v>
      </c>
      <c r="Q729" s="159">
        <f t="shared" si="286"/>
        <v>-5</v>
      </c>
      <c r="R729" s="341"/>
      <c r="S729" s="341">
        <f t="shared" si="287"/>
        <v>-42771.220999999976</v>
      </c>
      <c r="T729" s="341" t="e">
        <f t="shared" si="288"/>
        <v>#DIV/0!</v>
      </c>
      <c r="U729" s="341" t="e">
        <f t="shared" si="289"/>
        <v>#DIV/0!</v>
      </c>
      <c r="V729" s="159">
        <f t="shared" si="290"/>
        <v>77517</v>
      </c>
      <c r="W729" s="309" t="e">
        <f t="shared" si="291"/>
        <v>#DIV/0!</v>
      </c>
      <c r="X729" s="309" t="e">
        <f t="shared" si="292"/>
        <v>#DIV/0!</v>
      </c>
      <c r="Y729" s="309" t="e">
        <f t="shared" si="293"/>
        <v>#DIV/0!</v>
      </c>
      <c r="Z729" s="342" t="e">
        <f t="shared" si="294"/>
        <v>#DIV/0!</v>
      </c>
      <c r="AA729" s="343">
        <f>SUM(L$2:L729)-SUM(AB$2:AB729)</f>
        <v>-120288.22099999998</v>
      </c>
      <c r="AB729" s="344"/>
      <c r="AC729" s="345" t="e">
        <f t="shared" si="295"/>
        <v>#DIV/0!</v>
      </c>
      <c r="AD729" s="345" t="e">
        <f t="shared" si="296"/>
        <v>#DIV/0!</v>
      </c>
    </row>
    <row r="730" spans="1:30" x14ac:dyDescent="0.25">
      <c r="A730" s="402"/>
      <c r="B730" s="336"/>
      <c r="C730" s="299"/>
      <c r="D730" s="147"/>
      <c r="E730" s="22"/>
      <c r="F730" s="158">
        <f t="shared" si="276"/>
        <v>14980</v>
      </c>
      <c r="G730" s="309">
        <f t="shared" si="277"/>
        <v>8.0302550734312401</v>
      </c>
      <c r="H730" s="159">
        <f t="shared" si="278"/>
        <v>120293.22099999998</v>
      </c>
      <c r="I730" s="347">
        <f t="shared" si="279"/>
        <v>-120293.22099999998</v>
      </c>
      <c r="J730" s="310">
        <f t="shared" si="280"/>
        <v>-1</v>
      </c>
      <c r="K730" s="159">
        <f t="shared" si="281"/>
        <v>0</v>
      </c>
      <c r="L730" s="159">
        <f t="shared" si="282"/>
        <v>-5</v>
      </c>
      <c r="M730" s="159">
        <f t="shared" si="283"/>
        <v>5</v>
      </c>
      <c r="N730" s="159">
        <f t="shared" si="284"/>
        <v>0</v>
      </c>
      <c r="O730" s="46"/>
      <c r="P730" s="309">
        <f t="shared" si="285"/>
        <v>-8.0302550734312401</v>
      </c>
      <c r="Q730" s="159">
        <f t="shared" si="286"/>
        <v>-5</v>
      </c>
      <c r="R730" s="341"/>
      <c r="S730" s="341">
        <f t="shared" si="287"/>
        <v>-42776.220999999976</v>
      </c>
      <c r="T730" s="341" t="e">
        <f t="shared" si="288"/>
        <v>#DIV/0!</v>
      </c>
      <c r="U730" s="341" t="e">
        <f t="shared" si="289"/>
        <v>#DIV/0!</v>
      </c>
      <c r="V730" s="159">
        <f t="shared" si="290"/>
        <v>77517</v>
      </c>
      <c r="W730" s="309" t="e">
        <f t="shared" si="291"/>
        <v>#DIV/0!</v>
      </c>
      <c r="X730" s="309" t="e">
        <f t="shared" si="292"/>
        <v>#DIV/0!</v>
      </c>
      <c r="Y730" s="309" t="e">
        <f t="shared" si="293"/>
        <v>#DIV/0!</v>
      </c>
      <c r="Z730" s="342" t="e">
        <f t="shared" si="294"/>
        <v>#DIV/0!</v>
      </c>
      <c r="AA730" s="343">
        <f>SUM(L$2:L730)-SUM(AB$2:AB730)</f>
        <v>-120293.22099999998</v>
      </c>
      <c r="AB730" s="344"/>
      <c r="AC730" s="345" t="e">
        <f t="shared" si="295"/>
        <v>#DIV/0!</v>
      </c>
      <c r="AD730" s="345" t="e">
        <f t="shared" si="296"/>
        <v>#DIV/0!</v>
      </c>
    </row>
    <row r="731" spans="1:30" x14ac:dyDescent="0.25">
      <c r="A731" s="402"/>
      <c r="B731" s="336"/>
      <c r="C731" s="299"/>
      <c r="D731" s="147"/>
      <c r="E731" s="22"/>
      <c r="F731" s="158">
        <f t="shared" si="276"/>
        <v>14980</v>
      </c>
      <c r="G731" s="309">
        <f t="shared" si="277"/>
        <v>8.0305888518024009</v>
      </c>
      <c r="H731" s="159">
        <f t="shared" si="278"/>
        <v>120298.22099999998</v>
      </c>
      <c r="I731" s="347">
        <f t="shared" si="279"/>
        <v>-120298.22099999998</v>
      </c>
      <c r="J731" s="310">
        <f t="shared" si="280"/>
        <v>-1</v>
      </c>
      <c r="K731" s="159">
        <f t="shared" si="281"/>
        <v>0</v>
      </c>
      <c r="L731" s="159">
        <f t="shared" si="282"/>
        <v>-5</v>
      </c>
      <c r="M731" s="159">
        <f t="shared" si="283"/>
        <v>5</v>
      </c>
      <c r="N731" s="159">
        <f t="shared" si="284"/>
        <v>0</v>
      </c>
      <c r="O731" s="46"/>
      <c r="P731" s="309">
        <f t="shared" si="285"/>
        <v>-8.0305888518024009</v>
      </c>
      <c r="Q731" s="159">
        <f t="shared" si="286"/>
        <v>-5</v>
      </c>
      <c r="R731" s="341"/>
      <c r="S731" s="341">
        <f t="shared" si="287"/>
        <v>-42781.220999999976</v>
      </c>
      <c r="T731" s="341" t="e">
        <f t="shared" si="288"/>
        <v>#DIV/0!</v>
      </c>
      <c r="U731" s="341" t="e">
        <f t="shared" si="289"/>
        <v>#DIV/0!</v>
      </c>
      <c r="V731" s="159">
        <f t="shared" si="290"/>
        <v>77517</v>
      </c>
      <c r="W731" s="309" t="e">
        <f t="shared" si="291"/>
        <v>#DIV/0!</v>
      </c>
      <c r="X731" s="309" t="e">
        <f t="shared" si="292"/>
        <v>#DIV/0!</v>
      </c>
      <c r="Y731" s="309" t="e">
        <f t="shared" si="293"/>
        <v>#DIV/0!</v>
      </c>
      <c r="Z731" s="342" t="e">
        <f t="shared" si="294"/>
        <v>#DIV/0!</v>
      </c>
      <c r="AA731" s="343">
        <f>SUM(L$2:L731)-SUM(AB$2:AB731)</f>
        <v>-120298.22099999998</v>
      </c>
      <c r="AB731" s="344"/>
      <c r="AC731" s="345" t="e">
        <f t="shared" si="295"/>
        <v>#DIV/0!</v>
      </c>
      <c r="AD731" s="345" t="e">
        <f t="shared" si="296"/>
        <v>#DIV/0!</v>
      </c>
    </row>
    <row r="732" spans="1:30" x14ac:dyDescent="0.25">
      <c r="A732" s="402"/>
      <c r="B732" s="336"/>
      <c r="C732" s="299"/>
      <c r="D732" s="147"/>
      <c r="E732" s="22"/>
      <c r="F732" s="158">
        <f t="shared" si="276"/>
        <v>14980</v>
      </c>
      <c r="G732" s="309">
        <f t="shared" si="277"/>
        <v>8.0309226301735634</v>
      </c>
      <c r="H732" s="159">
        <f t="shared" si="278"/>
        <v>120303.22099999998</v>
      </c>
      <c r="I732" s="347">
        <f t="shared" si="279"/>
        <v>-120303.22099999998</v>
      </c>
      <c r="J732" s="310">
        <f t="shared" si="280"/>
        <v>-1</v>
      </c>
      <c r="K732" s="159">
        <f t="shared" si="281"/>
        <v>0</v>
      </c>
      <c r="L732" s="159">
        <f t="shared" si="282"/>
        <v>-5</v>
      </c>
      <c r="M732" s="159">
        <f t="shared" si="283"/>
        <v>5</v>
      </c>
      <c r="N732" s="159">
        <f t="shared" si="284"/>
        <v>0</v>
      </c>
      <c r="O732" s="46"/>
      <c r="P732" s="309">
        <f t="shared" si="285"/>
        <v>-8.0309226301735634</v>
      </c>
      <c r="Q732" s="159">
        <f t="shared" si="286"/>
        <v>-5</v>
      </c>
      <c r="R732" s="341"/>
      <c r="S732" s="341">
        <f t="shared" si="287"/>
        <v>-42786.220999999976</v>
      </c>
      <c r="T732" s="341" t="e">
        <f t="shared" si="288"/>
        <v>#DIV/0!</v>
      </c>
      <c r="U732" s="341" t="e">
        <f t="shared" si="289"/>
        <v>#DIV/0!</v>
      </c>
      <c r="V732" s="159">
        <f t="shared" si="290"/>
        <v>77517</v>
      </c>
      <c r="W732" s="309" t="e">
        <f t="shared" si="291"/>
        <v>#DIV/0!</v>
      </c>
      <c r="X732" s="309" t="e">
        <f t="shared" si="292"/>
        <v>#DIV/0!</v>
      </c>
      <c r="Y732" s="309" t="e">
        <f t="shared" si="293"/>
        <v>#DIV/0!</v>
      </c>
      <c r="Z732" s="342" t="e">
        <f t="shared" si="294"/>
        <v>#DIV/0!</v>
      </c>
      <c r="AA732" s="343">
        <f>SUM(L$2:L732)-SUM(AB$2:AB732)</f>
        <v>-120303.22099999998</v>
      </c>
      <c r="AB732" s="344"/>
      <c r="AC732" s="345" t="e">
        <f t="shared" si="295"/>
        <v>#DIV/0!</v>
      </c>
      <c r="AD732" s="345" t="e">
        <f t="shared" si="296"/>
        <v>#DIV/0!</v>
      </c>
    </row>
    <row r="733" spans="1:30" x14ac:dyDescent="0.25">
      <c r="A733" s="402"/>
      <c r="B733" s="336"/>
      <c r="C733" s="299"/>
      <c r="D733" s="147"/>
      <c r="E733" s="22"/>
      <c r="F733" s="158">
        <f t="shared" si="276"/>
        <v>14980</v>
      </c>
      <c r="G733" s="309">
        <f t="shared" si="277"/>
        <v>8.0312564085447242</v>
      </c>
      <c r="H733" s="159">
        <f t="shared" si="278"/>
        <v>120308.22099999998</v>
      </c>
      <c r="I733" s="347">
        <f t="shared" si="279"/>
        <v>-120308.22099999998</v>
      </c>
      <c r="J733" s="310">
        <f t="shared" si="280"/>
        <v>-1</v>
      </c>
      <c r="K733" s="159">
        <f t="shared" si="281"/>
        <v>0</v>
      </c>
      <c r="L733" s="159">
        <f t="shared" si="282"/>
        <v>-5</v>
      </c>
      <c r="M733" s="159">
        <f t="shared" si="283"/>
        <v>5</v>
      </c>
      <c r="N733" s="159">
        <f t="shared" si="284"/>
        <v>0</v>
      </c>
      <c r="O733" s="46"/>
      <c r="P733" s="309">
        <f t="shared" si="285"/>
        <v>-8.0312564085447242</v>
      </c>
      <c r="Q733" s="159">
        <f t="shared" si="286"/>
        <v>-5</v>
      </c>
      <c r="R733" s="341"/>
      <c r="S733" s="341">
        <f t="shared" si="287"/>
        <v>-42791.220999999976</v>
      </c>
      <c r="T733" s="341" t="e">
        <f t="shared" si="288"/>
        <v>#DIV/0!</v>
      </c>
      <c r="U733" s="341" t="e">
        <f t="shared" si="289"/>
        <v>#DIV/0!</v>
      </c>
      <c r="V733" s="159">
        <f t="shared" si="290"/>
        <v>77517</v>
      </c>
      <c r="W733" s="309" t="e">
        <f t="shared" si="291"/>
        <v>#DIV/0!</v>
      </c>
      <c r="X733" s="309" t="e">
        <f t="shared" si="292"/>
        <v>#DIV/0!</v>
      </c>
      <c r="Y733" s="309" t="e">
        <f t="shared" si="293"/>
        <v>#DIV/0!</v>
      </c>
      <c r="Z733" s="342" t="e">
        <f t="shared" si="294"/>
        <v>#DIV/0!</v>
      </c>
      <c r="AA733" s="343">
        <f>SUM(L$2:L733)-SUM(AB$2:AB733)</f>
        <v>-120308.22099999998</v>
      </c>
      <c r="AB733" s="344"/>
      <c r="AC733" s="345" t="e">
        <f t="shared" si="295"/>
        <v>#DIV/0!</v>
      </c>
      <c r="AD733" s="345" t="e">
        <f t="shared" si="296"/>
        <v>#DIV/0!</v>
      </c>
    </row>
    <row r="734" spans="1:30" x14ac:dyDescent="0.25">
      <c r="A734" s="402"/>
      <c r="B734" s="336"/>
      <c r="C734" s="299"/>
      <c r="D734" s="147"/>
      <c r="E734" s="22"/>
      <c r="F734" s="158">
        <f t="shared" si="276"/>
        <v>14980</v>
      </c>
      <c r="G734" s="309">
        <f t="shared" si="277"/>
        <v>8.0315901869158868</v>
      </c>
      <c r="H734" s="159">
        <f t="shared" si="278"/>
        <v>120313.22099999998</v>
      </c>
      <c r="I734" s="347">
        <f t="shared" si="279"/>
        <v>-120313.22099999998</v>
      </c>
      <c r="J734" s="310">
        <f t="shared" si="280"/>
        <v>-1</v>
      </c>
      <c r="K734" s="159">
        <f t="shared" si="281"/>
        <v>0</v>
      </c>
      <c r="L734" s="159">
        <f t="shared" si="282"/>
        <v>-5</v>
      </c>
      <c r="M734" s="159">
        <f t="shared" si="283"/>
        <v>5</v>
      </c>
      <c r="N734" s="159">
        <f t="shared" si="284"/>
        <v>0</v>
      </c>
      <c r="O734" s="46"/>
      <c r="P734" s="309">
        <f t="shared" si="285"/>
        <v>-8.0315901869158868</v>
      </c>
      <c r="Q734" s="159">
        <f t="shared" si="286"/>
        <v>-5</v>
      </c>
      <c r="R734" s="341"/>
      <c r="S734" s="341">
        <f t="shared" si="287"/>
        <v>-42796.220999999976</v>
      </c>
      <c r="T734" s="341" t="e">
        <f t="shared" si="288"/>
        <v>#DIV/0!</v>
      </c>
      <c r="U734" s="341" t="e">
        <f t="shared" si="289"/>
        <v>#DIV/0!</v>
      </c>
      <c r="V734" s="159">
        <f t="shared" si="290"/>
        <v>77517</v>
      </c>
      <c r="W734" s="309" t="e">
        <f t="shared" si="291"/>
        <v>#DIV/0!</v>
      </c>
      <c r="X734" s="309" t="e">
        <f t="shared" si="292"/>
        <v>#DIV/0!</v>
      </c>
      <c r="Y734" s="309" t="e">
        <f t="shared" si="293"/>
        <v>#DIV/0!</v>
      </c>
      <c r="Z734" s="342" t="e">
        <f t="shared" si="294"/>
        <v>#DIV/0!</v>
      </c>
      <c r="AA734" s="343">
        <f>SUM(L$2:L734)-SUM(AB$2:AB734)</f>
        <v>-120313.22099999998</v>
      </c>
      <c r="AB734" s="344"/>
      <c r="AC734" s="345" t="e">
        <f t="shared" si="295"/>
        <v>#DIV/0!</v>
      </c>
      <c r="AD734" s="345" t="e">
        <f t="shared" si="296"/>
        <v>#DIV/0!</v>
      </c>
    </row>
    <row r="735" spans="1:30" x14ac:dyDescent="0.25">
      <c r="A735" s="402"/>
      <c r="B735" s="336"/>
      <c r="C735" s="299"/>
      <c r="D735" s="147"/>
      <c r="E735" s="22"/>
      <c r="F735" s="158">
        <f t="shared" si="276"/>
        <v>14980</v>
      </c>
      <c r="G735" s="309">
        <f t="shared" si="277"/>
        <v>8.0319239652870476</v>
      </c>
      <c r="H735" s="159">
        <f t="shared" si="278"/>
        <v>120318.22099999998</v>
      </c>
      <c r="I735" s="347">
        <f t="shared" si="279"/>
        <v>-120318.22099999998</v>
      </c>
      <c r="J735" s="310">
        <f t="shared" si="280"/>
        <v>-1</v>
      </c>
      <c r="K735" s="159">
        <f t="shared" si="281"/>
        <v>0</v>
      </c>
      <c r="L735" s="159">
        <f t="shared" si="282"/>
        <v>-5</v>
      </c>
      <c r="M735" s="159">
        <f t="shared" si="283"/>
        <v>5</v>
      </c>
      <c r="N735" s="159">
        <f t="shared" si="284"/>
        <v>0</v>
      </c>
      <c r="O735" s="46"/>
      <c r="P735" s="309">
        <f t="shared" si="285"/>
        <v>-8.0319239652870476</v>
      </c>
      <c r="Q735" s="159">
        <f t="shared" si="286"/>
        <v>-5</v>
      </c>
      <c r="R735" s="341"/>
      <c r="S735" s="341">
        <f t="shared" si="287"/>
        <v>-42801.220999999976</v>
      </c>
      <c r="T735" s="341" t="e">
        <f t="shared" si="288"/>
        <v>#DIV/0!</v>
      </c>
      <c r="U735" s="341" t="e">
        <f t="shared" si="289"/>
        <v>#DIV/0!</v>
      </c>
      <c r="V735" s="159">
        <f t="shared" si="290"/>
        <v>77517</v>
      </c>
      <c r="W735" s="309" t="e">
        <f t="shared" si="291"/>
        <v>#DIV/0!</v>
      </c>
      <c r="X735" s="309" t="e">
        <f t="shared" si="292"/>
        <v>#DIV/0!</v>
      </c>
      <c r="Y735" s="309" t="e">
        <f t="shared" si="293"/>
        <v>#DIV/0!</v>
      </c>
      <c r="Z735" s="342" t="e">
        <f t="shared" si="294"/>
        <v>#DIV/0!</v>
      </c>
      <c r="AA735" s="343">
        <f>SUM(L$2:L735)-SUM(AB$2:AB735)</f>
        <v>-120318.22099999998</v>
      </c>
      <c r="AB735" s="344"/>
      <c r="AC735" s="345" t="e">
        <f t="shared" si="295"/>
        <v>#DIV/0!</v>
      </c>
      <c r="AD735" s="345" t="e">
        <f t="shared" si="296"/>
        <v>#DIV/0!</v>
      </c>
    </row>
    <row r="736" spans="1:30" x14ac:dyDescent="0.25">
      <c r="A736" s="402"/>
      <c r="B736" s="336"/>
      <c r="C736" s="299"/>
      <c r="D736" s="147"/>
      <c r="E736" s="22"/>
      <c r="F736" s="158">
        <f t="shared" si="276"/>
        <v>14980</v>
      </c>
      <c r="G736" s="309">
        <f t="shared" si="277"/>
        <v>8.0322577436582101</v>
      </c>
      <c r="H736" s="159">
        <f t="shared" si="278"/>
        <v>120323.22099999998</v>
      </c>
      <c r="I736" s="347">
        <f t="shared" si="279"/>
        <v>-120323.22099999998</v>
      </c>
      <c r="J736" s="310">
        <f t="shared" si="280"/>
        <v>-1</v>
      </c>
      <c r="K736" s="159">
        <f t="shared" si="281"/>
        <v>0</v>
      </c>
      <c r="L736" s="159">
        <f t="shared" si="282"/>
        <v>-5</v>
      </c>
      <c r="M736" s="159">
        <f t="shared" si="283"/>
        <v>5</v>
      </c>
      <c r="N736" s="159">
        <f t="shared" si="284"/>
        <v>0</v>
      </c>
      <c r="O736" s="46"/>
      <c r="P736" s="309">
        <f t="shared" si="285"/>
        <v>-8.0322577436582101</v>
      </c>
      <c r="Q736" s="159">
        <f t="shared" si="286"/>
        <v>-5</v>
      </c>
      <c r="R736" s="341"/>
      <c r="S736" s="341">
        <f t="shared" si="287"/>
        <v>-42806.220999999976</v>
      </c>
      <c r="T736" s="341" t="e">
        <f t="shared" si="288"/>
        <v>#DIV/0!</v>
      </c>
      <c r="U736" s="341" t="e">
        <f t="shared" si="289"/>
        <v>#DIV/0!</v>
      </c>
      <c r="V736" s="159">
        <f t="shared" si="290"/>
        <v>77517</v>
      </c>
      <c r="W736" s="309" t="e">
        <f t="shared" si="291"/>
        <v>#DIV/0!</v>
      </c>
      <c r="X736" s="309" t="e">
        <f t="shared" si="292"/>
        <v>#DIV/0!</v>
      </c>
      <c r="Y736" s="309" t="e">
        <f t="shared" si="293"/>
        <v>#DIV/0!</v>
      </c>
      <c r="Z736" s="342" t="e">
        <f t="shared" si="294"/>
        <v>#DIV/0!</v>
      </c>
      <c r="AA736" s="343">
        <f>SUM(L$2:L736)-SUM(AB$2:AB736)</f>
        <v>-120323.22099999998</v>
      </c>
      <c r="AB736" s="344"/>
      <c r="AC736" s="345" t="e">
        <f t="shared" si="295"/>
        <v>#DIV/0!</v>
      </c>
      <c r="AD736" s="345" t="e">
        <f t="shared" si="296"/>
        <v>#DIV/0!</v>
      </c>
    </row>
    <row r="737" spans="1:30" x14ac:dyDescent="0.25">
      <c r="A737" s="402"/>
      <c r="B737" s="336"/>
      <c r="C737" s="299"/>
      <c r="D737" s="147"/>
      <c r="E737" s="22"/>
      <c r="F737" s="158">
        <f t="shared" si="276"/>
        <v>14980</v>
      </c>
      <c r="G737" s="309">
        <f t="shared" si="277"/>
        <v>8.0325915220293709</v>
      </c>
      <c r="H737" s="159">
        <f t="shared" si="278"/>
        <v>120328.22099999998</v>
      </c>
      <c r="I737" s="347">
        <f t="shared" si="279"/>
        <v>-120328.22099999998</v>
      </c>
      <c r="J737" s="310">
        <f t="shared" si="280"/>
        <v>-1</v>
      </c>
      <c r="K737" s="159">
        <f t="shared" si="281"/>
        <v>0</v>
      </c>
      <c r="L737" s="159">
        <f t="shared" si="282"/>
        <v>-5</v>
      </c>
      <c r="M737" s="159">
        <f t="shared" si="283"/>
        <v>5</v>
      </c>
      <c r="N737" s="159">
        <f t="shared" si="284"/>
        <v>0</v>
      </c>
      <c r="O737" s="46"/>
      <c r="P737" s="309">
        <f t="shared" si="285"/>
        <v>-8.0325915220293709</v>
      </c>
      <c r="Q737" s="159">
        <f t="shared" si="286"/>
        <v>-5</v>
      </c>
      <c r="R737" s="341"/>
      <c r="S737" s="341">
        <f t="shared" si="287"/>
        <v>-42811.220999999976</v>
      </c>
      <c r="T737" s="341" t="e">
        <f t="shared" si="288"/>
        <v>#DIV/0!</v>
      </c>
      <c r="U737" s="341" t="e">
        <f t="shared" si="289"/>
        <v>#DIV/0!</v>
      </c>
      <c r="V737" s="159">
        <f t="shared" si="290"/>
        <v>77517</v>
      </c>
      <c r="W737" s="309" t="e">
        <f t="shared" si="291"/>
        <v>#DIV/0!</v>
      </c>
      <c r="X737" s="309" t="e">
        <f t="shared" si="292"/>
        <v>#DIV/0!</v>
      </c>
      <c r="Y737" s="309" t="e">
        <f t="shared" si="293"/>
        <v>#DIV/0!</v>
      </c>
      <c r="Z737" s="342" t="e">
        <f t="shared" si="294"/>
        <v>#DIV/0!</v>
      </c>
      <c r="AA737" s="343">
        <f>SUM(L$2:L737)-SUM(AB$2:AB737)</f>
        <v>-120328.22099999998</v>
      </c>
      <c r="AB737" s="344"/>
      <c r="AC737" s="345" t="e">
        <f t="shared" si="295"/>
        <v>#DIV/0!</v>
      </c>
      <c r="AD737" s="345" t="e">
        <f t="shared" si="296"/>
        <v>#DIV/0!</v>
      </c>
    </row>
    <row r="738" spans="1:30" x14ac:dyDescent="0.25">
      <c r="A738" s="402"/>
      <c r="B738" s="336"/>
      <c r="C738" s="299"/>
      <c r="D738" s="147"/>
      <c r="E738" s="22"/>
      <c r="F738" s="158">
        <f t="shared" si="276"/>
        <v>14980</v>
      </c>
      <c r="G738" s="309">
        <f t="shared" si="277"/>
        <v>8.0329253004005317</v>
      </c>
      <c r="H738" s="159">
        <f t="shared" si="278"/>
        <v>120333.22099999998</v>
      </c>
      <c r="I738" s="347">
        <f t="shared" si="279"/>
        <v>-120333.22099999998</v>
      </c>
      <c r="J738" s="310">
        <f t="shared" si="280"/>
        <v>-1</v>
      </c>
      <c r="K738" s="159">
        <f t="shared" si="281"/>
        <v>0</v>
      </c>
      <c r="L738" s="159">
        <f t="shared" si="282"/>
        <v>-5</v>
      </c>
      <c r="M738" s="159">
        <f t="shared" si="283"/>
        <v>5</v>
      </c>
      <c r="N738" s="159">
        <f t="shared" si="284"/>
        <v>0</v>
      </c>
      <c r="O738" s="46"/>
      <c r="P738" s="309">
        <f t="shared" si="285"/>
        <v>-8.0329253004005317</v>
      </c>
      <c r="Q738" s="159">
        <f t="shared" si="286"/>
        <v>-5</v>
      </c>
      <c r="R738" s="341"/>
      <c r="S738" s="341">
        <f t="shared" si="287"/>
        <v>-42816.220999999976</v>
      </c>
      <c r="T738" s="341" t="e">
        <f t="shared" si="288"/>
        <v>#DIV/0!</v>
      </c>
      <c r="U738" s="341" t="e">
        <f t="shared" si="289"/>
        <v>#DIV/0!</v>
      </c>
      <c r="V738" s="159">
        <f t="shared" si="290"/>
        <v>77517</v>
      </c>
      <c r="W738" s="309" t="e">
        <f t="shared" si="291"/>
        <v>#DIV/0!</v>
      </c>
      <c r="X738" s="309" t="e">
        <f t="shared" si="292"/>
        <v>#DIV/0!</v>
      </c>
      <c r="Y738" s="309" t="e">
        <f t="shared" si="293"/>
        <v>#DIV/0!</v>
      </c>
      <c r="Z738" s="342" t="e">
        <f t="shared" si="294"/>
        <v>#DIV/0!</v>
      </c>
      <c r="AA738" s="343">
        <f>SUM(L$2:L738)-SUM(AB$2:AB738)</f>
        <v>-120333.22099999998</v>
      </c>
      <c r="AB738" s="344"/>
      <c r="AC738" s="345" t="e">
        <f t="shared" si="295"/>
        <v>#DIV/0!</v>
      </c>
      <c r="AD738" s="345" t="e">
        <f t="shared" si="296"/>
        <v>#DIV/0!</v>
      </c>
    </row>
    <row r="739" spans="1:30" x14ac:dyDescent="0.25">
      <c r="A739" s="402"/>
      <c r="B739" s="336"/>
      <c r="C739" s="299"/>
      <c r="D739" s="147"/>
      <c r="E739" s="22"/>
      <c r="F739" s="158">
        <f t="shared" si="276"/>
        <v>14980</v>
      </c>
      <c r="G739" s="309">
        <f t="shared" si="277"/>
        <v>8.0332590787716942</v>
      </c>
      <c r="H739" s="159">
        <f t="shared" si="278"/>
        <v>120338.22099999998</v>
      </c>
      <c r="I739" s="347">
        <f t="shared" si="279"/>
        <v>-120338.22099999998</v>
      </c>
      <c r="J739" s="310">
        <f t="shared" si="280"/>
        <v>-1</v>
      </c>
      <c r="K739" s="159">
        <f t="shared" si="281"/>
        <v>0</v>
      </c>
      <c r="L739" s="159">
        <f t="shared" si="282"/>
        <v>-5</v>
      </c>
      <c r="M739" s="159">
        <f t="shared" si="283"/>
        <v>5</v>
      </c>
      <c r="N739" s="159">
        <f t="shared" si="284"/>
        <v>0</v>
      </c>
      <c r="O739" s="46"/>
      <c r="P739" s="309">
        <f t="shared" si="285"/>
        <v>-8.0332590787716942</v>
      </c>
      <c r="Q739" s="159">
        <f t="shared" si="286"/>
        <v>-5</v>
      </c>
      <c r="R739" s="341"/>
      <c r="S739" s="341">
        <f t="shared" si="287"/>
        <v>-42821.220999999976</v>
      </c>
      <c r="T739" s="341" t="e">
        <f t="shared" si="288"/>
        <v>#DIV/0!</v>
      </c>
      <c r="U739" s="341" t="e">
        <f t="shared" si="289"/>
        <v>#DIV/0!</v>
      </c>
      <c r="V739" s="159">
        <f t="shared" si="290"/>
        <v>77517</v>
      </c>
      <c r="W739" s="309" t="e">
        <f t="shared" si="291"/>
        <v>#DIV/0!</v>
      </c>
      <c r="X739" s="309" t="e">
        <f t="shared" si="292"/>
        <v>#DIV/0!</v>
      </c>
      <c r="Y739" s="309" t="e">
        <f t="shared" si="293"/>
        <v>#DIV/0!</v>
      </c>
      <c r="Z739" s="342" t="e">
        <f t="shared" si="294"/>
        <v>#DIV/0!</v>
      </c>
      <c r="AA739" s="343">
        <f>SUM(L$2:L739)-SUM(AB$2:AB739)</f>
        <v>-120338.22099999998</v>
      </c>
      <c r="AB739" s="344"/>
      <c r="AC739" s="345" t="e">
        <f t="shared" si="295"/>
        <v>#DIV/0!</v>
      </c>
      <c r="AD739" s="345" t="e">
        <f t="shared" si="296"/>
        <v>#DIV/0!</v>
      </c>
    </row>
    <row r="740" spans="1:30" x14ac:dyDescent="0.25">
      <c r="A740" s="402"/>
      <c r="B740" s="336"/>
      <c r="C740" s="299"/>
      <c r="D740" s="147"/>
      <c r="E740" s="22"/>
      <c r="F740" s="158">
        <f t="shared" si="276"/>
        <v>14980</v>
      </c>
      <c r="G740" s="309">
        <f t="shared" si="277"/>
        <v>8.033592857142855</v>
      </c>
      <c r="H740" s="159">
        <f t="shared" si="278"/>
        <v>120343.22099999998</v>
      </c>
      <c r="I740" s="347">
        <f t="shared" si="279"/>
        <v>-120343.22099999998</v>
      </c>
      <c r="J740" s="310">
        <f t="shared" si="280"/>
        <v>-1</v>
      </c>
      <c r="K740" s="159">
        <f t="shared" si="281"/>
        <v>0</v>
      </c>
      <c r="L740" s="159">
        <f t="shared" si="282"/>
        <v>-5</v>
      </c>
      <c r="M740" s="159">
        <f t="shared" si="283"/>
        <v>5</v>
      </c>
      <c r="N740" s="159">
        <f t="shared" si="284"/>
        <v>0</v>
      </c>
      <c r="O740" s="46"/>
      <c r="P740" s="309">
        <f t="shared" si="285"/>
        <v>-8.033592857142855</v>
      </c>
      <c r="Q740" s="159">
        <f t="shared" si="286"/>
        <v>-5</v>
      </c>
      <c r="R740" s="341"/>
      <c r="S740" s="341">
        <f t="shared" si="287"/>
        <v>-42826.220999999976</v>
      </c>
      <c r="T740" s="341" t="e">
        <f t="shared" si="288"/>
        <v>#DIV/0!</v>
      </c>
      <c r="U740" s="341" t="e">
        <f t="shared" si="289"/>
        <v>#DIV/0!</v>
      </c>
      <c r="V740" s="159">
        <f t="shared" si="290"/>
        <v>77517</v>
      </c>
      <c r="W740" s="309" t="e">
        <f t="shared" si="291"/>
        <v>#DIV/0!</v>
      </c>
      <c r="X740" s="309" t="e">
        <f t="shared" si="292"/>
        <v>#DIV/0!</v>
      </c>
      <c r="Y740" s="309" t="e">
        <f t="shared" si="293"/>
        <v>#DIV/0!</v>
      </c>
      <c r="Z740" s="342" t="e">
        <f t="shared" si="294"/>
        <v>#DIV/0!</v>
      </c>
      <c r="AA740" s="343">
        <f>SUM(L$2:L740)-SUM(AB$2:AB740)</f>
        <v>-120343.22099999998</v>
      </c>
      <c r="AB740" s="344"/>
      <c r="AC740" s="345" t="e">
        <f t="shared" si="295"/>
        <v>#DIV/0!</v>
      </c>
      <c r="AD740" s="345" t="e">
        <f t="shared" si="296"/>
        <v>#DIV/0!</v>
      </c>
    </row>
    <row r="741" spans="1:30" x14ac:dyDescent="0.25">
      <c r="A741" s="402"/>
      <c r="B741" s="336"/>
      <c r="C741" s="299"/>
      <c r="D741" s="147"/>
      <c r="E741" s="22"/>
      <c r="F741" s="158">
        <f t="shared" si="276"/>
        <v>14980</v>
      </c>
      <c r="G741" s="309">
        <f t="shared" si="277"/>
        <v>8.0339266355140175</v>
      </c>
      <c r="H741" s="159">
        <f t="shared" si="278"/>
        <v>120348.22099999998</v>
      </c>
      <c r="I741" s="347">
        <f t="shared" si="279"/>
        <v>-120348.22099999998</v>
      </c>
      <c r="J741" s="310">
        <f t="shared" si="280"/>
        <v>-1</v>
      </c>
      <c r="K741" s="159">
        <f t="shared" si="281"/>
        <v>0</v>
      </c>
      <c r="L741" s="159">
        <f t="shared" si="282"/>
        <v>-5</v>
      </c>
      <c r="M741" s="159">
        <f t="shared" si="283"/>
        <v>5</v>
      </c>
      <c r="N741" s="159">
        <f t="shared" si="284"/>
        <v>0</v>
      </c>
      <c r="O741" s="46"/>
      <c r="P741" s="309">
        <f t="shared" si="285"/>
        <v>-8.0339266355140175</v>
      </c>
      <c r="Q741" s="159">
        <f t="shared" si="286"/>
        <v>-5</v>
      </c>
      <c r="R741" s="341"/>
      <c r="S741" s="341">
        <f t="shared" si="287"/>
        <v>-42831.220999999976</v>
      </c>
      <c r="T741" s="341" t="e">
        <f t="shared" si="288"/>
        <v>#DIV/0!</v>
      </c>
      <c r="U741" s="341" t="e">
        <f t="shared" si="289"/>
        <v>#DIV/0!</v>
      </c>
      <c r="V741" s="159">
        <f t="shared" si="290"/>
        <v>77517</v>
      </c>
      <c r="W741" s="309" t="e">
        <f t="shared" si="291"/>
        <v>#DIV/0!</v>
      </c>
      <c r="X741" s="309" t="e">
        <f t="shared" si="292"/>
        <v>#DIV/0!</v>
      </c>
      <c r="Y741" s="309" t="e">
        <f t="shared" si="293"/>
        <v>#DIV/0!</v>
      </c>
      <c r="Z741" s="342" t="e">
        <f t="shared" si="294"/>
        <v>#DIV/0!</v>
      </c>
      <c r="AA741" s="343">
        <f>SUM(L$2:L741)-SUM(AB$2:AB741)</f>
        <v>-120348.22099999998</v>
      </c>
      <c r="AB741" s="344"/>
      <c r="AC741" s="345" t="e">
        <f t="shared" si="295"/>
        <v>#DIV/0!</v>
      </c>
      <c r="AD741" s="345" t="e">
        <f t="shared" si="296"/>
        <v>#DIV/0!</v>
      </c>
    </row>
    <row r="742" spans="1:30" x14ac:dyDescent="0.25">
      <c r="A742" s="402"/>
      <c r="B742" s="336"/>
      <c r="C742" s="299"/>
      <c r="D742" s="147"/>
      <c r="E742" s="22"/>
      <c r="F742" s="158">
        <f t="shared" si="276"/>
        <v>14980</v>
      </c>
      <c r="G742" s="309">
        <f t="shared" si="277"/>
        <v>8.0342604138851783</v>
      </c>
      <c r="H742" s="159">
        <f t="shared" si="278"/>
        <v>120353.22099999998</v>
      </c>
      <c r="I742" s="347">
        <f t="shared" si="279"/>
        <v>-120353.22099999998</v>
      </c>
      <c r="J742" s="310">
        <f t="shared" si="280"/>
        <v>-1</v>
      </c>
      <c r="K742" s="159">
        <f t="shared" si="281"/>
        <v>0</v>
      </c>
      <c r="L742" s="159">
        <f t="shared" si="282"/>
        <v>-5</v>
      </c>
      <c r="M742" s="159">
        <f t="shared" si="283"/>
        <v>5</v>
      </c>
      <c r="N742" s="159">
        <f t="shared" si="284"/>
        <v>0</v>
      </c>
      <c r="O742" s="46"/>
      <c r="P742" s="309">
        <f t="shared" si="285"/>
        <v>-8.0342604138851783</v>
      </c>
      <c r="Q742" s="159">
        <f t="shared" si="286"/>
        <v>-5</v>
      </c>
      <c r="R742" s="341"/>
      <c r="S742" s="341">
        <f t="shared" si="287"/>
        <v>-42836.220999999976</v>
      </c>
      <c r="T742" s="341" t="e">
        <f t="shared" si="288"/>
        <v>#DIV/0!</v>
      </c>
      <c r="U742" s="341" t="e">
        <f t="shared" si="289"/>
        <v>#DIV/0!</v>
      </c>
      <c r="V742" s="159">
        <f t="shared" si="290"/>
        <v>77517</v>
      </c>
      <c r="W742" s="309" t="e">
        <f t="shared" si="291"/>
        <v>#DIV/0!</v>
      </c>
      <c r="X742" s="309" t="e">
        <f t="shared" si="292"/>
        <v>#DIV/0!</v>
      </c>
      <c r="Y742" s="309" t="e">
        <f t="shared" si="293"/>
        <v>#DIV/0!</v>
      </c>
      <c r="Z742" s="342" t="e">
        <f t="shared" si="294"/>
        <v>#DIV/0!</v>
      </c>
      <c r="AA742" s="343">
        <f>SUM(L$2:L742)-SUM(AB$2:AB742)</f>
        <v>-120353.22099999998</v>
      </c>
      <c r="AB742" s="344"/>
      <c r="AC742" s="345" t="e">
        <f t="shared" si="295"/>
        <v>#DIV/0!</v>
      </c>
      <c r="AD742" s="345" t="e">
        <f t="shared" si="296"/>
        <v>#DIV/0!</v>
      </c>
    </row>
    <row r="743" spans="1:30" x14ac:dyDescent="0.25">
      <c r="A743" s="402"/>
      <c r="B743" s="336"/>
      <c r="C743" s="299"/>
      <c r="D743" s="147"/>
      <c r="E743" s="22"/>
      <c r="F743" s="158">
        <f t="shared" si="276"/>
        <v>14980</v>
      </c>
      <c r="G743" s="309">
        <f t="shared" si="277"/>
        <v>8.0345941922563409</v>
      </c>
      <c r="H743" s="159">
        <f t="shared" si="278"/>
        <v>120358.22099999998</v>
      </c>
      <c r="I743" s="347">
        <f t="shared" si="279"/>
        <v>-120358.22099999998</v>
      </c>
      <c r="J743" s="310">
        <f t="shared" si="280"/>
        <v>-1</v>
      </c>
      <c r="K743" s="159">
        <f t="shared" si="281"/>
        <v>0</v>
      </c>
      <c r="L743" s="159">
        <f t="shared" si="282"/>
        <v>-5</v>
      </c>
      <c r="M743" s="159">
        <f t="shared" si="283"/>
        <v>5</v>
      </c>
      <c r="N743" s="159">
        <f t="shared" si="284"/>
        <v>0</v>
      </c>
      <c r="O743" s="46"/>
      <c r="P743" s="309">
        <f t="shared" si="285"/>
        <v>-8.0345941922563409</v>
      </c>
      <c r="Q743" s="159">
        <f t="shared" si="286"/>
        <v>-5</v>
      </c>
      <c r="R743" s="341"/>
      <c r="S743" s="341">
        <f t="shared" si="287"/>
        <v>-42841.220999999976</v>
      </c>
      <c r="T743" s="341" t="e">
        <f t="shared" si="288"/>
        <v>#DIV/0!</v>
      </c>
      <c r="U743" s="341" t="e">
        <f t="shared" si="289"/>
        <v>#DIV/0!</v>
      </c>
      <c r="V743" s="159">
        <f t="shared" si="290"/>
        <v>77517</v>
      </c>
      <c r="W743" s="309" t="e">
        <f t="shared" si="291"/>
        <v>#DIV/0!</v>
      </c>
      <c r="X743" s="309" t="e">
        <f t="shared" si="292"/>
        <v>#DIV/0!</v>
      </c>
      <c r="Y743" s="309" t="e">
        <f t="shared" si="293"/>
        <v>#DIV/0!</v>
      </c>
      <c r="Z743" s="342" t="e">
        <f t="shared" si="294"/>
        <v>#DIV/0!</v>
      </c>
      <c r="AA743" s="343">
        <f>SUM(L$2:L743)-SUM(AB$2:AB743)</f>
        <v>-120358.22099999998</v>
      </c>
      <c r="AB743" s="344"/>
      <c r="AC743" s="345" t="e">
        <f t="shared" si="295"/>
        <v>#DIV/0!</v>
      </c>
      <c r="AD743" s="345" t="e">
        <f t="shared" si="296"/>
        <v>#DIV/0!</v>
      </c>
    </row>
    <row r="744" spans="1:30" x14ac:dyDescent="0.25">
      <c r="A744" s="402"/>
      <c r="B744" s="336"/>
      <c r="C744" s="299"/>
      <c r="D744" s="147"/>
      <c r="E744" s="22"/>
      <c r="F744" s="158">
        <f t="shared" si="276"/>
        <v>14980</v>
      </c>
      <c r="G744" s="309">
        <f t="shared" si="277"/>
        <v>8.0349279706275016</v>
      </c>
      <c r="H744" s="159">
        <f t="shared" si="278"/>
        <v>120363.22099999998</v>
      </c>
      <c r="I744" s="347">
        <f t="shared" si="279"/>
        <v>-120363.22099999998</v>
      </c>
      <c r="J744" s="310">
        <f t="shared" si="280"/>
        <v>-1</v>
      </c>
      <c r="K744" s="159">
        <f t="shared" si="281"/>
        <v>0</v>
      </c>
      <c r="L744" s="159">
        <f t="shared" si="282"/>
        <v>-5</v>
      </c>
      <c r="M744" s="159">
        <f t="shared" si="283"/>
        <v>5</v>
      </c>
      <c r="N744" s="159">
        <f t="shared" si="284"/>
        <v>0</v>
      </c>
      <c r="O744" s="46"/>
      <c r="P744" s="309">
        <f t="shared" si="285"/>
        <v>-8.0349279706275016</v>
      </c>
      <c r="Q744" s="159">
        <f t="shared" si="286"/>
        <v>-5</v>
      </c>
      <c r="R744" s="341"/>
      <c r="S744" s="341">
        <f t="shared" si="287"/>
        <v>-42846.220999999976</v>
      </c>
      <c r="T744" s="341" t="e">
        <f t="shared" si="288"/>
        <v>#DIV/0!</v>
      </c>
      <c r="U744" s="341" t="e">
        <f t="shared" si="289"/>
        <v>#DIV/0!</v>
      </c>
      <c r="V744" s="159">
        <f t="shared" si="290"/>
        <v>77517</v>
      </c>
      <c r="W744" s="309" t="e">
        <f t="shared" si="291"/>
        <v>#DIV/0!</v>
      </c>
      <c r="X744" s="309" t="e">
        <f t="shared" si="292"/>
        <v>#DIV/0!</v>
      </c>
      <c r="Y744" s="309" t="e">
        <f t="shared" si="293"/>
        <v>#DIV/0!</v>
      </c>
      <c r="Z744" s="342" t="e">
        <f t="shared" si="294"/>
        <v>#DIV/0!</v>
      </c>
      <c r="AA744" s="343">
        <f>SUM(L$2:L744)-SUM(AB$2:AB744)</f>
        <v>-120363.22099999998</v>
      </c>
      <c r="AB744" s="344"/>
      <c r="AC744" s="345" t="e">
        <f t="shared" si="295"/>
        <v>#DIV/0!</v>
      </c>
      <c r="AD744" s="345" t="e">
        <f t="shared" si="296"/>
        <v>#DIV/0!</v>
      </c>
    </row>
    <row r="745" spans="1:30" x14ac:dyDescent="0.25">
      <c r="A745" s="402"/>
      <c r="B745" s="336"/>
      <c r="C745" s="299"/>
      <c r="D745" s="147"/>
      <c r="E745" s="22"/>
      <c r="F745" s="158">
        <f t="shared" si="276"/>
        <v>14980</v>
      </c>
      <c r="G745" s="309">
        <f t="shared" si="277"/>
        <v>8.0352617489986624</v>
      </c>
      <c r="H745" s="159">
        <f t="shared" si="278"/>
        <v>120368.22099999998</v>
      </c>
      <c r="I745" s="347">
        <f t="shared" si="279"/>
        <v>-120368.22099999998</v>
      </c>
      <c r="J745" s="310">
        <f t="shared" si="280"/>
        <v>-1</v>
      </c>
      <c r="K745" s="159">
        <f t="shared" si="281"/>
        <v>0</v>
      </c>
      <c r="L745" s="159">
        <f t="shared" si="282"/>
        <v>-5</v>
      </c>
      <c r="M745" s="159">
        <f t="shared" si="283"/>
        <v>5</v>
      </c>
      <c r="N745" s="159">
        <f t="shared" si="284"/>
        <v>0</v>
      </c>
      <c r="O745" s="46"/>
      <c r="P745" s="309">
        <f t="shared" si="285"/>
        <v>-8.0352617489986624</v>
      </c>
      <c r="Q745" s="159">
        <f t="shared" si="286"/>
        <v>-5</v>
      </c>
      <c r="R745" s="341"/>
      <c r="S745" s="341">
        <f t="shared" si="287"/>
        <v>-42851.220999999976</v>
      </c>
      <c r="T745" s="341" t="e">
        <f t="shared" si="288"/>
        <v>#DIV/0!</v>
      </c>
      <c r="U745" s="341" t="e">
        <f t="shared" si="289"/>
        <v>#DIV/0!</v>
      </c>
      <c r="V745" s="159">
        <f t="shared" si="290"/>
        <v>77517</v>
      </c>
      <c r="W745" s="309" t="e">
        <f t="shared" si="291"/>
        <v>#DIV/0!</v>
      </c>
      <c r="X745" s="309" t="e">
        <f t="shared" si="292"/>
        <v>#DIV/0!</v>
      </c>
      <c r="Y745" s="309" t="e">
        <f t="shared" si="293"/>
        <v>#DIV/0!</v>
      </c>
      <c r="Z745" s="342" t="e">
        <f t="shared" si="294"/>
        <v>#DIV/0!</v>
      </c>
      <c r="AA745" s="343">
        <f>SUM(L$2:L745)-SUM(AB$2:AB745)</f>
        <v>-120368.22099999998</v>
      </c>
      <c r="AB745" s="344"/>
      <c r="AC745" s="345" t="e">
        <f t="shared" si="295"/>
        <v>#DIV/0!</v>
      </c>
      <c r="AD745" s="345" t="e">
        <f t="shared" si="296"/>
        <v>#DIV/0!</v>
      </c>
    </row>
    <row r="746" spans="1:30" x14ac:dyDescent="0.25">
      <c r="A746" s="402"/>
      <c r="B746" s="336"/>
      <c r="C746" s="299"/>
      <c r="D746" s="147"/>
      <c r="E746" s="22"/>
      <c r="F746" s="158">
        <f t="shared" si="276"/>
        <v>14980</v>
      </c>
      <c r="G746" s="309">
        <f t="shared" si="277"/>
        <v>8.035595527369825</v>
      </c>
      <c r="H746" s="159">
        <f t="shared" si="278"/>
        <v>120373.22099999998</v>
      </c>
      <c r="I746" s="347">
        <f t="shared" si="279"/>
        <v>-120373.22099999998</v>
      </c>
      <c r="J746" s="310">
        <f t="shared" si="280"/>
        <v>-1</v>
      </c>
      <c r="K746" s="159">
        <f t="shared" si="281"/>
        <v>0</v>
      </c>
      <c r="L746" s="159">
        <f t="shared" si="282"/>
        <v>-5</v>
      </c>
      <c r="M746" s="159">
        <f t="shared" si="283"/>
        <v>5</v>
      </c>
      <c r="N746" s="159">
        <f t="shared" si="284"/>
        <v>0</v>
      </c>
      <c r="O746" s="46"/>
      <c r="P746" s="309">
        <f t="shared" si="285"/>
        <v>-8.035595527369825</v>
      </c>
      <c r="Q746" s="159">
        <f t="shared" si="286"/>
        <v>-5</v>
      </c>
      <c r="R746" s="341"/>
      <c r="S746" s="341">
        <f t="shared" si="287"/>
        <v>-42856.220999999976</v>
      </c>
      <c r="T746" s="341" t="e">
        <f t="shared" si="288"/>
        <v>#DIV/0!</v>
      </c>
      <c r="U746" s="341" t="e">
        <f t="shared" si="289"/>
        <v>#DIV/0!</v>
      </c>
      <c r="V746" s="159">
        <f t="shared" si="290"/>
        <v>77517</v>
      </c>
      <c r="W746" s="309" t="e">
        <f t="shared" si="291"/>
        <v>#DIV/0!</v>
      </c>
      <c r="X746" s="309" t="e">
        <f t="shared" si="292"/>
        <v>#DIV/0!</v>
      </c>
      <c r="Y746" s="309" t="e">
        <f t="shared" si="293"/>
        <v>#DIV/0!</v>
      </c>
      <c r="Z746" s="342" t="e">
        <f t="shared" si="294"/>
        <v>#DIV/0!</v>
      </c>
      <c r="AA746" s="343">
        <f>SUM(L$2:L746)-SUM(AB$2:AB746)</f>
        <v>-120373.22099999998</v>
      </c>
      <c r="AB746" s="344"/>
      <c r="AC746" s="345" t="e">
        <f t="shared" si="295"/>
        <v>#DIV/0!</v>
      </c>
      <c r="AD746" s="345" t="e">
        <f t="shared" si="296"/>
        <v>#DIV/0!</v>
      </c>
    </row>
    <row r="747" spans="1:30" x14ac:dyDescent="0.25">
      <c r="A747" s="402"/>
      <c r="B747" s="336"/>
      <c r="C747" s="299"/>
      <c r="D747" s="147"/>
      <c r="E747" s="22"/>
      <c r="F747" s="158">
        <f t="shared" si="276"/>
        <v>14980</v>
      </c>
      <c r="G747" s="309">
        <f t="shared" si="277"/>
        <v>8.0359293057409857</v>
      </c>
      <c r="H747" s="159">
        <f t="shared" si="278"/>
        <v>120378.22099999998</v>
      </c>
      <c r="I747" s="347">
        <f t="shared" si="279"/>
        <v>-120378.22099999998</v>
      </c>
      <c r="J747" s="310">
        <f t="shared" si="280"/>
        <v>-1</v>
      </c>
      <c r="K747" s="159">
        <f t="shared" si="281"/>
        <v>0</v>
      </c>
      <c r="L747" s="159">
        <f t="shared" si="282"/>
        <v>-5</v>
      </c>
      <c r="M747" s="159">
        <f t="shared" si="283"/>
        <v>5</v>
      </c>
      <c r="N747" s="159">
        <f t="shared" si="284"/>
        <v>0</v>
      </c>
      <c r="O747" s="46"/>
      <c r="P747" s="309">
        <f t="shared" si="285"/>
        <v>-8.0359293057409857</v>
      </c>
      <c r="Q747" s="159">
        <f t="shared" si="286"/>
        <v>-5</v>
      </c>
      <c r="R747" s="341"/>
      <c r="S747" s="341">
        <f t="shared" si="287"/>
        <v>-42861.220999999976</v>
      </c>
      <c r="T747" s="341" t="e">
        <f t="shared" si="288"/>
        <v>#DIV/0!</v>
      </c>
      <c r="U747" s="341" t="e">
        <f t="shared" si="289"/>
        <v>#DIV/0!</v>
      </c>
      <c r="V747" s="159">
        <f t="shared" si="290"/>
        <v>77517</v>
      </c>
      <c r="W747" s="309" t="e">
        <f t="shared" si="291"/>
        <v>#DIV/0!</v>
      </c>
      <c r="X747" s="309" t="e">
        <f t="shared" si="292"/>
        <v>#DIV/0!</v>
      </c>
      <c r="Y747" s="309" t="e">
        <f t="shared" si="293"/>
        <v>#DIV/0!</v>
      </c>
      <c r="Z747" s="342" t="e">
        <f t="shared" si="294"/>
        <v>#DIV/0!</v>
      </c>
      <c r="AA747" s="343">
        <f>SUM(L$2:L747)-SUM(AB$2:AB747)</f>
        <v>-120378.22099999998</v>
      </c>
      <c r="AB747" s="344"/>
      <c r="AC747" s="345" t="e">
        <f t="shared" si="295"/>
        <v>#DIV/0!</v>
      </c>
      <c r="AD747" s="345" t="e">
        <f t="shared" si="296"/>
        <v>#DIV/0!</v>
      </c>
    </row>
    <row r="748" spans="1:30" x14ac:dyDescent="0.25">
      <c r="A748" s="402"/>
      <c r="B748" s="336"/>
      <c r="C748" s="299"/>
      <c r="D748" s="147"/>
      <c r="E748" s="22"/>
      <c r="F748" s="158">
        <f t="shared" si="276"/>
        <v>14980</v>
      </c>
      <c r="G748" s="309">
        <f t="shared" si="277"/>
        <v>8.0362630841121483</v>
      </c>
      <c r="H748" s="159">
        <f t="shared" si="278"/>
        <v>120383.22099999998</v>
      </c>
      <c r="I748" s="347">
        <f t="shared" si="279"/>
        <v>-120383.22099999998</v>
      </c>
      <c r="J748" s="310">
        <f t="shared" si="280"/>
        <v>-1</v>
      </c>
      <c r="K748" s="159">
        <f t="shared" si="281"/>
        <v>0</v>
      </c>
      <c r="L748" s="159">
        <f t="shared" si="282"/>
        <v>-5</v>
      </c>
      <c r="M748" s="159">
        <f t="shared" si="283"/>
        <v>5</v>
      </c>
      <c r="N748" s="159">
        <f t="shared" si="284"/>
        <v>0</v>
      </c>
      <c r="O748" s="46"/>
      <c r="P748" s="309">
        <f t="shared" si="285"/>
        <v>-8.0362630841121483</v>
      </c>
      <c r="Q748" s="159">
        <f t="shared" si="286"/>
        <v>-5</v>
      </c>
      <c r="R748" s="341"/>
      <c r="S748" s="341">
        <f t="shared" si="287"/>
        <v>-42866.220999999976</v>
      </c>
      <c r="T748" s="341" t="e">
        <f t="shared" si="288"/>
        <v>#DIV/0!</v>
      </c>
      <c r="U748" s="341" t="e">
        <f t="shared" si="289"/>
        <v>#DIV/0!</v>
      </c>
      <c r="V748" s="159">
        <f t="shared" si="290"/>
        <v>77517</v>
      </c>
      <c r="W748" s="309" t="e">
        <f t="shared" si="291"/>
        <v>#DIV/0!</v>
      </c>
      <c r="X748" s="309" t="e">
        <f t="shared" si="292"/>
        <v>#DIV/0!</v>
      </c>
      <c r="Y748" s="309" t="e">
        <f t="shared" si="293"/>
        <v>#DIV/0!</v>
      </c>
      <c r="Z748" s="342" t="e">
        <f t="shared" si="294"/>
        <v>#DIV/0!</v>
      </c>
      <c r="AA748" s="343">
        <f>SUM(L$2:L748)-SUM(AB$2:AB748)</f>
        <v>-120383.22099999998</v>
      </c>
      <c r="AB748" s="344"/>
      <c r="AC748" s="345" t="e">
        <f t="shared" si="295"/>
        <v>#DIV/0!</v>
      </c>
      <c r="AD748" s="345" t="e">
        <f t="shared" si="296"/>
        <v>#DIV/0!</v>
      </c>
    </row>
    <row r="749" spans="1:30" x14ac:dyDescent="0.25">
      <c r="A749" s="402"/>
      <c r="B749" s="336"/>
      <c r="C749" s="299"/>
      <c r="D749" s="147"/>
      <c r="E749" s="22"/>
      <c r="F749" s="158">
        <f t="shared" si="276"/>
        <v>14980</v>
      </c>
      <c r="G749" s="309">
        <f t="shared" si="277"/>
        <v>8.0365968624833091</v>
      </c>
      <c r="H749" s="159">
        <f t="shared" si="278"/>
        <v>120388.22099999998</v>
      </c>
      <c r="I749" s="347">
        <f t="shared" si="279"/>
        <v>-120388.22099999998</v>
      </c>
      <c r="J749" s="310">
        <f t="shared" si="280"/>
        <v>-1</v>
      </c>
      <c r="K749" s="159">
        <f t="shared" si="281"/>
        <v>0</v>
      </c>
      <c r="L749" s="159">
        <f t="shared" si="282"/>
        <v>-5</v>
      </c>
      <c r="M749" s="159">
        <f t="shared" si="283"/>
        <v>5</v>
      </c>
      <c r="N749" s="159">
        <f t="shared" si="284"/>
        <v>0</v>
      </c>
      <c r="O749" s="46"/>
      <c r="P749" s="309">
        <f t="shared" si="285"/>
        <v>-8.0365968624833091</v>
      </c>
      <c r="Q749" s="159">
        <f t="shared" si="286"/>
        <v>-5</v>
      </c>
      <c r="R749" s="341"/>
      <c r="S749" s="341">
        <f t="shared" si="287"/>
        <v>-42871.220999999976</v>
      </c>
      <c r="T749" s="341" t="e">
        <f t="shared" si="288"/>
        <v>#DIV/0!</v>
      </c>
      <c r="U749" s="341" t="e">
        <f t="shared" si="289"/>
        <v>#DIV/0!</v>
      </c>
      <c r="V749" s="159">
        <f t="shared" si="290"/>
        <v>77517</v>
      </c>
      <c r="W749" s="309" t="e">
        <f t="shared" si="291"/>
        <v>#DIV/0!</v>
      </c>
      <c r="X749" s="309" t="e">
        <f t="shared" si="292"/>
        <v>#DIV/0!</v>
      </c>
      <c r="Y749" s="309" t="e">
        <f t="shared" si="293"/>
        <v>#DIV/0!</v>
      </c>
      <c r="Z749" s="342" t="e">
        <f t="shared" si="294"/>
        <v>#DIV/0!</v>
      </c>
      <c r="AA749" s="343">
        <f>SUM(L$2:L749)-SUM(AB$2:AB749)</f>
        <v>-120388.22099999998</v>
      </c>
      <c r="AB749" s="344"/>
      <c r="AC749" s="345" t="e">
        <f t="shared" si="295"/>
        <v>#DIV/0!</v>
      </c>
      <c r="AD749" s="345" t="e">
        <f t="shared" si="296"/>
        <v>#DIV/0!</v>
      </c>
    </row>
    <row r="750" spans="1:30" x14ac:dyDescent="0.25">
      <c r="A750" s="402"/>
      <c r="B750" s="336"/>
      <c r="C750" s="299"/>
      <c r="D750" s="147"/>
      <c r="E750" s="22"/>
      <c r="F750" s="158">
        <f t="shared" si="276"/>
        <v>14980</v>
      </c>
      <c r="G750" s="309">
        <f t="shared" si="277"/>
        <v>8.0369306408544716</v>
      </c>
      <c r="H750" s="159">
        <f t="shared" si="278"/>
        <v>120393.22099999998</v>
      </c>
      <c r="I750" s="347">
        <f t="shared" si="279"/>
        <v>-120393.22099999998</v>
      </c>
      <c r="J750" s="310">
        <f t="shared" si="280"/>
        <v>-1</v>
      </c>
      <c r="K750" s="159">
        <f t="shared" si="281"/>
        <v>0</v>
      </c>
      <c r="L750" s="159">
        <f t="shared" si="282"/>
        <v>-5</v>
      </c>
      <c r="M750" s="159">
        <f t="shared" si="283"/>
        <v>5</v>
      </c>
      <c r="N750" s="159">
        <f t="shared" si="284"/>
        <v>0</v>
      </c>
      <c r="O750" s="46"/>
      <c r="P750" s="309">
        <f t="shared" si="285"/>
        <v>-8.0369306408544716</v>
      </c>
      <c r="Q750" s="159">
        <f t="shared" si="286"/>
        <v>-5</v>
      </c>
      <c r="R750" s="341"/>
      <c r="S750" s="341">
        <f t="shared" si="287"/>
        <v>-42876.220999999976</v>
      </c>
      <c r="T750" s="341" t="e">
        <f t="shared" si="288"/>
        <v>#DIV/0!</v>
      </c>
      <c r="U750" s="341" t="e">
        <f t="shared" si="289"/>
        <v>#DIV/0!</v>
      </c>
      <c r="V750" s="159">
        <f t="shared" si="290"/>
        <v>77517</v>
      </c>
      <c r="W750" s="309" t="e">
        <f t="shared" si="291"/>
        <v>#DIV/0!</v>
      </c>
      <c r="X750" s="309" t="e">
        <f t="shared" si="292"/>
        <v>#DIV/0!</v>
      </c>
      <c r="Y750" s="309" t="e">
        <f t="shared" si="293"/>
        <v>#DIV/0!</v>
      </c>
      <c r="Z750" s="342" t="e">
        <f t="shared" si="294"/>
        <v>#DIV/0!</v>
      </c>
      <c r="AA750" s="343">
        <f>SUM(L$2:L750)-SUM(AB$2:AB750)</f>
        <v>-120393.22099999998</v>
      </c>
      <c r="AB750" s="344"/>
      <c r="AC750" s="345" t="e">
        <f t="shared" si="295"/>
        <v>#DIV/0!</v>
      </c>
      <c r="AD750" s="345" t="e">
        <f t="shared" si="296"/>
        <v>#DIV/0!</v>
      </c>
    </row>
    <row r="751" spans="1:30" x14ac:dyDescent="0.25">
      <c r="A751" s="402"/>
      <c r="B751" s="336"/>
      <c r="C751" s="299"/>
      <c r="D751" s="147"/>
      <c r="E751" s="22"/>
      <c r="F751" s="158">
        <f t="shared" si="276"/>
        <v>14980</v>
      </c>
      <c r="G751" s="309">
        <f t="shared" si="277"/>
        <v>8.0372644192256324</v>
      </c>
      <c r="H751" s="159">
        <f t="shared" si="278"/>
        <v>120398.22099999998</v>
      </c>
      <c r="I751" s="347">
        <f t="shared" si="279"/>
        <v>-120398.22099999998</v>
      </c>
      <c r="J751" s="310">
        <f t="shared" si="280"/>
        <v>-1</v>
      </c>
      <c r="K751" s="159">
        <f t="shared" si="281"/>
        <v>0</v>
      </c>
      <c r="L751" s="159">
        <f t="shared" si="282"/>
        <v>-5</v>
      </c>
      <c r="M751" s="159">
        <f t="shared" si="283"/>
        <v>5</v>
      </c>
      <c r="N751" s="159">
        <f t="shared" si="284"/>
        <v>0</v>
      </c>
      <c r="O751" s="46"/>
      <c r="P751" s="309">
        <f t="shared" si="285"/>
        <v>-8.0372644192256324</v>
      </c>
      <c r="Q751" s="159">
        <f t="shared" si="286"/>
        <v>-5</v>
      </c>
      <c r="R751" s="341"/>
      <c r="S751" s="341">
        <f t="shared" si="287"/>
        <v>-42881.220999999976</v>
      </c>
      <c r="T751" s="341" t="e">
        <f t="shared" si="288"/>
        <v>#DIV/0!</v>
      </c>
      <c r="U751" s="341" t="e">
        <f t="shared" si="289"/>
        <v>#DIV/0!</v>
      </c>
      <c r="V751" s="159">
        <f t="shared" si="290"/>
        <v>77517</v>
      </c>
      <c r="W751" s="309" t="e">
        <f t="shared" si="291"/>
        <v>#DIV/0!</v>
      </c>
      <c r="X751" s="309" t="e">
        <f t="shared" si="292"/>
        <v>#DIV/0!</v>
      </c>
      <c r="Y751" s="309" t="e">
        <f t="shared" si="293"/>
        <v>#DIV/0!</v>
      </c>
      <c r="Z751" s="342" t="e">
        <f t="shared" si="294"/>
        <v>#DIV/0!</v>
      </c>
      <c r="AA751" s="343">
        <f>SUM(L$2:L751)-SUM(AB$2:AB751)</f>
        <v>-120398.22099999998</v>
      </c>
      <c r="AB751" s="344"/>
      <c r="AC751" s="345" t="e">
        <f t="shared" si="295"/>
        <v>#DIV/0!</v>
      </c>
      <c r="AD751" s="345" t="e">
        <f t="shared" si="296"/>
        <v>#DIV/0!</v>
      </c>
    </row>
    <row r="752" spans="1:30" x14ac:dyDescent="0.25">
      <c r="A752" s="402"/>
      <c r="B752" s="336"/>
      <c r="C752" s="299"/>
      <c r="D752" s="147"/>
      <c r="E752" s="22"/>
      <c r="F752" s="158">
        <f t="shared" si="276"/>
        <v>14980</v>
      </c>
      <c r="G752" s="309">
        <f t="shared" si="277"/>
        <v>8.0375981975967949</v>
      </c>
      <c r="H752" s="159">
        <f t="shared" si="278"/>
        <v>120403.22099999998</v>
      </c>
      <c r="I752" s="347">
        <f t="shared" si="279"/>
        <v>-120403.22099999998</v>
      </c>
      <c r="J752" s="310">
        <f t="shared" si="280"/>
        <v>-1</v>
      </c>
      <c r="K752" s="159">
        <f t="shared" si="281"/>
        <v>0</v>
      </c>
      <c r="L752" s="159">
        <f t="shared" si="282"/>
        <v>-5</v>
      </c>
      <c r="M752" s="159">
        <f t="shared" si="283"/>
        <v>5</v>
      </c>
      <c r="N752" s="159">
        <f t="shared" si="284"/>
        <v>0</v>
      </c>
      <c r="O752" s="46"/>
      <c r="P752" s="309">
        <f t="shared" si="285"/>
        <v>-8.0375981975967949</v>
      </c>
      <c r="Q752" s="159">
        <f t="shared" si="286"/>
        <v>-5</v>
      </c>
      <c r="R752" s="341"/>
      <c r="S752" s="341">
        <f t="shared" si="287"/>
        <v>-42886.220999999976</v>
      </c>
      <c r="T752" s="341" t="e">
        <f t="shared" si="288"/>
        <v>#DIV/0!</v>
      </c>
      <c r="U752" s="341" t="e">
        <f t="shared" si="289"/>
        <v>#DIV/0!</v>
      </c>
      <c r="V752" s="159">
        <f t="shared" si="290"/>
        <v>77517</v>
      </c>
      <c r="W752" s="309" t="e">
        <f t="shared" si="291"/>
        <v>#DIV/0!</v>
      </c>
      <c r="X752" s="309" t="e">
        <f t="shared" si="292"/>
        <v>#DIV/0!</v>
      </c>
      <c r="Y752" s="309" t="e">
        <f t="shared" si="293"/>
        <v>#DIV/0!</v>
      </c>
      <c r="Z752" s="342" t="e">
        <f t="shared" si="294"/>
        <v>#DIV/0!</v>
      </c>
      <c r="AA752" s="343">
        <f>SUM(L$2:L752)-SUM(AB$2:AB752)</f>
        <v>-120403.22099999998</v>
      </c>
      <c r="AB752" s="344"/>
      <c r="AC752" s="345" t="e">
        <f t="shared" si="295"/>
        <v>#DIV/0!</v>
      </c>
      <c r="AD752" s="345" t="e">
        <f t="shared" si="296"/>
        <v>#DIV/0!</v>
      </c>
    </row>
    <row r="753" spans="1:30" x14ac:dyDescent="0.25">
      <c r="A753" s="402"/>
      <c r="B753" s="336"/>
      <c r="C753" s="299"/>
      <c r="D753" s="147"/>
      <c r="E753" s="22"/>
      <c r="F753" s="158">
        <f t="shared" si="276"/>
        <v>14980</v>
      </c>
      <c r="G753" s="309">
        <f t="shared" si="277"/>
        <v>8.0379319759679557</v>
      </c>
      <c r="H753" s="159">
        <f t="shared" si="278"/>
        <v>120408.22099999998</v>
      </c>
      <c r="I753" s="347">
        <f t="shared" si="279"/>
        <v>-120408.22099999998</v>
      </c>
      <c r="J753" s="310">
        <f t="shared" si="280"/>
        <v>-1</v>
      </c>
      <c r="K753" s="159">
        <f t="shared" si="281"/>
        <v>0</v>
      </c>
      <c r="L753" s="159">
        <f t="shared" si="282"/>
        <v>-5</v>
      </c>
      <c r="M753" s="159">
        <f t="shared" si="283"/>
        <v>5</v>
      </c>
      <c r="N753" s="159">
        <f t="shared" si="284"/>
        <v>0</v>
      </c>
      <c r="O753" s="46"/>
      <c r="P753" s="309">
        <f t="shared" si="285"/>
        <v>-8.0379319759679557</v>
      </c>
      <c r="Q753" s="159">
        <f t="shared" si="286"/>
        <v>-5</v>
      </c>
      <c r="R753" s="341"/>
      <c r="S753" s="341">
        <f t="shared" si="287"/>
        <v>-42891.220999999976</v>
      </c>
      <c r="T753" s="341" t="e">
        <f t="shared" si="288"/>
        <v>#DIV/0!</v>
      </c>
      <c r="U753" s="341" t="e">
        <f t="shared" si="289"/>
        <v>#DIV/0!</v>
      </c>
      <c r="V753" s="159">
        <f t="shared" si="290"/>
        <v>77517</v>
      </c>
      <c r="W753" s="309" t="e">
        <f t="shared" si="291"/>
        <v>#DIV/0!</v>
      </c>
      <c r="X753" s="309" t="e">
        <f t="shared" si="292"/>
        <v>#DIV/0!</v>
      </c>
      <c r="Y753" s="309" t="e">
        <f t="shared" si="293"/>
        <v>#DIV/0!</v>
      </c>
      <c r="Z753" s="342" t="e">
        <f t="shared" si="294"/>
        <v>#DIV/0!</v>
      </c>
      <c r="AA753" s="343">
        <f>SUM(L$2:L753)-SUM(AB$2:AB753)</f>
        <v>-120408.22099999998</v>
      </c>
      <c r="AB753" s="344"/>
      <c r="AC753" s="345" t="e">
        <f t="shared" si="295"/>
        <v>#DIV/0!</v>
      </c>
      <c r="AD753" s="345" t="e">
        <f t="shared" si="296"/>
        <v>#DIV/0!</v>
      </c>
    </row>
    <row r="754" spans="1:30" x14ac:dyDescent="0.25">
      <c r="A754" s="402"/>
      <c r="B754" s="336"/>
      <c r="C754" s="299"/>
      <c r="D754" s="147"/>
      <c r="E754" s="22"/>
      <c r="F754" s="158">
        <f t="shared" si="276"/>
        <v>14980</v>
      </c>
      <c r="G754" s="309">
        <f t="shared" si="277"/>
        <v>8.0382657543391165</v>
      </c>
      <c r="H754" s="159">
        <f t="shared" si="278"/>
        <v>120413.22099999998</v>
      </c>
      <c r="I754" s="347">
        <f t="shared" si="279"/>
        <v>-120413.22099999998</v>
      </c>
      <c r="J754" s="310">
        <f t="shared" si="280"/>
        <v>-1</v>
      </c>
      <c r="K754" s="159">
        <f t="shared" si="281"/>
        <v>0</v>
      </c>
      <c r="L754" s="159">
        <f t="shared" si="282"/>
        <v>-5</v>
      </c>
      <c r="M754" s="159">
        <f t="shared" si="283"/>
        <v>5</v>
      </c>
      <c r="N754" s="159">
        <f t="shared" si="284"/>
        <v>0</v>
      </c>
      <c r="O754" s="46"/>
      <c r="P754" s="309">
        <f t="shared" si="285"/>
        <v>-8.0382657543391165</v>
      </c>
      <c r="Q754" s="159">
        <f t="shared" si="286"/>
        <v>-5</v>
      </c>
      <c r="R754" s="341"/>
      <c r="S754" s="341">
        <f t="shared" si="287"/>
        <v>-42896.220999999976</v>
      </c>
      <c r="T754" s="341" t="e">
        <f t="shared" si="288"/>
        <v>#DIV/0!</v>
      </c>
      <c r="U754" s="341" t="e">
        <f t="shared" si="289"/>
        <v>#DIV/0!</v>
      </c>
      <c r="V754" s="159">
        <f t="shared" si="290"/>
        <v>77517</v>
      </c>
      <c r="W754" s="309" t="e">
        <f t="shared" si="291"/>
        <v>#DIV/0!</v>
      </c>
      <c r="X754" s="309" t="e">
        <f t="shared" si="292"/>
        <v>#DIV/0!</v>
      </c>
      <c r="Y754" s="309" t="e">
        <f t="shared" si="293"/>
        <v>#DIV/0!</v>
      </c>
      <c r="Z754" s="342" t="e">
        <f t="shared" si="294"/>
        <v>#DIV/0!</v>
      </c>
      <c r="AA754" s="343">
        <f>SUM(L$2:L754)-SUM(AB$2:AB754)</f>
        <v>-120413.22099999998</v>
      </c>
      <c r="AB754" s="344"/>
      <c r="AC754" s="345" t="e">
        <f t="shared" si="295"/>
        <v>#DIV/0!</v>
      </c>
      <c r="AD754" s="345" t="e">
        <f t="shared" si="296"/>
        <v>#DIV/0!</v>
      </c>
    </row>
    <row r="755" spans="1:30" x14ac:dyDescent="0.25">
      <c r="A755" s="402"/>
      <c r="B755" s="336"/>
      <c r="C755" s="299"/>
      <c r="D755" s="147"/>
      <c r="E755" s="22"/>
      <c r="F755" s="158">
        <f t="shared" si="276"/>
        <v>14980</v>
      </c>
      <c r="G755" s="309">
        <f t="shared" si="277"/>
        <v>8.038599532710279</v>
      </c>
      <c r="H755" s="159">
        <f t="shared" si="278"/>
        <v>120418.22099999998</v>
      </c>
      <c r="I755" s="347">
        <f t="shared" si="279"/>
        <v>-120418.22099999998</v>
      </c>
      <c r="J755" s="310">
        <f t="shared" si="280"/>
        <v>-1</v>
      </c>
      <c r="K755" s="159">
        <f t="shared" si="281"/>
        <v>0</v>
      </c>
      <c r="L755" s="159">
        <f t="shared" si="282"/>
        <v>-5</v>
      </c>
      <c r="M755" s="159">
        <f t="shared" si="283"/>
        <v>5</v>
      </c>
      <c r="N755" s="159">
        <f t="shared" si="284"/>
        <v>0</v>
      </c>
      <c r="O755" s="46"/>
      <c r="P755" s="309">
        <f t="shared" si="285"/>
        <v>-8.038599532710279</v>
      </c>
      <c r="Q755" s="159">
        <f t="shared" si="286"/>
        <v>-5</v>
      </c>
      <c r="R755" s="341"/>
      <c r="S755" s="341">
        <f t="shared" si="287"/>
        <v>-42901.220999999976</v>
      </c>
      <c r="T755" s="341" t="e">
        <f t="shared" si="288"/>
        <v>#DIV/0!</v>
      </c>
      <c r="U755" s="341" t="e">
        <f t="shared" si="289"/>
        <v>#DIV/0!</v>
      </c>
      <c r="V755" s="159">
        <f t="shared" si="290"/>
        <v>77517</v>
      </c>
      <c r="W755" s="309" t="e">
        <f t="shared" si="291"/>
        <v>#DIV/0!</v>
      </c>
      <c r="X755" s="309" t="e">
        <f t="shared" si="292"/>
        <v>#DIV/0!</v>
      </c>
      <c r="Y755" s="309" t="e">
        <f t="shared" si="293"/>
        <v>#DIV/0!</v>
      </c>
      <c r="Z755" s="342" t="e">
        <f t="shared" si="294"/>
        <v>#DIV/0!</v>
      </c>
      <c r="AA755" s="343">
        <f>SUM(L$2:L755)-SUM(AB$2:AB755)</f>
        <v>-120418.22099999998</v>
      </c>
      <c r="AB755" s="344"/>
      <c r="AC755" s="345" t="e">
        <f t="shared" si="295"/>
        <v>#DIV/0!</v>
      </c>
      <c r="AD755" s="345" t="e">
        <f t="shared" si="296"/>
        <v>#DIV/0!</v>
      </c>
    </row>
    <row r="756" spans="1:30" x14ac:dyDescent="0.25">
      <c r="A756" s="402"/>
      <c r="B756" s="336"/>
      <c r="C756" s="299"/>
      <c r="D756" s="147"/>
      <c r="E756" s="22"/>
      <c r="F756" s="158">
        <f t="shared" si="276"/>
        <v>14980</v>
      </c>
      <c r="G756" s="309">
        <f t="shared" si="277"/>
        <v>8.0389333110814398</v>
      </c>
      <c r="H756" s="159">
        <f t="shared" si="278"/>
        <v>120423.22099999998</v>
      </c>
      <c r="I756" s="347">
        <f t="shared" si="279"/>
        <v>-120423.22099999998</v>
      </c>
      <c r="J756" s="310">
        <f t="shared" si="280"/>
        <v>-1</v>
      </c>
      <c r="K756" s="159">
        <f t="shared" si="281"/>
        <v>0</v>
      </c>
      <c r="L756" s="159">
        <f t="shared" si="282"/>
        <v>-5</v>
      </c>
      <c r="M756" s="159">
        <f t="shared" si="283"/>
        <v>5</v>
      </c>
      <c r="N756" s="159">
        <f t="shared" si="284"/>
        <v>0</v>
      </c>
      <c r="O756" s="46"/>
      <c r="P756" s="309">
        <f t="shared" si="285"/>
        <v>-8.0389333110814398</v>
      </c>
      <c r="Q756" s="159">
        <f t="shared" si="286"/>
        <v>-5</v>
      </c>
      <c r="R756" s="341"/>
      <c r="S756" s="341">
        <f t="shared" si="287"/>
        <v>-42906.220999999976</v>
      </c>
      <c r="T756" s="341" t="e">
        <f t="shared" si="288"/>
        <v>#DIV/0!</v>
      </c>
      <c r="U756" s="341" t="e">
        <f t="shared" si="289"/>
        <v>#DIV/0!</v>
      </c>
      <c r="V756" s="159">
        <f t="shared" si="290"/>
        <v>77517</v>
      </c>
      <c r="W756" s="309" t="e">
        <f t="shared" si="291"/>
        <v>#DIV/0!</v>
      </c>
      <c r="X756" s="309" t="e">
        <f t="shared" si="292"/>
        <v>#DIV/0!</v>
      </c>
      <c r="Y756" s="309" t="e">
        <f t="shared" si="293"/>
        <v>#DIV/0!</v>
      </c>
      <c r="Z756" s="342" t="e">
        <f t="shared" si="294"/>
        <v>#DIV/0!</v>
      </c>
      <c r="AA756" s="343">
        <f>SUM(L$2:L756)-SUM(AB$2:AB756)</f>
        <v>-120423.22099999998</v>
      </c>
      <c r="AB756" s="344"/>
      <c r="AC756" s="345" t="e">
        <f t="shared" si="295"/>
        <v>#DIV/0!</v>
      </c>
      <c r="AD756" s="345" t="e">
        <f t="shared" si="296"/>
        <v>#DIV/0!</v>
      </c>
    </row>
    <row r="757" spans="1:30" x14ac:dyDescent="0.25">
      <c r="A757" s="402"/>
      <c r="B757" s="336"/>
      <c r="C757" s="299"/>
      <c r="D757" s="147"/>
      <c r="E757" s="22"/>
      <c r="F757" s="158">
        <f t="shared" si="276"/>
        <v>14980</v>
      </c>
      <c r="G757" s="309">
        <f t="shared" si="277"/>
        <v>8.0392670894526024</v>
      </c>
      <c r="H757" s="159">
        <f t="shared" si="278"/>
        <v>120428.22099999998</v>
      </c>
      <c r="I757" s="347">
        <f t="shared" si="279"/>
        <v>-120428.22099999998</v>
      </c>
      <c r="J757" s="310">
        <f t="shared" si="280"/>
        <v>-1</v>
      </c>
      <c r="K757" s="159">
        <f t="shared" si="281"/>
        <v>0</v>
      </c>
      <c r="L757" s="159">
        <f t="shared" si="282"/>
        <v>-5</v>
      </c>
      <c r="M757" s="159">
        <f t="shared" si="283"/>
        <v>5</v>
      </c>
      <c r="N757" s="159">
        <f t="shared" si="284"/>
        <v>0</v>
      </c>
      <c r="O757" s="46"/>
      <c r="P757" s="309">
        <f t="shared" si="285"/>
        <v>-8.0392670894526024</v>
      </c>
      <c r="Q757" s="159">
        <f t="shared" si="286"/>
        <v>-5</v>
      </c>
      <c r="R757" s="341"/>
      <c r="S757" s="341">
        <f t="shared" si="287"/>
        <v>-42911.220999999976</v>
      </c>
      <c r="T757" s="341" t="e">
        <f t="shared" si="288"/>
        <v>#DIV/0!</v>
      </c>
      <c r="U757" s="341" t="e">
        <f t="shared" si="289"/>
        <v>#DIV/0!</v>
      </c>
      <c r="V757" s="159">
        <f t="shared" si="290"/>
        <v>77517</v>
      </c>
      <c r="W757" s="309" t="e">
        <f t="shared" si="291"/>
        <v>#DIV/0!</v>
      </c>
      <c r="X757" s="309" t="e">
        <f t="shared" si="292"/>
        <v>#DIV/0!</v>
      </c>
      <c r="Y757" s="309" t="e">
        <f t="shared" si="293"/>
        <v>#DIV/0!</v>
      </c>
      <c r="Z757" s="342" t="e">
        <f t="shared" si="294"/>
        <v>#DIV/0!</v>
      </c>
      <c r="AA757" s="343">
        <f>SUM(L$2:L757)-SUM(AB$2:AB757)</f>
        <v>-120428.22099999998</v>
      </c>
      <c r="AB757" s="344"/>
      <c r="AC757" s="345" t="e">
        <f t="shared" si="295"/>
        <v>#DIV/0!</v>
      </c>
      <c r="AD757" s="345" t="e">
        <f t="shared" si="296"/>
        <v>#DIV/0!</v>
      </c>
    </row>
    <row r="758" spans="1:30" x14ac:dyDescent="0.25">
      <c r="A758" s="402"/>
      <c r="B758" s="336"/>
      <c r="C758" s="299"/>
      <c r="D758" s="147"/>
      <c r="E758" s="22"/>
      <c r="F758" s="158">
        <f t="shared" si="276"/>
        <v>14980</v>
      </c>
      <c r="G758" s="309">
        <f t="shared" si="277"/>
        <v>8.0396008678237632</v>
      </c>
      <c r="H758" s="159">
        <f t="shared" si="278"/>
        <v>120433.22099999998</v>
      </c>
      <c r="I758" s="347">
        <f t="shared" si="279"/>
        <v>-120433.22099999998</v>
      </c>
      <c r="J758" s="310">
        <f t="shared" si="280"/>
        <v>-1</v>
      </c>
      <c r="K758" s="159">
        <f t="shared" si="281"/>
        <v>0</v>
      </c>
      <c r="L758" s="159">
        <f t="shared" si="282"/>
        <v>-5</v>
      </c>
      <c r="M758" s="159">
        <f t="shared" si="283"/>
        <v>5</v>
      </c>
      <c r="N758" s="159">
        <f t="shared" si="284"/>
        <v>0</v>
      </c>
      <c r="O758" s="46"/>
      <c r="P758" s="309">
        <f t="shared" si="285"/>
        <v>-8.0396008678237632</v>
      </c>
      <c r="Q758" s="159">
        <f t="shared" si="286"/>
        <v>-5</v>
      </c>
      <c r="R758" s="341"/>
      <c r="S758" s="341">
        <f t="shared" si="287"/>
        <v>-42916.220999999976</v>
      </c>
      <c r="T758" s="341" t="e">
        <f t="shared" si="288"/>
        <v>#DIV/0!</v>
      </c>
      <c r="U758" s="341" t="e">
        <f t="shared" si="289"/>
        <v>#DIV/0!</v>
      </c>
      <c r="V758" s="159">
        <f t="shared" si="290"/>
        <v>77517</v>
      </c>
      <c r="W758" s="309" t="e">
        <f t="shared" si="291"/>
        <v>#DIV/0!</v>
      </c>
      <c r="X758" s="309" t="e">
        <f t="shared" si="292"/>
        <v>#DIV/0!</v>
      </c>
      <c r="Y758" s="309" t="e">
        <f t="shared" si="293"/>
        <v>#DIV/0!</v>
      </c>
      <c r="Z758" s="342" t="e">
        <f t="shared" si="294"/>
        <v>#DIV/0!</v>
      </c>
      <c r="AA758" s="343">
        <f>SUM(L$2:L758)-SUM(AB$2:AB758)</f>
        <v>-120433.22099999998</v>
      </c>
      <c r="AB758" s="344"/>
      <c r="AC758" s="345" t="e">
        <f t="shared" si="295"/>
        <v>#DIV/0!</v>
      </c>
      <c r="AD758" s="345" t="e">
        <f t="shared" si="296"/>
        <v>#DIV/0!</v>
      </c>
    </row>
    <row r="759" spans="1:30" x14ac:dyDescent="0.25">
      <c r="A759" s="402"/>
      <c r="B759" s="336"/>
      <c r="C759" s="299"/>
      <c r="D759" s="147"/>
      <c r="E759" s="22"/>
      <c r="F759" s="158">
        <f t="shared" si="276"/>
        <v>14980</v>
      </c>
      <c r="G759" s="309">
        <f t="shared" si="277"/>
        <v>8.0399346461949257</v>
      </c>
      <c r="H759" s="159">
        <f t="shared" si="278"/>
        <v>120438.22099999998</v>
      </c>
      <c r="I759" s="347">
        <f t="shared" si="279"/>
        <v>-120438.22099999998</v>
      </c>
      <c r="J759" s="310">
        <f t="shared" si="280"/>
        <v>-1</v>
      </c>
      <c r="K759" s="159">
        <f t="shared" si="281"/>
        <v>0</v>
      </c>
      <c r="L759" s="159">
        <f t="shared" si="282"/>
        <v>-5</v>
      </c>
      <c r="M759" s="159">
        <f t="shared" si="283"/>
        <v>5</v>
      </c>
      <c r="N759" s="159">
        <f t="shared" si="284"/>
        <v>0</v>
      </c>
      <c r="O759" s="46"/>
      <c r="P759" s="309">
        <f t="shared" si="285"/>
        <v>-8.0399346461949257</v>
      </c>
      <c r="Q759" s="159">
        <f t="shared" si="286"/>
        <v>-5</v>
      </c>
      <c r="R759" s="341"/>
      <c r="S759" s="341">
        <f t="shared" si="287"/>
        <v>-42921.220999999976</v>
      </c>
      <c r="T759" s="341" t="e">
        <f t="shared" si="288"/>
        <v>#DIV/0!</v>
      </c>
      <c r="U759" s="341" t="e">
        <f t="shared" si="289"/>
        <v>#DIV/0!</v>
      </c>
      <c r="V759" s="159">
        <f t="shared" si="290"/>
        <v>77517</v>
      </c>
      <c r="W759" s="309" t="e">
        <f t="shared" si="291"/>
        <v>#DIV/0!</v>
      </c>
      <c r="X759" s="309" t="e">
        <f t="shared" si="292"/>
        <v>#DIV/0!</v>
      </c>
      <c r="Y759" s="309" t="e">
        <f t="shared" si="293"/>
        <v>#DIV/0!</v>
      </c>
      <c r="Z759" s="342" t="e">
        <f t="shared" si="294"/>
        <v>#DIV/0!</v>
      </c>
      <c r="AA759" s="343">
        <f>SUM(L$2:L759)-SUM(AB$2:AB759)</f>
        <v>-120438.22099999998</v>
      </c>
      <c r="AB759" s="344"/>
      <c r="AC759" s="345" t="e">
        <f t="shared" si="295"/>
        <v>#DIV/0!</v>
      </c>
      <c r="AD759" s="345" t="e">
        <f t="shared" si="296"/>
        <v>#DIV/0!</v>
      </c>
    </row>
    <row r="760" spans="1:30" x14ac:dyDescent="0.25">
      <c r="A760" s="402"/>
      <c r="B760" s="336"/>
      <c r="C760" s="299"/>
      <c r="D760" s="147"/>
      <c r="E760" s="22"/>
      <c r="F760" s="158">
        <f t="shared" si="276"/>
        <v>14980</v>
      </c>
      <c r="G760" s="309">
        <f t="shared" si="277"/>
        <v>8.0402684245660865</v>
      </c>
      <c r="H760" s="159">
        <f t="shared" si="278"/>
        <v>120443.22099999998</v>
      </c>
      <c r="I760" s="347">
        <f t="shared" si="279"/>
        <v>-120443.22099999998</v>
      </c>
      <c r="J760" s="310">
        <f t="shared" si="280"/>
        <v>-1</v>
      </c>
      <c r="K760" s="159">
        <f t="shared" si="281"/>
        <v>0</v>
      </c>
      <c r="L760" s="159">
        <f t="shared" si="282"/>
        <v>-5</v>
      </c>
      <c r="M760" s="159">
        <f t="shared" si="283"/>
        <v>5</v>
      </c>
      <c r="N760" s="159">
        <f t="shared" si="284"/>
        <v>0</v>
      </c>
      <c r="O760" s="46"/>
      <c r="P760" s="309">
        <f t="shared" si="285"/>
        <v>-8.0402684245660865</v>
      </c>
      <c r="Q760" s="159">
        <f t="shared" si="286"/>
        <v>-5</v>
      </c>
      <c r="R760" s="341"/>
      <c r="S760" s="341">
        <f t="shared" si="287"/>
        <v>-42926.220999999976</v>
      </c>
      <c r="T760" s="341" t="e">
        <f t="shared" si="288"/>
        <v>#DIV/0!</v>
      </c>
      <c r="U760" s="341" t="e">
        <f t="shared" si="289"/>
        <v>#DIV/0!</v>
      </c>
      <c r="V760" s="159">
        <f t="shared" si="290"/>
        <v>77517</v>
      </c>
      <c r="W760" s="309" t="e">
        <f t="shared" si="291"/>
        <v>#DIV/0!</v>
      </c>
      <c r="X760" s="309" t="e">
        <f t="shared" si="292"/>
        <v>#DIV/0!</v>
      </c>
      <c r="Y760" s="309" t="e">
        <f t="shared" si="293"/>
        <v>#DIV/0!</v>
      </c>
      <c r="Z760" s="342" t="e">
        <f t="shared" si="294"/>
        <v>#DIV/0!</v>
      </c>
      <c r="AA760" s="343">
        <f>SUM(L$2:L760)-SUM(AB$2:AB760)</f>
        <v>-120443.22099999998</v>
      </c>
      <c r="AB760" s="344"/>
      <c r="AC760" s="345" t="e">
        <f t="shared" si="295"/>
        <v>#DIV/0!</v>
      </c>
      <c r="AD760" s="345" t="e">
        <f t="shared" si="296"/>
        <v>#DIV/0!</v>
      </c>
    </row>
    <row r="761" spans="1:30" x14ac:dyDescent="0.25">
      <c r="A761" s="402"/>
      <c r="B761" s="336"/>
      <c r="C761" s="299"/>
      <c r="D761" s="147"/>
      <c r="E761" s="22"/>
      <c r="F761" s="158">
        <f t="shared" si="276"/>
        <v>14980</v>
      </c>
      <c r="G761" s="309">
        <f t="shared" si="277"/>
        <v>8.0406022029372473</v>
      </c>
      <c r="H761" s="159">
        <f t="shared" si="278"/>
        <v>120448.22099999998</v>
      </c>
      <c r="I761" s="347">
        <f t="shared" si="279"/>
        <v>-120448.22099999998</v>
      </c>
      <c r="J761" s="310">
        <f t="shared" si="280"/>
        <v>-1</v>
      </c>
      <c r="K761" s="159">
        <f t="shared" si="281"/>
        <v>0</v>
      </c>
      <c r="L761" s="159">
        <f t="shared" si="282"/>
        <v>-5</v>
      </c>
      <c r="M761" s="159">
        <f t="shared" si="283"/>
        <v>5</v>
      </c>
      <c r="N761" s="159">
        <f t="shared" si="284"/>
        <v>0</v>
      </c>
      <c r="O761" s="46"/>
      <c r="P761" s="309">
        <f t="shared" si="285"/>
        <v>-8.0406022029372473</v>
      </c>
      <c r="Q761" s="159">
        <f t="shared" si="286"/>
        <v>-5</v>
      </c>
      <c r="R761" s="341"/>
      <c r="S761" s="341">
        <f t="shared" si="287"/>
        <v>-42931.220999999976</v>
      </c>
      <c r="T761" s="341" t="e">
        <f t="shared" si="288"/>
        <v>#DIV/0!</v>
      </c>
      <c r="U761" s="341" t="e">
        <f t="shared" si="289"/>
        <v>#DIV/0!</v>
      </c>
      <c r="V761" s="159">
        <f t="shared" si="290"/>
        <v>77517</v>
      </c>
      <c r="W761" s="309" t="e">
        <f t="shared" si="291"/>
        <v>#DIV/0!</v>
      </c>
      <c r="X761" s="309" t="e">
        <f t="shared" si="292"/>
        <v>#DIV/0!</v>
      </c>
      <c r="Y761" s="309" t="e">
        <f t="shared" si="293"/>
        <v>#DIV/0!</v>
      </c>
      <c r="Z761" s="342" t="e">
        <f t="shared" si="294"/>
        <v>#DIV/0!</v>
      </c>
      <c r="AA761" s="343">
        <f>SUM(L$2:L761)-SUM(AB$2:AB761)</f>
        <v>-120448.22099999998</v>
      </c>
      <c r="AB761" s="344"/>
      <c r="AC761" s="345" t="e">
        <f t="shared" si="295"/>
        <v>#DIV/0!</v>
      </c>
      <c r="AD761" s="345" t="e">
        <f t="shared" si="296"/>
        <v>#DIV/0!</v>
      </c>
    </row>
    <row r="762" spans="1:30" x14ac:dyDescent="0.25">
      <c r="A762" s="402"/>
      <c r="B762" s="336"/>
      <c r="C762" s="299"/>
      <c r="D762" s="147"/>
      <c r="E762" s="22"/>
      <c r="F762" s="158">
        <f t="shared" si="276"/>
        <v>14980</v>
      </c>
      <c r="G762" s="309">
        <f t="shared" si="277"/>
        <v>8.0409359813084098</v>
      </c>
      <c r="H762" s="159">
        <f t="shared" si="278"/>
        <v>120453.22099999998</v>
      </c>
      <c r="I762" s="347">
        <f t="shared" si="279"/>
        <v>-120453.22099999998</v>
      </c>
      <c r="J762" s="310">
        <f t="shared" si="280"/>
        <v>-1</v>
      </c>
      <c r="K762" s="159">
        <f t="shared" si="281"/>
        <v>0</v>
      </c>
      <c r="L762" s="159">
        <f t="shared" si="282"/>
        <v>-5</v>
      </c>
      <c r="M762" s="159">
        <f t="shared" si="283"/>
        <v>5</v>
      </c>
      <c r="N762" s="159">
        <f t="shared" si="284"/>
        <v>0</v>
      </c>
      <c r="O762" s="46"/>
      <c r="P762" s="309">
        <f t="shared" si="285"/>
        <v>-8.0409359813084098</v>
      </c>
      <c r="Q762" s="159">
        <f t="shared" si="286"/>
        <v>-5</v>
      </c>
      <c r="R762" s="341"/>
      <c r="S762" s="341">
        <f t="shared" si="287"/>
        <v>-42936.220999999976</v>
      </c>
      <c r="T762" s="341" t="e">
        <f t="shared" si="288"/>
        <v>#DIV/0!</v>
      </c>
      <c r="U762" s="341" t="e">
        <f t="shared" si="289"/>
        <v>#DIV/0!</v>
      </c>
      <c r="V762" s="159">
        <f t="shared" si="290"/>
        <v>77517</v>
      </c>
      <c r="W762" s="309" t="e">
        <f t="shared" si="291"/>
        <v>#DIV/0!</v>
      </c>
      <c r="X762" s="309" t="e">
        <f t="shared" si="292"/>
        <v>#DIV/0!</v>
      </c>
      <c r="Y762" s="309" t="e">
        <f t="shared" si="293"/>
        <v>#DIV/0!</v>
      </c>
      <c r="Z762" s="342" t="e">
        <f t="shared" si="294"/>
        <v>#DIV/0!</v>
      </c>
      <c r="AA762" s="343">
        <f>SUM(L$2:L762)-SUM(AB$2:AB762)</f>
        <v>-120453.22099999998</v>
      </c>
      <c r="AB762" s="344"/>
      <c r="AC762" s="345" t="e">
        <f t="shared" si="295"/>
        <v>#DIV/0!</v>
      </c>
      <c r="AD762" s="345" t="e">
        <f t="shared" si="296"/>
        <v>#DIV/0!</v>
      </c>
    </row>
    <row r="763" spans="1:30" x14ac:dyDescent="0.25">
      <c r="A763" s="402"/>
      <c r="B763" s="336"/>
      <c r="C763" s="299"/>
      <c r="D763" s="147"/>
      <c r="E763" s="22"/>
      <c r="F763" s="158">
        <f t="shared" si="276"/>
        <v>14980</v>
      </c>
      <c r="G763" s="309">
        <f t="shared" si="277"/>
        <v>8.0412697596795706</v>
      </c>
      <c r="H763" s="159">
        <f t="shared" si="278"/>
        <v>120458.22099999998</v>
      </c>
      <c r="I763" s="347">
        <f t="shared" si="279"/>
        <v>-120458.22099999998</v>
      </c>
      <c r="J763" s="310">
        <f t="shared" si="280"/>
        <v>-1</v>
      </c>
      <c r="K763" s="159">
        <f t="shared" si="281"/>
        <v>0</v>
      </c>
      <c r="L763" s="159">
        <f t="shared" si="282"/>
        <v>-5</v>
      </c>
      <c r="M763" s="159">
        <f t="shared" si="283"/>
        <v>5</v>
      </c>
      <c r="N763" s="159">
        <f t="shared" si="284"/>
        <v>0</v>
      </c>
      <c r="O763" s="46"/>
      <c r="P763" s="309">
        <f t="shared" si="285"/>
        <v>-8.0412697596795706</v>
      </c>
      <c r="Q763" s="159">
        <f t="shared" si="286"/>
        <v>-5</v>
      </c>
      <c r="R763" s="341"/>
      <c r="S763" s="341">
        <f t="shared" si="287"/>
        <v>-42941.220999999976</v>
      </c>
      <c r="T763" s="341" t="e">
        <f t="shared" si="288"/>
        <v>#DIV/0!</v>
      </c>
      <c r="U763" s="341" t="e">
        <f t="shared" si="289"/>
        <v>#DIV/0!</v>
      </c>
      <c r="V763" s="159">
        <f t="shared" si="290"/>
        <v>77517</v>
      </c>
      <c r="W763" s="309" t="e">
        <f t="shared" si="291"/>
        <v>#DIV/0!</v>
      </c>
      <c r="X763" s="309" t="e">
        <f t="shared" si="292"/>
        <v>#DIV/0!</v>
      </c>
      <c r="Y763" s="309" t="e">
        <f t="shared" si="293"/>
        <v>#DIV/0!</v>
      </c>
      <c r="Z763" s="342" t="e">
        <f t="shared" si="294"/>
        <v>#DIV/0!</v>
      </c>
      <c r="AA763" s="343">
        <f>SUM(L$2:L763)-SUM(AB$2:AB763)</f>
        <v>-120458.22099999998</v>
      </c>
      <c r="AB763" s="344"/>
      <c r="AC763" s="345" t="e">
        <f t="shared" si="295"/>
        <v>#DIV/0!</v>
      </c>
      <c r="AD763" s="345" t="e">
        <f t="shared" si="296"/>
        <v>#DIV/0!</v>
      </c>
    </row>
    <row r="764" spans="1:30" x14ac:dyDescent="0.25">
      <c r="A764" s="402"/>
      <c r="B764" s="336"/>
      <c r="C764" s="299"/>
      <c r="D764" s="147"/>
      <c r="E764" s="22"/>
      <c r="F764" s="158">
        <f t="shared" si="276"/>
        <v>14980</v>
      </c>
      <c r="G764" s="309">
        <f t="shared" si="277"/>
        <v>8.0416035380507331</v>
      </c>
      <c r="H764" s="159">
        <f t="shared" si="278"/>
        <v>120463.22099999998</v>
      </c>
      <c r="I764" s="347">
        <f t="shared" si="279"/>
        <v>-120463.22099999998</v>
      </c>
      <c r="J764" s="310">
        <f t="shared" si="280"/>
        <v>-1</v>
      </c>
      <c r="K764" s="159">
        <f t="shared" si="281"/>
        <v>0</v>
      </c>
      <c r="L764" s="159">
        <f t="shared" si="282"/>
        <v>-5</v>
      </c>
      <c r="M764" s="159">
        <f t="shared" si="283"/>
        <v>5</v>
      </c>
      <c r="N764" s="159">
        <f t="shared" si="284"/>
        <v>0</v>
      </c>
      <c r="O764" s="46"/>
      <c r="P764" s="309">
        <f t="shared" si="285"/>
        <v>-8.0416035380507331</v>
      </c>
      <c r="Q764" s="159">
        <f t="shared" si="286"/>
        <v>-5</v>
      </c>
      <c r="R764" s="341"/>
      <c r="S764" s="341">
        <f t="shared" si="287"/>
        <v>-42946.220999999976</v>
      </c>
      <c r="T764" s="341" t="e">
        <f t="shared" si="288"/>
        <v>#DIV/0!</v>
      </c>
      <c r="U764" s="341" t="e">
        <f t="shared" si="289"/>
        <v>#DIV/0!</v>
      </c>
      <c r="V764" s="159">
        <f t="shared" si="290"/>
        <v>77517</v>
      </c>
      <c r="W764" s="309" t="e">
        <f t="shared" si="291"/>
        <v>#DIV/0!</v>
      </c>
      <c r="X764" s="309" t="e">
        <f t="shared" si="292"/>
        <v>#DIV/0!</v>
      </c>
      <c r="Y764" s="309" t="e">
        <f t="shared" si="293"/>
        <v>#DIV/0!</v>
      </c>
      <c r="Z764" s="342" t="e">
        <f t="shared" si="294"/>
        <v>#DIV/0!</v>
      </c>
      <c r="AA764" s="343">
        <f>SUM(L$2:L764)-SUM(AB$2:AB764)</f>
        <v>-120463.22099999998</v>
      </c>
      <c r="AB764" s="344"/>
      <c r="AC764" s="345" t="e">
        <f t="shared" si="295"/>
        <v>#DIV/0!</v>
      </c>
      <c r="AD764" s="345" t="e">
        <f t="shared" si="296"/>
        <v>#DIV/0!</v>
      </c>
    </row>
    <row r="765" spans="1:30" x14ac:dyDescent="0.25">
      <c r="A765" s="402"/>
      <c r="B765" s="336"/>
      <c r="C765" s="299"/>
      <c r="D765" s="147"/>
      <c r="E765" s="22"/>
      <c r="F765" s="158">
        <f t="shared" si="276"/>
        <v>14980</v>
      </c>
      <c r="G765" s="309">
        <f t="shared" si="277"/>
        <v>8.0419373164218939</v>
      </c>
      <c r="H765" s="159">
        <f t="shared" si="278"/>
        <v>120468.22099999998</v>
      </c>
      <c r="I765" s="347">
        <f t="shared" si="279"/>
        <v>-120468.22099999998</v>
      </c>
      <c r="J765" s="310">
        <f t="shared" si="280"/>
        <v>-1</v>
      </c>
      <c r="K765" s="159">
        <f t="shared" si="281"/>
        <v>0</v>
      </c>
      <c r="L765" s="159">
        <f t="shared" si="282"/>
        <v>-5</v>
      </c>
      <c r="M765" s="159">
        <f t="shared" si="283"/>
        <v>5</v>
      </c>
      <c r="N765" s="159">
        <f t="shared" si="284"/>
        <v>0</v>
      </c>
      <c r="O765" s="46"/>
      <c r="P765" s="309">
        <f t="shared" si="285"/>
        <v>-8.0419373164218939</v>
      </c>
      <c r="Q765" s="159">
        <f t="shared" si="286"/>
        <v>-5</v>
      </c>
      <c r="R765" s="341"/>
      <c r="S765" s="341">
        <f t="shared" si="287"/>
        <v>-42951.220999999976</v>
      </c>
      <c r="T765" s="341" t="e">
        <f t="shared" si="288"/>
        <v>#DIV/0!</v>
      </c>
      <c r="U765" s="341" t="e">
        <f t="shared" si="289"/>
        <v>#DIV/0!</v>
      </c>
      <c r="V765" s="159">
        <f t="shared" si="290"/>
        <v>77517</v>
      </c>
      <c r="W765" s="309" t="e">
        <f t="shared" si="291"/>
        <v>#DIV/0!</v>
      </c>
      <c r="X765" s="309" t="e">
        <f t="shared" si="292"/>
        <v>#DIV/0!</v>
      </c>
      <c r="Y765" s="309" t="e">
        <f t="shared" si="293"/>
        <v>#DIV/0!</v>
      </c>
      <c r="Z765" s="342" t="e">
        <f t="shared" si="294"/>
        <v>#DIV/0!</v>
      </c>
      <c r="AA765" s="343">
        <f>SUM(L$2:L765)-SUM(AB$2:AB765)</f>
        <v>-120468.22099999998</v>
      </c>
      <c r="AB765" s="344"/>
      <c r="AC765" s="345" t="e">
        <f t="shared" si="295"/>
        <v>#DIV/0!</v>
      </c>
      <c r="AD765" s="345" t="e">
        <f t="shared" si="296"/>
        <v>#DIV/0!</v>
      </c>
    </row>
    <row r="766" spans="1:30" x14ac:dyDescent="0.25">
      <c r="A766" s="402"/>
      <c r="B766" s="336"/>
      <c r="C766" s="299"/>
      <c r="D766" s="147"/>
      <c r="E766" s="22"/>
      <c r="F766" s="158">
        <f t="shared" si="276"/>
        <v>14980</v>
      </c>
      <c r="G766" s="309">
        <f t="shared" si="277"/>
        <v>8.0422710947930565</v>
      </c>
      <c r="H766" s="159">
        <f t="shared" si="278"/>
        <v>120473.22099999998</v>
      </c>
      <c r="I766" s="347">
        <f t="shared" si="279"/>
        <v>-120473.22099999998</v>
      </c>
      <c r="J766" s="310">
        <f t="shared" si="280"/>
        <v>-1</v>
      </c>
      <c r="K766" s="159">
        <f t="shared" si="281"/>
        <v>0</v>
      </c>
      <c r="L766" s="159">
        <f t="shared" si="282"/>
        <v>-5</v>
      </c>
      <c r="M766" s="159">
        <f t="shared" si="283"/>
        <v>5</v>
      </c>
      <c r="N766" s="159">
        <f t="shared" si="284"/>
        <v>0</v>
      </c>
      <c r="O766" s="46"/>
      <c r="P766" s="309">
        <f t="shared" si="285"/>
        <v>-8.0422710947930565</v>
      </c>
      <c r="Q766" s="159">
        <f t="shared" si="286"/>
        <v>-5</v>
      </c>
      <c r="R766" s="341"/>
      <c r="S766" s="341">
        <f t="shared" si="287"/>
        <v>-42956.220999999976</v>
      </c>
      <c r="T766" s="341" t="e">
        <f t="shared" si="288"/>
        <v>#DIV/0!</v>
      </c>
      <c r="U766" s="341" t="e">
        <f t="shared" si="289"/>
        <v>#DIV/0!</v>
      </c>
      <c r="V766" s="159">
        <f t="shared" si="290"/>
        <v>77517</v>
      </c>
      <c r="W766" s="309" t="e">
        <f t="shared" si="291"/>
        <v>#DIV/0!</v>
      </c>
      <c r="X766" s="309" t="e">
        <f t="shared" si="292"/>
        <v>#DIV/0!</v>
      </c>
      <c r="Y766" s="309" t="e">
        <f t="shared" si="293"/>
        <v>#DIV/0!</v>
      </c>
      <c r="Z766" s="342" t="e">
        <f t="shared" si="294"/>
        <v>#DIV/0!</v>
      </c>
      <c r="AA766" s="343">
        <f>SUM(L$2:L766)-SUM(AB$2:AB766)</f>
        <v>-120473.22099999998</v>
      </c>
      <c r="AB766" s="344"/>
      <c r="AC766" s="345" t="e">
        <f t="shared" si="295"/>
        <v>#DIV/0!</v>
      </c>
      <c r="AD766" s="345" t="e">
        <f t="shared" si="296"/>
        <v>#DIV/0!</v>
      </c>
    </row>
    <row r="767" spans="1:30" x14ac:dyDescent="0.25">
      <c r="A767" s="402"/>
      <c r="B767" s="336"/>
      <c r="C767" s="299"/>
      <c r="D767" s="147"/>
      <c r="E767" s="22"/>
      <c r="F767" s="158">
        <f t="shared" si="276"/>
        <v>14980</v>
      </c>
      <c r="G767" s="309">
        <f t="shared" si="277"/>
        <v>8.0426048731642172</v>
      </c>
      <c r="H767" s="159">
        <f t="shared" si="278"/>
        <v>120478.22099999998</v>
      </c>
      <c r="I767" s="347">
        <f t="shared" si="279"/>
        <v>-120478.22099999998</v>
      </c>
      <c r="J767" s="310">
        <f t="shared" si="280"/>
        <v>-1</v>
      </c>
      <c r="K767" s="159">
        <f t="shared" si="281"/>
        <v>0</v>
      </c>
      <c r="L767" s="159">
        <f t="shared" si="282"/>
        <v>-5</v>
      </c>
      <c r="M767" s="159">
        <f t="shared" si="283"/>
        <v>5</v>
      </c>
      <c r="N767" s="159">
        <f t="shared" si="284"/>
        <v>0</v>
      </c>
      <c r="O767" s="46"/>
      <c r="P767" s="309">
        <f t="shared" si="285"/>
        <v>-8.0426048731642172</v>
      </c>
      <c r="Q767" s="159">
        <f t="shared" si="286"/>
        <v>-5</v>
      </c>
      <c r="R767" s="341"/>
      <c r="S767" s="341">
        <f t="shared" si="287"/>
        <v>-42961.220999999976</v>
      </c>
      <c r="T767" s="341" t="e">
        <f t="shared" si="288"/>
        <v>#DIV/0!</v>
      </c>
      <c r="U767" s="341" t="e">
        <f t="shared" si="289"/>
        <v>#DIV/0!</v>
      </c>
      <c r="V767" s="159">
        <f t="shared" si="290"/>
        <v>77517</v>
      </c>
      <c r="W767" s="309" t="e">
        <f t="shared" si="291"/>
        <v>#DIV/0!</v>
      </c>
      <c r="X767" s="309" t="e">
        <f t="shared" si="292"/>
        <v>#DIV/0!</v>
      </c>
      <c r="Y767" s="309" t="e">
        <f t="shared" si="293"/>
        <v>#DIV/0!</v>
      </c>
      <c r="Z767" s="342" t="e">
        <f t="shared" si="294"/>
        <v>#DIV/0!</v>
      </c>
      <c r="AA767" s="343">
        <f>SUM(L$2:L767)-SUM(AB$2:AB767)</f>
        <v>-120478.22099999998</v>
      </c>
      <c r="AB767" s="344"/>
      <c r="AC767" s="345" t="e">
        <f t="shared" si="295"/>
        <v>#DIV/0!</v>
      </c>
      <c r="AD767" s="345" t="e">
        <f t="shared" si="296"/>
        <v>#DIV/0!</v>
      </c>
    </row>
    <row r="768" spans="1:30" x14ac:dyDescent="0.25">
      <c r="A768" s="402"/>
      <c r="B768" s="336"/>
      <c r="C768" s="299"/>
      <c r="D768" s="147"/>
      <c r="E768" s="22"/>
      <c r="F768" s="158">
        <f t="shared" si="276"/>
        <v>14980</v>
      </c>
      <c r="G768" s="309">
        <f t="shared" si="277"/>
        <v>8.042938651535378</v>
      </c>
      <c r="H768" s="159">
        <f t="shared" si="278"/>
        <v>120483.22099999998</v>
      </c>
      <c r="I768" s="347">
        <f t="shared" si="279"/>
        <v>-120483.22099999998</v>
      </c>
      <c r="J768" s="310">
        <f t="shared" si="280"/>
        <v>-1</v>
      </c>
      <c r="K768" s="159">
        <f t="shared" si="281"/>
        <v>0</v>
      </c>
      <c r="L768" s="159">
        <f t="shared" si="282"/>
        <v>-5</v>
      </c>
      <c r="M768" s="159">
        <f t="shared" si="283"/>
        <v>5</v>
      </c>
      <c r="N768" s="159">
        <f t="shared" si="284"/>
        <v>0</v>
      </c>
      <c r="O768" s="46"/>
      <c r="P768" s="309">
        <f t="shared" si="285"/>
        <v>-8.042938651535378</v>
      </c>
      <c r="Q768" s="159">
        <f t="shared" si="286"/>
        <v>-5</v>
      </c>
      <c r="R768" s="341"/>
      <c r="S768" s="341">
        <f t="shared" si="287"/>
        <v>-42966.220999999976</v>
      </c>
      <c r="T768" s="341" t="e">
        <f t="shared" si="288"/>
        <v>#DIV/0!</v>
      </c>
      <c r="U768" s="341" t="e">
        <f t="shared" si="289"/>
        <v>#DIV/0!</v>
      </c>
      <c r="V768" s="159">
        <f t="shared" si="290"/>
        <v>77517</v>
      </c>
      <c r="W768" s="309" t="e">
        <f t="shared" si="291"/>
        <v>#DIV/0!</v>
      </c>
      <c r="X768" s="309" t="e">
        <f t="shared" si="292"/>
        <v>#DIV/0!</v>
      </c>
      <c r="Y768" s="309" t="e">
        <f t="shared" si="293"/>
        <v>#DIV/0!</v>
      </c>
      <c r="Z768" s="342" t="e">
        <f t="shared" si="294"/>
        <v>#DIV/0!</v>
      </c>
      <c r="AA768" s="343">
        <f>SUM(L$2:L768)-SUM(AB$2:AB768)</f>
        <v>-120483.22099999998</v>
      </c>
      <c r="AB768" s="344"/>
      <c r="AC768" s="345" t="e">
        <f t="shared" si="295"/>
        <v>#DIV/0!</v>
      </c>
      <c r="AD768" s="345" t="e">
        <f t="shared" si="296"/>
        <v>#DIV/0!</v>
      </c>
    </row>
    <row r="769" spans="1:30" x14ac:dyDescent="0.25">
      <c r="A769" s="402"/>
      <c r="B769" s="336"/>
      <c r="C769" s="299"/>
      <c r="D769" s="147"/>
      <c r="E769" s="22"/>
      <c r="F769" s="158">
        <f t="shared" si="276"/>
        <v>14980</v>
      </c>
      <c r="G769" s="309">
        <f t="shared" si="277"/>
        <v>8.0432724299065406</v>
      </c>
      <c r="H769" s="159">
        <f t="shared" si="278"/>
        <v>120488.22099999998</v>
      </c>
      <c r="I769" s="347">
        <f t="shared" si="279"/>
        <v>-120488.22099999998</v>
      </c>
      <c r="J769" s="310">
        <f t="shared" si="280"/>
        <v>-1</v>
      </c>
      <c r="K769" s="159">
        <f t="shared" si="281"/>
        <v>0</v>
      </c>
      <c r="L769" s="159">
        <f t="shared" si="282"/>
        <v>-5</v>
      </c>
      <c r="M769" s="159">
        <f t="shared" si="283"/>
        <v>5</v>
      </c>
      <c r="N769" s="159">
        <f t="shared" si="284"/>
        <v>0</v>
      </c>
      <c r="O769" s="46"/>
      <c r="P769" s="309">
        <f t="shared" si="285"/>
        <v>-8.0432724299065406</v>
      </c>
      <c r="Q769" s="159">
        <f t="shared" si="286"/>
        <v>-5</v>
      </c>
      <c r="R769" s="341"/>
      <c r="S769" s="341">
        <f t="shared" si="287"/>
        <v>-42971.220999999976</v>
      </c>
      <c r="T769" s="341" t="e">
        <f t="shared" si="288"/>
        <v>#DIV/0!</v>
      </c>
      <c r="U769" s="341" t="e">
        <f t="shared" si="289"/>
        <v>#DIV/0!</v>
      </c>
      <c r="V769" s="159">
        <f t="shared" si="290"/>
        <v>77517</v>
      </c>
      <c r="W769" s="309" t="e">
        <f t="shared" si="291"/>
        <v>#DIV/0!</v>
      </c>
      <c r="X769" s="309" t="e">
        <f t="shared" si="292"/>
        <v>#DIV/0!</v>
      </c>
      <c r="Y769" s="309" t="e">
        <f t="shared" si="293"/>
        <v>#DIV/0!</v>
      </c>
      <c r="Z769" s="342" t="e">
        <f t="shared" si="294"/>
        <v>#DIV/0!</v>
      </c>
      <c r="AA769" s="343">
        <f>SUM(L$2:L769)-SUM(AB$2:AB769)</f>
        <v>-120488.22099999998</v>
      </c>
      <c r="AB769" s="344"/>
      <c r="AC769" s="345" t="e">
        <f t="shared" si="295"/>
        <v>#DIV/0!</v>
      </c>
      <c r="AD769" s="345" t="e">
        <f t="shared" si="296"/>
        <v>#DIV/0!</v>
      </c>
    </row>
    <row r="770" spans="1:30" x14ac:dyDescent="0.25">
      <c r="A770" s="402"/>
      <c r="B770" s="336"/>
      <c r="C770" s="299"/>
      <c r="D770" s="147"/>
      <c r="E770" s="22"/>
      <c r="F770" s="158">
        <f t="shared" si="276"/>
        <v>14980</v>
      </c>
      <c r="G770" s="309">
        <f t="shared" si="277"/>
        <v>8.0436062082777013</v>
      </c>
      <c r="H770" s="159">
        <f t="shared" si="278"/>
        <v>120493.22099999998</v>
      </c>
      <c r="I770" s="347">
        <f t="shared" si="279"/>
        <v>-120493.22099999998</v>
      </c>
      <c r="J770" s="310">
        <f t="shared" si="280"/>
        <v>-1</v>
      </c>
      <c r="K770" s="159">
        <f t="shared" si="281"/>
        <v>0</v>
      </c>
      <c r="L770" s="159">
        <f t="shared" si="282"/>
        <v>-5</v>
      </c>
      <c r="M770" s="159">
        <f t="shared" si="283"/>
        <v>5</v>
      </c>
      <c r="N770" s="159">
        <f t="shared" si="284"/>
        <v>0</v>
      </c>
      <c r="O770" s="46"/>
      <c r="P770" s="309">
        <f t="shared" si="285"/>
        <v>-8.0436062082777013</v>
      </c>
      <c r="Q770" s="159">
        <f t="shared" si="286"/>
        <v>-5</v>
      </c>
      <c r="R770" s="341"/>
      <c r="S770" s="341">
        <f t="shared" si="287"/>
        <v>-42976.220999999976</v>
      </c>
      <c r="T770" s="341" t="e">
        <f t="shared" si="288"/>
        <v>#DIV/0!</v>
      </c>
      <c r="U770" s="341" t="e">
        <f t="shared" si="289"/>
        <v>#DIV/0!</v>
      </c>
      <c r="V770" s="159">
        <f t="shared" si="290"/>
        <v>77517</v>
      </c>
      <c r="W770" s="309" t="e">
        <f t="shared" si="291"/>
        <v>#DIV/0!</v>
      </c>
      <c r="X770" s="309" t="e">
        <f t="shared" si="292"/>
        <v>#DIV/0!</v>
      </c>
      <c r="Y770" s="309" t="e">
        <f t="shared" si="293"/>
        <v>#DIV/0!</v>
      </c>
      <c r="Z770" s="342" t="e">
        <f t="shared" si="294"/>
        <v>#DIV/0!</v>
      </c>
      <c r="AA770" s="343">
        <f>SUM(L$2:L770)-SUM(AB$2:AB770)</f>
        <v>-120493.22099999998</v>
      </c>
      <c r="AB770" s="344"/>
      <c r="AC770" s="345" t="e">
        <f t="shared" si="295"/>
        <v>#DIV/0!</v>
      </c>
      <c r="AD770" s="345" t="e">
        <f t="shared" si="296"/>
        <v>#DIV/0!</v>
      </c>
    </row>
    <row r="771" spans="1:30" x14ac:dyDescent="0.25">
      <c r="A771" s="402"/>
      <c r="B771" s="336"/>
      <c r="C771" s="299"/>
      <c r="D771" s="147"/>
      <c r="E771" s="22"/>
      <c r="F771" s="158">
        <f t="shared" ref="F771:F834" si="297">IF(C771="买",F770+D771,F770-D771)</f>
        <v>14980</v>
      </c>
      <c r="G771" s="309">
        <f t="shared" ref="G771:G834" si="298">H771/F771</f>
        <v>8.0439399866488639</v>
      </c>
      <c r="H771" s="159">
        <f t="shared" ref="H771:H834" si="299">IF(C771="买",H770+D771*E771+M771+N771,H770+-1*D771*E771+M771+N771)+O770</f>
        <v>120498.22099999998</v>
      </c>
      <c r="I771" s="347">
        <f t="shared" ref="I771:I834" si="300">-H771+K771</f>
        <v>-120498.22099999998</v>
      </c>
      <c r="J771" s="310">
        <f t="shared" ref="J771:J834" si="301">(E771-G771)/G771</f>
        <v>-1</v>
      </c>
      <c r="K771" s="159">
        <f t="shared" ref="K771:K834" si="302">F771*E771</f>
        <v>0</v>
      </c>
      <c r="L771" s="159">
        <f t="shared" ref="L771:L834" si="303">I771-I770</f>
        <v>-5</v>
      </c>
      <c r="M771" s="159">
        <f t="shared" ref="M771:M834" si="304">IF(D771*E771*2.5/10000&gt;5,D771*E771*2.5/10000,5)</f>
        <v>5</v>
      </c>
      <c r="N771" s="159">
        <f t="shared" ref="N771:N834" si="305">IF(C771="卖",D771*E771/1000,0)</f>
        <v>0</v>
      </c>
      <c r="O771" s="46"/>
      <c r="P771" s="309">
        <f t="shared" ref="P771:P834" si="306">E771-G771</f>
        <v>-8.0439399866488639</v>
      </c>
      <c r="Q771" s="159">
        <f t="shared" ref="Q771:Q834" si="307">(H771-H770)*-1</f>
        <v>-5</v>
      </c>
      <c r="R771" s="341"/>
      <c r="S771" s="341">
        <f t="shared" ref="S771:S834" si="308">S770+Q771+O771+R771</f>
        <v>-42981.220999999976</v>
      </c>
      <c r="T771" s="341" t="e">
        <f t="shared" ref="T771:T834" si="309">S771/E771</f>
        <v>#DIV/0!</v>
      </c>
      <c r="U771" s="341" t="e">
        <f t="shared" ref="U771:U834" si="310">F771+T771</f>
        <v>#DIV/0!</v>
      </c>
      <c r="V771" s="159">
        <f t="shared" ref="V771:V834" si="311">H771+S771</f>
        <v>77517</v>
      </c>
      <c r="W771" s="309" t="e">
        <f t="shared" ref="W771:W834" si="312">V771/U771</f>
        <v>#DIV/0!</v>
      </c>
      <c r="X771" s="309" t="e">
        <f t="shared" ref="X771:X834" si="313">W771-G771</f>
        <v>#DIV/0!</v>
      </c>
      <c r="Y771" s="309" t="e">
        <f t="shared" ref="Y771:Y834" si="314">(X771-P771)*-1</f>
        <v>#DIV/0!</v>
      </c>
      <c r="Z771" s="342" t="e">
        <f t="shared" ref="Z771:Z834" si="315">F771/U771</f>
        <v>#DIV/0!</v>
      </c>
      <c r="AA771" s="343">
        <f>SUM(L$2:L771)-SUM(AB$2:AB771)</f>
        <v>-120498.22099999998</v>
      </c>
      <c r="AB771" s="344"/>
      <c r="AC771" s="345" t="e">
        <f t="shared" ref="AC771:AC834" si="316">I771/E771*(1-0.0005)</f>
        <v>#DIV/0!</v>
      </c>
      <c r="AD771" s="345" t="e">
        <f t="shared" ref="AD771:AD834" si="317">AC771-F771</f>
        <v>#DIV/0!</v>
      </c>
    </row>
    <row r="772" spans="1:30" x14ac:dyDescent="0.25">
      <c r="A772" s="402"/>
      <c r="B772" s="336"/>
      <c r="C772" s="299"/>
      <c r="D772" s="147"/>
      <c r="E772" s="22"/>
      <c r="F772" s="158">
        <f t="shared" si="297"/>
        <v>14980</v>
      </c>
      <c r="G772" s="309">
        <f t="shared" si="298"/>
        <v>8.0442737650200247</v>
      </c>
      <c r="H772" s="159">
        <f t="shared" si="299"/>
        <v>120503.22099999998</v>
      </c>
      <c r="I772" s="347">
        <f t="shared" si="300"/>
        <v>-120503.22099999998</v>
      </c>
      <c r="J772" s="310">
        <f t="shared" si="301"/>
        <v>-1</v>
      </c>
      <c r="K772" s="159">
        <f t="shared" si="302"/>
        <v>0</v>
      </c>
      <c r="L772" s="159">
        <f t="shared" si="303"/>
        <v>-5</v>
      </c>
      <c r="M772" s="159">
        <f t="shared" si="304"/>
        <v>5</v>
      </c>
      <c r="N772" s="159">
        <f t="shared" si="305"/>
        <v>0</v>
      </c>
      <c r="O772" s="46"/>
      <c r="P772" s="309">
        <f t="shared" si="306"/>
        <v>-8.0442737650200247</v>
      </c>
      <c r="Q772" s="159">
        <f t="shared" si="307"/>
        <v>-5</v>
      </c>
      <c r="R772" s="341"/>
      <c r="S772" s="341">
        <f t="shared" si="308"/>
        <v>-42986.220999999976</v>
      </c>
      <c r="T772" s="341" t="e">
        <f t="shared" si="309"/>
        <v>#DIV/0!</v>
      </c>
      <c r="U772" s="341" t="e">
        <f t="shared" si="310"/>
        <v>#DIV/0!</v>
      </c>
      <c r="V772" s="159">
        <f t="shared" si="311"/>
        <v>77517</v>
      </c>
      <c r="W772" s="309" t="e">
        <f t="shared" si="312"/>
        <v>#DIV/0!</v>
      </c>
      <c r="X772" s="309" t="e">
        <f t="shared" si="313"/>
        <v>#DIV/0!</v>
      </c>
      <c r="Y772" s="309" t="e">
        <f t="shared" si="314"/>
        <v>#DIV/0!</v>
      </c>
      <c r="Z772" s="342" t="e">
        <f t="shared" si="315"/>
        <v>#DIV/0!</v>
      </c>
      <c r="AA772" s="343">
        <f>SUM(L$2:L772)-SUM(AB$2:AB772)</f>
        <v>-120503.22099999998</v>
      </c>
      <c r="AB772" s="344"/>
      <c r="AC772" s="345" t="e">
        <f t="shared" si="316"/>
        <v>#DIV/0!</v>
      </c>
      <c r="AD772" s="345" t="e">
        <f t="shared" si="317"/>
        <v>#DIV/0!</v>
      </c>
    </row>
    <row r="773" spans="1:30" x14ac:dyDescent="0.25">
      <c r="A773" s="402"/>
      <c r="B773" s="336"/>
      <c r="C773" s="299"/>
      <c r="D773" s="147"/>
      <c r="E773" s="22"/>
      <c r="F773" s="158">
        <f t="shared" si="297"/>
        <v>14980</v>
      </c>
      <c r="G773" s="309">
        <f t="shared" si="298"/>
        <v>8.0446075433911872</v>
      </c>
      <c r="H773" s="159">
        <f t="shared" si="299"/>
        <v>120508.22099999998</v>
      </c>
      <c r="I773" s="347">
        <f t="shared" si="300"/>
        <v>-120508.22099999998</v>
      </c>
      <c r="J773" s="310">
        <f t="shared" si="301"/>
        <v>-1</v>
      </c>
      <c r="K773" s="159">
        <f t="shared" si="302"/>
        <v>0</v>
      </c>
      <c r="L773" s="159">
        <f t="shared" si="303"/>
        <v>-5</v>
      </c>
      <c r="M773" s="159">
        <f t="shared" si="304"/>
        <v>5</v>
      </c>
      <c r="N773" s="159">
        <f t="shared" si="305"/>
        <v>0</v>
      </c>
      <c r="O773" s="46"/>
      <c r="P773" s="309">
        <f t="shared" si="306"/>
        <v>-8.0446075433911872</v>
      </c>
      <c r="Q773" s="159">
        <f t="shared" si="307"/>
        <v>-5</v>
      </c>
      <c r="R773" s="341"/>
      <c r="S773" s="341">
        <f t="shared" si="308"/>
        <v>-42991.220999999976</v>
      </c>
      <c r="T773" s="341" t="e">
        <f t="shared" si="309"/>
        <v>#DIV/0!</v>
      </c>
      <c r="U773" s="341" t="e">
        <f t="shared" si="310"/>
        <v>#DIV/0!</v>
      </c>
      <c r="V773" s="159">
        <f t="shared" si="311"/>
        <v>77517</v>
      </c>
      <c r="W773" s="309" t="e">
        <f t="shared" si="312"/>
        <v>#DIV/0!</v>
      </c>
      <c r="X773" s="309" t="e">
        <f t="shared" si="313"/>
        <v>#DIV/0!</v>
      </c>
      <c r="Y773" s="309" t="e">
        <f t="shared" si="314"/>
        <v>#DIV/0!</v>
      </c>
      <c r="Z773" s="342" t="e">
        <f t="shared" si="315"/>
        <v>#DIV/0!</v>
      </c>
      <c r="AA773" s="343">
        <f>SUM(L$2:L773)-SUM(AB$2:AB773)</f>
        <v>-120508.22099999998</v>
      </c>
      <c r="AB773" s="344"/>
      <c r="AC773" s="345" t="e">
        <f t="shared" si="316"/>
        <v>#DIV/0!</v>
      </c>
      <c r="AD773" s="345" t="e">
        <f t="shared" si="317"/>
        <v>#DIV/0!</v>
      </c>
    </row>
    <row r="774" spans="1:30" x14ac:dyDescent="0.25">
      <c r="A774" s="402"/>
      <c r="B774" s="336"/>
      <c r="C774" s="299"/>
      <c r="D774" s="147"/>
      <c r="E774" s="22"/>
      <c r="F774" s="158">
        <f t="shared" si="297"/>
        <v>14980</v>
      </c>
      <c r="G774" s="309">
        <f t="shared" si="298"/>
        <v>8.044941321762348</v>
      </c>
      <c r="H774" s="159">
        <f t="shared" si="299"/>
        <v>120513.22099999998</v>
      </c>
      <c r="I774" s="347">
        <f t="shared" si="300"/>
        <v>-120513.22099999998</v>
      </c>
      <c r="J774" s="310">
        <f t="shared" si="301"/>
        <v>-1</v>
      </c>
      <c r="K774" s="159">
        <f t="shared" si="302"/>
        <v>0</v>
      </c>
      <c r="L774" s="159">
        <f t="shared" si="303"/>
        <v>-5</v>
      </c>
      <c r="M774" s="159">
        <f t="shared" si="304"/>
        <v>5</v>
      </c>
      <c r="N774" s="159">
        <f t="shared" si="305"/>
        <v>0</v>
      </c>
      <c r="O774" s="46"/>
      <c r="P774" s="309">
        <f t="shared" si="306"/>
        <v>-8.044941321762348</v>
      </c>
      <c r="Q774" s="159">
        <f t="shared" si="307"/>
        <v>-5</v>
      </c>
      <c r="R774" s="341"/>
      <c r="S774" s="341">
        <f t="shared" si="308"/>
        <v>-42996.220999999976</v>
      </c>
      <c r="T774" s="341" t="e">
        <f t="shared" si="309"/>
        <v>#DIV/0!</v>
      </c>
      <c r="U774" s="341" t="e">
        <f t="shared" si="310"/>
        <v>#DIV/0!</v>
      </c>
      <c r="V774" s="159">
        <f t="shared" si="311"/>
        <v>77517</v>
      </c>
      <c r="W774" s="309" t="e">
        <f t="shared" si="312"/>
        <v>#DIV/0!</v>
      </c>
      <c r="X774" s="309" t="e">
        <f t="shared" si="313"/>
        <v>#DIV/0!</v>
      </c>
      <c r="Y774" s="309" t="e">
        <f t="shared" si="314"/>
        <v>#DIV/0!</v>
      </c>
      <c r="Z774" s="342" t="e">
        <f t="shared" si="315"/>
        <v>#DIV/0!</v>
      </c>
      <c r="AA774" s="343">
        <f>SUM(L$2:L774)-SUM(AB$2:AB774)</f>
        <v>-120513.22099999998</v>
      </c>
      <c r="AB774" s="344"/>
      <c r="AC774" s="345" t="e">
        <f t="shared" si="316"/>
        <v>#DIV/0!</v>
      </c>
      <c r="AD774" s="345" t="e">
        <f t="shared" si="317"/>
        <v>#DIV/0!</v>
      </c>
    </row>
    <row r="775" spans="1:30" x14ac:dyDescent="0.25">
      <c r="A775" s="402"/>
      <c r="B775" s="336"/>
      <c r="C775" s="299"/>
      <c r="D775" s="147"/>
      <c r="E775" s="22"/>
      <c r="F775" s="158">
        <f t="shared" si="297"/>
        <v>14980</v>
      </c>
      <c r="G775" s="309">
        <f t="shared" si="298"/>
        <v>8.0452751001335105</v>
      </c>
      <c r="H775" s="159">
        <f t="shared" si="299"/>
        <v>120518.22099999998</v>
      </c>
      <c r="I775" s="347">
        <f t="shared" si="300"/>
        <v>-120518.22099999998</v>
      </c>
      <c r="J775" s="310">
        <f t="shared" si="301"/>
        <v>-1</v>
      </c>
      <c r="K775" s="159">
        <f t="shared" si="302"/>
        <v>0</v>
      </c>
      <c r="L775" s="159">
        <f t="shared" si="303"/>
        <v>-5</v>
      </c>
      <c r="M775" s="159">
        <f t="shared" si="304"/>
        <v>5</v>
      </c>
      <c r="N775" s="159">
        <f t="shared" si="305"/>
        <v>0</v>
      </c>
      <c r="O775" s="46"/>
      <c r="P775" s="309">
        <f t="shared" si="306"/>
        <v>-8.0452751001335105</v>
      </c>
      <c r="Q775" s="159">
        <f t="shared" si="307"/>
        <v>-5</v>
      </c>
      <c r="R775" s="341"/>
      <c r="S775" s="341">
        <f t="shared" si="308"/>
        <v>-43001.220999999976</v>
      </c>
      <c r="T775" s="341" t="e">
        <f t="shared" si="309"/>
        <v>#DIV/0!</v>
      </c>
      <c r="U775" s="341" t="e">
        <f t="shared" si="310"/>
        <v>#DIV/0!</v>
      </c>
      <c r="V775" s="159">
        <f t="shared" si="311"/>
        <v>77517</v>
      </c>
      <c r="W775" s="309" t="e">
        <f t="shared" si="312"/>
        <v>#DIV/0!</v>
      </c>
      <c r="X775" s="309" t="e">
        <f t="shared" si="313"/>
        <v>#DIV/0!</v>
      </c>
      <c r="Y775" s="309" t="e">
        <f t="shared" si="314"/>
        <v>#DIV/0!</v>
      </c>
      <c r="Z775" s="342" t="e">
        <f t="shared" si="315"/>
        <v>#DIV/0!</v>
      </c>
      <c r="AA775" s="343">
        <f>SUM(L$2:L775)-SUM(AB$2:AB775)</f>
        <v>-120518.22099999998</v>
      </c>
      <c r="AB775" s="344"/>
      <c r="AC775" s="345" t="e">
        <f t="shared" si="316"/>
        <v>#DIV/0!</v>
      </c>
      <c r="AD775" s="345" t="e">
        <f t="shared" si="317"/>
        <v>#DIV/0!</v>
      </c>
    </row>
    <row r="776" spans="1:30" x14ac:dyDescent="0.25">
      <c r="A776" s="402"/>
      <c r="B776" s="336"/>
      <c r="C776" s="299"/>
      <c r="D776" s="147"/>
      <c r="E776" s="22"/>
      <c r="F776" s="158">
        <f t="shared" si="297"/>
        <v>14980</v>
      </c>
      <c r="G776" s="309">
        <f t="shared" si="298"/>
        <v>8.0456088785046713</v>
      </c>
      <c r="H776" s="159">
        <f t="shared" si="299"/>
        <v>120523.22099999998</v>
      </c>
      <c r="I776" s="347">
        <f t="shared" si="300"/>
        <v>-120523.22099999998</v>
      </c>
      <c r="J776" s="310">
        <f t="shared" si="301"/>
        <v>-1</v>
      </c>
      <c r="K776" s="159">
        <f t="shared" si="302"/>
        <v>0</v>
      </c>
      <c r="L776" s="159">
        <f t="shared" si="303"/>
        <v>-5</v>
      </c>
      <c r="M776" s="159">
        <f t="shared" si="304"/>
        <v>5</v>
      </c>
      <c r="N776" s="159">
        <f t="shared" si="305"/>
        <v>0</v>
      </c>
      <c r="O776" s="46"/>
      <c r="P776" s="309">
        <f t="shared" si="306"/>
        <v>-8.0456088785046713</v>
      </c>
      <c r="Q776" s="159">
        <f t="shared" si="307"/>
        <v>-5</v>
      </c>
      <c r="R776" s="341"/>
      <c r="S776" s="341">
        <f t="shared" si="308"/>
        <v>-43006.220999999976</v>
      </c>
      <c r="T776" s="341" t="e">
        <f t="shared" si="309"/>
        <v>#DIV/0!</v>
      </c>
      <c r="U776" s="341" t="e">
        <f t="shared" si="310"/>
        <v>#DIV/0!</v>
      </c>
      <c r="V776" s="159">
        <f t="shared" si="311"/>
        <v>77517</v>
      </c>
      <c r="W776" s="309" t="e">
        <f t="shared" si="312"/>
        <v>#DIV/0!</v>
      </c>
      <c r="X776" s="309" t="e">
        <f t="shared" si="313"/>
        <v>#DIV/0!</v>
      </c>
      <c r="Y776" s="309" t="e">
        <f t="shared" si="314"/>
        <v>#DIV/0!</v>
      </c>
      <c r="Z776" s="342" t="e">
        <f t="shared" si="315"/>
        <v>#DIV/0!</v>
      </c>
      <c r="AA776" s="343">
        <f>SUM(L$2:L776)-SUM(AB$2:AB776)</f>
        <v>-120523.22099999998</v>
      </c>
      <c r="AB776" s="344"/>
      <c r="AC776" s="345" t="e">
        <f t="shared" si="316"/>
        <v>#DIV/0!</v>
      </c>
      <c r="AD776" s="345" t="e">
        <f t="shared" si="317"/>
        <v>#DIV/0!</v>
      </c>
    </row>
    <row r="777" spans="1:30" x14ac:dyDescent="0.25">
      <c r="A777" s="402"/>
      <c r="B777" s="336"/>
      <c r="C777" s="299"/>
      <c r="D777" s="147"/>
      <c r="E777" s="22"/>
      <c r="F777" s="158">
        <f t="shared" si="297"/>
        <v>14980</v>
      </c>
      <c r="G777" s="309">
        <f t="shared" si="298"/>
        <v>8.0459426568758321</v>
      </c>
      <c r="H777" s="159">
        <f t="shared" si="299"/>
        <v>120528.22099999998</v>
      </c>
      <c r="I777" s="347">
        <f t="shared" si="300"/>
        <v>-120528.22099999998</v>
      </c>
      <c r="J777" s="310">
        <f t="shared" si="301"/>
        <v>-1</v>
      </c>
      <c r="K777" s="159">
        <f t="shared" si="302"/>
        <v>0</v>
      </c>
      <c r="L777" s="159">
        <f t="shared" si="303"/>
        <v>-5</v>
      </c>
      <c r="M777" s="159">
        <f t="shared" si="304"/>
        <v>5</v>
      </c>
      <c r="N777" s="159">
        <f t="shared" si="305"/>
        <v>0</v>
      </c>
      <c r="O777" s="46"/>
      <c r="P777" s="309">
        <f t="shared" si="306"/>
        <v>-8.0459426568758321</v>
      </c>
      <c r="Q777" s="159">
        <f t="shared" si="307"/>
        <v>-5</v>
      </c>
      <c r="R777" s="341"/>
      <c r="S777" s="341">
        <f t="shared" si="308"/>
        <v>-43011.220999999976</v>
      </c>
      <c r="T777" s="341" t="e">
        <f t="shared" si="309"/>
        <v>#DIV/0!</v>
      </c>
      <c r="U777" s="341" t="e">
        <f t="shared" si="310"/>
        <v>#DIV/0!</v>
      </c>
      <c r="V777" s="159">
        <f t="shared" si="311"/>
        <v>77517</v>
      </c>
      <c r="W777" s="309" t="e">
        <f t="shared" si="312"/>
        <v>#DIV/0!</v>
      </c>
      <c r="X777" s="309" t="e">
        <f t="shared" si="313"/>
        <v>#DIV/0!</v>
      </c>
      <c r="Y777" s="309" t="e">
        <f t="shared" si="314"/>
        <v>#DIV/0!</v>
      </c>
      <c r="Z777" s="342" t="e">
        <f t="shared" si="315"/>
        <v>#DIV/0!</v>
      </c>
      <c r="AA777" s="343">
        <f>SUM(L$2:L777)-SUM(AB$2:AB777)</f>
        <v>-120528.22099999998</v>
      </c>
      <c r="AB777" s="344"/>
      <c r="AC777" s="345" t="e">
        <f t="shared" si="316"/>
        <v>#DIV/0!</v>
      </c>
      <c r="AD777" s="345" t="e">
        <f t="shared" si="317"/>
        <v>#DIV/0!</v>
      </c>
    </row>
    <row r="778" spans="1:30" x14ac:dyDescent="0.25">
      <c r="A778" s="402"/>
      <c r="B778" s="336"/>
      <c r="C778" s="299"/>
      <c r="D778" s="147"/>
      <c r="E778" s="22"/>
      <c r="F778" s="158">
        <f t="shared" si="297"/>
        <v>14980</v>
      </c>
      <c r="G778" s="309">
        <f t="shared" si="298"/>
        <v>8.0462764352469947</v>
      </c>
      <c r="H778" s="159">
        <f t="shared" si="299"/>
        <v>120533.22099999998</v>
      </c>
      <c r="I778" s="347">
        <f t="shared" si="300"/>
        <v>-120533.22099999998</v>
      </c>
      <c r="J778" s="310">
        <f t="shared" si="301"/>
        <v>-1</v>
      </c>
      <c r="K778" s="159">
        <f t="shared" si="302"/>
        <v>0</v>
      </c>
      <c r="L778" s="159">
        <f t="shared" si="303"/>
        <v>-5</v>
      </c>
      <c r="M778" s="159">
        <f t="shared" si="304"/>
        <v>5</v>
      </c>
      <c r="N778" s="159">
        <f t="shared" si="305"/>
        <v>0</v>
      </c>
      <c r="O778" s="46"/>
      <c r="P778" s="309">
        <f t="shared" si="306"/>
        <v>-8.0462764352469947</v>
      </c>
      <c r="Q778" s="159">
        <f t="shared" si="307"/>
        <v>-5</v>
      </c>
      <c r="R778" s="341"/>
      <c r="S778" s="341">
        <f t="shared" si="308"/>
        <v>-43016.220999999976</v>
      </c>
      <c r="T778" s="341" t="e">
        <f t="shared" si="309"/>
        <v>#DIV/0!</v>
      </c>
      <c r="U778" s="341" t="e">
        <f t="shared" si="310"/>
        <v>#DIV/0!</v>
      </c>
      <c r="V778" s="159">
        <f t="shared" si="311"/>
        <v>77517</v>
      </c>
      <c r="W778" s="309" t="e">
        <f t="shared" si="312"/>
        <v>#DIV/0!</v>
      </c>
      <c r="X778" s="309" t="e">
        <f t="shared" si="313"/>
        <v>#DIV/0!</v>
      </c>
      <c r="Y778" s="309" t="e">
        <f t="shared" si="314"/>
        <v>#DIV/0!</v>
      </c>
      <c r="Z778" s="342" t="e">
        <f t="shared" si="315"/>
        <v>#DIV/0!</v>
      </c>
      <c r="AA778" s="343">
        <f>SUM(L$2:L778)-SUM(AB$2:AB778)</f>
        <v>-120533.22099999998</v>
      </c>
      <c r="AB778" s="344"/>
      <c r="AC778" s="345" t="e">
        <f t="shared" si="316"/>
        <v>#DIV/0!</v>
      </c>
      <c r="AD778" s="345" t="e">
        <f t="shared" si="317"/>
        <v>#DIV/0!</v>
      </c>
    </row>
    <row r="779" spans="1:30" x14ac:dyDescent="0.25">
      <c r="A779" s="402"/>
      <c r="B779" s="336"/>
      <c r="C779" s="299"/>
      <c r="D779" s="147"/>
      <c r="E779" s="22"/>
      <c r="F779" s="158">
        <f t="shared" si="297"/>
        <v>14980</v>
      </c>
      <c r="G779" s="309">
        <f t="shared" si="298"/>
        <v>8.0466102136181554</v>
      </c>
      <c r="H779" s="159">
        <f t="shared" si="299"/>
        <v>120538.22099999998</v>
      </c>
      <c r="I779" s="347">
        <f t="shared" si="300"/>
        <v>-120538.22099999998</v>
      </c>
      <c r="J779" s="310">
        <f t="shared" si="301"/>
        <v>-1</v>
      </c>
      <c r="K779" s="159">
        <f t="shared" si="302"/>
        <v>0</v>
      </c>
      <c r="L779" s="159">
        <f t="shared" si="303"/>
        <v>-5</v>
      </c>
      <c r="M779" s="159">
        <f t="shared" si="304"/>
        <v>5</v>
      </c>
      <c r="N779" s="159">
        <f t="shared" si="305"/>
        <v>0</v>
      </c>
      <c r="O779" s="46"/>
      <c r="P779" s="309">
        <f t="shared" si="306"/>
        <v>-8.0466102136181554</v>
      </c>
      <c r="Q779" s="159">
        <f t="shared" si="307"/>
        <v>-5</v>
      </c>
      <c r="R779" s="341"/>
      <c r="S779" s="341">
        <f t="shared" si="308"/>
        <v>-43021.220999999976</v>
      </c>
      <c r="T779" s="341" t="e">
        <f t="shared" si="309"/>
        <v>#DIV/0!</v>
      </c>
      <c r="U779" s="341" t="e">
        <f t="shared" si="310"/>
        <v>#DIV/0!</v>
      </c>
      <c r="V779" s="159">
        <f t="shared" si="311"/>
        <v>77517</v>
      </c>
      <c r="W779" s="309" t="e">
        <f t="shared" si="312"/>
        <v>#DIV/0!</v>
      </c>
      <c r="X779" s="309" t="e">
        <f t="shared" si="313"/>
        <v>#DIV/0!</v>
      </c>
      <c r="Y779" s="309" t="e">
        <f t="shared" si="314"/>
        <v>#DIV/0!</v>
      </c>
      <c r="Z779" s="342" t="e">
        <f t="shared" si="315"/>
        <v>#DIV/0!</v>
      </c>
      <c r="AA779" s="343">
        <f>SUM(L$2:L779)-SUM(AB$2:AB779)</f>
        <v>-120538.22099999998</v>
      </c>
      <c r="AB779" s="344"/>
      <c r="AC779" s="345" t="e">
        <f t="shared" si="316"/>
        <v>#DIV/0!</v>
      </c>
      <c r="AD779" s="345" t="e">
        <f t="shared" si="317"/>
        <v>#DIV/0!</v>
      </c>
    </row>
    <row r="780" spans="1:30" x14ac:dyDescent="0.25">
      <c r="A780" s="402"/>
      <c r="B780" s="336"/>
      <c r="C780" s="299"/>
      <c r="D780" s="147"/>
      <c r="E780" s="22"/>
      <c r="F780" s="158">
        <f t="shared" si="297"/>
        <v>14980</v>
      </c>
      <c r="G780" s="309">
        <f t="shared" si="298"/>
        <v>8.046943991989318</v>
      </c>
      <c r="H780" s="159">
        <f t="shared" si="299"/>
        <v>120543.22099999998</v>
      </c>
      <c r="I780" s="347">
        <f t="shared" si="300"/>
        <v>-120543.22099999998</v>
      </c>
      <c r="J780" s="310">
        <f t="shared" si="301"/>
        <v>-1</v>
      </c>
      <c r="K780" s="159">
        <f t="shared" si="302"/>
        <v>0</v>
      </c>
      <c r="L780" s="159">
        <f t="shared" si="303"/>
        <v>-5</v>
      </c>
      <c r="M780" s="159">
        <f t="shared" si="304"/>
        <v>5</v>
      </c>
      <c r="N780" s="159">
        <f t="shared" si="305"/>
        <v>0</v>
      </c>
      <c r="O780" s="46"/>
      <c r="P780" s="309">
        <f t="shared" si="306"/>
        <v>-8.046943991989318</v>
      </c>
      <c r="Q780" s="159">
        <f t="shared" si="307"/>
        <v>-5</v>
      </c>
      <c r="R780" s="341"/>
      <c r="S780" s="341">
        <f t="shared" si="308"/>
        <v>-43026.220999999976</v>
      </c>
      <c r="T780" s="341" t="e">
        <f t="shared" si="309"/>
        <v>#DIV/0!</v>
      </c>
      <c r="U780" s="341" t="e">
        <f t="shared" si="310"/>
        <v>#DIV/0!</v>
      </c>
      <c r="V780" s="159">
        <f t="shared" si="311"/>
        <v>77517</v>
      </c>
      <c r="W780" s="309" t="e">
        <f t="shared" si="312"/>
        <v>#DIV/0!</v>
      </c>
      <c r="X780" s="309" t="e">
        <f t="shared" si="313"/>
        <v>#DIV/0!</v>
      </c>
      <c r="Y780" s="309" t="e">
        <f t="shared" si="314"/>
        <v>#DIV/0!</v>
      </c>
      <c r="Z780" s="342" t="e">
        <f t="shared" si="315"/>
        <v>#DIV/0!</v>
      </c>
      <c r="AA780" s="343">
        <f>SUM(L$2:L780)-SUM(AB$2:AB780)</f>
        <v>-120543.22099999998</v>
      </c>
      <c r="AB780" s="344"/>
      <c r="AC780" s="345" t="e">
        <f t="shared" si="316"/>
        <v>#DIV/0!</v>
      </c>
      <c r="AD780" s="345" t="e">
        <f t="shared" si="317"/>
        <v>#DIV/0!</v>
      </c>
    </row>
    <row r="781" spans="1:30" x14ac:dyDescent="0.25">
      <c r="A781" s="402"/>
      <c r="B781" s="336"/>
      <c r="C781" s="299"/>
      <c r="D781" s="147"/>
      <c r="E781" s="22"/>
      <c r="F781" s="158">
        <f t="shared" si="297"/>
        <v>14980</v>
      </c>
      <c r="G781" s="309">
        <f t="shared" si="298"/>
        <v>8.0472777703604788</v>
      </c>
      <c r="H781" s="159">
        <f t="shared" si="299"/>
        <v>120548.22099999998</v>
      </c>
      <c r="I781" s="347">
        <f t="shared" si="300"/>
        <v>-120548.22099999998</v>
      </c>
      <c r="J781" s="310">
        <f t="shared" si="301"/>
        <v>-1</v>
      </c>
      <c r="K781" s="159">
        <f t="shared" si="302"/>
        <v>0</v>
      </c>
      <c r="L781" s="159">
        <f t="shared" si="303"/>
        <v>-5</v>
      </c>
      <c r="M781" s="159">
        <f t="shared" si="304"/>
        <v>5</v>
      </c>
      <c r="N781" s="159">
        <f t="shared" si="305"/>
        <v>0</v>
      </c>
      <c r="O781" s="46"/>
      <c r="P781" s="309">
        <f t="shared" si="306"/>
        <v>-8.0472777703604788</v>
      </c>
      <c r="Q781" s="159">
        <f t="shared" si="307"/>
        <v>-5</v>
      </c>
      <c r="R781" s="341"/>
      <c r="S781" s="341">
        <f t="shared" si="308"/>
        <v>-43031.220999999976</v>
      </c>
      <c r="T781" s="341" t="e">
        <f t="shared" si="309"/>
        <v>#DIV/0!</v>
      </c>
      <c r="U781" s="341" t="e">
        <f t="shared" si="310"/>
        <v>#DIV/0!</v>
      </c>
      <c r="V781" s="159">
        <f t="shared" si="311"/>
        <v>77517</v>
      </c>
      <c r="W781" s="309" t="e">
        <f t="shared" si="312"/>
        <v>#DIV/0!</v>
      </c>
      <c r="X781" s="309" t="e">
        <f t="shared" si="313"/>
        <v>#DIV/0!</v>
      </c>
      <c r="Y781" s="309" t="e">
        <f t="shared" si="314"/>
        <v>#DIV/0!</v>
      </c>
      <c r="Z781" s="342" t="e">
        <f t="shared" si="315"/>
        <v>#DIV/0!</v>
      </c>
      <c r="AA781" s="343">
        <f>SUM(L$2:L781)-SUM(AB$2:AB781)</f>
        <v>-120548.22099999998</v>
      </c>
      <c r="AB781" s="344"/>
      <c r="AC781" s="345" t="e">
        <f t="shared" si="316"/>
        <v>#DIV/0!</v>
      </c>
      <c r="AD781" s="345" t="e">
        <f t="shared" si="317"/>
        <v>#DIV/0!</v>
      </c>
    </row>
    <row r="782" spans="1:30" x14ac:dyDescent="0.25">
      <c r="A782" s="402"/>
      <c r="B782" s="336"/>
      <c r="C782" s="299"/>
      <c r="D782" s="147"/>
      <c r="E782" s="22"/>
      <c r="F782" s="158">
        <f t="shared" si="297"/>
        <v>14980</v>
      </c>
      <c r="G782" s="309">
        <f t="shared" si="298"/>
        <v>8.0476115487316413</v>
      </c>
      <c r="H782" s="159">
        <f t="shared" si="299"/>
        <v>120553.22099999998</v>
      </c>
      <c r="I782" s="347">
        <f t="shared" si="300"/>
        <v>-120553.22099999998</v>
      </c>
      <c r="J782" s="310">
        <f t="shared" si="301"/>
        <v>-1</v>
      </c>
      <c r="K782" s="159">
        <f t="shared" si="302"/>
        <v>0</v>
      </c>
      <c r="L782" s="159">
        <f t="shared" si="303"/>
        <v>-5</v>
      </c>
      <c r="M782" s="159">
        <f t="shared" si="304"/>
        <v>5</v>
      </c>
      <c r="N782" s="159">
        <f t="shared" si="305"/>
        <v>0</v>
      </c>
      <c r="O782" s="46"/>
      <c r="P782" s="309">
        <f t="shared" si="306"/>
        <v>-8.0476115487316413</v>
      </c>
      <c r="Q782" s="159">
        <f t="shared" si="307"/>
        <v>-5</v>
      </c>
      <c r="R782" s="341"/>
      <c r="S782" s="341">
        <f t="shared" si="308"/>
        <v>-43036.220999999976</v>
      </c>
      <c r="T782" s="341" t="e">
        <f t="shared" si="309"/>
        <v>#DIV/0!</v>
      </c>
      <c r="U782" s="341" t="e">
        <f t="shared" si="310"/>
        <v>#DIV/0!</v>
      </c>
      <c r="V782" s="159">
        <f t="shared" si="311"/>
        <v>77517</v>
      </c>
      <c r="W782" s="309" t="e">
        <f t="shared" si="312"/>
        <v>#DIV/0!</v>
      </c>
      <c r="X782" s="309" t="e">
        <f t="shared" si="313"/>
        <v>#DIV/0!</v>
      </c>
      <c r="Y782" s="309" t="e">
        <f t="shared" si="314"/>
        <v>#DIV/0!</v>
      </c>
      <c r="Z782" s="342" t="e">
        <f t="shared" si="315"/>
        <v>#DIV/0!</v>
      </c>
      <c r="AA782" s="343">
        <f>SUM(L$2:L782)-SUM(AB$2:AB782)</f>
        <v>-120553.22099999998</v>
      </c>
      <c r="AB782" s="344"/>
      <c r="AC782" s="345" t="e">
        <f t="shared" si="316"/>
        <v>#DIV/0!</v>
      </c>
      <c r="AD782" s="345" t="e">
        <f t="shared" si="317"/>
        <v>#DIV/0!</v>
      </c>
    </row>
    <row r="783" spans="1:30" x14ac:dyDescent="0.25">
      <c r="A783" s="402"/>
      <c r="B783" s="336"/>
      <c r="C783" s="299"/>
      <c r="D783" s="147"/>
      <c r="E783" s="22"/>
      <c r="F783" s="158">
        <f t="shared" si="297"/>
        <v>14980</v>
      </c>
      <c r="G783" s="309">
        <f t="shared" si="298"/>
        <v>8.0479453271028021</v>
      </c>
      <c r="H783" s="159">
        <f t="shared" si="299"/>
        <v>120558.22099999998</v>
      </c>
      <c r="I783" s="347">
        <f t="shared" si="300"/>
        <v>-120558.22099999998</v>
      </c>
      <c r="J783" s="310">
        <f t="shared" si="301"/>
        <v>-1</v>
      </c>
      <c r="K783" s="159">
        <f t="shared" si="302"/>
        <v>0</v>
      </c>
      <c r="L783" s="159">
        <f t="shared" si="303"/>
        <v>-5</v>
      </c>
      <c r="M783" s="159">
        <f t="shared" si="304"/>
        <v>5</v>
      </c>
      <c r="N783" s="159">
        <f t="shared" si="305"/>
        <v>0</v>
      </c>
      <c r="O783" s="46"/>
      <c r="P783" s="309">
        <f t="shared" si="306"/>
        <v>-8.0479453271028021</v>
      </c>
      <c r="Q783" s="159">
        <f t="shared" si="307"/>
        <v>-5</v>
      </c>
      <c r="R783" s="341"/>
      <c r="S783" s="341">
        <f t="shared" si="308"/>
        <v>-43041.220999999976</v>
      </c>
      <c r="T783" s="341" t="e">
        <f t="shared" si="309"/>
        <v>#DIV/0!</v>
      </c>
      <c r="U783" s="341" t="e">
        <f t="shared" si="310"/>
        <v>#DIV/0!</v>
      </c>
      <c r="V783" s="159">
        <f t="shared" si="311"/>
        <v>77517</v>
      </c>
      <c r="W783" s="309" t="e">
        <f t="shared" si="312"/>
        <v>#DIV/0!</v>
      </c>
      <c r="X783" s="309" t="e">
        <f t="shared" si="313"/>
        <v>#DIV/0!</v>
      </c>
      <c r="Y783" s="309" t="e">
        <f t="shared" si="314"/>
        <v>#DIV/0!</v>
      </c>
      <c r="Z783" s="342" t="e">
        <f t="shared" si="315"/>
        <v>#DIV/0!</v>
      </c>
      <c r="AA783" s="343">
        <f>SUM(L$2:L783)-SUM(AB$2:AB783)</f>
        <v>-120558.22099999998</v>
      </c>
      <c r="AB783" s="344"/>
      <c r="AC783" s="345" t="e">
        <f t="shared" si="316"/>
        <v>#DIV/0!</v>
      </c>
      <c r="AD783" s="345" t="e">
        <f t="shared" si="317"/>
        <v>#DIV/0!</v>
      </c>
    </row>
    <row r="784" spans="1:30" x14ac:dyDescent="0.25">
      <c r="A784" s="402"/>
      <c r="B784" s="336"/>
      <c r="C784" s="299"/>
      <c r="D784" s="147"/>
      <c r="E784" s="22"/>
      <c r="F784" s="158">
        <f t="shared" si="297"/>
        <v>14980</v>
      </c>
      <c r="G784" s="309">
        <f t="shared" si="298"/>
        <v>8.0482791054739629</v>
      </c>
      <c r="H784" s="159">
        <f t="shared" si="299"/>
        <v>120563.22099999998</v>
      </c>
      <c r="I784" s="347">
        <f t="shared" si="300"/>
        <v>-120563.22099999998</v>
      </c>
      <c r="J784" s="310">
        <f t="shared" si="301"/>
        <v>-1</v>
      </c>
      <c r="K784" s="159">
        <f t="shared" si="302"/>
        <v>0</v>
      </c>
      <c r="L784" s="159">
        <f t="shared" si="303"/>
        <v>-5</v>
      </c>
      <c r="M784" s="159">
        <f t="shared" si="304"/>
        <v>5</v>
      </c>
      <c r="N784" s="159">
        <f t="shared" si="305"/>
        <v>0</v>
      </c>
      <c r="O784" s="46"/>
      <c r="P784" s="309">
        <f t="shared" si="306"/>
        <v>-8.0482791054739629</v>
      </c>
      <c r="Q784" s="159">
        <f t="shared" si="307"/>
        <v>-5</v>
      </c>
      <c r="R784" s="341"/>
      <c r="S784" s="341">
        <f t="shared" si="308"/>
        <v>-43046.220999999976</v>
      </c>
      <c r="T784" s="341" t="e">
        <f t="shared" si="309"/>
        <v>#DIV/0!</v>
      </c>
      <c r="U784" s="341" t="e">
        <f t="shared" si="310"/>
        <v>#DIV/0!</v>
      </c>
      <c r="V784" s="159">
        <f t="shared" si="311"/>
        <v>77517</v>
      </c>
      <c r="W784" s="309" t="e">
        <f t="shared" si="312"/>
        <v>#DIV/0!</v>
      </c>
      <c r="X784" s="309" t="e">
        <f t="shared" si="313"/>
        <v>#DIV/0!</v>
      </c>
      <c r="Y784" s="309" t="e">
        <f t="shared" si="314"/>
        <v>#DIV/0!</v>
      </c>
      <c r="Z784" s="342" t="e">
        <f t="shared" si="315"/>
        <v>#DIV/0!</v>
      </c>
      <c r="AA784" s="343">
        <f>SUM(L$2:L784)-SUM(AB$2:AB784)</f>
        <v>-120563.22099999998</v>
      </c>
      <c r="AB784" s="344"/>
      <c r="AC784" s="345" t="e">
        <f t="shared" si="316"/>
        <v>#DIV/0!</v>
      </c>
      <c r="AD784" s="345" t="e">
        <f t="shared" si="317"/>
        <v>#DIV/0!</v>
      </c>
    </row>
    <row r="785" spans="1:30" x14ac:dyDescent="0.25">
      <c r="A785" s="402"/>
      <c r="B785" s="336"/>
      <c r="C785" s="299"/>
      <c r="D785" s="147"/>
      <c r="E785" s="22"/>
      <c r="F785" s="158">
        <f t="shared" si="297"/>
        <v>14980</v>
      </c>
      <c r="G785" s="309">
        <f t="shared" si="298"/>
        <v>8.0486128838451254</v>
      </c>
      <c r="H785" s="159">
        <f t="shared" si="299"/>
        <v>120568.22099999998</v>
      </c>
      <c r="I785" s="347">
        <f t="shared" si="300"/>
        <v>-120568.22099999998</v>
      </c>
      <c r="J785" s="310">
        <f t="shared" si="301"/>
        <v>-1</v>
      </c>
      <c r="K785" s="159">
        <f t="shared" si="302"/>
        <v>0</v>
      </c>
      <c r="L785" s="159">
        <f t="shared" si="303"/>
        <v>-5</v>
      </c>
      <c r="M785" s="159">
        <f t="shared" si="304"/>
        <v>5</v>
      </c>
      <c r="N785" s="159">
        <f t="shared" si="305"/>
        <v>0</v>
      </c>
      <c r="O785" s="46"/>
      <c r="P785" s="309">
        <f t="shared" si="306"/>
        <v>-8.0486128838451254</v>
      </c>
      <c r="Q785" s="159">
        <f t="shared" si="307"/>
        <v>-5</v>
      </c>
      <c r="R785" s="341"/>
      <c r="S785" s="341">
        <f t="shared" si="308"/>
        <v>-43051.220999999976</v>
      </c>
      <c r="T785" s="341" t="e">
        <f t="shared" si="309"/>
        <v>#DIV/0!</v>
      </c>
      <c r="U785" s="341" t="e">
        <f t="shared" si="310"/>
        <v>#DIV/0!</v>
      </c>
      <c r="V785" s="159">
        <f t="shared" si="311"/>
        <v>77517</v>
      </c>
      <c r="W785" s="309" t="e">
        <f t="shared" si="312"/>
        <v>#DIV/0!</v>
      </c>
      <c r="X785" s="309" t="e">
        <f t="shared" si="313"/>
        <v>#DIV/0!</v>
      </c>
      <c r="Y785" s="309" t="e">
        <f t="shared" si="314"/>
        <v>#DIV/0!</v>
      </c>
      <c r="Z785" s="342" t="e">
        <f t="shared" si="315"/>
        <v>#DIV/0!</v>
      </c>
      <c r="AA785" s="343">
        <f>SUM(L$2:L785)-SUM(AB$2:AB785)</f>
        <v>-120568.22099999998</v>
      </c>
      <c r="AB785" s="344"/>
      <c r="AC785" s="345" t="e">
        <f t="shared" si="316"/>
        <v>#DIV/0!</v>
      </c>
      <c r="AD785" s="345" t="e">
        <f t="shared" si="317"/>
        <v>#DIV/0!</v>
      </c>
    </row>
    <row r="786" spans="1:30" x14ac:dyDescent="0.25">
      <c r="A786" s="402"/>
      <c r="B786" s="336"/>
      <c r="C786" s="299"/>
      <c r="D786" s="147"/>
      <c r="E786" s="22"/>
      <c r="F786" s="158">
        <f t="shared" si="297"/>
        <v>14980</v>
      </c>
      <c r="G786" s="309">
        <f t="shared" si="298"/>
        <v>8.0489466622162862</v>
      </c>
      <c r="H786" s="159">
        <f t="shared" si="299"/>
        <v>120573.22099999998</v>
      </c>
      <c r="I786" s="347">
        <f t="shared" si="300"/>
        <v>-120573.22099999998</v>
      </c>
      <c r="J786" s="310">
        <f t="shared" si="301"/>
        <v>-1</v>
      </c>
      <c r="K786" s="159">
        <f t="shared" si="302"/>
        <v>0</v>
      </c>
      <c r="L786" s="159">
        <f t="shared" si="303"/>
        <v>-5</v>
      </c>
      <c r="M786" s="159">
        <f t="shared" si="304"/>
        <v>5</v>
      </c>
      <c r="N786" s="159">
        <f t="shared" si="305"/>
        <v>0</v>
      </c>
      <c r="O786" s="46"/>
      <c r="P786" s="309">
        <f t="shared" si="306"/>
        <v>-8.0489466622162862</v>
      </c>
      <c r="Q786" s="159">
        <f t="shared" si="307"/>
        <v>-5</v>
      </c>
      <c r="R786" s="341"/>
      <c r="S786" s="341">
        <f t="shared" si="308"/>
        <v>-43056.220999999976</v>
      </c>
      <c r="T786" s="341" t="e">
        <f t="shared" si="309"/>
        <v>#DIV/0!</v>
      </c>
      <c r="U786" s="341" t="e">
        <f t="shared" si="310"/>
        <v>#DIV/0!</v>
      </c>
      <c r="V786" s="159">
        <f t="shared" si="311"/>
        <v>77517</v>
      </c>
      <c r="W786" s="309" t="e">
        <f t="shared" si="312"/>
        <v>#DIV/0!</v>
      </c>
      <c r="X786" s="309" t="e">
        <f t="shared" si="313"/>
        <v>#DIV/0!</v>
      </c>
      <c r="Y786" s="309" t="e">
        <f t="shared" si="314"/>
        <v>#DIV/0!</v>
      </c>
      <c r="Z786" s="342" t="e">
        <f t="shared" si="315"/>
        <v>#DIV/0!</v>
      </c>
      <c r="AA786" s="343">
        <f>SUM(L$2:L786)-SUM(AB$2:AB786)</f>
        <v>-120573.22099999998</v>
      </c>
      <c r="AB786" s="344"/>
      <c r="AC786" s="345" t="e">
        <f t="shared" si="316"/>
        <v>#DIV/0!</v>
      </c>
      <c r="AD786" s="345" t="e">
        <f t="shared" si="317"/>
        <v>#DIV/0!</v>
      </c>
    </row>
    <row r="787" spans="1:30" x14ac:dyDescent="0.25">
      <c r="A787" s="402"/>
      <c r="B787" s="336"/>
      <c r="C787" s="299"/>
      <c r="D787" s="147"/>
      <c r="E787" s="22"/>
      <c r="F787" s="158">
        <f t="shared" si="297"/>
        <v>14980</v>
      </c>
      <c r="G787" s="309">
        <f t="shared" si="298"/>
        <v>8.0492804405874487</v>
      </c>
      <c r="H787" s="159">
        <f t="shared" si="299"/>
        <v>120578.22099999998</v>
      </c>
      <c r="I787" s="347">
        <f t="shared" si="300"/>
        <v>-120578.22099999998</v>
      </c>
      <c r="J787" s="310">
        <f t="shared" si="301"/>
        <v>-1</v>
      </c>
      <c r="K787" s="159">
        <f t="shared" si="302"/>
        <v>0</v>
      </c>
      <c r="L787" s="159">
        <f t="shared" si="303"/>
        <v>-5</v>
      </c>
      <c r="M787" s="159">
        <f t="shared" si="304"/>
        <v>5</v>
      </c>
      <c r="N787" s="159">
        <f t="shared" si="305"/>
        <v>0</v>
      </c>
      <c r="O787" s="46"/>
      <c r="P787" s="309">
        <f t="shared" si="306"/>
        <v>-8.0492804405874487</v>
      </c>
      <c r="Q787" s="159">
        <f t="shared" si="307"/>
        <v>-5</v>
      </c>
      <c r="R787" s="341"/>
      <c r="S787" s="341">
        <f t="shared" si="308"/>
        <v>-43061.220999999976</v>
      </c>
      <c r="T787" s="341" t="e">
        <f t="shared" si="309"/>
        <v>#DIV/0!</v>
      </c>
      <c r="U787" s="341" t="e">
        <f t="shared" si="310"/>
        <v>#DIV/0!</v>
      </c>
      <c r="V787" s="159">
        <f t="shared" si="311"/>
        <v>77517</v>
      </c>
      <c r="W787" s="309" t="e">
        <f t="shared" si="312"/>
        <v>#DIV/0!</v>
      </c>
      <c r="X787" s="309" t="e">
        <f t="shared" si="313"/>
        <v>#DIV/0!</v>
      </c>
      <c r="Y787" s="309" t="e">
        <f t="shared" si="314"/>
        <v>#DIV/0!</v>
      </c>
      <c r="Z787" s="342" t="e">
        <f t="shared" si="315"/>
        <v>#DIV/0!</v>
      </c>
      <c r="AA787" s="343">
        <f>SUM(L$2:L787)-SUM(AB$2:AB787)</f>
        <v>-120578.22099999998</v>
      </c>
      <c r="AB787" s="344"/>
      <c r="AC787" s="345" t="e">
        <f t="shared" si="316"/>
        <v>#DIV/0!</v>
      </c>
      <c r="AD787" s="345" t="e">
        <f t="shared" si="317"/>
        <v>#DIV/0!</v>
      </c>
    </row>
    <row r="788" spans="1:30" x14ac:dyDescent="0.25">
      <c r="A788" s="402"/>
      <c r="B788" s="336"/>
      <c r="C788" s="299"/>
      <c r="D788" s="147"/>
      <c r="E788" s="22"/>
      <c r="F788" s="158">
        <f t="shared" si="297"/>
        <v>14980</v>
      </c>
      <c r="G788" s="309">
        <f t="shared" si="298"/>
        <v>8.0496142189586095</v>
      </c>
      <c r="H788" s="159">
        <f t="shared" si="299"/>
        <v>120583.22099999998</v>
      </c>
      <c r="I788" s="347">
        <f t="shared" si="300"/>
        <v>-120583.22099999998</v>
      </c>
      <c r="J788" s="310">
        <f t="shared" si="301"/>
        <v>-1</v>
      </c>
      <c r="K788" s="159">
        <f t="shared" si="302"/>
        <v>0</v>
      </c>
      <c r="L788" s="159">
        <f t="shared" si="303"/>
        <v>-5</v>
      </c>
      <c r="M788" s="159">
        <f t="shared" si="304"/>
        <v>5</v>
      </c>
      <c r="N788" s="159">
        <f t="shared" si="305"/>
        <v>0</v>
      </c>
      <c r="O788" s="46"/>
      <c r="P788" s="309">
        <f t="shared" si="306"/>
        <v>-8.0496142189586095</v>
      </c>
      <c r="Q788" s="159">
        <f t="shared" si="307"/>
        <v>-5</v>
      </c>
      <c r="R788" s="341"/>
      <c r="S788" s="341">
        <f t="shared" si="308"/>
        <v>-43066.220999999976</v>
      </c>
      <c r="T788" s="341" t="e">
        <f t="shared" si="309"/>
        <v>#DIV/0!</v>
      </c>
      <c r="U788" s="341" t="e">
        <f t="shared" si="310"/>
        <v>#DIV/0!</v>
      </c>
      <c r="V788" s="159">
        <f t="shared" si="311"/>
        <v>77517</v>
      </c>
      <c r="W788" s="309" t="e">
        <f t="shared" si="312"/>
        <v>#DIV/0!</v>
      </c>
      <c r="X788" s="309" t="e">
        <f t="shared" si="313"/>
        <v>#DIV/0!</v>
      </c>
      <c r="Y788" s="309" t="e">
        <f t="shared" si="314"/>
        <v>#DIV/0!</v>
      </c>
      <c r="Z788" s="342" t="e">
        <f t="shared" si="315"/>
        <v>#DIV/0!</v>
      </c>
      <c r="AA788" s="343">
        <f>SUM(L$2:L788)-SUM(AB$2:AB788)</f>
        <v>-120583.22099999998</v>
      </c>
      <c r="AB788" s="344"/>
      <c r="AC788" s="345" t="e">
        <f t="shared" si="316"/>
        <v>#DIV/0!</v>
      </c>
      <c r="AD788" s="345" t="e">
        <f t="shared" si="317"/>
        <v>#DIV/0!</v>
      </c>
    </row>
    <row r="789" spans="1:30" x14ac:dyDescent="0.25">
      <c r="A789" s="402"/>
      <c r="B789" s="336"/>
      <c r="C789" s="299"/>
      <c r="D789" s="147"/>
      <c r="E789" s="22"/>
      <c r="F789" s="158">
        <f t="shared" si="297"/>
        <v>14980</v>
      </c>
      <c r="G789" s="309">
        <f t="shared" si="298"/>
        <v>8.0499479973297721</v>
      </c>
      <c r="H789" s="159">
        <f t="shared" si="299"/>
        <v>120588.22099999998</v>
      </c>
      <c r="I789" s="347">
        <f t="shared" si="300"/>
        <v>-120588.22099999998</v>
      </c>
      <c r="J789" s="310">
        <f t="shared" si="301"/>
        <v>-1</v>
      </c>
      <c r="K789" s="159">
        <f t="shared" si="302"/>
        <v>0</v>
      </c>
      <c r="L789" s="159">
        <f t="shared" si="303"/>
        <v>-5</v>
      </c>
      <c r="M789" s="159">
        <f t="shared" si="304"/>
        <v>5</v>
      </c>
      <c r="N789" s="159">
        <f t="shared" si="305"/>
        <v>0</v>
      </c>
      <c r="O789" s="46"/>
      <c r="P789" s="309">
        <f t="shared" si="306"/>
        <v>-8.0499479973297721</v>
      </c>
      <c r="Q789" s="159">
        <f t="shared" si="307"/>
        <v>-5</v>
      </c>
      <c r="R789" s="341"/>
      <c r="S789" s="341">
        <f t="shared" si="308"/>
        <v>-43071.220999999976</v>
      </c>
      <c r="T789" s="341" t="e">
        <f t="shared" si="309"/>
        <v>#DIV/0!</v>
      </c>
      <c r="U789" s="341" t="e">
        <f t="shared" si="310"/>
        <v>#DIV/0!</v>
      </c>
      <c r="V789" s="159">
        <f t="shared" si="311"/>
        <v>77517</v>
      </c>
      <c r="W789" s="309" t="e">
        <f t="shared" si="312"/>
        <v>#DIV/0!</v>
      </c>
      <c r="X789" s="309" t="e">
        <f t="shared" si="313"/>
        <v>#DIV/0!</v>
      </c>
      <c r="Y789" s="309" t="e">
        <f t="shared" si="314"/>
        <v>#DIV/0!</v>
      </c>
      <c r="Z789" s="342" t="e">
        <f t="shared" si="315"/>
        <v>#DIV/0!</v>
      </c>
      <c r="AA789" s="343">
        <f>SUM(L$2:L789)-SUM(AB$2:AB789)</f>
        <v>-120588.22099999998</v>
      </c>
      <c r="AB789" s="344"/>
      <c r="AC789" s="345" t="e">
        <f t="shared" si="316"/>
        <v>#DIV/0!</v>
      </c>
      <c r="AD789" s="345" t="e">
        <f t="shared" si="317"/>
        <v>#DIV/0!</v>
      </c>
    </row>
    <row r="790" spans="1:30" x14ac:dyDescent="0.25">
      <c r="A790" s="402"/>
      <c r="B790" s="336"/>
      <c r="C790" s="299"/>
      <c r="D790" s="147"/>
      <c r="E790" s="22"/>
      <c r="F790" s="158">
        <f t="shared" si="297"/>
        <v>14980</v>
      </c>
      <c r="G790" s="309">
        <f t="shared" si="298"/>
        <v>8.0502817757009328</v>
      </c>
      <c r="H790" s="159">
        <f t="shared" si="299"/>
        <v>120593.22099999998</v>
      </c>
      <c r="I790" s="347">
        <f t="shared" si="300"/>
        <v>-120593.22099999998</v>
      </c>
      <c r="J790" s="310">
        <f t="shared" si="301"/>
        <v>-1</v>
      </c>
      <c r="K790" s="159">
        <f t="shared" si="302"/>
        <v>0</v>
      </c>
      <c r="L790" s="159">
        <f t="shared" si="303"/>
        <v>-5</v>
      </c>
      <c r="M790" s="159">
        <f t="shared" si="304"/>
        <v>5</v>
      </c>
      <c r="N790" s="159">
        <f t="shared" si="305"/>
        <v>0</v>
      </c>
      <c r="O790" s="46"/>
      <c r="P790" s="309">
        <f t="shared" si="306"/>
        <v>-8.0502817757009328</v>
      </c>
      <c r="Q790" s="159">
        <f t="shared" si="307"/>
        <v>-5</v>
      </c>
      <c r="R790" s="341"/>
      <c r="S790" s="341">
        <f t="shared" si="308"/>
        <v>-43076.220999999976</v>
      </c>
      <c r="T790" s="341" t="e">
        <f t="shared" si="309"/>
        <v>#DIV/0!</v>
      </c>
      <c r="U790" s="341" t="e">
        <f t="shared" si="310"/>
        <v>#DIV/0!</v>
      </c>
      <c r="V790" s="159">
        <f t="shared" si="311"/>
        <v>77517</v>
      </c>
      <c r="W790" s="309" t="e">
        <f t="shared" si="312"/>
        <v>#DIV/0!</v>
      </c>
      <c r="X790" s="309" t="e">
        <f t="shared" si="313"/>
        <v>#DIV/0!</v>
      </c>
      <c r="Y790" s="309" t="e">
        <f t="shared" si="314"/>
        <v>#DIV/0!</v>
      </c>
      <c r="Z790" s="342" t="e">
        <f t="shared" si="315"/>
        <v>#DIV/0!</v>
      </c>
      <c r="AA790" s="343">
        <f>SUM(L$2:L790)-SUM(AB$2:AB790)</f>
        <v>-120593.22099999998</v>
      </c>
      <c r="AB790" s="344"/>
      <c r="AC790" s="345" t="e">
        <f t="shared" si="316"/>
        <v>#DIV/0!</v>
      </c>
      <c r="AD790" s="345" t="e">
        <f t="shared" si="317"/>
        <v>#DIV/0!</v>
      </c>
    </row>
    <row r="791" spans="1:30" x14ac:dyDescent="0.25">
      <c r="A791" s="402"/>
      <c r="B791" s="336"/>
      <c r="C791" s="299"/>
      <c r="D791" s="147"/>
      <c r="E791" s="22"/>
      <c r="F791" s="158">
        <f t="shared" si="297"/>
        <v>14980</v>
      </c>
      <c r="G791" s="309">
        <f t="shared" si="298"/>
        <v>8.0506155540720954</v>
      </c>
      <c r="H791" s="159">
        <f t="shared" si="299"/>
        <v>120598.22099999998</v>
      </c>
      <c r="I791" s="347">
        <f t="shared" si="300"/>
        <v>-120598.22099999998</v>
      </c>
      <c r="J791" s="310">
        <f t="shared" si="301"/>
        <v>-1</v>
      </c>
      <c r="K791" s="159">
        <f t="shared" si="302"/>
        <v>0</v>
      </c>
      <c r="L791" s="159">
        <f t="shared" si="303"/>
        <v>-5</v>
      </c>
      <c r="M791" s="159">
        <f t="shared" si="304"/>
        <v>5</v>
      </c>
      <c r="N791" s="159">
        <f t="shared" si="305"/>
        <v>0</v>
      </c>
      <c r="O791" s="46"/>
      <c r="P791" s="309">
        <f t="shared" si="306"/>
        <v>-8.0506155540720954</v>
      </c>
      <c r="Q791" s="159">
        <f t="shared" si="307"/>
        <v>-5</v>
      </c>
      <c r="R791" s="341"/>
      <c r="S791" s="341">
        <f t="shared" si="308"/>
        <v>-43081.220999999976</v>
      </c>
      <c r="T791" s="341" t="e">
        <f t="shared" si="309"/>
        <v>#DIV/0!</v>
      </c>
      <c r="U791" s="341" t="e">
        <f t="shared" si="310"/>
        <v>#DIV/0!</v>
      </c>
      <c r="V791" s="159">
        <f t="shared" si="311"/>
        <v>77517</v>
      </c>
      <c r="W791" s="309" t="e">
        <f t="shared" si="312"/>
        <v>#DIV/0!</v>
      </c>
      <c r="X791" s="309" t="e">
        <f t="shared" si="313"/>
        <v>#DIV/0!</v>
      </c>
      <c r="Y791" s="309" t="e">
        <f t="shared" si="314"/>
        <v>#DIV/0!</v>
      </c>
      <c r="Z791" s="342" t="e">
        <f t="shared" si="315"/>
        <v>#DIV/0!</v>
      </c>
      <c r="AA791" s="343">
        <f>SUM(L$2:L791)-SUM(AB$2:AB791)</f>
        <v>-120598.22099999998</v>
      </c>
      <c r="AB791" s="344"/>
      <c r="AC791" s="345" t="e">
        <f t="shared" si="316"/>
        <v>#DIV/0!</v>
      </c>
      <c r="AD791" s="345" t="e">
        <f t="shared" si="317"/>
        <v>#DIV/0!</v>
      </c>
    </row>
    <row r="792" spans="1:30" x14ac:dyDescent="0.25">
      <c r="A792" s="402"/>
      <c r="B792" s="336"/>
      <c r="C792" s="299"/>
      <c r="D792" s="147"/>
      <c r="E792" s="22"/>
      <c r="F792" s="158">
        <f t="shared" si="297"/>
        <v>14980</v>
      </c>
      <c r="G792" s="309">
        <f t="shared" si="298"/>
        <v>8.0509493324432562</v>
      </c>
      <c r="H792" s="159">
        <f t="shared" si="299"/>
        <v>120603.22099999998</v>
      </c>
      <c r="I792" s="347">
        <f t="shared" si="300"/>
        <v>-120603.22099999998</v>
      </c>
      <c r="J792" s="310">
        <f t="shared" si="301"/>
        <v>-1</v>
      </c>
      <c r="K792" s="159">
        <f t="shared" si="302"/>
        <v>0</v>
      </c>
      <c r="L792" s="159">
        <f t="shared" si="303"/>
        <v>-5</v>
      </c>
      <c r="M792" s="159">
        <f t="shared" si="304"/>
        <v>5</v>
      </c>
      <c r="N792" s="159">
        <f t="shared" si="305"/>
        <v>0</v>
      </c>
      <c r="O792" s="46"/>
      <c r="P792" s="309">
        <f t="shared" si="306"/>
        <v>-8.0509493324432562</v>
      </c>
      <c r="Q792" s="159">
        <f t="shared" si="307"/>
        <v>-5</v>
      </c>
      <c r="R792" s="341"/>
      <c r="S792" s="341">
        <f t="shared" si="308"/>
        <v>-43086.220999999976</v>
      </c>
      <c r="T792" s="341" t="e">
        <f t="shared" si="309"/>
        <v>#DIV/0!</v>
      </c>
      <c r="U792" s="341" t="e">
        <f t="shared" si="310"/>
        <v>#DIV/0!</v>
      </c>
      <c r="V792" s="159">
        <f t="shared" si="311"/>
        <v>77517</v>
      </c>
      <c r="W792" s="309" t="e">
        <f t="shared" si="312"/>
        <v>#DIV/0!</v>
      </c>
      <c r="X792" s="309" t="e">
        <f t="shared" si="313"/>
        <v>#DIV/0!</v>
      </c>
      <c r="Y792" s="309" t="e">
        <f t="shared" si="314"/>
        <v>#DIV/0!</v>
      </c>
      <c r="Z792" s="342" t="e">
        <f t="shared" si="315"/>
        <v>#DIV/0!</v>
      </c>
      <c r="AA792" s="343">
        <f>SUM(L$2:L792)-SUM(AB$2:AB792)</f>
        <v>-120603.22099999998</v>
      </c>
      <c r="AB792" s="344"/>
      <c r="AC792" s="345" t="e">
        <f t="shared" si="316"/>
        <v>#DIV/0!</v>
      </c>
      <c r="AD792" s="345" t="e">
        <f t="shared" si="317"/>
        <v>#DIV/0!</v>
      </c>
    </row>
    <row r="793" spans="1:30" x14ac:dyDescent="0.25">
      <c r="A793" s="402"/>
      <c r="B793" s="336"/>
      <c r="C793" s="299"/>
      <c r="D793" s="147"/>
      <c r="E793" s="22"/>
      <c r="F793" s="158">
        <f t="shared" si="297"/>
        <v>14980</v>
      </c>
      <c r="G793" s="309">
        <f t="shared" si="298"/>
        <v>8.0512831108144169</v>
      </c>
      <c r="H793" s="159">
        <f t="shared" si="299"/>
        <v>120608.22099999998</v>
      </c>
      <c r="I793" s="347">
        <f t="shared" si="300"/>
        <v>-120608.22099999998</v>
      </c>
      <c r="J793" s="310">
        <f t="shared" si="301"/>
        <v>-1</v>
      </c>
      <c r="K793" s="159">
        <f t="shared" si="302"/>
        <v>0</v>
      </c>
      <c r="L793" s="159">
        <f t="shared" si="303"/>
        <v>-5</v>
      </c>
      <c r="M793" s="159">
        <f t="shared" si="304"/>
        <v>5</v>
      </c>
      <c r="N793" s="159">
        <f t="shared" si="305"/>
        <v>0</v>
      </c>
      <c r="O793" s="46"/>
      <c r="P793" s="309">
        <f t="shared" si="306"/>
        <v>-8.0512831108144169</v>
      </c>
      <c r="Q793" s="159">
        <f t="shared" si="307"/>
        <v>-5</v>
      </c>
      <c r="R793" s="341"/>
      <c r="S793" s="341">
        <f t="shared" si="308"/>
        <v>-43091.220999999976</v>
      </c>
      <c r="T793" s="341" t="e">
        <f t="shared" si="309"/>
        <v>#DIV/0!</v>
      </c>
      <c r="U793" s="341" t="e">
        <f t="shared" si="310"/>
        <v>#DIV/0!</v>
      </c>
      <c r="V793" s="159">
        <f t="shared" si="311"/>
        <v>77517</v>
      </c>
      <c r="W793" s="309" t="e">
        <f t="shared" si="312"/>
        <v>#DIV/0!</v>
      </c>
      <c r="X793" s="309" t="e">
        <f t="shared" si="313"/>
        <v>#DIV/0!</v>
      </c>
      <c r="Y793" s="309" t="e">
        <f t="shared" si="314"/>
        <v>#DIV/0!</v>
      </c>
      <c r="Z793" s="342" t="e">
        <f t="shared" si="315"/>
        <v>#DIV/0!</v>
      </c>
      <c r="AA793" s="343">
        <f>SUM(L$2:L793)-SUM(AB$2:AB793)</f>
        <v>-120608.22099999998</v>
      </c>
      <c r="AB793" s="344"/>
      <c r="AC793" s="345" t="e">
        <f t="shared" si="316"/>
        <v>#DIV/0!</v>
      </c>
      <c r="AD793" s="345" t="e">
        <f t="shared" si="317"/>
        <v>#DIV/0!</v>
      </c>
    </row>
    <row r="794" spans="1:30" x14ac:dyDescent="0.25">
      <c r="A794" s="402"/>
      <c r="B794" s="336"/>
      <c r="C794" s="299"/>
      <c r="D794" s="147"/>
      <c r="E794" s="22"/>
      <c r="F794" s="158">
        <f t="shared" si="297"/>
        <v>14980</v>
      </c>
      <c r="G794" s="309">
        <f t="shared" si="298"/>
        <v>8.0516168891855795</v>
      </c>
      <c r="H794" s="159">
        <f t="shared" si="299"/>
        <v>120613.22099999998</v>
      </c>
      <c r="I794" s="347">
        <f t="shared" si="300"/>
        <v>-120613.22099999998</v>
      </c>
      <c r="J794" s="310">
        <f t="shared" si="301"/>
        <v>-1</v>
      </c>
      <c r="K794" s="159">
        <f t="shared" si="302"/>
        <v>0</v>
      </c>
      <c r="L794" s="159">
        <f t="shared" si="303"/>
        <v>-5</v>
      </c>
      <c r="M794" s="159">
        <f t="shared" si="304"/>
        <v>5</v>
      </c>
      <c r="N794" s="159">
        <f t="shared" si="305"/>
        <v>0</v>
      </c>
      <c r="O794" s="46"/>
      <c r="P794" s="309">
        <f t="shared" si="306"/>
        <v>-8.0516168891855795</v>
      </c>
      <c r="Q794" s="159">
        <f t="shared" si="307"/>
        <v>-5</v>
      </c>
      <c r="R794" s="341"/>
      <c r="S794" s="341">
        <f t="shared" si="308"/>
        <v>-43096.220999999976</v>
      </c>
      <c r="T794" s="341" t="e">
        <f t="shared" si="309"/>
        <v>#DIV/0!</v>
      </c>
      <c r="U794" s="341" t="e">
        <f t="shared" si="310"/>
        <v>#DIV/0!</v>
      </c>
      <c r="V794" s="159">
        <f t="shared" si="311"/>
        <v>77517</v>
      </c>
      <c r="W794" s="309" t="e">
        <f t="shared" si="312"/>
        <v>#DIV/0!</v>
      </c>
      <c r="X794" s="309" t="e">
        <f t="shared" si="313"/>
        <v>#DIV/0!</v>
      </c>
      <c r="Y794" s="309" t="e">
        <f t="shared" si="314"/>
        <v>#DIV/0!</v>
      </c>
      <c r="Z794" s="342" t="e">
        <f t="shared" si="315"/>
        <v>#DIV/0!</v>
      </c>
      <c r="AA794" s="343">
        <f>SUM(L$2:L794)-SUM(AB$2:AB794)</f>
        <v>-120613.22099999998</v>
      </c>
      <c r="AB794" s="344"/>
      <c r="AC794" s="345" t="e">
        <f t="shared" si="316"/>
        <v>#DIV/0!</v>
      </c>
      <c r="AD794" s="345" t="e">
        <f t="shared" si="317"/>
        <v>#DIV/0!</v>
      </c>
    </row>
    <row r="795" spans="1:30" x14ac:dyDescent="0.25">
      <c r="A795" s="402"/>
      <c r="B795" s="336"/>
      <c r="C795" s="299"/>
      <c r="D795" s="147"/>
      <c r="E795" s="22"/>
      <c r="F795" s="158">
        <f t="shared" si="297"/>
        <v>14980</v>
      </c>
      <c r="G795" s="309">
        <f t="shared" si="298"/>
        <v>8.0519506675567403</v>
      </c>
      <c r="H795" s="159">
        <f t="shared" si="299"/>
        <v>120618.22099999998</v>
      </c>
      <c r="I795" s="347">
        <f t="shared" si="300"/>
        <v>-120618.22099999998</v>
      </c>
      <c r="J795" s="310">
        <f t="shared" si="301"/>
        <v>-1</v>
      </c>
      <c r="K795" s="159">
        <f t="shared" si="302"/>
        <v>0</v>
      </c>
      <c r="L795" s="159">
        <f t="shared" si="303"/>
        <v>-5</v>
      </c>
      <c r="M795" s="159">
        <f t="shared" si="304"/>
        <v>5</v>
      </c>
      <c r="N795" s="159">
        <f t="shared" si="305"/>
        <v>0</v>
      </c>
      <c r="O795" s="46"/>
      <c r="P795" s="309">
        <f t="shared" si="306"/>
        <v>-8.0519506675567403</v>
      </c>
      <c r="Q795" s="159">
        <f t="shared" si="307"/>
        <v>-5</v>
      </c>
      <c r="R795" s="341"/>
      <c r="S795" s="341">
        <f t="shared" si="308"/>
        <v>-43101.220999999976</v>
      </c>
      <c r="T795" s="341" t="e">
        <f t="shared" si="309"/>
        <v>#DIV/0!</v>
      </c>
      <c r="U795" s="341" t="e">
        <f t="shared" si="310"/>
        <v>#DIV/0!</v>
      </c>
      <c r="V795" s="159">
        <f t="shared" si="311"/>
        <v>77517</v>
      </c>
      <c r="W795" s="309" t="e">
        <f t="shared" si="312"/>
        <v>#DIV/0!</v>
      </c>
      <c r="X795" s="309" t="e">
        <f t="shared" si="313"/>
        <v>#DIV/0!</v>
      </c>
      <c r="Y795" s="309" t="e">
        <f t="shared" si="314"/>
        <v>#DIV/0!</v>
      </c>
      <c r="Z795" s="342" t="e">
        <f t="shared" si="315"/>
        <v>#DIV/0!</v>
      </c>
      <c r="AA795" s="343">
        <f>SUM(L$2:L795)-SUM(AB$2:AB795)</f>
        <v>-120618.22099999998</v>
      </c>
      <c r="AB795" s="344"/>
      <c r="AC795" s="345" t="e">
        <f t="shared" si="316"/>
        <v>#DIV/0!</v>
      </c>
      <c r="AD795" s="345" t="e">
        <f t="shared" si="317"/>
        <v>#DIV/0!</v>
      </c>
    </row>
    <row r="796" spans="1:30" x14ac:dyDescent="0.25">
      <c r="A796" s="402"/>
      <c r="B796" s="336"/>
      <c r="C796" s="299"/>
      <c r="D796" s="147"/>
      <c r="E796" s="22"/>
      <c r="F796" s="158">
        <f t="shared" si="297"/>
        <v>14980</v>
      </c>
      <c r="G796" s="309">
        <f t="shared" si="298"/>
        <v>8.0522844459279028</v>
      </c>
      <c r="H796" s="159">
        <f t="shared" si="299"/>
        <v>120623.22099999998</v>
      </c>
      <c r="I796" s="347">
        <f t="shared" si="300"/>
        <v>-120623.22099999998</v>
      </c>
      <c r="J796" s="310">
        <f t="shared" si="301"/>
        <v>-1</v>
      </c>
      <c r="K796" s="159">
        <f t="shared" si="302"/>
        <v>0</v>
      </c>
      <c r="L796" s="159">
        <f t="shared" si="303"/>
        <v>-5</v>
      </c>
      <c r="M796" s="159">
        <f t="shared" si="304"/>
        <v>5</v>
      </c>
      <c r="N796" s="159">
        <f t="shared" si="305"/>
        <v>0</v>
      </c>
      <c r="O796" s="46"/>
      <c r="P796" s="309">
        <f t="shared" si="306"/>
        <v>-8.0522844459279028</v>
      </c>
      <c r="Q796" s="159">
        <f t="shared" si="307"/>
        <v>-5</v>
      </c>
      <c r="R796" s="341"/>
      <c r="S796" s="341">
        <f t="shared" si="308"/>
        <v>-43106.220999999976</v>
      </c>
      <c r="T796" s="341" t="e">
        <f t="shared" si="309"/>
        <v>#DIV/0!</v>
      </c>
      <c r="U796" s="341" t="e">
        <f t="shared" si="310"/>
        <v>#DIV/0!</v>
      </c>
      <c r="V796" s="159">
        <f t="shared" si="311"/>
        <v>77517</v>
      </c>
      <c r="W796" s="309" t="e">
        <f t="shared" si="312"/>
        <v>#DIV/0!</v>
      </c>
      <c r="X796" s="309" t="e">
        <f t="shared" si="313"/>
        <v>#DIV/0!</v>
      </c>
      <c r="Y796" s="309" t="e">
        <f t="shared" si="314"/>
        <v>#DIV/0!</v>
      </c>
      <c r="Z796" s="342" t="e">
        <f t="shared" si="315"/>
        <v>#DIV/0!</v>
      </c>
      <c r="AA796" s="343">
        <f>SUM(L$2:L796)-SUM(AB$2:AB796)</f>
        <v>-120623.22099999998</v>
      </c>
      <c r="AB796" s="344"/>
      <c r="AC796" s="345" t="e">
        <f t="shared" si="316"/>
        <v>#DIV/0!</v>
      </c>
      <c r="AD796" s="345" t="e">
        <f t="shared" si="317"/>
        <v>#DIV/0!</v>
      </c>
    </row>
    <row r="797" spans="1:30" x14ac:dyDescent="0.25">
      <c r="A797" s="402"/>
      <c r="B797" s="336"/>
      <c r="C797" s="299"/>
      <c r="D797" s="147"/>
      <c r="E797" s="22"/>
      <c r="F797" s="158">
        <f t="shared" si="297"/>
        <v>14980</v>
      </c>
      <c r="G797" s="309">
        <f t="shared" si="298"/>
        <v>8.0526182242990636</v>
      </c>
      <c r="H797" s="159">
        <f t="shared" si="299"/>
        <v>120628.22099999998</v>
      </c>
      <c r="I797" s="347">
        <f t="shared" si="300"/>
        <v>-120628.22099999998</v>
      </c>
      <c r="J797" s="310">
        <f t="shared" si="301"/>
        <v>-1</v>
      </c>
      <c r="K797" s="159">
        <f t="shared" si="302"/>
        <v>0</v>
      </c>
      <c r="L797" s="159">
        <f t="shared" si="303"/>
        <v>-5</v>
      </c>
      <c r="M797" s="159">
        <f t="shared" si="304"/>
        <v>5</v>
      </c>
      <c r="N797" s="159">
        <f t="shared" si="305"/>
        <v>0</v>
      </c>
      <c r="O797" s="46"/>
      <c r="P797" s="309">
        <f t="shared" si="306"/>
        <v>-8.0526182242990636</v>
      </c>
      <c r="Q797" s="159">
        <f t="shared" si="307"/>
        <v>-5</v>
      </c>
      <c r="R797" s="341"/>
      <c r="S797" s="341">
        <f t="shared" si="308"/>
        <v>-43111.220999999976</v>
      </c>
      <c r="T797" s="341" t="e">
        <f t="shared" si="309"/>
        <v>#DIV/0!</v>
      </c>
      <c r="U797" s="341" t="e">
        <f t="shared" si="310"/>
        <v>#DIV/0!</v>
      </c>
      <c r="V797" s="159">
        <f t="shared" si="311"/>
        <v>77517</v>
      </c>
      <c r="W797" s="309" t="e">
        <f t="shared" si="312"/>
        <v>#DIV/0!</v>
      </c>
      <c r="X797" s="309" t="e">
        <f t="shared" si="313"/>
        <v>#DIV/0!</v>
      </c>
      <c r="Y797" s="309" t="e">
        <f t="shared" si="314"/>
        <v>#DIV/0!</v>
      </c>
      <c r="Z797" s="342" t="e">
        <f t="shared" si="315"/>
        <v>#DIV/0!</v>
      </c>
      <c r="AA797" s="343">
        <f>SUM(L$2:L797)-SUM(AB$2:AB797)</f>
        <v>-120628.22099999998</v>
      </c>
      <c r="AB797" s="344"/>
      <c r="AC797" s="345" t="e">
        <f t="shared" si="316"/>
        <v>#DIV/0!</v>
      </c>
      <c r="AD797" s="345" t="e">
        <f t="shared" si="317"/>
        <v>#DIV/0!</v>
      </c>
    </row>
    <row r="798" spans="1:30" x14ac:dyDescent="0.25">
      <c r="A798" s="402"/>
      <c r="B798" s="336"/>
      <c r="C798" s="299"/>
      <c r="D798" s="147"/>
      <c r="E798" s="22"/>
      <c r="F798" s="158">
        <f t="shared" si="297"/>
        <v>14980</v>
      </c>
      <c r="G798" s="309">
        <f t="shared" si="298"/>
        <v>8.0529520026702262</v>
      </c>
      <c r="H798" s="159">
        <f t="shared" si="299"/>
        <v>120633.22099999998</v>
      </c>
      <c r="I798" s="347">
        <f t="shared" si="300"/>
        <v>-120633.22099999998</v>
      </c>
      <c r="J798" s="310">
        <f t="shared" si="301"/>
        <v>-1</v>
      </c>
      <c r="K798" s="159">
        <f t="shared" si="302"/>
        <v>0</v>
      </c>
      <c r="L798" s="159">
        <f t="shared" si="303"/>
        <v>-5</v>
      </c>
      <c r="M798" s="159">
        <f t="shared" si="304"/>
        <v>5</v>
      </c>
      <c r="N798" s="159">
        <f t="shared" si="305"/>
        <v>0</v>
      </c>
      <c r="O798" s="46"/>
      <c r="P798" s="309">
        <f t="shared" si="306"/>
        <v>-8.0529520026702262</v>
      </c>
      <c r="Q798" s="159">
        <f t="shared" si="307"/>
        <v>-5</v>
      </c>
      <c r="R798" s="341"/>
      <c r="S798" s="341">
        <f t="shared" si="308"/>
        <v>-43116.220999999976</v>
      </c>
      <c r="T798" s="341" t="e">
        <f t="shared" si="309"/>
        <v>#DIV/0!</v>
      </c>
      <c r="U798" s="341" t="e">
        <f t="shared" si="310"/>
        <v>#DIV/0!</v>
      </c>
      <c r="V798" s="159">
        <f t="shared" si="311"/>
        <v>77517</v>
      </c>
      <c r="W798" s="309" t="e">
        <f t="shared" si="312"/>
        <v>#DIV/0!</v>
      </c>
      <c r="X798" s="309" t="e">
        <f t="shared" si="313"/>
        <v>#DIV/0!</v>
      </c>
      <c r="Y798" s="309" t="e">
        <f t="shared" si="314"/>
        <v>#DIV/0!</v>
      </c>
      <c r="Z798" s="342" t="e">
        <f t="shared" si="315"/>
        <v>#DIV/0!</v>
      </c>
      <c r="AA798" s="343">
        <f>SUM(L$2:L798)-SUM(AB$2:AB798)</f>
        <v>-120633.22099999998</v>
      </c>
      <c r="AB798" s="344"/>
      <c r="AC798" s="345" t="e">
        <f t="shared" si="316"/>
        <v>#DIV/0!</v>
      </c>
      <c r="AD798" s="345" t="e">
        <f t="shared" si="317"/>
        <v>#DIV/0!</v>
      </c>
    </row>
    <row r="799" spans="1:30" x14ac:dyDescent="0.25">
      <c r="A799" s="402"/>
      <c r="B799" s="336"/>
      <c r="C799" s="299"/>
      <c r="D799" s="147"/>
      <c r="E799" s="22"/>
      <c r="F799" s="158">
        <f t="shared" si="297"/>
        <v>14980</v>
      </c>
      <c r="G799" s="309">
        <f t="shared" si="298"/>
        <v>8.0532857810413869</v>
      </c>
      <c r="H799" s="159">
        <f t="shared" si="299"/>
        <v>120638.22099999998</v>
      </c>
      <c r="I799" s="347">
        <f t="shared" si="300"/>
        <v>-120638.22099999998</v>
      </c>
      <c r="J799" s="310">
        <f t="shared" si="301"/>
        <v>-1</v>
      </c>
      <c r="K799" s="159">
        <f t="shared" si="302"/>
        <v>0</v>
      </c>
      <c r="L799" s="159">
        <f t="shared" si="303"/>
        <v>-5</v>
      </c>
      <c r="M799" s="159">
        <f t="shared" si="304"/>
        <v>5</v>
      </c>
      <c r="N799" s="159">
        <f t="shared" si="305"/>
        <v>0</v>
      </c>
      <c r="O799" s="46"/>
      <c r="P799" s="309">
        <f t="shared" si="306"/>
        <v>-8.0532857810413869</v>
      </c>
      <c r="Q799" s="159">
        <f t="shared" si="307"/>
        <v>-5</v>
      </c>
      <c r="R799" s="341"/>
      <c r="S799" s="341">
        <f t="shared" si="308"/>
        <v>-43121.220999999976</v>
      </c>
      <c r="T799" s="341" t="e">
        <f t="shared" si="309"/>
        <v>#DIV/0!</v>
      </c>
      <c r="U799" s="341" t="e">
        <f t="shared" si="310"/>
        <v>#DIV/0!</v>
      </c>
      <c r="V799" s="159">
        <f t="shared" si="311"/>
        <v>77517</v>
      </c>
      <c r="W799" s="309" t="e">
        <f t="shared" si="312"/>
        <v>#DIV/0!</v>
      </c>
      <c r="X799" s="309" t="e">
        <f t="shared" si="313"/>
        <v>#DIV/0!</v>
      </c>
      <c r="Y799" s="309" t="e">
        <f t="shared" si="314"/>
        <v>#DIV/0!</v>
      </c>
      <c r="Z799" s="342" t="e">
        <f t="shared" si="315"/>
        <v>#DIV/0!</v>
      </c>
      <c r="AA799" s="343">
        <f>SUM(L$2:L799)-SUM(AB$2:AB799)</f>
        <v>-120638.22099999998</v>
      </c>
      <c r="AB799" s="344"/>
      <c r="AC799" s="345" t="e">
        <f t="shared" si="316"/>
        <v>#DIV/0!</v>
      </c>
      <c r="AD799" s="345" t="e">
        <f t="shared" si="317"/>
        <v>#DIV/0!</v>
      </c>
    </row>
    <row r="800" spans="1:30" x14ac:dyDescent="0.25">
      <c r="A800" s="402"/>
      <c r="B800" s="336"/>
      <c r="C800" s="299"/>
      <c r="D800" s="147"/>
      <c r="E800" s="22"/>
      <c r="F800" s="158">
        <f t="shared" si="297"/>
        <v>14980</v>
      </c>
      <c r="G800" s="309">
        <f t="shared" si="298"/>
        <v>8.0536195594125477</v>
      </c>
      <c r="H800" s="159">
        <f t="shared" si="299"/>
        <v>120643.22099999998</v>
      </c>
      <c r="I800" s="347">
        <f t="shared" si="300"/>
        <v>-120643.22099999998</v>
      </c>
      <c r="J800" s="310">
        <f t="shared" si="301"/>
        <v>-1</v>
      </c>
      <c r="K800" s="159">
        <f t="shared" si="302"/>
        <v>0</v>
      </c>
      <c r="L800" s="159">
        <f t="shared" si="303"/>
        <v>-5</v>
      </c>
      <c r="M800" s="159">
        <f t="shared" si="304"/>
        <v>5</v>
      </c>
      <c r="N800" s="159">
        <f t="shared" si="305"/>
        <v>0</v>
      </c>
      <c r="O800" s="46"/>
      <c r="P800" s="309">
        <f t="shared" si="306"/>
        <v>-8.0536195594125477</v>
      </c>
      <c r="Q800" s="159">
        <f t="shared" si="307"/>
        <v>-5</v>
      </c>
      <c r="R800" s="341"/>
      <c r="S800" s="341">
        <f t="shared" si="308"/>
        <v>-43126.220999999976</v>
      </c>
      <c r="T800" s="341" t="e">
        <f t="shared" si="309"/>
        <v>#DIV/0!</v>
      </c>
      <c r="U800" s="341" t="e">
        <f t="shared" si="310"/>
        <v>#DIV/0!</v>
      </c>
      <c r="V800" s="159">
        <f t="shared" si="311"/>
        <v>77517</v>
      </c>
      <c r="W800" s="309" t="e">
        <f t="shared" si="312"/>
        <v>#DIV/0!</v>
      </c>
      <c r="X800" s="309" t="e">
        <f t="shared" si="313"/>
        <v>#DIV/0!</v>
      </c>
      <c r="Y800" s="309" t="e">
        <f t="shared" si="314"/>
        <v>#DIV/0!</v>
      </c>
      <c r="Z800" s="342" t="e">
        <f t="shared" si="315"/>
        <v>#DIV/0!</v>
      </c>
      <c r="AA800" s="343">
        <f>SUM(L$2:L800)-SUM(AB$2:AB800)</f>
        <v>-120643.22099999998</v>
      </c>
      <c r="AB800" s="344"/>
      <c r="AC800" s="345" t="e">
        <f t="shared" si="316"/>
        <v>#DIV/0!</v>
      </c>
      <c r="AD800" s="345" t="e">
        <f t="shared" si="317"/>
        <v>#DIV/0!</v>
      </c>
    </row>
    <row r="801" spans="1:30" x14ac:dyDescent="0.25">
      <c r="A801" s="402"/>
      <c r="B801" s="336"/>
      <c r="C801" s="299"/>
      <c r="D801" s="147"/>
      <c r="E801" s="22"/>
      <c r="F801" s="158">
        <f t="shared" si="297"/>
        <v>14980</v>
      </c>
      <c r="G801" s="309">
        <f t="shared" si="298"/>
        <v>8.0539533377837103</v>
      </c>
      <c r="H801" s="159">
        <f t="shared" si="299"/>
        <v>120648.22099999998</v>
      </c>
      <c r="I801" s="347">
        <f t="shared" si="300"/>
        <v>-120648.22099999998</v>
      </c>
      <c r="J801" s="310">
        <f t="shared" si="301"/>
        <v>-1</v>
      </c>
      <c r="K801" s="159">
        <f t="shared" si="302"/>
        <v>0</v>
      </c>
      <c r="L801" s="159">
        <f t="shared" si="303"/>
        <v>-5</v>
      </c>
      <c r="M801" s="159">
        <f t="shared" si="304"/>
        <v>5</v>
      </c>
      <c r="N801" s="159">
        <f t="shared" si="305"/>
        <v>0</v>
      </c>
      <c r="O801" s="46"/>
      <c r="P801" s="309">
        <f t="shared" si="306"/>
        <v>-8.0539533377837103</v>
      </c>
      <c r="Q801" s="159">
        <f t="shared" si="307"/>
        <v>-5</v>
      </c>
      <c r="R801" s="341"/>
      <c r="S801" s="341">
        <f t="shared" si="308"/>
        <v>-43131.220999999976</v>
      </c>
      <c r="T801" s="341" t="e">
        <f t="shared" si="309"/>
        <v>#DIV/0!</v>
      </c>
      <c r="U801" s="341" t="e">
        <f t="shared" si="310"/>
        <v>#DIV/0!</v>
      </c>
      <c r="V801" s="159">
        <f t="shared" si="311"/>
        <v>77517</v>
      </c>
      <c r="W801" s="309" t="e">
        <f t="shared" si="312"/>
        <v>#DIV/0!</v>
      </c>
      <c r="X801" s="309" t="e">
        <f t="shared" si="313"/>
        <v>#DIV/0!</v>
      </c>
      <c r="Y801" s="309" t="e">
        <f t="shared" si="314"/>
        <v>#DIV/0!</v>
      </c>
      <c r="Z801" s="342" t="e">
        <f t="shared" si="315"/>
        <v>#DIV/0!</v>
      </c>
      <c r="AA801" s="343">
        <f>SUM(L$2:L801)-SUM(AB$2:AB801)</f>
        <v>-120648.22099999998</v>
      </c>
      <c r="AB801" s="344"/>
      <c r="AC801" s="345" t="e">
        <f t="shared" si="316"/>
        <v>#DIV/0!</v>
      </c>
      <c r="AD801" s="345" t="e">
        <f t="shared" si="317"/>
        <v>#DIV/0!</v>
      </c>
    </row>
    <row r="802" spans="1:30" x14ac:dyDescent="0.25">
      <c r="A802" s="402"/>
      <c r="B802" s="336"/>
      <c r="C802" s="299"/>
      <c r="D802" s="147"/>
      <c r="E802" s="22"/>
      <c r="F802" s="158">
        <f t="shared" si="297"/>
        <v>14980</v>
      </c>
      <c r="G802" s="309">
        <f t="shared" si="298"/>
        <v>8.054287116154871</v>
      </c>
      <c r="H802" s="159">
        <f t="shared" si="299"/>
        <v>120653.22099999998</v>
      </c>
      <c r="I802" s="347">
        <f t="shared" si="300"/>
        <v>-120653.22099999998</v>
      </c>
      <c r="J802" s="310">
        <f t="shared" si="301"/>
        <v>-1</v>
      </c>
      <c r="K802" s="159">
        <f t="shared" si="302"/>
        <v>0</v>
      </c>
      <c r="L802" s="159">
        <f t="shared" si="303"/>
        <v>-5</v>
      </c>
      <c r="M802" s="159">
        <f t="shared" si="304"/>
        <v>5</v>
      </c>
      <c r="N802" s="159">
        <f t="shared" si="305"/>
        <v>0</v>
      </c>
      <c r="O802" s="46"/>
      <c r="P802" s="309">
        <f t="shared" si="306"/>
        <v>-8.054287116154871</v>
      </c>
      <c r="Q802" s="159">
        <f t="shared" si="307"/>
        <v>-5</v>
      </c>
      <c r="R802" s="341"/>
      <c r="S802" s="341">
        <f t="shared" si="308"/>
        <v>-43136.220999999976</v>
      </c>
      <c r="T802" s="341" t="e">
        <f t="shared" si="309"/>
        <v>#DIV/0!</v>
      </c>
      <c r="U802" s="341" t="e">
        <f t="shared" si="310"/>
        <v>#DIV/0!</v>
      </c>
      <c r="V802" s="159">
        <f t="shared" si="311"/>
        <v>77517</v>
      </c>
      <c r="W802" s="309" t="e">
        <f t="shared" si="312"/>
        <v>#DIV/0!</v>
      </c>
      <c r="X802" s="309" t="e">
        <f t="shared" si="313"/>
        <v>#DIV/0!</v>
      </c>
      <c r="Y802" s="309" t="e">
        <f t="shared" si="314"/>
        <v>#DIV/0!</v>
      </c>
      <c r="Z802" s="342" t="e">
        <f t="shared" si="315"/>
        <v>#DIV/0!</v>
      </c>
      <c r="AA802" s="343">
        <f>SUM(L$2:L802)-SUM(AB$2:AB802)</f>
        <v>-120653.22099999998</v>
      </c>
      <c r="AB802" s="344"/>
      <c r="AC802" s="345" t="e">
        <f t="shared" si="316"/>
        <v>#DIV/0!</v>
      </c>
      <c r="AD802" s="345" t="e">
        <f t="shared" si="317"/>
        <v>#DIV/0!</v>
      </c>
    </row>
    <row r="803" spans="1:30" x14ac:dyDescent="0.25">
      <c r="A803" s="402"/>
      <c r="B803" s="336"/>
      <c r="C803" s="299"/>
      <c r="D803" s="147"/>
      <c r="E803" s="22"/>
      <c r="F803" s="158">
        <f t="shared" si="297"/>
        <v>14980</v>
      </c>
      <c r="G803" s="309">
        <f t="shared" si="298"/>
        <v>8.0546208945260336</v>
      </c>
      <c r="H803" s="159">
        <f t="shared" si="299"/>
        <v>120658.22099999998</v>
      </c>
      <c r="I803" s="347">
        <f t="shared" si="300"/>
        <v>-120658.22099999998</v>
      </c>
      <c r="J803" s="310">
        <f t="shared" si="301"/>
        <v>-1</v>
      </c>
      <c r="K803" s="159">
        <f t="shared" si="302"/>
        <v>0</v>
      </c>
      <c r="L803" s="159">
        <f t="shared" si="303"/>
        <v>-5</v>
      </c>
      <c r="M803" s="159">
        <f t="shared" si="304"/>
        <v>5</v>
      </c>
      <c r="N803" s="159">
        <f t="shared" si="305"/>
        <v>0</v>
      </c>
      <c r="O803" s="46"/>
      <c r="P803" s="309">
        <f t="shared" si="306"/>
        <v>-8.0546208945260336</v>
      </c>
      <c r="Q803" s="159">
        <f t="shared" si="307"/>
        <v>-5</v>
      </c>
      <c r="R803" s="341"/>
      <c r="S803" s="341">
        <f t="shared" si="308"/>
        <v>-43141.220999999976</v>
      </c>
      <c r="T803" s="341" t="e">
        <f t="shared" si="309"/>
        <v>#DIV/0!</v>
      </c>
      <c r="U803" s="341" t="e">
        <f t="shared" si="310"/>
        <v>#DIV/0!</v>
      </c>
      <c r="V803" s="159">
        <f t="shared" si="311"/>
        <v>77517</v>
      </c>
      <c r="W803" s="309" t="e">
        <f t="shared" si="312"/>
        <v>#DIV/0!</v>
      </c>
      <c r="X803" s="309" t="e">
        <f t="shared" si="313"/>
        <v>#DIV/0!</v>
      </c>
      <c r="Y803" s="309" t="e">
        <f t="shared" si="314"/>
        <v>#DIV/0!</v>
      </c>
      <c r="Z803" s="342" t="e">
        <f t="shared" si="315"/>
        <v>#DIV/0!</v>
      </c>
      <c r="AA803" s="343">
        <f>SUM(L$2:L803)-SUM(AB$2:AB803)</f>
        <v>-120658.22099999998</v>
      </c>
      <c r="AB803" s="344"/>
      <c r="AC803" s="345" t="e">
        <f t="shared" si="316"/>
        <v>#DIV/0!</v>
      </c>
      <c r="AD803" s="345" t="e">
        <f t="shared" si="317"/>
        <v>#DIV/0!</v>
      </c>
    </row>
    <row r="804" spans="1:30" x14ac:dyDescent="0.25">
      <c r="A804" s="402"/>
      <c r="B804" s="336"/>
      <c r="C804" s="299"/>
      <c r="D804" s="147"/>
      <c r="E804" s="22"/>
      <c r="F804" s="158">
        <f t="shared" si="297"/>
        <v>14980</v>
      </c>
      <c r="G804" s="309">
        <f t="shared" si="298"/>
        <v>8.0549546728971944</v>
      </c>
      <c r="H804" s="159">
        <f t="shared" si="299"/>
        <v>120663.22099999998</v>
      </c>
      <c r="I804" s="347">
        <f t="shared" si="300"/>
        <v>-120663.22099999998</v>
      </c>
      <c r="J804" s="310">
        <f t="shared" si="301"/>
        <v>-1</v>
      </c>
      <c r="K804" s="159">
        <f t="shared" si="302"/>
        <v>0</v>
      </c>
      <c r="L804" s="159">
        <f t="shared" si="303"/>
        <v>-5</v>
      </c>
      <c r="M804" s="159">
        <f t="shared" si="304"/>
        <v>5</v>
      </c>
      <c r="N804" s="159">
        <f t="shared" si="305"/>
        <v>0</v>
      </c>
      <c r="O804" s="46"/>
      <c r="P804" s="309">
        <f t="shared" si="306"/>
        <v>-8.0549546728971944</v>
      </c>
      <c r="Q804" s="159">
        <f t="shared" si="307"/>
        <v>-5</v>
      </c>
      <c r="R804" s="341"/>
      <c r="S804" s="341">
        <f t="shared" si="308"/>
        <v>-43146.220999999976</v>
      </c>
      <c r="T804" s="341" t="e">
        <f t="shared" si="309"/>
        <v>#DIV/0!</v>
      </c>
      <c r="U804" s="341" t="e">
        <f t="shared" si="310"/>
        <v>#DIV/0!</v>
      </c>
      <c r="V804" s="159">
        <f t="shared" si="311"/>
        <v>77517</v>
      </c>
      <c r="W804" s="309" t="e">
        <f t="shared" si="312"/>
        <v>#DIV/0!</v>
      </c>
      <c r="X804" s="309" t="e">
        <f t="shared" si="313"/>
        <v>#DIV/0!</v>
      </c>
      <c r="Y804" s="309" t="e">
        <f t="shared" si="314"/>
        <v>#DIV/0!</v>
      </c>
      <c r="Z804" s="342" t="e">
        <f t="shared" si="315"/>
        <v>#DIV/0!</v>
      </c>
      <c r="AA804" s="343">
        <f>SUM(L$2:L804)-SUM(AB$2:AB804)</f>
        <v>-120663.22099999998</v>
      </c>
      <c r="AB804" s="344"/>
      <c r="AC804" s="345" t="e">
        <f t="shared" si="316"/>
        <v>#DIV/0!</v>
      </c>
      <c r="AD804" s="345" t="e">
        <f t="shared" si="317"/>
        <v>#DIV/0!</v>
      </c>
    </row>
    <row r="805" spans="1:30" x14ac:dyDescent="0.25">
      <c r="A805" s="402"/>
      <c r="B805" s="336"/>
      <c r="C805" s="299"/>
      <c r="D805" s="147"/>
      <c r="E805" s="22"/>
      <c r="F805" s="158">
        <f t="shared" si="297"/>
        <v>14980</v>
      </c>
      <c r="G805" s="309">
        <f t="shared" si="298"/>
        <v>8.0552884512683569</v>
      </c>
      <c r="H805" s="159">
        <f t="shared" si="299"/>
        <v>120668.22099999998</v>
      </c>
      <c r="I805" s="347">
        <f t="shared" si="300"/>
        <v>-120668.22099999998</v>
      </c>
      <c r="J805" s="310">
        <f t="shared" si="301"/>
        <v>-1</v>
      </c>
      <c r="K805" s="159">
        <f t="shared" si="302"/>
        <v>0</v>
      </c>
      <c r="L805" s="159">
        <f t="shared" si="303"/>
        <v>-5</v>
      </c>
      <c r="M805" s="159">
        <f t="shared" si="304"/>
        <v>5</v>
      </c>
      <c r="N805" s="159">
        <f t="shared" si="305"/>
        <v>0</v>
      </c>
      <c r="O805" s="46"/>
      <c r="P805" s="309">
        <f t="shared" si="306"/>
        <v>-8.0552884512683569</v>
      </c>
      <c r="Q805" s="159">
        <f t="shared" si="307"/>
        <v>-5</v>
      </c>
      <c r="R805" s="341"/>
      <c r="S805" s="341">
        <f t="shared" si="308"/>
        <v>-43151.220999999976</v>
      </c>
      <c r="T805" s="341" t="e">
        <f t="shared" si="309"/>
        <v>#DIV/0!</v>
      </c>
      <c r="U805" s="341" t="e">
        <f t="shared" si="310"/>
        <v>#DIV/0!</v>
      </c>
      <c r="V805" s="159">
        <f t="shared" si="311"/>
        <v>77517</v>
      </c>
      <c r="W805" s="309" t="e">
        <f t="shared" si="312"/>
        <v>#DIV/0!</v>
      </c>
      <c r="X805" s="309" t="e">
        <f t="shared" si="313"/>
        <v>#DIV/0!</v>
      </c>
      <c r="Y805" s="309" t="e">
        <f t="shared" si="314"/>
        <v>#DIV/0!</v>
      </c>
      <c r="Z805" s="342" t="e">
        <f t="shared" si="315"/>
        <v>#DIV/0!</v>
      </c>
      <c r="AA805" s="343">
        <f>SUM(L$2:L805)-SUM(AB$2:AB805)</f>
        <v>-120668.22099999998</v>
      </c>
      <c r="AB805" s="344"/>
      <c r="AC805" s="345" t="e">
        <f t="shared" si="316"/>
        <v>#DIV/0!</v>
      </c>
      <c r="AD805" s="345" t="e">
        <f t="shared" si="317"/>
        <v>#DIV/0!</v>
      </c>
    </row>
    <row r="806" spans="1:30" x14ac:dyDescent="0.25">
      <c r="A806" s="402"/>
      <c r="B806" s="336"/>
      <c r="C806" s="299"/>
      <c r="D806" s="147"/>
      <c r="E806" s="22"/>
      <c r="F806" s="158">
        <f t="shared" si="297"/>
        <v>14980</v>
      </c>
      <c r="G806" s="309">
        <f t="shared" si="298"/>
        <v>8.0556222296395177</v>
      </c>
      <c r="H806" s="159">
        <f t="shared" si="299"/>
        <v>120673.22099999998</v>
      </c>
      <c r="I806" s="347">
        <f t="shared" si="300"/>
        <v>-120673.22099999998</v>
      </c>
      <c r="J806" s="310">
        <f t="shared" si="301"/>
        <v>-1</v>
      </c>
      <c r="K806" s="159">
        <f t="shared" si="302"/>
        <v>0</v>
      </c>
      <c r="L806" s="159">
        <f t="shared" si="303"/>
        <v>-5</v>
      </c>
      <c r="M806" s="159">
        <f t="shared" si="304"/>
        <v>5</v>
      </c>
      <c r="N806" s="159">
        <f t="shared" si="305"/>
        <v>0</v>
      </c>
      <c r="O806" s="46"/>
      <c r="P806" s="309">
        <f t="shared" si="306"/>
        <v>-8.0556222296395177</v>
      </c>
      <c r="Q806" s="159">
        <f t="shared" si="307"/>
        <v>-5</v>
      </c>
      <c r="R806" s="341"/>
      <c r="S806" s="341">
        <f t="shared" si="308"/>
        <v>-43156.220999999976</v>
      </c>
      <c r="T806" s="341" t="e">
        <f t="shared" si="309"/>
        <v>#DIV/0!</v>
      </c>
      <c r="U806" s="341" t="e">
        <f t="shared" si="310"/>
        <v>#DIV/0!</v>
      </c>
      <c r="V806" s="159">
        <f t="shared" si="311"/>
        <v>77517</v>
      </c>
      <c r="W806" s="309" t="e">
        <f t="shared" si="312"/>
        <v>#DIV/0!</v>
      </c>
      <c r="X806" s="309" t="e">
        <f t="shared" si="313"/>
        <v>#DIV/0!</v>
      </c>
      <c r="Y806" s="309" t="e">
        <f t="shared" si="314"/>
        <v>#DIV/0!</v>
      </c>
      <c r="Z806" s="342" t="e">
        <f t="shared" si="315"/>
        <v>#DIV/0!</v>
      </c>
      <c r="AA806" s="343">
        <f>SUM(L$2:L806)-SUM(AB$2:AB806)</f>
        <v>-120673.22099999998</v>
      </c>
      <c r="AB806" s="344"/>
      <c r="AC806" s="345" t="e">
        <f t="shared" si="316"/>
        <v>#DIV/0!</v>
      </c>
      <c r="AD806" s="345" t="e">
        <f t="shared" si="317"/>
        <v>#DIV/0!</v>
      </c>
    </row>
    <row r="807" spans="1:30" x14ac:dyDescent="0.25">
      <c r="A807" s="402"/>
      <c r="B807" s="336"/>
      <c r="C807" s="299"/>
      <c r="D807" s="147"/>
      <c r="E807" s="22"/>
      <c r="F807" s="158">
        <f t="shared" si="297"/>
        <v>14980</v>
      </c>
      <c r="G807" s="309">
        <f t="shared" si="298"/>
        <v>8.0559560080106785</v>
      </c>
      <c r="H807" s="159">
        <f t="shared" si="299"/>
        <v>120678.22099999998</v>
      </c>
      <c r="I807" s="347">
        <f t="shared" si="300"/>
        <v>-120678.22099999998</v>
      </c>
      <c r="J807" s="310">
        <f t="shared" si="301"/>
        <v>-1</v>
      </c>
      <c r="K807" s="159">
        <f t="shared" si="302"/>
        <v>0</v>
      </c>
      <c r="L807" s="159">
        <f t="shared" si="303"/>
        <v>-5</v>
      </c>
      <c r="M807" s="159">
        <f t="shared" si="304"/>
        <v>5</v>
      </c>
      <c r="N807" s="159">
        <f t="shared" si="305"/>
        <v>0</v>
      </c>
      <c r="O807" s="46"/>
      <c r="P807" s="309">
        <f t="shared" si="306"/>
        <v>-8.0559560080106785</v>
      </c>
      <c r="Q807" s="159">
        <f t="shared" si="307"/>
        <v>-5</v>
      </c>
      <c r="R807" s="341"/>
      <c r="S807" s="341">
        <f t="shared" si="308"/>
        <v>-43161.220999999976</v>
      </c>
      <c r="T807" s="341" t="e">
        <f t="shared" si="309"/>
        <v>#DIV/0!</v>
      </c>
      <c r="U807" s="341" t="e">
        <f t="shared" si="310"/>
        <v>#DIV/0!</v>
      </c>
      <c r="V807" s="159">
        <f t="shared" si="311"/>
        <v>77517</v>
      </c>
      <c r="W807" s="309" t="e">
        <f t="shared" si="312"/>
        <v>#DIV/0!</v>
      </c>
      <c r="X807" s="309" t="e">
        <f t="shared" si="313"/>
        <v>#DIV/0!</v>
      </c>
      <c r="Y807" s="309" t="e">
        <f t="shared" si="314"/>
        <v>#DIV/0!</v>
      </c>
      <c r="Z807" s="342" t="e">
        <f t="shared" si="315"/>
        <v>#DIV/0!</v>
      </c>
      <c r="AA807" s="343">
        <f>SUM(L$2:L807)-SUM(AB$2:AB807)</f>
        <v>-120678.22099999998</v>
      </c>
      <c r="AB807" s="344"/>
      <c r="AC807" s="345" t="e">
        <f t="shared" si="316"/>
        <v>#DIV/0!</v>
      </c>
      <c r="AD807" s="345" t="e">
        <f t="shared" si="317"/>
        <v>#DIV/0!</v>
      </c>
    </row>
    <row r="808" spans="1:30" x14ac:dyDescent="0.25">
      <c r="A808" s="402"/>
      <c r="B808" s="336"/>
      <c r="C808" s="299"/>
      <c r="D808" s="147"/>
      <c r="E808" s="22"/>
      <c r="F808" s="158">
        <f t="shared" si="297"/>
        <v>14980</v>
      </c>
      <c r="G808" s="309">
        <f t="shared" si="298"/>
        <v>8.056289786381841</v>
      </c>
      <c r="H808" s="159">
        <f t="shared" si="299"/>
        <v>120683.22099999998</v>
      </c>
      <c r="I808" s="347">
        <f t="shared" si="300"/>
        <v>-120683.22099999998</v>
      </c>
      <c r="J808" s="310">
        <f t="shared" si="301"/>
        <v>-1</v>
      </c>
      <c r="K808" s="159">
        <f t="shared" si="302"/>
        <v>0</v>
      </c>
      <c r="L808" s="159">
        <f t="shared" si="303"/>
        <v>-5</v>
      </c>
      <c r="M808" s="159">
        <f t="shared" si="304"/>
        <v>5</v>
      </c>
      <c r="N808" s="159">
        <f t="shared" si="305"/>
        <v>0</v>
      </c>
      <c r="O808" s="46"/>
      <c r="P808" s="309">
        <f t="shared" si="306"/>
        <v>-8.056289786381841</v>
      </c>
      <c r="Q808" s="159">
        <f t="shared" si="307"/>
        <v>-5</v>
      </c>
      <c r="R808" s="341"/>
      <c r="S808" s="341">
        <f t="shared" si="308"/>
        <v>-43166.220999999976</v>
      </c>
      <c r="T808" s="341" t="e">
        <f t="shared" si="309"/>
        <v>#DIV/0!</v>
      </c>
      <c r="U808" s="341" t="e">
        <f t="shared" si="310"/>
        <v>#DIV/0!</v>
      </c>
      <c r="V808" s="159">
        <f t="shared" si="311"/>
        <v>77517</v>
      </c>
      <c r="W808" s="309" t="e">
        <f t="shared" si="312"/>
        <v>#DIV/0!</v>
      </c>
      <c r="X808" s="309" t="e">
        <f t="shared" si="313"/>
        <v>#DIV/0!</v>
      </c>
      <c r="Y808" s="309" t="e">
        <f t="shared" si="314"/>
        <v>#DIV/0!</v>
      </c>
      <c r="Z808" s="342" t="e">
        <f t="shared" si="315"/>
        <v>#DIV/0!</v>
      </c>
      <c r="AA808" s="343">
        <f>SUM(L$2:L808)-SUM(AB$2:AB808)</f>
        <v>-120683.22099999998</v>
      </c>
      <c r="AB808" s="344"/>
      <c r="AC808" s="345" t="e">
        <f t="shared" si="316"/>
        <v>#DIV/0!</v>
      </c>
      <c r="AD808" s="345" t="e">
        <f t="shared" si="317"/>
        <v>#DIV/0!</v>
      </c>
    </row>
    <row r="809" spans="1:30" x14ac:dyDescent="0.25">
      <c r="A809" s="402"/>
      <c r="B809" s="336"/>
      <c r="C809" s="299"/>
      <c r="D809" s="147"/>
      <c r="E809" s="22"/>
      <c r="F809" s="158">
        <f t="shared" si="297"/>
        <v>14980</v>
      </c>
      <c r="G809" s="309">
        <f t="shared" si="298"/>
        <v>8.0566235647530018</v>
      </c>
      <c r="H809" s="159">
        <f t="shared" si="299"/>
        <v>120688.22099999998</v>
      </c>
      <c r="I809" s="347">
        <f t="shared" si="300"/>
        <v>-120688.22099999998</v>
      </c>
      <c r="J809" s="310">
        <f t="shared" si="301"/>
        <v>-1</v>
      </c>
      <c r="K809" s="159">
        <f t="shared" si="302"/>
        <v>0</v>
      </c>
      <c r="L809" s="159">
        <f t="shared" si="303"/>
        <v>-5</v>
      </c>
      <c r="M809" s="159">
        <f t="shared" si="304"/>
        <v>5</v>
      </c>
      <c r="N809" s="159">
        <f t="shared" si="305"/>
        <v>0</v>
      </c>
      <c r="O809" s="46"/>
      <c r="P809" s="309">
        <f t="shared" si="306"/>
        <v>-8.0566235647530018</v>
      </c>
      <c r="Q809" s="159">
        <f t="shared" si="307"/>
        <v>-5</v>
      </c>
      <c r="R809" s="341"/>
      <c r="S809" s="341">
        <f t="shared" si="308"/>
        <v>-43171.220999999976</v>
      </c>
      <c r="T809" s="341" t="e">
        <f t="shared" si="309"/>
        <v>#DIV/0!</v>
      </c>
      <c r="U809" s="341" t="e">
        <f t="shared" si="310"/>
        <v>#DIV/0!</v>
      </c>
      <c r="V809" s="159">
        <f t="shared" si="311"/>
        <v>77517</v>
      </c>
      <c r="W809" s="309" t="e">
        <f t="shared" si="312"/>
        <v>#DIV/0!</v>
      </c>
      <c r="X809" s="309" t="e">
        <f t="shared" si="313"/>
        <v>#DIV/0!</v>
      </c>
      <c r="Y809" s="309" t="e">
        <f t="shared" si="314"/>
        <v>#DIV/0!</v>
      </c>
      <c r="Z809" s="342" t="e">
        <f t="shared" si="315"/>
        <v>#DIV/0!</v>
      </c>
      <c r="AA809" s="343">
        <f>SUM(L$2:L809)-SUM(AB$2:AB809)</f>
        <v>-120688.22099999998</v>
      </c>
      <c r="AB809" s="344"/>
      <c r="AC809" s="345" t="e">
        <f t="shared" si="316"/>
        <v>#DIV/0!</v>
      </c>
      <c r="AD809" s="345" t="e">
        <f t="shared" si="317"/>
        <v>#DIV/0!</v>
      </c>
    </row>
    <row r="810" spans="1:30" x14ac:dyDescent="0.25">
      <c r="A810" s="402"/>
      <c r="B810" s="336"/>
      <c r="C810" s="299"/>
      <c r="D810" s="147"/>
      <c r="E810" s="22"/>
      <c r="F810" s="158">
        <f t="shared" si="297"/>
        <v>14980</v>
      </c>
      <c r="G810" s="309">
        <f t="shared" si="298"/>
        <v>8.0569573431241643</v>
      </c>
      <c r="H810" s="159">
        <f t="shared" si="299"/>
        <v>120693.22099999998</v>
      </c>
      <c r="I810" s="347">
        <f t="shared" si="300"/>
        <v>-120693.22099999998</v>
      </c>
      <c r="J810" s="310">
        <f t="shared" si="301"/>
        <v>-1</v>
      </c>
      <c r="K810" s="159">
        <f t="shared" si="302"/>
        <v>0</v>
      </c>
      <c r="L810" s="159">
        <f t="shared" si="303"/>
        <v>-5</v>
      </c>
      <c r="M810" s="159">
        <f t="shared" si="304"/>
        <v>5</v>
      </c>
      <c r="N810" s="159">
        <f t="shared" si="305"/>
        <v>0</v>
      </c>
      <c r="O810" s="46"/>
      <c r="P810" s="309">
        <f t="shared" si="306"/>
        <v>-8.0569573431241643</v>
      </c>
      <c r="Q810" s="159">
        <f t="shared" si="307"/>
        <v>-5</v>
      </c>
      <c r="R810" s="341"/>
      <c r="S810" s="341">
        <f t="shared" si="308"/>
        <v>-43176.220999999976</v>
      </c>
      <c r="T810" s="341" t="e">
        <f t="shared" si="309"/>
        <v>#DIV/0!</v>
      </c>
      <c r="U810" s="341" t="e">
        <f t="shared" si="310"/>
        <v>#DIV/0!</v>
      </c>
      <c r="V810" s="159">
        <f t="shared" si="311"/>
        <v>77517</v>
      </c>
      <c r="W810" s="309" t="e">
        <f t="shared" si="312"/>
        <v>#DIV/0!</v>
      </c>
      <c r="X810" s="309" t="e">
        <f t="shared" si="313"/>
        <v>#DIV/0!</v>
      </c>
      <c r="Y810" s="309" t="e">
        <f t="shared" si="314"/>
        <v>#DIV/0!</v>
      </c>
      <c r="Z810" s="342" t="e">
        <f t="shared" si="315"/>
        <v>#DIV/0!</v>
      </c>
      <c r="AA810" s="343">
        <f>SUM(L$2:L810)-SUM(AB$2:AB810)</f>
        <v>-120693.22099999998</v>
      </c>
      <c r="AB810" s="344"/>
      <c r="AC810" s="345" t="e">
        <f t="shared" si="316"/>
        <v>#DIV/0!</v>
      </c>
      <c r="AD810" s="345" t="e">
        <f t="shared" si="317"/>
        <v>#DIV/0!</v>
      </c>
    </row>
    <row r="811" spans="1:30" x14ac:dyDescent="0.25">
      <c r="A811" s="402"/>
      <c r="B811" s="336"/>
      <c r="C811" s="299"/>
      <c r="D811" s="147"/>
      <c r="E811" s="22"/>
      <c r="F811" s="158">
        <f t="shared" si="297"/>
        <v>14980</v>
      </c>
      <c r="G811" s="309">
        <f t="shared" si="298"/>
        <v>8.0572911214953251</v>
      </c>
      <c r="H811" s="159">
        <f t="shared" si="299"/>
        <v>120698.22099999998</v>
      </c>
      <c r="I811" s="347">
        <f t="shared" si="300"/>
        <v>-120698.22099999998</v>
      </c>
      <c r="J811" s="310">
        <f t="shared" si="301"/>
        <v>-1</v>
      </c>
      <c r="K811" s="159">
        <f t="shared" si="302"/>
        <v>0</v>
      </c>
      <c r="L811" s="159">
        <f t="shared" si="303"/>
        <v>-5</v>
      </c>
      <c r="M811" s="159">
        <f t="shared" si="304"/>
        <v>5</v>
      </c>
      <c r="N811" s="159">
        <f t="shared" si="305"/>
        <v>0</v>
      </c>
      <c r="O811" s="46"/>
      <c r="P811" s="309">
        <f t="shared" si="306"/>
        <v>-8.0572911214953251</v>
      </c>
      <c r="Q811" s="159">
        <f t="shared" si="307"/>
        <v>-5</v>
      </c>
      <c r="R811" s="341"/>
      <c r="S811" s="341">
        <f t="shared" si="308"/>
        <v>-43181.220999999976</v>
      </c>
      <c r="T811" s="341" t="e">
        <f t="shared" si="309"/>
        <v>#DIV/0!</v>
      </c>
      <c r="U811" s="341" t="e">
        <f t="shared" si="310"/>
        <v>#DIV/0!</v>
      </c>
      <c r="V811" s="159">
        <f t="shared" si="311"/>
        <v>77517</v>
      </c>
      <c r="W811" s="309" t="e">
        <f t="shared" si="312"/>
        <v>#DIV/0!</v>
      </c>
      <c r="X811" s="309" t="e">
        <f t="shared" si="313"/>
        <v>#DIV/0!</v>
      </c>
      <c r="Y811" s="309" t="e">
        <f t="shared" si="314"/>
        <v>#DIV/0!</v>
      </c>
      <c r="Z811" s="342" t="e">
        <f t="shared" si="315"/>
        <v>#DIV/0!</v>
      </c>
      <c r="AA811" s="343">
        <f>SUM(L$2:L811)-SUM(AB$2:AB811)</f>
        <v>-120698.22099999998</v>
      </c>
      <c r="AB811" s="344"/>
      <c r="AC811" s="345" t="e">
        <f t="shared" si="316"/>
        <v>#DIV/0!</v>
      </c>
      <c r="AD811" s="345" t="e">
        <f t="shared" si="317"/>
        <v>#DIV/0!</v>
      </c>
    </row>
    <row r="812" spans="1:30" x14ac:dyDescent="0.25">
      <c r="A812" s="402"/>
      <c r="B812" s="336"/>
      <c r="C812" s="299"/>
      <c r="D812" s="147"/>
      <c r="E812" s="22"/>
      <c r="F812" s="158">
        <f t="shared" si="297"/>
        <v>14980</v>
      </c>
      <c r="G812" s="309">
        <f t="shared" si="298"/>
        <v>8.0576248998664877</v>
      </c>
      <c r="H812" s="159">
        <f t="shared" si="299"/>
        <v>120703.22099999998</v>
      </c>
      <c r="I812" s="347">
        <f t="shared" si="300"/>
        <v>-120703.22099999998</v>
      </c>
      <c r="J812" s="310">
        <f t="shared" si="301"/>
        <v>-1</v>
      </c>
      <c r="K812" s="159">
        <f t="shared" si="302"/>
        <v>0</v>
      </c>
      <c r="L812" s="159">
        <f t="shared" si="303"/>
        <v>-5</v>
      </c>
      <c r="M812" s="159">
        <f t="shared" si="304"/>
        <v>5</v>
      </c>
      <c r="N812" s="159">
        <f t="shared" si="305"/>
        <v>0</v>
      </c>
      <c r="O812" s="46"/>
      <c r="P812" s="309">
        <f t="shared" si="306"/>
        <v>-8.0576248998664877</v>
      </c>
      <c r="Q812" s="159">
        <f t="shared" si="307"/>
        <v>-5</v>
      </c>
      <c r="R812" s="341"/>
      <c r="S812" s="341">
        <f t="shared" si="308"/>
        <v>-43186.220999999976</v>
      </c>
      <c r="T812" s="341" t="e">
        <f t="shared" si="309"/>
        <v>#DIV/0!</v>
      </c>
      <c r="U812" s="341" t="e">
        <f t="shared" si="310"/>
        <v>#DIV/0!</v>
      </c>
      <c r="V812" s="159">
        <f t="shared" si="311"/>
        <v>77517</v>
      </c>
      <c r="W812" s="309" t="e">
        <f t="shared" si="312"/>
        <v>#DIV/0!</v>
      </c>
      <c r="X812" s="309" t="e">
        <f t="shared" si="313"/>
        <v>#DIV/0!</v>
      </c>
      <c r="Y812" s="309" t="e">
        <f t="shared" si="314"/>
        <v>#DIV/0!</v>
      </c>
      <c r="Z812" s="342" t="e">
        <f t="shared" si="315"/>
        <v>#DIV/0!</v>
      </c>
      <c r="AA812" s="343">
        <f>SUM(L$2:L812)-SUM(AB$2:AB812)</f>
        <v>-120703.22099999998</v>
      </c>
      <c r="AB812" s="344"/>
      <c r="AC812" s="345" t="e">
        <f t="shared" si="316"/>
        <v>#DIV/0!</v>
      </c>
      <c r="AD812" s="345" t="e">
        <f t="shared" si="317"/>
        <v>#DIV/0!</v>
      </c>
    </row>
    <row r="813" spans="1:30" x14ac:dyDescent="0.25">
      <c r="A813" s="402"/>
      <c r="B813" s="336"/>
      <c r="C813" s="299"/>
      <c r="D813" s="147"/>
      <c r="E813" s="22"/>
      <c r="F813" s="158">
        <f t="shared" si="297"/>
        <v>14980</v>
      </c>
      <c r="G813" s="309">
        <f t="shared" si="298"/>
        <v>8.0579586782376484</v>
      </c>
      <c r="H813" s="159">
        <f t="shared" si="299"/>
        <v>120708.22099999998</v>
      </c>
      <c r="I813" s="347">
        <f t="shared" si="300"/>
        <v>-120708.22099999998</v>
      </c>
      <c r="J813" s="310">
        <f t="shared" si="301"/>
        <v>-1</v>
      </c>
      <c r="K813" s="159">
        <f t="shared" si="302"/>
        <v>0</v>
      </c>
      <c r="L813" s="159">
        <f t="shared" si="303"/>
        <v>-5</v>
      </c>
      <c r="M813" s="159">
        <f t="shared" si="304"/>
        <v>5</v>
      </c>
      <c r="N813" s="159">
        <f t="shared" si="305"/>
        <v>0</v>
      </c>
      <c r="O813" s="46"/>
      <c r="P813" s="309">
        <f t="shared" si="306"/>
        <v>-8.0579586782376484</v>
      </c>
      <c r="Q813" s="159">
        <f t="shared" si="307"/>
        <v>-5</v>
      </c>
      <c r="R813" s="341"/>
      <c r="S813" s="341">
        <f t="shared" si="308"/>
        <v>-43191.220999999976</v>
      </c>
      <c r="T813" s="341" t="e">
        <f t="shared" si="309"/>
        <v>#DIV/0!</v>
      </c>
      <c r="U813" s="341" t="e">
        <f t="shared" si="310"/>
        <v>#DIV/0!</v>
      </c>
      <c r="V813" s="159">
        <f t="shared" si="311"/>
        <v>77517</v>
      </c>
      <c r="W813" s="309" t="e">
        <f t="shared" si="312"/>
        <v>#DIV/0!</v>
      </c>
      <c r="X813" s="309" t="e">
        <f t="shared" si="313"/>
        <v>#DIV/0!</v>
      </c>
      <c r="Y813" s="309" t="e">
        <f t="shared" si="314"/>
        <v>#DIV/0!</v>
      </c>
      <c r="Z813" s="342" t="e">
        <f t="shared" si="315"/>
        <v>#DIV/0!</v>
      </c>
      <c r="AA813" s="343">
        <f>SUM(L$2:L813)-SUM(AB$2:AB813)</f>
        <v>-120708.22099999998</v>
      </c>
      <c r="AB813" s="344"/>
      <c r="AC813" s="345" t="e">
        <f t="shared" si="316"/>
        <v>#DIV/0!</v>
      </c>
      <c r="AD813" s="345" t="e">
        <f t="shared" si="317"/>
        <v>#DIV/0!</v>
      </c>
    </row>
    <row r="814" spans="1:30" x14ac:dyDescent="0.25">
      <c r="A814" s="402"/>
      <c r="B814" s="336"/>
      <c r="C814" s="299"/>
      <c r="D814" s="147"/>
      <c r="E814" s="22"/>
      <c r="F814" s="158">
        <f t="shared" si="297"/>
        <v>14980</v>
      </c>
      <c r="G814" s="309">
        <f t="shared" si="298"/>
        <v>8.058292456608811</v>
      </c>
      <c r="H814" s="159">
        <f t="shared" si="299"/>
        <v>120713.22099999998</v>
      </c>
      <c r="I814" s="347">
        <f t="shared" si="300"/>
        <v>-120713.22099999998</v>
      </c>
      <c r="J814" s="310">
        <f t="shared" si="301"/>
        <v>-1</v>
      </c>
      <c r="K814" s="159">
        <f t="shared" si="302"/>
        <v>0</v>
      </c>
      <c r="L814" s="159">
        <f t="shared" si="303"/>
        <v>-5</v>
      </c>
      <c r="M814" s="159">
        <f t="shared" si="304"/>
        <v>5</v>
      </c>
      <c r="N814" s="159">
        <f t="shared" si="305"/>
        <v>0</v>
      </c>
      <c r="O814" s="46"/>
      <c r="P814" s="309">
        <f t="shared" si="306"/>
        <v>-8.058292456608811</v>
      </c>
      <c r="Q814" s="159">
        <f t="shared" si="307"/>
        <v>-5</v>
      </c>
      <c r="R814" s="341"/>
      <c r="S814" s="341">
        <f t="shared" si="308"/>
        <v>-43196.220999999976</v>
      </c>
      <c r="T814" s="341" t="e">
        <f t="shared" si="309"/>
        <v>#DIV/0!</v>
      </c>
      <c r="U814" s="341" t="e">
        <f t="shared" si="310"/>
        <v>#DIV/0!</v>
      </c>
      <c r="V814" s="159">
        <f t="shared" si="311"/>
        <v>77517</v>
      </c>
      <c r="W814" s="309" t="e">
        <f t="shared" si="312"/>
        <v>#DIV/0!</v>
      </c>
      <c r="X814" s="309" t="e">
        <f t="shared" si="313"/>
        <v>#DIV/0!</v>
      </c>
      <c r="Y814" s="309" t="e">
        <f t="shared" si="314"/>
        <v>#DIV/0!</v>
      </c>
      <c r="Z814" s="342" t="e">
        <f t="shared" si="315"/>
        <v>#DIV/0!</v>
      </c>
      <c r="AA814" s="343">
        <f>SUM(L$2:L814)-SUM(AB$2:AB814)</f>
        <v>-120713.22099999998</v>
      </c>
      <c r="AB814" s="344"/>
      <c r="AC814" s="345" t="e">
        <f t="shared" si="316"/>
        <v>#DIV/0!</v>
      </c>
      <c r="AD814" s="345" t="e">
        <f t="shared" si="317"/>
        <v>#DIV/0!</v>
      </c>
    </row>
    <row r="815" spans="1:30" x14ac:dyDescent="0.25">
      <c r="A815" s="402"/>
      <c r="B815" s="336"/>
      <c r="C815" s="299"/>
      <c r="D815" s="147"/>
      <c r="E815" s="22"/>
      <c r="F815" s="158">
        <f t="shared" si="297"/>
        <v>14980</v>
      </c>
      <c r="G815" s="309">
        <f t="shared" si="298"/>
        <v>8.0586262349799718</v>
      </c>
      <c r="H815" s="159">
        <f t="shared" si="299"/>
        <v>120718.22099999998</v>
      </c>
      <c r="I815" s="347">
        <f t="shared" si="300"/>
        <v>-120718.22099999998</v>
      </c>
      <c r="J815" s="310">
        <f t="shared" si="301"/>
        <v>-1</v>
      </c>
      <c r="K815" s="159">
        <f t="shared" si="302"/>
        <v>0</v>
      </c>
      <c r="L815" s="159">
        <f t="shared" si="303"/>
        <v>-5</v>
      </c>
      <c r="M815" s="159">
        <f t="shared" si="304"/>
        <v>5</v>
      </c>
      <c r="N815" s="159">
        <f t="shared" si="305"/>
        <v>0</v>
      </c>
      <c r="O815" s="46"/>
      <c r="P815" s="309">
        <f t="shared" si="306"/>
        <v>-8.0586262349799718</v>
      </c>
      <c r="Q815" s="159">
        <f t="shared" si="307"/>
        <v>-5</v>
      </c>
      <c r="R815" s="341"/>
      <c r="S815" s="341">
        <f t="shared" si="308"/>
        <v>-43201.220999999976</v>
      </c>
      <c r="T815" s="341" t="e">
        <f t="shared" si="309"/>
        <v>#DIV/0!</v>
      </c>
      <c r="U815" s="341" t="e">
        <f t="shared" si="310"/>
        <v>#DIV/0!</v>
      </c>
      <c r="V815" s="159">
        <f t="shared" si="311"/>
        <v>77517</v>
      </c>
      <c r="W815" s="309" t="e">
        <f t="shared" si="312"/>
        <v>#DIV/0!</v>
      </c>
      <c r="X815" s="309" t="e">
        <f t="shared" si="313"/>
        <v>#DIV/0!</v>
      </c>
      <c r="Y815" s="309" t="e">
        <f t="shared" si="314"/>
        <v>#DIV/0!</v>
      </c>
      <c r="Z815" s="342" t="e">
        <f t="shared" si="315"/>
        <v>#DIV/0!</v>
      </c>
      <c r="AA815" s="343">
        <f>SUM(L$2:L815)-SUM(AB$2:AB815)</f>
        <v>-120718.22099999998</v>
      </c>
      <c r="AB815" s="344"/>
      <c r="AC815" s="345" t="e">
        <f t="shared" si="316"/>
        <v>#DIV/0!</v>
      </c>
      <c r="AD815" s="345" t="e">
        <f t="shared" si="317"/>
        <v>#DIV/0!</v>
      </c>
    </row>
    <row r="816" spans="1:30" x14ac:dyDescent="0.25">
      <c r="A816" s="402"/>
      <c r="B816" s="336"/>
      <c r="C816" s="299"/>
      <c r="D816" s="147"/>
      <c r="E816" s="22"/>
      <c r="F816" s="158">
        <f t="shared" si="297"/>
        <v>14980</v>
      </c>
      <c r="G816" s="309">
        <f t="shared" si="298"/>
        <v>8.0589600133511325</v>
      </c>
      <c r="H816" s="159">
        <f t="shared" si="299"/>
        <v>120723.22099999998</v>
      </c>
      <c r="I816" s="347">
        <f t="shared" si="300"/>
        <v>-120723.22099999998</v>
      </c>
      <c r="J816" s="310">
        <f t="shared" si="301"/>
        <v>-1</v>
      </c>
      <c r="K816" s="159">
        <f t="shared" si="302"/>
        <v>0</v>
      </c>
      <c r="L816" s="159">
        <f t="shared" si="303"/>
        <v>-5</v>
      </c>
      <c r="M816" s="159">
        <f t="shared" si="304"/>
        <v>5</v>
      </c>
      <c r="N816" s="159">
        <f t="shared" si="305"/>
        <v>0</v>
      </c>
      <c r="O816" s="46"/>
      <c r="P816" s="309">
        <f t="shared" si="306"/>
        <v>-8.0589600133511325</v>
      </c>
      <c r="Q816" s="159">
        <f t="shared" si="307"/>
        <v>-5</v>
      </c>
      <c r="R816" s="341"/>
      <c r="S816" s="341">
        <f t="shared" si="308"/>
        <v>-43206.220999999976</v>
      </c>
      <c r="T816" s="341" t="e">
        <f t="shared" si="309"/>
        <v>#DIV/0!</v>
      </c>
      <c r="U816" s="341" t="e">
        <f t="shared" si="310"/>
        <v>#DIV/0!</v>
      </c>
      <c r="V816" s="159">
        <f t="shared" si="311"/>
        <v>77517</v>
      </c>
      <c r="W816" s="309" t="e">
        <f t="shared" si="312"/>
        <v>#DIV/0!</v>
      </c>
      <c r="X816" s="309" t="e">
        <f t="shared" si="313"/>
        <v>#DIV/0!</v>
      </c>
      <c r="Y816" s="309" t="e">
        <f t="shared" si="314"/>
        <v>#DIV/0!</v>
      </c>
      <c r="Z816" s="342" t="e">
        <f t="shared" si="315"/>
        <v>#DIV/0!</v>
      </c>
      <c r="AA816" s="343">
        <f>SUM(L$2:L816)-SUM(AB$2:AB816)</f>
        <v>-120723.22099999998</v>
      </c>
      <c r="AB816" s="344"/>
      <c r="AC816" s="345" t="e">
        <f t="shared" si="316"/>
        <v>#DIV/0!</v>
      </c>
      <c r="AD816" s="345" t="e">
        <f t="shared" si="317"/>
        <v>#DIV/0!</v>
      </c>
    </row>
    <row r="817" spans="1:30" x14ac:dyDescent="0.25">
      <c r="A817" s="402"/>
      <c r="B817" s="336"/>
      <c r="C817" s="299"/>
      <c r="D817" s="147"/>
      <c r="E817" s="22"/>
      <c r="F817" s="158">
        <f t="shared" si="297"/>
        <v>14980</v>
      </c>
      <c r="G817" s="309">
        <f t="shared" si="298"/>
        <v>8.0592937917222951</v>
      </c>
      <c r="H817" s="159">
        <f t="shared" si="299"/>
        <v>120728.22099999998</v>
      </c>
      <c r="I817" s="347">
        <f t="shared" si="300"/>
        <v>-120728.22099999998</v>
      </c>
      <c r="J817" s="310">
        <f t="shared" si="301"/>
        <v>-1</v>
      </c>
      <c r="K817" s="159">
        <f t="shared" si="302"/>
        <v>0</v>
      </c>
      <c r="L817" s="159">
        <f t="shared" si="303"/>
        <v>-5</v>
      </c>
      <c r="M817" s="159">
        <f t="shared" si="304"/>
        <v>5</v>
      </c>
      <c r="N817" s="159">
        <f t="shared" si="305"/>
        <v>0</v>
      </c>
      <c r="O817" s="46"/>
      <c r="P817" s="309">
        <f t="shared" si="306"/>
        <v>-8.0592937917222951</v>
      </c>
      <c r="Q817" s="159">
        <f t="shared" si="307"/>
        <v>-5</v>
      </c>
      <c r="R817" s="341"/>
      <c r="S817" s="341">
        <f t="shared" si="308"/>
        <v>-43211.220999999976</v>
      </c>
      <c r="T817" s="341" t="e">
        <f t="shared" si="309"/>
        <v>#DIV/0!</v>
      </c>
      <c r="U817" s="341" t="e">
        <f t="shared" si="310"/>
        <v>#DIV/0!</v>
      </c>
      <c r="V817" s="159">
        <f t="shared" si="311"/>
        <v>77517</v>
      </c>
      <c r="W817" s="309" t="e">
        <f t="shared" si="312"/>
        <v>#DIV/0!</v>
      </c>
      <c r="X817" s="309" t="e">
        <f t="shared" si="313"/>
        <v>#DIV/0!</v>
      </c>
      <c r="Y817" s="309" t="e">
        <f t="shared" si="314"/>
        <v>#DIV/0!</v>
      </c>
      <c r="Z817" s="342" t="e">
        <f t="shared" si="315"/>
        <v>#DIV/0!</v>
      </c>
      <c r="AA817" s="343">
        <f>SUM(L$2:L817)-SUM(AB$2:AB817)</f>
        <v>-120728.22099999998</v>
      </c>
      <c r="AB817" s="344"/>
      <c r="AC817" s="345" t="e">
        <f t="shared" si="316"/>
        <v>#DIV/0!</v>
      </c>
      <c r="AD817" s="345" t="e">
        <f t="shared" si="317"/>
        <v>#DIV/0!</v>
      </c>
    </row>
    <row r="818" spans="1:30" x14ac:dyDescent="0.25">
      <c r="A818" s="402"/>
      <c r="B818" s="336"/>
      <c r="C818" s="299"/>
      <c r="D818" s="147"/>
      <c r="E818" s="22"/>
      <c r="F818" s="158">
        <f t="shared" si="297"/>
        <v>14980</v>
      </c>
      <c r="G818" s="309">
        <f t="shared" si="298"/>
        <v>8.0596275700934559</v>
      </c>
      <c r="H818" s="159">
        <f t="shared" si="299"/>
        <v>120733.22099999998</v>
      </c>
      <c r="I818" s="347">
        <f t="shared" si="300"/>
        <v>-120733.22099999998</v>
      </c>
      <c r="J818" s="310">
        <f t="shared" si="301"/>
        <v>-1</v>
      </c>
      <c r="K818" s="159">
        <f t="shared" si="302"/>
        <v>0</v>
      </c>
      <c r="L818" s="159">
        <f t="shared" si="303"/>
        <v>-5</v>
      </c>
      <c r="M818" s="159">
        <f t="shared" si="304"/>
        <v>5</v>
      </c>
      <c r="N818" s="159">
        <f t="shared" si="305"/>
        <v>0</v>
      </c>
      <c r="O818" s="46"/>
      <c r="P818" s="309">
        <f t="shared" si="306"/>
        <v>-8.0596275700934559</v>
      </c>
      <c r="Q818" s="159">
        <f t="shared" si="307"/>
        <v>-5</v>
      </c>
      <c r="R818" s="341"/>
      <c r="S818" s="341">
        <f t="shared" si="308"/>
        <v>-43216.220999999976</v>
      </c>
      <c r="T818" s="341" t="e">
        <f t="shared" si="309"/>
        <v>#DIV/0!</v>
      </c>
      <c r="U818" s="341" t="e">
        <f t="shared" si="310"/>
        <v>#DIV/0!</v>
      </c>
      <c r="V818" s="159">
        <f t="shared" si="311"/>
        <v>77517</v>
      </c>
      <c r="W818" s="309" t="e">
        <f t="shared" si="312"/>
        <v>#DIV/0!</v>
      </c>
      <c r="X818" s="309" t="e">
        <f t="shared" si="313"/>
        <v>#DIV/0!</v>
      </c>
      <c r="Y818" s="309" t="e">
        <f t="shared" si="314"/>
        <v>#DIV/0!</v>
      </c>
      <c r="Z818" s="342" t="e">
        <f t="shared" si="315"/>
        <v>#DIV/0!</v>
      </c>
      <c r="AA818" s="343">
        <f>SUM(L$2:L818)-SUM(AB$2:AB818)</f>
        <v>-120733.22099999998</v>
      </c>
      <c r="AB818" s="344"/>
      <c r="AC818" s="345" t="e">
        <f t="shared" si="316"/>
        <v>#DIV/0!</v>
      </c>
      <c r="AD818" s="345" t="e">
        <f t="shared" si="317"/>
        <v>#DIV/0!</v>
      </c>
    </row>
    <row r="819" spans="1:30" x14ac:dyDescent="0.25">
      <c r="A819" s="402"/>
      <c r="B819" s="336"/>
      <c r="C819" s="299"/>
      <c r="D819" s="147"/>
      <c r="E819" s="22"/>
      <c r="F819" s="158">
        <f t="shared" si="297"/>
        <v>14980</v>
      </c>
      <c r="G819" s="309">
        <f t="shared" si="298"/>
        <v>8.0599613484646184</v>
      </c>
      <c r="H819" s="159">
        <f t="shared" si="299"/>
        <v>120738.22099999998</v>
      </c>
      <c r="I819" s="347">
        <f t="shared" si="300"/>
        <v>-120738.22099999998</v>
      </c>
      <c r="J819" s="310">
        <f t="shared" si="301"/>
        <v>-1</v>
      </c>
      <c r="K819" s="159">
        <f t="shared" si="302"/>
        <v>0</v>
      </c>
      <c r="L819" s="159">
        <f t="shared" si="303"/>
        <v>-5</v>
      </c>
      <c r="M819" s="159">
        <f t="shared" si="304"/>
        <v>5</v>
      </c>
      <c r="N819" s="159">
        <f t="shared" si="305"/>
        <v>0</v>
      </c>
      <c r="O819" s="46"/>
      <c r="P819" s="309">
        <f t="shared" si="306"/>
        <v>-8.0599613484646184</v>
      </c>
      <c r="Q819" s="159">
        <f t="shared" si="307"/>
        <v>-5</v>
      </c>
      <c r="R819" s="341"/>
      <c r="S819" s="341">
        <f t="shared" si="308"/>
        <v>-43221.220999999976</v>
      </c>
      <c r="T819" s="341" t="e">
        <f t="shared" si="309"/>
        <v>#DIV/0!</v>
      </c>
      <c r="U819" s="341" t="e">
        <f t="shared" si="310"/>
        <v>#DIV/0!</v>
      </c>
      <c r="V819" s="159">
        <f t="shared" si="311"/>
        <v>77517</v>
      </c>
      <c r="W819" s="309" t="e">
        <f t="shared" si="312"/>
        <v>#DIV/0!</v>
      </c>
      <c r="X819" s="309" t="e">
        <f t="shared" si="313"/>
        <v>#DIV/0!</v>
      </c>
      <c r="Y819" s="309" t="e">
        <f t="shared" si="314"/>
        <v>#DIV/0!</v>
      </c>
      <c r="Z819" s="342" t="e">
        <f t="shared" si="315"/>
        <v>#DIV/0!</v>
      </c>
      <c r="AA819" s="343">
        <f>SUM(L$2:L819)-SUM(AB$2:AB819)</f>
        <v>-120738.22099999998</v>
      </c>
      <c r="AB819" s="344"/>
      <c r="AC819" s="345" t="e">
        <f t="shared" si="316"/>
        <v>#DIV/0!</v>
      </c>
      <c r="AD819" s="345" t="e">
        <f t="shared" si="317"/>
        <v>#DIV/0!</v>
      </c>
    </row>
    <row r="820" spans="1:30" x14ac:dyDescent="0.25">
      <c r="A820" s="402"/>
      <c r="B820" s="336"/>
      <c r="C820" s="299"/>
      <c r="D820" s="147"/>
      <c r="E820" s="22"/>
      <c r="F820" s="158">
        <f t="shared" si="297"/>
        <v>14980</v>
      </c>
      <c r="G820" s="309">
        <f t="shared" si="298"/>
        <v>8.0602951268357792</v>
      </c>
      <c r="H820" s="159">
        <f t="shared" si="299"/>
        <v>120743.22099999998</v>
      </c>
      <c r="I820" s="347">
        <f t="shared" si="300"/>
        <v>-120743.22099999998</v>
      </c>
      <c r="J820" s="310">
        <f t="shared" si="301"/>
        <v>-1</v>
      </c>
      <c r="K820" s="159">
        <f t="shared" si="302"/>
        <v>0</v>
      </c>
      <c r="L820" s="159">
        <f t="shared" si="303"/>
        <v>-5</v>
      </c>
      <c r="M820" s="159">
        <f t="shared" si="304"/>
        <v>5</v>
      </c>
      <c r="N820" s="159">
        <f t="shared" si="305"/>
        <v>0</v>
      </c>
      <c r="O820" s="46"/>
      <c r="P820" s="309">
        <f t="shared" si="306"/>
        <v>-8.0602951268357792</v>
      </c>
      <c r="Q820" s="159">
        <f t="shared" si="307"/>
        <v>-5</v>
      </c>
      <c r="R820" s="341"/>
      <c r="S820" s="341">
        <f t="shared" si="308"/>
        <v>-43226.220999999976</v>
      </c>
      <c r="T820" s="341" t="e">
        <f t="shared" si="309"/>
        <v>#DIV/0!</v>
      </c>
      <c r="U820" s="341" t="e">
        <f t="shared" si="310"/>
        <v>#DIV/0!</v>
      </c>
      <c r="V820" s="159">
        <f t="shared" si="311"/>
        <v>77517</v>
      </c>
      <c r="W820" s="309" t="e">
        <f t="shared" si="312"/>
        <v>#DIV/0!</v>
      </c>
      <c r="X820" s="309" t="e">
        <f t="shared" si="313"/>
        <v>#DIV/0!</v>
      </c>
      <c r="Y820" s="309" t="e">
        <f t="shared" si="314"/>
        <v>#DIV/0!</v>
      </c>
      <c r="Z820" s="342" t="e">
        <f t="shared" si="315"/>
        <v>#DIV/0!</v>
      </c>
      <c r="AA820" s="343">
        <f>SUM(L$2:L820)-SUM(AB$2:AB820)</f>
        <v>-120743.22099999998</v>
      </c>
      <c r="AB820" s="344"/>
      <c r="AC820" s="345" t="e">
        <f t="shared" si="316"/>
        <v>#DIV/0!</v>
      </c>
      <c r="AD820" s="345" t="e">
        <f t="shared" si="317"/>
        <v>#DIV/0!</v>
      </c>
    </row>
    <row r="821" spans="1:30" x14ac:dyDescent="0.25">
      <c r="A821" s="402"/>
      <c r="B821" s="336"/>
      <c r="C821" s="299"/>
      <c r="D821" s="147"/>
      <c r="E821" s="22"/>
      <c r="F821" s="158">
        <f t="shared" si="297"/>
        <v>14980</v>
      </c>
      <c r="G821" s="309">
        <f t="shared" si="298"/>
        <v>8.0606289052069418</v>
      </c>
      <c r="H821" s="159">
        <f t="shared" si="299"/>
        <v>120748.22099999998</v>
      </c>
      <c r="I821" s="347">
        <f t="shared" si="300"/>
        <v>-120748.22099999998</v>
      </c>
      <c r="J821" s="310">
        <f t="shared" si="301"/>
        <v>-1</v>
      </c>
      <c r="K821" s="159">
        <f t="shared" si="302"/>
        <v>0</v>
      </c>
      <c r="L821" s="159">
        <f t="shared" si="303"/>
        <v>-5</v>
      </c>
      <c r="M821" s="159">
        <f t="shared" si="304"/>
        <v>5</v>
      </c>
      <c r="N821" s="159">
        <f t="shared" si="305"/>
        <v>0</v>
      </c>
      <c r="O821" s="46"/>
      <c r="P821" s="309">
        <f t="shared" si="306"/>
        <v>-8.0606289052069418</v>
      </c>
      <c r="Q821" s="159">
        <f t="shared" si="307"/>
        <v>-5</v>
      </c>
      <c r="R821" s="341"/>
      <c r="S821" s="341">
        <f t="shared" si="308"/>
        <v>-43231.220999999976</v>
      </c>
      <c r="T821" s="341" t="e">
        <f t="shared" si="309"/>
        <v>#DIV/0!</v>
      </c>
      <c r="U821" s="341" t="e">
        <f t="shared" si="310"/>
        <v>#DIV/0!</v>
      </c>
      <c r="V821" s="159">
        <f t="shared" si="311"/>
        <v>77517</v>
      </c>
      <c r="W821" s="309" t="e">
        <f t="shared" si="312"/>
        <v>#DIV/0!</v>
      </c>
      <c r="X821" s="309" t="e">
        <f t="shared" si="313"/>
        <v>#DIV/0!</v>
      </c>
      <c r="Y821" s="309" t="e">
        <f t="shared" si="314"/>
        <v>#DIV/0!</v>
      </c>
      <c r="Z821" s="342" t="e">
        <f t="shared" si="315"/>
        <v>#DIV/0!</v>
      </c>
      <c r="AA821" s="343">
        <f>SUM(L$2:L821)-SUM(AB$2:AB821)</f>
        <v>-120748.22099999998</v>
      </c>
      <c r="AB821" s="344"/>
      <c r="AC821" s="345" t="e">
        <f t="shared" si="316"/>
        <v>#DIV/0!</v>
      </c>
      <c r="AD821" s="345" t="e">
        <f t="shared" si="317"/>
        <v>#DIV/0!</v>
      </c>
    </row>
    <row r="822" spans="1:30" x14ac:dyDescent="0.25">
      <c r="A822" s="402"/>
      <c r="B822" s="336"/>
      <c r="C822" s="299"/>
      <c r="D822" s="147"/>
      <c r="E822" s="22"/>
      <c r="F822" s="158">
        <f t="shared" si="297"/>
        <v>14980</v>
      </c>
      <c r="G822" s="309">
        <f t="shared" si="298"/>
        <v>8.0609626835781025</v>
      </c>
      <c r="H822" s="159">
        <f t="shared" si="299"/>
        <v>120753.22099999998</v>
      </c>
      <c r="I822" s="347">
        <f t="shared" si="300"/>
        <v>-120753.22099999998</v>
      </c>
      <c r="J822" s="310">
        <f t="shared" si="301"/>
        <v>-1</v>
      </c>
      <c r="K822" s="159">
        <f t="shared" si="302"/>
        <v>0</v>
      </c>
      <c r="L822" s="159">
        <f t="shared" si="303"/>
        <v>-5</v>
      </c>
      <c r="M822" s="159">
        <f t="shared" si="304"/>
        <v>5</v>
      </c>
      <c r="N822" s="159">
        <f t="shared" si="305"/>
        <v>0</v>
      </c>
      <c r="O822" s="46"/>
      <c r="P822" s="309">
        <f t="shared" si="306"/>
        <v>-8.0609626835781025</v>
      </c>
      <c r="Q822" s="159">
        <f t="shared" si="307"/>
        <v>-5</v>
      </c>
      <c r="R822" s="341"/>
      <c r="S822" s="341">
        <f t="shared" si="308"/>
        <v>-43236.220999999976</v>
      </c>
      <c r="T822" s="341" t="e">
        <f t="shared" si="309"/>
        <v>#DIV/0!</v>
      </c>
      <c r="U822" s="341" t="e">
        <f t="shared" si="310"/>
        <v>#DIV/0!</v>
      </c>
      <c r="V822" s="159">
        <f t="shared" si="311"/>
        <v>77517</v>
      </c>
      <c r="W822" s="309" t="e">
        <f t="shared" si="312"/>
        <v>#DIV/0!</v>
      </c>
      <c r="X822" s="309" t="e">
        <f t="shared" si="313"/>
        <v>#DIV/0!</v>
      </c>
      <c r="Y822" s="309" t="e">
        <f t="shared" si="314"/>
        <v>#DIV/0!</v>
      </c>
      <c r="Z822" s="342" t="e">
        <f t="shared" si="315"/>
        <v>#DIV/0!</v>
      </c>
      <c r="AA822" s="343">
        <f>SUM(L$2:L822)-SUM(AB$2:AB822)</f>
        <v>-120753.22099999998</v>
      </c>
      <c r="AB822" s="344"/>
      <c r="AC822" s="345" t="e">
        <f t="shared" si="316"/>
        <v>#DIV/0!</v>
      </c>
      <c r="AD822" s="345" t="e">
        <f t="shared" si="317"/>
        <v>#DIV/0!</v>
      </c>
    </row>
    <row r="823" spans="1:30" x14ac:dyDescent="0.25">
      <c r="A823" s="402"/>
      <c r="B823" s="336"/>
      <c r="C823" s="299"/>
      <c r="D823" s="147"/>
      <c r="E823" s="22"/>
      <c r="F823" s="158">
        <f t="shared" si="297"/>
        <v>14980</v>
      </c>
      <c r="G823" s="309">
        <f t="shared" si="298"/>
        <v>8.0612964619492633</v>
      </c>
      <c r="H823" s="159">
        <f t="shared" si="299"/>
        <v>120758.22099999998</v>
      </c>
      <c r="I823" s="347">
        <f t="shared" si="300"/>
        <v>-120758.22099999998</v>
      </c>
      <c r="J823" s="310">
        <f t="shared" si="301"/>
        <v>-1</v>
      </c>
      <c r="K823" s="159">
        <f t="shared" si="302"/>
        <v>0</v>
      </c>
      <c r="L823" s="159">
        <f t="shared" si="303"/>
        <v>-5</v>
      </c>
      <c r="M823" s="159">
        <f t="shared" si="304"/>
        <v>5</v>
      </c>
      <c r="N823" s="159">
        <f t="shared" si="305"/>
        <v>0</v>
      </c>
      <c r="O823" s="46"/>
      <c r="P823" s="309">
        <f t="shared" si="306"/>
        <v>-8.0612964619492633</v>
      </c>
      <c r="Q823" s="159">
        <f t="shared" si="307"/>
        <v>-5</v>
      </c>
      <c r="R823" s="341"/>
      <c r="S823" s="341">
        <f t="shared" si="308"/>
        <v>-43241.220999999976</v>
      </c>
      <c r="T823" s="341" t="e">
        <f t="shared" si="309"/>
        <v>#DIV/0!</v>
      </c>
      <c r="U823" s="341" t="e">
        <f t="shared" si="310"/>
        <v>#DIV/0!</v>
      </c>
      <c r="V823" s="159">
        <f t="shared" si="311"/>
        <v>77517</v>
      </c>
      <c r="W823" s="309" t="e">
        <f t="shared" si="312"/>
        <v>#DIV/0!</v>
      </c>
      <c r="X823" s="309" t="e">
        <f t="shared" si="313"/>
        <v>#DIV/0!</v>
      </c>
      <c r="Y823" s="309" t="e">
        <f t="shared" si="314"/>
        <v>#DIV/0!</v>
      </c>
      <c r="Z823" s="342" t="e">
        <f t="shared" si="315"/>
        <v>#DIV/0!</v>
      </c>
      <c r="AA823" s="343">
        <f>SUM(L$2:L823)-SUM(AB$2:AB823)</f>
        <v>-120758.22099999998</v>
      </c>
      <c r="AB823" s="344"/>
      <c r="AC823" s="345" t="e">
        <f t="shared" si="316"/>
        <v>#DIV/0!</v>
      </c>
      <c r="AD823" s="345" t="e">
        <f t="shared" si="317"/>
        <v>#DIV/0!</v>
      </c>
    </row>
    <row r="824" spans="1:30" x14ac:dyDescent="0.25">
      <c r="A824" s="402"/>
      <c r="B824" s="336"/>
      <c r="C824" s="299"/>
      <c r="D824" s="147"/>
      <c r="E824" s="22"/>
      <c r="F824" s="158">
        <f t="shared" si="297"/>
        <v>14980</v>
      </c>
      <c r="G824" s="309">
        <f t="shared" si="298"/>
        <v>8.0616302403204259</v>
      </c>
      <c r="H824" s="159">
        <f t="shared" si="299"/>
        <v>120763.22099999998</v>
      </c>
      <c r="I824" s="347">
        <f t="shared" si="300"/>
        <v>-120763.22099999998</v>
      </c>
      <c r="J824" s="310">
        <f t="shared" si="301"/>
        <v>-1</v>
      </c>
      <c r="K824" s="159">
        <f t="shared" si="302"/>
        <v>0</v>
      </c>
      <c r="L824" s="159">
        <f t="shared" si="303"/>
        <v>-5</v>
      </c>
      <c r="M824" s="159">
        <f t="shared" si="304"/>
        <v>5</v>
      </c>
      <c r="N824" s="159">
        <f t="shared" si="305"/>
        <v>0</v>
      </c>
      <c r="O824" s="46"/>
      <c r="P824" s="309">
        <f t="shared" si="306"/>
        <v>-8.0616302403204259</v>
      </c>
      <c r="Q824" s="159">
        <f t="shared" si="307"/>
        <v>-5</v>
      </c>
      <c r="R824" s="341"/>
      <c r="S824" s="341">
        <f t="shared" si="308"/>
        <v>-43246.220999999976</v>
      </c>
      <c r="T824" s="341" t="e">
        <f t="shared" si="309"/>
        <v>#DIV/0!</v>
      </c>
      <c r="U824" s="341" t="e">
        <f t="shared" si="310"/>
        <v>#DIV/0!</v>
      </c>
      <c r="V824" s="159">
        <f t="shared" si="311"/>
        <v>77517</v>
      </c>
      <c r="W824" s="309" t="e">
        <f t="shared" si="312"/>
        <v>#DIV/0!</v>
      </c>
      <c r="X824" s="309" t="e">
        <f t="shared" si="313"/>
        <v>#DIV/0!</v>
      </c>
      <c r="Y824" s="309" t="e">
        <f t="shared" si="314"/>
        <v>#DIV/0!</v>
      </c>
      <c r="Z824" s="342" t="e">
        <f t="shared" si="315"/>
        <v>#DIV/0!</v>
      </c>
      <c r="AA824" s="343">
        <f>SUM(L$2:L824)-SUM(AB$2:AB824)</f>
        <v>-120763.22099999998</v>
      </c>
      <c r="AB824" s="344"/>
      <c r="AC824" s="345" t="e">
        <f t="shared" si="316"/>
        <v>#DIV/0!</v>
      </c>
      <c r="AD824" s="345" t="e">
        <f t="shared" si="317"/>
        <v>#DIV/0!</v>
      </c>
    </row>
    <row r="825" spans="1:30" x14ac:dyDescent="0.25">
      <c r="A825" s="402"/>
      <c r="B825" s="336"/>
      <c r="C825" s="299"/>
      <c r="D825" s="147"/>
      <c r="E825" s="22"/>
      <c r="F825" s="158">
        <f t="shared" si="297"/>
        <v>14980</v>
      </c>
      <c r="G825" s="309">
        <f t="shared" si="298"/>
        <v>8.0619640186915866</v>
      </c>
      <c r="H825" s="159">
        <f t="shared" si="299"/>
        <v>120768.22099999998</v>
      </c>
      <c r="I825" s="347">
        <f t="shared" si="300"/>
        <v>-120768.22099999998</v>
      </c>
      <c r="J825" s="310">
        <f t="shared" si="301"/>
        <v>-1</v>
      </c>
      <c r="K825" s="159">
        <f t="shared" si="302"/>
        <v>0</v>
      </c>
      <c r="L825" s="159">
        <f t="shared" si="303"/>
        <v>-5</v>
      </c>
      <c r="M825" s="159">
        <f t="shared" si="304"/>
        <v>5</v>
      </c>
      <c r="N825" s="159">
        <f t="shared" si="305"/>
        <v>0</v>
      </c>
      <c r="O825" s="46"/>
      <c r="P825" s="309">
        <f t="shared" si="306"/>
        <v>-8.0619640186915866</v>
      </c>
      <c r="Q825" s="159">
        <f t="shared" si="307"/>
        <v>-5</v>
      </c>
      <c r="R825" s="341"/>
      <c r="S825" s="341">
        <f t="shared" si="308"/>
        <v>-43251.220999999976</v>
      </c>
      <c r="T825" s="341" t="e">
        <f t="shared" si="309"/>
        <v>#DIV/0!</v>
      </c>
      <c r="U825" s="341" t="e">
        <f t="shared" si="310"/>
        <v>#DIV/0!</v>
      </c>
      <c r="V825" s="159">
        <f t="shared" si="311"/>
        <v>77517</v>
      </c>
      <c r="W825" s="309" t="e">
        <f t="shared" si="312"/>
        <v>#DIV/0!</v>
      </c>
      <c r="X825" s="309" t="e">
        <f t="shared" si="313"/>
        <v>#DIV/0!</v>
      </c>
      <c r="Y825" s="309" t="e">
        <f t="shared" si="314"/>
        <v>#DIV/0!</v>
      </c>
      <c r="Z825" s="342" t="e">
        <f t="shared" si="315"/>
        <v>#DIV/0!</v>
      </c>
      <c r="AA825" s="343">
        <f>SUM(L$2:L825)-SUM(AB$2:AB825)</f>
        <v>-120768.22099999998</v>
      </c>
      <c r="AB825" s="344"/>
      <c r="AC825" s="345" t="e">
        <f t="shared" si="316"/>
        <v>#DIV/0!</v>
      </c>
      <c r="AD825" s="345" t="e">
        <f t="shared" si="317"/>
        <v>#DIV/0!</v>
      </c>
    </row>
    <row r="826" spans="1:30" x14ac:dyDescent="0.25">
      <c r="A826" s="402"/>
      <c r="B826" s="336"/>
      <c r="C826" s="299"/>
      <c r="D826" s="147"/>
      <c r="E826" s="22"/>
      <c r="F826" s="158">
        <f t="shared" si="297"/>
        <v>14980</v>
      </c>
      <c r="G826" s="309">
        <f t="shared" si="298"/>
        <v>8.0622977970627492</v>
      </c>
      <c r="H826" s="159">
        <f t="shared" si="299"/>
        <v>120773.22099999998</v>
      </c>
      <c r="I826" s="347">
        <f t="shared" si="300"/>
        <v>-120773.22099999998</v>
      </c>
      <c r="J826" s="310">
        <f t="shared" si="301"/>
        <v>-1</v>
      </c>
      <c r="K826" s="159">
        <f t="shared" si="302"/>
        <v>0</v>
      </c>
      <c r="L826" s="159">
        <f t="shared" si="303"/>
        <v>-5</v>
      </c>
      <c r="M826" s="159">
        <f t="shared" si="304"/>
        <v>5</v>
      </c>
      <c r="N826" s="159">
        <f t="shared" si="305"/>
        <v>0</v>
      </c>
      <c r="O826" s="46"/>
      <c r="P826" s="309">
        <f t="shared" si="306"/>
        <v>-8.0622977970627492</v>
      </c>
      <c r="Q826" s="159">
        <f t="shared" si="307"/>
        <v>-5</v>
      </c>
      <c r="R826" s="341"/>
      <c r="S826" s="341">
        <f t="shared" si="308"/>
        <v>-43256.220999999976</v>
      </c>
      <c r="T826" s="341" t="e">
        <f t="shared" si="309"/>
        <v>#DIV/0!</v>
      </c>
      <c r="U826" s="341" t="e">
        <f t="shared" si="310"/>
        <v>#DIV/0!</v>
      </c>
      <c r="V826" s="159">
        <f t="shared" si="311"/>
        <v>77517</v>
      </c>
      <c r="W826" s="309" t="e">
        <f t="shared" si="312"/>
        <v>#DIV/0!</v>
      </c>
      <c r="X826" s="309" t="e">
        <f t="shared" si="313"/>
        <v>#DIV/0!</v>
      </c>
      <c r="Y826" s="309" t="e">
        <f t="shared" si="314"/>
        <v>#DIV/0!</v>
      </c>
      <c r="Z826" s="342" t="e">
        <f t="shared" si="315"/>
        <v>#DIV/0!</v>
      </c>
      <c r="AA826" s="343">
        <f>SUM(L$2:L826)-SUM(AB$2:AB826)</f>
        <v>-120773.22099999998</v>
      </c>
      <c r="AB826" s="344"/>
      <c r="AC826" s="345" t="e">
        <f t="shared" si="316"/>
        <v>#DIV/0!</v>
      </c>
      <c r="AD826" s="345" t="e">
        <f t="shared" si="317"/>
        <v>#DIV/0!</v>
      </c>
    </row>
    <row r="827" spans="1:30" x14ac:dyDescent="0.25">
      <c r="A827" s="402"/>
      <c r="B827" s="336"/>
      <c r="C827" s="299"/>
      <c r="D827" s="147"/>
      <c r="E827" s="22"/>
      <c r="F827" s="158">
        <f t="shared" si="297"/>
        <v>14980</v>
      </c>
      <c r="G827" s="309">
        <f t="shared" si="298"/>
        <v>8.06263157543391</v>
      </c>
      <c r="H827" s="159">
        <f t="shared" si="299"/>
        <v>120778.22099999998</v>
      </c>
      <c r="I827" s="347">
        <f t="shared" si="300"/>
        <v>-120778.22099999998</v>
      </c>
      <c r="J827" s="310">
        <f t="shared" si="301"/>
        <v>-1</v>
      </c>
      <c r="K827" s="159">
        <f t="shared" si="302"/>
        <v>0</v>
      </c>
      <c r="L827" s="159">
        <f t="shared" si="303"/>
        <v>-5</v>
      </c>
      <c r="M827" s="159">
        <f t="shared" si="304"/>
        <v>5</v>
      </c>
      <c r="N827" s="159">
        <f t="shared" si="305"/>
        <v>0</v>
      </c>
      <c r="O827" s="46"/>
      <c r="P827" s="309">
        <f t="shared" si="306"/>
        <v>-8.06263157543391</v>
      </c>
      <c r="Q827" s="159">
        <f t="shared" si="307"/>
        <v>-5</v>
      </c>
      <c r="R827" s="341"/>
      <c r="S827" s="341">
        <f t="shared" si="308"/>
        <v>-43261.220999999976</v>
      </c>
      <c r="T827" s="341" t="e">
        <f t="shared" si="309"/>
        <v>#DIV/0!</v>
      </c>
      <c r="U827" s="341" t="e">
        <f t="shared" si="310"/>
        <v>#DIV/0!</v>
      </c>
      <c r="V827" s="159">
        <f t="shared" si="311"/>
        <v>77517</v>
      </c>
      <c r="W827" s="309" t="e">
        <f t="shared" si="312"/>
        <v>#DIV/0!</v>
      </c>
      <c r="X827" s="309" t="e">
        <f t="shared" si="313"/>
        <v>#DIV/0!</v>
      </c>
      <c r="Y827" s="309" t="e">
        <f t="shared" si="314"/>
        <v>#DIV/0!</v>
      </c>
      <c r="Z827" s="342" t="e">
        <f t="shared" si="315"/>
        <v>#DIV/0!</v>
      </c>
      <c r="AA827" s="343">
        <f>SUM(L$2:L827)-SUM(AB$2:AB827)</f>
        <v>-120778.22099999998</v>
      </c>
      <c r="AB827" s="344"/>
      <c r="AC827" s="345" t="e">
        <f t="shared" si="316"/>
        <v>#DIV/0!</v>
      </c>
      <c r="AD827" s="345" t="e">
        <f t="shared" si="317"/>
        <v>#DIV/0!</v>
      </c>
    </row>
    <row r="828" spans="1:30" x14ac:dyDescent="0.25">
      <c r="A828" s="402"/>
      <c r="B828" s="336"/>
      <c r="C828" s="299"/>
      <c r="D828" s="147"/>
      <c r="E828" s="22"/>
      <c r="F828" s="158">
        <f t="shared" si="297"/>
        <v>14980</v>
      </c>
      <c r="G828" s="309">
        <f t="shared" si="298"/>
        <v>8.0629653538050725</v>
      </c>
      <c r="H828" s="159">
        <f t="shared" si="299"/>
        <v>120783.22099999998</v>
      </c>
      <c r="I828" s="347">
        <f t="shared" si="300"/>
        <v>-120783.22099999998</v>
      </c>
      <c r="J828" s="310">
        <f t="shared" si="301"/>
        <v>-1</v>
      </c>
      <c r="K828" s="159">
        <f t="shared" si="302"/>
        <v>0</v>
      </c>
      <c r="L828" s="159">
        <f t="shared" si="303"/>
        <v>-5</v>
      </c>
      <c r="M828" s="159">
        <f t="shared" si="304"/>
        <v>5</v>
      </c>
      <c r="N828" s="159">
        <f t="shared" si="305"/>
        <v>0</v>
      </c>
      <c r="O828" s="46"/>
      <c r="P828" s="309">
        <f t="shared" si="306"/>
        <v>-8.0629653538050725</v>
      </c>
      <c r="Q828" s="159">
        <f t="shared" si="307"/>
        <v>-5</v>
      </c>
      <c r="R828" s="341"/>
      <c r="S828" s="341">
        <f t="shared" si="308"/>
        <v>-43266.220999999976</v>
      </c>
      <c r="T828" s="341" t="e">
        <f t="shared" si="309"/>
        <v>#DIV/0!</v>
      </c>
      <c r="U828" s="341" t="e">
        <f t="shared" si="310"/>
        <v>#DIV/0!</v>
      </c>
      <c r="V828" s="159">
        <f t="shared" si="311"/>
        <v>77517</v>
      </c>
      <c r="W828" s="309" t="e">
        <f t="shared" si="312"/>
        <v>#DIV/0!</v>
      </c>
      <c r="X828" s="309" t="e">
        <f t="shared" si="313"/>
        <v>#DIV/0!</v>
      </c>
      <c r="Y828" s="309" t="e">
        <f t="shared" si="314"/>
        <v>#DIV/0!</v>
      </c>
      <c r="Z828" s="342" t="e">
        <f t="shared" si="315"/>
        <v>#DIV/0!</v>
      </c>
      <c r="AA828" s="343">
        <f>SUM(L$2:L828)-SUM(AB$2:AB828)</f>
        <v>-120783.22099999998</v>
      </c>
      <c r="AB828" s="344"/>
      <c r="AC828" s="345" t="e">
        <f t="shared" si="316"/>
        <v>#DIV/0!</v>
      </c>
      <c r="AD828" s="345" t="e">
        <f t="shared" si="317"/>
        <v>#DIV/0!</v>
      </c>
    </row>
    <row r="829" spans="1:30" x14ac:dyDescent="0.25">
      <c r="A829" s="402"/>
      <c r="B829" s="336"/>
      <c r="C829" s="299"/>
      <c r="D829" s="147"/>
      <c r="E829" s="22"/>
      <c r="F829" s="158">
        <f t="shared" si="297"/>
        <v>14980</v>
      </c>
      <c r="G829" s="309">
        <f t="shared" si="298"/>
        <v>8.0632991321762333</v>
      </c>
      <c r="H829" s="159">
        <f t="shared" si="299"/>
        <v>120788.22099999998</v>
      </c>
      <c r="I829" s="347">
        <f t="shared" si="300"/>
        <v>-120788.22099999998</v>
      </c>
      <c r="J829" s="310">
        <f t="shared" si="301"/>
        <v>-1</v>
      </c>
      <c r="K829" s="159">
        <f t="shared" si="302"/>
        <v>0</v>
      </c>
      <c r="L829" s="159">
        <f t="shared" si="303"/>
        <v>-5</v>
      </c>
      <c r="M829" s="159">
        <f t="shared" si="304"/>
        <v>5</v>
      </c>
      <c r="N829" s="159">
        <f t="shared" si="305"/>
        <v>0</v>
      </c>
      <c r="O829" s="46"/>
      <c r="P829" s="309">
        <f t="shared" si="306"/>
        <v>-8.0632991321762333</v>
      </c>
      <c r="Q829" s="159">
        <f t="shared" si="307"/>
        <v>-5</v>
      </c>
      <c r="R829" s="341"/>
      <c r="S829" s="341">
        <f t="shared" si="308"/>
        <v>-43271.220999999976</v>
      </c>
      <c r="T829" s="341" t="e">
        <f t="shared" si="309"/>
        <v>#DIV/0!</v>
      </c>
      <c r="U829" s="341" t="e">
        <f t="shared" si="310"/>
        <v>#DIV/0!</v>
      </c>
      <c r="V829" s="159">
        <f t="shared" si="311"/>
        <v>77517</v>
      </c>
      <c r="W829" s="309" t="e">
        <f t="shared" si="312"/>
        <v>#DIV/0!</v>
      </c>
      <c r="X829" s="309" t="e">
        <f t="shared" si="313"/>
        <v>#DIV/0!</v>
      </c>
      <c r="Y829" s="309" t="e">
        <f t="shared" si="314"/>
        <v>#DIV/0!</v>
      </c>
      <c r="Z829" s="342" t="e">
        <f t="shared" si="315"/>
        <v>#DIV/0!</v>
      </c>
      <c r="AA829" s="343">
        <f>SUM(L$2:L829)-SUM(AB$2:AB829)</f>
        <v>-120788.22099999998</v>
      </c>
      <c r="AB829" s="344"/>
      <c r="AC829" s="345" t="e">
        <f t="shared" si="316"/>
        <v>#DIV/0!</v>
      </c>
      <c r="AD829" s="345" t="e">
        <f t="shared" si="317"/>
        <v>#DIV/0!</v>
      </c>
    </row>
    <row r="830" spans="1:30" x14ac:dyDescent="0.25">
      <c r="A830" s="402"/>
      <c r="B830" s="336"/>
      <c r="C830" s="299"/>
      <c r="D830" s="147"/>
      <c r="E830" s="22"/>
      <c r="F830" s="158">
        <f t="shared" si="297"/>
        <v>14980</v>
      </c>
      <c r="G830" s="309">
        <f t="shared" si="298"/>
        <v>8.0636329105473941</v>
      </c>
      <c r="H830" s="159">
        <f t="shared" si="299"/>
        <v>120793.22099999998</v>
      </c>
      <c r="I830" s="347">
        <f t="shared" si="300"/>
        <v>-120793.22099999998</v>
      </c>
      <c r="J830" s="310">
        <f t="shared" si="301"/>
        <v>-1</v>
      </c>
      <c r="K830" s="159">
        <f t="shared" si="302"/>
        <v>0</v>
      </c>
      <c r="L830" s="159">
        <f t="shared" si="303"/>
        <v>-5</v>
      </c>
      <c r="M830" s="159">
        <f t="shared" si="304"/>
        <v>5</v>
      </c>
      <c r="N830" s="159">
        <f t="shared" si="305"/>
        <v>0</v>
      </c>
      <c r="O830" s="46"/>
      <c r="P830" s="309">
        <f t="shared" si="306"/>
        <v>-8.0636329105473941</v>
      </c>
      <c r="Q830" s="159">
        <f t="shared" si="307"/>
        <v>-5</v>
      </c>
      <c r="R830" s="341"/>
      <c r="S830" s="341">
        <f t="shared" si="308"/>
        <v>-43276.220999999976</v>
      </c>
      <c r="T830" s="341" t="e">
        <f t="shared" si="309"/>
        <v>#DIV/0!</v>
      </c>
      <c r="U830" s="341" t="e">
        <f t="shared" si="310"/>
        <v>#DIV/0!</v>
      </c>
      <c r="V830" s="159">
        <f t="shared" si="311"/>
        <v>77517</v>
      </c>
      <c r="W830" s="309" t="e">
        <f t="shared" si="312"/>
        <v>#DIV/0!</v>
      </c>
      <c r="X830" s="309" t="e">
        <f t="shared" si="313"/>
        <v>#DIV/0!</v>
      </c>
      <c r="Y830" s="309" t="e">
        <f t="shared" si="314"/>
        <v>#DIV/0!</v>
      </c>
      <c r="Z830" s="342" t="e">
        <f t="shared" si="315"/>
        <v>#DIV/0!</v>
      </c>
      <c r="AA830" s="343">
        <f>SUM(L$2:L830)-SUM(AB$2:AB830)</f>
        <v>-120793.22099999998</v>
      </c>
      <c r="AB830" s="344"/>
      <c r="AC830" s="345" t="e">
        <f t="shared" si="316"/>
        <v>#DIV/0!</v>
      </c>
      <c r="AD830" s="345" t="e">
        <f t="shared" si="317"/>
        <v>#DIV/0!</v>
      </c>
    </row>
    <row r="831" spans="1:30" x14ac:dyDescent="0.25">
      <c r="A831" s="402"/>
      <c r="B831" s="336"/>
      <c r="C831" s="299"/>
      <c r="D831" s="147"/>
      <c r="E831" s="22"/>
      <c r="F831" s="158">
        <f t="shared" si="297"/>
        <v>14980</v>
      </c>
      <c r="G831" s="309">
        <f t="shared" si="298"/>
        <v>8.0639666889185566</v>
      </c>
      <c r="H831" s="159">
        <f t="shared" si="299"/>
        <v>120798.22099999998</v>
      </c>
      <c r="I831" s="347">
        <f t="shared" si="300"/>
        <v>-120798.22099999998</v>
      </c>
      <c r="J831" s="310">
        <f t="shared" si="301"/>
        <v>-1</v>
      </c>
      <c r="K831" s="159">
        <f t="shared" si="302"/>
        <v>0</v>
      </c>
      <c r="L831" s="159">
        <f t="shared" si="303"/>
        <v>-5</v>
      </c>
      <c r="M831" s="159">
        <f t="shared" si="304"/>
        <v>5</v>
      </c>
      <c r="N831" s="159">
        <f t="shared" si="305"/>
        <v>0</v>
      </c>
      <c r="O831" s="46"/>
      <c r="P831" s="309">
        <f t="shared" si="306"/>
        <v>-8.0639666889185566</v>
      </c>
      <c r="Q831" s="159">
        <f t="shared" si="307"/>
        <v>-5</v>
      </c>
      <c r="R831" s="341"/>
      <c r="S831" s="341">
        <f t="shared" si="308"/>
        <v>-43281.220999999976</v>
      </c>
      <c r="T831" s="341" t="e">
        <f t="shared" si="309"/>
        <v>#DIV/0!</v>
      </c>
      <c r="U831" s="341" t="e">
        <f t="shared" si="310"/>
        <v>#DIV/0!</v>
      </c>
      <c r="V831" s="159">
        <f t="shared" si="311"/>
        <v>77517</v>
      </c>
      <c r="W831" s="309" t="e">
        <f t="shared" si="312"/>
        <v>#DIV/0!</v>
      </c>
      <c r="X831" s="309" t="e">
        <f t="shared" si="313"/>
        <v>#DIV/0!</v>
      </c>
      <c r="Y831" s="309" t="e">
        <f t="shared" si="314"/>
        <v>#DIV/0!</v>
      </c>
      <c r="Z831" s="342" t="e">
        <f t="shared" si="315"/>
        <v>#DIV/0!</v>
      </c>
      <c r="AA831" s="343">
        <f>SUM(L$2:L831)-SUM(AB$2:AB831)</f>
        <v>-120798.22099999998</v>
      </c>
      <c r="AB831" s="344"/>
      <c r="AC831" s="345" t="e">
        <f t="shared" si="316"/>
        <v>#DIV/0!</v>
      </c>
      <c r="AD831" s="345" t="e">
        <f t="shared" si="317"/>
        <v>#DIV/0!</v>
      </c>
    </row>
    <row r="832" spans="1:30" x14ac:dyDescent="0.25">
      <c r="A832" s="402"/>
      <c r="B832" s="336"/>
      <c r="C832" s="299"/>
      <c r="D832" s="147"/>
      <c r="E832" s="22"/>
      <c r="F832" s="158">
        <f t="shared" si="297"/>
        <v>14980</v>
      </c>
      <c r="G832" s="309">
        <f t="shared" si="298"/>
        <v>8.0643004672897174</v>
      </c>
      <c r="H832" s="159">
        <f t="shared" si="299"/>
        <v>120803.22099999998</v>
      </c>
      <c r="I832" s="347">
        <f t="shared" si="300"/>
        <v>-120803.22099999998</v>
      </c>
      <c r="J832" s="310">
        <f t="shared" si="301"/>
        <v>-1</v>
      </c>
      <c r="K832" s="159">
        <f t="shared" si="302"/>
        <v>0</v>
      </c>
      <c r="L832" s="159">
        <f t="shared" si="303"/>
        <v>-5</v>
      </c>
      <c r="M832" s="159">
        <f t="shared" si="304"/>
        <v>5</v>
      </c>
      <c r="N832" s="159">
        <f t="shared" si="305"/>
        <v>0</v>
      </c>
      <c r="O832" s="46"/>
      <c r="P832" s="309">
        <f t="shared" si="306"/>
        <v>-8.0643004672897174</v>
      </c>
      <c r="Q832" s="159">
        <f t="shared" si="307"/>
        <v>-5</v>
      </c>
      <c r="R832" s="341"/>
      <c r="S832" s="341">
        <f t="shared" si="308"/>
        <v>-43286.220999999976</v>
      </c>
      <c r="T832" s="341" t="e">
        <f t="shared" si="309"/>
        <v>#DIV/0!</v>
      </c>
      <c r="U832" s="341" t="e">
        <f t="shared" si="310"/>
        <v>#DIV/0!</v>
      </c>
      <c r="V832" s="159">
        <f t="shared" si="311"/>
        <v>77517</v>
      </c>
      <c r="W832" s="309" t="e">
        <f t="shared" si="312"/>
        <v>#DIV/0!</v>
      </c>
      <c r="X832" s="309" t="e">
        <f t="shared" si="313"/>
        <v>#DIV/0!</v>
      </c>
      <c r="Y832" s="309" t="e">
        <f t="shared" si="314"/>
        <v>#DIV/0!</v>
      </c>
      <c r="Z832" s="342" t="e">
        <f t="shared" si="315"/>
        <v>#DIV/0!</v>
      </c>
      <c r="AA832" s="343">
        <f>SUM(L$2:L832)-SUM(AB$2:AB832)</f>
        <v>-120803.22099999998</v>
      </c>
      <c r="AB832" s="344"/>
      <c r="AC832" s="345" t="e">
        <f t="shared" si="316"/>
        <v>#DIV/0!</v>
      </c>
      <c r="AD832" s="345" t="e">
        <f t="shared" si="317"/>
        <v>#DIV/0!</v>
      </c>
    </row>
    <row r="833" spans="1:30" x14ac:dyDescent="0.25">
      <c r="A833" s="402"/>
      <c r="B833" s="336"/>
      <c r="C833" s="299"/>
      <c r="D833" s="147"/>
      <c r="E833" s="22"/>
      <c r="F833" s="158">
        <f t="shared" si="297"/>
        <v>14980</v>
      </c>
      <c r="G833" s="309">
        <f t="shared" si="298"/>
        <v>8.0646342456608799</v>
      </c>
      <c r="H833" s="159">
        <f t="shared" si="299"/>
        <v>120808.22099999998</v>
      </c>
      <c r="I833" s="347">
        <f t="shared" si="300"/>
        <v>-120808.22099999998</v>
      </c>
      <c r="J833" s="310">
        <f t="shared" si="301"/>
        <v>-1</v>
      </c>
      <c r="K833" s="159">
        <f t="shared" si="302"/>
        <v>0</v>
      </c>
      <c r="L833" s="159">
        <f t="shared" si="303"/>
        <v>-5</v>
      </c>
      <c r="M833" s="159">
        <f t="shared" si="304"/>
        <v>5</v>
      </c>
      <c r="N833" s="159">
        <f t="shared" si="305"/>
        <v>0</v>
      </c>
      <c r="O833" s="46"/>
      <c r="P833" s="309">
        <f t="shared" si="306"/>
        <v>-8.0646342456608799</v>
      </c>
      <c r="Q833" s="159">
        <f t="shared" si="307"/>
        <v>-5</v>
      </c>
      <c r="R833" s="341"/>
      <c r="S833" s="341">
        <f t="shared" si="308"/>
        <v>-43291.220999999976</v>
      </c>
      <c r="T833" s="341" t="e">
        <f t="shared" si="309"/>
        <v>#DIV/0!</v>
      </c>
      <c r="U833" s="341" t="e">
        <f t="shared" si="310"/>
        <v>#DIV/0!</v>
      </c>
      <c r="V833" s="159">
        <f t="shared" si="311"/>
        <v>77517</v>
      </c>
      <c r="W833" s="309" t="e">
        <f t="shared" si="312"/>
        <v>#DIV/0!</v>
      </c>
      <c r="X833" s="309" t="e">
        <f t="shared" si="313"/>
        <v>#DIV/0!</v>
      </c>
      <c r="Y833" s="309" t="e">
        <f t="shared" si="314"/>
        <v>#DIV/0!</v>
      </c>
      <c r="Z833" s="342" t="e">
        <f t="shared" si="315"/>
        <v>#DIV/0!</v>
      </c>
      <c r="AA833" s="343">
        <f>SUM(L$2:L833)-SUM(AB$2:AB833)</f>
        <v>-120808.22099999998</v>
      </c>
      <c r="AB833" s="344"/>
      <c r="AC833" s="345" t="e">
        <f t="shared" si="316"/>
        <v>#DIV/0!</v>
      </c>
      <c r="AD833" s="345" t="e">
        <f t="shared" si="317"/>
        <v>#DIV/0!</v>
      </c>
    </row>
    <row r="834" spans="1:30" x14ac:dyDescent="0.25">
      <c r="A834" s="402"/>
      <c r="B834" s="336"/>
      <c r="C834" s="299"/>
      <c r="D834" s="147"/>
      <c r="E834" s="22"/>
      <c r="F834" s="158">
        <f t="shared" si="297"/>
        <v>14980</v>
      </c>
      <c r="G834" s="309">
        <f t="shared" si="298"/>
        <v>8.0649680240320407</v>
      </c>
      <c r="H834" s="159">
        <f t="shared" si="299"/>
        <v>120813.22099999998</v>
      </c>
      <c r="I834" s="347">
        <f t="shared" si="300"/>
        <v>-120813.22099999998</v>
      </c>
      <c r="J834" s="310">
        <f t="shared" si="301"/>
        <v>-1</v>
      </c>
      <c r="K834" s="159">
        <f t="shared" si="302"/>
        <v>0</v>
      </c>
      <c r="L834" s="159">
        <f t="shared" si="303"/>
        <v>-5</v>
      </c>
      <c r="M834" s="159">
        <f t="shared" si="304"/>
        <v>5</v>
      </c>
      <c r="N834" s="159">
        <f t="shared" si="305"/>
        <v>0</v>
      </c>
      <c r="O834" s="46"/>
      <c r="P834" s="309">
        <f t="shared" si="306"/>
        <v>-8.0649680240320407</v>
      </c>
      <c r="Q834" s="159">
        <f t="shared" si="307"/>
        <v>-5</v>
      </c>
      <c r="R834" s="341"/>
      <c r="S834" s="341">
        <f t="shared" si="308"/>
        <v>-43296.220999999976</v>
      </c>
      <c r="T834" s="341" t="e">
        <f t="shared" si="309"/>
        <v>#DIV/0!</v>
      </c>
      <c r="U834" s="341" t="e">
        <f t="shared" si="310"/>
        <v>#DIV/0!</v>
      </c>
      <c r="V834" s="159">
        <f t="shared" si="311"/>
        <v>77517</v>
      </c>
      <c r="W834" s="309" t="e">
        <f t="shared" si="312"/>
        <v>#DIV/0!</v>
      </c>
      <c r="X834" s="309" t="e">
        <f t="shared" si="313"/>
        <v>#DIV/0!</v>
      </c>
      <c r="Y834" s="309" t="e">
        <f t="shared" si="314"/>
        <v>#DIV/0!</v>
      </c>
      <c r="Z834" s="342" t="e">
        <f t="shared" si="315"/>
        <v>#DIV/0!</v>
      </c>
      <c r="AA834" s="343">
        <f>SUM(L$2:L834)-SUM(AB$2:AB834)</f>
        <v>-120813.22099999998</v>
      </c>
      <c r="AB834" s="344"/>
      <c r="AC834" s="345" t="e">
        <f t="shared" si="316"/>
        <v>#DIV/0!</v>
      </c>
      <c r="AD834" s="345" t="e">
        <f t="shared" si="317"/>
        <v>#DIV/0!</v>
      </c>
    </row>
    <row r="835" spans="1:30" x14ac:dyDescent="0.25">
      <c r="A835" s="402"/>
      <c r="B835" s="336"/>
      <c r="C835" s="299"/>
      <c r="D835" s="147"/>
      <c r="E835" s="22"/>
      <c r="F835" s="158">
        <f t="shared" ref="F835:F898" si="318">IF(C835="买",F834+D835,F834-D835)</f>
        <v>14980</v>
      </c>
      <c r="G835" s="309">
        <f t="shared" ref="G835:G898" si="319">H835/F835</f>
        <v>8.0653018024032033</v>
      </c>
      <c r="H835" s="159">
        <f t="shared" ref="H835:H898" si="320">IF(C835="买",H834+D835*E835+M835+N835,H834+-1*D835*E835+M835+N835)+O834</f>
        <v>120818.22099999998</v>
      </c>
      <c r="I835" s="347">
        <f t="shared" ref="I835:I898" si="321">-H835+K835</f>
        <v>-120818.22099999998</v>
      </c>
      <c r="J835" s="310">
        <f t="shared" ref="J835:J898" si="322">(E835-G835)/G835</f>
        <v>-1</v>
      </c>
      <c r="K835" s="159">
        <f t="shared" ref="K835:K898" si="323">F835*E835</f>
        <v>0</v>
      </c>
      <c r="L835" s="159">
        <f t="shared" ref="L835:L898" si="324">I835-I834</f>
        <v>-5</v>
      </c>
      <c r="M835" s="159">
        <f t="shared" ref="M835:M898" si="325">IF(D835*E835*2.5/10000&gt;5,D835*E835*2.5/10000,5)</f>
        <v>5</v>
      </c>
      <c r="N835" s="159">
        <f t="shared" ref="N835:N898" si="326">IF(C835="卖",D835*E835/1000,0)</f>
        <v>0</v>
      </c>
      <c r="O835" s="46"/>
      <c r="P835" s="309">
        <f t="shared" ref="P835:P898" si="327">E835-G835</f>
        <v>-8.0653018024032033</v>
      </c>
      <c r="Q835" s="159">
        <f t="shared" ref="Q835:Q898" si="328">(H835-H834)*-1</f>
        <v>-5</v>
      </c>
      <c r="R835" s="341"/>
      <c r="S835" s="341">
        <f t="shared" ref="S835:S898" si="329">S834+Q835+O835+R835</f>
        <v>-43301.220999999976</v>
      </c>
      <c r="T835" s="341" t="e">
        <f t="shared" ref="T835:T898" si="330">S835/E835</f>
        <v>#DIV/0!</v>
      </c>
      <c r="U835" s="341" t="e">
        <f t="shared" ref="U835:U898" si="331">F835+T835</f>
        <v>#DIV/0!</v>
      </c>
      <c r="V835" s="159">
        <f t="shared" ref="V835:V898" si="332">H835+S835</f>
        <v>77517</v>
      </c>
      <c r="W835" s="309" t="e">
        <f t="shared" ref="W835:W898" si="333">V835/U835</f>
        <v>#DIV/0!</v>
      </c>
      <c r="X835" s="309" t="e">
        <f t="shared" ref="X835:X898" si="334">W835-G835</f>
        <v>#DIV/0!</v>
      </c>
      <c r="Y835" s="309" t="e">
        <f t="shared" ref="Y835:Y898" si="335">(X835-P835)*-1</f>
        <v>#DIV/0!</v>
      </c>
      <c r="Z835" s="342" t="e">
        <f t="shared" ref="Z835:Z898" si="336">F835/U835</f>
        <v>#DIV/0!</v>
      </c>
      <c r="AA835" s="343">
        <f>SUM(L$2:L835)-SUM(AB$2:AB835)</f>
        <v>-120818.22099999998</v>
      </c>
      <c r="AB835" s="344"/>
      <c r="AC835" s="345" t="e">
        <f t="shared" ref="AC835:AC898" si="337">I835/E835*(1-0.0005)</f>
        <v>#DIV/0!</v>
      </c>
      <c r="AD835" s="345" t="e">
        <f t="shared" ref="AD835:AD898" si="338">AC835-F835</f>
        <v>#DIV/0!</v>
      </c>
    </row>
    <row r="836" spans="1:30" x14ac:dyDescent="0.25">
      <c r="A836" s="402"/>
      <c r="B836" s="336"/>
      <c r="C836" s="299"/>
      <c r="D836" s="147"/>
      <c r="E836" s="22"/>
      <c r="F836" s="158">
        <f t="shared" si="318"/>
        <v>14980</v>
      </c>
      <c r="G836" s="309">
        <f t="shared" si="319"/>
        <v>8.065635580774364</v>
      </c>
      <c r="H836" s="159">
        <f t="shared" si="320"/>
        <v>120823.22099999998</v>
      </c>
      <c r="I836" s="347">
        <f t="shared" si="321"/>
        <v>-120823.22099999998</v>
      </c>
      <c r="J836" s="310">
        <f t="shared" si="322"/>
        <v>-1</v>
      </c>
      <c r="K836" s="159">
        <f t="shared" si="323"/>
        <v>0</v>
      </c>
      <c r="L836" s="159">
        <f t="shared" si="324"/>
        <v>-5</v>
      </c>
      <c r="M836" s="159">
        <f t="shared" si="325"/>
        <v>5</v>
      </c>
      <c r="N836" s="159">
        <f t="shared" si="326"/>
        <v>0</v>
      </c>
      <c r="O836" s="46"/>
      <c r="P836" s="309">
        <f t="shared" si="327"/>
        <v>-8.065635580774364</v>
      </c>
      <c r="Q836" s="159">
        <f t="shared" si="328"/>
        <v>-5</v>
      </c>
      <c r="R836" s="341"/>
      <c r="S836" s="341">
        <f t="shared" si="329"/>
        <v>-43306.220999999976</v>
      </c>
      <c r="T836" s="341" t="e">
        <f t="shared" si="330"/>
        <v>#DIV/0!</v>
      </c>
      <c r="U836" s="341" t="e">
        <f t="shared" si="331"/>
        <v>#DIV/0!</v>
      </c>
      <c r="V836" s="159">
        <f t="shared" si="332"/>
        <v>77517</v>
      </c>
      <c r="W836" s="309" t="e">
        <f t="shared" si="333"/>
        <v>#DIV/0!</v>
      </c>
      <c r="X836" s="309" t="e">
        <f t="shared" si="334"/>
        <v>#DIV/0!</v>
      </c>
      <c r="Y836" s="309" t="e">
        <f t="shared" si="335"/>
        <v>#DIV/0!</v>
      </c>
      <c r="Z836" s="342" t="e">
        <f t="shared" si="336"/>
        <v>#DIV/0!</v>
      </c>
      <c r="AA836" s="343">
        <f>SUM(L$2:L836)-SUM(AB$2:AB836)</f>
        <v>-120823.22099999998</v>
      </c>
      <c r="AB836" s="344"/>
      <c r="AC836" s="345" t="e">
        <f t="shared" si="337"/>
        <v>#DIV/0!</v>
      </c>
      <c r="AD836" s="345" t="e">
        <f t="shared" si="338"/>
        <v>#DIV/0!</v>
      </c>
    </row>
    <row r="837" spans="1:30" x14ac:dyDescent="0.25">
      <c r="A837" s="402"/>
      <c r="B837" s="336"/>
      <c r="C837" s="299"/>
      <c r="D837" s="147"/>
      <c r="E837" s="22"/>
      <c r="F837" s="158">
        <f t="shared" si="318"/>
        <v>14980</v>
      </c>
      <c r="G837" s="309">
        <f t="shared" si="319"/>
        <v>8.0659693591455266</v>
      </c>
      <c r="H837" s="159">
        <f t="shared" si="320"/>
        <v>120828.22099999998</v>
      </c>
      <c r="I837" s="347">
        <f t="shared" si="321"/>
        <v>-120828.22099999998</v>
      </c>
      <c r="J837" s="310">
        <f t="shared" si="322"/>
        <v>-1</v>
      </c>
      <c r="K837" s="159">
        <f t="shared" si="323"/>
        <v>0</v>
      </c>
      <c r="L837" s="159">
        <f t="shared" si="324"/>
        <v>-5</v>
      </c>
      <c r="M837" s="159">
        <f t="shared" si="325"/>
        <v>5</v>
      </c>
      <c r="N837" s="159">
        <f t="shared" si="326"/>
        <v>0</v>
      </c>
      <c r="O837" s="46"/>
      <c r="P837" s="309">
        <f t="shared" si="327"/>
        <v>-8.0659693591455266</v>
      </c>
      <c r="Q837" s="159">
        <f t="shared" si="328"/>
        <v>-5</v>
      </c>
      <c r="R837" s="341"/>
      <c r="S837" s="341">
        <f t="shared" si="329"/>
        <v>-43311.220999999976</v>
      </c>
      <c r="T837" s="341" t="e">
        <f t="shared" si="330"/>
        <v>#DIV/0!</v>
      </c>
      <c r="U837" s="341" t="e">
        <f t="shared" si="331"/>
        <v>#DIV/0!</v>
      </c>
      <c r="V837" s="159">
        <f t="shared" si="332"/>
        <v>77517</v>
      </c>
      <c r="W837" s="309" t="e">
        <f t="shared" si="333"/>
        <v>#DIV/0!</v>
      </c>
      <c r="X837" s="309" t="e">
        <f t="shared" si="334"/>
        <v>#DIV/0!</v>
      </c>
      <c r="Y837" s="309" t="e">
        <f t="shared" si="335"/>
        <v>#DIV/0!</v>
      </c>
      <c r="Z837" s="342" t="e">
        <f t="shared" si="336"/>
        <v>#DIV/0!</v>
      </c>
      <c r="AA837" s="343">
        <f>SUM(L$2:L837)-SUM(AB$2:AB837)</f>
        <v>-120828.22099999998</v>
      </c>
      <c r="AB837" s="344"/>
      <c r="AC837" s="345" t="e">
        <f t="shared" si="337"/>
        <v>#DIV/0!</v>
      </c>
      <c r="AD837" s="345" t="e">
        <f t="shared" si="338"/>
        <v>#DIV/0!</v>
      </c>
    </row>
    <row r="838" spans="1:30" x14ac:dyDescent="0.25">
      <c r="A838" s="402"/>
      <c r="B838" s="336"/>
      <c r="C838" s="299"/>
      <c r="D838" s="147"/>
      <c r="E838" s="22"/>
      <c r="F838" s="158">
        <f t="shared" si="318"/>
        <v>14980</v>
      </c>
      <c r="G838" s="309">
        <f t="shared" si="319"/>
        <v>8.0663031375166874</v>
      </c>
      <c r="H838" s="159">
        <f t="shared" si="320"/>
        <v>120833.22099999998</v>
      </c>
      <c r="I838" s="347">
        <f t="shared" si="321"/>
        <v>-120833.22099999998</v>
      </c>
      <c r="J838" s="310">
        <f t="shared" si="322"/>
        <v>-1</v>
      </c>
      <c r="K838" s="159">
        <f t="shared" si="323"/>
        <v>0</v>
      </c>
      <c r="L838" s="159">
        <f t="shared" si="324"/>
        <v>-5</v>
      </c>
      <c r="M838" s="159">
        <f t="shared" si="325"/>
        <v>5</v>
      </c>
      <c r="N838" s="159">
        <f t="shared" si="326"/>
        <v>0</v>
      </c>
      <c r="O838" s="46"/>
      <c r="P838" s="309">
        <f t="shared" si="327"/>
        <v>-8.0663031375166874</v>
      </c>
      <c r="Q838" s="159">
        <f t="shared" si="328"/>
        <v>-5</v>
      </c>
      <c r="R838" s="341"/>
      <c r="S838" s="341">
        <f t="shared" si="329"/>
        <v>-43316.220999999976</v>
      </c>
      <c r="T838" s="341" t="e">
        <f t="shared" si="330"/>
        <v>#DIV/0!</v>
      </c>
      <c r="U838" s="341" t="e">
        <f t="shared" si="331"/>
        <v>#DIV/0!</v>
      </c>
      <c r="V838" s="159">
        <f t="shared" si="332"/>
        <v>77517</v>
      </c>
      <c r="W838" s="309" t="e">
        <f t="shared" si="333"/>
        <v>#DIV/0!</v>
      </c>
      <c r="X838" s="309" t="e">
        <f t="shared" si="334"/>
        <v>#DIV/0!</v>
      </c>
      <c r="Y838" s="309" t="e">
        <f t="shared" si="335"/>
        <v>#DIV/0!</v>
      </c>
      <c r="Z838" s="342" t="e">
        <f t="shared" si="336"/>
        <v>#DIV/0!</v>
      </c>
      <c r="AA838" s="343">
        <f>SUM(L$2:L838)-SUM(AB$2:AB838)</f>
        <v>-120833.22099999998</v>
      </c>
      <c r="AB838" s="344"/>
      <c r="AC838" s="345" t="e">
        <f t="shared" si="337"/>
        <v>#DIV/0!</v>
      </c>
      <c r="AD838" s="345" t="e">
        <f t="shared" si="338"/>
        <v>#DIV/0!</v>
      </c>
    </row>
    <row r="839" spans="1:30" x14ac:dyDescent="0.25">
      <c r="A839" s="402"/>
      <c r="B839" s="336"/>
      <c r="C839" s="299"/>
      <c r="D839" s="147"/>
      <c r="E839" s="22"/>
      <c r="F839" s="158">
        <f t="shared" si="318"/>
        <v>14980</v>
      </c>
      <c r="G839" s="309">
        <f t="shared" si="319"/>
        <v>8.0666369158878481</v>
      </c>
      <c r="H839" s="159">
        <f t="shared" si="320"/>
        <v>120838.22099999998</v>
      </c>
      <c r="I839" s="347">
        <f t="shared" si="321"/>
        <v>-120838.22099999998</v>
      </c>
      <c r="J839" s="310">
        <f t="shared" si="322"/>
        <v>-1</v>
      </c>
      <c r="K839" s="159">
        <f t="shared" si="323"/>
        <v>0</v>
      </c>
      <c r="L839" s="159">
        <f t="shared" si="324"/>
        <v>-5</v>
      </c>
      <c r="M839" s="159">
        <f t="shared" si="325"/>
        <v>5</v>
      </c>
      <c r="N839" s="159">
        <f t="shared" si="326"/>
        <v>0</v>
      </c>
      <c r="O839" s="46"/>
      <c r="P839" s="309">
        <f t="shared" si="327"/>
        <v>-8.0666369158878481</v>
      </c>
      <c r="Q839" s="159">
        <f t="shared" si="328"/>
        <v>-5</v>
      </c>
      <c r="R839" s="341"/>
      <c r="S839" s="341">
        <f t="shared" si="329"/>
        <v>-43321.220999999976</v>
      </c>
      <c r="T839" s="341" t="e">
        <f t="shared" si="330"/>
        <v>#DIV/0!</v>
      </c>
      <c r="U839" s="341" t="e">
        <f t="shared" si="331"/>
        <v>#DIV/0!</v>
      </c>
      <c r="V839" s="159">
        <f t="shared" si="332"/>
        <v>77517</v>
      </c>
      <c r="W839" s="309" t="e">
        <f t="shared" si="333"/>
        <v>#DIV/0!</v>
      </c>
      <c r="X839" s="309" t="e">
        <f t="shared" si="334"/>
        <v>#DIV/0!</v>
      </c>
      <c r="Y839" s="309" t="e">
        <f t="shared" si="335"/>
        <v>#DIV/0!</v>
      </c>
      <c r="Z839" s="342" t="e">
        <f t="shared" si="336"/>
        <v>#DIV/0!</v>
      </c>
      <c r="AA839" s="343">
        <f>SUM(L$2:L839)-SUM(AB$2:AB839)</f>
        <v>-120838.22099999998</v>
      </c>
      <c r="AB839" s="344"/>
      <c r="AC839" s="345" t="e">
        <f t="shared" si="337"/>
        <v>#DIV/0!</v>
      </c>
      <c r="AD839" s="345" t="e">
        <f t="shared" si="338"/>
        <v>#DIV/0!</v>
      </c>
    </row>
    <row r="840" spans="1:30" x14ac:dyDescent="0.25">
      <c r="A840" s="402"/>
      <c r="B840" s="336"/>
      <c r="C840" s="299"/>
      <c r="D840" s="147"/>
      <c r="E840" s="22"/>
      <c r="F840" s="158">
        <f t="shared" si="318"/>
        <v>14980</v>
      </c>
      <c r="G840" s="309">
        <f t="shared" si="319"/>
        <v>8.0669706942590107</v>
      </c>
      <c r="H840" s="159">
        <f t="shared" si="320"/>
        <v>120843.22099999998</v>
      </c>
      <c r="I840" s="347">
        <f t="shared" si="321"/>
        <v>-120843.22099999998</v>
      </c>
      <c r="J840" s="310">
        <f t="shared" si="322"/>
        <v>-1</v>
      </c>
      <c r="K840" s="159">
        <f t="shared" si="323"/>
        <v>0</v>
      </c>
      <c r="L840" s="159">
        <f t="shared" si="324"/>
        <v>-5</v>
      </c>
      <c r="M840" s="159">
        <f t="shared" si="325"/>
        <v>5</v>
      </c>
      <c r="N840" s="159">
        <f t="shared" si="326"/>
        <v>0</v>
      </c>
      <c r="O840" s="46"/>
      <c r="P840" s="309">
        <f t="shared" si="327"/>
        <v>-8.0669706942590107</v>
      </c>
      <c r="Q840" s="159">
        <f t="shared" si="328"/>
        <v>-5</v>
      </c>
      <c r="R840" s="341"/>
      <c r="S840" s="341">
        <f t="shared" si="329"/>
        <v>-43326.220999999976</v>
      </c>
      <c r="T840" s="341" t="e">
        <f t="shared" si="330"/>
        <v>#DIV/0!</v>
      </c>
      <c r="U840" s="341" t="e">
        <f t="shared" si="331"/>
        <v>#DIV/0!</v>
      </c>
      <c r="V840" s="159">
        <f t="shared" si="332"/>
        <v>77517</v>
      </c>
      <c r="W840" s="309" t="e">
        <f t="shared" si="333"/>
        <v>#DIV/0!</v>
      </c>
      <c r="X840" s="309" t="e">
        <f t="shared" si="334"/>
        <v>#DIV/0!</v>
      </c>
      <c r="Y840" s="309" t="e">
        <f t="shared" si="335"/>
        <v>#DIV/0!</v>
      </c>
      <c r="Z840" s="342" t="e">
        <f t="shared" si="336"/>
        <v>#DIV/0!</v>
      </c>
      <c r="AA840" s="343">
        <f>SUM(L$2:L840)-SUM(AB$2:AB840)</f>
        <v>-120843.22099999998</v>
      </c>
      <c r="AB840" s="344"/>
      <c r="AC840" s="345" t="e">
        <f t="shared" si="337"/>
        <v>#DIV/0!</v>
      </c>
      <c r="AD840" s="345" t="e">
        <f t="shared" si="338"/>
        <v>#DIV/0!</v>
      </c>
    </row>
    <row r="841" spans="1:30" x14ac:dyDescent="0.25">
      <c r="A841" s="402"/>
      <c r="B841" s="336"/>
      <c r="C841" s="299"/>
      <c r="D841" s="147"/>
      <c r="E841" s="22"/>
      <c r="F841" s="158">
        <f t="shared" si="318"/>
        <v>14980</v>
      </c>
      <c r="G841" s="309">
        <f t="shared" si="319"/>
        <v>8.0673044726301715</v>
      </c>
      <c r="H841" s="159">
        <f t="shared" si="320"/>
        <v>120848.22099999998</v>
      </c>
      <c r="I841" s="347">
        <f t="shared" si="321"/>
        <v>-120848.22099999998</v>
      </c>
      <c r="J841" s="310">
        <f t="shared" si="322"/>
        <v>-1</v>
      </c>
      <c r="K841" s="159">
        <f t="shared" si="323"/>
        <v>0</v>
      </c>
      <c r="L841" s="159">
        <f t="shared" si="324"/>
        <v>-5</v>
      </c>
      <c r="M841" s="159">
        <f t="shared" si="325"/>
        <v>5</v>
      </c>
      <c r="N841" s="159">
        <f t="shared" si="326"/>
        <v>0</v>
      </c>
      <c r="O841" s="46"/>
      <c r="P841" s="309">
        <f t="shared" si="327"/>
        <v>-8.0673044726301715</v>
      </c>
      <c r="Q841" s="159">
        <f t="shared" si="328"/>
        <v>-5</v>
      </c>
      <c r="R841" s="341"/>
      <c r="S841" s="341">
        <f t="shared" si="329"/>
        <v>-43331.220999999976</v>
      </c>
      <c r="T841" s="341" t="e">
        <f t="shared" si="330"/>
        <v>#DIV/0!</v>
      </c>
      <c r="U841" s="341" t="e">
        <f t="shared" si="331"/>
        <v>#DIV/0!</v>
      </c>
      <c r="V841" s="159">
        <f t="shared" si="332"/>
        <v>77517</v>
      </c>
      <c r="W841" s="309" t="e">
        <f t="shared" si="333"/>
        <v>#DIV/0!</v>
      </c>
      <c r="X841" s="309" t="e">
        <f t="shared" si="334"/>
        <v>#DIV/0!</v>
      </c>
      <c r="Y841" s="309" t="e">
        <f t="shared" si="335"/>
        <v>#DIV/0!</v>
      </c>
      <c r="Z841" s="342" t="e">
        <f t="shared" si="336"/>
        <v>#DIV/0!</v>
      </c>
      <c r="AA841" s="343">
        <f>SUM(L$2:L841)-SUM(AB$2:AB841)</f>
        <v>-120848.22099999998</v>
      </c>
      <c r="AB841" s="344"/>
      <c r="AC841" s="345" t="e">
        <f t="shared" si="337"/>
        <v>#DIV/0!</v>
      </c>
      <c r="AD841" s="345" t="e">
        <f t="shared" si="338"/>
        <v>#DIV/0!</v>
      </c>
    </row>
    <row r="842" spans="1:30" x14ac:dyDescent="0.25">
      <c r="A842" s="402"/>
      <c r="B842" s="336"/>
      <c r="C842" s="299"/>
      <c r="D842" s="147"/>
      <c r="E842" s="22"/>
      <c r="F842" s="158">
        <f t="shared" si="318"/>
        <v>14980</v>
      </c>
      <c r="G842" s="309">
        <f t="shared" si="319"/>
        <v>8.067638251001334</v>
      </c>
      <c r="H842" s="159">
        <f t="shared" si="320"/>
        <v>120853.22099999998</v>
      </c>
      <c r="I842" s="347">
        <f t="shared" si="321"/>
        <v>-120853.22099999998</v>
      </c>
      <c r="J842" s="310">
        <f t="shared" si="322"/>
        <v>-1</v>
      </c>
      <c r="K842" s="159">
        <f t="shared" si="323"/>
        <v>0</v>
      </c>
      <c r="L842" s="159">
        <f t="shared" si="324"/>
        <v>-5</v>
      </c>
      <c r="M842" s="159">
        <f t="shared" si="325"/>
        <v>5</v>
      </c>
      <c r="N842" s="159">
        <f t="shared" si="326"/>
        <v>0</v>
      </c>
      <c r="O842" s="46"/>
      <c r="P842" s="309">
        <f t="shared" si="327"/>
        <v>-8.067638251001334</v>
      </c>
      <c r="Q842" s="159">
        <f t="shared" si="328"/>
        <v>-5</v>
      </c>
      <c r="R842" s="341"/>
      <c r="S842" s="341">
        <f t="shared" si="329"/>
        <v>-43336.220999999976</v>
      </c>
      <c r="T842" s="341" t="e">
        <f t="shared" si="330"/>
        <v>#DIV/0!</v>
      </c>
      <c r="U842" s="341" t="e">
        <f t="shared" si="331"/>
        <v>#DIV/0!</v>
      </c>
      <c r="V842" s="159">
        <f t="shared" si="332"/>
        <v>77517</v>
      </c>
      <c r="W842" s="309" t="e">
        <f t="shared" si="333"/>
        <v>#DIV/0!</v>
      </c>
      <c r="X842" s="309" t="e">
        <f t="shared" si="334"/>
        <v>#DIV/0!</v>
      </c>
      <c r="Y842" s="309" t="e">
        <f t="shared" si="335"/>
        <v>#DIV/0!</v>
      </c>
      <c r="Z842" s="342" t="e">
        <f t="shared" si="336"/>
        <v>#DIV/0!</v>
      </c>
      <c r="AA842" s="343">
        <f>SUM(L$2:L842)-SUM(AB$2:AB842)</f>
        <v>-120853.22099999998</v>
      </c>
      <c r="AB842" s="344"/>
      <c r="AC842" s="345" t="e">
        <f t="shared" si="337"/>
        <v>#DIV/0!</v>
      </c>
      <c r="AD842" s="345" t="e">
        <f t="shared" si="338"/>
        <v>#DIV/0!</v>
      </c>
    </row>
    <row r="843" spans="1:30" x14ac:dyDescent="0.25">
      <c r="A843" s="402"/>
      <c r="B843" s="336"/>
      <c r="C843" s="299"/>
      <c r="D843" s="147"/>
      <c r="E843" s="22"/>
      <c r="F843" s="158">
        <f t="shared" si="318"/>
        <v>14980</v>
      </c>
      <c r="G843" s="309">
        <f t="shared" si="319"/>
        <v>8.0679720293724948</v>
      </c>
      <c r="H843" s="159">
        <f t="shared" si="320"/>
        <v>120858.22099999998</v>
      </c>
      <c r="I843" s="347">
        <f t="shared" si="321"/>
        <v>-120858.22099999998</v>
      </c>
      <c r="J843" s="310">
        <f t="shared" si="322"/>
        <v>-1</v>
      </c>
      <c r="K843" s="159">
        <f t="shared" si="323"/>
        <v>0</v>
      </c>
      <c r="L843" s="159">
        <f t="shared" si="324"/>
        <v>-5</v>
      </c>
      <c r="M843" s="159">
        <f t="shared" si="325"/>
        <v>5</v>
      </c>
      <c r="N843" s="159">
        <f t="shared" si="326"/>
        <v>0</v>
      </c>
      <c r="O843" s="46"/>
      <c r="P843" s="309">
        <f t="shared" si="327"/>
        <v>-8.0679720293724948</v>
      </c>
      <c r="Q843" s="159">
        <f t="shared" si="328"/>
        <v>-5</v>
      </c>
      <c r="R843" s="341"/>
      <c r="S843" s="341">
        <f t="shared" si="329"/>
        <v>-43341.220999999976</v>
      </c>
      <c r="T843" s="341" t="e">
        <f t="shared" si="330"/>
        <v>#DIV/0!</v>
      </c>
      <c r="U843" s="341" t="e">
        <f t="shared" si="331"/>
        <v>#DIV/0!</v>
      </c>
      <c r="V843" s="159">
        <f t="shared" si="332"/>
        <v>77517</v>
      </c>
      <c r="W843" s="309" t="e">
        <f t="shared" si="333"/>
        <v>#DIV/0!</v>
      </c>
      <c r="X843" s="309" t="e">
        <f t="shared" si="334"/>
        <v>#DIV/0!</v>
      </c>
      <c r="Y843" s="309" t="e">
        <f t="shared" si="335"/>
        <v>#DIV/0!</v>
      </c>
      <c r="Z843" s="342" t="e">
        <f t="shared" si="336"/>
        <v>#DIV/0!</v>
      </c>
      <c r="AA843" s="343">
        <f>SUM(L$2:L843)-SUM(AB$2:AB843)</f>
        <v>-120858.22099999998</v>
      </c>
      <c r="AB843" s="344"/>
      <c r="AC843" s="345" t="e">
        <f t="shared" si="337"/>
        <v>#DIV/0!</v>
      </c>
      <c r="AD843" s="345" t="e">
        <f t="shared" si="338"/>
        <v>#DIV/0!</v>
      </c>
    </row>
    <row r="844" spans="1:30" x14ac:dyDescent="0.25">
      <c r="A844" s="402"/>
      <c r="B844" s="336"/>
      <c r="C844" s="299"/>
      <c r="D844" s="147"/>
      <c r="E844" s="22"/>
      <c r="F844" s="158">
        <f t="shared" si="318"/>
        <v>14980</v>
      </c>
      <c r="G844" s="309">
        <f t="shared" si="319"/>
        <v>8.0683058077436574</v>
      </c>
      <c r="H844" s="159">
        <f t="shared" si="320"/>
        <v>120863.22099999998</v>
      </c>
      <c r="I844" s="347">
        <f t="shared" si="321"/>
        <v>-120863.22099999998</v>
      </c>
      <c r="J844" s="310">
        <f t="shared" si="322"/>
        <v>-1</v>
      </c>
      <c r="K844" s="159">
        <f t="shared" si="323"/>
        <v>0</v>
      </c>
      <c r="L844" s="159">
        <f t="shared" si="324"/>
        <v>-5</v>
      </c>
      <c r="M844" s="159">
        <f t="shared" si="325"/>
        <v>5</v>
      </c>
      <c r="N844" s="159">
        <f t="shared" si="326"/>
        <v>0</v>
      </c>
      <c r="O844" s="46"/>
      <c r="P844" s="309">
        <f t="shared" si="327"/>
        <v>-8.0683058077436574</v>
      </c>
      <c r="Q844" s="159">
        <f t="shared" si="328"/>
        <v>-5</v>
      </c>
      <c r="R844" s="341"/>
      <c r="S844" s="341">
        <f t="shared" si="329"/>
        <v>-43346.220999999976</v>
      </c>
      <c r="T844" s="341" t="e">
        <f t="shared" si="330"/>
        <v>#DIV/0!</v>
      </c>
      <c r="U844" s="341" t="e">
        <f t="shared" si="331"/>
        <v>#DIV/0!</v>
      </c>
      <c r="V844" s="159">
        <f t="shared" si="332"/>
        <v>77517</v>
      </c>
      <c r="W844" s="309" t="e">
        <f t="shared" si="333"/>
        <v>#DIV/0!</v>
      </c>
      <c r="X844" s="309" t="e">
        <f t="shared" si="334"/>
        <v>#DIV/0!</v>
      </c>
      <c r="Y844" s="309" t="e">
        <f t="shared" si="335"/>
        <v>#DIV/0!</v>
      </c>
      <c r="Z844" s="342" t="e">
        <f t="shared" si="336"/>
        <v>#DIV/0!</v>
      </c>
      <c r="AA844" s="343">
        <f>SUM(L$2:L844)-SUM(AB$2:AB844)</f>
        <v>-120863.22099999998</v>
      </c>
      <c r="AB844" s="344"/>
      <c r="AC844" s="345" t="e">
        <f t="shared" si="337"/>
        <v>#DIV/0!</v>
      </c>
      <c r="AD844" s="345" t="e">
        <f t="shared" si="338"/>
        <v>#DIV/0!</v>
      </c>
    </row>
    <row r="845" spans="1:30" x14ac:dyDescent="0.25">
      <c r="A845" s="402"/>
      <c r="B845" s="336"/>
      <c r="C845" s="299"/>
      <c r="D845" s="147"/>
      <c r="E845" s="22"/>
      <c r="F845" s="158">
        <f t="shared" si="318"/>
        <v>14980</v>
      </c>
      <c r="G845" s="309">
        <f t="shared" si="319"/>
        <v>8.0686395861148181</v>
      </c>
      <c r="H845" s="159">
        <f t="shared" si="320"/>
        <v>120868.22099999998</v>
      </c>
      <c r="I845" s="347">
        <f t="shared" si="321"/>
        <v>-120868.22099999998</v>
      </c>
      <c r="J845" s="310">
        <f t="shared" si="322"/>
        <v>-1</v>
      </c>
      <c r="K845" s="159">
        <f t="shared" si="323"/>
        <v>0</v>
      </c>
      <c r="L845" s="159">
        <f t="shared" si="324"/>
        <v>-5</v>
      </c>
      <c r="M845" s="159">
        <f t="shared" si="325"/>
        <v>5</v>
      </c>
      <c r="N845" s="159">
        <f t="shared" si="326"/>
        <v>0</v>
      </c>
      <c r="O845" s="46"/>
      <c r="P845" s="309">
        <f t="shared" si="327"/>
        <v>-8.0686395861148181</v>
      </c>
      <c r="Q845" s="159">
        <f t="shared" si="328"/>
        <v>-5</v>
      </c>
      <c r="R845" s="341"/>
      <c r="S845" s="341">
        <f t="shared" si="329"/>
        <v>-43351.220999999976</v>
      </c>
      <c r="T845" s="341" t="e">
        <f t="shared" si="330"/>
        <v>#DIV/0!</v>
      </c>
      <c r="U845" s="341" t="e">
        <f t="shared" si="331"/>
        <v>#DIV/0!</v>
      </c>
      <c r="V845" s="159">
        <f t="shared" si="332"/>
        <v>77517</v>
      </c>
      <c r="W845" s="309" t="e">
        <f t="shared" si="333"/>
        <v>#DIV/0!</v>
      </c>
      <c r="X845" s="309" t="e">
        <f t="shared" si="334"/>
        <v>#DIV/0!</v>
      </c>
      <c r="Y845" s="309" t="e">
        <f t="shared" si="335"/>
        <v>#DIV/0!</v>
      </c>
      <c r="Z845" s="342" t="e">
        <f t="shared" si="336"/>
        <v>#DIV/0!</v>
      </c>
      <c r="AA845" s="343">
        <f>SUM(L$2:L845)-SUM(AB$2:AB845)</f>
        <v>-120868.22099999998</v>
      </c>
      <c r="AB845" s="344"/>
      <c r="AC845" s="345" t="e">
        <f t="shared" si="337"/>
        <v>#DIV/0!</v>
      </c>
      <c r="AD845" s="345" t="e">
        <f t="shared" si="338"/>
        <v>#DIV/0!</v>
      </c>
    </row>
    <row r="846" spans="1:30" x14ac:dyDescent="0.25">
      <c r="A846" s="402"/>
      <c r="B846" s="336"/>
      <c r="C846" s="299"/>
      <c r="D846" s="147"/>
      <c r="E846" s="22"/>
      <c r="F846" s="158">
        <f t="shared" si="318"/>
        <v>14980</v>
      </c>
      <c r="G846" s="309">
        <f t="shared" si="319"/>
        <v>8.0689733644859789</v>
      </c>
      <c r="H846" s="159">
        <f t="shared" si="320"/>
        <v>120873.22099999998</v>
      </c>
      <c r="I846" s="347">
        <f t="shared" si="321"/>
        <v>-120873.22099999998</v>
      </c>
      <c r="J846" s="310">
        <f t="shared" si="322"/>
        <v>-1</v>
      </c>
      <c r="K846" s="159">
        <f t="shared" si="323"/>
        <v>0</v>
      </c>
      <c r="L846" s="159">
        <f t="shared" si="324"/>
        <v>-5</v>
      </c>
      <c r="M846" s="159">
        <f t="shared" si="325"/>
        <v>5</v>
      </c>
      <c r="N846" s="159">
        <f t="shared" si="326"/>
        <v>0</v>
      </c>
      <c r="O846" s="46"/>
      <c r="P846" s="309">
        <f t="shared" si="327"/>
        <v>-8.0689733644859789</v>
      </c>
      <c r="Q846" s="159">
        <f t="shared" si="328"/>
        <v>-5</v>
      </c>
      <c r="R846" s="341"/>
      <c r="S846" s="341">
        <f t="shared" si="329"/>
        <v>-43356.220999999976</v>
      </c>
      <c r="T846" s="341" t="e">
        <f t="shared" si="330"/>
        <v>#DIV/0!</v>
      </c>
      <c r="U846" s="341" t="e">
        <f t="shared" si="331"/>
        <v>#DIV/0!</v>
      </c>
      <c r="V846" s="159">
        <f t="shared" si="332"/>
        <v>77517</v>
      </c>
      <c r="W846" s="309" t="e">
        <f t="shared" si="333"/>
        <v>#DIV/0!</v>
      </c>
      <c r="X846" s="309" t="e">
        <f t="shared" si="334"/>
        <v>#DIV/0!</v>
      </c>
      <c r="Y846" s="309" t="e">
        <f t="shared" si="335"/>
        <v>#DIV/0!</v>
      </c>
      <c r="Z846" s="342" t="e">
        <f t="shared" si="336"/>
        <v>#DIV/0!</v>
      </c>
      <c r="AA846" s="343">
        <f>SUM(L$2:L846)-SUM(AB$2:AB846)</f>
        <v>-120873.22099999998</v>
      </c>
      <c r="AB846" s="344"/>
      <c r="AC846" s="345" t="e">
        <f t="shared" si="337"/>
        <v>#DIV/0!</v>
      </c>
      <c r="AD846" s="345" t="e">
        <f t="shared" si="338"/>
        <v>#DIV/0!</v>
      </c>
    </row>
    <row r="847" spans="1:30" x14ac:dyDescent="0.25">
      <c r="A847" s="402"/>
      <c r="B847" s="336"/>
      <c r="C847" s="299"/>
      <c r="D847" s="147"/>
      <c r="E847" s="22"/>
      <c r="F847" s="158">
        <f t="shared" si="318"/>
        <v>14980</v>
      </c>
      <c r="G847" s="309">
        <f t="shared" si="319"/>
        <v>8.0693071428571415</v>
      </c>
      <c r="H847" s="159">
        <f t="shared" si="320"/>
        <v>120878.22099999998</v>
      </c>
      <c r="I847" s="347">
        <f t="shared" si="321"/>
        <v>-120878.22099999998</v>
      </c>
      <c r="J847" s="310">
        <f t="shared" si="322"/>
        <v>-1</v>
      </c>
      <c r="K847" s="159">
        <f t="shared" si="323"/>
        <v>0</v>
      </c>
      <c r="L847" s="159">
        <f t="shared" si="324"/>
        <v>-5</v>
      </c>
      <c r="M847" s="159">
        <f t="shared" si="325"/>
        <v>5</v>
      </c>
      <c r="N847" s="159">
        <f t="shared" si="326"/>
        <v>0</v>
      </c>
      <c r="O847" s="46"/>
      <c r="P847" s="309">
        <f t="shared" si="327"/>
        <v>-8.0693071428571415</v>
      </c>
      <c r="Q847" s="159">
        <f t="shared" si="328"/>
        <v>-5</v>
      </c>
      <c r="R847" s="341"/>
      <c r="S847" s="341">
        <f t="shared" si="329"/>
        <v>-43361.220999999976</v>
      </c>
      <c r="T847" s="341" t="e">
        <f t="shared" si="330"/>
        <v>#DIV/0!</v>
      </c>
      <c r="U847" s="341" t="e">
        <f t="shared" si="331"/>
        <v>#DIV/0!</v>
      </c>
      <c r="V847" s="159">
        <f t="shared" si="332"/>
        <v>77517</v>
      </c>
      <c r="W847" s="309" t="e">
        <f t="shared" si="333"/>
        <v>#DIV/0!</v>
      </c>
      <c r="X847" s="309" t="e">
        <f t="shared" si="334"/>
        <v>#DIV/0!</v>
      </c>
      <c r="Y847" s="309" t="e">
        <f t="shared" si="335"/>
        <v>#DIV/0!</v>
      </c>
      <c r="Z847" s="342" t="e">
        <f t="shared" si="336"/>
        <v>#DIV/0!</v>
      </c>
      <c r="AA847" s="343">
        <f>SUM(L$2:L847)-SUM(AB$2:AB847)</f>
        <v>-120878.22099999998</v>
      </c>
      <c r="AB847" s="344"/>
      <c r="AC847" s="345" t="e">
        <f t="shared" si="337"/>
        <v>#DIV/0!</v>
      </c>
      <c r="AD847" s="345" t="e">
        <f t="shared" si="338"/>
        <v>#DIV/0!</v>
      </c>
    </row>
    <row r="848" spans="1:30" x14ac:dyDescent="0.25">
      <c r="A848" s="402"/>
      <c r="B848" s="336"/>
      <c r="C848" s="299"/>
      <c r="D848" s="147"/>
      <c r="E848" s="22"/>
      <c r="F848" s="158">
        <f t="shared" si="318"/>
        <v>14980</v>
      </c>
      <c r="G848" s="309">
        <f t="shared" si="319"/>
        <v>8.0696409212283022</v>
      </c>
      <c r="H848" s="159">
        <f t="shared" si="320"/>
        <v>120883.22099999998</v>
      </c>
      <c r="I848" s="347">
        <f t="shared" si="321"/>
        <v>-120883.22099999998</v>
      </c>
      <c r="J848" s="310">
        <f t="shared" si="322"/>
        <v>-1</v>
      </c>
      <c r="K848" s="159">
        <f t="shared" si="323"/>
        <v>0</v>
      </c>
      <c r="L848" s="159">
        <f t="shared" si="324"/>
        <v>-5</v>
      </c>
      <c r="M848" s="159">
        <f t="shared" si="325"/>
        <v>5</v>
      </c>
      <c r="N848" s="159">
        <f t="shared" si="326"/>
        <v>0</v>
      </c>
      <c r="O848" s="46"/>
      <c r="P848" s="309">
        <f t="shared" si="327"/>
        <v>-8.0696409212283022</v>
      </c>
      <c r="Q848" s="159">
        <f t="shared" si="328"/>
        <v>-5</v>
      </c>
      <c r="R848" s="341"/>
      <c r="S848" s="341">
        <f t="shared" si="329"/>
        <v>-43366.220999999976</v>
      </c>
      <c r="T848" s="341" t="e">
        <f t="shared" si="330"/>
        <v>#DIV/0!</v>
      </c>
      <c r="U848" s="341" t="e">
        <f t="shared" si="331"/>
        <v>#DIV/0!</v>
      </c>
      <c r="V848" s="159">
        <f t="shared" si="332"/>
        <v>77517</v>
      </c>
      <c r="W848" s="309" t="e">
        <f t="shared" si="333"/>
        <v>#DIV/0!</v>
      </c>
      <c r="X848" s="309" t="e">
        <f t="shared" si="334"/>
        <v>#DIV/0!</v>
      </c>
      <c r="Y848" s="309" t="e">
        <f t="shared" si="335"/>
        <v>#DIV/0!</v>
      </c>
      <c r="Z848" s="342" t="e">
        <f t="shared" si="336"/>
        <v>#DIV/0!</v>
      </c>
      <c r="AA848" s="343">
        <f>SUM(L$2:L848)-SUM(AB$2:AB848)</f>
        <v>-120883.22099999998</v>
      </c>
      <c r="AB848" s="344"/>
      <c r="AC848" s="345" t="e">
        <f t="shared" si="337"/>
        <v>#DIV/0!</v>
      </c>
      <c r="AD848" s="345" t="e">
        <f t="shared" si="338"/>
        <v>#DIV/0!</v>
      </c>
    </row>
    <row r="849" spans="1:30" x14ac:dyDescent="0.25">
      <c r="A849" s="402"/>
      <c r="B849" s="336"/>
      <c r="C849" s="299"/>
      <c r="D849" s="147"/>
      <c r="E849" s="22"/>
      <c r="F849" s="158">
        <f t="shared" si="318"/>
        <v>14980</v>
      </c>
      <c r="G849" s="309">
        <f t="shared" si="319"/>
        <v>8.0699746995994648</v>
      </c>
      <c r="H849" s="159">
        <f t="shared" si="320"/>
        <v>120888.22099999998</v>
      </c>
      <c r="I849" s="347">
        <f t="shared" si="321"/>
        <v>-120888.22099999998</v>
      </c>
      <c r="J849" s="310">
        <f t="shared" si="322"/>
        <v>-1</v>
      </c>
      <c r="K849" s="159">
        <f t="shared" si="323"/>
        <v>0</v>
      </c>
      <c r="L849" s="159">
        <f t="shared" si="324"/>
        <v>-5</v>
      </c>
      <c r="M849" s="159">
        <f t="shared" si="325"/>
        <v>5</v>
      </c>
      <c r="N849" s="159">
        <f t="shared" si="326"/>
        <v>0</v>
      </c>
      <c r="O849" s="46"/>
      <c r="P849" s="309">
        <f t="shared" si="327"/>
        <v>-8.0699746995994648</v>
      </c>
      <c r="Q849" s="159">
        <f t="shared" si="328"/>
        <v>-5</v>
      </c>
      <c r="R849" s="341"/>
      <c r="S849" s="341">
        <f t="shared" si="329"/>
        <v>-43371.220999999976</v>
      </c>
      <c r="T849" s="341" t="e">
        <f t="shared" si="330"/>
        <v>#DIV/0!</v>
      </c>
      <c r="U849" s="341" t="e">
        <f t="shared" si="331"/>
        <v>#DIV/0!</v>
      </c>
      <c r="V849" s="159">
        <f t="shared" si="332"/>
        <v>77517</v>
      </c>
      <c r="W849" s="309" t="e">
        <f t="shared" si="333"/>
        <v>#DIV/0!</v>
      </c>
      <c r="X849" s="309" t="e">
        <f t="shared" si="334"/>
        <v>#DIV/0!</v>
      </c>
      <c r="Y849" s="309" t="e">
        <f t="shared" si="335"/>
        <v>#DIV/0!</v>
      </c>
      <c r="Z849" s="342" t="e">
        <f t="shared" si="336"/>
        <v>#DIV/0!</v>
      </c>
      <c r="AA849" s="343">
        <f>SUM(L$2:L849)-SUM(AB$2:AB849)</f>
        <v>-120888.22099999998</v>
      </c>
      <c r="AB849" s="344"/>
      <c r="AC849" s="345" t="e">
        <f t="shared" si="337"/>
        <v>#DIV/0!</v>
      </c>
      <c r="AD849" s="345" t="e">
        <f t="shared" si="338"/>
        <v>#DIV/0!</v>
      </c>
    </row>
    <row r="850" spans="1:30" x14ac:dyDescent="0.25">
      <c r="A850" s="402"/>
      <c r="B850" s="336"/>
      <c r="C850" s="299"/>
      <c r="D850" s="147"/>
      <c r="E850" s="22"/>
      <c r="F850" s="158">
        <f t="shared" si="318"/>
        <v>14980</v>
      </c>
      <c r="G850" s="309">
        <f t="shared" si="319"/>
        <v>8.0703084779706256</v>
      </c>
      <c r="H850" s="159">
        <f t="shared" si="320"/>
        <v>120893.22099999998</v>
      </c>
      <c r="I850" s="347">
        <f t="shared" si="321"/>
        <v>-120893.22099999998</v>
      </c>
      <c r="J850" s="310">
        <f t="shared" si="322"/>
        <v>-1</v>
      </c>
      <c r="K850" s="159">
        <f t="shared" si="323"/>
        <v>0</v>
      </c>
      <c r="L850" s="159">
        <f t="shared" si="324"/>
        <v>-5</v>
      </c>
      <c r="M850" s="159">
        <f t="shared" si="325"/>
        <v>5</v>
      </c>
      <c r="N850" s="159">
        <f t="shared" si="326"/>
        <v>0</v>
      </c>
      <c r="O850" s="46"/>
      <c r="P850" s="309">
        <f t="shared" si="327"/>
        <v>-8.0703084779706256</v>
      </c>
      <c r="Q850" s="159">
        <f t="shared" si="328"/>
        <v>-5</v>
      </c>
      <c r="R850" s="341"/>
      <c r="S850" s="341">
        <f t="shared" si="329"/>
        <v>-43376.220999999976</v>
      </c>
      <c r="T850" s="341" t="e">
        <f t="shared" si="330"/>
        <v>#DIV/0!</v>
      </c>
      <c r="U850" s="341" t="e">
        <f t="shared" si="331"/>
        <v>#DIV/0!</v>
      </c>
      <c r="V850" s="159">
        <f t="shared" si="332"/>
        <v>77517</v>
      </c>
      <c r="W850" s="309" t="e">
        <f t="shared" si="333"/>
        <v>#DIV/0!</v>
      </c>
      <c r="X850" s="309" t="e">
        <f t="shared" si="334"/>
        <v>#DIV/0!</v>
      </c>
      <c r="Y850" s="309" t="e">
        <f t="shared" si="335"/>
        <v>#DIV/0!</v>
      </c>
      <c r="Z850" s="342" t="e">
        <f t="shared" si="336"/>
        <v>#DIV/0!</v>
      </c>
      <c r="AA850" s="343">
        <f>SUM(L$2:L850)-SUM(AB$2:AB850)</f>
        <v>-120893.22099999998</v>
      </c>
      <c r="AB850" s="344"/>
      <c r="AC850" s="345" t="e">
        <f t="shared" si="337"/>
        <v>#DIV/0!</v>
      </c>
      <c r="AD850" s="345" t="e">
        <f t="shared" si="338"/>
        <v>#DIV/0!</v>
      </c>
    </row>
    <row r="851" spans="1:30" x14ac:dyDescent="0.25">
      <c r="A851" s="402"/>
      <c r="B851" s="336"/>
      <c r="C851" s="299"/>
      <c r="D851" s="147"/>
      <c r="E851" s="22"/>
      <c r="F851" s="158">
        <f t="shared" si="318"/>
        <v>14980</v>
      </c>
      <c r="G851" s="309">
        <f t="shared" si="319"/>
        <v>8.0706422563417881</v>
      </c>
      <c r="H851" s="159">
        <f t="shared" si="320"/>
        <v>120898.22099999998</v>
      </c>
      <c r="I851" s="347">
        <f t="shared" si="321"/>
        <v>-120898.22099999998</v>
      </c>
      <c r="J851" s="310">
        <f t="shared" si="322"/>
        <v>-1</v>
      </c>
      <c r="K851" s="159">
        <f t="shared" si="323"/>
        <v>0</v>
      </c>
      <c r="L851" s="159">
        <f t="shared" si="324"/>
        <v>-5</v>
      </c>
      <c r="M851" s="159">
        <f t="shared" si="325"/>
        <v>5</v>
      </c>
      <c r="N851" s="159">
        <f t="shared" si="326"/>
        <v>0</v>
      </c>
      <c r="O851" s="46"/>
      <c r="P851" s="309">
        <f t="shared" si="327"/>
        <v>-8.0706422563417881</v>
      </c>
      <c r="Q851" s="159">
        <f t="shared" si="328"/>
        <v>-5</v>
      </c>
      <c r="R851" s="341"/>
      <c r="S851" s="341">
        <f t="shared" si="329"/>
        <v>-43381.220999999976</v>
      </c>
      <c r="T851" s="341" t="e">
        <f t="shared" si="330"/>
        <v>#DIV/0!</v>
      </c>
      <c r="U851" s="341" t="e">
        <f t="shared" si="331"/>
        <v>#DIV/0!</v>
      </c>
      <c r="V851" s="159">
        <f t="shared" si="332"/>
        <v>77517</v>
      </c>
      <c r="W851" s="309" t="e">
        <f t="shared" si="333"/>
        <v>#DIV/0!</v>
      </c>
      <c r="X851" s="309" t="e">
        <f t="shared" si="334"/>
        <v>#DIV/0!</v>
      </c>
      <c r="Y851" s="309" t="e">
        <f t="shared" si="335"/>
        <v>#DIV/0!</v>
      </c>
      <c r="Z851" s="342" t="e">
        <f t="shared" si="336"/>
        <v>#DIV/0!</v>
      </c>
      <c r="AA851" s="343">
        <f>SUM(L$2:L851)-SUM(AB$2:AB851)</f>
        <v>-120898.22099999998</v>
      </c>
      <c r="AB851" s="344"/>
      <c r="AC851" s="345" t="e">
        <f t="shared" si="337"/>
        <v>#DIV/0!</v>
      </c>
      <c r="AD851" s="345" t="e">
        <f t="shared" si="338"/>
        <v>#DIV/0!</v>
      </c>
    </row>
    <row r="852" spans="1:30" x14ac:dyDescent="0.25">
      <c r="A852" s="402"/>
      <c r="B852" s="336"/>
      <c r="C852" s="299"/>
      <c r="D852" s="147"/>
      <c r="E852" s="22"/>
      <c r="F852" s="158">
        <f t="shared" si="318"/>
        <v>14980</v>
      </c>
      <c r="G852" s="309">
        <f t="shared" si="319"/>
        <v>8.0709760347129489</v>
      </c>
      <c r="H852" s="159">
        <f t="shared" si="320"/>
        <v>120903.22099999998</v>
      </c>
      <c r="I852" s="347">
        <f t="shared" si="321"/>
        <v>-120903.22099999998</v>
      </c>
      <c r="J852" s="310">
        <f t="shared" si="322"/>
        <v>-1</v>
      </c>
      <c r="K852" s="159">
        <f t="shared" si="323"/>
        <v>0</v>
      </c>
      <c r="L852" s="159">
        <f t="shared" si="324"/>
        <v>-5</v>
      </c>
      <c r="M852" s="159">
        <f t="shared" si="325"/>
        <v>5</v>
      </c>
      <c r="N852" s="159">
        <f t="shared" si="326"/>
        <v>0</v>
      </c>
      <c r="O852" s="46"/>
      <c r="P852" s="309">
        <f t="shared" si="327"/>
        <v>-8.0709760347129489</v>
      </c>
      <c r="Q852" s="159">
        <f t="shared" si="328"/>
        <v>-5</v>
      </c>
      <c r="R852" s="341"/>
      <c r="S852" s="341">
        <f t="shared" si="329"/>
        <v>-43386.220999999976</v>
      </c>
      <c r="T852" s="341" t="e">
        <f t="shared" si="330"/>
        <v>#DIV/0!</v>
      </c>
      <c r="U852" s="341" t="e">
        <f t="shared" si="331"/>
        <v>#DIV/0!</v>
      </c>
      <c r="V852" s="159">
        <f t="shared" si="332"/>
        <v>77517</v>
      </c>
      <c r="W852" s="309" t="e">
        <f t="shared" si="333"/>
        <v>#DIV/0!</v>
      </c>
      <c r="X852" s="309" t="e">
        <f t="shared" si="334"/>
        <v>#DIV/0!</v>
      </c>
      <c r="Y852" s="309" t="e">
        <f t="shared" si="335"/>
        <v>#DIV/0!</v>
      </c>
      <c r="Z852" s="342" t="e">
        <f t="shared" si="336"/>
        <v>#DIV/0!</v>
      </c>
      <c r="AA852" s="343">
        <f>SUM(L$2:L852)-SUM(AB$2:AB852)</f>
        <v>-120903.22099999998</v>
      </c>
      <c r="AB852" s="344"/>
      <c r="AC852" s="345" t="e">
        <f t="shared" si="337"/>
        <v>#DIV/0!</v>
      </c>
      <c r="AD852" s="345" t="e">
        <f t="shared" si="338"/>
        <v>#DIV/0!</v>
      </c>
    </row>
    <row r="853" spans="1:30" x14ac:dyDescent="0.25">
      <c r="A853" s="402"/>
      <c r="B853" s="336"/>
      <c r="C853" s="299"/>
      <c r="D853" s="147"/>
      <c r="E853" s="22"/>
      <c r="F853" s="158">
        <f t="shared" si="318"/>
        <v>14980</v>
      </c>
      <c r="G853" s="309">
        <f t="shared" si="319"/>
        <v>8.0713098130841097</v>
      </c>
      <c r="H853" s="159">
        <f t="shared" si="320"/>
        <v>120908.22099999998</v>
      </c>
      <c r="I853" s="347">
        <f t="shared" si="321"/>
        <v>-120908.22099999998</v>
      </c>
      <c r="J853" s="310">
        <f t="shared" si="322"/>
        <v>-1</v>
      </c>
      <c r="K853" s="159">
        <f t="shared" si="323"/>
        <v>0</v>
      </c>
      <c r="L853" s="159">
        <f t="shared" si="324"/>
        <v>-5</v>
      </c>
      <c r="M853" s="159">
        <f t="shared" si="325"/>
        <v>5</v>
      </c>
      <c r="N853" s="159">
        <f t="shared" si="326"/>
        <v>0</v>
      </c>
      <c r="O853" s="46"/>
      <c r="P853" s="309">
        <f t="shared" si="327"/>
        <v>-8.0713098130841097</v>
      </c>
      <c r="Q853" s="159">
        <f t="shared" si="328"/>
        <v>-5</v>
      </c>
      <c r="R853" s="341"/>
      <c r="S853" s="341">
        <f t="shared" si="329"/>
        <v>-43391.220999999976</v>
      </c>
      <c r="T853" s="341" t="e">
        <f t="shared" si="330"/>
        <v>#DIV/0!</v>
      </c>
      <c r="U853" s="341" t="e">
        <f t="shared" si="331"/>
        <v>#DIV/0!</v>
      </c>
      <c r="V853" s="159">
        <f t="shared" si="332"/>
        <v>77517</v>
      </c>
      <c r="W853" s="309" t="e">
        <f t="shared" si="333"/>
        <v>#DIV/0!</v>
      </c>
      <c r="X853" s="309" t="e">
        <f t="shared" si="334"/>
        <v>#DIV/0!</v>
      </c>
      <c r="Y853" s="309" t="e">
        <f t="shared" si="335"/>
        <v>#DIV/0!</v>
      </c>
      <c r="Z853" s="342" t="e">
        <f t="shared" si="336"/>
        <v>#DIV/0!</v>
      </c>
      <c r="AA853" s="343">
        <f>SUM(L$2:L853)-SUM(AB$2:AB853)</f>
        <v>-120908.22099999998</v>
      </c>
      <c r="AB853" s="344"/>
      <c r="AC853" s="345" t="e">
        <f t="shared" si="337"/>
        <v>#DIV/0!</v>
      </c>
      <c r="AD853" s="345" t="e">
        <f t="shared" si="338"/>
        <v>#DIV/0!</v>
      </c>
    </row>
    <row r="854" spans="1:30" x14ac:dyDescent="0.25">
      <c r="A854" s="402"/>
      <c r="B854" s="336"/>
      <c r="C854" s="299"/>
      <c r="D854" s="147"/>
      <c r="E854" s="22"/>
      <c r="F854" s="158">
        <f t="shared" si="318"/>
        <v>14980</v>
      </c>
      <c r="G854" s="309">
        <f t="shared" si="319"/>
        <v>8.0716435914552722</v>
      </c>
      <c r="H854" s="159">
        <f t="shared" si="320"/>
        <v>120913.22099999998</v>
      </c>
      <c r="I854" s="347">
        <f t="shared" si="321"/>
        <v>-120913.22099999998</v>
      </c>
      <c r="J854" s="310">
        <f t="shared" si="322"/>
        <v>-1</v>
      </c>
      <c r="K854" s="159">
        <f t="shared" si="323"/>
        <v>0</v>
      </c>
      <c r="L854" s="159">
        <f t="shared" si="324"/>
        <v>-5</v>
      </c>
      <c r="M854" s="159">
        <f t="shared" si="325"/>
        <v>5</v>
      </c>
      <c r="N854" s="159">
        <f t="shared" si="326"/>
        <v>0</v>
      </c>
      <c r="O854" s="46"/>
      <c r="P854" s="309">
        <f t="shared" si="327"/>
        <v>-8.0716435914552722</v>
      </c>
      <c r="Q854" s="159">
        <f t="shared" si="328"/>
        <v>-5</v>
      </c>
      <c r="R854" s="341"/>
      <c r="S854" s="341">
        <f t="shared" si="329"/>
        <v>-43396.220999999976</v>
      </c>
      <c r="T854" s="341" t="e">
        <f t="shared" si="330"/>
        <v>#DIV/0!</v>
      </c>
      <c r="U854" s="341" t="e">
        <f t="shared" si="331"/>
        <v>#DIV/0!</v>
      </c>
      <c r="V854" s="159">
        <f t="shared" si="332"/>
        <v>77517</v>
      </c>
      <c r="W854" s="309" t="e">
        <f t="shared" si="333"/>
        <v>#DIV/0!</v>
      </c>
      <c r="X854" s="309" t="e">
        <f t="shared" si="334"/>
        <v>#DIV/0!</v>
      </c>
      <c r="Y854" s="309" t="e">
        <f t="shared" si="335"/>
        <v>#DIV/0!</v>
      </c>
      <c r="Z854" s="342" t="e">
        <f t="shared" si="336"/>
        <v>#DIV/0!</v>
      </c>
      <c r="AA854" s="343">
        <f>SUM(L$2:L854)-SUM(AB$2:AB854)</f>
        <v>-120913.22099999998</v>
      </c>
      <c r="AB854" s="344"/>
      <c r="AC854" s="345" t="e">
        <f t="shared" si="337"/>
        <v>#DIV/0!</v>
      </c>
      <c r="AD854" s="345" t="e">
        <f t="shared" si="338"/>
        <v>#DIV/0!</v>
      </c>
    </row>
    <row r="855" spans="1:30" x14ac:dyDescent="0.25">
      <c r="A855" s="402"/>
      <c r="B855" s="336"/>
      <c r="C855" s="299"/>
      <c r="D855" s="147"/>
      <c r="E855" s="22"/>
      <c r="F855" s="158">
        <f t="shared" si="318"/>
        <v>14980</v>
      </c>
      <c r="G855" s="309">
        <f t="shared" si="319"/>
        <v>8.071977369826433</v>
      </c>
      <c r="H855" s="159">
        <f t="shared" si="320"/>
        <v>120918.22099999998</v>
      </c>
      <c r="I855" s="347">
        <f t="shared" si="321"/>
        <v>-120918.22099999998</v>
      </c>
      <c r="J855" s="310">
        <f t="shared" si="322"/>
        <v>-1</v>
      </c>
      <c r="K855" s="159">
        <f t="shared" si="323"/>
        <v>0</v>
      </c>
      <c r="L855" s="159">
        <f t="shared" si="324"/>
        <v>-5</v>
      </c>
      <c r="M855" s="159">
        <f t="shared" si="325"/>
        <v>5</v>
      </c>
      <c r="N855" s="159">
        <f t="shared" si="326"/>
        <v>0</v>
      </c>
      <c r="O855" s="46"/>
      <c r="P855" s="309">
        <f t="shared" si="327"/>
        <v>-8.071977369826433</v>
      </c>
      <c r="Q855" s="159">
        <f t="shared" si="328"/>
        <v>-5</v>
      </c>
      <c r="R855" s="341"/>
      <c r="S855" s="341">
        <f t="shared" si="329"/>
        <v>-43401.220999999976</v>
      </c>
      <c r="T855" s="341" t="e">
        <f t="shared" si="330"/>
        <v>#DIV/0!</v>
      </c>
      <c r="U855" s="341" t="e">
        <f t="shared" si="331"/>
        <v>#DIV/0!</v>
      </c>
      <c r="V855" s="159">
        <f t="shared" si="332"/>
        <v>77517</v>
      </c>
      <c r="W855" s="309" t="e">
        <f t="shared" si="333"/>
        <v>#DIV/0!</v>
      </c>
      <c r="X855" s="309" t="e">
        <f t="shared" si="334"/>
        <v>#DIV/0!</v>
      </c>
      <c r="Y855" s="309" t="e">
        <f t="shared" si="335"/>
        <v>#DIV/0!</v>
      </c>
      <c r="Z855" s="342" t="e">
        <f t="shared" si="336"/>
        <v>#DIV/0!</v>
      </c>
      <c r="AA855" s="343">
        <f>SUM(L$2:L855)-SUM(AB$2:AB855)</f>
        <v>-120918.22099999998</v>
      </c>
      <c r="AB855" s="344"/>
      <c r="AC855" s="345" t="e">
        <f t="shared" si="337"/>
        <v>#DIV/0!</v>
      </c>
      <c r="AD855" s="345" t="e">
        <f t="shared" si="338"/>
        <v>#DIV/0!</v>
      </c>
    </row>
    <row r="856" spans="1:30" x14ac:dyDescent="0.25">
      <c r="A856" s="402"/>
      <c r="B856" s="336"/>
      <c r="C856" s="299"/>
      <c r="D856" s="147"/>
      <c r="E856" s="22"/>
      <c r="F856" s="158">
        <f t="shared" si="318"/>
        <v>14980</v>
      </c>
      <c r="G856" s="309">
        <f t="shared" si="319"/>
        <v>8.0723111481975955</v>
      </c>
      <c r="H856" s="159">
        <f t="shared" si="320"/>
        <v>120923.22099999998</v>
      </c>
      <c r="I856" s="347">
        <f t="shared" si="321"/>
        <v>-120923.22099999998</v>
      </c>
      <c r="J856" s="310">
        <f t="shared" si="322"/>
        <v>-1</v>
      </c>
      <c r="K856" s="159">
        <f t="shared" si="323"/>
        <v>0</v>
      </c>
      <c r="L856" s="159">
        <f t="shared" si="324"/>
        <v>-5</v>
      </c>
      <c r="M856" s="159">
        <f t="shared" si="325"/>
        <v>5</v>
      </c>
      <c r="N856" s="159">
        <f t="shared" si="326"/>
        <v>0</v>
      </c>
      <c r="O856" s="46"/>
      <c r="P856" s="309">
        <f t="shared" si="327"/>
        <v>-8.0723111481975955</v>
      </c>
      <c r="Q856" s="159">
        <f t="shared" si="328"/>
        <v>-5</v>
      </c>
      <c r="R856" s="341"/>
      <c r="S856" s="341">
        <f t="shared" si="329"/>
        <v>-43406.220999999976</v>
      </c>
      <c r="T856" s="341" t="e">
        <f t="shared" si="330"/>
        <v>#DIV/0!</v>
      </c>
      <c r="U856" s="341" t="e">
        <f t="shared" si="331"/>
        <v>#DIV/0!</v>
      </c>
      <c r="V856" s="159">
        <f t="shared" si="332"/>
        <v>77517</v>
      </c>
      <c r="W856" s="309" t="e">
        <f t="shared" si="333"/>
        <v>#DIV/0!</v>
      </c>
      <c r="X856" s="309" t="e">
        <f t="shared" si="334"/>
        <v>#DIV/0!</v>
      </c>
      <c r="Y856" s="309" t="e">
        <f t="shared" si="335"/>
        <v>#DIV/0!</v>
      </c>
      <c r="Z856" s="342" t="e">
        <f t="shared" si="336"/>
        <v>#DIV/0!</v>
      </c>
      <c r="AA856" s="343">
        <f>SUM(L$2:L856)-SUM(AB$2:AB856)</f>
        <v>-120923.22099999998</v>
      </c>
      <c r="AB856" s="344"/>
      <c r="AC856" s="345" t="e">
        <f t="shared" si="337"/>
        <v>#DIV/0!</v>
      </c>
      <c r="AD856" s="345" t="e">
        <f t="shared" si="338"/>
        <v>#DIV/0!</v>
      </c>
    </row>
    <row r="857" spans="1:30" x14ac:dyDescent="0.25">
      <c r="A857" s="402"/>
      <c r="B857" s="336"/>
      <c r="C857" s="299"/>
      <c r="D857" s="147"/>
      <c r="E857" s="22"/>
      <c r="F857" s="158">
        <f t="shared" si="318"/>
        <v>14980</v>
      </c>
      <c r="G857" s="309">
        <f t="shared" si="319"/>
        <v>8.0726449265687563</v>
      </c>
      <c r="H857" s="159">
        <f t="shared" si="320"/>
        <v>120928.22099999998</v>
      </c>
      <c r="I857" s="347">
        <f t="shared" si="321"/>
        <v>-120928.22099999998</v>
      </c>
      <c r="J857" s="310">
        <f t="shared" si="322"/>
        <v>-1</v>
      </c>
      <c r="K857" s="159">
        <f t="shared" si="323"/>
        <v>0</v>
      </c>
      <c r="L857" s="159">
        <f t="shared" si="324"/>
        <v>-5</v>
      </c>
      <c r="M857" s="159">
        <f t="shared" si="325"/>
        <v>5</v>
      </c>
      <c r="N857" s="159">
        <f t="shared" si="326"/>
        <v>0</v>
      </c>
      <c r="O857" s="46"/>
      <c r="P857" s="309">
        <f t="shared" si="327"/>
        <v>-8.0726449265687563</v>
      </c>
      <c r="Q857" s="159">
        <f t="shared" si="328"/>
        <v>-5</v>
      </c>
      <c r="R857" s="341"/>
      <c r="S857" s="341">
        <f t="shared" si="329"/>
        <v>-43411.220999999976</v>
      </c>
      <c r="T857" s="341" t="e">
        <f t="shared" si="330"/>
        <v>#DIV/0!</v>
      </c>
      <c r="U857" s="341" t="e">
        <f t="shared" si="331"/>
        <v>#DIV/0!</v>
      </c>
      <c r="V857" s="159">
        <f t="shared" si="332"/>
        <v>77517</v>
      </c>
      <c r="W857" s="309" t="e">
        <f t="shared" si="333"/>
        <v>#DIV/0!</v>
      </c>
      <c r="X857" s="309" t="e">
        <f t="shared" si="334"/>
        <v>#DIV/0!</v>
      </c>
      <c r="Y857" s="309" t="e">
        <f t="shared" si="335"/>
        <v>#DIV/0!</v>
      </c>
      <c r="Z857" s="342" t="e">
        <f t="shared" si="336"/>
        <v>#DIV/0!</v>
      </c>
      <c r="AA857" s="343">
        <f>SUM(L$2:L857)-SUM(AB$2:AB857)</f>
        <v>-120928.22099999998</v>
      </c>
      <c r="AB857" s="344"/>
      <c r="AC857" s="345" t="e">
        <f t="shared" si="337"/>
        <v>#DIV/0!</v>
      </c>
      <c r="AD857" s="345" t="e">
        <f t="shared" si="338"/>
        <v>#DIV/0!</v>
      </c>
    </row>
    <row r="858" spans="1:30" x14ac:dyDescent="0.25">
      <c r="A858" s="402"/>
      <c r="B858" s="336"/>
      <c r="C858" s="299"/>
      <c r="D858" s="147"/>
      <c r="E858" s="22"/>
      <c r="F858" s="158">
        <f t="shared" si="318"/>
        <v>14980</v>
      </c>
      <c r="G858" s="309">
        <f t="shared" si="319"/>
        <v>8.0729787049399189</v>
      </c>
      <c r="H858" s="159">
        <f t="shared" si="320"/>
        <v>120933.22099999998</v>
      </c>
      <c r="I858" s="347">
        <f t="shared" si="321"/>
        <v>-120933.22099999998</v>
      </c>
      <c r="J858" s="310">
        <f t="shared" si="322"/>
        <v>-1</v>
      </c>
      <c r="K858" s="159">
        <f t="shared" si="323"/>
        <v>0</v>
      </c>
      <c r="L858" s="159">
        <f t="shared" si="324"/>
        <v>-5</v>
      </c>
      <c r="M858" s="159">
        <f t="shared" si="325"/>
        <v>5</v>
      </c>
      <c r="N858" s="159">
        <f t="shared" si="326"/>
        <v>0</v>
      </c>
      <c r="O858" s="46"/>
      <c r="P858" s="309">
        <f t="shared" si="327"/>
        <v>-8.0729787049399189</v>
      </c>
      <c r="Q858" s="159">
        <f t="shared" si="328"/>
        <v>-5</v>
      </c>
      <c r="R858" s="341"/>
      <c r="S858" s="341">
        <f t="shared" si="329"/>
        <v>-43416.220999999976</v>
      </c>
      <c r="T858" s="341" t="e">
        <f t="shared" si="330"/>
        <v>#DIV/0!</v>
      </c>
      <c r="U858" s="341" t="e">
        <f t="shared" si="331"/>
        <v>#DIV/0!</v>
      </c>
      <c r="V858" s="159">
        <f t="shared" si="332"/>
        <v>77517</v>
      </c>
      <c r="W858" s="309" t="e">
        <f t="shared" si="333"/>
        <v>#DIV/0!</v>
      </c>
      <c r="X858" s="309" t="e">
        <f t="shared" si="334"/>
        <v>#DIV/0!</v>
      </c>
      <c r="Y858" s="309" t="e">
        <f t="shared" si="335"/>
        <v>#DIV/0!</v>
      </c>
      <c r="Z858" s="342" t="e">
        <f t="shared" si="336"/>
        <v>#DIV/0!</v>
      </c>
      <c r="AA858" s="343">
        <f>SUM(L$2:L858)-SUM(AB$2:AB858)</f>
        <v>-120933.22099999998</v>
      </c>
      <c r="AB858" s="344"/>
      <c r="AC858" s="345" t="e">
        <f t="shared" si="337"/>
        <v>#DIV/0!</v>
      </c>
      <c r="AD858" s="345" t="e">
        <f t="shared" si="338"/>
        <v>#DIV/0!</v>
      </c>
    </row>
    <row r="859" spans="1:30" x14ac:dyDescent="0.25">
      <c r="A859" s="402"/>
      <c r="B859" s="336"/>
      <c r="C859" s="299"/>
      <c r="D859" s="147"/>
      <c r="E859" s="22"/>
      <c r="F859" s="158">
        <f t="shared" si="318"/>
        <v>14980</v>
      </c>
      <c r="G859" s="309">
        <f t="shared" si="319"/>
        <v>8.0733124833110796</v>
      </c>
      <c r="H859" s="159">
        <f t="shared" si="320"/>
        <v>120938.22099999998</v>
      </c>
      <c r="I859" s="347">
        <f t="shared" si="321"/>
        <v>-120938.22099999998</v>
      </c>
      <c r="J859" s="310">
        <f t="shared" si="322"/>
        <v>-1</v>
      </c>
      <c r="K859" s="159">
        <f t="shared" si="323"/>
        <v>0</v>
      </c>
      <c r="L859" s="159">
        <f t="shared" si="324"/>
        <v>-5</v>
      </c>
      <c r="M859" s="159">
        <f t="shared" si="325"/>
        <v>5</v>
      </c>
      <c r="N859" s="159">
        <f t="shared" si="326"/>
        <v>0</v>
      </c>
      <c r="O859" s="46"/>
      <c r="P859" s="309">
        <f t="shared" si="327"/>
        <v>-8.0733124833110796</v>
      </c>
      <c r="Q859" s="159">
        <f t="shared" si="328"/>
        <v>-5</v>
      </c>
      <c r="R859" s="341"/>
      <c r="S859" s="341">
        <f t="shared" si="329"/>
        <v>-43421.220999999976</v>
      </c>
      <c r="T859" s="341" t="e">
        <f t="shared" si="330"/>
        <v>#DIV/0!</v>
      </c>
      <c r="U859" s="341" t="e">
        <f t="shared" si="331"/>
        <v>#DIV/0!</v>
      </c>
      <c r="V859" s="159">
        <f t="shared" si="332"/>
        <v>77517</v>
      </c>
      <c r="W859" s="309" t="e">
        <f t="shared" si="333"/>
        <v>#DIV/0!</v>
      </c>
      <c r="X859" s="309" t="e">
        <f t="shared" si="334"/>
        <v>#DIV/0!</v>
      </c>
      <c r="Y859" s="309" t="e">
        <f t="shared" si="335"/>
        <v>#DIV/0!</v>
      </c>
      <c r="Z859" s="342" t="e">
        <f t="shared" si="336"/>
        <v>#DIV/0!</v>
      </c>
      <c r="AA859" s="343">
        <f>SUM(L$2:L859)-SUM(AB$2:AB859)</f>
        <v>-120938.22099999998</v>
      </c>
      <c r="AB859" s="344"/>
      <c r="AC859" s="345" t="e">
        <f t="shared" si="337"/>
        <v>#DIV/0!</v>
      </c>
      <c r="AD859" s="345" t="e">
        <f t="shared" si="338"/>
        <v>#DIV/0!</v>
      </c>
    </row>
    <row r="860" spans="1:30" x14ac:dyDescent="0.25">
      <c r="A860" s="402"/>
      <c r="B860" s="336"/>
      <c r="C860" s="299"/>
      <c r="D860" s="147"/>
      <c r="E860" s="22"/>
      <c r="F860" s="158">
        <f t="shared" si="318"/>
        <v>14980</v>
      </c>
      <c r="G860" s="309">
        <f t="shared" si="319"/>
        <v>8.0736462616822422</v>
      </c>
      <c r="H860" s="159">
        <f t="shared" si="320"/>
        <v>120943.22099999998</v>
      </c>
      <c r="I860" s="347">
        <f t="shared" si="321"/>
        <v>-120943.22099999998</v>
      </c>
      <c r="J860" s="310">
        <f t="shared" si="322"/>
        <v>-1</v>
      </c>
      <c r="K860" s="159">
        <f t="shared" si="323"/>
        <v>0</v>
      </c>
      <c r="L860" s="159">
        <f t="shared" si="324"/>
        <v>-5</v>
      </c>
      <c r="M860" s="159">
        <f t="shared" si="325"/>
        <v>5</v>
      </c>
      <c r="N860" s="159">
        <f t="shared" si="326"/>
        <v>0</v>
      </c>
      <c r="O860" s="46"/>
      <c r="P860" s="309">
        <f t="shared" si="327"/>
        <v>-8.0736462616822422</v>
      </c>
      <c r="Q860" s="159">
        <f t="shared" si="328"/>
        <v>-5</v>
      </c>
      <c r="R860" s="341"/>
      <c r="S860" s="341">
        <f t="shared" si="329"/>
        <v>-43426.220999999976</v>
      </c>
      <c r="T860" s="341" t="e">
        <f t="shared" si="330"/>
        <v>#DIV/0!</v>
      </c>
      <c r="U860" s="341" t="e">
        <f t="shared" si="331"/>
        <v>#DIV/0!</v>
      </c>
      <c r="V860" s="159">
        <f t="shared" si="332"/>
        <v>77517</v>
      </c>
      <c r="W860" s="309" t="e">
        <f t="shared" si="333"/>
        <v>#DIV/0!</v>
      </c>
      <c r="X860" s="309" t="e">
        <f t="shared" si="334"/>
        <v>#DIV/0!</v>
      </c>
      <c r="Y860" s="309" t="e">
        <f t="shared" si="335"/>
        <v>#DIV/0!</v>
      </c>
      <c r="Z860" s="342" t="e">
        <f t="shared" si="336"/>
        <v>#DIV/0!</v>
      </c>
      <c r="AA860" s="343">
        <f>SUM(L$2:L860)-SUM(AB$2:AB860)</f>
        <v>-120943.22099999998</v>
      </c>
      <c r="AB860" s="344"/>
      <c r="AC860" s="345" t="e">
        <f t="shared" si="337"/>
        <v>#DIV/0!</v>
      </c>
      <c r="AD860" s="345" t="e">
        <f t="shared" si="338"/>
        <v>#DIV/0!</v>
      </c>
    </row>
    <row r="861" spans="1:30" x14ac:dyDescent="0.25">
      <c r="A861" s="402"/>
      <c r="B861" s="336"/>
      <c r="C861" s="299"/>
      <c r="D861" s="147"/>
      <c r="E861" s="22"/>
      <c r="F861" s="158">
        <f t="shared" si="318"/>
        <v>14980</v>
      </c>
      <c r="G861" s="309">
        <f t="shared" si="319"/>
        <v>8.073980040053403</v>
      </c>
      <c r="H861" s="159">
        <f t="shared" si="320"/>
        <v>120948.22099999998</v>
      </c>
      <c r="I861" s="347">
        <f t="shared" si="321"/>
        <v>-120948.22099999998</v>
      </c>
      <c r="J861" s="310">
        <f t="shared" si="322"/>
        <v>-1</v>
      </c>
      <c r="K861" s="159">
        <f t="shared" si="323"/>
        <v>0</v>
      </c>
      <c r="L861" s="159">
        <f t="shared" si="324"/>
        <v>-5</v>
      </c>
      <c r="M861" s="159">
        <f t="shared" si="325"/>
        <v>5</v>
      </c>
      <c r="N861" s="159">
        <f t="shared" si="326"/>
        <v>0</v>
      </c>
      <c r="O861" s="46"/>
      <c r="P861" s="309">
        <f t="shared" si="327"/>
        <v>-8.073980040053403</v>
      </c>
      <c r="Q861" s="159">
        <f t="shared" si="328"/>
        <v>-5</v>
      </c>
      <c r="R861" s="341"/>
      <c r="S861" s="341">
        <f t="shared" si="329"/>
        <v>-43431.220999999976</v>
      </c>
      <c r="T861" s="341" t="e">
        <f t="shared" si="330"/>
        <v>#DIV/0!</v>
      </c>
      <c r="U861" s="341" t="e">
        <f t="shared" si="331"/>
        <v>#DIV/0!</v>
      </c>
      <c r="V861" s="159">
        <f t="shared" si="332"/>
        <v>77517</v>
      </c>
      <c r="W861" s="309" t="e">
        <f t="shared" si="333"/>
        <v>#DIV/0!</v>
      </c>
      <c r="X861" s="309" t="e">
        <f t="shared" si="334"/>
        <v>#DIV/0!</v>
      </c>
      <c r="Y861" s="309" t="e">
        <f t="shared" si="335"/>
        <v>#DIV/0!</v>
      </c>
      <c r="Z861" s="342" t="e">
        <f t="shared" si="336"/>
        <v>#DIV/0!</v>
      </c>
      <c r="AA861" s="343">
        <f>SUM(L$2:L861)-SUM(AB$2:AB861)</f>
        <v>-120948.22099999998</v>
      </c>
      <c r="AB861" s="344"/>
      <c r="AC861" s="345" t="e">
        <f t="shared" si="337"/>
        <v>#DIV/0!</v>
      </c>
      <c r="AD861" s="345" t="e">
        <f t="shared" si="338"/>
        <v>#DIV/0!</v>
      </c>
    </row>
    <row r="862" spans="1:30" x14ac:dyDescent="0.25">
      <c r="A862" s="402"/>
      <c r="B862" s="336"/>
      <c r="C862" s="299"/>
      <c r="D862" s="147"/>
      <c r="E862" s="22"/>
      <c r="F862" s="158">
        <f t="shared" si="318"/>
        <v>14980</v>
      </c>
      <c r="G862" s="309">
        <f t="shared" si="319"/>
        <v>8.0743138184245637</v>
      </c>
      <c r="H862" s="159">
        <f t="shared" si="320"/>
        <v>120953.22099999998</v>
      </c>
      <c r="I862" s="347">
        <f t="shared" si="321"/>
        <v>-120953.22099999998</v>
      </c>
      <c r="J862" s="310">
        <f t="shared" si="322"/>
        <v>-1</v>
      </c>
      <c r="K862" s="159">
        <f t="shared" si="323"/>
        <v>0</v>
      </c>
      <c r="L862" s="159">
        <f t="shared" si="324"/>
        <v>-5</v>
      </c>
      <c r="M862" s="159">
        <f t="shared" si="325"/>
        <v>5</v>
      </c>
      <c r="N862" s="159">
        <f t="shared" si="326"/>
        <v>0</v>
      </c>
      <c r="O862" s="46"/>
      <c r="P862" s="309">
        <f t="shared" si="327"/>
        <v>-8.0743138184245637</v>
      </c>
      <c r="Q862" s="159">
        <f t="shared" si="328"/>
        <v>-5</v>
      </c>
      <c r="R862" s="341"/>
      <c r="S862" s="341">
        <f t="shared" si="329"/>
        <v>-43436.220999999976</v>
      </c>
      <c r="T862" s="341" t="e">
        <f t="shared" si="330"/>
        <v>#DIV/0!</v>
      </c>
      <c r="U862" s="341" t="e">
        <f t="shared" si="331"/>
        <v>#DIV/0!</v>
      </c>
      <c r="V862" s="159">
        <f t="shared" si="332"/>
        <v>77517</v>
      </c>
      <c r="W862" s="309" t="e">
        <f t="shared" si="333"/>
        <v>#DIV/0!</v>
      </c>
      <c r="X862" s="309" t="e">
        <f t="shared" si="334"/>
        <v>#DIV/0!</v>
      </c>
      <c r="Y862" s="309" t="e">
        <f t="shared" si="335"/>
        <v>#DIV/0!</v>
      </c>
      <c r="Z862" s="342" t="e">
        <f t="shared" si="336"/>
        <v>#DIV/0!</v>
      </c>
      <c r="AA862" s="343">
        <f>SUM(L$2:L862)-SUM(AB$2:AB862)</f>
        <v>-120953.22099999998</v>
      </c>
      <c r="AB862" s="344"/>
      <c r="AC862" s="345" t="e">
        <f t="shared" si="337"/>
        <v>#DIV/0!</v>
      </c>
      <c r="AD862" s="345" t="e">
        <f t="shared" si="338"/>
        <v>#DIV/0!</v>
      </c>
    </row>
    <row r="863" spans="1:30" x14ac:dyDescent="0.25">
      <c r="A863" s="402"/>
      <c r="B863" s="336"/>
      <c r="C863" s="299"/>
      <c r="D863" s="147"/>
      <c r="E863" s="22"/>
      <c r="F863" s="158">
        <f t="shared" si="318"/>
        <v>14980</v>
      </c>
      <c r="G863" s="309">
        <f t="shared" si="319"/>
        <v>8.0746475967957263</v>
      </c>
      <c r="H863" s="159">
        <f t="shared" si="320"/>
        <v>120958.22099999998</v>
      </c>
      <c r="I863" s="347">
        <f t="shared" si="321"/>
        <v>-120958.22099999998</v>
      </c>
      <c r="J863" s="310">
        <f t="shared" si="322"/>
        <v>-1</v>
      </c>
      <c r="K863" s="159">
        <f t="shared" si="323"/>
        <v>0</v>
      </c>
      <c r="L863" s="159">
        <f t="shared" si="324"/>
        <v>-5</v>
      </c>
      <c r="M863" s="159">
        <f t="shared" si="325"/>
        <v>5</v>
      </c>
      <c r="N863" s="159">
        <f t="shared" si="326"/>
        <v>0</v>
      </c>
      <c r="O863" s="46"/>
      <c r="P863" s="309">
        <f t="shared" si="327"/>
        <v>-8.0746475967957263</v>
      </c>
      <c r="Q863" s="159">
        <f t="shared" si="328"/>
        <v>-5</v>
      </c>
      <c r="R863" s="341"/>
      <c r="S863" s="341">
        <f t="shared" si="329"/>
        <v>-43441.220999999976</v>
      </c>
      <c r="T863" s="341" t="e">
        <f t="shared" si="330"/>
        <v>#DIV/0!</v>
      </c>
      <c r="U863" s="341" t="e">
        <f t="shared" si="331"/>
        <v>#DIV/0!</v>
      </c>
      <c r="V863" s="159">
        <f t="shared" si="332"/>
        <v>77517</v>
      </c>
      <c r="W863" s="309" t="e">
        <f t="shared" si="333"/>
        <v>#DIV/0!</v>
      </c>
      <c r="X863" s="309" t="e">
        <f t="shared" si="334"/>
        <v>#DIV/0!</v>
      </c>
      <c r="Y863" s="309" t="e">
        <f t="shared" si="335"/>
        <v>#DIV/0!</v>
      </c>
      <c r="Z863" s="342" t="e">
        <f t="shared" si="336"/>
        <v>#DIV/0!</v>
      </c>
      <c r="AA863" s="343">
        <f>SUM(L$2:L863)-SUM(AB$2:AB863)</f>
        <v>-120958.22099999998</v>
      </c>
      <c r="AB863" s="344"/>
      <c r="AC863" s="345" t="e">
        <f t="shared" si="337"/>
        <v>#DIV/0!</v>
      </c>
      <c r="AD863" s="345" t="e">
        <f t="shared" si="338"/>
        <v>#DIV/0!</v>
      </c>
    </row>
    <row r="864" spans="1:30" x14ac:dyDescent="0.25">
      <c r="A864" s="402"/>
      <c r="B864" s="336"/>
      <c r="C864" s="299"/>
      <c r="D864" s="147"/>
      <c r="E864" s="22"/>
      <c r="F864" s="158">
        <f t="shared" si="318"/>
        <v>14980</v>
      </c>
      <c r="G864" s="309">
        <f t="shared" si="319"/>
        <v>8.0749813751668871</v>
      </c>
      <c r="H864" s="159">
        <f t="shared" si="320"/>
        <v>120963.22099999998</v>
      </c>
      <c r="I864" s="347">
        <f t="shared" si="321"/>
        <v>-120963.22099999998</v>
      </c>
      <c r="J864" s="310">
        <f t="shared" si="322"/>
        <v>-1</v>
      </c>
      <c r="K864" s="159">
        <f t="shared" si="323"/>
        <v>0</v>
      </c>
      <c r="L864" s="159">
        <f t="shared" si="324"/>
        <v>-5</v>
      </c>
      <c r="M864" s="159">
        <f t="shared" si="325"/>
        <v>5</v>
      </c>
      <c r="N864" s="159">
        <f t="shared" si="326"/>
        <v>0</v>
      </c>
      <c r="O864" s="46"/>
      <c r="P864" s="309">
        <f t="shared" si="327"/>
        <v>-8.0749813751668871</v>
      </c>
      <c r="Q864" s="159">
        <f t="shared" si="328"/>
        <v>-5</v>
      </c>
      <c r="R864" s="341"/>
      <c r="S864" s="341">
        <f t="shared" si="329"/>
        <v>-43446.220999999976</v>
      </c>
      <c r="T864" s="341" t="e">
        <f t="shared" si="330"/>
        <v>#DIV/0!</v>
      </c>
      <c r="U864" s="341" t="e">
        <f t="shared" si="331"/>
        <v>#DIV/0!</v>
      </c>
      <c r="V864" s="159">
        <f t="shared" si="332"/>
        <v>77517</v>
      </c>
      <c r="W864" s="309" t="e">
        <f t="shared" si="333"/>
        <v>#DIV/0!</v>
      </c>
      <c r="X864" s="309" t="e">
        <f t="shared" si="334"/>
        <v>#DIV/0!</v>
      </c>
      <c r="Y864" s="309" t="e">
        <f t="shared" si="335"/>
        <v>#DIV/0!</v>
      </c>
      <c r="Z864" s="342" t="e">
        <f t="shared" si="336"/>
        <v>#DIV/0!</v>
      </c>
      <c r="AA864" s="343">
        <f>SUM(L$2:L864)-SUM(AB$2:AB864)</f>
        <v>-120963.22099999998</v>
      </c>
      <c r="AB864" s="344"/>
      <c r="AC864" s="345" t="e">
        <f t="shared" si="337"/>
        <v>#DIV/0!</v>
      </c>
      <c r="AD864" s="345" t="e">
        <f t="shared" si="338"/>
        <v>#DIV/0!</v>
      </c>
    </row>
    <row r="865" spans="1:30" x14ac:dyDescent="0.25">
      <c r="A865" s="402"/>
      <c r="B865" s="336"/>
      <c r="C865" s="299"/>
      <c r="D865" s="147"/>
      <c r="E865" s="22"/>
      <c r="F865" s="158">
        <f t="shared" si="318"/>
        <v>14980</v>
      </c>
      <c r="G865" s="309">
        <f t="shared" si="319"/>
        <v>8.0753151535380496</v>
      </c>
      <c r="H865" s="159">
        <f t="shared" si="320"/>
        <v>120968.22099999998</v>
      </c>
      <c r="I865" s="347">
        <f t="shared" si="321"/>
        <v>-120968.22099999998</v>
      </c>
      <c r="J865" s="310">
        <f t="shared" si="322"/>
        <v>-1</v>
      </c>
      <c r="K865" s="159">
        <f t="shared" si="323"/>
        <v>0</v>
      </c>
      <c r="L865" s="159">
        <f t="shared" si="324"/>
        <v>-5</v>
      </c>
      <c r="M865" s="159">
        <f t="shared" si="325"/>
        <v>5</v>
      </c>
      <c r="N865" s="159">
        <f t="shared" si="326"/>
        <v>0</v>
      </c>
      <c r="O865" s="46"/>
      <c r="P865" s="309">
        <f t="shared" si="327"/>
        <v>-8.0753151535380496</v>
      </c>
      <c r="Q865" s="159">
        <f t="shared" si="328"/>
        <v>-5</v>
      </c>
      <c r="R865" s="341"/>
      <c r="S865" s="341">
        <f t="shared" si="329"/>
        <v>-43451.220999999976</v>
      </c>
      <c r="T865" s="341" t="e">
        <f t="shared" si="330"/>
        <v>#DIV/0!</v>
      </c>
      <c r="U865" s="341" t="e">
        <f t="shared" si="331"/>
        <v>#DIV/0!</v>
      </c>
      <c r="V865" s="159">
        <f t="shared" si="332"/>
        <v>77517</v>
      </c>
      <c r="W865" s="309" t="e">
        <f t="shared" si="333"/>
        <v>#DIV/0!</v>
      </c>
      <c r="X865" s="309" t="e">
        <f t="shared" si="334"/>
        <v>#DIV/0!</v>
      </c>
      <c r="Y865" s="309" t="e">
        <f t="shared" si="335"/>
        <v>#DIV/0!</v>
      </c>
      <c r="Z865" s="342" t="e">
        <f t="shared" si="336"/>
        <v>#DIV/0!</v>
      </c>
      <c r="AA865" s="343">
        <f>SUM(L$2:L865)-SUM(AB$2:AB865)</f>
        <v>-120968.22099999998</v>
      </c>
      <c r="AB865" s="344"/>
      <c r="AC865" s="345" t="e">
        <f t="shared" si="337"/>
        <v>#DIV/0!</v>
      </c>
      <c r="AD865" s="345" t="e">
        <f t="shared" si="338"/>
        <v>#DIV/0!</v>
      </c>
    </row>
    <row r="866" spans="1:30" x14ac:dyDescent="0.25">
      <c r="A866" s="402"/>
      <c r="B866" s="336"/>
      <c r="C866" s="299"/>
      <c r="D866" s="147"/>
      <c r="E866" s="22"/>
      <c r="F866" s="158">
        <f t="shared" si="318"/>
        <v>14980</v>
      </c>
      <c r="G866" s="309">
        <f t="shared" si="319"/>
        <v>8.0756489319092104</v>
      </c>
      <c r="H866" s="159">
        <f t="shared" si="320"/>
        <v>120973.22099999998</v>
      </c>
      <c r="I866" s="347">
        <f t="shared" si="321"/>
        <v>-120973.22099999998</v>
      </c>
      <c r="J866" s="310">
        <f t="shared" si="322"/>
        <v>-1</v>
      </c>
      <c r="K866" s="159">
        <f t="shared" si="323"/>
        <v>0</v>
      </c>
      <c r="L866" s="159">
        <f t="shared" si="324"/>
        <v>-5</v>
      </c>
      <c r="M866" s="159">
        <f t="shared" si="325"/>
        <v>5</v>
      </c>
      <c r="N866" s="159">
        <f t="shared" si="326"/>
        <v>0</v>
      </c>
      <c r="O866" s="46"/>
      <c r="P866" s="309">
        <f t="shared" si="327"/>
        <v>-8.0756489319092104</v>
      </c>
      <c r="Q866" s="159">
        <f t="shared" si="328"/>
        <v>-5</v>
      </c>
      <c r="R866" s="341"/>
      <c r="S866" s="341">
        <f t="shared" si="329"/>
        <v>-43456.220999999976</v>
      </c>
      <c r="T866" s="341" t="e">
        <f t="shared" si="330"/>
        <v>#DIV/0!</v>
      </c>
      <c r="U866" s="341" t="e">
        <f t="shared" si="331"/>
        <v>#DIV/0!</v>
      </c>
      <c r="V866" s="159">
        <f t="shared" si="332"/>
        <v>77517</v>
      </c>
      <c r="W866" s="309" t="e">
        <f t="shared" si="333"/>
        <v>#DIV/0!</v>
      </c>
      <c r="X866" s="309" t="e">
        <f t="shared" si="334"/>
        <v>#DIV/0!</v>
      </c>
      <c r="Y866" s="309" t="e">
        <f t="shared" si="335"/>
        <v>#DIV/0!</v>
      </c>
      <c r="Z866" s="342" t="e">
        <f t="shared" si="336"/>
        <v>#DIV/0!</v>
      </c>
      <c r="AA866" s="343">
        <f>SUM(L$2:L866)-SUM(AB$2:AB866)</f>
        <v>-120973.22099999998</v>
      </c>
      <c r="AB866" s="344"/>
      <c r="AC866" s="345" t="e">
        <f t="shared" si="337"/>
        <v>#DIV/0!</v>
      </c>
      <c r="AD866" s="345" t="e">
        <f t="shared" si="338"/>
        <v>#DIV/0!</v>
      </c>
    </row>
    <row r="867" spans="1:30" x14ac:dyDescent="0.25">
      <c r="A867" s="402"/>
      <c r="B867" s="336"/>
      <c r="C867" s="299"/>
      <c r="D867" s="147"/>
      <c r="E867" s="22"/>
      <c r="F867" s="158">
        <f t="shared" si="318"/>
        <v>14980</v>
      </c>
      <c r="G867" s="309">
        <f t="shared" si="319"/>
        <v>8.075982710280373</v>
      </c>
      <c r="H867" s="159">
        <f t="shared" si="320"/>
        <v>120978.22099999998</v>
      </c>
      <c r="I867" s="347">
        <f t="shared" si="321"/>
        <v>-120978.22099999998</v>
      </c>
      <c r="J867" s="310">
        <f t="shared" si="322"/>
        <v>-1</v>
      </c>
      <c r="K867" s="159">
        <f t="shared" si="323"/>
        <v>0</v>
      </c>
      <c r="L867" s="159">
        <f t="shared" si="324"/>
        <v>-5</v>
      </c>
      <c r="M867" s="159">
        <f t="shared" si="325"/>
        <v>5</v>
      </c>
      <c r="N867" s="159">
        <f t="shared" si="326"/>
        <v>0</v>
      </c>
      <c r="O867" s="46"/>
      <c r="P867" s="309">
        <f t="shared" si="327"/>
        <v>-8.075982710280373</v>
      </c>
      <c r="Q867" s="159">
        <f t="shared" si="328"/>
        <v>-5</v>
      </c>
      <c r="R867" s="341"/>
      <c r="S867" s="341">
        <f t="shared" si="329"/>
        <v>-43461.220999999976</v>
      </c>
      <c r="T867" s="341" t="e">
        <f t="shared" si="330"/>
        <v>#DIV/0!</v>
      </c>
      <c r="U867" s="341" t="e">
        <f t="shared" si="331"/>
        <v>#DIV/0!</v>
      </c>
      <c r="V867" s="159">
        <f t="shared" si="332"/>
        <v>77517</v>
      </c>
      <c r="W867" s="309" t="e">
        <f t="shared" si="333"/>
        <v>#DIV/0!</v>
      </c>
      <c r="X867" s="309" t="e">
        <f t="shared" si="334"/>
        <v>#DIV/0!</v>
      </c>
      <c r="Y867" s="309" t="e">
        <f t="shared" si="335"/>
        <v>#DIV/0!</v>
      </c>
      <c r="Z867" s="342" t="e">
        <f t="shared" si="336"/>
        <v>#DIV/0!</v>
      </c>
      <c r="AA867" s="343">
        <f>SUM(L$2:L867)-SUM(AB$2:AB867)</f>
        <v>-120978.22099999998</v>
      </c>
      <c r="AB867" s="344"/>
      <c r="AC867" s="345" t="e">
        <f t="shared" si="337"/>
        <v>#DIV/0!</v>
      </c>
      <c r="AD867" s="345" t="e">
        <f t="shared" si="338"/>
        <v>#DIV/0!</v>
      </c>
    </row>
    <row r="868" spans="1:30" x14ac:dyDescent="0.25">
      <c r="A868" s="402"/>
      <c r="B868" s="336"/>
      <c r="C868" s="299"/>
      <c r="D868" s="147"/>
      <c r="E868" s="22"/>
      <c r="F868" s="158">
        <f t="shared" si="318"/>
        <v>14980</v>
      </c>
      <c r="G868" s="309">
        <f t="shared" si="319"/>
        <v>8.0763164886515337</v>
      </c>
      <c r="H868" s="159">
        <f t="shared" si="320"/>
        <v>120983.22099999998</v>
      </c>
      <c r="I868" s="347">
        <f t="shared" si="321"/>
        <v>-120983.22099999998</v>
      </c>
      <c r="J868" s="310">
        <f t="shared" si="322"/>
        <v>-1</v>
      </c>
      <c r="K868" s="159">
        <f t="shared" si="323"/>
        <v>0</v>
      </c>
      <c r="L868" s="159">
        <f t="shared" si="324"/>
        <v>-5</v>
      </c>
      <c r="M868" s="159">
        <f t="shared" si="325"/>
        <v>5</v>
      </c>
      <c r="N868" s="159">
        <f t="shared" si="326"/>
        <v>0</v>
      </c>
      <c r="O868" s="46"/>
      <c r="P868" s="309">
        <f t="shared" si="327"/>
        <v>-8.0763164886515337</v>
      </c>
      <c r="Q868" s="159">
        <f t="shared" si="328"/>
        <v>-5</v>
      </c>
      <c r="R868" s="341"/>
      <c r="S868" s="341">
        <f t="shared" si="329"/>
        <v>-43466.220999999976</v>
      </c>
      <c r="T868" s="341" t="e">
        <f t="shared" si="330"/>
        <v>#DIV/0!</v>
      </c>
      <c r="U868" s="341" t="e">
        <f t="shared" si="331"/>
        <v>#DIV/0!</v>
      </c>
      <c r="V868" s="159">
        <f t="shared" si="332"/>
        <v>77517</v>
      </c>
      <c r="W868" s="309" t="e">
        <f t="shared" si="333"/>
        <v>#DIV/0!</v>
      </c>
      <c r="X868" s="309" t="e">
        <f t="shared" si="334"/>
        <v>#DIV/0!</v>
      </c>
      <c r="Y868" s="309" t="e">
        <f t="shared" si="335"/>
        <v>#DIV/0!</v>
      </c>
      <c r="Z868" s="342" t="e">
        <f t="shared" si="336"/>
        <v>#DIV/0!</v>
      </c>
      <c r="AA868" s="343">
        <f>SUM(L$2:L868)-SUM(AB$2:AB868)</f>
        <v>-120983.22099999998</v>
      </c>
      <c r="AB868" s="344"/>
      <c r="AC868" s="345" t="e">
        <f t="shared" si="337"/>
        <v>#DIV/0!</v>
      </c>
      <c r="AD868" s="345" t="e">
        <f t="shared" si="338"/>
        <v>#DIV/0!</v>
      </c>
    </row>
    <row r="869" spans="1:30" x14ac:dyDescent="0.25">
      <c r="A869" s="402"/>
      <c r="B869" s="336"/>
      <c r="C869" s="299"/>
      <c r="D869" s="147"/>
      <c r="E869" s="22"/>
      <c r="F869" s="158">
        <f t="shared" si="318"/>
        <v>14980</v>
      </c>
      <c r="G869" s="309">
        <f t="shared" si="319"/>
        <v>8.0766502670226945</v>
      </c>
      <c r="H869" s="159">
        <f t="shared" si="320"/>
        <v>120988.22099999998</v>
      </c>
      <c r="I869" s="347">
        <f t="shared" si="321"/>
        <v>-120988.22099999998</v>
      </c>
      <c r="J869" s="310">
        <f t="shared" si="322"/>
        <v>-1</v>
      </c>
      <c r="K869" s="159">
        <f t="shared" si="323"/>
        <v>0</v>
      </c>
      <c r="L869" s="159">
        <f t="shared" si="324"/>
        <v>-5</v>
      </c>
      <c r="M869" s="159">
        <f t="shared" si="325"/>
        <v>5</v>
      </c>
      <c r="N869" s="159">
        <f t="shared" si="326"/>
        <v>0</v>
      </c>
      <c r="O869" s="46"/>
      <c r="P869" s="309">
        <f t="shared" si="327"/>
        <v>-8.0766502670226945</v>
      </c>
      <c r="Q869" s="159">
        <f t="shared" si="328"/>
        <v>-5</v>
      </c>
      <c r="R869" s="341"/>
      <c r="S869" s="341">
        <f t="shared" si="329"/>
        <v>-43471.220999999976</v>
      </c>
      <c r="T869" s="341" t="e">
        <f t="shared" si="330"/>
        <v>#DIV/0!</v>
      </c>
      <c r="U869" s="341" t="e">
        <f t="shared" si="331"/>
        <v>#DIV/0!</v>
      </c>
      <c r="V869" s="159">
        <f t="shared" si="332"/>
        <v>77517</v>
      </c>
      <c r="W869" s="309" t="e">
        <f t="shared" si="333"/>
        <v>#DIV/0!</v>
      </c>
      <c r="X869" s="309" t="e">
        <f t="shared" si="334"/>
        <v>#DIV/0!</v>
      </c>
      <c r="Y869" s="309" t="e">
        <f t="shared" si="335"/>
        <v>#DIV/0!</v>
      </c>
      <c r="Z869" s="342" t="e">
        <f t="shared" si="336"/>
        <v>#DIV/0!</v>
      </c>
      <c r="AA869" s="343">
        <f>SUM(L$2:L869)-SUM(AB$2:AB869)</f>
        <v>-120988.22099999998</v>
      </c>
      <c r="AB869" s="344"/>
      <c r="AC869" s="345" t="e">
        <f t="shared" si="337"/>
        <v>#DIV/0!</v>
      </c>
      <c r="AD869" s="345" t="e">
        <f t="shared" si="338"/>
        <v>#DIV/0!</v>
      </c>
    </row>
    <row r="870" spans="1:30" x14ac:dyDescent="0.25">
      <c r="A870" s="402"/>
      <c r="B870" s="336"/>
      <c r="C870" s="299"/>
      <c r="D870" s="147"/>
      <c r="E870" s="22"/>
      <c r="F870" s="158">
        <f t="shared" si="318"/>
        <v>14980</v>
      </c>
      <c r="G870" s="309">
        <f t="shared" si="319"/>
        <v>8.0769840453938571</v>
      </c>
      <c r="H870" s="159">
        <f t="shared" si="320"/>
        <v>120993.22099999998</v>
      </c>
      <c r="I870" s="347">
        <f t="shared" si="321"/>
        <v>-120993.22099999998</v>
      </c>
      <c r="J870" s="310">
        <f t="shared" si="322"/>
        <v>-1</v>
      </c>
      <c r="K870" s="159">
        <f t="shared" si="323"/>
        <v>0</v>
      </c>
      <c r="L870" s="159">
        <f t="shared" si="324"/>
        <v>-5</v>
      </c>
      <c r="M870" s="159">
        <f t="shared" si="325"/>
        <v>5</v>
      </c>
      <c r="N870" s="159">
        <f t="shared" si="326"/>
        <v>0</v>
      </c>
      <c r="O870" s="46"/>
      <c r="P870" s="309">
        <f t="shared" si="327"/>
        <v>-8.0769840453938571</v>
      </c>
      <c r="Q870" s="159">
        <f t="shared" si="328"/>
        <v>-5</v>
      </c>
      <c r="R870" s="341"/>
      <c r="S870" s="341">
        <f t="shared" si="329"/>
        <v>-43476.220999999976</v>
      </c>
      <c r="T870" s="341" t="e">
        <f t="shared" si="330"/>
        <v>#DIV/0!</v>
      </c>
      <c r="U870" s="341" t="e">
        <f t="shared" si="331"/>
        <v>#DIV/0!</v>
      </c>
      <c r="V870" s="159">
        <f t="shared" si="332"/>
        <v>77517</v>
      </c>
      <c r="W870" s="309" t="e">
        <f t="shared" si="333"/>
        <v>#DIV/0!</v>
      </c>
      <c r="X870" s="309" t="e">
        <f t="shared" si="334"/>
        <v>#DIV/0!</v>
      </c>
      <c r="Y870" s="309" t="e">
        <f t="shared" si="335"/>
        <v>#DIV/0!</v>
      </c>
      <c r="Z870" s="342" t="e">
        <f t="shared" si="336"/>
        <v>#DIV/0!</v>
      </c>
      <c r="AA870" s="343">
        <f>SUM(L$2:L870)-SUM(AB$2:AB870)</f>
        <v>-120993.22099999998</v>
      </c>
      <c r="AB870" s="344"/>
      <c r="AC870" s="345" t="e">
        <f t="shared" si="337"/>
        <v>#DIV/0!</v>
      </c>
      <c r="AD870" s="345" t="e">
        <f t="shared" si="338"/>
        <v>#DIV/0!</v>
      </c>
    </row>
    <row r="871" spans="1:30" x14ac:dyDescent="0.25">
      <c r="A871" s="402"/>
      <c r="B871" s="336"/>
      <c r="C871" s="299"/>
      <c r="D871" s="147"/>
      <c r="E871" s="22"/>
      <c r="F871" s="158">
        <f t="shared" si="318"/>
        <v>14980</v>
      </c>
      <c r="G871" s="309">
        <f t="shared" si="319"/>
        <v>8.0773178237650178</v>
      </c>
      <c r="H871" s="159">
        <f t="shared" si="320"/>
        <v>120998.22099999998</v>
      </c>
      <c r="I871" s="347">
        <f t="shared" si="321"/>
        <v>-120998.22099999998</v>
      </c>
      <c r="J871" s="310">
        <f t="shared" si="322"/>
        <v>-1</v>
      </c>
      <c r="K871" s="159">
        <f t="shared" si="323"/>
        <v>0</v>
      </c>
      <c r="L871" s="159">
        <f t="shared" si="324"/>
        <v>-5</v>
      </c>
      <c r="M871" s="159">
        <f t="shared" si="325"/>
        <v>5</v>
      </c>
      <c r="N871" s="159">
        <f t="shared" si="326"/>
        <v>0</v>
      </c>
      <c r="O871" s="46"/>
      <c r="P871" s="309">
        <f t="shared" si="327"/>
        <v>-8.0773178237650178</v>
      </c>
      <c r="Q871" s="159">
        <f t="shared" si="328"/>
        <v>-5</v>
      </c>
      <c r="R871" s="341"/>
      <c r="S871" s="341">
        <f t="shared" si="329"/>
        <v>-43481.220999999976</v>
      </c>
      <c r="T871" s="341" t="e">
        <f t="shared" si="330"/>
        <v>#DIV/0!</v>
      </c>
      <c r="U871" s="341" t="e">
        <f t="shared" si="331"/>
        <v>#DIV/0!</v>
      </c>
      <c r="V871" s="159">
        <f t="shared" si="332"/>
        <v>77517</v>
      </c>
      <c r="W871" s="309" t="e">
        <f t="shared" si="333"/>
        <v>#DIV/0!</v>
      </c>
      <c r="X871" s="309" t="e">
        <f t="shared" si="334"/>
        <v>#DIV/0!</v>
      </c>
      <c r="Y871" s="309" t="e">
        <f t="shared" si="335"/>
        <v>#DIV/0!</v>
      </c>
      <c r="Z871" s="342" t="e">
        <f t="shared" si="336"/>
        <v>#DIV/0!</v>
      </c>
      <c r="AA871" s="343">
        <f>SUM(L$2:L871)-SUM(AB$2:AB871)</f>
        <v>-120998.22099999998</v>
      </c>
      <c r="AB871" s="344"/>
      <c r="AC871" s="345" t="e">
        <f t="shared" si="337"/>
        <v>#DIV/0!</v>
      </c>
      <c r="AD871" s="345" t="e">
        <f t="shared" si="338"/>
        <v>#DIV/0!</v>
      </c>
    </row>
    <row r="872" spans="1:30" x14ac:dyDescent="0.25">
      <c r="A872" s="402"/>
      <c r="B872" s="336"/>
      <c r="C872" s="299"/>
      <c r="D872" s="147"/>
      <c r="E872" s="22"/>
      <c r="F872" s="158">
        <f t="shared" si="318"/>
        <v>14980</v>
      </c>
      <c r="G872" s="309">
        <f t="shared" si="319"/>
        <v>8.0776516021361804</v>
      </c>
      <c r="H872" s="159">
        <f t="shared" si="320"/>
        <v>121003.22099999998</v>
      </c>
      <c r="I872" s="347">
        <f t="shared" si="321"/>
        <v>-121003.22099999998</v>
      </c>
      <c r="J872" s="310">
        <f t="shared" si="322"/>
        <v>-1</v>
      </c>
      <c r="K872" s="159">
        <f t="shared" si="323"/>
        <v>0</v>
      </c>
      <c r="L872" s="159">
        <f t="shared" si="324"/>
        <v>-5</v>
      </c>
      <c r="M872" s="159">
        <f t="shared" si="325"/>
        <v>5</v>
      </c>
      <c r="N872" s="159">
        <f t="shared" si="326"/>
        <v>0</v>
      </c>
      <c r="O872" s="46"/>
      <c r="P872" s="309">
        <f t="shared" si="327"/>
        <v>-8.0776516021361804</v>
      </c>
      <c r="Q872" s="159">
        <f t="shared" si="328"/>
        <v>-5</v>
      </c>
      <c r="R872" s="341"/>
      <c r="S872" s="341">
        <f t="shared" si="329"/>
        <v>-43486.220999999976</v>
      </c>
      <c r="T872" s="341" t="e">
        <f t="shared" si="330"/>
        <v>#DIV/0!</v>
      </c>
      <c r="U872" s="341" t="e">
        <f t="shared" si="331"/>
        <v>#DIV/0!</v>
      </c>
      <c r="V872" s="159">
        <f t="shared" si="332"/>
        <v>77517</v>
      </c>
      <c r="W872" s="309" t="e">
        <f t="shared" si="333"/>
        <v>#DIV/0!</v>
      </c>
      <c r="X872" s="309" t="e">
        <f t="shared" si="334"/>
        <v>#DIV/0!</v>
      </c>
      <c r="Y872" s="309" t="e">
        <f t="shared" si="335"/>
        <v>#DIV/0!</v>
      </c>
      <c r="Z872" s="342" t="e">
        <f t="shared" si="336"/>
        <v>#DIV/0!</v>
      </c>
      <c r="AA872" s="343">
        <f>SUM(L$2:L872)-SUM(AB$2:AB872)</f>
        <v>-121003.22099999998</v>
      </c>
      <c r="AB872" s="344"/>
      <c r="AC872" s="345" t="e">
        <f t="shared" si="337"/>
        <v>#DIV/0!</v>
      </c>
      <c r="AD872" s="345" t="e">
        <f t="shared" si="338"/>
        <v>#DIV/0!</v>
      </c>
    </row>
    <row r="873" spans="1:30" x14ac:dyDescent="0.25">
      <c r="A873" s="402"/>
      <c r="B873" s="336"/>
      <c r="C873" s="299"/>
      <c r="D873" s="147"/>
      <c r="E873" s="22"/>
      <c r="F873" s="158">
        <f t="shared" si="318"/>
        <v>14980</v>
      </c>
      <c r="G873" s="309">
        <f t="shared" si="319"/>
        <v>8.0779853805073412</v>
      </c>
      <c r="H873" s="159">
        <f t="shared" si="320"/>
        <v>121008.22099999998</v>
      </c>
      <c r="I873" s="347">
        <f t="shared" si="321"/>
        <v>-121008.22099999998</v>
      </c>
      <c r="J873" s="310">
        <f t="shared" si="322"/>
        <v>-1</v>
      </c>
      <c r="K873" s="159">
        <f t="shared" si="323"/>
        <v>0</v>
      </c>
      <c r="L873" s="159">
        <f t="shared" si="324"/>
        <v>-5</v>
      </c>
      <c r="M873" s="159">
        <f t="shared" si="325"/>
        <v>5</v>
      </c>
      <c r="N873" s="159">
        <f t="shared" si="326"/>
        <v>0</v>
      </c>
      <c r="O873" s="46"/>
      <c r="P873" s="309">
        <f t="shared" si="327"/>
        <v>-8.0779853805073412</v>
      </c>
      <c r="Q873" s="159">
        <f t="shared" si="328"/>
        <v>-5</v>
      </c>
      <c r="R873" s="341"/>
      <c r="S873" s="341">
        <f t="shared" si="329"/>
        <v>-43491.220999999976</v>
      </c>
      <c r="T873" s="341" t="e">
        <f t="shared" si="330"/>
        <v>#DIV/0!</v>
      </c>
      <c r="U873" s="341" t="e">
        <f t="shared" si="331"/>
        <v>#DIV/0!</v>
      </c>
      <c r="V873" s="159">
        <f t="shared" si="332"/>
        <v>77517</v>
      </c>
      <c r="W873" s="309" t="e">
        <f t="shared" si="333"/>
        <v>#DIV/0!</v>
      </c>
      <c r="X873" s="309" t="e">
        <f t="shared" si="334"/>
        <v>#DIV/0!</v>
      </c>
      <c r="Y873" s="309" t="e">
        <f t="shared" si="335"/>
        <v>#DIV/0!</v>
      </c>
      <c r="Z873" s="342" t="e">
        <f t="shared" si="336"/>
        <v>#DIV/0!</v>
      </c>
      <c r="AA873" s="343">
        <f>SUM(L$2:L873)-SUM(AB$2:AB873)</f>
        <v>-121008.22099999998</v>
      </c>
      <c r="AB873" s="344"/>
      <c r="AC873" s="345" t="e">
        <f t="shared" si="337"/>
        <v>#DIV/0!</v>
      </c>
      <c r="AD873" s="345" t="e">
        <f t="shared" si="338"/>
        <v>#DIV/0!</v>
      </c>
    </row>
    <row r="874" spans="1:30" x14ac:dyDescent="0.25">
      <c r="A874" s="402"/>
      <c r="B874" s="336"/>
      <c r="C874" s="299"/>
      <c r="D874" s="147"/>
      <c r="E874" s="22"/>
      <c r="F874" s="158">
        <f t="shared" si="318"/>
        <v>14980</v>
      </c>
      <c r="G874" s="309">
        <f t="shared" si="319"/>
        <v>8.0783191588785037</v>
      </c>
      <c r="H874" s="159">
        <f t="shared" si="320"/>
        <v>121013.22099999998</v>
      </c>
      <c r="I874" s="347">
        <f t="shared" si="321"/>
        <v>-121013.22099999998</v>
      </c>
      <c r="J874" s="310">
        <f t="shared" si="322"/>
        <v>-1</v>
      </c>
      <c r="K874" s="159">
        <f t="shared" si="323"/>
        <v>0</v>
      </c>
      <c r="L874" s="159">
        <f t="shared" si="324"/>
        <v>-5</v>
      </c>
      <c r="M874" s="159">
        <f t="shared" si="325"/>
        <v>5</v>
      </c>
      <c r="N874" s="159">
        <f t="shared" si="326"/>
        <v>0</v>
      </c>
      <c r="O874" s="46"/>
      <c r="P874" s="309">
        <f t="shared" si="327"/>
        <v>-8.0783191588785037</v>
      </c>
      <c r="Q874" s="159">
        <f t="shared" si="328"/>
        <v>-5</v>
      </c>
      <c r="R874" s="341"/>
      <c r="S874" s="341">
        <f t="shared" si="329"/>
        <v>-43496.220999999976</v>
      </c>
      <c r="T874" s="341" t="e">
        <f t="shared" si="330"/>
        <v>#DIV/0!</v>
      </c>
      <c r="U874" s="341" t="e">
        <f t="shared" si="331"/>
        <v>#DIV/0!</v>
      </c>
      <c r="V874" s="159">
        <f t="shared" si="332"/>
        <v>77517</v>
      </c>
      <c r="W874" s="309" t="e">
        <f t="shared" si="333"/>
        <v>#DIV/0!</v>
      </c>
      <c r="X874" s="309" t="e">
        <f t="shared" si="334"/>
        <v>#DIV/0!</v>
      </c>
      <c r="Y874" s="309" t="e">
        <f t="shared" si="335"/>
        <v>#DIV/0!</v>
      </c>
      <c r="Z874" s="342" t="e">
        <f t="shared" si="336"/>
        <v>#DIV/0!</v>
      </c>
      <c r="AA874" s="343">
        <f>SUM(L$2:L874)-SUM(AB$2:AB874)</f>
        <v>-121013.22099999998</v>
      </c>
      <c r="AB874" s="344"/>
      <c r="AC874" s="345" t="e">
        <f t="shared" si="337"/>
        <v>#DIV/0!</v>
      </c>
      <c r="AD874" s="345" t="e">
        <f t="shared" si="338"/>
        <v>#DIV/0!</v>
      </c>
    </row>
    <row r="875" spans="1:30" x14ac:dyDescent="0.25">
      <c r="A875" s="402"/>
      <c r="B875" s="336"/>
      <c r="C875" s="299"/>
      <c r="D875" s="147"/>
      <c r="E875" s="22"/>
      <c r="F875" s="158">
        <f t="shared" si="318"/>
        <v>14980</v>
      </c>
      <c r="G875" s="309">
        <f t="shared" si="319"/>
        <v>8.0786529372496645</v>
      </c>
      <c r="H875" s="159">
        <f t="shared" si="320"/>
        <v>121018.22099999998</v>
      </c>
      <c r="I875" s="347">
        <f t="shared" si="321"/>
        <v>-121018.22099999998</v>
      </c>
      <c r="J875" s="310">
        <f t="shared" si="322"/>
        <v>-1</v>
      </c>
      <c r="K875" s="159">
        <f t="shared" si="323"/>
        <v>0</v>
      </c>
      <c r="L875" s="159">
        <f t="shared" si="324"/>
        <v>-5</v>
      </c>
      <c r="M875" s="159">
        <f t="shared" si="325"/>
        <v>5</v>
      </c>
      <c r="N875" s="159">
        <f t="shared" si="326"/>
        <v>0</v>
      </c>
      <c r="O875" s="46"/>
      <c r="P875" s="309">
        <f t="shared" si="327"/>
        <v>-8.0786529372496645</v>
      </c>
      <c r="Q875" s="159">
        <f t="shared" si="328"/>
        <v>-5</v>
      </c>
      <c r="R875" s="341"/>
      <c r="S875" s="341">
        <f t="shared" si="329"/>
        <v>-43501.220999999976</v>
      </c>
      <c r="T875" s="341" t="e">
        <f t="shared" si="330"/>
        <v>#DIV/0!</v>
      </c>
      <c r="U875" s="341" t="e">
        <f t="shared" si="331"/>
        <v>#DIV/0!</v>
      </c>
      <c r="V875" s="159">
        <f t="shared" si="332"/>
        <v>77517</v>
      </c>
      <c r="W875" s="309" t="e">
        <f t="shared" si="333"/>
        <v>#DIV/0!</v>
      </c>
      <c r="X875" s="309" t="e">
        <f t="shared" si="334"/>
        <v>#DIV/0!</v>
      </c>
      <c r="Y875" s="309" t="e">
        <f t="shared" si="335"/>
        <v>#DIV/0!</v>
      </c>
      <c r="Z875" s="342" t="e">
        <f t="shared" si="336"/>
        <v>#DIV/0!</v>
      </c>
      <c r="AA875" s="343">
        <f>SUM(L$2:L875)-SUM(AB$2:AB875)</f>
        <v>-121018.22099999998</v>
      </c>
      <c r="AB875" s="344"/>
      <c r="AC875" s="345" t="e">
        <f t="shared" si="337"/>
        <v>#DIV/0!</v>
      </c>
      <c r="AD875" s="345" t="e">
        <f t="shared" si="338"/>
        <v>#DIV/0!</v>
      </c>
    </row>
    <row r="876" spans="1:30" x14ac:dyDescent="0.25">
      <c r="A876" s="402"/>
      <c r="B876" s="336"/>
      <c r="C876" s="299"/>
      <c r="D876" s="147"/>
      <c r="E876" s="22"/>
      <c r="F876" s="158">
        <f t="shared" si="318"/>
        <v>14980</v>
      </c>
      <c r="G876" s="309">
        <f t="shared" si="319"/>
        <v>8.078986715620827</v>
      </c>
      <c r="H876" s="159">
        <f t="shared" si="320"/>
        <v>121023.22099999998</v>
      </c>
      <c r="I876" s="347">
        <f t="shared" si="321"/>
        <v>-121023.22099999998</v>
      </c>
      <c r="J876" s="310">
        <f t="shared" si="322"/>
        <v>-1</v>
      </c>
      <c r="K876" s="159">
        <f t="shared" si="323"/>
        <v>0</v>
      </c>
      <c r="L876" s="159">
        <f t="shared" si="324"/>
        <v>-5</v>
      </c>
      <c r="M876" s="159">
        <f t="shared" si="325"/>
        <v>5</v>
      </c>
      <c r="N876" s="159">
        <f t="shared" si="326"/>
        <v>0</v>
      </c>
      <c r="O876" s="46"/>
      <c r="P876" s="309">
        <f t="shared" si="327"/>
        <v>-8.078986715620827</v>
      </c>
      <c r="Q876" s="159">
        <f t="shared" si="328"/>
        <v>-5</v>
      </c>
      <c r="R876" s="341"/>
      <c r="S876" s="341">
        <f t="shared" si="329"/>
        <v>-43506.220999999976</v>
      </c>
      <c r="T876" s="341" t="e">
        <f t="shared" si="330"/>
        <v>#DIV/0!</v>
      </c>
      <c r="U876" s="341" t="e">
        <f t="shared" si="331"/>
        <v>#DIV/0!</v>
      </c>
      <c r="V876" s="159">
        <f t="shared" si="332"/>
        <v>77517</v>
      </c>
      <c r="W876" s="309" t="e">
        <f t="shared" si="333"/>
        <v>#DIV/0!</v>
      </c>
      <c r="X876" s="309" t="e">
        <f t="shared" si="334"/>
        <v>#DIV/0!</v>
      </c>
      <c r="Y876" s="309" t="e">
        <f t="shared" si="335"/>
        <v>#DIV/0!</v>
      </c>
      <c r="Z876" s="342" t="e">
        <f t="shared" si="336"/>
        <v>#DIV/0!</v>
      </c>
      <c r="AA876" s="343">
        <f>SUM(L$2:L876)-SUM(AB$2:AB876)</f>
        <v>-121023.22099999998</v>
      </c>
      <c r="AB876" s="344"/>
      <c r="AC876" s="345" t="e">
        <f t="shared" si="337"/>
        <v>#DIV/0!</v>
      </c>
      <c r="AD876" s="345" t="e">
        <f t="shared" si="338"/>
        <v>#DIV/0!</v>
      </c>
    </row>
    <row r="877" spans="1:30" x14ac:dyDescent="0.25">
      <c r="A877" s="402"/>
      <c r="B877" s="336"/>
      <c r="C877" s="299"/>
      <c r="D877" s="147"/>
      <c r="E877" s="22"/>
      <c r="F877" s="158">
        <f t="shared" si="318"/>
        <v>14980</v>
      </c>
      <c r="G877" s="309">
        <f t="shared" si="319"/>
        <v>8.0793204939919878</v>
      </c>
      <c r="H877" s="159">
        <f t="shared" si="320"/>
        <v>121028.22099999998</v>
      </c>
      <c r="I877" s="347">
        <f t="shared" si="321"/>
        <v>-121028.22099999998</v>
      </c>
      <c r="J877" s="310">
        <f t="shared" si="322"/>
        <v>-1</v>
      </c>
      <c r="K877" s="159">
        <f t="shared" si="323"/>
        <v>0</v>
      </c>
      <c r="L877" s="159">
        <f t="shared" si="324"/>
        <v>-5</v>
      </c>
      <c r="M877" s="159">
        <f t="shared" si="325"/>
        <v>5</v>
      </c>
      <c r="N877" s="159">
        <f t="shared" si="326"/>
        <v>0</v>
      </c>
      <c r="O877" s="46"/>
      <c r="P877" s="309">
        <f t="shared" si="327"/>
        <v>-8.0793204939919878</v>
      </c>
      <c r="Q877" s="159">
        <f t="shared" si="328"/>
        <v>-5</v>
      </c>
      <c r="R877" s="341"/>
      <c r="S877" s="341">
        <f t="shared" si="329"/>
        <v>-43511.220999999976</v>
      </c>
      <c r="T877" s="341" t="e">
        <f t="shared" si="330"/>
        <v>#DIV/0!</v>
      </c>
      <c r="U877" s="341" t="e">
        <f t="shared" si="331"/>
        <v>#DIV/0!</v>
      </c>
      <c r="V877" s="159">
        <f t="shared" si="332"/>
        <v>77517</v>
      </c>
      <c r="W877" s="309" t="e">
        <f t="shared" si="333"/>
        <v>#DIV/0!</v>
      </c>
      <c r="X877" s="309" t="e">
        <f t="shared" si="334"/>
        <v>#DIV/0!</v>
      </c>
      <c r="Y877" s="309" t="e">
        <f t="shared" si="335"/>
        <v>#DIV/0!</v>
      </c>
      <c r="Z877" s="342" t="e">
        <f t="shared" si="336"/>
        <v>#DIV/0!</v>
      </c>
      <c r="AA877" s="343">
        <f>SUM(L$2:L877)-SUM(AB$2:AB877)</f>
        <v>-121028.22099999998</v>
      </c>
      <c r="AB877" s="344"/>
      <c r="AC877" s="345" t="e">
        <f t="shared" si="337"/>
        <v>#DIV/0!</v>
      </c>
      <c r="AD877" s="345" t="e">
        <f t="shared" si="338"/>
        <v>#DIV/0!</v>
      </c>
    </row>
    <row r="878" spans="1:30" x14ac:dyDescent="0.25">
      <c r="A878" s="402"/>
      <c r="B878" s="336"/>
      <c r="C878" s="299"/>
      <c r="D878" s="147"/>
      <c r="E878" s="22"/>
      <c r="F878" s="158">
        <f t="shared" si="318"/>
        <v>14980</v>
      </c>
      <c r="G878" s="309">
        <f t="shared" si="319"/>
        <v>8.0796542723631486</v>
      </c>
      <c r="H878" s="159">
        <f t="shared" si="320"/>
        <v>121033.22099999998</v>
      </c>
      <c r="I878" s="347">
        <f t="shared" si="321"/>
        <v>-121033.22099999998</v>
      </c>
      <c r="J878" s="310">
        <f t="shared" si="322"/>
        <v>-1</v>
      </c>
      <c r="K878" s="159">
        <f t="shared" si="323"/>
        <v>0</v>
      </c>
      <c r="L878" s="159">
        <f t="shared" si="324"/>
        <v>-5</v>
      </c>
      <c r="M878" s="159">
        <f t="shared" si="325"/>
        <v>5</v>
      </c>
      <c r="N878" s="159">
        <f t="shared" si="326"/>
        <v>0</v>
      </c>
      <c r="O878" s="46"/>
      <c r="P878" s="309">
        <f t="shared" si="327"/>
        <v>-8.0796542723631486</v>
      </c>
      <c r="Q878" s="159">
        <f t="shared" si="328"/>
        <v>-5</v>
      </c>
      <c r="R878" s="341"/>
      <c r="S878" s="341">
        <f t="shared" si="329"/>
        <v>-43516.220999999976</v>
      </c>
      <c r="T878" s="341" t="e">
        <f t="shared" si="330"/>
        <v>#DIV/0!</v>
      </c>
      <c r="U878" s="341" t="e">
        <f t="shared" si="331"/>
        <v>#DIV/0!</v>
      </c>
      <c r="V878" s="159">
        <f t="shared" si="332"/>
        <v>77517</v>
      </c>
      <c r="W878" s="309" t="e">
        <f t="shared" si="333"/>
        <v>#DIV/0!</v>
      </c>
      <c r="X878" s="309" t="e">
        <f t="shared" si="334"/>
        <v>#DIV/0!</v>
      </c>
      <c r="Y878" s="309" t="e">
        <f t="shared" si="335"/>
        <v>#DIV/0!</v>
      </c>
      <c r="Z878" s="342" t="e">
        <f t="shared" si="336"/>
        <v>#DIV/0!</v>
      </c>
      <c r="AA878" s="343">
        <f>SUM(L$2:L878)-SUM(AB$2:AB878)</f>
        <v>-121033.22099999998</v>
      </c>
      <c r="AB878" s="344"/>
      <c r="AC878" s="345" t="e">
        <f t="shared" si="337"/>
        <v>#DIV/0!</v>
      </c>
      <c r="AD878" s="345" t="e">
        <f t="shared" si="338"/>
        <v>#DIV/0!</v>
      </c>
    </row>
    <row r="879" spans="1:30" x14ac:dyDescent="0.25">
      <c r="A879" s="402"/>
      <c r="B879" s="336"/>
      <c r="C879" s="299"/>
      <c r="D879" s="147"/>
      <c r="E879" s="22"/>
      <c r="F879" s="158">
        <f t="shared" si="318"/>
        <v>14980</v>
      </c>
      <c r="G879" s="309">
        <f t="shared" si="319"/>
        <v>8.0799880507343111</v>
      </c>
      <c r="H879" s="159">
        <f t="shared" si="320"/>
        <v>121038.22099999998</v>
      </c>
      <c r="I879" s="347">
        <f t="shared" si="321"/>
        <v>-121038.22099999998</v>
      </c>
      <c r="J879" s="310">
        <f t="shared" si="322"/>
        <v>-1</v>
      </c>
      <c r="K879" s="159">
        <f t="shared" si="323"/>
        <v>0</v>
      </c>
      <c r="L879" s="159">
        <f t="shared" si="324"/>
        <v>-5</v>
      </c>
      <c r="M879" s="159">
        <f t="shared" si="325"/>
        <v>5</v>
      </c>
      <c r="N879" s="159">
        <f t="shared" si="326"/>
        <v>0</v>
      </c>
      <c r="O879" s="46"/>
      <c r="P879" s="309">
        <f t="shared" si="327"/>
        <v>-8.0799880507343111</v>
      </c>
      <c r="Q879" s="159">
        <f t="shared" si="328"/>
        <v>-5</v>
      </c>
      <c r="R879" s="341"/>
      <c r="S879" s="341">
        <f t="shared" si="329"/>
        <v>-43521.220999999976</v>
      </c>
      <c r="T879" s="341" t="e">
        <f t="shared" si="330"/>
        <v>#DIV/0!</v>
      </c>
      <c r="U879" s="341" t="e">
        <f t="shared" si="331"/>
        <v>#DIV/0!</v>
      </c>
      <c r="V879" s="159">
        <f t="shared" si="332"/>
        <v>77517</v>
      </c>
      <c r="W879" s="309" t="e">
        <f t="shared" si="333"/>
        <v>#DIV/0!</v>
      </c>
      <c r="X879" s="309" t="e">
        <f t="shared" si="334"/>
        <v>#DIV/0!</v>
      </c>
      <c r="Y879" s="309" t="e">
        <f t="shared" si="335"/>
        <v>#DIV/0!</v>
      </c>
      <c r="Z879" s="342" t="e">
        <f t="shared" si="336"/>
        <v>#DIV/0!</v>
      </c>
      <c r="AA879" s="343">
        <f>SUM(L$2:L879)-SUM(AB$2:AB879)</f>
        <v>-121038.22099999998</v>
      </c>
      <c r="AB879" s="344"/>
      <c r="AC879" s="345" t="e">
        <f t="shared" si="337"/>
        <v>#DIV/0!</v>
      </c>
      <c r="AD879" s="345" t="e">
        <f t="shared" si="338"/>
        <v>#DIV/0!</v>
      </c>
    </row>
    <row r="880" spans="1:30" x14ac:dyDescent="0.25">
      <c r="A880" s="402"/>
      <c r="B880" s="336"/>
      <c r="C880" s="299"/>
      <c r="D880" s="147"/>
      <c r="E880" s="22"/>
      <c r="F880" s="158">
        <f t="shared" si="318"/>
        <v>14980</v>
      </c>
      <c r="G880" s="309">
        <f t="shared" si="319"/>
        <v>8.0803218291054719</v>
      </c>
      <c r="H880" s="159">
        <f t="shared" si="320"/>
        <v>121043.22099999998</v>
      </c>
      <c r="I880" s="347">
        <f t="shared" si="321"/>
        <v>-121043.22099999998</v>
      </c>
      <c r="J880" s="310">
        <f t="shared" si="322"/>
        <v>-1</v>
      </c>
      <c r="K880" s="159">
        <f t="shared" si="323"/>
        <v>0</v>
      </c>
      <c r="L880" s="159">
        <f t="shared" si="324"/>
        <v>-5</v>
      </c>
      <c r="M880" s="159">
        <f t="shared" si="325"/>
        <v>5</v>
      </c>
      <c r="N880" s="159">
        <f t="shared" si="326"/>
        <v>0</v>
      </c>
      <c r="O880" s="46"/>
      <c r="P880" s="309">
        <f t="shared" si="327"/>
        <v>-8.0803218291054719</v>
      </c>
      <c r="Q880" s="159">
        <f t="shared" si="328"/>
        <v>-5</v>
      </c>
      <c r="R880" s="341"/>
      <c r="S880" s="341">
        <f t="shared" si="329"/>
        <v>-43526.220999999976</v>
      </c>
      <c r="T880" s="341" t="e">
        <f t="shared" si="330"/>
        <v>#DIV/0!</v>
      </c>
      <c r="U880" s="341" t="e">
        <f t="shared" si="331"/>
        <v>#DIV/0!</v>
      </c>
      <c r="V880" s="159">
        <f t="shared" si="332"/>
        <v>77517</v>
      </c>
      <c r="W880" s="309" t="e">
        <f t="shared" si="333"/>
        <v>#DIV/0!</v>
      </c>
      <c r="X880" s="309" t="e">
        <f t="shared" si="334"/>
        <v>#DIV/0!</v>
      </c>
      <c r="Y880" s="309" t="e">
        <f t="shared" si="335"/>
        <v>#DIV/0!</v>
      </c>
      <c r="Z880" s="342" t="e">
        <f t="shared" si="336"/>
        <v>#DIV/0!</v>
      </c>
      <c r="AA880" s="343">
        <f>SUM(L$2:L880)-SUM(AB$2:AB880)</f>
        <v>-121043.22099999998</v>
      </c>
      <c r="AB880" s="344"/>
      <c r="AC880" s="345" t="e">
        <f t="shared" si="337"/>
        <v>#DIV/0!</v>
      </c>
      <c r="AD880" s="345" t="e">
        <f t="shared" si="338"/>
        <v>#DIV/0!</v>
      </c>
    </row>
    <row r="881" spans="1:30" x14ac:dyDescent="0.25">
      <c r="A881" s="402"/>
      <c r="B881" s="336"/>
      <c r="C881" s="299"/>
      <c r="D881" s="147"/>
      <c r="E881" s="22"/>
      <c r="F881" s="158">
        <f t="shared" si="318"/>
        <v>14980</v>
      </c>
      <c r="G881" s="309">
        <f t="shared" si="319"/>
        <v>8.0806556074766345</v>
      </c>
      <c r="H881" s="159">
        <f t="shared" si="320"/>
        <v>121048.22099999998</v>
      </c>
      <c r="I881" s="347">
        <f t="shared" si="321"/>
        <v>-121048.22099999998</v>
      </c>
      <c r="J881" s="310">
        <f t="shared" si="322"/>
        <v>-1</v>
      </c>
      <c r="K881" s="159">
        <f t="shared" si="323"/>
        <v>0</v>
      </c>
      <c r="L881" s="159">
        <f t="shared" si="324"/>
        <v>-5</v>
      </c>
      <c r="M881" s="159">
        <f t="shared" si="325"/>
        <v>5</v>
      </c>
      <c r="N881" s="159">
        <f t="shared" si="326"/>
        <v>0</v>
      </c>
      <c r="O881" s="46"/>
      <c r="P881" s="309">
        <f t="shared" si="327"/>
        <v>-8.0806556074766345</v>
      </c>
      <c r="Q881" s="159">
        <f t="shared" si="328"/>
        <v>-5</v>
      </c>
      <c r="R881" s="341"/>
      <c r="S881" s="341">
        <f t="shared" si="329"/>
        <v>-43531.220999999976</v>
      </c>
      <c r="T881" s="341" t="e">
        <f t="shared" si="330"/>
        <v>#DIV/0!</v>
      </c>
      <c r="U881" s="341" t="e">
        <f t="shared" si="331"/>
        <v>#DIV/0!</v>
      </c>
      <c r="V881" s="159">
        <f t="shared" si="332"/>
        <v>77517</v>
      </c>
      <c r="W881" s="309" t="e">
        <f t="shared" si="333"/>
        <v>#DIV/0!</v>
      </c>
      <c r="X881" s="309" t="e">
        <f t="shared" si="334"/>
        <v>#DIV/0!</v>
      </c>
      <c r="Y881" s="309" t="e">
        <f t="shared" si="335"/>
        <v>#DIV/0!</v>
      </c>
      <c r="Z881" s="342" t="e">
        <f t="shared" si="336"/>
        <v>#DIV/0!</v>
      </c>
      <c r="AA881" s="343">
        <f>SUM(L$2:L881)-SUM(AB$2:AB881)</f>
        <v>-121048.22099999998</v>
      </c>
      <c r="AB881" s="344"/>
      <c r="AC881" s="345" t="e">
        <f t="shared" si="337"/>
        <v>#DIV/0!</v>
      </c>
      <c r="AD881" s="345" t="e">
        <f t="shared" si="338"/>
        <v>#DIV/0!</v>
      </c>
    </row>
    <row r="882" spans="1:30" x14ac:dyDescent="0.25">
      <c r="A882" s="402"/>
      <c r="B882" s="336"/>
      <c r="C882" s="299"/>
      <c r="D882" s="147"/>
      <c r="E882" s="22"/>
      <c r="F882" s="158">
        <f t="shared" si="318"/>
        <v>14980</v>
      </c>
      <c r="G882" s="309">
        <f t="shared" si="319"/>
        <v>8.0809893858477952</v>
      </c>
      <c r="H882" s="159">
        <f t="shared" si="320"/>
        <v>121053.22099999998</v>
      </c>
      <c r="I882" s="347">
        <f t="shared" si="321"/>
        <v>-121053.22099999998</v>
      </c>
      <c r="J882" s="310">
        <f t="shared" si="322"/>
        <v>-1</v>
      </c>
      <c r="K882" s="159">
        <f t="shared" si="323"/>
        <v>0</v>
      </c>
      <c r="L882" s="159">
        <f t="shared" si="324"/>
        <v>-5</v>
      </c>
      <c r="M882" s="159">
        <f t="shared" si="325"/>
        <v>5</v>
      </c>
      <c r="N882" s="159">
        <f t="shared" si="326"/>
        <v>0</v>
      </c>
      <c r="O882" s="46"/>
      <c r="P882" s="309">
        <f t="shared" si="327"/>
        <v>-8.0809893858477952</v>
      </c>
      <c r="Q882" s="159">
        <f t="shared" si="328"/>
        <v>-5</v>
      </c>
      <c r="R882" s="341"/>
      <c r="S882" s="341">
        <f t="shared" si="329"/>
        <v>-43536.220999999976</v>
      </c>
      <c r="T882" s="341" t="e">
        <f t="shared" si="330"/>
        <v>#DIV/0!</v>
      </c>
      <c r="U882" s="341" t="e">
        <f t="shared" si="331"/>
        <v>#DIV/0!</v>
      </c>
      <c r="V882" s="159">
        <f t="shared" si="332"/>
        <v>77517</v>
      </c>
      <c r="W882" s="309" t="e">
        <f t="shared" si="333"/>
        <v>#DIV/0!</v>
      </c>
      <c r="X882" s="309" t="e">
        <f t="shared" si="334"/>
        <v>#DIV/0!</v>
      </c>
      <c r="Y882" s="309" t="e">
        <f t="shared" si="335"/>
        <v>#DIV/0!</v>
      </c>
      <c r="Z882" s="342" t="e">
        <f t="shared" si="336"/>
        <v>#DIV/0!</v>
      </c>
      <c r="AA882" s="343">
        <f>SUM(L$2:L882)-SUM(AB$2:AB882)</f>
        <v>-121053.22099999998</v>
      </c>
      <c r="AB882" s="344"/>
      <c r="AC882" s="345" t="e">
        <f t="shared" si="337"/>
        <v>#DIV/0!</v>
      </c>
      <c r="AD882" s="345" t="e">
        <f t="shared" si="338"/>
        <v>#DIV/0!</v>
      </c>
    </row>
    <row r="883" spans="1:30" x14ac:dyDescent="0.25">
      <c r="A883" s="402"/>
      <c r="B883" s="336"/>
      <c r="C883" s="299"/>
      <c r="D883" s="147"/>
      <c r="E883" s="22"/>
      <c r="F883" s="158">
        <f t="shared" si="318"/>
        <v>14980</v>
      </c>
      <c r="G883" s="309">
        <f t="shared" si="319"/>
        <v>8.0813231642189578</v>
      </c>
      <c r="H883" s="159">
        <f t="shared" si="320"/>
        <v>121058.22099999998</v>
      </c>
      <c r="I883" s="347">
        <f t="shared" si="321"/>
        <v>-121058.22099999998</v>
      </c>
      <c r="J883" s="310">
        <f t="shared" si="322"/>
        <v>-1</v>
      </c>
      <c r="K883" s="159">
        <f t="shared" si="323"/>
        <v>0</v>
      </c>
      <c r="L883" s="159">
        <f t="shared" si="324"/>
        <v>-5</v>
      </c>
      <c r="M883" s="159">
        <f t="shared" si="325"/>
        <v>5</v>
      </c>
      <c r="N883" s="159">
        <f t="shared" si="326"/>
        <v>0</v>
      </c>
      <c r="O883" s="46"/>
      <c r="P883" s="309">
        <f t="shared" si="327"/>
        <v>-8.0813231642189578</v>
      </c>
      <c r="Q883" s="159">
        <f t="shared" si="328"/>
        <v>-5</v>
      </c>
      <c r="R883" s="341"/>
      <c r="S883" s="341">
        <f t="shared" si="329"/>
        <v>-43541.220999999976</v>
      </c>
      <c r="T883" s="341" t="e">
        <f t="shared" si="330"/>
        <v>#DIV/0!</v>
      </c>
      <c r="U883" s="341" t="e">
        <f t="shared" si="331"/>
        <v>#DIV/0!</v>
      </c>
      <c r="V883" s="159">
        <f t="shared" si="332"/>
        <v>77517</v>
      </c>
      <c r="W883" s="309" t="e">
        <f t="shared" si="333"/>
        <v>#DIV/0!</v>
      </c>
      <c r="X883" s="309" t="e">
        <f t="shared" si="334"/>
        <v>#DIV/0!</v>
      </c>
      <c r="Y883" s="309" t="e">
        <f t="shared" si="335"/>
        <v>#DIV/0!</v>
      </c>
      <c r="Z883" s="342" t="e">
        <f t="shared" si="336"/>
        <v>#DIV/0!</v>
      </c>
      <c r="AA883" s="343">
        <f>SUM(L$2:L883)-SUM(AB$2:AB883)</f>
        <v>-121058.22099999998</v>
      </c>
      <c r="AB883" s="344"/>
      <c r="AC883" s="345" t="e">
        <f t="shared" si="337"/>
        <v>#DIV/0!</v>
      </c>
      <c r="AD883" s="345" t="e">
        <f t="shared" si="338"/>
        <v>#DIV/0!</v>
      </c>
    </row>
    <row r="884" spans="1:30" x14ac:dyDescent="0.25">
      <c r="A884" s="402"/>
      <c r="B884" s="336"/>
      <c r="C884" s="299"/>
      <c r="D884" s="147"/>
      <c r="E884" s="22"/>
      <c r="F884" s="158">
        <f t="shared" si="318"/>
        <v>14980</v>
      </c>
      <c r="G884" s="309">
        <f t="shared" si="319"/>
        <v>8.0816569425901186</v>
      </c>
      <c r="H884" s="159">
        <f t="shared" si="320"/>
        <v>121063.22099999998</v>
      </c>
      <c r="I884" s="347">
        <f t="shared" si="321"/>
        <v>-121063.22099999998</v>
      </c>
      <c r="J884" s="310">
        <f t="shared" si="322"/>
        <v>-1</v>
      </c>
      <c r="K884" s="159">
        <f t="shared" si="323"/>
        <v>0</v>
      </c>
      <c r="L884" s="159">
        <f t="shared" si="324"/>
        <v>-5</v>
      </c>
      <c r="M884" s="159">
        <f t="shared" si="325"/>
        <v>5</v>
      </c>
      <c r="N884" s="159">
        <f t="shared" si="326"/>
        <v>0</v>
      </c>
      <c r="O884" s="46"/>
      <c r="P884" s="309">
        <f t="shared" si="327"/>
        <v>-8.0816569425901186</v>
      </c>
      <c r="Q884" s="159">
        <f t="shared" si="328"/>
        <v>-5</v>
      </c>
      <c r="R884" s="341"/>
      <c r="S884" s="341">
        <f t="shared" si="329"/>
        <v>-43546.220999999976</v>
      </c>
      <c r="T884" s="341" t="e">
        <f t="shared" si="330"/>
        <v>#DIV/0!</v>
      </c>
      <c r="U884" s="341" t="e">
        <f t="shared" si="331"/>
        <v>#DIV/0!</v>
      </c>
      <c r="V884" s="159">
        <f t="shared" si="332"/>
        <v>77517</v>
      </c>
      <c r="W884" s="309" t="e">
        <f t="shared" si="333"/>
        <v>#DIV/0!</v>
      </c>
      <c r="X884" s="309" t="e">
        <f t="shared" si="334"/>
        <v>#DIV/0!</v>
      </c>
      <c r="Y884" s="309" t="e">
        <f t="shared" si="335"/>
        <v>#DIV/0!</v>
      </c>
      <c r="Z884" s="342" t="e">
        <f t="shared" si="336"/>
        <v>#DIV/0!</v>
      </c>
      <c r="AA884" s="343">
        <f>SUM(L$2:L884)-SUM(AB$2:AB884)</f>
        <v>-121063.22099999998</v>
      </c>
      <c r="AB884" s="344"/>
      <c r="AC884" s="345" t="e">
        <f t="shared" si="337"/>
        <v>#DIV/0!</v>
      </c>
      <c r="AD884" s="345" t="e">
        <f t="shared" si="338"/>
        <v>#DIV/0!</v>
      </c>
    </row>
    <row r="885" spans="1:30" x14ac:dyDescent="0.25">
      <c r="A885" s="402"/>
      <c r="B885" s="336"/>
      <c r="C885" s="299"/>
      <c r="D885" s="147"/>
      <c r="E885" s="22"/>
      <c r="F885" s="158">
        <f t="shared" si="318"/>
        <v>14980</v>
      </c>
      <c r="G885" s="309">
        <f t="shared" si="319"/>
        <v>8.0819907209612794</v>
      </c>
      <c r="H885" s="159">
        <f t="shared" si="320"/>
        <v>121068.22099999998</v>
      </c>
      <c r="I885" s="347">
        <f t="shared" si="321"/>
        <v>-121068.22099999998</v>
      </c>
      <c r="J885" s="310">
        <f t="shared" si="322"/>
        <v>-1</v>
      </c>
      <c r="K885" s="159">
        <f t="shared" si="323"/>
        <v>0</v>
      </c>
      <c r="L885" s="159">
        <f t="shared" si="324"/>
        <v>-5</v>
      </c>
      <c r="M885" s="159">
        <f t="shared" si="325"/>
        <v>5</v>
      </c>
      <c r="N885" s="159">
        <f t="shared" si="326"/>
        <v>0</v>
      </c>
      <c r="O885" s="46"/>
      <c r="P885" s="309">
        <f t="shared" si="327"/>
        <v>-8.0819907209612794</v>
      </c>
      <c r="Q885" s="159">
        <f t="shared" si="328"/>
        <v>-5</v>
      </c>
      <c r="R885" s="341"/>
      <c r="S885" s="341">
        <f t="shared" si="329"/>
        <v>-43551.220999999976</v>
      </c>
      <c r="T885" s="341" t="e">
        <f t="shared" si="330"/>
        <v>#DIV/0!</v>
      </c>
      <c r="U885" s="341" t="e">
        <f t="shared" si="331"/>
        <v>#DIV/0!</v>
      </c>
      <c r="V885" s="159">
        <f t="shared" si="332"/>
        <v>77517</v>
      </c>
      <c r="W885" s="309" t="e">
        <f t="shared" si="333"/>
        <v>#DIV/0!</v>
      </c>
      <c r="X885" s="309" t="e">
        <f t="shared" si="334"/>
        <v>#DIV/0!</v>
      </c>
      <c r="Y885" s="309" t="e">
        <f t="shared" si="335"/>
        <v>#DIV/0!</v>
      </c>
      <c r="Z885" s="342" t="e">
        <f t="shared" si="336"/>
        <v>#DIV/0!</v>
      </c>
      <c r="AA885" s="343">
        <f>SUM(L$2:L885)-SUM(AB$2:AB885)</f>
        <v>-121068.22099999998</v>
      </c>
      <c r="AB885" s="344"/>
      <c r="AC885" s="345" t="e">
        <f t="shared" si="337"/>
        <v>#DIV/0!</v>
      </c>
      <c r="AD885" s="345" t="e">
        <f t="shared" si="338"/>
        <v>#DIV/0!</v>
      </c>
    </row>
    <row r="886" spans="1:30" x14ac:dyDescent="0.25">
      <c r="A886" s="402"/>
      <c r="B886" s="336"/>
      <c r="C886" s="299"/>
      <c r="D886" s="147"/>
      <c r="E886" s="22"/>
      <c r="F886" s="158">
        <f t="shared" si="318"/>
        <v>14980</v>
      </c>
      <c r="G886" s="309">
        <f t="shared" si="319"/>
        <v>8.0823244993324419</v>
      </c>
      <c r="H886" s="159">
        <f t="shared" si="320"/>
        <v>121073.22099999998</v>
      </c>
      <c r="I886" s="347">
        <f t="shared" si="321"/>
        <v>-121073.22099999998</v>
      </c>
      <c r="J886" s="310">
        <f t="shared" si="322"/>
        <v>-1</v>
      </c>
      <c r="K886" s="159">
        <f t="shared" si="323"/>
        <v>0</v>
      </c>
      <c r="L886" s="159">
        <f t="shared" si="324"/>
        <v>-5</v>
      </c>
      <c r="M886" s="159">
        <f t="shared" si="325"/>
        <v>5</v>
      </c>
      <c r="N886" s="159">
        <f t="shared" si="326"/>
        <v>0</v>
      </c>
      <c r="O886" s="46"/>
      <c r="P886" s="309">
        <f t="shared" si="327"/>
        <v>-8.0823244993324419</v>
      </c>
      <c r="Q886" s="159">
        <f t="shared" si="328"/>
        <v>-5</v>
      </c>
      <c r="R886" s="341"/>
      <c r="S886" s="341">
        <f t="shared" si="329"/>
        <v>-43556.220999999976</v>
      </c>
      <c r="T886" s="341" t="e">
        <f t="shared" si="330"/>
        <v>#DIV/0!</v>
      </c>
      <c r="U886" s="341" t="e">
        <f t="shared" si="331"/>
        <v>#DIV/0!</v>
      </c>
      <c r="V886" s="159">
        <f t="shared" si="332"/>
        <v>77517</v>
      </c>
      <c r="W886" s="309" t="e">
        <f t="shared" si="333"/>
        <v>#DIV/0!</v>
      </c>
      <c r="X886" s="309" t="e">
        <f t="shared" si="334"/>
        <v>#DIV/0!</v>
      </c>
      <c r="Y886" s="309" t="e">
        <f t="shared" si="335"/>
        <v>#DIV/0!</v>
      </c>
      <c r="Z886" s="342" t="e">
        <f t="shared" si="336"/>
        <v>#DIV/0!</v>
      </c>
      <c r="AA886" s="343">
        <f>SUM(L$2:L886)-SUM(AB$2:AB886)</f>
        <v>-121073.22099999998</v>
      </c>
      <c r="AB886" s="344"/>
      <c r="AC886" s="345" t="e">
        <f t="shared" si="337"/>
        <v>#DIV/0!</v>
      </c>
      <c r="AD886" s="345" t="e">
        <f t="shared" si="338"/>
        <v>#DIV/0!</v>
      </c>
    </row>
    <row r="887" spans="1:30" x14ac:dyDescent="0.25">
      <c r="A887" s="402"/>
      <c r="B887" s="336"/>
      <c r="C887" s="299"/>
      <c r="D887" s="147"/>
      <c r="E887" s="22"/>
      <c r="F887" s="158">
        <f t="shared" si="318"/>
        <v>14980</v>
      </c>
      <c r="G887" s="309">
        <f t="shared" si="319"/>
        <v>8.0826582777036027</v>
      </c>
      <c r="H887" s="159">
        <f t="shared" si="320"/>
        <v>121078.22099999998</v>
      </c>
      <c r="I887" s="347">
        <f t="shared" si="321"/>
        <v>-121078.22099999998</v>
      </c>
      <c r="J887" s="310">
        <f t="shared" si="322"/>
        <v>-1</v>
      </c>
      <c r="K887" s="159">
        <f t="shared" si="323"/>
        <v>0</v>
      </c>
      <c r="L887" s="159">
        <f t="shared" si="324"/>
        <v>-5</v>
      </c>
      <c r="M887" s="159">
        <f t="shared" si="325"/>
        <v>5</v>
      </c>
      <c r="N887" s="159">
        <f t="shared" si="326"/>
        <v>0</v>
      </c>
      <c r="O887" s="46"/>
      <c r="P887" s="309">
        <f t="shared" si="327"/>
        <v>-8.0826582777036027</v>
      </c>
      <c r="Q887" s="159">
        <f t="shared" si="328"/>
        <v>-5</v>
      </c>
      <c r="R887" s="341"/>
      <c r="S887" s="341">
        <f t="shared" si="329"/>
        <v>-43561.220999999976</v>
      </c>
      <c r="T887" s="341" t="e">
        <f t="shared" si="330"/>
        <v>#DIV/0!</v>
      </c>
      <c r="U887" s="341" t="e">
        <f t="shared" si="331"/>
        <v>#DIV/0!</v>
      </c>
      <c r="V887" s="159">
        <f t="shared" si="332"/>
        <v>77517</v>
      </c>
      <c r="W887" s="309" t="e">
        <f t="shared" si="333"/>
        <v>#DIV/0!</v>
      </c>
      <c r="X887" s="309" t="e">
        <f t="shared" si="334"/>
        <v>#DIV/0!</v>
      </c>
      <c r="Y887" s="309" t="e">
        <f t="shared" si="335"/>
        <v>#DIV/0!</v>
      </c>
      <c r="Z887" s="342" t="e">
        <f t="shared" si="336"/>
        <v>#DIV/0!</v>
      </c>
      <c r="AA887" s="343">
        <f>SUM(L$2:L887)-SUM(AB$2:AB887)</f>
        <v>-121078.22099999998</v>
      </c>
      <c r="AB887" s="344"/>
      <c r="AC887" s="345" t="e">
        <f t="shared" si="337"/>
        <v>#DIV/0!</v>
      </c>
      <c r="AD887" s="345" t="e">
        <f t="shared" si="338"/>
        <v>#DIV/0!</v>
      </c>
    </row>
    <row r="888" spans="1:30" x14ac:dyDescent="0.25">
      <c r="A888" s="402"/>
      <c r="B888" s="336"/>
      <c r="C888" s="299"/>
      <c r="D888" s="147"/>
      <c r="E888" s="22"/>
      <c r="F888" s="158">
        <f t="shared" si="318"/>
        <v>14980</v>
      </c>
      <c r="G888" s="309">
        <f t="shared" si="319"/>
        <v>8.0829920560747652</v>
      </c>
      <c r="H888" s="159">
        <f t="shared" si="320"/>
        <v>121083.22099999998</v>
      </c>
      <c r="I888" s="347">
        <f t="shared" si="321"/>
        <v>-121083.22099999998</v>
      </c>
      <c r="J888" s="310">
        <f t="shared" si="322"/>
        <v>-1</v>
      </c>
      <c r="K888" s="159">
        <f t="shared" si="323"/>
        <v>0</v>
      </c>
      <c r="L888" s="159">
        <f t="shared" si="324"/>
        <v>-5</v>
      </c>
      <c r="M888" s="159">
        <f t="shared" si="325"/>
        <v>5</v>
      </c>
      <c r="N888" s="159">
        <f t="shared" si="326"/>
        <v>0</v>
      </c>
      <c r="O888" s="46"/>
      <c r="P888" s="309">
        <f t="shared" si="327"/>
        <v>-8.0829920560747652</v>
      </c>
      <c r="Q888" s="159">
        <f t="shared" si="328"/>
        <v>-5</v>
      </c>
      <c r="R888" s="341"/>
      <c r="S888" s="341">
        <f t="shared" si="329"/>
        <v>-43566.220999999976</v>
      </c>
      <c r="T888" s="341" t="e">
        <f t="shared" si="330"/>
        <v>#DIV/0!</v>
      </c>
      <c r="U888" s="341" t="e">
        <f t="shared" si="331"/>
        <v>#DIV/0!</v>
      </c>
      <c r="V888" s="159">
        <f t="shared" si="332"/>
        <v>77517</v>
      </c>
      <c r="W888" s="309" t="e">
        <f t="shared" si="333"/>
        <v>#DIV/0!</v>
      </c>
      <c r="X888" s="309" t="e">
        <f t="shared" si="334"/>
        <v>#DIV/0!</v>
      </c>
      <c r="Y888" s="309" t="e">
        <f t="shared" si="335"/>
        <v>#DIV/0!</v>
      </c>
      <c r="Z888" s="342" t="e">
        <f t="shared" si="336"/>
        <v>#DIV/0!</v>
      </c>
      <c r="AA888" s="343">
        <f>SUM(L$2:L888)-SUM(AB$2:AB888)</f>
        <v>-121083.22099999998</v>
      </c>
      <c r="AB888" s="344"/>
      <c r="AC888" s="345" t="e">
        <f t="shared" si="337"/>
        <v>#DIV/0!</v>
      </c>
      <c r="AD888" s="345" t="e">
        <f t="shared" si="338"/>
        <v>#DIV/0!</v>
      </c>
    </row>
    <row r="889" spans="1:30" x14ac:dyDescent="0.25">
      <c r="A889" s="402"/>
      <c r="B889" s="336"/>
      <c r="C889" s="299"/>
      <c r="D889" s="147"/>
      <c r="E889" s="22"/>
      <c r="F889" s="158">
        <f t="shared" si="318"/>
        <v>14980</v>
      </c>
      <c r="G889" s="309">
        <f t="shared" si="319"/>
        <v>8.083325834445926</v>
      </c>
      <c r="H889" s="159">
        <f t="shared" si="320"/>
        <v>121088.22099999998</v>
      </c>
      <c r="I889" s="347">
        <f t="shared" si="321"/>
        <v>-121088.22099999998</v>
      </c>
      <c r="J889" s="310">
        <f t="shared" si="322"/>
        <v>-1</v>
      </c>
      <c r="K889" s="159">
        <f t="shared" si="323"/>
        <v>0</v>
      </c>
      <c r="L889" s="159">
        <f t="shared" si="324"/>
        <v>-5</v>
      </c>
      <c r="M889" s="159">
        <f t="shared" si="325"/>
        <v>5</v>
      </c>
      <c r="N889" s="159">
        <f t="shared" si="326"/>
        <v>0</v>
      </c>
      <c r="O889" s="46"/>
      <c r="P889" s="309">
        <f t="shared" si="327"/>
        <v>-8.083325834445926</v>
      </c>
      <c r="Q889" s="159">
        <f t="shared" si="328"/>
        <v>-5</v>
      </c>
      <c r="R889" s="341"/>
      <c r="S889" s="341">
        <f t="shared" si="329"/>
        <v>-43571.220999999976</v>
      </c>
      <c r="T889" s="341" t="e">
        <f t="shared" si="330"/>
        <v>#DIV/0!</v>
      </c>
      <c r="U889" s="341" t="e">
        <f t="shared" si="331"/>
        <v>#DIV/0!</v>
      </c>
      <c r="V889" s="159">
        <f t="shared" si="332"/>
        <v>77517</v>
      </c>
      <c r="W889" s="309" t="e">
        <f t="shared" si="333"/>
        <v>#DIV/0!</v>
      </c>
      <c r="X889" s="309" t="e">
        <f t="shared" si="334"/>
        <v>#DIV/0!</v>
      </c>
      <c r="Y889" s="309" t="e">
        <f t="shared" si="335"/>
        <v>#DIV/0!</v>
      </c>
      <c r="Z889" s="342" t="e">
        <f t="shared" si="336"/>
        <v>#DIV/0!</v>
      </c>
      <c r="AA889" s="343">
        <f>SUM(L$2:L889)-SUM(AB$2:AB889)</f>
        <v>-121088.22099999998</v>
      </c>
      <c r="AB889" s="344"/>
      <c r="AC889" s="345" t="e">
        <f t="shared" si="337"/>
        <v>#DIV/0!</v>
      </c>
      <c r="AD889" s="345" t="e">
        <f t="shared" si="338"/>
        <v>#DIV/0!</v>
      </c>
    </row>
    <row r="890" spans="1:30" x14ac:dyDescent="0.25">
      <c r="A890" s="402"/>
      <c r="B890" s="336"/>
      <c r="C890" s="299"/>
      <c r="D890" s="147"/>
      <c r="E890" s="22"/>
      <c r="F890" s="158">
        <f t="shared" si="318"/>
        <v>14980</v>
      </c>
      <c r="G890" s="309">
        <f t="shared" si="319"/>
        <v>8.0836596128170886</v>
      </c>
      <c r="H890" s="159">
        <f t="shared" si="320"/>
        <v>121093.22099999998</v>
      </c>
      <c r="I890" s="347">
        <f t="shared" si="321"/>
        <v>-121093.22099999998</v>
      </c>
      <c r="J890" s="310">
        <f t="shared" si="322"/>
        <v>-1</v>
      </c>
      <c r="K890" s="159">
        <f t="shared" si="323"/>
        <v>0</v>
      </c>
      <c r="L890" s="159">
        <f t="shared" si="324"/>
        <v>-5</v>
      </c>
      <c r="M890" s="159">
        <f t="shared" si="325"/>
        <v>5</v>
      </c>
      <c r="N890" s="159">
        <f t="shared" si="326"/>
        <v>0</v>
      </c>
      <c r="O890" s="46"/>
      <c r="P890" s="309">
        <f t="shared" si="327"/>
        <v>-8.0836596128170886</v>
      </c>
      <c r="Q890" s="159">
        <f t="shared" si="328"/>
        <v>-5</v>
      </c>
      <c r="R890" s="341"/>
      <c r="S890" s="341">
        <f t="shared" si="329"/>
        <v>-43576.220999999976</v>
      </c>
      <c r="T890" s="341" t="e">
        <f t="shared" si="330"/>
        <v>#DIV/0!</v>
      </c>
      <c r="U890" s="341" t="e">
        <f t="shared" si="331"/>
        <v>#DIV/0!</v>
      </c>
      <c r="V890" s="159">
        <f t="shared" si="332"/>
        <v>77517</v>
      </c>
      <c r="W890" s="309" t="e">
        <f t="shared" si="333"/>
        <v>#DIV/0!</v>
      </c>
      <c r="X890" s="309" t="e">
        <f t="shared" si="334"/>
        <v>#DIV/0!</v>
      </c>
      <c r="Y890" s="309" t="e">
        <f t="shared" si="335"/>
        <v>#DIV/0!</v>
      </c>
      <c r="Z890" s="342" t="e">
        <f t="shared" si="336"/>
        <v>#DIV/0!</v>
      </c>
      <c r="AA890" s="343">
        <f>SUM(L$2:L890)-SUM(AB$2:AB890)</f>
        <v>-121093.22099999998</v>
      </c>
      <c r="AB890" s="344"/>
      <c r="AC890" s="345" t="e">
        <f t="shared" si="337"/>
        <v>#DIV/0!</v>
      </c>
      <c r="AD890" s="345" t="e">
        <f t="shared" si="338"/>
        <v>#DIV/0!</v>
      </c>
    </row>
    <row r="891" spans="1:30" x14ac:dyDescent="0.25">
      <c r="A891" s="402"/>
      <c r="B891" s="336"/>
      <c r="C891" s="299"/>
      <c r="D891" s="147"/>
      <c r="E891" s="22"/>
      <c r="F891" s="158">
        <f t="shared" si="318"/>
        <v>14980</v>
      </c>
      <c r="G891" s="309">
        <f t="shared" si="319"/>
        <v>8.0839933911882493</v>
      </c>
      <c r="H891" s="159">
        <f t="shared" si="320"/>
        <v>121098.22099999998</v>
      </c>
      <c r="I891" s="347">
        <f t="shared" si="321"/>
        <v>-121098.22099999998</v>
      </c>
      <c r="J891" s="310">
        <f t="shared" si="322"/>
        <v>-1</v>
      </c>
      <c r="K891" s="159">
        <f t="shared" si="323"/>
        <v>0</v>
      </c>
      <c r="L891" s="159">
        <f t="shared" si="324"/>
        <v>-5</v>
      </c>
      <c r="M891" s="159">
        <f t="shared" si="325"/>
        <v>5</v>
      </c>
      <c r="N891" s="159">
        <f t="shared" si="326"/>
        <v>0</v>
      </c>
      <c r="O891" s="46"/>
      <c r="P891" s="309">
        <f t="shared" si="327"/>
        <v>-8.0839933911882493</v>
      </c>
      <c r="Q891" s="159">
        <f t="shared" si="328"/>
        <v>-5</v>
      </c>
      <c r="R891" s="341"/>
      <c r="S891" s="341">
        <f t="shared" si="329"/>
        <v>-43581.220999999976</v>
      </c>
      <c r="T891" s="341" t="e">
        <f t="shared" si="330"/>
        <v>#DIV/0!</v>
      </c>
      <c r="U891" s="341" t="e">
        <f t="shared" si="331"/>
        <v>#DIV/0!</v>
      </c>
      <c r="V891" s="159">
        <f t="shared" si="332"/>
        <v>77517</v>
      </c>
      <c r="W891" s="309" t="e">
        <f t="shared" si="333"/>
        <v>#DIV/0!</v>
      </c>
      <c r="X891" s="309" t="e">
        <f t="shared" si="334"/>
        <v>#DIV/0!</v>
      </c>
      <c r="Y891" s="309" t="e">
        <f t="shared" si="335"/>
        <v>#DIV/0!</v>
      </c>
      <c r="Z891" s="342" t="e">
        <f t="shared" si="336"/>
        <v>#DIV/0!</v>
      </c>
      <c r="AA891" s="343">
        <f>SUM(L$2:L891)-SUM(AB$2:AB891)</f>
        <v>-121098.22099999998</v>
      </c>
      <c r="AB891" s="344"/>
      <c r="AC891" s="345" t="e">
        <f t="shared" si="337"/>
        <v>#DIV/0!</v>
      </c>
      <c r="AD891" s="345" t="e">
        <f t="shared" si="338"/>
        <v>#DIV/0!</v>
      </c>
    </row>
    <row r="892" spans="1:30" x14ac:dyDescent="0.25">
      <c r="A892" s="402"/>
      <c r="B892" s="336"/>
      <c r="C892" s="299"/>
      <c r="D892" s="147"/>
      <c r="E892" s="22"/>
      <c r="F892" s="158">
        <f t="shared" si="318"/>
        <v>14980</v>
      </c>
      <c r="G892" s="309">
        <f t="shared" si="319"/>
        <v>8.0843271695594101</v>
      </c>
      <c r="H892" s="159">
        <f t="shared" si="320"/>
        <v>121103.22099999998</v>
      </c>
      <c r="I892" s="347">
        <f t="shared" si="321"/>
        <v>-121103.22099999998</v>
      </c>
      <c r="J892" s="310">
        <f t="shared" si="322"/>
        <v>-1</v>
      </c>
      <c r="K892" s="159">
        <f t="shared" si="323"/>
        <v>0</v>
      </c>
      <c r="L892" s="159">
        <f t="shared" si="324"/>
        <v>-5</v>
      </c>
      <c r="M892" s="159">
        <f t="shared" si="325"/>
        <v>5</v>
      </c>
      <c r="N892" s="159">
        <f t="shared" si="326"/>
        <v>0</v>
      </c>
      <c r="O892" s="46"/>
      <c r="P892" s="309">
        <f t="shared" si="327"/>
        <v>-8.0843271695594101</v>
      </c>
      <c r="Q892" s="159">
        <f t="shared" si="328"/>
        <v>-5</v>
      </c>
      <c r="R892" s="341"/>
      <c r="S892" s="341">
        <f t="shared" si="329"/>
        <v>-43586.220999999976</v>
      </c>
      <c r="T892" s="341" t="e">
        <f t="shared" si="330"/>
        <v>#DIV/0!</v>
      </c>
      <c r="U892" s="341" t="e">
        <f t="shared" si="331"/>
        <v>#DIV/0!</v>
      </c>
      <c r="V892" s="159">
        <f t="shared" si="332"/>
        <v>77517</v>
      </c>
      <c r="W892" s="309" t="e">
        <f t="shared" si="333"/>
        <v>#DIV/0!</v>
      </c>
      <c r="X892" s="309" t="e">
        <f t="shared" si="334"/>
        <v>#DIV/0!</v>
      </c>
      <c r="Y892" s="309" t="e">
        <f t="shared" si="335"/>
        <v>#DIV/0!</v>
      </c>
      <c r="Z892" s="342" t="e">
        <f t="shared" si="336"/>
        <v>#DIV/0!</v>
      </c>
      <c r="AA892" s="343">
        <f>SUM(L$2:L892)-SUM(AB$2:AB892)</f>
        <v>-121103.22099999998</v>
      </c>
      <c r="AB892" s="344"/>
      <c r="AC892" s="345" t="e">
        <f t="shared" si="337"/>
        <v>#DIV/0!</v>
      </c>
      <c r="AD892" s="345" t="e">
        <f t="shared" si="338"/>
        <v>#DIV/0!</v>
      </c>
    </row>
    <row r="893" spans="1:30" x14ac:dyDescent="0.25">
      <c r="A893" s="402"/>
      <c r="B893" s="336"/>
      <c r="C893" s="299"/>
      <c r="D893" s="147"/>
      <c r="E893" s="22"/>
      <c r="F893" s="158">
        <f t="shared" si="318"/>
        <v>14980</v>
      </c>
      <c r="G893" s="309">
        <f t="shared" si="319"/>
        <v>8.0846609479305727</v>
      </c>
      <c r="H893" s="159">
        <f t="shared" si="320"/>
        <v>121108.22099999998</v>
      </c>
      <c r="I893" s="347">
        <f t="shared" si="321"/>
        <v>-121108.22099999998</v>
      </c>
      <c r="J893" s="310">
        <f t="shared" si="322"/>
        <v>-1</v>
      </c>
      <c r="K893" s="159">
        <f t="shared" si="323"/>
        <v>0</v>
      </c>
      <c r="L893" s="159">
        <f t="shared" si="324"/>
        <v>-5</v>
      </c>
      <c r="M893" s="159">
        <f t="shared" si="325"/>
        <v>5</v>
      </c>
      <c r="N893" s="159">
        <f t="shared" si="326"/>
        <v>0</v>
      </c>
      <c r="O893" s="46"/>
      <c r="P893" s="309">
        <f t="shared" si="327"/>
        <v>-8.0846609479305727</v>
      </c>
      <c r="Q893" s="159">
        <f t="shared" si="328"/>
        <v>-5</v>
      </c>
      <c r="R893" s="341"/>
      <c r="S893" s="341">
        <f t="shared" si="329"/>
        <v>-43591.220999999976</v>
      </c>
      <c r="T893" s="341" t="e">
        <f t="shared" si="330"/>
        <v>#DIV/0!</v>
      </c>
      <c r="U893" s="341" t="e">
        <f t="shared" si="331"/>
        <v>#DIV/0!</v>
      </c>
      <c r="V893" s="159">
        <f t="shared" si="332"/>
        <v>77517</v>
      </c>
      <c r="W893" s="309" t="e">
        <f t="shared" si="333"/>
        <v>#DIV/0!</v>
      </c>
      <c r="X893" s="309" t="e">
        <f t="shared" si="334"/>
        <v>#DIV/0!</v>
      </c>
      <c r="Y893" s="309" t="e">
        <f t="shared" si="335"/>
        <v>#DIV/0!</v>
      </c>
      <c r="Z893" s="342" t="e">
        <f t="shared" si="336"/>
        <v>#DIV/0!</v>
      </c>
      <c r="AA893" s="343">
        <f>SUM(L$2:L893)-SUM(AB$2:AB893)</f>
        <v>-121108.22099999998</v>
      </c>
      <c r="AB893" s="344"/>
      <c r="AC893" s="345" t="e">
        <f t="shared" si="337"/>
        <v>#DIV/0!</v>
      </c>
      <c r="AD893" s="345" t="e">
        <f t="shared" si="338"/>
        <v>#DIV/0!</v>
      </c>
    </row>
    <row r="894" spans="1:30" x14ac:dyDescent="0.25">
      <c r="A894" s="402"/>
      <c r="B894" s="336"/>
      <c r="C894" s="299"/>
      <c r="D894" s="147"/>
      <c r="E894" s="22"/>
      <c r="F894" s="158">
        <f t="shared" si="318"/>
        <v>14980</v>
      </c>
      <c r="G894" s="309">
        <f t="shared" si="319"/>
        <v>8.0849947263017334</v>
      </c>
      <c r="H894" s="159">
        <f t="shared" si="320"/>
        <v>121113.22099999998</v>
      </c>
      <c r="I894" s="347">
        <f t="shared" si="321"/>
        <v>-121113.22099999998</v>
      </c>
      <c r="J894" s="310">
        <f t="shared" si="322"/>
        <v>-1</v>
      </c>
      <c r="K894" s="159">
        <f t="shared" si="323"/>
        <v>0</v>
      </c>
      <c r="L894" s="159">
        <f t="shared" si="324"/>
        <v>-5</v>
      </c>
      <c r="M894" s="159">
        <f t="shared" si="325"/>
        <v>5</v>
      </c>
      <c r="N894" s="159">
        <f t="shared" si="326"/>
        <v>0</v>
      </c>
      <c r="O894" s="46"/>
      <c r="P894" s="309">
        <f t="shared" si="327"/>
        <v>-8.0849947263017334</v>
      </c>
      <c r="Q894" s="159">
        <f t="shared" si="328"/>
        <v>-5</v>
      </c>
      <c r="R894" s="341"/>
      <c r="S894" s="341">
        <f t="shared" si="329"/>
        <v>-43596.220999999976</v>
      </c>
      <c r="T894" s="341" t="e">
        <f t="shared" si="330"/>
        <v>#DIV/0!</v>
      </c>
      <c r="U894" s="341" t="e">
        <f t="shared" si="331"/>
        <v>#DIV/0!</v>
      </c>
      <c r="V894" s="159">
        <f t="shared" si="332"/>
        <v>77517</v>
      </c>
      <c r="W894" s="309" t="e">
        <f t="shared" si="333"/>
        <v>#DIV/0!</v>
      </c>
      <c r="X894" s="309" t="e">
        <f t="shared" si="334"/>
        <v>#DIV/0!</v>
      </c>
      <c r="Y894" s="309" t="e">
        <f t="shared" si="335"/>
        <v>#DIV/0!</v>
      </c>
      <c r="Z894" s="342" t="e">
        <f t="shared" si="336"/>
        <v>#DIV/0!</v>
      </c>
      <c r="AA894" s="343">
        <f>SUM(L$2:L894)-SUM(AB$2:AB894)</f>
        <v>-121113.22099999998</v>
      </c>
      <c r="AB894" s="344"/>
      <c r="AC894" s="345" t="e">
        <f t="shared" si="337"/>
        <v>#DIV/0!</v>
      </c>
      <c r="AD894" s="345" t="e">
        <f t="shared" si="338"/>
        <v>#DIV/0!</v>
      </c>
    </row>
    <row r="895" spans="1:30" x14ac:dyDescent="0.25">
      <c r="A895" s="402"/>
      <c r="B895" s="336"/>
      <c r="C895" s="299"/>
      <c r="D895" s="147"/>
      <c r="E895" s="22"/>
      <c r="F895" s="158">
        <f t="shared" si="318"/>
        <v>14980</v>
      </c>
      <c r="G895" s="309">
        <f t="shared" si="319"/>
        <v>8.085328504672896</v>
      </c>
      <c r="H895" s="159">
        <f t="shared" si="320"/>
        <v>121118.22099999998</v>
      </c>
      <c r="I895" s="347">
        <f t="shared" si="321"/>
        <v>-121118.22099999998</v>
      </c>
      <c r="J895" s="310">
        <f t="shared" si="322"/>
        <v>-1</v>
      </c>
      <c r="K895" s="159">
        <f t="shared" si="323"/>
        <v>0</v>
      </c>
      <c r="L895" s="159">
        <f t="shared" si="324"/>
        <v>-5</v>
      </c>
      <c r="M895" s="159">
        <f t="shared" si="325"/>
        <v>5</v>
      </c>
      <c r="N895" s="159">
        <f t="shared" si="326"/>
        <v>0</v>
      </c>
      <c r="O895" s="46"/>
      <c r="P895" s="309">
        <f t="shared" si="327"/>
        <v>-8.085328504672896</v>
      </c>
      <c r="Q895" s="159">
        <f t="shared" si="328"/>
        <v>-5</v>
      </c>
      <c r="R895" s="341"/>
      <c r="S895" s="341">
        <f t="shared" si="329"/>
        <v>-43601.220999999976</v>
      </c>
      <c r="T895" s="341" t="e">
        <f t="shared" si="330"/>
        <v>#DIV/0!</v>
      </c>
      <c r="U895" s="341" t="e">
        <f t="shared" si="331"/>
        <v>#DIV/0!</v>
      </c>
      <c r="V895" s="159">
        <f t="shared" si="332"/>
        <v>77517</v>
      </c>
      <c r="W895" s="309" t="e">
        <f t="shared" si="333"/>
        <v>#DIV/0!</v>
      </c>
      <c r="X895" s="309" t="e">
        <f t="shared" si="334"/>
        <v>#DIV/0!</v>
      </c>
      <c r="Y895" s="309" t="e">
        <f t="shared" si="335"/>
        <v>#DIV/0!</v>
      </c>
      <c r="Z895" s="342" t="e">
        <f t="shared" si="336"/>
        <v>#DIV/0!</v>
      </c>
      <c r="AA895" s="343">
        <f>SUM(L$2:L895)-SUM(AB$2:AB895)</f>
        <v>-121118.22099999998</v>
      </c>
      <c r="AB895" s="344"/>
      <c r="AC895" s="345" t="e">
        <f t="shared" si="337"/>
        <v>#DIV/0!</v>
      </c>
      <c r="AD895" s="345" t="e">
        <f t="shared" si="338"/>
        <v>#DIV/0!</v>
      </c>
    </row>
    <row r="896" spans="1:30" x14ac:dyDescent="0.25">
      <c r="A896" s="402"/>
      <c r="B896" s="336"/>
      <c r="C896" s="299"/>
      <c r="D896" s="147"/>
      <c r="E896" s="22"/>
      <c r="F896" s="158">
        <f t="shared" si="318"/>
        <v>14980</v>
      </c>
      <c r="G896" s="309">
        <f t="shared" si="319"/>
        <v>8.0856622830440568</v>
      </c>
      <c r="H896" s="159">
        <f t="shared" si="320"/>
        <v>121123.22099999998</v>
      </c>
      <c r="I896" s="347">
        <f t="shared" si="321"/>
        <v>-121123.22099999998</v>
      </c>
      <c r="J896" s="310">
        <f t="shared" si="322"/>
        <v>-1</v>
      </c>
      <c r="K896" s="159">
        <f t="shared" si="323"/>
        <v>0</v>
      </c>
      <c r="L896" s="159">
        <f t="shared" si="324"/>
        <v>-5</v>
      </c>
      <c r="M896" s="159">
        <f t="shared" si="325"/>
        <v>5</v>
      </c>
      <c r="N896" s="159">
        <f t="shared" si="326"/>
        <v>0</v>
      </c>
      <c r="O896" s="46"/>
      <c r="P896" s="309">
        <f t="shared" si="327"/>
        <v>-8.0856622830440568</v>
      </c>
      <c r="Q896" s="159">
        <f t="shared" si="328"/>
        <v>-5</v>
      </c>
      <c r="R896" s="341"/>
      <c r="S896" s="341">
        <f t="shared" si="329"/>
        <v>-43606.220999999976</v>
      </c>
      <c r="T896" s="341" t="e">
        <f t="shared" si="330"/>
        <v>#DIV/0!</v>
      </c>
      <c r="U896" s="341" t="e">
        <f t="shared" si="331"/>
        <v>#DIV/0!</v>
      </c>
      <c r="V896" s="159">
        <f t="shared" si="332"/>
        <v>77517</v>
      </c>
      <c r="W896" s="309" t="e">
        <f t="shared" si="333"/>
        <v>#DIV/0!</v>
      </c>
      <c r="X896" s="309" t="e">
        <f t="shared" si="334"/>
        <v>#DIV/0!</v>
      </c>
      <c r="Y896" s="309" t="e">
        <f t="shared" si="335"/>
        <v>#DIV/0!</v>
      </c>
      <c r="Z896" s="342" t="e">
        <f t="shared" si="336"/>
        <v>#DIV/0!</v>
      </c>
      <c r="AA896" s="343">
        <f>SUM(L$2:L896)-SUM(AB$2:AB896)</f>
        <v>-121123.22099999998</v>
      </c>
      <c r="AB896" s="344"/>
      <c r="AC896" s="345" t="e">
        <f t="shared" si="337"/>
        <v>#DIV/0!</v>
      </c>
      <c r="AD896" s="345" t="e">
        <f t="shared" si="338"/>
        <v>#DIV/0!</v>
      </c>
    </row>
    <row r="897" spans="1:30" x14ac:dyDescent="0.25">
      <c r="A897" s="402"/>
      <c r="B897" s="336"/>
      <c r="C897" s="299"/>
      <c r="D897" s="147"/>
      <c r="E897" s="22"/>
      <c r="F897" s="158">
        <f t="shared" si="318"/>
        <v>14980</v>
      </c>
      <c r="G897" s="309">
        <f t="shared" si="319"/>
        <v>8.0859960614152193</v>
      </c>
      <c r="H897" s="159">
        <f t="shared" si="320"/>
        <v>121128.22099999998</v>
      </c>
      <c r="I897" s="347">
        <f t="shared" si="321"/>
        <v>-121128.22099999998</v>
      </c>
      <c r="J897" s="310">
        <f t="shared" si="322"/>
        <v>-1</v>
      </c>
      <c r="K897" s="159">
        <f t="shared" si="323"/>
        <v>0</v>
      </c>
      <c r="L897" s="159">
        <f t="shared" si="324"/>
        <v>-5</v>
      </c>
      <c r="M897" s="159">
        <f t="shared" si="325"/>
        <v>5</v>
      </c>
      <c r="N897" s="159">
        <f t="shared" si="326"/>
        <v>0</v>
      </c>
      <c r="O897" s="46"/>
      <c r="P897" s="309">
        <f t="shared" si="327"/>
        <v>-8.0859960614152193</v>
      </c>
      <c r="Q897" s="159">
        <f t="shared" si="328"/>
        <v>-5</v>
      </c>
      <c r="R897" s="341"/>
      <c r="S897" s="341">
        <f t="shared" si="329"/>
        <v>-43611.220999999976</v>
      </c>
      <c r="T897" s="341" t="e">
        <f t="shared" si="330"/>
        <v>#DIV/0!</v>
      </c>
      <c r="U897" s="341" t="e">
        <f t="shared" si="331"/>
        <v>#DIV/0!</v>
      </c>
      <c r="V897" s="159">
        <f t="shared" si="332"/>
        <v>77517</v>
      </c>
      <c r="W897" s="309" t="e">
        <f t="shared" si="333"/>
        <v>#DIV/0!</v>
      </c>
      <c r="X897" s="309" t="e">
        <f t="shared" si="334"/>
        <v>#DIV/0!</v>
      </c>
      <c r="Y897" s="309" t="e">
        <f t="shared" si="335"/>
        <v>#DIV/0!</v>
      </c>
      <c r="Z897" s="342" t="e">
        <f t="shared" si="336"/>
        <v>#DIV/0!</v>
      </c>
      <c r="AA897" s="343">
        <f>SUM(L$2:L897)-SUM(AB$2:AB897)</f>
        <v>-121128.22099999998</v>
      </c>
      <c r="AB897" s="344"/>
      <c r="AC897" s="345" t="e">
        <f t="shared" si="337"/>
        <v>#DIV/0!</v>
      </c>
      <c r="AD897" s="345" t="e">
        <f t="shared" si="338"/>
        <v>#DIV/0!</v>
      </c>
    </row>
    <row r="898" spans="1:30" x14ac:dyDescent="0.25">
      <c r="A898" s="402"/>
      <c r="B898" s="336"/>
      <c r="C898" s="299"/>
      <c r="D898" s="147"/>
      <c r="E898" s="22"/>
      <c r="F898" s="158">
        <f t="shared" si="318"/>
        <v>14980</v>
      </c>
      <c r="G898" s="309">
        <f t="shared" si="319"/>
        <v>8.0863298397863801</v>
      </c>
      <c r="H898" s="159">
        <f t="shared" si="320"/>
        <v>121133.22099999998</v>
      </c>
      <c r="I898" s="347">
        <f t="shared" si="321"/>
        <v>-121133.22099999998</v>
      </c>
      <c r="J898" s="310">
        <f t="shared" si="322"/>
        <v>-1</v>
      </c>
      <c r="K898" s="159">
        <f t="shared" si="323"/>
        <v>0</v>
      </c>
      <c r="L898" s="159">
        <f t="shared" si="324"/>
        <v>-5</v>
      </c>
      <c r="M898" s="159">
        <f t="shared" si="325"/>
        <v>5</v>
      </c>
      <c r="N898" s="159">
        <f t="shared" si="326"/>
        <v>0</v>
      </c>
      <c r="O898" s="46"/>
      <c r="P898" s="309">
        <f t="shared" si="327"/>
        <v>-8.0863298397863801</v>
      </c>
      <c r="Q898" s="159">
        <f t="shared" si="328"/>
        <v>-5</v>
      </c>
      <c r="R898" s="341"/>
      <c r="S898" s="341">
        <f t="shared" si="329"/>
        <v>-43616.220999999976</v>
      </c>
      <c r="T898" s="341" t="e">
        <f t="shared" si="330"/>
        <v>#DIV/0!</v>
      </c>
      <c r="U898" s="341" t="e">
        <f t="shared" si="331"/>
        <v>#DIV/0!</v>
      </c>
      <c r="V898" s="159">
        <f t="shared" si="332"/>
        <v>77517</v>
      </c>
      <c r="W898" s="309" t="e">
        <f t="shared" si="333"/>
        <v>#DIV/0!</v>
      </c>
      <c r="X898" s="309" t="e">
        <f t="shared" si="334"/>
        <v>#DIV/0!</v>
      </c>
      <c r="Y898" s="309" t="e">
        <f t="shared" si="335"/>
        <v>#DIV/0!</v>
      </c>
      <c r="Z898" s="342" t="e">
        <f t="shared" si="336"/>
        <v>#DIV/0!</v>
      </c>
      <c r="AA898" s="343">
        <f>SUM(L$2:L898)-SUM(AB$2:AB898)</f>
        <v>-121133.22099999998</v>
      </c>
      <c r="AB898" s="344"/>
      <c r="AC898" s="345" t="e">
        <f t="shared" si="337"/>
        <v>#DIV/0!</v>
      </c>
      <c r="AD898" s="345" t="e">
        <f t="shared" si="338"/>
        <v>#DIV/0!</v>
      </c>
    </row>
    <row r="899" spans="1:30" x14ac:dyDescent="0.25">
      <c r="A899" s="402"/>
      <c r="B899" s="336"/>
      <c r="C899" s="299"/>
      <c r="D899" s="147"/>
      <c r="E899" s="22"/>
      <c r="F899" s="158">
        <f t="shared" ref="F899:F962" si="339">IF(C899="买",F898+D899,F898-D899)</f>
        <v>14980</v>
      </c>
      <c r="G899" s="309">
        <f t="shared" ref="G899:G962" si="340">H899/F899</f>
        <v>8.0866636181575426</v>
      </c>
      <c r="H899" s="159">
        <f t="shared" ref="H899:H962" si="341">IF(C899="买",H898+D899*E899+M899+N899,H898+-1*D899*E899+M899+N899)+O898</f>
        <v>121138.22099999998</v>
      </c>
      <c r="I899" s="347">
        <f t="shared" ref="I899:I962" si="342">-H899+K899</f>
        <v>-121138.22099999998</v>
      </c>
      <c r="J899" s="310">
        <f t="shared" ref="J899:J962" si="343">(E899-G899)/G899</f>
        <v>-1</v>
      </c>
      <c r="K899" s="159">
        <f t="shared" ref="K899:K962" si="344">F899*E899</f>
        <v>0</v>
      </c>
      <c r="L899" s="159">
        <f t="shared" ref="L899:L962" si="345">I899-I898</f>
        <v>-5</v>
      </c>
      <c r="M899" s="159">
        <f t="shared" ref="M899:M962" si="346">IF(D899*E899*2.5/10000&gt;5,D899*E899*2.5/10000,5)</f>
        <v>5</v>
      </c>
      <c r="N899" s="159">
        <f t="shared" ref="N899:N962" si="347">IF(C899="卖",D899*E899/1000,0)</f>
        <v>0</v>
      </c>
      <c r="O899" s="46"/>
      <c r="P899" s="309">
        <f t="shared" ref="P899:P962" si="348">E899-G899</f>
        <v>-8.0866636181575426</v>
      </c>
      <c r="Q899" s="159">
        <f t="shared" ref="Q899:Q962" si="349">(H899-H898)*-1</f>
        <v>-5</v>
      </c>
      <c r="R899" s="341"/>
      <c r="S899" s="341">
        <f t="shared" ref="S899:S962" si="350">S898+Q899+O899+R899</f>
        <v>-43621.220999999976</v>
      </c>
      <c r="T899" s="341" t="e">
        <f t="shared" ref="T899:T962" si="351">S899/E899</f>
        <v>#DIV/0!</v>
      </c>
      <c r="U899" s="341" t="e">
        <f t="shared" ref="U899:U962" si="352">F899+T899</f>
        <v>#DIV/0!</v>
      </c>
      <c r="V899" s="159">
        <f t="shared" ref="V899:V962" si="353">H899+S899</f>
        <v>77517</v>
      </c>
      <c r="W899" s="309" t="e">
        <f t="shared" ref="W899:W962" si="354">V899/U899</f>
        <v>#DIV/0!</v>
      </c>
      <c r="X899" s="309" t="e">
        <f t="shared" ref="X899:X962" si="355">W899-G899</f>
        <v>#DIV/0!</v>
      </c>
      <c r="Y899" s="309" t="e">
        <f t="shared" ref="Y899:Y962" si="356">(X899-P899)*-1</f>
        <v>#DIV/0!</v>
      </c>
      <c r="Z899" s="342" t="e">
        <f t="shared" ref="Z899:Z962" si="357">F899/U899</f>
        <v>#DIV/0!</v>
      </c>
      <c r="AA899" s="343">
        <f>SUM(L$2:L899)-SUM(AB$2:AB899)</f>
        <v>-121138.22099999998</v>
      </c>
      <c r="AB899" s="344"/>
      <c r="AC899" s="345" t="e">
        <f t="shared" ref="AC899:AC962" si="358">I899/E899*(1-0.0005)</f>
        <v>#DIV/0!</v>
      </c>
      <c r="AD899" s="345" t="e">
        <f t="shared" ref="AD899:AD962" si="359">AC899-F899</f>
        <v>#DIV/0!</v>
      </c>
    </row>
    <row r="900" spans="1:30" x14ac:dyDescent="0.25">
      <c r="A900" s="402"/>
      <c r="B900" s="336"/>
      <c r="C900" s="299"/>
      <c r="D900" s="147"/>
      <c r="E900" s="22"/>
      <c r="F900" s="158">
        <f t="shared" si="339"/>
        <v>14980</v>
      </c>
      <c r="G900" s="309">
        <f t="shared" si="340"/>
        <v>8.0869973965287034</v>
      </c>
      <c r="H900" s="159">
        <f t="shared" si="341"/>
        <v>121143.22099999998</v>
      </c>
      <c r="I900" s="347">
        <f t="shared" si="342"/>
        <v>-121143.22099999998</v>
      </c>
      <c r="J900" s="310">
        <f t="shared" si="343"/>
        <v>-1</v>
      </c>
      <c r="K900" s="159">
        <f t="shared" si="344"/>
        <v>0</v>
      </c>
      <c r="L900" s="159">
        <f t="shared" si="345"/>
        <v>-5</v>
      </c>
      <c r="M900" s="159">
        <f t="shared" si="346"/>
        <v>5</v>
      </c>
      <c r="N900" s="159">
        <f t="shared" si="347"/>
        <v>0</v>
      </c>
      <c r="O900" s="46"/>
      <c r="P900" s="309">
        <f t="shared" si="348"/>
        <v>-8.0869973965287034</v>
      </c>
      <c r="Q900" s="159">
        <f t="shared" si="349"/>
        <v>-5</v>
      </c>
      <c r="R900" s="341"/>
      <c r="S900" s="341">
        <f t="shared" si="350"/>
        <v>-43626.220999999976</v>
      </c>
      <c r="T900" s="341" t="e">
        <f t="shared" si="351"/>
        <v>#DIV/0!</v>
      </c>
      <c r="U900" s="341" t="e">
        <f t="shared" si="352"/>
        <v>#DIV/0!</v>
      </c>
      <c r="V900" s="159">
        <f t="shared" si="353"/>
        <v>77517</v>
      </c>
      <c r="W900" s="309" t="e">
        <f t="shared" si="354"/>
        <v>#DIV/0!</v>
      </c>
      <c r="X900" s="309" t="e">
        <f t="shared" si="355"/>
        <v>#DIV/0!</v>
      </c>
      <c r="Y900" s="309" t="e">
        <f t="shared" si="356"/>
        <v>#DIV/0!</v>
      </c>
      <c r="Z900" s="342" t="e">
        <f t="shared" si="357"/>
        <v>#DIV/0!</v>
      </c>
      <c r="AA900" s="343">
        <f>SUM(L$2:L900)-SUM(AB$2:AB900)</f>
        <v>-121143.22099999998</v>
      </c>
      <c r="AB900" s="344"/>
      <c r="AC900" s="345" t="e">
        <f t="shared" si="358"/>
        <v>#DIV/0!</v>
      </c>
      <c r="AD900" s="345" t="e">
        <f t="shared" si="359"/>
        <v>#DIV/0!</v>
      </c>
    </row>
    <row r="901" spans="1:30" x14ac:dyDescent="0.25">
      <c r="A901" s="402"/>
      <c r="B901" s="336"/>
      <c r="C901" s="299"/>
      <c r="D901" s="147"/>
      <c r="E901" s="22"/>
      <c r="F901" s="158">
        <f t="shared" si="339"/>
        <v>14980</v>
      </c>
      <c r="G901" s="309">
        <f t="shared" si="340"/>
        <v>8.0873311748998642</v>
      </c>
      <c r="H901" s="159">
        <f t="shared" si="341"/>
        <v>121148.22099999998</v>
      </c>
      <c r="I901" s="347">
        <f t="shared" si="342"/>
        <v>-121148.22099999998</v>
      </c>
      <c r="J901" s="310">
        <f t="shared" si="343"/>
        <v>-1</v>
      </c>
      <c r="K901" s="159">
        <f t="shared" si="344"/>
        <v>0</v>
      </c>
      <c r="L901" s="159">
        <f t="shared" si="345"/>
        <v>-5</v>
      </c>
      <c r="M901" s="159">
        <f t="shared" si="346"/>
        <v>5</v>
      </c>
      <c r="N901" s="159">
        <f t="shared" si="347"/>
        <v>0</v>
      </c>
      <c r="O901" s="46"/>
      <c r="P901" s="309">
        <f t="shared" si="348"/>
        <v>-8.0873311748998642</v>
      </c>
      <c r="Q901" s="159">
        <f t="shared" si="349"/>
        <v>-5</v>
      </c>
      <c r="R901" s="341"/>
      <c r="S901" s="341">
        <f t="shared" si="350"/>
        <v>-43631.220999999976</v>
      </c>
      <c r="T901" s="341" t="e">
        <f t="shared" si="351"/>
        <v>#DIV/0!</v>
      </c>
      <c r="U901" s="341" t="e">
        <f t="shared" si="352"/>
        <v>#DIV/0!</v>
      </c>
      <c r="V901" s="159">
        <f t="shared" si="353"/>
        <v>77517</v>
      </c>
      <c r="W901" s="309" t="e">
        <f t="shared" si="354"/>
        <v>#DIV/0!</v>
      </c>
      <c r="X901" s="309" t="e">
        <f t="shared" si="355"/>
        <v>#DIV/0!</v>
      </c>
      <c r="Y901" s="309" t="e">
        <f t="shared" si="356"/>
        <v>#DIV/0!</v>
      </c>
      <c r="Z901" s="342" t="e">
        <f t="shared" si="357"/>
        <v>#DIV/0!</v>
      </c>
      <c r="AA901" s="343">
        <f>SUM(L$2:L901)-SUM(AB$2:AB901)</f>
        <v>-121148.22099999998</v>
      </c>
      <c r="AB901" s="344"/>
      <c r="AC901" s="345" t="e">
        <f t="shared" si="358"/>
        <v>#DIV/0!</v>
      </c>
      <c r="AD901" s="345" t="e">
        <f t="shared" si="359"/>
        <v>#DIV/0!</v>
      </c>
    </row>
    <row r="902" spans="1:30" x14ac:dyDescent="0.25">
      <c r="A902" s="402"/>
      <c r="B902" s="336"/>
      <c r="C902" s="299"/>
      <c r="D902" s="147"/>
      <c r="E902" s="22"/>
      <c r="F902" s="158">
        <f t="shared" si="339"/>
        <v>14980</v>
      </c>
      <c r="G902" s="309">
        <f t="shared" si="340"/>
        <v>8.0876649532710267</v>
      </c>
      <c r="H902" s="159">
        <f t="shared" si="341"/>
        <v>121153.22099999998</v>
      </c>
      <c r="I902" s="347">
        <f t="shared" si="342"/>
        <v>-121153.22099999998</v>
      </c>
      <c r="J902" s="310">
        <f t="shared" si="343"/>
        <v>-1</v>
      </c>
      <c r="K902" s="159">
        <f t="shared" si="344"/>
        <v>0</v>
      </c>
      <c r="L902" s="159">
        <f t="shared" si="345"/>
        <v>-5</v>
      </c>
      <c r="M902" s="159">
        <f t="shared" si="346"/>
        <v>5</v>
      </c>
      <c r="N902" s="159">
        <f t="shared" si="347"/>
        <v>0</v>
      </c>
      <c r="O902" s="46"/>
      <c r="P902" s="309">
        <f t="shared" si="348"/>
        <v>-8.0876649532710267</v>
      </c>
      <c r="Q902" s="159">
        <f t="shared" si="349"/>
        <v>-5</v>
      </c>
      <c r="R902" s="341"/>
      <c r="S902" s="341">
        <f t="shared" si="350"/>
        <v>-43636.220999999976</v>
      </c>
      <c r="T902" s="341" t="e">
        <f t="shared" si="351"/>
        <v>#DIV/0!</v>
      </c>
      <c r="U902" s="341" t="e">
        <f t="shared" si="352"/>
        <v>#DIV/0!</v>
      </c>
      <c r="V902" s="159">
        <f t="shared" si="353"/>
        <v>77517</v>
      </c>
      <c r="W902" s="309" t="e">
        <f t="shared" si="354"/>
        <v>#DIV/0!</v>
      </c>
      <c r="X902" s="309" t="e">
        <f t="shared" si="355"/>
        <v>#DIV/0!</v>
      </c>
      <c r="Y902" s="309" t="e">
        <f t="shared" si="356"/>
        <v>#DIV/0!</v>
      </c>
      <c r="Z902" s="342" t="e">
        <f t="shared" si="357"/>
        <v>#DIV/0!</v>
      </c>
      <c r="AA902" s="343">
        <f>SUM(L$2:L902)-SUM(AB$2:AB902)</f>
        <v>-121153.22099999998</v>
      </c>
      <c r="AB902" s="344"/>
      <c r="AC902" s="345" t="e">
        <f t="shared" si="358"/>
        <v>#DIV/0!</v>
      </c>
      <c r="AD902" s="345" t="e">
        <f t="shared" si="359"/>
        <v>#DIV/0!</v>
      </c>
    </row>
    <row r="903" spans="1:30" x14ac:dyDescent="0.25">
      <c r="A903" s="402"/>
      <c r="B903" s="336"/>
      <c r="C903" s="299"/>
      <c r="D903" s="147"/>
      <c r="E903" s="22"/>
      <c r="F903" s="158">
        <f t="shared" si="339"/>
        <v>14980</v>
      </c>
      <c r="G903" s="309">
        <f t="shared" si="340"/>
        <v>8.0879987316421875</v>
      </c>
      <c r="H903" s="159">
        <f t="shared" si="341"/>
        <v>121158.22099999998</v>
      </c>
      <c r="I903" s="347">
        <f t="shared" si="342"/>
        <v>-121158.22099999998</v>
      </c>
      <c r="J903" s="310">
        <f t="shared" si="343"/>
        <v>-1</v>
      </c>
      <c r="K903" s="159">
        <f t="shared" si="344"/>
        <v>0</v>
      </c>
      <c r="L903" s="159">
        <f t="shared" si="345"/>
        <v>-5</v>
      </c>
      <c r="M903" s="159">
        <f t="shared" si="346"/>
        <v>5</v>
      </c>
      <c r="N903" s="159">
        <f t="shared" si="347"/>
        <v>0</v>
      </c>
      <c r="O903" s="46"/>
      <c r="P903" s="309">
        <f t="shared" si="348"/>
        <v>-8.0879987316421875</v>
      </c>
      <c r="Q903" s="159">
        <f t="shared" si="349"/>
        <v>-5</v>
      </c>
      <c r="R903" s="341"/>
      <c r="S903" s="341">
        <f t="shared" si="350"/>
        <v>-43641.220999999976</v>
      </c>
      <c r="T903" s="341" t="e">
        <f t="shared" si="351"/>
        <v>#DIV/0!</v>
      </c>
      <c r="U903" s="341" t="e">
        <f t="shared" si="352"/>
        <v>#DIV/0!</v>
      </c>
      <c r="V903" s="159">
        <f t="shared" si="353"/>
        <v>77517</v>
      </c>
      <c r="W903" s="309" t="e">
        <f t="shared" si="354"/>
        <v>#DIV/0!</v>
      </c>
      <c r="X903" s="309" t="e">
        <f t="shared" si="355"/>
        <v>#DIV/0!</v>
      </c>
      <c r="Y903" s="309" t="e">
        <f t="shared" si="356"/>
        <v>#DIV/0!</v>
      </c>
      <c r="Z903" s="342" t="e">
        <f t="shared" si="357"/>
        <v>#DIV/0!</v>
      </c>
      <c r="AA903" s="343">
        <f>SUM(L$2:L903)-SUM(AB$2:AB903)</f>
        <v>-121158.22099999998</v>
      </c>
      <c r="AB903" s="344"/>
      <c r="AC903" s="345" t="e">
        <f t="shared" si="358"/>
        <v>#DIV/0!</v>
      </c>
      <c r="AD903" s="345" t="e">
        <f t="shared" si="359"/>
        <v>#DIV/0!</v>
      </c>
    </row>
    <row r="904" spans="1:30" x14ac:dyDescent="0.25">
      <c r="A904" s="402"/>
      <c r="B904" s="336"/>
      <c r="C904" s="299"/>
      <c r="D904" s="147"/>
      <c r="E904" s="22"/>
      <c r="F904" s="158">
        <f t="shared" si="339"/>
        <v>14980</v>
      </c>
      <c r="G904" s="309">
        <f t="shared" si="340"/>
        <v>8.0883325100133501</v>
      </c>
      <c r="H904" s="159">
        <f t="shared" si="341"/>
        <v>121163.22099999998</v>
      </c>
      <c r="I904" s="347">
        <f t="shared" si="342"/>
        <v>-121163.22099999998</v>
      </c>
      <c r="J904" s="310">
        <f t="shared" si="343"/>
        <v>-1</v>
      </c>
      <c r="K904" s="159">
        <f t="shared" si="344"/>
        <v>0</v>
      </c>
      <c r="L904" s="159">
        <f t="shared" si="345"/>
        <v>-5</v>
      </c>
      <c r="M904" s="159">
        <f t="shared" si="346"/>
        <v>5</v>
      </c>
      <c r="N904" s="159">
        <f t="shared" si="347"/>
        <v>0</v>
      </c>
      <c r="O904" s="46"/>
      <c r="P904" s="309">
        <f t="shared" si="348"/>
        <v>-8.0883325100133501</v>
      </c>
      <c r="Q904" s="159">
        <f t="shared" si="349"/>
        <v>-5</v>
      </c>
      <c r="R904" s="341"/>
      <c r="S904" s="341">
        <f t="shared" si="350"/>
        <v>-43646.220999999976</v>
      </c>
      <c r="T904" s="341" t="e">
        <f t="shared" si="351"/>
        <v>#DIV/0!</v>
      </c>
      <c r="U904" s="341" t="e">
        <f t="shared" si="352"/>
        <v>#DIV/0!</v>
      </c>
      <c r="V904" s="159">
        <f t="shared" si="353"/>
        <v>77517</v>
      </c>
      <c r="W904" s="309" t="e">
        <f t="shared" si="354"/>
        <v>#DIV/0!</v>
      </c>
      <c r="X904" s="309" t="e">
        <f t="shared" si="355"/>
        <v>#DIV/0!</v>
      </c>
      <c r="Y904" s="309" t="e">
        <f t="shared" si="356"/>
        <v>#DIV/0!</v>
      </c>
      <c r="Z904" s="342" t="e">
        <f t="shared" si="357"/>
        <v>#DIV/0!</v>
      </c>
      <c r="AA904" s="343">
        <f>SUM(L$2:L904)-SUM(AB$2:AB904)</f>
        <v>-121163.22099999998</v>
      </c>
      <c r="AB904" s="344"/>
      <c r="AC904" s="345" t="e">
        <f t="shared" si="358"/>
        <v>#DIV/0!</v>
      </c>
      <c r="AD904" s="345" t="e">
        <f t="shared" si="359"/>
        <v>#DIV/0!</v>
      </c>
    </row>
    <row r="905" spans="1:30" x14ac:dyDescent="0.25">
      <c r="A905" s="402"/>
      <c r="B905" s="336"/>
      <c r="C905" s="299"/>
      <c r="D905" s="147"/>
      <c r="E905" s="22"/>
      <c r="F905" s="158">
        <f t="shared" si="339"/>
        <v>14980</v>
      </c>
      <c r="G905" s="309">
        <f t="shared" si="340"/>
        <v>8.0886662883845108</v>
      </c>
      <c r="H905" s="159">
        <f t="shared" si="341"/>
        <v>121168.22099999998</v>
      </c>
      <c r="I905" s="347">
        <f t="shared" si="342"/>
        <v>-121168.22099999998</v>
      </c>
      <c r="J905" s="310">
        <f t="shared" si="343"/>
        <v>-1</v>
      </c>
      <c r="K905" s="159">
        <f t="shared" si="344"/>
        <v>0</v>
      </c>
      <c r="L905" s="159">
        <f t="shared" si="345"/>
        <v>-5</v>
      </c>
      <c r="M905" s="159">
        <f t="shared" si="346"/>
        <v>5</v>
      </c>
      <c r="N905" s="159">
        <f t="shared" si="347"/>
        <v>0</v>
      </c>
      <c r="O905" s="46"/>
      <c r="P905" s="309">
        <f t="shared" si="348"/>
        <v>-8.0886662883845108</v>
      </c>
      <c r="Q905" s="159">
        <f t="shared" si="349"/>
        <v>-5</v>
      </c>
      <c r="R905" s="341"/>
      <c r="S905" s="341">
        <f t="shared" si="350"/>
        <v>-43651.220999999976</v>
      </c>
      <c r="T905" s="341" t="e">
        <f t="shared" si="351"/>
        <v>#DIV/0!</v>
      </c>
      <c r="U905" s="341" t="e">
        <f t="shared" si="352"/>
        <v>#DIV/0!</v>
      </c>
      <c r="V905" s="159">
        <f t="shared" si="353"/>
        <v>77517</v>
      </c>
      <c r="W905" s="309" t="e">
        <f t="shared" si="354"/>
        <v>#DIV/0!</v>
      </c>
      <c r="X905" s="309" t="e">
        <f t="shared" si="355"/>
        <v>#DIV/0!</v>
      </c>
      <c r="Y905" s="309" t="e">
        <f t="shared" si="356"/>
        <v>#DIV/0!</v>
      </c>
      <c r="Z905" s="342" t="e">
        <f t="shared" si="357"/>
        <v>#DIV/0!</v>
      </c>
      <c r="AA905" s="343">
        <f>SUM(L$2:L905)-SUM(AB$2:AB905)</f>
        <v>-121168.22099999998</v>
      </c>
      <c r="AB905" s="344"/>
      <c r="AC905" s="345" t="e">
        <f t="shared" si="358"/>
        <v>#DIV/0!</v>
      </c>
      <c r="AD905" s="345" t="e">
        <f t="shared" si="359"/>
        <v>#DIV/0!</v>
      </c>
    </row>
    <row r="906" spans="1:30" x14ac:dyDescent="0.25">
      <c r="A906" s="402"/>
      <c r="B906" s="336"/>
      <c r="C906" s="299"/>
      <c r="D906" s="147"/>
      <c r="E906" s="22"/>
      <c r="F906" s="158">
        <f t="shared" si="339"/>
        <v>14980</v>
      </c>
      <c r="G906" s="309">
        <f t="shared" si="340"/>
        <v>8.0890000667556734</v>
      </c>
      <c r="H906" s="159">
        <f t="shared" si="341"/>
        <v>121173.22099999998</v>
      </c>
      <c r="I906" s="347">
        <f t="shared" si="342"/>
        <v>-121173.22099999998</v>
      </c>
      <c r="J906" s="310">
        <f t="shared" si="343"/>
        <v>-1</v>
      </c>
      <c r="K906" s="159">
        <f t="shared" si="344"/>
        <v>0</v>
      </c>
      <c r="L906" s="159">
        <f t="shared" si="345"/>
        <v>-5</v>
      </c>
      <c r="M906" s="159">
        <f t="shared" si="346"/>
        <v>5</v>
      </c>
      <c r="N906" s="159">
        <f t="shared" si="347"/>
        <v>0</v>
      </c>
      <c r="O906" s="46"/>
      <c r="P906" s="309">
        <f t="shared" si="348"/>
        <v>-8.0890000667556734</v>
      </c>
      <c r="Q906" s="159">
        <f t="shared" si="349"/>
        <v>-5</v>
      </c>
      <c r="R906" s="341"/>
      <c r="S906" s="341">
        <f t="shared" si="350"/>
        <v>-43656.220999999976</v>
      </c>
      <c r="T906" s="341" t="e">
        <f t="shared" si="351"/>
        <v>#DIV/0!</v>
      </c>
      <c r="U906" s="341" t="e">
        <f t="shared" si="352"/>
        <v>#DIV/0!</v>
      </c>
      <c r="V906" s="159">
        <f t="shared" si="353"/>
        <v>77517</v>
      </c>
      <c r="W906" s="309" t="e">
        <f t="shared" si="354"/>
        <v>#DIV/0!</v>
      </c>
      <c r="X906" s="309" t="e">
        <f t="shared" si="355"/>
        <v>#DIV/0!</v>
      </c>
      <c r="Y906" s="309" t="e">
        <f t="shared" si="356"/>
        <v>#DIV/0!</v>
      </c>
      <c r="Z906" s="342" t="e">
        <f t="shared" si="357"/>
        <v>#DIV/0!</v>
      </c>
      <c r="AA906" s="343">
        <f>SUM(L$2:L906)-SUM(AB$2:AB906)</f>
        <v>-121173.22099999998</v>
      </c>
      <c r="AB906" s="344"/>
      <c r="AC906" s="345" t="e">
        <f t="shared" si="358"/>
        <v>#DIV/0!</v>
      </c>
      <c r="AD906" s="345" t="e">
        <f t="shared" si="359"/>
        <v>#DIV/0!</v>
      </c>
    </row>
    <row r="907" spans="1:30" x14ac:dyDescent="0.25">
      <c r="A907" s="402"/>
      <c r="B907" s="336"/>
      <c r="C907" s="299"/>
      <c r="D907" s="147"/>
      <c r="E907" s="22"/>
      <c r="F907" s="158">
        <f t="shared" si="339"/>
        <v>14980</v>
      </c>
      <c r="G907" s="309">
        <f t="shared" si="340"/>
        <v>8.0893338451268342</v>
      </c>
      <c r="H907" s="159">
        <f t="shared" si="341"/>
        <v>121178.22099999998</v>
      </c>
      <c r="I907" s="347">
        <f t="shared" si="342"/>
        <v>-121178.22099999998</v>
      </c>
      <c r="J907" s="310">
        <f t="shared" si="343"/>
        <v>-1</v>
      </c>
      <c r="K907" s="159">
        <f t="shared" si="344"/>
        <v>0</v>
      </c>
      <c r="L907" s="159">
        <f t="shared" si="345"/>
        <v>-5</v>
      </c>
      <c r="M907" s="159">
        <f t="shared" si="346"/>
        <v>5</v>
      </c>
      <c r="N907" s="159">
        <f t="shared" si="347"/>
        <v>0</v>
      </c>
      <c r="O907" s="46"/>
      <c r="P907" s="309">
        <f t="shared" si="348"/>
        <v>-8.0893338451268342</v>
      </c>
      <c r="Q907" s="159">
        <f t="shared" si="349"/>
        <v>-5</v>
      </c>
      <c r="R907" s="341"/>
      <c r="S907" s="341">
        <f t="shared" si="350"/>
        <v>-43661.220999999976</v>
      </c>
      <c r="T907" s="341" t="e">
        <f t="shared" si="351"/>
        <v>#DIV/0!</v>
      </c>
      <c r="U907" s="341" t="e">
        <f t="shared" si="352"/>
        <v>#DIV/0!</v>
      </c>
      <c r="V907" s="159">
        <f t="shared" si="353"/>
        <v>77517</v>
      </c>
      <c r="W907" s="309" t="e">
        <f t="shared" si="354"/>
        <v>#DIV/0!</v>
      </c>
      <c r="X907" s="309" t="e">
        <f t="shared" si="355"/>
        <v>#DIV/0!</v>
      </c>
      <c r="Y907" s="309" t="e">
        <f t="shared" si="356"/>
        <v>#DIV/0!</v>
      </c>
      <c r="Z907" s="342" t="e">
        <f t="shared" si="357"/>
        <v>#DIV/0!</v>
      </c>
      <c r="AA907" s="343">
        <f>SUM(L$2:L907)-SUM(AB$2:AB907)</f>
        <v>-121178.22099999998</v>
      </c>
      <c r="AB907" s="344"/>
      <c r="AC907" s="345" t="e">
        <f t="shared" si="358"/>
        <v>#DIV/0!</v>
      </c>
      <c r="AD907" s="345" t="e">
        <f t="shared" si="359"/>
        <v>#DIV/0!</v>
      </c>
    </row>
    <row r="908" spans="1:30" x14ac:dyDescent="0.25">
      <c r="A908" s="402"/>
      <c r="B908" s="336"/>
      <c r="C908" s="299"/>
      <c r="D908" s="147"/>
      <c r="E908" s="22"/>
      <c r="F908" s="158">
        <f t="shared" si="339"/>
        <v>14980</v>
      </c>
      <c r="G908" s="309">
        <f t="shared" si="340"/>
        <v>8.089667623497995</v>
      </c>
      <c r="H908" s="159">
        <f t="shared" si="341"/>
        <v>121183.22099999998</v>
      </c>
      <c r="I908" s="347">
        <f t="shared" si="342"/>
        <v>-121183.22099999998</v>
      </c>
      <c r="J908" s="310">
        <f t="shared" si="343"/>
        <v>-1</v>
      </c>
      <c r="K908" s="159">
        <f t="shared" si="344"/>
        <v>0</v>
      </c>
      <c r="L908" s="159">
        <f t="shared" si="345"/>
        <v>-5</v>
      </c>
      <c r="M908" s="159">
        <f t="shared" si="346"/>
        <v>5</v>
      </c>
      <c r="N908" s="159">
        <f t="shared" si="347"/>
        <v>0</v>
      </c>
      <c r="O908" s="46"/>
      <c r="P908" s="309">
        <f t="shared" si="348"/>
        <v>-8.089667623497995</v>
      </c>
      <c r="Q908" s="159">
        <f t="shared" si="349"/>
        <v>-5</v>
      </c>
      <c r="R908" s="341"/>
      <c r="S908" s="341">
        <f t="shared" si="350"/>
        <v>-43666.220999999976</v>
      </c>
      <c r="T908" s="341" t="e">
        <f t="shared" si="351"/>
        <v>#DIV/0!</v>
      </c>
      <c r="U908" s="341" t="e">
        <f t="shared" si="352"/>
        <v>#DIV/0!</v>
      </c>
      <c r="V908" s="159">
        <f t="shared" si="353"/>
        <v>77517</v>
      </c>
      <c r="W908" s="309" t="e">
        <f t="shared" si="354"/>
        <v>#DIV/0!</v>
      </c>
      <c r="X908" s="309" t="e">
        <f t="shared" si="355"/>
        <v>#DIV/0!</v>
      </c>
      <c r="Y908" s="309" t="e">
        <f t="shared" si="356"/>
        <v>#DIV/0!</v>
      </c>
      <c r="Z908" s="342" t="e">
        <f t="shared" si="357"/>
        <v>#DIV/0!</v>
      </c>
      <c r="AA908" s="343">
        <f>SUM(L$2:L908)-SUM(AB$2:AB908)</f>
        <v>-121183.22099999998</v>
      </c>
      <c r="AB908" s="344"/>
      <c r="AC908" s="345" t="e">
        <f t="shared" si="358"/>
        <v>#DIV/0!</v>
      </c>
      <c r="AD908" s="345" t="e">
        <f t="shared" si="359"/>
        <v>#DIV/0!</v>
      </c>
    </row>
    <row r="909" spans="1:30" x14ac:dyDescent="0.25">
      <c r="A909" s="402"/>
      <c r="B909" s="336"/>
      <c r="C909" s="299"/>
      <c r="D909" s="147"/>
      <c r="E909" s="22"/>
      <c r="F909" s="158">
        <f t="shared" si="339"/>
        <v>14980</v>
      </c>
      <c r="G909" s="309">
        <f t="shared" si="340"/>
        <v>8.0900014018691575</v>
      </c>
      <c r="H909" s="159">
        <f t="shared" si="341"/>
        <v>121188.22099999998</v>
      </c>
      <c r="I909" s="347">
        <f t="shared" si="342"/>
        <v>-121188.22099999998</v>
      </c>
      <c r="J909" s="310">
        <f t="shared" si="343"/>
        <v>-1</v>
      </c>
      <c r="K909" s="159">
        <f t="shared" si="344"/>
        <v>0</v>
      </c>
      <c r="L909" s="159">
        <f t="shared" si="345"/>
        <v>-5</v>
      </c>
      <c r="M909" s="159">
        <f t="shared" si="346"/>
        <v>5</v>
      </c>
      <c r="N909" s="159">
        <f t="shared" si="347"/>
        <v>0</v>
      </c>
      <c r="O909" s="46"/>
      <c r="P909" s="309">
        <f t="shared" si="348"/>
        <v>-8.0900014018691575</v>
      </c>
      <c r="Q909" s="159">
        <f t="shared" si="349"/>
        <v>-5</v>
      </c>
      <c r="R909" s="341"/>
      <c r="S909" s="341">
        <f t="shared" si="350"/>
        <v>-43671.220999999976</v>
      </c>
      <c r="T909" s="341" t="e">
        <f t="shared" si="351"/>
        <v>#DIV/0!</v>
      </c>
      <c r="U909" s="341" t="e">
        <f t="shared" si="352"/>
        <v>#DIV/0!</v>
      </c>
      <c r="V909" s="159">
        <f t="shared" si="353"/>
        <v>77517</v>
      </c>
      <c r="W909" s="309" t="e">
        <f t="shared" si="354"/>
        <v>#DIV/0!</v>
      </c>
      <c r="X909" s="309" t="e">
        <f t="shared" si="355"/>
        <v>#DIV/0!</v>
      </c>
      <c r="Y909" s="309" t="e">
        <f t="shared" si="356"/>
        <v>#DIV/0!</v>
      </c>
      <c r="Z909" s="342" t="e">
        <f t="shared" si="357"/>
        <v>#DIV/0!</v>
      </c>
      <c r="AA909" s="343">
        <f>SUM(L$2:L909)-SUM(AB$2:AB909)</f>
        <v>-121188.22099999998</v>
      </c>
      <c r="AB909" s="344"/>
      <c r="AC909" s="345" t="e">
        <f t="shared" si="358"/>
        <v>#DIV/0!</v>
      </c>
      <c r="AD909" s="345" t="e">
        <f t="shared" si="359"/>
        <v>#DIV/0!</v>
      </c>
    </row>
    <row r="910" spans="1:30" x14ac:dyDescent="0.25">
      <c r="A910" s="402"/>
      <c r="B910" s="336"/>
      <c r="C910" s="299"/>
      <c r="D910" s="147"/>
      <c r="E910" s="22"/>
      <c r="F910" s="158">
        <f t="shared" si="339"/>
        <v>14980</v>
      </c>
      <c r="G910" s="309">
        <f t="shared" si="340"/>
        <v>8.0903351802403183</v>
      </c>
      <c r="H910" s="159">
        <f t="shared" si="341"/>
        <v>121193.22099999998</v>
      </c>
      <c r="I910" s="347">
        <f t="shared" si="342"/>
        <v>-121193.22099999998</v>
      </c>
      <c r="J910" s="310">
        <f t="shared" si="343"/>
        <v>-1</v>
      </c>
      <c r="K910" s="159">
        <f t="shared" si="344"/>
        <v>0</v>
      </c>
      <c r="L910" s="159">
        <f t="shared" si="345"/>
        <v>-5</v>
      </c>
      <c r="M910" s="159">
        <f t="shared" si="346"/>
        <v>5</v>
      </c>
      <c r="N910" s="159">
        <f t="shared" si="347"/>
        <v>0</v>
      </c>
      <c r="O910" s="46"/>
      <c r="P910" s="309">
        <f t="shared" si="348"/>
        <v>-8.0903351802403183</v>
      </c>
      <c r="Q910" s="159">
        <f t="shared" si="349"/>
        <v>-5</v>
      </c>
      <c r="R910" s="341"/>
      <c r="S910" s="341">
        <f t="shared" si="350"/>
        <v>-43676.220999999976</v>
      </c>
      <c r="T910" s="341" t="e">
        <f t="shared" si="351"/>
        <v>#DIV/0!</v>
      </c>
      <c r="U910" s="341" t="e">
        <f t="shared" si="352"/>
        <v>#DIV/0!</v>
      </c>
      <c r="V910" s="159">
        <f t="shared" si="353"/>
        <v>77517</v>
      </c>
      <c r="W910" s="309" t="e">
        <f t="shared" si="354"/>
        <v>#DIV/0!</v>
      </c>
      <c r="X910" s="309" t="e">
        <f t="shared" si="355"/>
        <v>#DIV/0!</v>
      </c>
      <c r="Y910" s="309" t="e">
        <f t="shared" si="356"/>
        <v>#DIV/0!</v>
      </c>
      <c r="Z910" s="342" t="e">
        <f t="shared" si="357"/>
        <v>#DIV/0!</v>
      </c>
      <c r="AA910" s="343">
        <f>SUM(L$2:L910)-SUM(AB$2:AB910)</f>
        <v>-121193.22099999998</v>
      </c>
      <c r="AB910" s="344"/>
      <c r="AC910" s="345" t="e">
        <f t="shared" si="358"/>
        <v>#DIV/0!</v>
      </c>
      <c r="AD910" s="345" t="e">
        <f t="shared" si="359"/>
        <v>#DIV/0!</v>
      </c>
    </row>
    <row r="911" spans="1:30" x14ac:dyDescent="0.25">
      <c r="A911" s="402"/>
      <c r="B911" s="336"/>
      <c r="C911" s="299"/>
      <c r="D911" s="147"/>
      <c r="E911" s="22"/>
      <c r="F911" s="158">
        <f t="shared" si="339"/>
        <v>14980</v>
      </c>
      <c r="G911" s="309">
        <f t="shared" si="340"/>
        <v>8.0906689586114808</v>
      </c>
      <c r="H911" s="159">
        <f t="shared" si="341"/>
        <v>121198.22099999998</v>
      </c>
      <c r="I911" s="347">
        <f t="shared" si="342"/>
        <v>-121198.22099999998</v>
      </c>
      <c r="J911" s="310">
        <f t="shared" si="343"/>
        <v>-1</v>
      </c>
      <c r="K911" s="159">
        <f t="shared" si="344"/>
        <v>0</v>
      </c>
      <c r="L911" s="159">
        <f t="shared" si="345"/>
        <v>-5</v>
      </c>
      <c r="M911" s="159">
        <f t="shared" si="346"/>
        <v>5</v>
      </c>
      <c r="N911" s="159">
        <f t="shared" si="347"/>
        <v>0</v>
      </c>
      <c r="O911" s="46"/>
      <c r="P911" s="309">
        <f t="shared" si="348"/>
        <v>-8.0906689586114808</v>
      </c>
      <c r="Q911" s="159">
        <f t="shared" si="349"/>
        <v>-5</v>
      </c>
      <c r="R911" s="341"/>
      <c r="S911" s="341">
        <f t="shared" si="350"/>
        <v>-43681.220999999976</v>
      </c>
      <c r="T911" s="341" t="e">
        <f t="shared" si="351"/>
        <v>#DIV/0!</v>
      </c>
      <c r="U911" s="341" t="e">
        <f t="shared" si="352"/>
        <v>#DIV/0!</v>
      </c>
      <c r="V911" s="159">
        <f t="shared" si="353"/>
        <v>77517</v>
      </c>
      <c r="W911" s="309" t="e">
        <f t="shared" si="354"/>
        <v>#DIV/0!</v>
      </c>
      <c r="X911" s="309" t="e">
        <f t="shared" si="355"/>
        <v>#DIV/0!</v>
      </c>
      <c r="Y911" s="309" t="e">
        <f t="shared" si="356"/>
        <v>#DIV/0!</v>
      </c>
      <c r="Z911" s="342" t="e">
        <f t="shared" si="357"/>
        <v>#DIV/0!</v>
      </c>
      <c r="AA911" s="343">
        <f>SUM(L$2:L911)-SUM(AB$2:AB911)</f>
        <v>-121198.22099999998</v>
      </c>
      <c r="AB911" s="344"/>
      <c r="AC911" s="345" t="e">
        <f t="shared" si="358"/>
        <v>#DIV/0!</v>
      </c>
      <c r="AD911" s="345" t="e">
        <f t="shared" si="359"/>
        <v>#DIV/0!</v>
      </c>
    </row>
    <row r="912" spans="1:30" x14ac:dyDescent="0.25">
      <c r="A912" s="402"/>
      <c r="B912" s="336"/>
      <c r="C912" s="299"/>
      <c r="D912" s="147"/>
      <c r="E912" s="22"/>
      <c r="F912" s="158">
        <f t="shared" si="339"/>
        <v>14980</v>
      </c>
      <c r="G912" s="309">
        <f t="shared" si="340"/>
        <v>8.0910027369826416</v>
      </c>
      <c r="H912" s="159">
        <f t="shared" si="341"/>
        <v>121203.22099999998</v>
      </c>
      <c r="I912" s="347">
        <f t="shared" si="342"/>
        <v>-121203.22099999998</v>
      </c>
      <c r="J912" s="310">
        <f t="shared" si="343"/>
        <v>-1</v>
      </c>
      <c r="K912" s="159">
        <f t="shared" si="344"/>
        <v>0</v>
      </c>
      <c r="L912" s="159">
        <f t="shared" si="345"/>
        <v>-5</v>
      </c>
      <c r="M912" s="159">
        <f t="shared" si="346"/>
        <v>5</v>
      </c>
      <c r="N912" s="159">
        <f t="shared" si="347"/>
        <v>0</v>
      </c>
      <c r="O912" s="46"/>
      <c r="P912" s="309">
        <f t="shared" si="348"/>
        <v>-8.0910027369826416</v>
      </c>
      <c r="Q912" s="159">
        <f t="shared" si="349"/>
        <v>-5</v>
      </c>
      <c r="R912" s="341"/>
      <c r="S912" s="341">
        <f t="shared" si="350"/>
        <v>-43686.220999999976</v>
      </c>
      <c r="T912" s="341" t="e">
        <f t="shared" si="351"/>
        <v>#DIV/0!</v>
      </c>
      <c r="U912" s="341" t="e">
        <f t="shared" si="352"/>
        <v>#DIV/0!</v>
      </c>
      <c r="V912" s="159">
        <f t="shared" si="353"/>
        <v>77517</v>
      </c>
      <c r="W912" s="309" t="e">
        <f t="shared" si="354"/>
        <v>#DIV/0!</v>
      </c>
      <c r="X912" s="309" t="e">
        <f t="shared" si="355"/>
        <v>#DIV/0!</v>
      </c>
      <c r="Y912" s="309" t="e">
        <f t="shared" si="356"/>
        <v>#DIV/0!</v>
      </c>
      <c r="Z912" s="342" t="e">
        <f t="shared" si="357"/>
        <v>#DIV/0!</v>
      </c>
      <c r="AA912" s="343">
        <f>SUM(L$2:L912)-SUM(AB$2:AB912)</f>
        <v>-121203.22099999998</v>
      </c>
      <c r="AB912" s="344"/>
      <c r="AC912" s="345" t="e">
        <f t="shared" si="358"/>
        <v>#DIV/0!</v>
      </c>
      <c r="AD912" s="345" t="e">
        <f t="shared" si="359"/>
        <v>#DIV/0!</v>
      </c>
    </row>
    <row r="913" spans="1:30" x14ac:dyDescent="0.25">
      <c r="A913" s="402"/>
      <c r="B913" s="336"/>
      <c r="C913" s="299"/>
      <c r="D913" s="147"/>
      <c r="E913" s="22"/>
      <c r="F913" s="158">
        <f t="shared" si="339"/>
        <v>14980</v>
      </c>
      <c r="G913" s="309">
        <f t="shared" si="340"/>
        <v>8.0913365153538042</v>
      </c>
      <c r="H913" s="159">
        <f t="shared" si="341"/>
        <v>121208.22099999998</v>
      </c>
      <c r="I913" s="347">
        <f t="shared" si="342"/>
        <v>-121208.22099999998</v>
      </c>
      <c r="J913" s="310">
        <f t="shared" si="343"/>
        <v>-1</v>
      </c>
      <c r="K913" s="159">
        <f t="shared" si="344"/>
        <v>0</v>
      </c>
      <c r="L913" s="159">
        <f t="shared" si="345"/>
        <v>-5</v>
      </c>
      <c r="M913" s="159">
        <f t="shared" si="346"/>
        <v>5</v>
      </c>
      <c r="N913" s="159">
        <f t="shared" si="347"/>
        <v>0</v>
      </c>
      <c r="O913" s="46"/>
      <c r="P913" s="309">
        <f t="shared" si="348"/>
        <v>-8.0913365153538042</v>
      </c>
      <c r="Q913" s="159">
        <f t="shared" si="349"/>
        <v>-5</v>
      </c>
      <c r="R913" s="341"/>
      <c r="S913" s="341">
        <f t="shared" si="350"/>
        <v>-43691.220999999976</v>
      </c>
      <c r="T913" s="341" t="e">
        <f t="shared" si="351"/>
        <v>#DIV/0!</v>
      </c>
      <c r="U913" s="341" t="e">
        <f t="shared" si="352"/>
        <v>#DIV/0!</v>
      </c>
      <c r="V913" s="159">
        <f t="shared" si="353"/>
        <v>77517</v>
      </c>
      <c r="W913" s="309" t="e">
        <f t="shared" si="354"/>
        <v>#DIV/0!</v>
      </c>
      <c r="X913" s="309" t="e">
        <f t="shared" si="355"/>
        <v>#DIV/0!</v>
      </c>
      <c r="Y913" s="309" t="e">
        <f t="shared" si="356"/>
        <v>#DIV/0!</v>
      </c>
      <c r="Z913" s="342" t="e">
        <f t="shared" si="357"/>
        <v>#DIV/0!</v>
      </c>
      <c r="AA913" s="343">
        <f>SUM(L$2:L913)-SUM(AB$2:AB913)</f>
        <v>-121208.22099999998</v>
      </c>
      <c r="AB913" s="344"/>
      <c r="AC913" s="345" t="e">
        <f t="shared" si="358"/>
        <v>#DIV/0!</v>
      </c>
      <c r="AD913" s="345" t="e">
        <f t="shared" si="359"/>
        <v>#DIV/0!</v>
      </c>
    </row>
    <row r="914" spans="1:30" x14ac:dyDescent="0.25">
      <c r="A914" s="402"/>
      <c r="B914" s="336"/>
      <c r="C914" s="299"/>
      <c r="D914" s="147"/>
      <c r="E914" s="22"/>
      <c r="F914" s="158">
        <f t="shared" si="339"/>
        <v>14980</v>
      </c>
      <c r="G914" s="309">
        <f t="shared" si="340"/>
        <v>8.0916702937249649</v>
      </c>
      <c r="H914" s="159">
        <f t="shared" si="341"/>
        <v>121213.22099999998</v>
      </c>
      <c r="I914" s="347">
        <f t="shared" si="342"/>
        <v>-121213.22099999998</v>
      </c>
      <c r="J914" s="310">
        <f t="shared" si="343"/>
        <v>-1</v>
      </c>
      <c r="K914" s="159">
        <f t="shared" si="344"/>
        <v>0</v>
      </c>
      <c r="L914" s="159">
        <f t="shared" si="345"/>
        <v>-5</v>
      </c>
      <c r="M914" s="159">
        <f t="shared" si="346"/>
        <v>5</v>
      </c>
      <c r="N914" s="159">
        <f t="shared" si="347"/>
        <v>0</v>
      </c>
      <c r="O914" s="46"/>
      <c r="P914" s="309">
        <f t="shared" si="348"/>
        <v>-8.0916702937249649</v>
      </c>
      <c r="Q914" s="159">
        <f t="shared" si="349"/>
        <v>-5</v>
      </c>
      <c r="R914" s="341"/>
      <c r="S914" s="341">
        <f t="shared" si="350"/>
        <v>-43696.220999999976</v>
      </c>
      <c r="T914" s="341" t="e">
        <f t="shared" si="351"/>
        <v>#DIV/0!</v>
      </c>
      <c r="U914" s="341" t="e">
        <f t="shared" si="352"/>
        <v>#DIV/0!</v>
      </c>
      <c r="V914" s="159">
        <f t="shared" si="353"/>
        <v>77517</v>
      </c>
      <c r="W914" s="309" t="e">
        <f t="shared" si="354"/>
        <v>#DIV/0!</v>
      </c>
      <c r="X914" s="309" t="e">
        <f t="shared" si="355"/>
        <v>#DIV/0!</v>
      </c>
      <c r="Y914" s="309" t="e">
        <f t="shared" si="356"/>
        <v>#DIV/0!</v>
      </c>
      <c r="Z914" s="342" t="e">
        <f t="shared" si="357"/>
        <v>#DIV/0!</v>
      </c>
      <c r="AA914" s="343">
        <f>SUM(L$2:L914)-SUM(AB$2:AB914)</f>
        <v>-121213.22099999998</v>
      </c>
      <c r="AB914" s="344"/>
      <c r="AC914" s="345" t="e">
        <f t="shared" si="358"/>
        <v>#DIV/0!</v>
      </c>
      <c r="AD914" s="345" t="e">
        <f t="shared" si="359"/>
        <v>#DIV/0!</v>
      </c>
    </row>
    <row r="915" spans="1:30" x14ac:dyDescent="0.25">
      <c r="A915" s="402"/>
      <c r="B915" s="336"/>
      <c r="C915" s="299"/>
      <c r="D915" s="147"/>
      <c r="E915" s="22"/>
      <c r="F915" s="158">
        <f t="shared" si="339"/>
        <v>14980</v>
      </c>
      <c r="G915" s="309">
        <f t="shared" si="340"/>
        <v>8.0920040720961257</v>
      </c>
      <c r="H915" s="159">
        <f t="shared" si="341"/>
        <v>121218.22099999998</v>
      </c>
      <c r="I915" s="347">
        <f t="shared" si="342"/>
        <v>-121218.22099999998</v>
      </c>
      <c r="J915" s="310">
        <f t="shared" si="343"/>
        <v>-1</v>
      </c>
      <c r="K915" s="159">
        <f t="shared" si="344"/>
        <v>0</v>
      </c>
      <c r="L915" s="159">
        <f t="shared" si="345"/>
        <v>-5</v>
      </c>
      <c r="M915" s="159">
        <f t="shared" si="346"/>
        <v>5</v>
      </c>
      <c r="N915" s="159">
        <f t="shared" si="347"/>
        <v>0</v>
      </c>
      <c r="O915" s="46"/>
      <c r="P915" s="309">
        <f t="shared" si="348"/>
        <v>-8.0920040720961257</v>
      </c>
      <c r="Q915" s="159">
        <f t="shared" si="349"/>
        <v>-5</v>
      </c>
      <c r="R915" s="341"/>
      <c r="S915" s="341">
        <f t="shared" si="350"/>
        <v>-43701.220999999976</v>
      </c>
      <c r="T915" s="341" t="e">
        <f t="shared" si="351"/>
        <v>#DIV/0!</v>
      </c>
      <c r="U915" s="341" t="e">
        <f t="shared" si="352"/>
        <v>#DIV/0!</v>
      </c>
      <c r="V915" s="159">
        <f t="shared" si="353"/>
        <v>77517</v>
      </c>
      <c r="W915" s="309" t="e">
        <f t="shared" si="354"/>
        <v>#DIV/0!</v>
      </c>
      <c r="X915" s="309" t="e">
        <f t="shared" si="355"/>
        <v>#DIV/0!</v>
      </c>
      <c r="Y915" s="309" t="e">
        <f t="shared" si="356"/>
        <v>#DIV/0!</v>
      </c>
      <c r="Z915" s="342" t="e">
        <f t="shared" si="357"/>
        <v>#DIV/0!</v>
      </c>
      <c r="AA915" s="343">
        <f>SUM(L$2:L915)-SUM(AB$2:AB915)</f>
        <v>-121218.22099999998</v>
      </c>
      <c r="AB915" s="344"/>
      <c r="AC915" s="345" t="e">
        <f t="shared" si="358"/>
        <v>#DIV/0!</v>
      </c>
      <c r="AD915" s="345" t="e">
        <f t="shared" si="359"/>
        <v>#DIV/0!</v>
      </c>
    </row>
    <row r="916" spans="1:30" x14ac:dyDescent="0.25">
      <c r="A916" s="402"/>
      <c r="B916" s="336"/>
      <c r="C916" s="299"/>
      <c r="D916" s="147"/>
      <c r="E916" s="22"/>
      <c r="F916" s="158">
        <f t="shared" si="339"/>
        <v>14980</v>
      </c>
      <c r="G916" s="309">
        <f t="shared" si="340"/>
        <v>8.0923378504672883</v>
      </c>
      <c r="H916" s="159">
        <f t="shared" si="341"/>
        <v>121223.22099999998</v>
      </c>
      <c r="I916" s="347">
        <f t="shared" si="342"/>
        <v>-121223.22099999998</v>
      </c>
      <c r="J916" s="310">
        <f t="shared" si="343"/>
        <v>-1</v>
      </c>
      <c r="K916" s="159">
        <f t="shared" si="344"/>
        <v>0</v>
      </c>
      <c r="L916" s="159">
        <f t="shared" si="345"/>
        <v>-5</v>
      </c>
      <c r="M916" s="159">
        <f t="shared" si="346"/>
        <v>5</v>
      </c>
      <c r="N916" s="159">
        <f t="shared" si="347"/>
        <v>0</v>
      </c>
      <c r="O916" s="46"/>
      <c r="P916" s="309">
        <f t="shared" si="348"/>
        <v>-8.0923378504672883</v>
      </c>
      <c r="Q916" s="159">
        <f t="shared" si="349"/>
        <v>-5</v>
      </c>
      <c r="R916" s="341"/>
      <c r="S916" s="341">
        <f t="shared" si="350"/>
        <v>-43706.220999999976</v>
      </c>
      <c r="T916" s="341" t="e">
        <f t="shared" si="351"/>
        <v>#DIV/0!</v>
      </c>
      <c r="U916" s="341" t="e">
        <f t="shared" si="352"/>
        <v>#DIV/0!</v>
      </c>
      <c r="V916" s="159">
        <f t="shared" si="353"/>
        <v>77517</v>
      </c>
      <c r="W916" s="309" t="e">
        <f t="shared" si="354"/>
        <v>#DIV/0!</v>
      </c>
      <c r="X916" s="309" t="e">
        <f t="shared" si="355"/>
        <v>#DIV/0!</v>
      </c>
      <c r="Y916" s="309" t="e">
        <f t="shared" si="356"/>
        <v>#DIV/0!</v>
      </c>
      <c r="Z916" s="342" t="e">
        <f t="shared" si="357"/>
        <v>#DIV/0!</v>
      </c>
      <c r="AA916" s="343">
        <f>SUM(L$2:L916)-SUM(AB$2:AB916)</f>
        <v>-121223.22099999998</v>
      </c>
      <c r="AB916" s="344"/>
      <c r="AC916" s="345" t="e">
        <f t="shared" si="358"/>
        <v>#DIV/0!</v>
      </c>
      <c r="AD916" s="345" t="e">
        <f t="shared" si="359"/>
        <v>#DIV/0!</v>
      </c>
    </row>
    <row r="917" spans="1:30" x14ac:dyDescent="0.25">
      <c r="A917" s="402"/>
      <c r="B917" s="336"/>
      <c r="C917" s="299"/>
      <c r="D917" s="147"/>
      <c r="E917" s="22"/>
      <c r="F917" s="158">
        <f t="shared" si="339"/>
        <v>14980</v>
      </c>
      <c r="G917" s="309">
        <f t="shared" si="340"/>
        <v>8.092671628838449</v>
      </c>
      <c r="H917" s="159">
        <f t="shared" si="341"/>
        <v>121228.22099999998</v>
      </c>
      <c r="I917" s="347">
        <f t="shared" si="342"/>
        <v>-121228.22099999998</v>
      </c>
      <c r="J917" s="310">
        <f t="shared" si="343"/>
        <v>-1</v>
      </c>
      <c r="K917" s="159">
        <f t="shared" si="344"/>
        <v>0</v>
      </c>
      <c r="L917" s="159">
        <f t="shared" si="345"/>
        <v>-5</v>
      </c>
      <c r="M917" s="159">
        <f t="shared" si="346"/>
        <v>5</v>
      </c>
      <c r="N917" s="159">
        <f t="shared" si="347"/>
        <v>0</v>
      </c>
      <c r="O917" s="46"/>
      <c r="P917" s="309">
        <f t="shared" si="348"/>
        <v>-8.092671628838449</v>
      </c>
      <c r="Q917" s="159">
        <f t="shared" si="349"/>
        <v>-5</v>
      </c>
      <c r="R917" s="341"/>
      <c r="S917" s="341">
        <f t="shared" si="350"/>
        <v>-43711.220999999976</v>
      </c>
      <c r="T917" s="341" t="e">
        <f t="shared" si="351"/>
        <v>#DIV/0!</v>
      </c>
      <c r="U917" s="341" t="e">
        <f t="shared" si="352"/>
        <v>#DIV/0!</v>
      </c>
      <c r="V917" s="159">
        <f t="shared" si="353"/>
        <v>77517</v>
      </c>
      <c r="W917" s="309" t="e">
        <f t="shared" si="354"/>
        <v>#DIV/0!</v>
      </c>
      <c r="X917" s="309" t="e">
        <f t="shared" si="355"/>
        <v>#DIV/0!</v>
      </c>
      <c r="Y917" s="309" t="e">
        <f t="shared" si="356"/>
        <v>#DIV/0!</v>
      </c>
      <c r="Z917" s="342" t="e">
        <f t="shared" si="357"/>
        <v>#DIV/0!</v>
      </c>
      <c r="AA917" s="343">
        <f>SUM(L$2:L917)-SUM(AB$2:AB917)</f>
        <v>-121228.22099999998</v>
      </c>
      <c r="AB917" s="344"/>
      <c r="AC917" s="345" t="e">
        <f t="shared" si="358"/>
        <v>#DIV/0!</v>
      </c>
      <c r="AD917" s="345" t="e">
        <f t="shared" si="359"/>
        <v>#DIV/0!</v>
      </c>
    </row>
    <row r="918" spans="1:30" x14ac:dyDescent="0.25">
      <c r="A918" s="402"/>
      <c r="B918" s="336"/>
      <c r="C918" s="299"/>
      <c r="D918" s="147"/>
      <c r="E918" s="22"/>
      <c r="F918" s="158">
        <f t="shared" si="339"/>
        <v>14980</v>
      </c>
      <c r="G918" s="309">
        <f t="shared" si="340"/>
        <v>8.0930054072096116</v>
      </c>
      <c r="H918" s="159">
        <f t="shared" si="341"/>
        <v>121233.22099999998</v>
      </c>
      <c r="I918" s="347">
        <f t="shared" si="342"/>
        <v>-121233.22099999998</v>
      </c>
      <c r="J918" s="310">
        <f t="shared" si="343"/>
        <v>-1</v>
      </c>
      <c r="K918" s="159">
        <f t="shared" si="344"/>
        <v>0</v>
      </c>
      <c r="L918" s="159">
        <f t="shared" si="345"/>
        <v>-5</v>
      </c>
      <c r="M918" s="159">
        <f t="shared" si="346"/>
        <v>5</v>
      </c>
      <c r="N918" s="159">
        <f t="shared" si="347"/>
        <v>0</v>
      </c>
      <c r="O918" s="46"/>
      <c r="P918" s="309">
        <f t="shared" si="348"/>
        <v>-8.0930054072096116</v>
      </c>
      <c r="Q918" s="159">
        <f t="shared" si="349"/>
        <v>-5</v>
      </c>
      <c r="R918" s="341"/>
      <c r="S918" s="341">
        <f t="shared" si="350"/>
        <v>-43716.220999999976</v>
      </c>
      <c r="T918" s="341" t="e">
        <f t="shared" si="351"/>
        <v>#DIV/0!</v>
      </c>
      <c r="U918" s="341" t="e">
        <f t="shared" si="352"/>
        <v>#DIV/0!</v>
      </c>
      <c r="V918" s="159">
        <f t="shared" si="353"/>
        <v>77517</v>
      </c>
      <c r="W918" s="309" t="e">
        <f t="shared" si="354"/>
        <v>#DIV/0!</v>
      </c>
      <c r="X918" s="309" t="e">
        <f t="shared" si="355"/>
        <v>#DIV/0!</v>
      </c>
      <c r="Y918" s="309" t="e">
        <f t="shared" si="356"/>
        <v>#DIV/0!</v>
      </c>
      <c r="Z918" s="342" t="e">
        <f t="shared" si="357"/>
        <v>#DIV/0!</v>
      </c>
      <c r="AA918" s="343">
        <f>SUM(L$2:L918)-SUM(AB$2:AB918)</f>
        <v>-121233.22099999998</v>
      </c>
      <c r="AB918" s="344"/>
      <c r="AC918" s="345" t="e">
        <f t="shared" si="358"/>
        <v>#DIV/0!</v>
      </c>
      <c r="AD918" s="345" t="e">
        <f t="shared" si="359"/>
        <v>#DIV/0!</v>
      </c>
    </row>
    <row r="919" spans="1:30" x14ac:dyDescent="0.25">
      <c r="A919" s="402"/>
      <c r="B919" s="336"/>
      <c r="C919" s="299"/>
      <c r="D919" s="147"/>
      <c r="E919" s="22"/>
      <c r="F919" s="158">
        <f t="shared" si="339"/>
        <v>14980</v>
      </c>
      <c r="G919" s="309">
        <f t="shared" si="340"/>
        <v>8.0933391855807724</v>
      </c>
      <c r="H919" s="159">
        <f t="shared" si="341"/>
        <v>121238.22099999998</v>
      </c>
      <c r="I919" s="347">
        <f t="shared" si="342"/>
        <v>-121238.22099999998</v>
      </c>
      <c r="J919" s="310">
        <f t="shared" si="343"/>
        <v>-1</v>
      </c>
      <c r="K919" s="159">
        <f t="shared" si="344"/>
        <v>0</v>
      </c>
      <c r="L919" s="159">
        <f t="shared" si="345"/>
        <v>-5</v>
      </c>
      <c r="M919" s="159">
        <f t="shared" si="346"/>
        <v>5</v>
      </c>
      <c r="N919" s="159">
        <f t="shared" si="347"/>
        <v>0</v>
      </c>
      <c r="O919" s="46"/>
      <c r="P919" s="309">
        <f t="shared" si="348"/>
        <v>-8.0933391855807724</v>
      </c>
      <c r="Q919" s="159">
        <f t="shared" si="349"/>
        <v>-5</v>
      </c>
      <c r="R919" s="341"/>
      <c r="S919" s="341">
        <f t="shared" si="350"/>
        <v>-43721.220999999976</v>
      </c>
      <c r="T919" s="341" t="e">
        <f t="shared" si="351"/>
        <v>#DIV/0!</v>
      </c>
      <c r="U919" s="341" t="e">
        <f t="shared" si="352"/>
        <v>#DIV/0!</v>
      </c>
      <c r="V919" s="159">
        <f t="shared" si="353"/>
        <v>77517</v>
      </c>
      <c r="W919" s="309" t="e">
        <f t="shared" si="354"/>
        <v>#DIV/0!</v>
      </c>
      <c r="X919" s="309" t="e">
        <f t="shared" si="355"/>
        <v>#DIV/0!</v>
      </c>
      <c r="Y919" s="309" t="e">
        <f t="shared" si="356"/>
        <v>#DIV/0!</v>
      </c>
      <c r="Z919" s="342" t="e">
        <f t="shared" si="357"/>
        <v>#DIV/0!</v>
      </c>
      <c r="AA919" s="343">
        <f>SUM(L$2:L919)-SUM(AB$2:AB919)</f>
        <v>-121238.22099999998</v>
      </c>
      <c r="AB919" s="344"/>
      <c r="AC919" s="345" t="e">
        <f t="shared" si="358"/>
        <v>#DIV/0!</v>
      </c>
      <c r="AD919" s="345" t="e">
        <f t="shared" si="359"/>
        <v>#DIV/0!</v>
      </c>
    </row>
    <row r="920" spans="1:30" x14ac:dyDescent="0.25">
      <c r="A920" s="402"/>
      <c r="B920" s="336"/>
      <c r="C920" s="299"/>
      <c r="D920" s="147"/>
      <c r="E920" s="22"/>
      <c r="F920" s="158">
        <f t="shared" si="339"/>
        <v>14980</v>
      </c>
      <c r="G920" s="309">
        <f t="shared" si="340"/>
        <v>8.0936729639519349</v>
      </c>
      <c r="H920" s="159">
        <f t="shared" si="341"/>
        <v>121243.22099999998</v>
      </c>
      <c r="I920" s="347">
        <f t="shared" si="342"/>
        <v>-121243.22099999998</v>
      </c>
      <c r="J920" s="310">
        <f t="shared" si="343"/>
        <v>-1</v>
      </c>
      <c r="K920" s="159">
        <f t="shared" si="344"/>
        <v>0</v>
      </c>
      <c r="L920" s="159">
        <f t="shared" si="345"/>
        <v>-5</v>
      </c>
      <c r="M920" s="159">
        <f t="shared" si="346"/>
        <v>5</v>
      </c>
      <c r="N920" s="159">
        <f t="shared" si="347"/>
        <v>0</v>
      </c>
      <c r="O920" s="46"/>
      <c r="P920" s="309">
        <f t="shared" si="348"/>
        <v>-8.0936729639519349</v>
      </c>
      <c r="Q920" s="159">
        <f t="shared" si="349"/>
        <v>-5</v>
      </c>
      <c r="R920" s="341"/>
      <c r="S920" s="341">
        <f t="shared" si="350"/>
        <v>-43726.220999999976</v>
      </c>
      <c r="T920" s="341" t="e">
        <f t="shared" si="351"/>
        <v>#DIV/0!</v>
      </c>
      <c r="U920" s="341" t="e">
        <f t="shared" si="352"/>
        <v>#DIV/0!</v>
      </c>
      <c r="V920" s="159">
        <f t="shared" si="353"/>
        <v>77517</v>
      </c>
      <c r="W920" s="309" t="e">
        <f t="shared" si="354"/>
        <v>#DIV/0!</v>
      </c>
      <c r="X920" s="309" t="e">
        <f t="shared" si="355"/>
        <v>#DIV/0!</v>
      </c>
      <c r="Y920" s="309" t="e">
        <f t="shared" si="356"/>
        <v>#DIV/0!</v>
      </c>
      <c r="Z920" s="342" t="e">
        <f t="shared" si="357"/>
        <v>#DIV/0!</v>
      </c>
      <c r="AA920" s="343">
        <f>SUM(L$2:L920)-SUM(AB$2:AB920)</f>
        <v>-121243.22099999998</v>
      </c>
      <c r="AB920" s="344"/>
      <c r="AC920" s="345" t="e">
        <f t="shared" si="358"/>
        <v>#DIV/0!</v>
      </c>
      <c r="AD920" s="345" t="e">
        <f t="shared" si="359"/>
        <v>#DIV/0!</v>
      </c>
    </row>
    <row r="921" spans="1:30" x14ac:dyDescent="0.25">
      <c r="A921" s="402"/>
      <c r="B921" s="336"/>
      <c r="C921" s="299"/>
      <c r="D921" s="147"/>
      <c r="E921" s="22"/>
      <c r="F921" s="158">
        <f t="shared" si="339"/>
        <v>14980</v>
      </c>
      <c r="G921" s="309">
        <f t="shared" si="340"/>
        <v>8.0940067423230957</v>
      </c>
      <c r="H921" s="159">
        <f t="shared" si="341"/>
        <v>121248.22099999998</v>
      </c>
      <c r="I921" s="347">
        <f t="shared" si="342"/>
        <v>-121248.22099999998</v>
      </c>
      <c r="J921" s="310">
        <f t="shared" si="343"/>
        <v>-1</v>
      </c>
      <c r="K921" s="159">
        <f t="shared" si="344"/>
        <v>0</v>
      </c>
      <c r="L921" s="159">
        <f t="shared" si="345"/>
        <v>-5</v>
      </c>
      <c r="M921" s="159">
        <f t="shared" si="346"/>
        <v>5</v>
      </c>
      <c r="N921" s="159">
        <f t="shared" si="347"/>
        <v>0</v>
      </c>
      <c r="O921" s="46"/>
      <c r="P921" s="309">
        <f t="shared" si="348"/>
        <v>-8.0940067423230957</v>
      </c>
      <c r="Q921" s="159">
        <f t="shared" si="349"/>
        <v>-5</v>
      </c>
      <c r="R921" s="341"/>
      <c r="S921" s="341">
        <f t="shared" si="350"/>
        <v>-43731.220999999976</v>
      </c>
      <c r="T921" s="341" t="e">
        <f t="shared" si="351"/>
        <v>#DIV/0!</v>
      </c>
      <c r="U921" s="341" t="e">
        <f t="shared" si="352"/>
        <v>#DIV/0!</v>
      </c>
      <c r="V921" s="159">
        <f t="shared" si="353"/>
        <v>77517</v>
      </c>
      <c r="W921" s="309" t="e">
        <f t="shared" si="354"/>
        <v>#DIV/0!</v>
      </c>
      <c r="X921" s="309" t="e">
        <f t="shared" si="355"/>
        <v>#DIV/0!</v>
      </c>
      <c r="Y921" s="309" t="e">
        <f t="shared" si="356"/>
        <v>#DIV/0!</v>
      </c>
      <c r="Z921" s="342" t="e">
        <f t="shared" si="357"/>
        <v>#DIV/0!</v>
      </c>
      <c r="AA921" s="343">
        <f>SUM(L$2:L921)-SUM(AB$2:AB921)</f>
        <v>-121248.22099999998</v>
      </c>
      <c r="AB921" s="344"/>
      <c r="AC921" s="345" t="e">
        <f t="shared" si="358"/>
        <v>#DIV/0!</v>
      </c>
      <c r="AD921" s="345" t="e">
        <f t="shared" si="359"/>
        <v>#DIV/0!</v>
      </c>
    </row>
    <row r="922" spans="1:30" x14ac:dyDescent="0.25">
      <c r="A922" s="402"/>
      <c r="B922" s="336"/>
      <c r="C922" s="299"/>
      <c r="D922" s="147"/>
      <c r="E922" s="22"/>
      <c r="F922" s="158">
        <f t="shared" si="339"/>
        <v>14980</v>
      </c>
      <c r="G922" s="309">
        <f t="shared" si="340"/>
        <v>8.0943405206942582</v>
      </c>
      <c r="H922" s="159">
        <f t="shared" si="341"/>
        <v>121253.22099999998</v>
      </c>
      <c r="I922" s="347">
        <f t="shared" si="342"/>
        <v>-121253.22099999998</v>
      </c>
      <c r="J922" s="310">
        <f t="shared" si="343"/>
        <v>-1</v>
      </c>
      <c r="K922" s="159">
        <f t="shared" si="344"/>
        <v>0</v>
      </c>
      <c r="L922" s="159">
        <f t="shared" si="345"/>
        <v>-5</v>
      </c>
      <c r="M922" s="159">
        <f t="shared" si="346"/>
        <v>5</v>
      </c>
      <c r="N922" s="159">
        <f t="shared" si="347"/>
        <v>0</v>
      </c>
      <c r="O922" s="46"/>
      <c r="P922" s="309">
        <f t="shared" si="348"/>
        <v>-8.0943405206942582</v>
      </c>
      <c r="Q922" s="159">
        <f t="shared" si="349"/>
        <v>-5</v>
      </c>
      <c r="R922" s="341"/>
      <c r="S922" s="341">
        <f t="shared" si="350"/>
        <v>-43736.220999999976</v>
      </c>
      <c r="T922" s="341" t="e">
        <f t="shared" si="351"/>
        <v>#DIV/0!</v>
      </c>
      <c r="U922" s="341" t="e">
        <f t="shared" si="352"/>
        <v>#DIV/0!</v>
      </c>
      <c r="V922" s="159">
        <f t="shared" si="353"/>
        <v>77517</v>
      </c>
      <c r="W922" s="309" t="e">
        <f t="shared" si="354"/>
        <v>#DIV/0!</v>
      </c>
      <c r="X922" s="309" t="e">
        <f t="shared" si="355"/>
        <v>#DIV/0!</v>
      </c>
      <c r="Y922" s="309" t="e">
        <f t="shared" si="356"/>
        <v>#DIV/0!</v>
      </c>
      <c r="Z922" s="342" t="e">
        <f t="shared" si="357"/>
        <v>#DIV/0!</v>
      </c>
      <c r="AA922" s="343">
        <f>SUM(L$2:L922)-SUM(AB$2:AB922)</f>
        <v>-121253.22099999998</v>
      </c>
      <c r="AB922" s="344"/>
      <c r="AC922" s="345" t="e">
        <f t="shared" si="358"/>
        <v>#DIV/0!</v>
      </c>
      <c r="AD922" s="345" t="e">
        <f t="shared" si="359"/>
        <v>#DIV/0!</v>
      </c>
    </row>
    <row r="923" spans="1:30" x14ac:dyDescent="0.25">
      <c r="A923" s="402"/>
      <c r="B923" s="336"/>
      <c r="C923" s="299"/>
      <c r="D923" s="147"/>
      <c r="E923" s="22"/>
      <c r="F923" s="158">
        <f t="shared" si="339"/>
        <v>14980</v>
      </c>
      <c r="G923" s="309">
        <f t="shared" si="340"/>
        <v>8.094674299065419</v>
      </c>
      <c r="H923" s="159">
        <f t="shared" si="341"/>
        <v>121258.22099999998</v>
      </c>
      <c r="I923" s="347">
        <f t="shared" si="342"/>
        <v>-121258.22099999998</v>
      </c>
      <c r="J923" s="310">
        <f t="shared" si="343"/>
        <v>-1</v>
      </c>
      <c r="K923" s="159">
        <f t="shared" si="344"/>
        <v>0</v>
      </c>
      <c r="L923" s="159">
        <f t="shared" si="345"/>
        <v>-5</v>
      </c>
      <c r="M923" s="159">
        <f t="shared" si="346"/>
        <v>5</v>
      </c>
      <c r="N923" s="159">
        <f t="shared" si="347"/>
        <v>0</v>
      </c>
      <c r="O923" s="46"/>
      <c r="P923" s="309">
        <f t="shared" si="348"/>
        <v>-8.094674299065419</v>
      </c>
      <c r="Q923" s="159">
        <f t="shared" si="349"/>
        <v>-5</v>
      </c>
      <c r="R923" s="341"/>
      <c r="S923" s="341">
        <f t="shared" si="350"/>
        <v>-43741.220999999976</v>
      </c>
      <c r="T923" s="341" t="e">
        <f t="shared" si="351"/>
        <v>#DIV/0!</v>
      </c>
      <c r="U923" s="341" t="e">
        <f t="shared" si="352"/>
        <v>#DIV/0!</v>
      </c>
      <c r="V923" s="159">
        <f t="shared" si="353"/>
        <v>77517</v>
      </c>
      <c r="W923" s="309" t="e">
        <f t="shared" si="354"/>
        <v>#DIV/0!</v>
      </c>
      <c r="X923" s="309" t="e">
        <f t="shared" si="355"/>
        <v>#DIV/0!</v>
      </c>
      <c r="Y923" s="309" t="e">
        <f t="shared" si="356"/>
        <v>#DIV/0!</v>
      </c>
      <c r="Z923" s="342" t="e">
        <f t="shared" si="357"/>
        <v>#DIV/0!</v>
      </c>
      <c r="AA923" s="343">
        <f>SUM(L$2:L923)-SUM(AB$2:AB923)</f>
        <v>-121258.22099999998</v>
      </c>
      <c r="AB923" s="344"/>
      <c r="AC923" s="345" t="e">
        <f t="shared" si="358"/>
        <v>#DIV/0!</v>
      </c>
      <c r="AD923" s="345" t="e">
        <f t="shared" si="359"/>
        <v>#DIV/0!</v>
      </c>
    </row>
    <row r="924" spans="1:30" x14ac:dyDescent="0.25">
      <c r="A924" s="402"/>
      <c r="B924" s="336"/>
      <c r="C924" s="299"/>
      <c r="D924" s="147"/>
      <c r="E924" s="22"/>
      <c r="F924" s="158">
        <f t="shared" si="339"/>
        <v>14980</v>
      </c>
      <c r="G924" s="309">
        <f t="shared" si="340"/>
        <v>8.0950080774365798</v>
      </c>
      <c r="H924" s="159">
        <f t="shared" si="341"/>
        <v>121263.22099999998</v>
      </c>
      <c r="I924" s="347">
        <f t="shared" si="342"/>
        <v>-121263.22099999998</v>
      </c>
      <c r="J924" s="310">
        <f t="shared" si="343"/>
        <v>-1</v>
      </c>
      <c r="K924" s="159">
        <f t="shared" si="344"/>
        <v>0</v>
      </c>
      <c r="L924" s="159">
        <f t="shared" si="345"/>
        <v>-5</v>
      </c>
      <c r="M924" s="159">
        <f t="shared" si="346"/>
        <v>5</v>
      </c>
      <c r="N924" s="159">
        <f t="shared" si="347"/>
        <v>0</v>
      </c>
      <c r="O924" s="46"/>
      <c r="P924" s="309">
        <f t="shared" si="348"/>
        <v>-8.0950080774365798</v>
      </c>
      <c r="Q924" s="159">
        <f t="shared" si="349"/>
        <v>-5</v>
      </c>
      <c r="R924" s="341"/>
      <c r="S924" s="341">
        <f t="shared" si="350"/>
        <v>-43746.220999999976</v>
      </c>
      <c r="T924" s="341" t="e">
        <f t="shared" si="351"/>
        <v>#DIV/0!</v>
      </c>
      <c r="U924" s="341" t="e">
        <f t="shared" si="352"/>
        <v>#DIV/0!</v>
      </c>
      <c r="V924" s="159">
        <f t="shared" si="353"/>
        <v>77517</v>
      </c>
      <c r="W924" s="309" t="e">
        <f t="shared" si="354"/>
        <v>#DIV/0!</v>
      </c>
      <c r="X924" s="309" t="e">
        <f t="shared" si="355"/>
        <v>#DIV/0!</v>
      </c>
      <c r="Y924" s="309" t="e">
        <f t="shared" si="356"/>
        <v>#DIV/0!</v>
      </c>
      <c r="Z924" s="342" t="e">
        <f t="shared" si="357"/>
        <v>#DIV/0!</v>
      </c>
      <c r="AA924" s="343">
        <f>SUM(L$2:L924)-SUM(AB$2:AB924)</f>
        <v>-121263.22099999998</v>
      </c>
      <c r="AB924" s="344"/>
      <c r="AC924" s="345" t="e">
        <f t="shared" si="358"/>
        <v>#DIV/0!</v>
      </c>
      <c r="AD924" s="345" t="e">
        <f t="shared" si="359"/>
        <v>#DIV/0!</v>
      </c>
    </row>
    <row r="925" spans="1:30" x14ac:dyDescent="0.25">
      <c r="A925" s="402"/>
      <c r="B925" s="336"/>
      <c r="C925" s="299"/>
      <c r="D925" s="147"/>
      <c r="E925" s="22"/>
      <c r="F925" s="158">
        <f t="shared" si="339"/>
        <v>14980</v>
      </c>
      <c r="G925" s="309">
        <f t="shared" si="340"/>
        <v>8.0953418558077423</v>
      </c>
      <c r="H925" s="159">
        <f t="shared" si="341"/>
        <v>121268.22099999998</v>
      </c>
      <c r="I925" s="347">
        <f t="shared" si="342"/>
        <v>-121268.22099999998</v>
      </c>
      <c r="J925" s="310">
        <f t="shared" si="343"/>
        <v>-1</v>
      </c>
      <c r="K925" s="159">
        <f t="shared" si="344"/>
        <v>0</v>
      </c>
      <c r="L925" s="159">
        <f t="shared" si="345"/>
        <v>-5</v>
      </c>
      <c r="M925" s="159">
        <f t="shared" si="346"/>
        <v>5</v>
      </c>
      <c r="N925" s="159">
        <f t="shared" si="347"/>
        <v>0</v>
      </c>
      <c r="O925" s="46"/>
      <c r="P925" s="309">
        <f t="shared" si="348"/>
        <v>-8.0953418558077423</v>
      </c>
      <c r="Q925" s="159">
        <f t="shared" si="349"/>
        <v>-5</v>
      </c>
      <c r="R925" s="341"/>
      <c r="S925" s="341">
        <f t="shared" si="350"/>
        <v>-43751.220999999976</v>
      </c>
      <c r="T925" s="341" t="e">
        <f t="shared" si="351"/>
        <v>#DIV/0!</v>
      </c>
      <c r="U925" s="341" t="e">
        <f t="shared" si="352"/>
        <v>#DIV/0!</v>
      </c>
      <c r="V925" s="159">
        <f t="shared" si="353"/>
        <v>77517</v>
      </c>
      <c r="W925" s="309" t="e">
        <f t="shared" si="354"/>
        <v>#DIV/0!</v>
      </c>
      <c r="X925" s="309" t="e">
        <f t="shared" si="355"/>
        <v>#DIV/0!</v>
      </c>
      <c r="Y925" s="309" t="e">
        <f t="shared" si="356"/>
        <v>#DIV/0!</v>
      </c>
      <c r="Z925" s="342" t="e">
        <f t="shared" si="357"/>
        <v>#DIV/0!</v>
      </c>
      <c r="AA925" s="343">
        <f>SUM(L$2:L925)-SUM(AB$2:AB925)</f>
        <v>-121268.22099999998</v>
      </c>
      <c r="AB925" s="344"/>
      <c r="AC925" s="345" t="e">
        <f t="shared" si="358"/>
        <v>#DIV/0!</v>
      </c>
      <c r="AD925" s="345" t="e">
        <f t="shared" si="359"/>
        <v>#DIV/0!</v>
      </c>
    </row>
    <row r="926" spans="1:30" x14ac:dyDescent="0.25">
      <c r="A926" s="402"/>
      <c r="B926" s="336"/>
      <c r="C926" s="299"/>
      <c r="D926" s="147"/>
      <c r="E926" s="22"/>
      <c r="F926" s="158">
        <f t="shared" si="339"/>
        <v>14980</v>
      </c>
      <c r="G926" s="309">
        <f t="shared" si="340"/>
        <v>8.0956756341789031</v>
      </c>
      <c r="H926" s="159">
        <f t="shared" si="341"/>
        <v>121273.22099999998</v>
      </c>
      <c r="I926" s="347">
        <f t="shared" si="342"/>
        <v>-121273.22099999998</v>
      </c>
      <c r="J926" s="310">
        <f t="shared" si="343"/>
        <v>-1</v>
      </c>
      <c r="K926" s="159">
        <f t="shared" si="344"/>
        <v>0</v>
      </c>
      <c r="L926" s="159">
        <f t="shared" si="345"/>
        <v>-5</v>
      </c>
      <c r="M926" s="159">
        <f t="shared" si="346"/>
        <v>5</v>
      </c>
      <c r="N926" s="159">
        <f t="shared" si="347"/>
        <v>0</v>
      </c>
      <c r="O926" s="46"/>
      <c r="P926" s="309">
        <f t="shared" si="348"/>
        <v>-8.0956756341789031</v>
      </c>
      <c r="Q926" s="159">
        <f t="shared" si="349"/>
        <v>-5</v>
      </c>
      <c r="R926" s="341"/>
      <c r="S926" s="341">
        <f t="shared" si="350"/>
        <v>-43756.220999999976</v>
      </c>
      <c r="T926" s="341" t="e">
        <f t="shared" si="351"/>
        <v>#DIV/0!</v>
      </c>
      <c r="U926" s="341" t="e">
        <f t="shared" si="352"/>
        <v>#DIV/0!</v>
      </c>
      <c r="V926" s="159">
        <f t="shared" si="353"/>
        <v>77517</v>
      </c>
      <c r="W926" s="309" t="e">
        <f t="shared" si="354"/>
        <v>#DIV/0!</v>
      </c>
      <c r="X926" s="309" t="e">
        <f t="shared" si="355"/>
        <v>#DIV/0!</v>
      </c>
      <c r="Y926" s="309" t="e">
        <f t="shared" si="356"/>
        <v>#DIV/0!</v>
      </c>
      <c r="Z926" s="342" t="e">
        <f t="shared" si="357"/>
        <v>#DIV/0!</v>
      </c>
      <c r="AA926" s="343">
        <f>SUM(L$2:L926)-SUM(AB$2:AB926)</f>
        <v>-121273.22099999998</v>
      </c>
      <c r="AB926" s="344"/>
      <c r="AC926" s="345" t="e">
        <f t="shared" si="358"/>
        <v>#DIV/0!</v>
      </c>
      <c r="AD926" s="345" t="e">
        <f t="shared" si="359"/>
        <v>#DIV/0!</v>
      </c>
    </row>
    <row r="927" spans="1:30" x14ac:dyDescent="0.25">
      <c r="A927" s="402"/>
      <c r="B927" s="336"/>
      <c r="C927" s="299"/>
      <c r="D927" s="147"/>
      <c r="E927" s="22"/>
      <c r="F927" s="158">
        <f t="shared" si="339"/>
        <v>14980</v>
      </c>
      <c r="G927" s="309">
        <f t="shared" si="340"/>
        <v>8.0960094125500657</v>
      </c>
      <c r="H927" s="159">
        <f t="shared" si="341"/>
        <v>121278.22099999998</v>
      </c>
      <c r="I927" s="347">
        <f t="shared" si="342"/>
        <v>-121278.22099999998</v>
      </c>
      <c r="J927" s="310">
        <f t="shared" si="343"/>
        <v>-1</v>
      </c>
      <c r="K927" s="159">
        <f t="shared" si="344"/>
        <v>0</v>
      </c>
      <c r="L927" s="159">
        <f t="shared" si="345"/>
        <v>-5</v>
      </c>
      <c r="M927" s="159">
        <f t="shared" si="346"/>
        <v>5</v>
      </c>
      <c r="N927" s="159">
        <f t="shared" si="347"/>
        <v>0</v>
      </c>
      <c r="O927" s="46"/>
      <c r="P927" s="309">
        <f t="shared" si="348"/>
        <v>-8.0960094125500657</v>
      </c>
      <c r="Q927" s="159">
        <f t="shared" si="349"/>
        <v>-5</v>
      </c>
      <c r="R927" s="341"/>
      <c r="S927" s="341">
        <f t="shared" si="350"/>
        <v>-43761.220999999976</v>
      </c>
      <c r="T927" s="341" t="e">
        <f t="shared" si="351"/>
        <v>#DIV/0!</v>
      </c>
      <c r="U927" s="341" t="e">
        <f t="shared" si="352"/>
        <v>#DIV/0!</v>
      </c>
      <c r="V927" s="159">
        <f t="shared" si="353"/>
        <v>77517</v>
      </c>
      <c r="W927" s="309" t="e">
        <f t="shared" si="354"/>
        <v>#DIV/0!</v>
      </c>
      <c r="X927" s="309" t="e">
        <f t="shared" si="355"/>
        <v>#DIV/0!</v>
      </c>
      <c r="Y927" s="309" t="e">
        <f t="shared" si="356"/>
        <v>#DIV/0!</v>
      </c>
      <c r="Z927" s="342" t="e">
        <f t="shared" si="357"/>
        <v>#DIV/0!</v>
      </c>
      <c r="AA927" s="343">
        <f>SUM(L$2:L927)-SUM(AB$2:AB927)</f>
        <v>-121278.22099999998</v>
      </c>
      <c r="AB927" s="344"/>
      <c r="AC927" s="345" t="e">
        <f t="shared" si="358"/>
        <v>#DIV/0!</v>
      </c>
      <c r="AD927" s="345" t="e">
        <f t="shared" si="359"/>
        <v>#DIV/0!</v>
      </c>
    </row>
    <row r="928" spans="1:30" x14ac:dyDescent="0.25">
      <c r="A928" s="402"/>
      <c r="B928" s="336"/>
      <c r="C928" s="299"/>
      <c r="D928" s="147"/>
      <c r="E928" s="22"/>
      <c r="F928" s="158">
        <f t="shared" si="339"/>
        <v>14980</v>
      </c>
      <c r="G928" s="309">
        <f t="shared" si="340"/>
        <v>8.0963431909212265</v>
      </c>
      <c r="H928" s="159">
        <f t="shared" si="341"/>
        <v>121283.22099999998</v>
      </c>
      <c r="I928" s="347">
        <f t="shared" si="342"/>
        <v>-121283.22099999998</v>
      </c>
      <c r="J928" s="310">
        <f t="shared" si="343"/>
        <v>-1</v>
      </c>
      <c r="K928" s="159">
        <f t="shared" si="344"/>
        <v>0</v>
      </c>
      <c r="L928" s="159">
        <f t="shared" si="345"/>
        <v>-5</v>
      </c>
      <c r="M928" s="159">
        <f t="shared" si="346"/>
        <v>5</v>
      </c>
      <c r="N928" s="159">
        <f t="shared" si="347"/>
        <v>0</v>
      </c>
      <c r="O928" s="46"/>
      <c r="P928" s="309">
        <f t="shared" si="348"/>
        <v>-8.0963431909212265</v>
      </c>
      <c r="Q928" s="159">
        <f t="shared" si="349"/>
        <v>-5</v>
      </c>
      <c r="R928" s="341"/>
      <c r="S928" s="341">
        <f t="shared" si="350"/>
        <v>-43766.220999999976</v>
      </c>
      <c r="T928" s="341" t="e">
        <f t="shared" si="351"/>
        <v>#DIV/0!</v>
      </c>
      <c r="U928" s="341" t="e">
        <f t="shared" si="352"/>
        <v>#DIV/0!</v>
      </c>
      <c r="V928" s="159">
        <f t="shared" si="353"/>
        <v>77517</v>
      </c>
      <c r="W928" s="309" t="e">
        <f t="shared" si="354"/>
        <v>#DIV/0!</v>
      </c>
      <c r="X928" s="309" t="e">
        <f t="shared" si="355"/>
        <v>#DIV/0!</v>
      </c>
      <c r="Y928" s="309" t="e">
        <f t="shared" si="356"/>
        <v>#DIV/0!</v>
      </c>
      <c r="Z928" s="342" t="e">
        <f t="shared" si="357"/>
        <v>#DIV/0!</v>
      </c>
      <c r="AA928" s="343">
        <f>SUM(L$2:L928)-SUM(AB$2:AB928)</f>
        <v>-121283.22099999998</v>
      </c>
      <c r="AB928" s="344"/>
      <c r="AC928" s="345" t="e">
        <f t="shared" si="358"/>
        <v>#DIV/0!</v>
      </c>
      <c r="AD928" s="345" t="e">
        <f t="shared" si="359"/>
        <v>#DIV/0!</v>
      </c>
    </row>
    <row r="929" spans="1:30" x14ac:dyDescent="0.25">
      <c r="A929" s="402"/>
      <c r="B929" s="336"/>
      <c r="C929" s="299"/>
      <c r="D929" s="147"/>
      <c r="E929" s="22"/>
      <c r="F929" s="158">
        <f t="shared" si="339"/>
        <v>14980</v>
      </c>
      <c r="G929" s="309">
        <f t="shared" si="340"/>
        <v>8.096676969292389</v>
      </c>
      <c r="H929" s="159">
        <f t="shared" si="341"/>
        <v>121288.22099999998</v>
      </c>
      <c r="I929" s="347">
        <f t="shared" si="342"/>
        <v>-121288.22099999998</v>
      </c>
      <c r="J929" s="310">
        <f t="shared" si="343"/>
        <v>-1</v>
      </c>
      <c r="K929" s="159">
        <f t="shared" si="344"/>
        <v>0</v>
      </c>
      <c r="L929" s="159">
        <f t="shared" si="345"/>
        <v>-5</v>
      </c>
      <c r="M929" s="159">
        <f t="shared" si="346"/>
        <v>5</v>
      </c>
      <c r="N929" s="159">
        <f t="shared" si="347"/>
        <v>0</v>
      </c>
      <c r="O929" s="46"/>
      <c r="P929" s="309">
        <f t="shared" si="348"/>
        <v>-8.096676969292389</v>
      </c>
      <c r="Q929" s="159">
        <f t="shared" si="349"/>
        <v>-5</v>
      </c>
      <c r="R929" s="341"/>
      <c r="S929" s="341">
        <f t="shared" si="350"/>
        <v>-43771.220999999976</v>
      </c>
      <c r="T929" s="341" t="e">
        <f t="shared" si="351"/>
        <v>#DIV/0!</v>
      </c>
      <c r="U929" s="341" t="e">
        <f t="shared" si="352"/>
        <v>#DIV/0!</v>
      </c>
      <c r="V929" s="159">
        <f t="shared" si="353"/>
        <v>77517</v>
      </c>
      <c r="W929" s="309" t="e">
        <f t="shared" si="354"/>
        <v>#DIV/0!</v>
      </c>
      <c r="X929" s="309" t="e">
        <f t="shared" si="355"/>
        <v>#DIV/0!</v>
      </c>
      <c r="Y929" s="309" t="e">
        <f t="shared" si="356"/>
        <v>#DIV/0!</v>
      </c>
      <c r="Z929" s="342" t="e">
        <f t="shared" si="357"/>
        <v>#DIV/0!</v>
      </c>
      <c r="AA929" s="343">
        <f>SUM(L$2:L929)-SUM(AB$2:AB929)</f>
        <v>-121288.22099999998</v>
      </c>
      <c r="AB929" s="344"/>
      <c r="AC929" s="345" t="e">
        <f t="shared" si="358"/>
        <v>#DIV/0!</v>
      </c>
      <c r="AD929" s="345" t="e">
        <f t="shared" si="359"/>
        <v>#DIV/0!</v>
      </c>
    </row>
    <row r="930" spans="1:30" x14ac:dyDescent="0.25">
      <c r="A930" s="402"/>
      <c r="B930" s="336"/>
      <c r="C930" s="299"/>
      <c r="D930" s="147"/>
      <c r="E930" s="22"/>
      <c r="F930" s="158">
        <f t="shared" si="339"/>
        <v>14980</v>
      </c>
      <c r="G930" s="309">
        <f t="shared" si="340"/>
        <v>8.0970107476635498</v>
      </c>
      <c r="H930" s="159">
        <f t="shared" si="341"/>
        <v>121293.22099999998</v>
      </c>
      <c r="I930" s="347">
        <f t="shared" si="342"/>
        <v>-121293.22099999998</v>
      </c>
      <c r="J930" s="310">
        <f t="shared" si="343"/>
        <v>-1</v>
      </c>
      <c r="K930" s="159">
        <f t="shared" si="344"/>
        <v>0</v>
      </c>
      <c r="L930" s="159">
        <f t="shared" si="345"/>
        <v>-5</v>
      </c>
      <c r="M930" s="159">
        <f t="shared" si="346"/>
        <v>5</v>
      </c>
      <c r="N930" s="159">
        <f t="shared" si="347"/>
        <v>0</v>
      </c>
      <c r="O930" s="46"/>
      <c r="P930" s="309">
        <f t="shared" si="348"/>
        <v>-8.0970107476635498</v>
      </c>
      <c r="Q930" s="159">
        <f t="shared" si="349"/>
        <v>-5</v>
      </c>
      <c r="R930" s="341"/>
      <c r="S930" s="341">
        <f t="shared" si="350"/>
        <v>-43776.220999999976</v>
      </c>
      <c r="T930" s="341" t="e">
        <f t="shared" si="351"/>
        <v>#DIV/0!</v>
      </c>
      <c r="U930" s="341" t="e">
        <f t="shared" si="352"/>
        <v>#DIV/0!</v>
      </c>
      <c r="V930" s="159">
        <f t="shared" si="353"/>
        <v>77517</v>
      </c>
      <c r="W930" s="309" t="e">
        <f t="shared" si="354"/>
        <v>#DIV/0!</v>
      </c>
      <c r="X930" s="309" t="e">
        <f t="shared" si="355"/>
        <v>#DIV/0!</v>
      </c>
      <c r="Y930" s="309" t="e">
        <f t="shared" si="356"/>
        <v>#DIV/0!</v>
      </c>
      <c r="Z930" s="342" t="e">
        <f t="shared" si="357"/>
        <v>#DIV/0!</v>
      </c>
      <c r="AA930" s="343">
        <f>SUM(L$2:L930)-SUM(AB$2:AB930)</f>
        <v>-121293.22099999998</v>
      </c>
      <c r="AB930" s="344"/>
      <c r="AC930" s="345" t="e">
        <f t="shared" si="358"/>
        <v>#DIV/0!</v>
      </c>
      <c r="AD930" s="345" t="e">
        <f t="shared" si="359"/>
        <v>#DIV/0!</v>
      </c>
    </row>
    <row r="931" spans="1:30" x14ac:dyDescent="0.25">
      <c r="A931" s="402"/>
      <c r="B931" s="336"/>
      <c r="C931" s="299"/>
      <c r="D931" s="147"/>
      <c r="E931" s="22"/>
      <c r="F931" s="158">
        <f t="shared" si="339"/>
        <v>14980</v>
      </c>
      <c r="G931" s="309">
        <f t="shared" si="340"/>
        <v>8.0973445260347106</v>
      </c>
      <c r="H931" s="159">
        <f t="shared" si="341"/>
        <v>121298.22099999998</v>
      </c>
      <c r="I931" s="347">
        <f t="shared" si="342"/>
        <v>-121298.22099999998</v>
      </c>
      <c r="J931" s="310">
        <f t="shared" si="343"/>
        <v>-1</v>
      </c>
      <c r="K931" s="159">
        <f t="shared" si="344"/>
        <v>0</v>
      </c>
      <c r="L931" s="159">
        <f t="shared" si="345"/>
        <v>-5</v>
      </c>
      <c r="M931" s="159">
        <f t="shared" si="346"/>
        <v>5</v>
      </c>
      <c r="N931" s="159">
        <f t="shared" si="347"/>
        <v>0</v>
      </c>
      <c r="O931" s="46"/>
      <c r="P931" s="309">
        <f t="shared" si="348"/>
        <v>-8.0973445260347106</v>
      </c>
      <c r="Q931" s="159">
        <f t="shared" si="349"/>
        <v>-5</v>
      </c>
      <c r="R931" s="341"/>
      <c r="S931" s="341">
        <f t="shared" si="350"/>
        <v>-43781.220999999976</v>
      </c>
      <c r="T931" s="341" t="e">
        <f t="shared" si="351"/>
        <v>#DIV/0!</v>
      </c>
      <c r="U931" s="341" t="e">
        <f t="shared" si="352"/>
        <v>#DIV/0!</v>
      </c>
      <c r="V931" s="159">
        <f t="shared" si="353"/>
        <v>77517</v>
      </c>
      <c r="W931" s="309" t="e">
        <f t="shared" si="354"/>
        <v>#DIV/0!</v>
      </c>
      <c r="X931" s="309" t="e">
        <f t="shared" si="355"/>
        <v>#DIV/0!</v>
      </c>
      <c r="Y931" s="309" t="e">
        <f t="shared" si="356"/>
        <v>#DIV/0!</v>
      </c>
      <c r="Z931" s="342" t="e">
        <f t="shared" si="357"/>
        <v>#DIV/0!</v>
      </c>
      <c r="AA931" s="343">
        <f>SUM(L$2:L931)-SUM(AB$2:AB931)</f>
        <v>-121298.22099999998</v>
      </c>
      <c r="AB931" s="344"/>
      <c r="AC931" s="345" t="e">
        <f t="shared" si="358"/>
        <v>#DIV/0!</v>
      </c>
      <c r="AD931" s="345" t="e">
        <f t="shared" si="359"/>
        <v>#DIV/0!</v>
      </c>
    </row>
    <row r="932" spans="1:30" x14ac:dyDescent="0.25">
      <c r="A932" s="402"/>
      <c r="B932" s="336"/>
      <c r="C932" s="299"/>
      <c r="D932" s="147"/>
      <c r="E932" s="22"/>
      <c r="F932" s="158">
        <f t="shared" si="339"/>
        <v>14980</v>
      </c>
      <c r="G932" s="309">
        <f t="shared" si="340"/>
        <v>8.0976783044058731</v>
      </c>
      <c r="H932" s="159">
        <f t="shared" si="341"/>
        <v>121303.22099999998</v>
      </c>
      <c r="I932" s="347">
        <f t="shared" si="342"/>
        <v>-121303.22099999998</v>
      </c>
      <c r="J932" s="310">
        <f t="shared" si="343"/>
        <v>-1</v>
      </c>
      <c r="K932" s="159">
        <f t="shared" si="344"/>
        <v>0</v>
      </c>
      <c r="L932" s="159">
        <f t="shared" si="345"/>
        <v>-5</v>
      </c>
      <c r="M932" s="159">
        <f t="shared" si="346"/>
        <v>5</v>
      </c>
      <c r="N932" s="159">
        <f t="shared" si="347"/>
        <v>0</v>
      </c>
      <c r="O932" s="46"/>
      <c r="P932" s="309">
        <f t="shared" si="348"/>
        <v>-8.0976783044058731</v>
      </c>
      <c r="Q932" s="159">
        <f t="shared" si="349"/>
        <v>-5</v>
      </c>
      <c r="R932" s="341"/>
      <c r="S932" s="341">
        <f t="shared" si="350"/>
        <v>-43786.220999999976</v>
      </c>
      <c r="T932" s="341" t="e">
        <f t="shared" si="351"/>
        <v>#DIV/0!</v>
      </c>
      <c r="U932" s="341" t="e">
        <f t="shared" si="352"/>
        <v>#DIV/0!</v>
      </c>
      <c r="V932" s="159">
        <f t="shared" si="353"/>
        <v>77517</v>
      </c>
      <c r="W932" s="309" t="e">
        <f t="shared" si="354"/>
        <v>#DIV/0!</v>
      </c>
      <c r="X932" s="309" t="e">
        <f t="shared" si="355"/>
        <v>#DIV/0!</v>
      </c>
      <c r="Y932" s="309" t="e">
        <f t="shared" si="356"/>
        <v>#DIV/0!</v>
      </c>
      <c r="Z932" s="342" t="e">
        <f t="shared" si="357"/>
        <v>#DIV/0!</v>
      </c>
      <c r="AA932" s="343">
        <f>SUM(L$2:L932)-SUM(AB$2:AB932)</f>
        <v>-121303.22099999998</v>
      </c>
      <c r="AB932" s="344"/>
      <c r="AC932" s="345" t="e">
        <f t="shared" si="358"/>
        <v>#DIV/0!</v>
      </c>
      <c r="AD932" s="345" t="e">
        <f t="shared" si="359"/>
        <v>#DIV/0!</v>
      </c>
    </row>
    <row r="933" spans="1:30" x14ac:dyDescent="0.25">
      <c r="A933" s="402"/>
      <c r="B933" s="336"/>
      <c r="C933" s="299"/>
      <c r="D933" s="147"/>
      <c r="E933" s="22"/>
      <c r="F933" s="158">
        <f t="shared" si="339"/>
        <v>14980</v>
      </c>
      <c r="G933" s="309">
        <f t="shared" si="340"/>
        <v>8.0980120827770339</v>
      </c>
      <c r="H933" s="159">
        <f t="shared" si="341"/>
        <v>121308.22099999998</v>
      </c>
      <c r="I933" s="347">
        <f t="shared" si="342"/>
        <v>-121308.22099999998</v>
      </c>
      <c r="J933" s="310">
        <f t="shared" si="343"/>
        <v>-1</v>
      </c>
      <c r="K933" s="159">
        <f t="shared" si="344"/>
        <v>0</v>
      </c>
      <c r="L933" s="159">
        <f t="shared" si="345"/>
        <v>-5</v>
      </c>
      <c r="M933" s="159">
        <f t="shared" si="346"/>
        <v>5</v>
      </c>
      <c r="N933" s="159">
        <f t="shared" si="347"/>
        <v>0</v>
      </c>
      <c r="O933" s="46"/>
      <c r="P933" s="309">
        <f t="shared" si="348"/>
        <v>-8.0980120827770339</v>
      </c>
      <c r="Q933" s="159">
        <f t="shared" si="349"/>
        <v>-5</v>
      </c>
      <c r="R933" s="341"/>
      <c r="S933" s="341">
        <f t="shared" si="350"/>
        <v>-43791.220999999976</v>
      </c>
      <c r="T933" s="341" t="e">
        <f t="shared" si="351"/>
        <v>#DIV/0!</v>
      </c>
      <c r="U933" s="341" t="e">
        <f t="shared" si="352"/>
        <v>#DIV/0!</v>
      </c>
      <c r="V933" s="159">
        <f t="shared" si="353"/>
        <v>77517</v>
      </c>
      <c r="W933" s="309" t="e">
        <f t="shared" si="354"/>
        <v>#DIV/0!</v>
      </c>
      <c r="X933" s="309" t="e">
        <f t="shared" si="355"/>
        <v>#DIV/0!</v>
      </c>
      <c r="Y933" s="309" t="e">
        <f t="shared" si="356"/>
        <v>#DIV/0!</v>
      </c>
      <c r="Z933" s="342" t="e">
        <f t="shared" si="357"/>
        <v>#DIV/0!</v>
      </c>
      <c r="AA933" s="343">
        <f>SUM(L$2:L933)-SUM(AB$2:AB933)</f>
        <v>-121308.22099999998</v>
      </c>
      <c r="AB933" s="344"/>
      <c r="AC933" s="345" t="e">
        <f t="shared" si="358"/>
        <v>#DIV/0!</v>
      </c>
      <c r="AD933" s="345" t="e">
        <f t="shared" si="359"/>
        <v>#DIV/0!</v>
      </c>
    </row>
    <row r="934" spans="1:30" x14ac:dyDescent="0.25">
      <c r="A934" s="402"/>
      <c r="B934" s="336"/>
      <c r="C934" s="299"/>
      <c r="D934" s="147"/>
      <c r="E934" s="22"/>
      <c r="F934" s="158">
        <f t="shared" si="339"/>
        <v>14980</v>
      </c>
      <c r="G934" s="309">
        <f t="shared" si="340"/>
        <v>8.0983458611481964</v>
      </c>
      <c r="H934" s="159">
        <f t="shared" si="341"/>
        <v>121313.22099999998</v>
      </c>
      <c r="I934" s="347">
        <f t="shared" si="342"/>
        <v>-121313.22099999998</v>
      </c>
      <c r="J934" s="310">
        <f t="shared" si="343"/>
        <v>-1</v>
      </c>
      <c r="K934" s="159">
        <f t="shared" si="344"/>
        <v>0</v>
      </c>
      <c r="L934" s="159">
        <f t="shared" si="345"/>
        <v>-5</v>
      </c>
      <c r="M934" s="159">
        <f t="shared" si="346"/>
        <v>5</v>
      </c>
      <c r="N934" s="159">
        <f t="shared" si="347"/>
        <v>0</v>
      </c>
      <c r="O934" s="46"/>
      <c r="P934" s="309">
        <f t="shared" si="348"/>
        <v>-8.0983458611481964</v>
      </c>
      <c r="Q934" s="159">
        <f t="shared" si="349"/>
        <v>-5</v>
      </c>
      <c r="R934" s="341"/>
      <c r="S934" s="341">
        <f t="shared" si="350"/>
        <v>-43796.220999999976</v>
      </c>
      <c r="T934" s="341" t="e">
        <f t="shared" si="351"/>
        <v>#DIV/0!</v>
      </c>
      <c r="U934" s="341" t="e">
        <f t="shared" si="352"/>
        <v>#DIV/0!</v>
      </c>
      <c r="V934" s="159">
        <f t="shared" si="353"/>
        <v>77517</v>
      </c>
      <c r="W934" s="309" t="e">
        <f t="shared" si="354"/>
        <v>#DIV/0!</v>
      </c>
      <c r="X934" s="309" t="e">
        <f t="shared" si="355"/>
        <v>#DIV/0!</v>
      </c>
      <c r="Y934" s="309" t="e">
        <f t="shared" si="356"/>
        <v>#DIV/0!</v>
      </c>
      <c r="Z934" s="342" t="e">
        <f t="shared" si="357"/>
        <v>#DIV/0!</v>
      </c>
      <c r="AA934" s="343">
        <f>SUM(L$2:L934)-SUM(AB$2:AB934)</f>
        <v>-121313.22099999998</v>
      </c>
      <c r="AB934" s="344"/>
      <c r="AC934" s="345" t="e">
        <f t="shared" si="358"/>
        <v>#DIV/0!</v>
      </c>
      <c r="AD934" s="345" t="e">
        <f t="shared" si="359"/>
        <v>#DIV/0!</v>
      </c>
    </row>
    <row r="935" spans="1:30" x14ac:dyDescent="0.25">
      <c r="A935" s="402"/>
      <c r="B935" s="336"/>
      <c r="C935" s="299"/>
      <c r="D935" s="147"/>
      <c r="E935" s="22"/>
      <c r="F935" s="158">
        <f t="shared" si="339"/>
        <v>14980</v>
      </c>
      <c r="G935" s="309">
        <f t="shared" si="340"/>
        <v>8.0986796395193572</v>
      </c>
      <c r="H935" s="159">
        <f t="shared" si="341"/>
        <v>121318.22099999998</v>
      </c>
      <c r="I935" s="347">
        <f t="shared" si="342"/>
        <v>-121318.22099999998</v>
      </c>
      <c r="J935" s="310">
        <f t="shared" si="343"/>
        <v>-1</v>
      </c>
      <c r="K935" s="159">
        <f t="shared" si="344"/>
        <v>0</v>
      </c>
      <c r="L935" s="159">
        <f t="shared" si="345"/>
        <v>-5</v>
      </c>
      <c r="M935" s="159">
        <f t="shared" si="346"/>
        <v>5</v>
      </c>
      <c r="N935" s="159">
        <f t="shared" si="347"/>
        <v>0</v>
      </c>
      <c r="O935" s="46"/>
      <c r="P935" s="309">
        <f t="shared" si="348"/>
        <v>-8.0986796395193572</v>
      </c>
      <c r="Q935" s="159">
        <f t="shared" si="349"/>
        <v>-5</v>
      </c>
      <c r="R935" s="341"/>
      <c r="S935" s="341">
        <f t="shared" si="350"/>
        <v>-43801.220999999976</v>
      </c>
      <c r="T935" s="341" t="e">
        <f t="shared" si="351"/>
        <v>#DIV/0!</v>
      </c>
      <c r="U935" s="341" t="e">
        <f t="shared" si="352"/>
        <v>#DIV/0!</v>
      </c>
      <c r="V935" s="159">
        <f t="shared" si="353"/>
        <v>77517</v>
      </c>
      <c r="W935" s="309" t="e">
        <f t="shared" si="354"/>
        <v>#DIV/0!</v>
      </c>
      <c r="X935" s="309" t="e">
        <f t="shared" si="355"/>
        <v>#DIV/0!</v>
      </c>
      <c r="Y935" s="309" t="e">
        <f t="shared" si="356"/>
        <v>#DIV/0!</v>
      </c>
      <c r="Z935" s="342" t="e">
        <f t="shared" si="357"/>
        <v>#DIV/0!</v>
      </c>
      <c r="AA935" s="343">
        <f>SUM(L$2:L935)-SUM(AB$2:AB935)</f>
        <v>-121318.22099999998</v>
      </c>
      <c r="AB935" s="344"/>
      <c r="AC935" s="345" t="e">
        <f t="shared" si="358"/>
        <v>#DIV/0!</v>
      </c>
      <c r="AD935" s="345" t="e">
        <f t="shared" si="359"/>
        <v>#DIV/0!</v>
      </c>
    </row>
    <row r="936" spans="1:30" x14ac:dyDescent="0.25">
      <c r="A936" s="402"/>
      <c r="B936" s="336"/>
      <c r="C936" s="299"/>
      <c r="D936" s="147"/>
      <c r="E936" s="22"/>
      <c r="F936" s="158">
        <f t="shared" si="339"/>
        <v>14980</v>
      </c>
      <c r="G936" s="309">
        <f t="shared" si="340"/>
        <v>8.0990134178905198</v>
      </c>
      <c r="H936" s="159">
        <f t="shared" si="341"/>
        <v>121323.22099999998</v>
      </c>
      <c r="I936" s="347">
        <f t="shared" si="342"/>
        <v>-121323.22099999998</v>
      </c>
      <c r="J936" s="310">
        <f t="shared" si="343"/>
        <v>-1</v>
      </c>
      <c r="K936" s="159">
        <f t="shared" si="344"/>
        <v>0</v>
      </c>
      <c r="L936" s="159">
        <f t="shared" si="345"/>
        <v>-5</v>
      </c>
      <c r="M936" s="159">
        <f t="shared" si="346"/>
        <v>5</v>
      </c>
      <c r="N936" s="159">
        <f t="shared" si="347"/>
        <v>0</v>
      </c>
      <c r="O936" s="46"/>
      <c r="P936" s="309">
        <f t="shared" si="348"/>
        <v>-8.0990134178905198</v>
      </c>
      <c r="Q936" s="159">
        <f t="shared" si="349"/>
        <v>-5</v>
      </c>
      <c r="R936" s="341"/>
      <c r="S936" s="341">
        <f t="shared" si="350"/>
        <v>-43806.220999999976</v>
      </c>
      <c r="T936" s="341" t="e">
        <f t="shared" si="351"/>
        <v>#DIV/0!</v>
      </c>
      <c r="U936" s="341" t="e">
        <f t="shared" si="352"/>
        <v>#DIV/0!</v>
      </c>
      <c r="V936" s="159">
        <f t="shared" si="353"/>
        <v>77517</v>
      </c>
      <c r="W936" s="309" t="e">
        <f t="shared" si="354"/>
        <v>#DIV/0!</v>
      </c>
      <c r="X936" s="309" t="e">
        <f t="shared" si="355"/>
        <v>#DIV/0!</v>
      </c>
      <c r="Y936" s="309" t="e">
        <f t="shared" si="356"/>
        <v>#DIV/0!</v>
      </c>
      <c r="Z936" s="342" t="e">
        <f t="shared" si="357"/>
        <v>#DIV/0!</v>
      </c>
      <c r="AA936" s="343">
        <f>SUM(L$2:L936)-SUM(AB$2:AB936)</f>
        <v>-121323.22099999998</v>
      </c>
      <c r="AB936" s="344"/>
      <c r="AC936" s="345" t="e">
        <f t="shared" si="358"/>
        <v>#DIV/0!</v>
      </c>
      <c r="AD936" s="345" t="e">
        <f t="shared" si="359"/>
        <v>#DIV/0!</v>
      </c>
    </row>
    <row r="937" spans="1:30" x14ac:dyDescent="0.25">
      <c r="A937" s="402"/>
      <c r="B937" s="336"/>
      <c r="C937" s="299"/>
      <c r="D937" s="147"/>
      <c r="E937" s="22"/>
      <c r="F937" s="158">
        <f t="shared" si="339"/>
        <v>14980</v>
      </c>
      <c r="G937" s="309">
        <f t="shared" si="340"/>
        <v>8.0993471962616805</v>
      </c>
      <c r="H937" s="159">
        <f t="shared" si="341"/>
        <v>121328.22099999998</v>
      </c>
      <c r="I937" s="347">
        <f t="shared" si="342"/>
        <v>-121328.22099999998</v>
      </c>
      <c r="J937" s="310">
        <f t="shared" si="343"/>
        <v>-1</v>
      </c>
      <c r="K937" s="159">
        <f t="shared" si="344"/>
        <v>0</v>
      </c>
      <c r="L937" s="159">
        <f t="shared" si="345"/>
        <v>-5</v>
      </c>
      <c r="M937" s="159">
        <f t="shared" si="346"/>
        <v>5</v>
      </c>
      <c r="N937" s="159">
        <f t="shared" si="347"/>
        <v>0</v>
      </c>
      <c r="O937" s="46"/>
      <c r="P937" s="309">
        <f t="shared" si="348"/>
        <v>-8.0993471962616805</v>
      </c>
      <c r="Q937" s="159">
        <f t="shared" si="349"/>
        <v>-5</v>
      </c>
      <c r="R937" s="341"/>
      <c r="S937" s="341">
        <f t="shared" si="350"/>
        <v>-43811.220999999976</v>
      </c>
      <c r="T937" s="341" t="e">
        <f t="shared" si="351"/>
        <v>#DIV/0!</v>
      </c>
      <c r="U937" s="341" t="e">
        <f t="shared" si="352"/>
        <v>#DIV/0!</v>
      </c>
      <c r="V937" s="159">
        <f t="shared" si="353"/>
        <v>77517</v>
      </c>
      <c r="W937" s="309" t="e">
        <f t="shared" si="354"/>
        <v>#DIV/0!</v>
      </c>
      <c r="X937" s="309" t="e">
        <f t="shared" si="355"/>
        <v>#DIV/0!</v>
      </c>
      <c r="Y937" s="309" t="e">
        <f t="shared" si="356"/>
        <v>#DIV/0!</v>
      </c>
      <c r="Z937" s="342" t="e">
        <f t="shared" si="357"/>
        <v>#DIV/0!</v>
      </c>
      <c r="AA937" s="343">
        <f>SUM(L$2:L937)-SUM(AB$2:AB937)</f>
        <v>-121328.22099999998</v>
      </c>
      <c r="AB937" s="344"/>
      <c r="AC937" s="345" t="e">
        <f t="shared" si="358"/>
        <v>#DIV/0!</v>
      </c>
      <c r="AD937" s="345" t="e">
        <f t="shared" si="359"/>
        <v>#DIV/0!</v>
      </c>
    </row>
    <row r="938" spans="1:30" x14ac:dyDescent="0.25">
      <c r="A938" s="402"/>
      <c r="B938" s="336"/>
      <c r="C938" s="299"/>
      <c r="D938" s="147"/>
      <c r="E938" s="22"/>
      <c r="F938" s="158">
        <f t="shared" si="339"/>
        <v>14980</v>
      </c>
      <c r="G938" s="309">
        <f t="shared" si="340"/>
        <v>8.0996809746328413</v>
      </c>
      <c r="H938" s="159">
        <f t="shared" si="341"/>
        <v>121333.22099999998</v>
      </c>
      <c r="I938" s="347">
        <f t="shared" si="342"/>
        <v>-121333.22099999998</v>
      </c>
      <c r="J938" s="310">
        <f t="shared" si="343"/>
        <v>-1</v>
      </c>
      <c r="K938" s="159">
        <f t="shared" si="344"/>
        <v>0</v>
      </c>
      <c r="L938" s="159">
        <f t="shared" si="345"/>
        <v>-5</v>
      </c>
      <c r="M938" s="159">
        <f t="shared" si="346"/>
        <v>5</v>
      </c>
      <c r="N938" s="159">
        <f t="shared" si="347"/>
        <v>0</v>
      </c>
      <c r="O938" s="46"/>
      <c r="P938" s="309">
        <f t="shared" si="348"/>
        <v>-8.0996809746328413</v>
      </c>
      <c r="Q938" s="159">
        <f t="shared" si="349"/>
        <v>-5</v>
      </c>
      <c r="R938" s="341"/>
      <c r="S938" s="341">
        <f t="shared" si="350"/>
        <v>-43816.220999999976</v>
      </c>
      <c r="T938" s="341" t="e">
        <f t="shared" si="351"/>
        <v>#DIV/0!</v>
      </c>
      <c r="U938" s="341" t="e">
        <f t="shared" si="352"/>
        <v>#DIV/0!</v>
      </c>
      <c r="V938" s="159">
        <f t="shared" si="353"/>
        <v>77517</v>
      </c>
      <c r="W938" s="309" t="e">
        <f t="shared" si="354"/>
        <v>#DIV/0!</v>
      </c>
      <c r="X938" s="309" t="e">
        <f t="shared" si="355"/>
        <v>#DIV/0!</v>
      </c>
      <c r="Y938" s="309" t="e">
        <f t="shared" si="356"/>
        <v>#DIV/0!</v>
      </c>
      <c r="Z938" s="342" t="e">
        <f t="shared" si="357"/>
        <v>#DIV/0!</v>
      </c>
      <c r="AA938" s="343">
        <f>SUM(L$2:L938)-SUM(AB$2:AB938)</f>
        <v>-121333.22099999998</v>
      </c>
      <c r="AB938" s="344"/>
      <c r="AC938" s="345" t="e">
        <f t="shared" si="358"/>
        <v>#DIV/0!</v>
      </c>
      <c r="AD938" s="345" t="e">
        <f t="shared" si="359"/>
        <v>#DIV/0!</v>
      </c>
    </row>
    <row r="939" spans="1:30" x14ac:dyDescent="0.25">
      <c r="A939" s="402"/>
      <c r="B939" s="336"/>
      <c r="C939" s="299"/>
      <c r="D939" s="147"/>
      <c r="E939" s="22"/>
      <c r="F939" s="158">
        <f t="shared" si="339"/>
        <v>14980</v>
      </c>
      <c r="G939" s="309">
        <f t="shared" si="340"/>
        <v>8.1000147530040039</v>
      </c>
      <c r="H939" s="159">
        <f t="shared" si="341"/>
        <v>121338.22099999998</v>
      </c>
      <c r="I939" s="347">
        <f t="shared" si="342"/>
        <v>-121338.22099999998</v>
      </c>
      <c r="J939" s="310">
        <f t="shared" si="343"/>
        <v>-1</v>
      </c>
      <c r="K939" s="159">
        <f t="shared" si="344"/>
        <v>0</v>
      </c>
      <c r="L939" s="159">
        <f t="shared" si="345"/>
        <v>-5</v>
      </c>
      <c r="M939" s="159">
        <f t="shared" si="346"/>
        <v>5</v>
      </c>
      <c r="N939" s="159">
        <f t="shared" si="347"/>
        <v>0</v>
      </c>
      <c r="O939" s="46"/>
      <c r="P939" s="309">
        <f t="shared" si="348"/>
        <v>-8.1000147530040039</v>
      </c>
      <c r="Q939" s="159">
        <f t="shared" si="349"/>
        <v>-5</v>
      </c>
      <c r="R939" s="341"/>
      <c r="S939" s="341">
        <f t="shared" si="350"/>
        <v>-43821.220999999976</v>
      </c>
      <c r="T939" s="341" t="e">
        <f t="shared" si="351"/>
        <v>#DIV/0!</v>
      </c>
      <c r="U939" s="341" t="e">
        <f t="shared" si="352"/>
        <v>#DIV/0!</v>
      </c>
      <c r="V939" s="159">
        <f t="shared" si="353"/>
        <v>77517</v>
      </c>
      <c r="W939" s="309" t="e">
        <f t="shared" si="354"/>
        <v>#DIV/0!</v>
      </c>
      <c r="X939" s="309" t="e">
        <f t="shared" si="355"/>
        <v>#DIV/0!</v>
      </c>
      <c r="Y939" s="309" t="e">
        <f t="shared" si="356"/>
        <v>#DIV/0!</v>
      </c>
      <c r="Z939" s="342" t="e">
        <f t="shared" si="357"/>
        <v>#DIV/0!</v>
      </c>
      <c r="AA939" s="343">
        <f>SUM(L$2:L939)-SUM(AB$2:AB939)</f>
        <v>-121338.22099999998</v>
      </c>
      <c r="AB939" s="344"/>
      <c r="AC939" s="345" t="e">
        <f t="shared" si="358"/>
        <v>#DIV/0!</v>
      </c>
      <c r="AD939" s="345" t="e">
        <f t="shared" si="359"/>
        <v>#DIV/0!</v>
      </c>
    </row>
    <row r="940" spans="1:30" x14ac:dyDescent="0.25">
      <c r="A940" s="402"/>
      <c r="B940" s="336"/>
      <c r="C940" s="299"/>
      <c r="D940" s="147"/>
      <c r="E940" s="22"/>
      <c r="F940" s="158">
        <f t="shared" si="339"/>
        <v>14980</v>
      </c>
      <c r="G940" s="309">
        <f t="shared" si="340"/>
        <v>8.1003485313751646</v>
      </c>
      <c r="H940" s="159">
        <f t="shared" si="341"/>
        <v>121343.22099999998</v>
      </c>
      <c r="I940" s="347">
        <f t="shared" si="342"/>
        <v>-121343.22099999998</v>
      </c>
      <c r="J940" s="310">
        <f t="shared" si="343"/>
        <v>-1</v>
      </c>
      <c r="K940" s="159">
        <f t="shared" si="344"/>
        <v>0</v>
      </c>
      <c r="L940" s="159">
        <f t="shared" si="345"/>
        <v>-5</v>
      </c>
      <c r="M940" s="159">
        <f t="shared" si="346"/>
        <v>5</v>
      </c>
      <c r="N940" s="159">
        <f t="shared" si="347"/>
        <v>0</v>
      </c>
      <c r="O940" s="46"/>
      <c r="P940" s="309">
        <f t="shared" si="348"/>
        <v>-8.1003485313751646</v>
      </c>
      <c r="Q940" s="159">
        <f t="shared" si="349"/>
        <v>-5</v>
      </c>
      <c r="R940" s="341"/>
      <c r="S940" s="341">
        <f t="shared" si="350"/>
        <v>-43826.220999999976</v>
      </c>
      <c r="T940" s="341" t="e">
        <f t="shared" si="351"/>
        <v>#DIV/0!</v>
      </c>
      <c r="U940" s="341" t="e">
        <f t="shared" si="352"/>
        <v>#DIV/0!</v>
      </c>
      <c r="V940" s="159">
        <f t="shared" si="353"/>
        <v>77517</v>
      </c>
      <c r="W940" s="309" t="e">
        <f t="shared" si="354"/>
        <v>#DIV/0!</v>
      </c>
      <c r="X940" s="309" t="e">
        <f t="shared" si="355"/>
        <v>#DIV/0!</v>
      </c>
      <c r="Y940" s="309" t="e">
        <f t="shared" si="356"/>
        <v>#DIV/0!</v>
      </c>
      <c r="Z940" s="342" t="e">
        <f t="shared" si="357"/>
        <v>#DIV/0!</v>
      </c>
      <c r="AA940" s="343">
        <f>SUM(L$2:L940)-SUM(AB$2:AB940)</f>
        <v>-121343.22099999998</v>
      </c>
      <c r="AB940" s="344"/>
      <c r="AC940" s="345" t="e">
        <f t="shared" si="358"/>
        <v>#DIV/0!</v>
      </c>
      <c r="AD940" s="345" t="e">
        <f t="shared" si="359"/>
        <v>#DIV/0!</v>
      </c>
    </row>
    <row r="941" spans="1:30" x14ac:dyDescent="0.25">
      <c r="A941" s="402"/>
      <c r="B941" s="336"/>
      <c r="C941" s="299"/>
      <c r="D941" s="147"/>
      <c r="E941" s="22"/>
      <c r="F941" s="158">
        <f t="shared" si="339"/>
        <v>14980</v>
      </c>
      <c r="G941" s="309">
        <f t="shared" si="340"/>
        <v>8.1006823097463272</v>
      </c>
      <c r="H941" s="159">
        <f t="shared" si="341"/>
        <v>121348.22099999998</v>
      </c>
      <c r="I941" s="347">
        <f t="shared" si="342"/>
        <v>-121348.22099999998</v>
      </c>
      <c r="J941" s="310">
        <f t="shared" si="343"/>
        <v>-1</v>
      </c>
      <c r="K941" s="159">
        <f t="shared" si="344"/>
        <v>0</v>
      </c>
      <c r="L941" s="159">
        <f t="shared" si="345"/>
        <v>-5</v>
      </c>
      <c r="M941" s="159">
        <f t="shared" si="346"/>
        <v>5</v>
      </c>
      <c r="N941" s="159">
        <f t="shared" si="347"/>
        <v>0</v>
      </c>
      <c r="O941" s="46"/>
      <c r="P941" s="309">
        <f t="shared" si="348"/>
        <v>-8.1006823097463272</v>
      </c>
      <c r="Q941" s="159">
        <f t="shared" si="349"/>
        <v>-5</v>
      </c>
      <c r="R941" s="341"/>
      <c r="S941" s="341">
        <f t="shared" si="350"/>
        <v>-43831.220999999976</v>
      </c>
      <c r="T941" s="341" t="e">
        <f t="shared" si="351"/>
        <v>#DIV/0!</v>
      </c>
      <c r="U941" s="341" t="e">
        <f t="shared" si="352"/>
        <v>#DIV/0!</v>
      </c>
      <c r="V941" s="159">
        <f t="shared" si="353"/>
        <v>77517</v>
      </c>
      <c r="W941" s="309" t="e">
        <f t="shared" si="354"/>
        <v>#DIV/0!</v>
      </c>
      <c r="X941" s="309" t="e">
        <f t="shared" si="355"/>
        <v>#DIV/0!</v>
      </c>
      <c r="Y941" s="309" t="e">
        <f t="shared" si="356"/>
        <v>#DIV/0!</v>
      </c>
      <c r="Z941" s="342" t="e">
        <f t="shared" si="357"/>
        <v>#DIV/0!</v>
      </c>
      <c r="AA941" s="343">
        <f>SUM(L$2:L941)-SUM(AB$2:AB941)</f>
        <v>-121348.22099999998</v>
      </c>
      <c r="AB941" s="344"/>
      <c r="AC941" s="345" t="e">
        <f t="shared" si="358"/>
        <v>#DIV/0!</v>
      </c>
      <c r="AD941" s="345" t="e">
        <f t="shared" si="359"/>
        <v>#DIV/0!</v>
      </c>
    </row>
    <row r="942" spans="1:30" x14ac:dyDescent="0.25">
      <c r="A942" s="402"/>
      <c r="B942" s="336"/>
      <c r="C942" s="299"/>
      <c r="D942" s="147"/>
      <c r="E942" s="22"/>
      <c r="F942" s="158">
        <f t="shared" si="339"/>
        <v>14980</v>
      </c>
      <c r="G942" s="309">
        <f t="shared" si="340"/>
        <v>8.101016088117488</v>
      </c>
      <c r="H942" s="159">
        <f t="shared" si="341"/>
        <v>121353.22099999998</v>
      </c>
      <c r="I942" s="347">
        <f t="shared" si="342"/>
        <v>-121353.22099999998</v>
      </c>
      <c r="J942" s="310">
        <f t="shared" si="343"/>
        <v>-1</v>
      </c>
      <c r="K942" s="159">
        <f t="shared" si="344"/>
        <v>0</v>
      </c>
      <c r="L942" s="159">
        <f t="shared" si="345"/>
        <v>-5</v>
      </c>
      <c r="M942" s="159">
        <f t="shared" si="346"/>
        <v>5</v>
      </c>
      <c r="N942" s="159">
        <f t="shared" si="347"/>
        <v>0</v>
      </c>
      <c r="O942" s="46"/>
      <c r="P942" s="309">
        <f t="shared" si="348"/>
        <v>-8.101016088117488</v>
      </c>
      <c r="Q942" s="159">
        <f t="shared" si="349"/>
        <v>-5</v>
      </c>
      <c r="R942" s="341"/>
      <c r="S942" s="341">
        <f t="shared" si="350"/>
        <v>-43836.220999999976</v>
      </c>
      <c r="T942" s="341" t="e">
        <f t="shared" si="351"/>
        <v>#DIV/0!</v>
      </c>
      <c r="U942" s="341" t="e">
        <f t="shared" si="352"/>
        <v>#DIV/0!</v>
      </c>
      <c r="V942" s="159">
        <f t="shared" si="353"/>
        <v>77517</v>
      </c>
      <c r="W942" s="309" t="e">
        <f t="shared" si="354"/>
        <v>#DIV/0!</v>
      </c>
      <c r="X942" s="309" t="e">
        <f t="shared" si="355"/>
        <v>#DIV/0!</v>
      </c>
      <c r="Y942" s="309" t="e">
        <f t="shared" si="356"/>
        <v>#DIV/0!</v>
      </c>
      <c r="Z942" s="342" t="e">
        <f t="shared" si="357"/>
        <v>#DIV/0!</v>
      </c>
      <c r="AA942" s="343">
        <f>SUM(L$2:L942)-SUM(AB$2:AB942)</f>
        <v>-121353.22099999998</v>
      </c>
      <c r="AB942" s="344"/>
      <c r="AC942" s="345" t="e">
        <f t="shared" si="358"/>
        <v>#DIV/0!</v>
      </c>
      <c r="AD942" s="345" t="e">
        <f t="shared" si="359"/>
        <v>#DIV/0!</v>
      </c>
    </row>
    <row r="943" spans="1:30" x14ac:dyDescent="0.25">
      <c r="A943" s="402"/>
      <c r="B943" s="336"/>
      <c r="C943" s="299"/>
      <c r="D943" s="147"/>
      <c r="E943" s="22"/>
      <c r="F943" s="158">
        <f t="shared" si="339"/>
        <v>14980</v>
      </c>
      <c r="G943" s="309">
        <f t="shared" si="340"/>
        <v>8.1013498664886505</v>
      </c>
      <c r="H943" s="159">
        <f t="shared" si="341"/>
        <v>121358.22099999998</v>
      </c>
      <c r="I943" s="347">
        <f t="shared" si="342"/>
        <v>-121358.22099999998</v>
      </c>
      <c r="J943" s="310">
        <f t="shared" si="343"/>
        <v>-1</v>
      </c>
      <c r="K943" s="159">
        <f t="shared" si="344"/>
        <v>0</v>
      </c>
      <c r="L943" s="159">
        <f t="shared" si="345"/>
        <v>-5</v>
      </c>
      <c r="M943" s="159">
        <f t="shared" si="346"/>
        <v>5</v>
      </c>
      <c r="N943" s="159">
        <f t="shared" si="347"/>
        <v>0</v>
      </c>
      <c r="O943" s="46"/>
      <c r="P943" s="309">
        <f t="shared" si="348"/>
        <v>-8.1013498664886505</v>
      </c>
      <c r="Q943" s="159">
        <f t="shared" si="349"/>
        <v>-5</v>
      </c>
      <c r="R943" s="341"/>
      <c r="S943" s="341">
        <f t="shared" si="350"/>
        <v>-43841.220999999976</v>
      </c>
      <c r="T943" s="341" t="e">
        <f t="shared" si="351"/>
        <v>#DIV/0!</v>
      </c>
      <c r="U943" s="341" t="e">
        <f t="shared" si="352"/>
        <v>#DIV/0!</v>
      </c>
      <c r="V943" s="159">
        <f t="shared" si="353"/>
        <v>77517</v>
      </c>
      <c r="W943" s="309" t="e">
        <f t="shared" si="354"/>
        <v>#DIV/0!</v>
      </c>
      <c r="X943" s="309" t="e">
        <f t="shared" si="355"/>
        <v>#DIV/0!</v>
      </c>
      <c r="Y943" s="309" t="e">
        <f t="shared" si="356"/>
        <v>#DIV/0!</v>
      </c>
      <c r="Z943" s="342" t="e">
        <f t="shared" si="357"/>
        <v>#DIV/0!</v>
      </c>
      <c r="AA943" s="343">
        <f>SUM(L$2:L943)-SUM(AB$2:AB943)</f>
        <v>-121358.22099999998</v>
      </c>
      <c r="AB943" s="344"/>
      <c r="AC943" s="345" t="e">
        <f t="shared" si="358"/>
        <v>#DIV/0!</v>
      </c>
      <c r="AD943" s="345" t="e">
        <f t="shared" si="359"/>
        <v>#DIV/0!</v>
      </c>
    </row>
    <row r="944" spans="1:30" x14ac:dyDescent="0.25">
      <c r="A944" s="402"/>
      <c r="B944" s="336"/>
      <c r="C944" s="299"/>
      <c r="D944" s="147"/>
      <c r="E944" s="22"/>
      <c r="F944" s="158">
        <f t="shared" si="339"/>
        <v>14980</v>
      </c>
      <c r="G944" s="309">
        <f t="shared" si="340"/>
        <v>8.1016836448598113</v>
      </c>
      <c r="H944" s="159">
        <f t="shared" si="341"/>
        <v>121363.22099999998</v>
      </c>
      <c r="I944" s="347">
        <f t="shared" si="342"/>
        <v>-121363.22099999998</v>
      </c>
      <c r="J944" s="310">
        <f t="shared" si="343"/>
        <v>-1</v>
      </c>
      <c r="K944" s="159">
        <f t="shared" si="344"/>
        <v>0</v>
      </c>
      <c r="L944" s="159">
        <f t="shared" si="345"/>
        <v>-5</v>
      </c>
      <c r="M944" s="159">
        <f t="shared" si="346"/>
        <v>5</v>
      </c>
      <c r="N944" s="159">
        <f t="shared" si="347"/>
        <v>0</v>
      </c>
      <c r="O944" s="46"/>
      <c r="P944" s="309">
        <f t="shared" si="348"/>
        <v>-8.1016836448598113</v>
      </c>
      <c r="Q944" s="159">
        <f t="shared" si="349"/>
        <v>-5</v>
      </c>
      <c r="R944" s="341"/>
      <c r="S944" s="341">
        <f t="shared" si="350"/>
        <v>-43846.220999999976</v>
      </c>
      <c r="T944" s="341" t="e">
        <f t="shared" si="351"/>
        <v>#DIV/0!</v>
      </c>
      <c r="U944" s="341" t="e">
        <f t="shared" si="352"/>
        <v>#DIV/0!</v>
      </c>
      <c r="V944" s="159">
        <f t="shared" si="353"/>
        <v>77517</v>
      </c>
      <c r="W944" s="309" t="e">
        <f t="shared" si="354"/>
        <v>#DIV/0!</v>
      </c>
      <c r="X944" s="309" t="e">
        <f t="shared" si="355"/>
        <v>#DIV/0!</v>
      </c>
      <c r="Y944" s="309" t="e">
        <f t="shared" si="356"/>
        <v>#DIV/0!</v>
      </c>
      <c r="Z944" s="342" t="e">
        <f t="shared" si="357"/>
        <v>#DIV/0!</v>
      </c>
      <c r="AA944" s="343">
        <f>SUM(L$2:L944)-SUM(AB$2:AB944)</f>
        <v>-121363.22099999998</v>
      </c>
      <c r="AB944" s="344"/>
      <c r="AC944" s="345" t="e">
        <f t="shared" si="358"/>
        <v>#DIV/0!</v>
      </c>
      <c r="AD944" s="345" t="e">
        <f t="shared" si="359"/>
        <v>#DIV/0!</v>
      </c>
    </row>
    <row r="945" spans="1:30" x14ac:dyDescent="0.25">
      <c r="A945" s="402"/>
      <c r="B945" s="336"/>
      <c r="C945" s="299"/>
      <c r="D945" s="147"/>
      <c r="E945" s="22"/>
      <c r="F945" s="158">
        <f t="shared" si="339"/>
        <v>14980</v>
      </c>
      <c r="G945" s="309">
        <f t="shared" si="340"/>
        <v>8.1020174232309738</v>
      </c>
      <c r="H945" s="159">
        <f t="shared" si="341"/>
        <v>121368.22099999998</v>
      </c>
      <c r="I945" s="347">
        <f t="shared" si="342"/>
        <v>-121368.22099999998</v>
      </c>
      <c r="J945" s="310">
        <f t="shared" si="343"/>
        <v>-1</v>
      </c>
      <c r="K945" s="159">
        <f t="shared" si="344"/>
        <v>0</v>
      </c>
      <c r="L945" s="159">
        <f t="shared" si="345"/>
        <v>-5</v>
      </c>
      <c r="M945" s="159">
        <f t="shared" si="346"/>
        <v>5</v>
      </c>
      <c r="N945" s="159">
        <f t="shared" si="347"/>
        <v>0</v>
      </c>
      <c r="O945" s="46"/>
      <c r="P945" s="309">
        <f t="shared" si="348"/>
        <v>-8.1020174232309738</v>
      </c>
      <c r="Q945" s="159">
        <f t="shared" si="349"/>
        <v>-5</v>
      </c>
      <c r="R945" s="341"/>
      <c r="S945" s="341">
        <f t="shared" si="350"/>
        <v>-43851.220999999976</v>
      </c>
      <c r="T945" s="341" t="e">
        <f t="shared" si="351"/>
        <v>#DIV/0!</v>
      </c>
      <c r="U945" s="341" t="e">
        <f t="shared" si="352"/>
        <v>#DIV/0!</v>
      </c>
      <c r="V945" s="159">
        <f t="shared" si="353"/>
        <v>77517</v>
      </c>
      <c r="W945" s="309" t="e">
        <f t="shared" si="354"/>
        <v>#DIV/0!</v>
      </c>
      <c r="X945" s="309" t="e">
        <f t="shared" si="355"/>
        <v>#DIV/0!</v>
      </c>
      <c r="Y945" s="309" t="e">
        <f t="shared" si="356"/>
        <v>#DIV/0!</v>
      </c>
      <c r="Z945" s="342" t="e">
        <f t="shared" si="357"/>
        <v>#DIV/0!</v>
      </c>
      <c r="AA945" s="343">
        <f>SUM(L$2:L945)-SUM(AB$2:AB945)</f>
        <v>-121368.22099999998</v>
      </c>
      <c r="AB945" s="344"/>
      <c r="AC945" s="345" t="e">
        <f t="shared" si="358"/>
        <v>#DIV/0!</v>
      </c>
      <c r="AD945" s="345" t="e">
        <f t="shared" si="359"/>
        <v>#DIV/0!</v>
      </c>
    </row>
    <row r="946" spans="1:30" x14ac:dyDescent="0.25">
      <c r="A946" s="402"/>
      <c r="B946" s="336"/>
      <c r="C946" s="299"/>
      <c r="D946" s="147"/>
      <c r="E946" s="22"/>
      <c r="F946" s="158">
        <f t="shared" si="339"/>
        <v>14980</v>
      </c>
      <c r="G946" s="309">
        <f t="shared" si="340"/>
        <v>8.1023512016021346</v>
      </c>
      <c r="H946" s="159">
        <f t="shared" si="341"/>
        <v>121373.22099999998</v>
      </c>
      <c r="I946" s="347">
        <f t="shared" si="342"/>
        <v>-121373.22099999998</v>
      </c>
      <c r="J946" s="310">
        <f t="shared" si="343"/>
        <v>-1</v>
      </c>
      <c r="K946" s="159">
        <f t="shared" si="344"/>
        <v>0</v>
      </c>
      <c r="L946" s="159">
        <f t="shared" si="345"/>
        <v>-5</v>
      </c>
      <c r="M946" s="159">
        <f t="shared" si="346"/>
        <v>5</v>
      </c>
      <c r="N946" s="159">
        <f t="shared" si="347"/>
        <v>0</v>
      </c>
      <c r="O946" s="46"/>
      <c r="P946" s="309">
        <f t="shared" si="348"/>
        <v>-8.1023512016021346</v>
      </c>
      <c r="Q946" s="159">
        <f t="shared" si="349"/>
        <v>-5</v>
      </c>
      <c r="R946" s="341"/>
      <c r="S946" s="341">
        <f t="shared" si="350"/>
        <v>-43856.220999999976</v>
      </c>
      <c r="T946" s="341" t="e">
        <f t="shared" si="351"/>
        <v>#DIV/0!</v>
      </c>
      <c r="U946" s="341" t="e">
        <f t="shared" si="352"/>
        <v>#DIV/0!</v>
      </c>
      <c r="V946" s="159">
        <f t="shared" si="353"/>
        <v>77517</v>
      </c>
      <c r="W946" s="309" t="e">
        <f t="shared" si="354"/>
        <v>#DIV/0!</v>
      </c>
      <c r="X946" s="309" t="e">
        <f t="shared" si="355"/>
        <v>#DIV/0!</v>
      </c>
      <c r="Y946" s="309" t="e">
        <f t="shared" si="356"/>
        <v>#DIV/0!</v>
      </c>
      <c r="Z946" s="342" t="e">
        <f t="shared" si="357"/>
        <v>#DIV/0!</v>
      </c>
      <c r="AA946" s="343">
        <f>SUM(L$2:L946)-SUM(AB$2:AB946)</f>
        <v>-121373.22099999998</v>
      </c>
      <c r="AB946" s="344"/>
      <c r="AC946" s="345" t="e">
        <f t="shared" si="358"/>
        <v>#DIV/0!</v>
      </c>
      <c r="AD946" s="345" t="e">
        <f t="shared" si="359"/>
        <v>#DIV/0!</v>
      </c>
    </row>
    <row r="947" spans="1:30" x14ac:dyDescent="0.25">
      <c r="A947" s="402"/>
      <c r="B947" s="336"/>
      <c r="C947" s="299"/>
      <c r="D947" s="147"/>
      <c r="E947" s="22"/>
      <c r="F947" s="158">
        <f t="shared" si="339"/>
        <v>14980</v>
      </c>
      <c r="G947" s="309">
        <f t="shared" si="340"/>
        <v>8.1026849799732954</v>
      </c>
      <c r="H947" s="159">
        <f t="shared" si="341"/>
        <v>121378.22099999998</v>
      </c>
      <c r="I947" s="347">
        <f t="shared" si="342"/>
        <v>-121378.22099999998</v>
      </c>
      <c r="J947" s="310">
        <f t="shared" si="343"/>
        <v>-1</v>
      </c>
      <c r="K947" s="159">
        <f t="shared" si="344"/>
        <v>0</v>
      </c>
      <c r="L947" s="159">
        <f t="shared" si="345"/>
        <v>-5</v>
      </c>
      <c r="M947" s="159">
        <f t="shared" si="346"/>
        <v>5</v>
      </c>
      <c r="N947" s="159">
        <f t="shared" si="347"/>
        <v>0</v>
      </c>
      <c r="O947" s="46"/>
      <c r="P947" s="309">
        <f t="shared" si="348"/>
        <v>-8.1026849799732954</v>
      </c>
      <c r="Q947" s="159">
        <f t="shared" si="349"/>
        <v>-5</v>
      </c>
      <c r="R947" s="341"/>
      <c r="S947" s="341">
        <f t="shared" si="350"/>
        <v>-43861.220999999976</v>
      </c>
      <c r="T947" s="341" t="e">
        <f t="shared" si="351"/>
        <v>#DIV/0!</v>
      </c>
      <c r="U947" s="341" t="e">
        <f t="shared" si="352"/>
        <v>#DIV/0!</v>
      </c>
      <c r="V947" s="159">
        <f t="shared" si="353"/>
        <v>77517</v>
      </c>
      <c r="W947" s="309" t="e">
        <f t="shared" si="354"/>
        <v>#DIV/0!</v>
      </c>
      <c r="X947" s="309" t="e">
        <f t="shared" si="355"/>
        <v>#DIV/0!</v>
      </c>
      <c r="Y947" s="309" t="e">
        <f t="shared" si="356"/>
        <v>#DIV/0!</v>
      </c>
      <c r="Z947" s="342" t="e">
        <f t="shared" si="357"/>
        <v>#DIV/0!</v>
      </c>
      <c r="AA947" s="343">
        <f>SUM(L$2:L947)-SUM(AB$2:AB947)</f>
        <v>-121378.22099999998</v>
      </c>
      <c r="AB947" s="344"/>
      <c r="AC947" s="345" t="e">
        <f t="shared" si="358"/>
        <v>#DIV/0!</v>
      </c>
      <c r="AD947" s="345" t="e">
        <f t="shared" si="359"/>
        <v>#DIV/0!</v>
      </c>
    </row>
    <row r="948" spans="1:30" x14ac:dyDescent="0.25">
      <c r="A948" s="402"/>
      <c r="B948" s="336"/>
      <c r="C948" s="299"/>
      <c r="D948" s="147"/>
      <c r="E948" s="22"/>
      <c r="F948" s="158">
        <f t="shared" si="339"/>
        <v>14980</v>
      </c>
      <c r="G948" s="309">
        <f t="shared" si="340"/>
        <v>8.103018758344458</v>
      </c>
      <c r="H948" s="159">
        <f t="shared" si="341"/>
        <v>121383.22099999998</v>
      </c>
      <c r="I948" s="347">
        <f t="shared" si="342"/>
        <v>-121383.22099999998</v>
      </c>
      <c r="J948" s="310">
        <f t="shared" si="343"/>
        <v>-1</v>
      </c>
      <c r="K948" s="159">
        <f t="shared" si="344"/>
        <v>0</v>
      </c>
      <c r="L948" s="159">
        <f t="shared" si="345"/>
        <v>-5</v>
      </c>
      <c r="M948" s="159">
        <f t="shared" si="346"/>
        <v>5</v>
      </c>
      <c r="N948" s="159">
        <f t="shared" si="347"/>
        <v>0</v>
      </c>
      <c r="O948" s="46"/>
      <c r="P948" s="309">
        <f t="shared" si="348"/>
        <v>-8.103018758344458</v>
      </c>
      <c r="Q948" s="159">
        <f t="shared" si="349"/>
        <v>-5</v>
      </c>
      <c r="R948" s="341"/>
      <c r="S948" s="341">
        <f t="shared" si="350"/>
        <v>-43866.220999999976</v>
      </c>
      <c r="T948" s="341" t="e">
        <f t="shared" si="351"/>
        <v>#DIV/0!</v>
      </c>
      <c r="U948" s="341" t="e">
        <f t="shared" si="352"/>
        <v>#DIV/0!</v>
      </c>
      <c r="V948" s="159">
        <f t="shared" si="353"/>
        <v>77517</v>
      </c>
      <c r="W948" s="309" t="e">
        <f t="shared" si="354"/>
        <v>#DIV/0!</v>
      </c>
      <c r="X948" s="309" t="e">
        <f t="shared" si="355"/>
        <v>#DIV/0!</v>
      </c>
      <c r="Y948" s="309" t="e">
        <f t="shared" si="356"/>
        <v>#DIV/0!</v>
      </c>
      <c r="Z948" s="342" t="e">
        <f t="shared" si="357"/>
        <v>#DIV/0!</v>
      </c>
      <c r="AA948" s="343">
        <f>SUM(L$2:L948)-SUM(AB$2:AB948)</f>
        <v>-121383.22099999998</v>
      </c>
      <c r="AB948" s="344"/>
      <c r="AC948" s="345" t="e">
        <f t="shared" si="358"/>
        <v>#DIV/0!</v>
      </c>
      <c r="AD948" s="345" t="e">
        <f t="shared" si="359"/>
        <v>#DIV/0!</v>
      </c>
    </row>
    <row r="949" spans="1:30" x14ac:dyDescent="0.25">
      <c r="A949" s="402"/>
      <c r="B949" s="336"/>
      <c r="C949" s="299"/>
      <c r="D949" s="147"/>
      <c r="E949" s="22"/>
      <c r="F949" s="158">
        <f t="shared" si="339"/>
        <v>14980</v>
      </c>
      <c r="G949" s="309">
        <f t="shared" si="340"/>
        <v>8.1033525367156187</v>
      </c>
      <c r="H949" s="159">
        <f t="shared" si="341"/>
        <v>121388.22099999998</v>
      </c>
      <c r="I949" s="347">
        <f t="shared" si="342"/>
        <v>-121388.22099999998</v>
      </c>
      <c r="J949" s="310">
        <f t="shared" si="343"/>
        <v>-1</v>
      </c>
      <c r="K949" s="159">
        <f t="shared" si="344"/>
        <v>0</v>
      </c>
      <c r="L949" s="159">
        <f t="shared" si="345"/>
        <v>-5</v>
      </c>
      <c r="M949" s="159">
        <f t="shared" si="346"/>
        <v>5</v>
      </c>
      <c r="N949" s="159">
        <f t="shared" si="347"/>
        <v>0</v>
      </c>
      <c r="O949" s="46"/>
      <c r="P949" s="309">
        <f t="shared" si="348"/>
        <v>-8.1033525367156187</v>
      </c>
      <c r="Q949" s="159">
        <f t="shared" si="349"/>
        <v>-5</v>
      </c>
      <c r="R949" s="341"/>
      <c r="S949" s="341">
        <f t="shared" si="350"/>
        <v>-43871.220999999976</v>
      </c>
      <c r="T949" s="341" t="e">
        <f t="shared" si="351"/>
        <v>#DIV/0!</v>
      </c>
      <c r="U949" s="341" t="e">
        <f t="shared" si="352"/>
        <v>#DIV/0!</v>
      </c>
      <c r="V949" s="159">
        <f t="shared" si="353"/>
        <v>77517</v>
      </c>
      <c r="W949" s="309" t="e">
        <f t="shared" si="354"/>
        <v>#DIV/0!</v>
      </c>
      <c r="X949" s="309" t="e">
        <f t="shared" si="355"/>
        <v>#DIV/0!</v>
      </c>
      <c r="Y949" s="309" t="e">
        <f t="shared" si="356"/>
        <v>#DIV/0!</v>
      </c>
      <c r="Z949" s="342" t="e">
        <f t="shared" si="357"/>
        <v>#DIV/0!</v>
      </c>
      <c r="AA949" s="343">
        <f>SUM(L$2:L949)-SUM(AB$2:AB949)</f>
        <v>-121388.22099999998</v>
      </c>
      <c r="AB949" s="344"/>
      <c r="AC949" s="345" t="e">
        <f t="shared" si="358"/>
        <v>#DIV/0!</v>
      </c>
      <c r="AD949" s="345" t="e">
        <f t="shared" si="359"/>
        <v>#DIV/0!</v>
      </c>
    </row>
    <row r="950" spans="1:30" x14ac:dyDescent="0.25">
      <c r="A950" s="402"/>
      <c r="B950" s="336"/>
      <c r="C950" s="299"/>
      <c r="D950" s="147"/>
      <c r="E950" s="22"/>
      <c r="F950" s="158">
        <f t="shared" si="339"/>
        <v>14980</v>
      </c>
      <c r="G950" s="309">
        <f t="shared" si="340"/>
        <v>8.1036863150867813</v>
      </c>
      <c r="H950" s="159">
        <f t="shared" si="341"/>
        <v>121393.22099999998</v>
      </c>
      <c r="I950" s="347">
        <f t="shared" si="342"/>
        <v>-121393.22099999998</v>
      </c>
      <c r="J950" s="310">
        <f t="shared" si="343"/>
        <v>-1</v>
      </c>
      <c r="K950" s="159">
        <f t="shared" si="344"/>
        <v>0</v>
      </c>
      <c r="L950" s="159">
        <f t="shared" si="345"/>
        <v>-5</v>
      </c>
      <c r="M950" s="159">
        <f t="shared" si="346"/>
        <v>5</v>
      </c>
      <c r="N950" s="159">
        <f t="shared" si="347"/>
        <v>0</v>
      </c>
      <c r="O950" s="46"/>
      <c r="P950" s="309">
        <f t="shared" si="348"/>
        <v>-8.1036863150867813</v>
      </c>
      <c r="Q950" s="159">
        <f t="shared" si="349"/>
        <v>-5</v>
      </c>
      <c r="R950" s="341"/>
      <c r="S950" s="341">
        <f t="shared" si="350"/>
        <v>-43876.220999999976</v>
      </c>
      <c r="T950" s="341" t="e">
        <f t="shared" si="351"/>
        <v>#DIV/0!</v>
      </c>
      <c r="U950" s="341" t="e">
        <f t="shared" si="352"/>
        <v>#DIV/0!</v>
      </c>
      <c r="V950" s="159">
        <f t="shared" si="353"/>
        <v>77517</v>
      </c>
      <c r="W950" s="309" t="e">
        <f t="shared" si="354"/>
        <v>#DIV/0!</v>
      </c>
      <c r="X950" s="309" t="e">
        <f t="shared" si="355"/>
        <v>#DIV/0!</v>
      </c>
      <c r="Y950" s="309" t="e">
        <f t="shared" si="356"/>
        <v>#DIV/0!</v>
      </c>
      <c r="Z950" s="342" t="e">
        <f t="shared" si="357"/>
        <v>#DIV/0!</v>
      </c>
      <c r="AA950" s="343">
        <f>SUM(L$2:L950)-SUM(AB$2:AB950)</f>
        <v>-121393.22099999998</v>
      </c>
      <c r="AB950" s="344"/>
      <c r="AC950" s="345" t="e">
        <f t="shared" si="358"/>
        <v>#DIV/0!</v>
      </c>
      <c r="AD950" s="345" t="e">
        <f t="shared" si="359"/>
        <v>#DIV/0!</v>
      </c>
    </row>
    <row r="951" spans="1:30" x14ac:dyDescent="0.25">
      <c r="A951" s="402"/>
      <c r="B951" s="336"/>
      <c r="C951" s="299"/>
      <c r="D951" s="147"/>
      <c r="E951" s="22"/>
      <c r="F951" s="158">
        <f t="shared" si="339"/>
        <v>14980</v>
      </c>
      <c r="G951" s="309">
        <f t="shared" si="340"/>
        <v>8.1040200934579421</v>
      </c>
      <c r="H951" s="159">
        <f t="shared" si="341"/>
        <v>121398.22099999998</v>
      </c>
      <c r="I951" s="347">
        <f t="shared" si="342"/>
        <v>-121398.22099999998</v>
      </c>
      <c r="J951" s="310">
        <f t="shared" si="343"/>
        <v>-1</v>
      </c>
      <c r="K951" s="159">
        <f t="shared" si="344"/>
        <v>0</v>
      </c>
      <c r="L951" s="159">
        <f t="shared" si="345"/>
        <v>-5</v>
      </c>
      <c r="M951" s="159">
        <f t="shared" si="346"/>
        <v>5</v>
      </c>
      <c r="N951" s="159">
        <f t="shared" si="347"/>
        <v>0</v>
      </c>
      <c r="O951" s="46"/>
      <c r="P951" s="309">
        <f t="shared" si="348"/>
        <v>-8.1040200934579421</v>
      </c>
      <c r="Q951" s="159">
        <f t="shared" si="349"/>
        <v>-5</v>
      </c>
      <c r="R951" s="341"/>
      <c r="S951" s="341">
        <f t="shared" si="350"/>
        <v>-43881.220999999976</v>
      </c>
      <c r="T951" s="341" t="e">
        <f t="shared" si="351"/>
        <v>#DIV/0!</v>
      </c>
      <c r="U951" s="341" t="e">
        <f t="shared" si="352"/>
        <v>#DIV/0!</v>
      </c>
      <c r="V951" s="159">
        <f t="shared" si="353"/>
        <v>77517</v>
      </c>
      <c r="W951" s="309" t="e">
        <f t="shared" si="354"/>
        <v>#DIV/0!</v>
      </c>
      <c r="X951" s="309" t="e">
        <f t="shared" si="355"/>
        <v>#DIV/0!</v>
      </c>
      <c r="Y951" s="309" t="e">
        <f t="shared" si="356"/>
        <v>#DIV/0!</v>
      </c>
      <c r="Z951" s="342" t="e">
        <f t="shared" si="357"/>
        <v>#DIV/0!</v>
      </c>
      <c r="AA951" s="343">
        <f>SUM(L$2:L951)-SUM(AB$2:AB951)</f>
        <v>-121398.22099999998</v>
      </c>
      <c r="AB951" s="344"/>
      <c r="AC951" s="345" t="e">
        <f t="shared" si="358"/>
        <v>#DIV/0!</v>
      </c>
      <c r="AD951" s="345" t="e">
        <f t="shared" si="359"/>
        <v>#DIV/0!</v>
      </c>
    </row>
    <row r="952" spans="1:30" x14ac:dyDescent="0.25">
      <c r="A952" s="402"/>
      <c r="B952" s="336"/>
      <c r="C952" s="299"/>
      <c r="D952" s="147"/>
      <c r="E952" s="22"/>
      <c r="F952" s="158">
        <f t="shared" si="339"/>
        <v>14980</v>
      </c>
      <c r="G952" s="309">
        <f t="shared" si="340"/>
        <v>8.1043538718291046</v>
      </c>
      <c r="H952" s="159">
        <f t="shared" si="341"/>
        <v>121403.22099999998</v>
      </c>
      <c r="I952" s="347">
        <f t="shared" si="342"/>
        <v>-121403.22099999998</v>
      </c>
      <c r="J952" s="310">
        <f t="shared" si="343"/>
        <v>-1</v>
      </c>
      <c r="K952" s="159">
        <f t="shared" si="344"/>
        <v>0</v>
      </c>
      <c r="L952" s="159">
        <f t="shared" si="345"/>
        <v>-5</v>
      </c>
      <c r="M952" s="159">
        <f t="shared" si="346"/>
        <v>5</v>
      </c>
      <c r="N952" s="159">
        <f t="shared" si="347"/>
        <v>0</v>
      </c>
      <c r="O952" s="46"/>
      <c r="P952" s="309">
        <f t="shared" si="348"/>
        <v>-8.1043538718291046</v>
      </c>
      <c r="Q952" s="159">
        <f t="shared" si="349"/>
        <v>-5</v>
      </c>
      <c r="R952" s="341"/>
      <c r="S952" s="341">
        <f t="shared" si="350"/>
        <v>-43886.220999999976</v>
      </c>
      <c r="T952" s="341" t="e">
        <f t="shared" si="351"/>
        <v>#DIV/0!</v>
      </c>
      <c r="U952" s="341" t="e">
        <f t="shared" si="352"/>
        <v>#DIV/0!</v>
      </c>
      <c r="V952" s="159">
        <f t="shared" si="353"/>
        <v>77517</v>
      </c>
      <c r="W952" s="309" t="e">
        <f t="shared" si="354"/>
        <v>#DIV/0!</v>
      </c>
      <c r="X952" s="309" t="e">
        <f t="shared" si="355"/>
        <v>#DIV/0!</v>
      </c>
      <c r="Y952" s="309" t="e">
        <f t="shared" si="356"/>
        <v>#DIV/0!</v>
      </c>
      <c r="Z952" s="342" t="e">
        <f t="shared" si="357"/>
        <v>#DIV/0!</v>
      </c>
      <c r="AA952" s="343">
        <f>SUM(L$2:L952)-SUM(AB$2:AB952)</f>
        <v>-121403.22099999998</v>
      </c>
      <c r="AB952" s="344"/>
      <c r="AC952" s="345" t="e">
        <f t="shared" si="358"/>
        <v>#DIV/0!</v>
      </c>
      <c r="AD952" s="345" t="e">
        <f t="shared" si="359"/>
        <v>#DIV/0!</v>
      </c>
    </row>
    <row r="953" spans="1:30" x14ac:dyDescent="0.25">
      <c r="A953" s="402"/>
      <c r="B953" s="336"/>
      <c r="C953" s="299"/>
      <c r="D953" s="147"/>
      <c r="E953" s="22"/>
      <c r="F953" s="158">
        <f t="shared" si="339"/>
        <v>14980</v>
      </c>
      <c r="G953" s="309">
        <f t="shared" si="340"/>
        <v>8.1046876502002654</v>
      </c>
      <c r="H953" s="159">
        <f t="shared" si="341"/>
        <v>121408.22099999998</v>
      </c>
      <c r="I953" s="347">
        <f t="shared" si="342"/>
        <v>-121408.22099999998</v>
      </c>
      <c r="J953" s="310">
        <f t="shared" si="343"/>
        <v>-1</v>
      </c>
      <c r="K953" s="159">
        <f t="shared" si="344"/>
        <v>0</v>
      </c>
      <c r="L953" s="159">
        <f t="shared" si="345"/>
        <v>-5</v>
      </c>
      <c r="M953" s="159">
        <f t="shared" si="346"/>
        <v>5</v>
      </c>
      <c r="N953" s="159">
        <f t="shared" si="347"/>
        <v>0</v>
      </c>
      <c r="O953" s="46"/>
      <c r="P953" s="309">
        <f t="shared" si="348"/>
        <v>-8.1046876502002654</v>
      </c>
      <c r="Q953" s="159">
        <f t="shared" si="349"/>
        <v>-5</v>
      </c>
      <c r="R953" s="341"/>
      <c r="S953" s="341">
        <f t="shared" si="350"/>
        <v>-43891.220999999976</v>
      </c>
      <c r="T953" s="341" t="e">
        <f t="shared" si="351"/>
        <v>#DIV/0!</v>
      </c>
      <c r="U953" s="341" t="e">
        <f t="shared" si="352"/>
        <v>#DIV/0!</v>
      </c>
      <c r="V953" s="159">
        <f t="shared" si="353"/>
        <v>77517</v>
      </c>
      <c r="W953" s="309" t="e">
        <f t="shared" si="354"/>
        <v>#DIV/0!</v>
      </c>
      <c r="X953" s="309" t="e">
        <f t="shared" si="355"/>
        <v>#DIV/0!</v>
      </c>
      <c r="Y953" s="309" t="e">
        <f t="shared" si="356"/>
        <v>#DIV/0!</v>
      </c>
      <c r="Z953" s="342" t="e">
        <f t="shared" si="357"/>
        <v>#DIV/0!</v>
      </c>
      <c r="AA953" s="343">
        <f>SUM(L$2:L953)-SUM(AB$2:AB953)</f>
        <v>-121408.22099999998</v>
      </c>
      <c r="AB953" s="344"/>
      <c r="AC953" s="345" t="e">
        <f t="shared" si="358"/>
        <v>#DIV/0!</v>
      </c>
      <c r="AD953" s="345" t="e">
        <f t="shared" si="359"/>
        <v>#DIV/0!</v>
      </c>
    </row>
    <row r="954" spans="1:30" x14ac:dyDescent="0.25">
      <c r="A954" s="402"/>
      <c r="B954" s="336"/>
      <c r="C954" s="299"/>
      <c r="D954" s="147"/>
      <c r="E954" s="22"/>
      <c r="F954" s="158">
        <f t="shared" si="339"/>
        <v>14980</v>
      </c>
      <c r="G954" s="309">
        <f t="shared" si="340"/>
        <v>8.1050214285714262</v>
      </c>
      <c r="H954" s="159">
        <f t="shared" si="341"/>
        <v>121413.22099999998</v>
      </c>
      <c r="I954" s="347">
        <f t="shared" si="342"/>
        <v>-121413.22099999998</v>
      </c>
      <c r="J954" s="310">
        <f t="shared" si="343"/>
        <v>-1</v>
      </c>
      <c r="K954" s="159">
        <f t="shared" si="344"/>
        <v>0</v>
      </c>
      <c r="L954" s="159">
        <f t="shared" si="345"/>
        <v>-5</v>
      </c>
      <c r="M954" s="159">
        <f t="shared" si="346"/>
        <v>5</v>
      </c>
      <c r="N954" s="159">
        <f t="shared" si="347"/>
        <v>0</v>
      </c>
      <c r="O954" s="46"/>
      <c r="P954" s="309">
        <f t="shared" si="348"/>
        <v>-8.1050214285714262</v>
      </c>
      <c r="Q954" s="159">
        <f t="shared" si="349"/>
        <v>-5</v>
      </c>
      <c r="R954" s="341"/>
      <c r="S954" s="341">
        <f t="shared" si="350"/>
        <v>-43896.220999999976</v>
      </c>
      <c r="T954" s="341" t="e">
        <f t="shared" si="351"/>
        <v>#DIV/0!</v>
      </c>
      <c r="U954" s="341" t="e">
        <f t="shared" si="352"/>
        <v>#DIV/0!</v>
      </c>
      <c r="V954" s="159">
        <f t="shared" si="353"/>
        <v>77517</v>
      </c>
      <c r="W954" s="309" t="e">
        <f t="shared" si="354"/>
        <v>#DIV/0!</v>
      </c>
      <c r="X954" s="309" t="e">
        <f t="shared" si="355"/>
        <v>#DIV/0!</v>
      </c>
      <c r="Y954" s="309" t="e">
        <f t="shared" si="356"/>
        <v>#DIV/0!</v>
      </c>
      <c r="Z954" s="342" t="e">
        <f t="shared" si="357"/>
        <v>#DIV/0!</v>
      </c>
      <c r="AA954" s="343">
        <f>SUM(L$2:L954)-SUM(AB$2:AB954)</f>
        <v>-121413.22099999998</v>
      </c>
      <c r="AB954" s="344"/>
      <c r="AC954" s="345" t="e">
        <f t="shared" si="358"/>
        <v>#DIV/0!</v>
      </c>
      <c r="AD954" s="345" t="e">
        <f t="shared" si="359"/>
        <v>#DIV/0!</v>
      </c>
    </row>
    <row r="955" spans="1:30" x14ac:dyDescent="0.25">
      <c r="A955" s="402"/>
      <c r="B955" s="336"/>
      <c r="C955" s="299"/>
      <c r="D955" s="147"/>
      <c r="E955" s="22"/>
      <c r="F955" s="158">
        <f t="shared" si="339"/>
        <v>14980</v>
      </c>
      <c r="G955" s="309">
        <f t="shared" si="340"/>
        <v>8.1053552069425887</v>
      </c>
      <c r="H955" s="159">
        <f t="shared" si="341"/>
        <v>121418.22099999998</v>
      </c>
      <c r="I955" s="347">
        <f t="shared" si="342"/>
        <v>-121418.22099999998</v>
      </c>
      <c r="J955" s="310">
        <f t="shared" si="343"/>
        <v>-1</v>
      </c>
      <c r="K955" s="159">
        <f t="shared" si="344"/>
        <v>0</v>
      </c>
      <c r="L955" s="159">
        <f t="shared" si="345"/>
        <v>-5</v>
      </c>
      <c r="M955" s="159">
        <f t="shared" si="346"/>
        <v>5</v>
      </c>
      <c r="N955" s="159">
        <f t="shared" si="347"/>
        <v>0</v>
      </c>
      <c r="O955" s="46"/>
      <c r="P955" s="309">
        <f t="shared" si="348"/>
        <v>-8.1053552069425887</v>
      </c>
      <c r="Q955" s="159">
        <f t="shared" si="349"/>
        <v>-5</v>
      </c>
      <c r="R955" s="341"/>
      <c r="S955" s="341">
        <f t="shared" si="350"/>
        <v>-43901.220999999976</v>
      </c>
      <c r="T955" s="341" t="e">
        <f t="shared" si="351"/>
        <v>#DIV/0!</v>
      </c>
      <c r="U955" s="341" t="e">
        <f t="shared" si="352"/>
        <v>#DIV/0!</v>
      </c>
      <c r="V955" s="159">
        <f t="shared" si="353"/>
        <v>77517</v>
      </c>
      <c r="W955" s="309" t="e">
        <f t="shared" si="354"/>
        <v>#DIV/0!</v>
      </c>
      <c r="X955" s="309" t="e">
        <f t="shared" si="355"/>
        <v>#DIV/0!</v>
      </c>
      <c r="Y955" s="309" t="e">
        <f t="shared" si="356"/>
        <v>#DIV/0!</v>
      </c>
      <c r="Z955" s="342" t="e">
        <f t="shared" si="357"/>
        <v>#DIV/0!</v>
      </c>
      <c r="AA955" s="343">
        <f>SUM(L$2:L955)-SUM(AB$2:AB955)</f>
        <v>-121418.22099999998</v>
      </c>
      <c r="AB955" s="344"/>
      <c r="AC955" s="345" t="e">
        <f t="shared" si="358"/>
        <v>#DIV/0!</v>
      </c>
      <c r="AD955" s="345" t="e">
        <f t="shared" si="359"/>
        <v>#DIV/0!</v>
      </c>
    </row>
    <row r="956" spans="1:30" x14ac:dyDescent="0.25">
      <c r="A956" s="402"/>
      <c r="B956" s="336"/>
      <c r="C956" s="299"/>
      <c r="D956" s="147"/>
      <c r="E956" s="22"/>
      <c r="F956" s="158">
        <f t="shared" si="339"/>
        <v>14980</v>
      </c>
      <c r="G956" s="309">
        <f t="shared" si="340"/>
        <v>8.1056889853137495</v>
      </c>
      <c r="H956" s="159">
        <f t="shared" si="341"/>
        <v>121423.22099999998</v>
      </c>
      <c r="I956" s="347">
        <f t="shared" si="342"/>
        <v>-121423.22099999998</v>
      </c>
      <c r="J956" s="310">
        <f t="shared" si="343"/>
        <v>-1</v>
      </c>
      <c r="K956" s="159">
        <f t="shared" si="344"/>
        <v>0</v>
      </c>
      <c r="L956" s="159">
        <f t="shared" si="345"/>
        <v>-5</v>
      </c>
      <c r="M956" s="159">
        <f t="shared" si="346"/>
        <v>5</v>
      </c>
      <c r="N956" s="159">
        <f t="shared" si="347"/>
        <v>0</v>
      </c>
      <c r="O956" s="46"/>
      <c r="P956" s="309">
        <f t="shared" si="348"/>
        <v>-8.1056889853137495</v>
      </c>
      <c r="Q956" s="159">
        <f t="shared" si="349"/>
        <v>-5</v>
      </c>
      <c r="R956" s="341"/>
      <c r="S956" s="341">
        <f t="shared" si="350"/>
        <v>-43906.220999999976</v>
      </c>
      <c r="T956" s="341" t="e">
        <f t="shared" si="351"/>
        <v>#DIV/0!</v>
      </c>
      <c r="U956" s="341" t="e">
        <f t="shared" si="352"/>
        <v>#DIV/0!</v>
      </c>
      <c r="V956" s="159">
        <f t="shared" si="353"/>
        <v>77517</v>
      </c>
      <c r="W956" s="309" t="e">
        <f t="shared" si="354"/>
        <v>#DIV/0!</v>
      </c>
      <c r="X956" s="309" t="e">
        <f t="shared" si="355"/>
        <v>#DIV/0!</v>
      </c>
      <c r="Y956" s="309" t="e">
        <f t="shared" si="356"/>
        <v>#DIV/0!</v>
      </c>
      <c r="Z956" s="342" t="e">
        <f t="shared" si="357"/>
        <v>#DIV/0!</v>
      </c>
      <c r="AA956" s="343">
        <f>SUM(L$2:L956)-SUM(AB$2:AB956)</f>
        <v>-121423.22099999998</v>
      </c>
      <c r="AB956" s="344"/>
      <c r="AC956" s="345" t="e">
        <f t="shared" si="358"/>
        <v>#DIV/0!</v>
      </c>
      <c r="AD956" s="345" t="e">
        <f t="shared" si="359"/>
        <v>#DIV/0!</v>
      </c>
    </row>
    <row r="957" spans="1:30" x14ac:dyDescent="0.25">
      <c r="A957" s="402"/>
      <c r="B957" s="336"/>
      <c r="C957" s="299"/>
      <c r="D957" s="147"/>
      <c r="E957" s="22"/>
      <c r="F957" s="158">
        <f t="shared" si="339"/>
        <v>14980</v>
      </c>
      <c r="G957" s="309">
        <f t="shared" si="340"/>
        <v>8.106022763684912</v>
      </c>
      <c r="H957" s="159">
        <f t="shared" si="341"/>
        <v>121428.22099999998</v>
      </c>
      <c r="I957" s="347">
        <f t="shared" si="342"/>
        <v>-121428.22099999998</v>
      </c>
      <c r="J957" s="310">
        <f t="shared" si="343"/>
        <v>-1</v>
      </c>
      <c r="K957" s="159">
        <f t="shared" si="344"/>
        <v>0</v>
      </c>
      <c r="L957" s="159">
        <f t="shared" si="345"/>
        <v>-5</v>
      </c>
      <c r="M957" s="159">
        <f t="shared" si="346"/>
        <v>5</v>
      </c>
      <c r="N957" s="159">
        <f t="shared" si="347"/>
        <v>0</v>
      </c>
      <c r="O957" s="46"/>
      <c r="P957" s="309">
        <f t="shared" si="348"/>
        <v>-8.106022763684912</v>
      </c>
      <c r="Q957" s="159">
        <f t="shared" si="349"/>
        <v>-5</v>
      </c>
      <c r="R957" s="341"/>
      <c r="S957" s="341">
        <f t="shared" si="350"/>
        <v>-43911.220999999976</v>
      </c>
      <c r="T957" s="341" t="e">
        <f t="shared" si="351"/>
        <v>#DIV/0!</v>
      </c>
      <c r="U957" s="341" t="e">
        <f t="shared" si="352"/>
        <v>#DIV/0!</v>
      </c>
      <c r="V957" s="159">
        <f t="shared" si="353"/>
        <v>77517</v>
      </c>
      <c r="W957" s="309" t="e">
        <f t="shared" si="354"/>
        <v>#DIV/0!</v>
      </c>
      <c r="X957" s="309" t="e">
        <f t="shared" si="355"/>
        <v>#DIV/0!</v>
      </c>
      <c r="Y957" s="309" t="e">
        <f t="shared" si="356"/>
        <v>#DIV/0!</v>
      </c>
      <c r="Z957" s="342" t="e">
        <f t="shared" si="357"/>
        <v>#DIV/0!</v>
      </c>
      <c r="AA957" s="343">
        <f>SUM(L$2:L957)-SUM(AB$2:AB957)</f>
        <v>-121428.22099999998</v>
      </c>
      <c r="AB957" s="344"/>
      <c r="AC957" s="345" t="e">
        <f t="shared" si="358"/>
        <v>#DIV/0!</v>
      </c>
      <c r="AD957" s="345" t="e">
        <f t="shared" si="359"/>
        <v>#DIV/0!</v>
      </c>
    </row>
    <row r="958" spans="1:30" x14ac:dyDescent="0.25">
      <c r="A958" s="402"/>
      <c r="B958" s="336"/>
      <c r="C958" s="299"/>
      <c r="D958" s="147"/>
      <c r="E958" s="22"/>
      <c r="F958" s="158">
        <f t="shared" si="339"/>
        <v>14980</v>
      </c>
      <c r="G958" s="309">
        <f t="shared" si="340"/>
        <v>8.1063565420560728</v>
      </c>
      <c r="H958" s="159">
        <f t="shared" si="341"/>
        <v>121433.22099999998</v>
      </c>
      <c r="I958" s="347">
        <f t="shared" si="342"/>
        <v>-121433.22099999998</v>
      </c>
      <c r="J958" s="310">
        <f t="shared" si="343"/>
        <v>-1</v>
      </c>
      <c r="K958" s="159">
        <f t="shared" si="344"/>
        <v>0</v>
      </c>
      <c r="L958" s="159">
        <f t="shared" si="345"/>
        <v>-5</v>
      </c>
      <c r="M958" s="159">
        <f t="shared" si="346"/>
        <v>5</v>
      </c>
      <c r="N958" s="159">
        <f t="shared" si="347"/>
        <v>0</v>
      </c>
      <c r="O958" s="46"/>
      <c r="P958" s="309">
        <f t="shared" si="348"/>
        <v>-8.1063565420560728</v>
      </c>
      <c r="Q958" s="159">
        <f t="shared" si="349"/>
        <v>-5</v>
      </c>
      <c r="R958" s="341"/>
      <c r="S958" s="341">
        <f t="shared" si="350"/>
        <v>-43916.220999999976</v>
      </c>
      <c r="T958" s="341" t="e">
        <f t="shared" si="351"/>
        <v>#DIV/0!</v>
      </c>
      <c r="U958" s="341" t="e">
        <f t="shared" si="352"/>
        <v>#DIV/0!</v>
      </c>
      <c r="V958" s="159">
        <f t="shared" si="353"/>
        <v>77517</v>
      </c>
      <c r="W958" s="309" t="e">
        <f t="shared" si="354"/>
        <v>#DIV/0!</v>
      </c>
      <c r="X958" s="309" t="e">
        <f t="shared" si="355"/>
        <v>#DIV/0!</v>
      </c>
      <c r="Y958" s="309" t="e">
        <f t="shared" si="356"/>
        <v>#DIV/0!</v>
      </c>
      <c r="Z958" s="342" t="e">
        <f t="shared" si="357"/>
        <v>#DIV/0!</v>
      </c>
      <c r="AA958" s="343">
        <f>SUM(L$2:L958)-SUM(AB$2:AB958)</f>
        <v>-121433.22099999998</v>
      </c>
      <c r="AB958" s="344"/>
      <c r="AC958" s="345" t="e">
        <f t="shared" si="358"/>
        <v>#DIV/0!</v>
      </c>
      <c r="AD958" s="345" t="e">
        <f t="shared" si="359"/>
        <v>#DIV/0!</v>
      </c>
    </row>
    <row r="959" spans="1:30" x14ac:dyDescent="0.25">
      <c r="A959" s="402"/>
      <c r="B959" s="336"/>
      <c r="C959" s="299"/>
      <c r="D959" s="147"/>
      <c r="E959" s="22"/>
      <c r="F959" s="158">
        <f t="shared" si="339"/>
        <v>14980</v>
      </c>
      <c r="G959" s="309">
        <f t="shared" si="340"/>
        <v>8.1066903204272354</v>
      </c>
      <c r="H959" s="159">
        <f t="shared" si="341"/>
        <v>121438.22099999998</v>
      </c>
      <c r="I959" s="347">
        <f t="shared" si="342"/>
        <v>-121438.22099999998</v>
      </c>
      <c r="J959" s="310">
        <f t="shared" si="343"/>
        <v>-1</v>
      </c>
      <c r="K959" s="159">
        <f t="shared" si="344"/>
        <v>0</v>
      </c>
      <c r="L959" s="159">
        <f t="shared" si="345"/>
        <v>-5</v>
      </c>
      <c r="M959" s="159">
        <f t="shared" si="346"/>
        <v>5</v>
      </c>
      <c r="N959" s="159">
        <f t="shared" si="347"/>
        <v>0</v>
      </c>
      <c r="O959" s="46"/>
      <c r="P959" s="309">
        <f t="shared" si="348"/>
        <v>-8.1066903204272354</v>
      </c>
      <c r="Q959" s="159">
        <f t="shared" si="349"/>
        <v>-5</v>
      </c>
      <c r="R959" s="341"/>
      <c r="S959" s="341">
        <f t="shared" si="350"/>
        <v>-43921.220999999976</v>
      </c>
      <c r="T959" s="341" t="e">
        <f t="shared" si="351"/>
        <v>#DIV/0!</v>
      </c>
      <c r="U959" s="341" t="e">
        <f t="shared" si="352"/>
        <v>#DIV/0!</v>
      </c>
      <c r="V959" s="159">
        <f t="shared" si="353"/>
        <v>77517</v>
      </c>
      <c r="W959" s="309" t="e">
        <f t="shared" si="354"/>
        <v>#DIV/0!</v>
      </c>
      <c r="X959" s="309" t="e">
        <f t="shared" si="355"/>
        <v>#DIV/0!</v>
      </c>
      <c r="Y959" s="309" t="e">
        <f t="shared" si="356"/>
        <v>#DIV/0!</v>
      </c>
      <c r="Z959" s="342" t="e">
        <f t="shared" si="357"/>
        <v>#DIV/0!</v>
      </c>
      <c r="AA959" s="343">
        <f>SUM(L$2:L959)-SUM(AB$2:AB959)</f>
        <v>-121438.22099999998</v>
      </c>
      <c r="AB959" s="344"/>
      <c r="AC959" s="345" t="e">
        <f t="shared" si="358"/>
        <v>#DIV/0!</v>
      </c>
      <c r="AD959" s="345" t="e">
        <f t="shared" si="359"/>
        <v>#DIV/0!</v>
      </c>
    </row>
    <row r="960" spans="1:30" x14ac:dyDescent="0.25">
      <c r="A960" s="402"/>
      <c r="B960" s="336"/>
      <c r="C960" s="299"/>
      <c r="D960" s="147"/>
      <c r="E960" s="22"/>
      <c r="F960" s="158">
        <f t="shared" si="339"/>
        <v>14980</v>
      </c>
      <c r="G960" s="309">
        <f t="shared" si="340"/>
        <v>8.1070240987983961</v>
      </c>
      <c r="H960" s="159">
        <f t="shared" si="341"/>
        <v>121443.22099999998</v>
      </c>
      <c r="I960" s="347">
        <f t="shared" si="342"/>
        <v>-121443.22099999998</v>
      </c>
      <c r="J960" s="310">
        <f t="shared" si="343"/>
        <v>-1</v>
      </c>
      <c r="K960" s="159">
        <f t="shared" si="344"/>
        <v>0</v>
      </c>
      <c r="L960" s="159">
        <f t="shared" si="345"/>
        <v>-5</v>
      </c>
      <c r="M960" s="159">
        <f t="shared" si="346"/>
        <v>5</v>
      </c>
      <c r="N960" s="159">
        <f t="shared" si="347"/>
        <v>0</v>
      </c>
      <c r="O960" s="46"/>
      <c r="P960" s="309">
        <f t="shared" si="348"/>
        <v>-8.1070240987983961</v>
      </c>
      <c r="Q960" s="159">
        <f t="shared" si="349"/>
        <v>-5</v>
      </c>
      <c r="R960" s="341"/>
      <c r="S960" s="341">
        <f t="shared" si="350"/>
        <v>-43926.220999999976</v>
      </c>
      <c r="T960" s="341" t="e">
        <f t="shared" si="351"/>
        <v>#DIV/0!</v>
      </c>
      <c r="U960" s="341" t="e">
        <f t="shared" si="352"/>
        <v>#DIV/0!</v>
      </c>
      <c r="V960" s="159">
        <f t="shared" si="353"/>
        <v>77517</v>
      </c>
      <c r="W960" s="309" t="e">
        <f t="shared" si="354"/>
        <v>#DIV/0!</v>
      </c>
      <c r="X960" s="309" t="e">
        <f t="shared" si="355"/>
        <v>#DIV/0!</v>
      </c>
      <c r="Y960" s="309" t="e">
        <f t="shared" si="356"/>
        <v>#DIV/0!</v>
      </c>
      <c r="Z960" s="342" t="e">
        <f t="shared" si="357"/>
        <v>#DIV/0!</v>
      </c>
      <c r="AA960" s="343">
        <f>SUM(L$2:L960)-SUM(AB$2:AB960)</f>
        <v>-121443.22099999998</v>
      </c>
      <c r="AB960" s="344"/>
      <c r="AC960" s="345" t="e">
        <f t="shared" si="358"/>
        <v>#DIV/0!</v>
      </c>
      <c r="AD960" s="345" t="e">
        <f t="shared" si="359"/>
        <v>#DIV/0!</v>
      </c>
    </row>
    <row r="961" spans="1:30" x14ac:dyDescent="0.25">
      <c r="A961" s="402"/>
      <c r="B961" s="336"/>
      <c r="C961" s="299"/>
      <c r="D961" s="147"/>
      <c r="E961" s="22"/>
      <c r="F961" s="158">
        <f t="shared" si="339"/>
        <v>14980</v>
      </c>
      <c r="G961" s="309">
        <f t="shared" si="340"/>
        <v>8.1073578771695587</v>
      </c>
      <c r="H961" s="159">
        <f t="shared" si="341"/>
        <v>121448.22099999998</v>
      </c>
      <c r="I961" s="347">
        <f t="shared" si="342"/>
        <v>-121448.22099999998</v>
      </c>
      <c r="J961" s="310">
        <f t="shared" si="343"/>
        <v>-1</v>
      </c>
      <c r="K961" s="159">
        <f t="shared" si="344"/>
        <v>0</v>
      </c>
      <c r="L961" s="159">
        <f t="shared" si="345"/>
        <v>-5</v>
      </c>
      <c r="M961" s="159">
        <f t="shared" si="346"/>
        <v>5</v>
      </c>
      <c r="N961" s="159">
        <f t="shared" si="347"/>
        <v>0</v>
      </c>
      <c r="O961" s="46"/>
      <c r="P961" s="309">
        <f t="shared" si="348"/>
        <v>-8.1073578771695587</v>
      </c>
      <c r="Q961" s="159">
        <f t="shared" si="349"/>
        <v>-5</v>
      </c>
      <c r="R961" s="341"/>
      <c r="S961" s="341">
        <f t="shared" si="350"/>
        <v>-43931.220999999976</v>
      </c>
      <c r="T961" s="341" t="e">
        <f t="shared" si="351"/>
        <v>#DIV/0!</v>
      </c>
      <c r="U961" s="341" t="e">
        <f t="shared" si="352"/>
        <v>#DIV/0!</v>
      </c>
      <c r="V961" s="159">
        <f t="shared" si="353"/>
        <v>77517</v>
      </c>
      <c r="W961" s="309" t="e">
        <f t="shared" si="354"/>
        <v>#DIV/0!</v>
      </c>
      <c r="X961" s="309" t="e">
        <f t="shared" si="355"/>
        <v>#DIV/0!</v>
      </c>
      <c r="Y961" s="309" t="e">
        <f t="shared" si="356"/>
        <v>#DIV/0!</v>
      </c>
      <c r="Z961" s="342" t="e">
        <f t="shared" si="357"/>
        <v>#DIV/0!</v>
      </c>
      <c r="AA961" s="343">
        <f>SUM(L$2:L961)-SUM(AB$2:AB961)</f>
        <v>-121448.22099999998</v>
      </c>
      <c r="AB961" s="344"/>
      <c r="AC961" s="345" t="e">
        <f t="shared" si="358"/>
        <v>#DIV/0!</v>
      </c>
      <c r="AD961" s="345" t="e">
        <f t="shared" si="359"/>
        <v>#DIV/0!</v>
      </c>
    </row>
    <row r="962" spans="1:30" x14ac:dyDescent="0.25">
      <c r="A962" s="402"/>
      <c r="B962" s="336"/>
      <c r="C962" s="299"/>
      <c r="D962" s="147"/>
      <c r="E962" s="22"/>
      <c r="F962" s="158">
        <f t="shared" si="339"/>
        <v>14980</v>
      </c>
      <c r="G962" s="309">
        <f t="shared" si="340"/>
        <v>8.1076916555407195</v>
      </c>
      <c r="H962" s="159">
        <f t="shared" si="341"/>
        <v>121453.22099999998</v>
      </c>
      <c r="I962" s="347">
        <f t="shared" si="342"/>
        <v>-121453.22099999998</v>
      </c>
      <c r="J962" s="310">
        <f t="shared" si="343"/>
        <v>-1</v>
      </c>
      <c r="K962" s="159">
        <f t="shared" si="344"/>
        <v>0</v>
      </c>
      <c r="L962" s="159">
        <f t="shared" si="345"/>
        <v>-5</v>
      </c>
      <c r="M962" s="159">
        <f t="shared" si="346"/>
        <v>5</v>
      </c>
      <c r="N962" s="159">
        <f t="shared" si="347"/>
        <v>0</v>
      </c>
      <c r="O962" s="46"/>
      <c r="P962" s="309">
        <f t="shared" si="348"/>
        <v>-8.1076916555407195</v>
      </c>
      <c r="Q962" s="159">
        <f t="shared" si="349"/>
        <v>-5</v>
      </c>
      <c r="R962" s="341"/>
      <c r="S962" s="341">
        <f t="shared" si="350"/>
        <v>-43936.220999999976</v>
      </c>
      <c r="T962" s="341" t="e">
        <f t="shared" si="351"/>
        <v>#DIV/0!</v>
      </c>
      <c r="U962" s="341" t="e">
        <f t="shared" si="352"/>
        <v>#DIV/0!</v>
      </c>
      <c r="V962" s="159">
        <f t="shared" si="353"/>
        <v>77517</v>
      </c>
      <c r="W962" s="309" t="e">
        <f t="shared" si="354"/>
        <v>#DIV/0!</v>
      </c>
      <c r="X962" s="309" t="e">
        <f t="shared" si="355"/>
        <v>#DIV/0!</v>
      </c>
      <c r="Y962" s="309" t="e">
        <f t="shared" si="356"/>
        <v>#DIV/0!</v>
      </c>
      <c r="Z962" s="342" t="e">
        <f t="shared" si="357"/>
        <v>#DIV/0!</v>
      </c>
      <c r="AA962" s="343">
        <f>SUM(L$2:L962)-SUM(AB$2:AB962)</f>
        <v>-121453.22099999998</v>
      </c>
      <c r="AB962" s="344"/>
      <c r="AC962" s="345" t="e">
        <f t="shared" si="358"/>
        <v>#DIV/0!</v>
      </c>
      <c r="AD962" s="345" t="e">
        <f t="shared" si="359"/>
        <v>#DIV/0!</v>
      </c>
    </row>
    <row r="963" spans="1:30" x14ac:dyDescent="0.25">
      <c r="A963" s="402"/>
      <c r="B963" s="336"/>
      <c r="C963" s="299"/>
      <c r="D963" s="147"/>
      <c r="E963" s="22"/>
      <c r="F963" s="158">
        <f t="shared" ref="F963:F1026" si="360">IF(C963="买",F962+D963,F962-D963)</f>
        <v>14980</v>
      </c>
      <c r="G963" s="309">
        <f t="shared" ref="G963:G1026" si="361">H963/F963</f>
        <v>8.1080254339118802</v>
      </c>
      <c r="H963" s="159">
        <f t="shared" ref="H963:H1026" si="362">IF(C963="买",H962+D963*E963+M963+N963,H962+-1*D963*E963+M963+N963)+O962</f>
        <v>121458.22099999998</v>
      </c>
      <c r="I963" s="347">
        <f t="shared" ref="I963:I1026" si="363">-H963+K963</f>
        <v>-121458.22099999998</v>
      </c>
      <c r="J963" s="310">
        <f t="shared" ref="J963:J1026" si="364">(E963-G963)/G963</f>
        <v>-1</v>
      </c>
      <c r="K963" s="159">
        <f t="shared" ref="K963:K1026" si="365">F963*E963</f>
        <v>0</v>
      </c>
      <c r="L963" s="159">
        <f t="shared" ref="L963:L1026" si="366">I963-I962</f>
        <v>-5</v>
      </c>
      <c r="M963" s="159">
        <f t="shared" ref="M963:M1026" si="367">IF(D963*E963*2.5/10000&gt;5,D963*E963*2.5/10000,5)</f>
        <v>5</v>
      </c>
      <c r="N963" s="159">
        <f t="shared" ref="N963:N1026" si="368">IF(C963="卖",D963*E963/1000,0)</f>
        <v>0</v>
      </c>
      <c r="O963" s="46"/>
      <c r="P963" s="309">
        <f t="shared" ref="P963:P1026" si="369">E963-G963</f>
        <v>-8.1080254339118802</v>
      </c>
      <c r="Q963" s="159">
        <f t="shared" ref="Q963:Q1026" si="370">(H963-H962)*-1</f>
        <v>-5</v>
      </c>
      <c r="R963" s="341"/>
      <c r="S963" s="341">
        <f t="shared" ref="S963:S1026" si="371">S962+Q963+O963+R963</f>
        <v>-43941.220999999976</v>
      </c>
      <c r="T963" s="341" t="e">
        <f t="shared" ref="T963:T1026" si="372">S963/E963</f>
        <v>#DIV/0!</v>
      </c>
      <c r="U963" s="341" t="e">
        <f t="shared" ref="U963:U1026" si="373">F963+T963</f>
        <v>#DIV/0!</v>
      </c>
      <c r="V963" s="159">
        <f t="shared" ref="V963:V1026" si="374">H963+S963</f>
        <v>77517</v>
      </c>
      <c r="W963" s="309" t="e">
        <f t="shared" ref="W963:W1026" si="375">V963/U963</f>
        <v>#DIV/0!</v>
      </c>
      <c r="X963" s="309" t="e">
        <f t="shared" ref="X963:X1026" si="376">W963-G963</f>
        <v>#DIV/0!</v>
      </c>
      <c r="Y963" s="309" t="e">
        <f t="shared" ref="Y963:Y1026" si="377">(X963-P963)*-1</f>
        <v>#DIV/0!</v>
      </c>
      <c r="Z963" s="342" t="e">
        <f t="shared" ref="Z963:Z1026" si="378">F963/U963</f>
        <v>#DIV/0!</v>
      </c>
      <c r="AA963" s="343">
        <f>SUM(L$2:L963)-SUM(AB$2:AB963)</f>
        <v>-121458.22099999998</v>
      </c>
      <c r="AB963" s="344"/>
      <c r="AC963" s="345" t="e">
        <f t="shared" ref="AC963:AC1026" si="379">I963/E963*(1-0.0005)</f>
        <v>#DIV/0!</v>
      </c>
      <c r="AD963" s="345" t="e">
        <f t="shared" ref="AD963:AD1026" si="380">AC963-F963</f>
        <v>#DIV/0!</v>
      </c>
    </row>
    <row r="964" spans="1:30" x14ac:dyDescent="0.25">
      <c r="A964" s="402"/>
      <c r="B964" s="336"/>
      <c r="C964" s="299"/>
      <c r="D964" s="147"/>
      <c r="E964" s="22"/>
      <c r="F964" s="158">
        <f t="shared" si="360"/>
        <v>14980</v>
      </c>
      <c r="G964" s="309">
        <f t="shared" si="361"/>
        <v>8.1083592122830428</v>
      </c>
      <c r="H964" s="159">
        <f t="shared" si="362"/>
        <v>121463.22099999998</v>
      </c>
      <c r="I964" s="347">
        <f t="shared" si="363"/>
        <v>-121463.22099999998</v>
      </c>
      <c r="J964" s="310">
        <f t="shared" si="364"/>
        <v>-1</v>
      </c>
      <c r="K964" s="159">
        <f t="shared" si="365"/>
        <v>0</v>
      </c>
      <c r="L964" s="159">
        <f t="shared" si="366"/>
        <v>-5</v>
      </c>
      <c r="M964" s="159">
        <f t="shared" si="367"/>
        <v>5</v>
      </c>
      <c r="N964" s="159">
        <f t="shared" si="368"/>
        <v>0</v>
      </c>
      <c r="O964" s="46"/>
      <c r="P964" s="309">
        <f t="shared" si="369"/>
        <v>-8.1083592122830428</v>
      </c>
      <c r="Q964" s="159">
        <f t="shared" si="370"/>
        <v>-5</v>
      </c>
      <c r="R964" s="341"/>
      <c r="S964" s="341">
        <f t="shared" si="371"/>
        <v>-43946.220999999976</v>
      </c>
      <c r="T964" s="341" t="e">
        <f t="shared" si="372"/>
        <v>#DIV/0!</v>
      </c>
      <c r="U964" s="341" t="e">
        <f t="shared" si="373"/>
        <v>#DIV/0!</v>
      </c>
      <c r="V964" s="159">
        <f t="shared" si="374"/>
        <v>77517</v>
      </c>
      <c r="W964" s="309" t="e">
        <f t="shared" si="375"/>
        <v>#DIV/0!</v>
      </c>
      <c r="X964" s="309" t="e">
        <f t="shared" si="376"/>
        <v>#DIV/0!</v>
      </c>
      <c r="Y964" s="309" t="e">
        <f t="shared" si="377"/>
        <v>#DIV/0!</v>
      </c>
      <c r="Z964" s="342" t="e">
        <f t="shared" si="378"/>
        <v>#DIV/0!</v>
      </c>
      <c r="AA964" s="343">
        <f>SUM(L$2:L964)-SUM(AB$2:AB964)</f>
        <v>-121463.22099999998</v>
      </c>
      <c r="AB964" s="344"/>
      <c r="AC964" s="345" t="e">
        <f t="shared" si="379"/>
        <v>#DIV/0!</v>
      </c>
      <c r="AD964" s="345" t="e">
        <f t="shared" si="380"/>
        <v>#DIV/0!</v>
      </c>
    </row>
    <row r="965" spans="1:30" x14ac:dyDescent="0.25">
      <c r="A965" s="402"/>
      <c r="B965" s="336"/>
      <c r="C965" s="299"/>
      <c r="D965" s="147"/>
      <c r="E965" s="22"/>
      <c r="F965" s="158">
        <f t="shared" si="360"/>
        <v>14980</v>
      </c>
      <c r="G965" s="309">
        <f t="shared" si="361"/>
        <v>8.1086929906542036</v>
      </c>
      <c r="H965" s="159">
        <f t="shared" si="362"/>
        <v>121468.22099999998</v>
      </c>
      <c r="I965" s="347">
        <f t="shared" si="363"/>
        <v>-121468.22099999998</v>
      </c>
      <c r="J965" s="310">
        <f t="shared" si="364"/>
        <v>-1</v>
      </c>
      <c r="K965" s="159">
        <f t="shared" si="365"/>
        <v>0</v>
      </c>
      <c r="L965" s="159">
        <f t="shared" si="366"/>
        <v>-5</v>
      </c>
      <c r="M965" s="159">
        <f t="shared" si="367"/>
        <v>5</v>
      </c>
      <c r="N965" s="159">
        <f t="shared" si="368"/>
        <v>0</v>
      </c>
      <c r="O965" s="46"/>
      <c r="P965" s="309">
        <f t="shared" si="369"/>
        <v>-8.1086929906542036</v>
      </c>
      <c r="Q965" s="159">
        <f t="shared" si="370"/>
        <v>-5</v>
      </c>
      <c r="R965" s="341"/>
      <c r="S965" s="341">
        <f t="shared" si="371"/>
        <v>-43951.220999999976</v>
      </c>
      <c r="T965" s="341" t="e">
        <f t="shared" si="372"/>
        <v>#DIV/0!</v>
      </c>
      <c r="U965" s="341" t="e">
        <f t="shared" si="373"/>
        <v>#DIV/0!</v>
      </c>
      <c r="V965" s="159">
        <f t="shared" si="374"/>
        <v>77517</v>
      </c>
      <c r="W965" s="309" t="e">
        <f t="shared" si="375"/>
        <v>#DIV/0!</v>
      </c>
      <c r="X965" s="309" t="e">
        <f t="shared" si="376"/>
        <v>#DIV/0!</v>
      </c>
      <c r="Y965" s="309" t="e">
        <f t="shared" si="377"/>
        <v>#DIV/0!</v>
      </c>
      <c r="Z965" s="342" t="e">
        <f t="shared" si="378"/>
        <v>#DIV/0!</v>
      </c>
      <c r="AA965" s="343">
        <f>SUM(L$2:L965)-SUM(AB$2:AB965)</f>
        <v>-121468.22099999998</v>
      </c>
      <c r="AB965" s="344"/>
      <c r="AC965" s="345" t="e">
        <f t="shared" si="379"/>
        <v>#DIV/0!</v>
      </c>
      <c r="AD965" s="345" t="e">
        <f t="shared" si="380"/>
        <v>#DIV/0!</v>
      </c>
    </row>
    <row r="966" spans="1:30" x14ac:dyDescent="0.25">
      <c r="A966" s="402"/>
      <c r="B966" s="336"/>
      <c r="C966" s="299"/>
      <c r="D966" s="147"/>
      <c r="E966" s="22"/>
      <c r="F966" s="158">
        <f t="shared" si="360"/>
        <v>14980</v>
      </c>
      <c r="G966" s="309">
        <f t="shared" si="361"/>
        <v>8.1090267690253661</v>
      </c>
      <c r="H966" s="159">
        <f t="shared" si="362"/>
        <v>121473.22099999998</v>
      </c>
      <c r="I966" s="347">
        <f t="shared" si="363"/>
        <v>-121473.22099999998</v>
      </c>
      <c r="J966" s="310">
        <f t="shared" si="364"/>
        <v>-1</v>
      </c>
      <c r="K966" s="159">
        <f t="shared" si="365"/>
        <v>0</v>
      </c>
      <c r="L966" s="159">
        <f t="shared" si="366"/>
        <v>-5</v>
      </c>
      <c r="M966" s="159">
        <f t="shared" si="367"/>
        <v>5</v>
      </c>
      <c r="N966" s="159">
        <f t="shared" si="368"/>
        <v>0</v>
      </c>
      <c r="O966" s="46"/>
      <c r="P966" s="309">
        <f t="shared" si="369"/>
        <v>-8.1090267690253661</v>
      </c>
      <c r="Q966" s="159">
        <f t="shared" si="370"/>
        <v>-5</v>
      </c>
      <c r="R966" s="341"/>
      <c r="S966" s="341">
        <f t="shared" si="371"/>
        <v>-43956.220999999976</v>
      </c>
      <c r="T966" s="341" t="e">
        <f t="shared" si="372"/>
        <v>#DIV/0!</v>
      </c>
      <c r="U966" s="341" t="e">
        <f t="shared" si="373"/>
        <v>#DIV/0!</v>
      </c>
      <c r="V966" s="159">
        <f t="shared" si="374"/>
        <v>77517</v>
      </c>
      <c r="W966" s="309" t="e">
        <f t="shared" si="375"/>
        <v>#DIV/0!</v>
      </c>
      <c r="X966" s="309" t="e">
        <f t="shared" si="376"/>
        <v>#DIV/0!</v>
      </c>
      <c r="Y966" s="309" t="e">
        <f t="shared" si="377"/>
        <v>#DIV/0!</v>
      </c>
      <c r="Z966" s="342" t="e">
        <f t="shared" si="378"/>
        <v>#DIV/0!</v>
      </c>
      <c r="AA966" s="343">
        <f>SUM(L$2:L966)-SUM(AB$2:AB966)</f>
        <v>-121473.22099999998</v>
      </c>
      <c r="AB966" s="344"/>
      <c r="AC966" s="345" t="e">
        <f t="shared" si="379"/>
        <v>#DIV/0!</v>
      </c>
      <c r="AD966" s="345" t="e">
        <f t="shared" si="380"/>
        <v>#DIV/0!</v>
      </c>
    </row>
    <row r="967" spans="1:30" x14ac:dyDescent="0.25">
      <c r="A967" s="402"/>
      <c r="B967" s="336"/>
      <c r="C967" s="299"/>
      <c r="D967" s="147"/>
      <c r="E967" s="22"/>
      <c r="F967" s="158">
        <f t="shared" si="360"/>
        <v>14980</v>
      </c>
      <c r="G967" s="309">
        <f t="shared" si="361"/>
        <v>8.1093605473965269</v>
      </c>
      <c r="H967" s="159">
        <f t="shared" si="362"/>
        <v>121478.22099999998</v>
      </c>
      <c r="I967" s="347">
        <f t="shared" si="363"/>
        <v>-121478.22099999998</v>
      </c>
      <c r="J967" s="310">
        <f t="shared" si="364"/>
        <v>-1</v>
      </c>
      <c r="K967" s="159">
        <f t="shared" si="365"/>
        <v>0</v>
      </c>
      <c r="L967" s="159">
        <f t="shared" si="366"/>
        <v>-5</v>
      </c>
      <c r="M967" s="159">
        <f t="shared" si="367"/>
        <v>5</v>
      </c>
      <c r="N967" s="159">
        <f t="shared" si="368"/>
        <v>0</v>
      </c>
      <c r="O967" s="46"/>
      <c r="P967" s="309">
        <f t="shared" si="369"/>
        <v>-8.1093605473965269</v>
      </c>
      <c r="Q967" s="159">
        <f t="shared" si="370"/>
        <v>-5</v>
      </c>
      <c r="R967" s="341"/>
      <c r="S967" s="341">
        <f t="shared" si="371"/>
        <v>-43961.220999999976</v>
      </c>
      <c r="T967" s="341" t="e">
        <f t="shared" si="372"/>
        <v>#DIV/0!</v>
      </c>
      <c r="U967" s="341" t="e">
        <f t="shared" si="373"/>
        <v>#DIV/0!</v>
      </c>
      <c r="V967" s="159">
        <f t="shared" si="374"/>
        <v>77517</v>
      </c>
      <c r="W967" s="309" t="e">
        <f t="shared" si="375"/>
        <v>#DIV/0!</v>
      </c>
      <c r="X967" s="309" t="e">
        <f t="shared" si="376"/>
        <v>#DIV/0!</v>
      </c>
      <c r="Y967" s="309" t="e">
        <f t="shared" si="377"/>
        <v>#DIV/0!</v>
      </c>
      <c r="Z967" s="342" t="e">
        <f t="shared" si="378"/>
        <v>#DIV/0!</v>
      </c>
      <c r="AA967" s="343">
        <f>SUM(L$2:L967)-SUM(AB$2:AB967)</f>
        <v>-121478.22099999998</v>
      </c>
      <c r="AB967" s="344"/>
      <c r="AC967" s="345" t="e">
        <f t="shared" si="379"/>
        <v>#DIV/0!</v>
      </c>
      <c r="AD967" s="345" t="e">
        <f t="shared" si="380"/>
        <v>#DIV/0!</v>
      </c>
    </row>
    <row r="968" spans="1:30" x14ac:dyDescent="0.25">
      <c r="A968" s="402"/>
      <c r="B968" s="336"/>
      <c r="C968" s="299"/>
      <c r="D968" s="147"/>
      <c r="E968" s="22"/>
      <c r="F968" s="158">
        <f t="shared" si="360"/>
        <v>14980</v>
      </c>
      <c r="G968" s="309">
        <f t="shared" si="361"/>
        <v>8.1096943257676894</v>
      </c>
      <c r="H968" s="159">
        <f t="shared" si="362"/>
        <v>121483.22099999998</v>
      </c>
      <c r="I968" s="347">
        <f t="shared" si="363"/>
        <v>-121483.22099999998</v>
      </c>
      <c r="J968" s="310">
        <f t="shared" si="364"/>
        <v>-1</v>
      </c>
      <c r="K968" s="159">
        <f t="shared" si="365"/>
        <v>0</v>
      </c>
      <c r="L968" s="159">
        <f t="shared" si="366"/>
        <v>-5</v>
      </c>
      <c r="M968" s="159">
        <f t="shared" si="367"/>
        <v>5</v>
      </c>
      <c r="N968" s="159">
        <f t="shared" si="368"/>
        <v>0</v>
      </c>
      <c r="O968" s="46"/>
      <c r="P968" s="309">
        <f t="shared" si="369"/>
        <v>-8.1096943257676894</v>
      </c>
      <c r="Q968" s="159">
        <f t="shared" si="370"/>
        <v>-5</v>
      </c>
      <c r="R968" s="341"/>
      <c r="S968" s="341">
        <f t="shared" si="371"/>
        <v>-43966.220999999976</v>
      </c>
      <c r="T968" s="341" t="e">
        <f t="shared" si="372"/>
        <v>#DIV/0!</v>
      </c>
      <c r="U968" s="341" t="e">
        <f t="shared" si="373"/>
        <v>#DIV/0!</v>
      </c>
      <c r="V968" s="159">
        <f t="shared" si="374"/>
        <v>77517</v>
      </c>
      <c r="W968" s="309" t="e">
        <f t="shared" si="375"/>
        <v>#DIV/0!</v>
      </c>
      <c r="X968" s="309" t="e">
        <f t="shared" si="376"/>
        <v>#DIV/0!</v>
      </c>
      <c r="Y968" s="309" t="e">
        <f t="shared" si="377"/>
        <v>#DIV/0!</v>
      </c>
      <c r="Z968" s="342" t="e">
        <f t="shared" si="378"/>
        <v>#DIV/0!</v>
      </c>
      <c r="AA968" s="343">
        <f>SUM(L$2:L968)-SUM(AB$2:AB968)</f>
        <v>-121483.22099999998</v>
      </c>
      <c r="AB968" s="344"/>
      <c r="AC968" s="345" t="e">
        <f t="shared" si="379"/>
        <v>#DIV/0!</v>
      </c>
      <c r="AD968" s="345" t="e">
        <f t="shared" si="380"/>
        <v>#DIV/0!</v>
      </c>
    </row>
    <row r="969" spans="1:30" x14ac:dyDescent="0.25">
      <c r="A969" s="402"/>
      <c r="B969" s="336"/>
      <c r="C969" s="299"/>
      <c r="D969" s="147"/>
      <c r="E969" s="22"/>
      <c r="F969" s="158">
        <f t="shared" si="360"/>
        <v>14980</v>
      </c>
      <c r="G969" s="309">
        <f t="shared" si="361"/>
        <v>8.1100281041388502</v>
      </c>
      <c r="H969" s="159">
        <f t="shared" si="362"/>
        <v>121488.22099999998</v>
      </c>
      <c r="I969" s="347">
        <f t="shared" si="363"/>
        <v>-121488.22099999998</v>
      </c>
      <c r="J969" s="310">
        <f t="shared" si="364"/>
        <v>-1</v>
      </c>
      <c r="K969" s="159">
        <f t="shared" si="365"/>
        <v>0</v>
      </c>
      <c r="L969" s="159">
        <f t="shared" si="366"/>
        <v>-5</v>
      </c>
      <c r="M969" s="159">
        <f t="shared" si="367"/>
        <v>5</v>
      </c>
      <c r="N969" s="159">
        <f t="shared" si="368"/>
        <v>0</v>
      </c>
      <c r="O969" s="46"/>
      <c r="P969" s="309">
        <f t="shared" si="369"/>
        <v>-8.1100281041388502</v>
      </c>
      <c r="Q969" s="159">
        <f t="shared" si="370"/>
        <v>-5</v>
      </c>
      <c r="R969" s="341"/>
      <c r="S969" s="341">
        <f t="shared" si="371"/>
        <v>-43971.220999999976</v>
      </c>
      <c r="T969" s="341" t="e">
        <f t="shared" si="372"/>
        <v>#DIV/0!</v>
      </c>
      <c r="U969" s="341" t="e">
        <f t="shared" si="373"/>
        <v>#DIV/0!</v>
      </c>
      <c r="V969" s="159">
        <f t="shared" si="374"/>
        <v>77517</v>
      </c>
      <c r="W969" s="309" t="e">
        <f t="shared" si="375"/>
        <v>#DIV/0!</v>
      </c>
      <c r="X969" s="309" t="e">
        <f t="shared" si="376"/>
        <v>#DIV/0!</v>
      </c>
      <c r="Y969" s="309" t="e">
        <f t="shared" si="377"/>
        <v>#DIV/0!</v>
      </c>
      <c r="Z969" s="342" t="e">
        <f t="shared" si="378"/>
        <v>#DIV/0!</v>
      </c>
      <c r="AA969" s="343">
        <f>SUM(L$2:L969)-SUM(AB$2:AB969)</f>
        <v>-121488.22099999998</v>
      </c>
      <c r="AB969" s="344"/>
      <c r="AC969" s="345" t="e">
        <f t="shared" si="379"/>
        <v>#DIV/0!</v>
      </c>
      <c r="AD969" s="345" t="e">
        <f t="shared" si="380"/>
        <v>#DIV/0!</v>
      </c>
    </row>
    <row r="970" spans="1:30" x14ac:dyDescent="0.25">
      <c r="A970" s="402"/>
      <c r="B970" s="336"/>
      <c r="C970" s="299"/>
      <c r="D970" s="147"/>
      <c r="E970" s="22"/>
      <c r="F970" s="158">
        <f t="shared" si="360"/>
        <v>14980</v>
      </c>
      <c r="G970" s="309">
        <f t="shared" si="361"/>
        <v>8.110361882510011</v>
      </c>
      <c r="H970" s="159">
        <f t="shared" si="362"/>
        <v>121493.22099999998</v>
      </c>
      <c r="I970" s="347">
        <f t="shared" si="363"/>
        <v>-121493.22099999998</v>
      </c>
      <c r="J970" s="310">
        <f t="shared" si="364"/>
        <v>-1</v>
      </c>
      <c r="K970" s="159">
        <f t="shared" si="365"/>
        <v>0</v>
      </c>
      <c r="L970" s="159">
        <f t="shared" si="366"/>
        <v>-5</v>
      </c>
      <c r="M970" s="159">
        <f t="shared" si="367"/>
        <v>5</v>
      </c>
      <c r="N970" s="159">
        <f t="shared" si="368"/>
        <v>0</v>
      </c>
      <c r="O970" s="46"/>
      <c r="P970" s="309">
        <f t="shared" si="369"/>
        <v>-8.110361882510011</v>
      </c>
      <c r="Q970" s="159">
        <f t="shared" si="370"/>
        <v>-5</v>
      </c>
      <c r="R970" s="341"/>
      <c r="S970" s="341">
        <f t="shared" si="371"/>
        <v>-43976.220999999976</v>
      </c>
      <c r="T970" s="341" t="e">
        <f t="shared" si="372"/>
        <v>#DIV/0!</v>
      </c>
      <c r="U970" s="341" t="e">
        <f t="shared" si="373"/>
        <v>#DIV/0!</v>
      </c>
      <c r="V970" s="159">
        <f t="shared" si="374"/>
        <v>77517</v>
      </c>
      <c r="W970" s="309" t="e">
        <f t="shared" si="375"/>
        <v>#DIV/0!</v>
      </c>
      <c r="X970" s="309" t="e">
        <f t="shared" si="376"/>
        <v>#DIV/0!</v>
      </c>
      <c r="Y970" s="309" t="e">
        <f t="shared" si="377"/>
        <v>#DIV/0!</v>
      </c>
      <c r="Z970" s="342" t="e">
        <f t="shared" si="378"/>
        <v>#DIV/0!</v>
      </c>
      <c r="AA970" s="343">
        <f>SUM(L$2:L970)-SUM(AB$2:AB970)</f>
        <v>-121493.22099999998</v>
      </c>
      <c r="AB970" s="344"/>
      <c r="AC970" s="345" t="e">
        <f t="shared" si="379"/>
        <v>#DIV/0!</v>
      </c>
      <c r="AD970" s="345" t="e">
        <f t="shared" si="380"/>
        <v>#DIV/0!</v>
      </c>
    </row>
    <row r="971" spans="1:30" x14ac:dyDescent="0.25">
      <c r="A971" s="402"/>
      <c r="B971" s="336"/>
      <c r="C971" s="299"/>
      <c r="D971" s="147"/>
      <c r="E971" s="22"/>
      <c r="F971" s="158">
        <f t="shared" si="360"/>
        <v>14980</v>
      </c>
      <c r="G971" s="309">
        <f t="shared" si="361"/>
        <v>8.1106956608811736</v>
      </c>
      <c r="H971" s="159">
        <f t="shared" si="362"/>
        <v>121498.22099999998</v>
      </c>
      <c r="I971" s="347">
        <f t="shared" si="363"/>
        <v>-121498.22099999998</v>
      </c>
      <c r="J971" s="310">
        <f t="shared" si="364"/>
        <v>-1</v>
      </c>
      <c r="K971" s="159">
        <f t="shared" si="365"/>
        <v>0</v>
      </c>
      <c r="L971" s="159">
        <f t="shared" si="366"/>
        <v>-5</v>
      </c>
      <c r="M971" s="159">
        <f t="shared" si="367"/>
        <v>5</v>
      </c>
      <c r="N971" s="159">
        <f t="shared" si="368"/>
        <v>0</v>
      </c>
      <c r="O971" s="46"/>
      <c r="P971" s="309">
        <f t="shared" si="369"/>
        <v>-8.1106956608811736</v>
      </c>
      <c r="Q971" s="159">
        <f t="shared" si="370"/>
        <v>-5</v>
      </c>
      <c r="R971" s="341"/>
      <c r="S971" s="341">
        <f t="shared" si="371"/>
        <v>-43981.220999999976</v>
      </c>
      <c r="T971" s="341" t="e">
        <f t="shared" si="372"/>
        <v>#DIV/0!</v>
      </c>
      <c r="U971" s="341" t="e">
        <f t="shared" si="373"/>
        <v>#DIV/0!</v>
      </c>
      <c r="V971" s="159">
        <f t="shared" si="374"/>
        <v>77517</v>
      </c>
      <c r="W971" s="309" t="e">
        <f t="shared" si="375"/>
        <v>#DIV/0!</v>
      </c>
      <c r="X971" s="309" t="e">
        <f t="shared" si="376"/>
        <v>#DIV/0!</v>
      </c>
      <c r="Y971" s="309" t="e">
        <f t="shared" si="377"/>
        <v>#DIV/0!</v>
      </c>
      <c r="Z971" s="342" t="e">
        <f t="shared" si="378"/>
        <v>#DIV/0!</v>
      </c>
      <c r="AA971" s="343">
        <f>SUM(L$2:L971)-SUM(AB$2:AB971)</f>
        <v>-121498.22099999998</v>
      </c>
      <c r="AB971" s="344"/>
      <c r="AC971" s="345" t="e">
        <f t="shared" si="379"/>
        <v>#DIV/0!</v>
      </c>
      <c r="AD971" s="345" t="e">
        <f t="shared" si="380"/>
        <v>#DIV/0!</v>
      </c>
    </row>
    <row r="972" spans="1:30" x14ac:dyDescent="0.25">
      <c r="A972" s="402"/>
      <c r="B972" s="336"/>
      <c r="C972" s="299"/>
      <c r="D972" s="147"/>
      <c r="E972" s="22"/>
      <c r="F972" s="158">
        <f t="shared" si="360"/>
        <v>14980</v>
      </c>
      <c r="G972" s="309">
        <f t="shared" si="361"/>
        <v>8.1110294392523343</v>
      </c>
      <c r="H972" s="159">
        <f t="shared" si="362"/>
        <v>121503.22099999998</v>
      </c>
      <c r="I972" s="347">
        <f t="shared" si="363"/>
        <v>-121503.22099999998</v>
      </c>
      <c r="J972" s="310">
        <f t="shared" si="364"/>
        <v>-1</v>
      </c>
      <c r="K972" s="159">
        <f t="shared" si="365"/>
        <v>0</v>
      </c>
      <c r="L972" s="159">
        <f t="shared" si="366"/>
        <v>-5</v>
      </c>
      <c r="M972" s="159">
        <f t="shared" si="367"/>
        <v>5</v>
      </c>
      <c r="N972" s="159">
        <f t="shared" si="368"/>
        <v>0</v>
      </c>
      <c r="O972" s="46"/>
      <c r="P972" s="309">
        <f t="shared" si="369"/>
        <v>-8.1110294392523343</v>
      </c>
      <c r="Q972" s="159">
        <f t="shared" si="370"/>
        <v>-5</v>
      </c>
      <c r="R972" s="341"/>
      <c r="S972" s="341">
        <f t="shared" si="371"/>
        <v>-43986.220999999976</v>
      </c>
      <c r="T972" s="341" t="e">
        <f t="shared" si="372"/>
        <v>#DIV/0!</v>
      </c>
      <c r="U972" s="341" t="e">
        <f t="shared" si="373"/>
        <v>#DIV/0!</v>
      </c>
      <c r="V972" s="159">
        <f t="shared" si="374"/>
        <v>77517</v>
      </c>
      <c r="W972" s="309" t="e">
        <f t="shared" si="375"/>
        <v>#DIV/0!</v>
      </c>
      <c r="X972" s="309" t="e">
        <f t="shared" si="376"/>
        <v>#DIV/0!</v>
      </c>
      <c r="Y972" s="309" t="e">
        <f t="shared" si="377"/>
        <v>#DIV/0!</v>
      </c>
      <c r="Z972" s="342" t="e">
        <f t="shared" si="378"/>
        <v>#DIV/0!</v>
      </c>
      <c r="AA972" s="343">
        <f>SUM(L$2:L972)-SUM(AB$2:AB972)</f>
        <v>-121503.22099999998</v>
      </c>
      <c r="AB972" s="344"/>
      <c r="AC972" s="345" t="e">
        <f t="shared" si="379"/>
        <v>#DIV/0!</v>
      </c>
      <c r="AD972" s="345" t="e">
        <f t="shared" si="380"/>
        <v>#DIV/0!</v>
      </c>
    </row>
    <row r="973" spans="1:30" x14ac:dyDescent="0.25">
      <c r="A973" s="402"/>
      <c r="B973" s="336"/>
      <c r="C973" s="299"/>
      <c r="D973" s="147"/>
      <c r="E973" s="22"/>
      <c r="F973" s="158">
        <f t="shared" si="360"/>
        <v>14980</v>
      </c>
      <c r="G973" s="309">
        <f t="shared" si="361"/>
        <v>8.1113632176234969</v>
      </c>
      <c r="H973" s="159">
        <f t="shared" si="362"/>
        <v>121508.22099999998</v>
      </c>
      <c r="I973" s="347">
        <f t="shared" si="363"/>
        <v>-121508.22099999998</v>
      </c>
      <c r="J973" s="310">
        <f t="shared" si="364"/>
        <v>-1</v>
      </c>
      <c r="K973" s="159">
        <f t="shared" si="365"/>
        <v>0</v>
      </c>
      <c r="L973" s="159">
        <f t="shared" si="366"/>
        <v>-5</v>
      </c>
      <c r="M973" s="159">
        <f t="shared" si="367"/>
        <v>5</v>
      </c>
      <c r="N973" s="159">
        <f t="shared" si="368"/>
        <v>0</v>
      </c>
      <c r="O973" s="46"/>
      <c r="P973" s="309">
        <f t="shared" si="369"/>
        <v>-8.1113632176234969</v>
      </c>
      <c r="Q973" s="159">
        <f t="shared" si="370"/>
        <v>-5</v>
      </c>
      <c r="R973" s="341"/>
      <c r="S973" s="341">
        <f t="shared" si="371"/>
        <v>-43991.220999999976</v>
      </c>
      <c r="T973" s="341" t="e">
        <f t="shared" si="372"/>
        <v>#DIV/0!</v>
      </c>
      <c r="U973" s="341" t="e">
        <f t="shared" si="373"/>
        <v>#DIV/0!</v>
      </c>
      <c r="V973" s="159">
        <f t="shared" si="374"/>
        <v>77517</v>
      </c>
      <c r="W973" s="309" t="e">
        <f t="shared" si="375"/>
        <v>#DIV/0!</v>
      </c>
      <c r="X973" s="309" t="e">
        <f t="shared" si="376"/>
        <v>#DIV/0!</v>
      </c>
      <c r="Y973" s="309" t="e">
        <f t="shared" si="377"/>
        <v>#DIV/0!</v>
      </c>
      <c r="Z973" s="342" t="e">
        <f t="shared" si="378"/>
        <v>#DIV/0!</v>
      </c>
      <c r="AA973" s="343">
        <f>SUM(L$2:L973)-SUM(AB$2:AB973)</f>
        <v>-121508.22099999998</v>
      </c>
      <c r="AB973" s="344"/>
      <c r="AC973" s="345" t="e">
        <f t="shared" si="379"/>
        <v>#DIV/0!</v>
      </c>
      <c r="AD973" s="345" t="e">
        <f t="shared" si="380"/>
        <v>#DIV/0!</v>
      </c>
    </row>
    <row r="974" spans="1:30" x14ac:dyDescent="0.25">
      <c r="A974" s="402"/>
      <c r="B974" s="336"/>
      <c r="C974" s="299"/>
      <c r="D974" s="147"/>
      <c r="E974" s="22"/>
      <c r="F974" s="158">
        <f t="shared" si="360"/>
        <v>14980</v>
      </c>
      <c r="G974" s="309">
        <f t="shared" si="361"/>
        <v>8.1116969959946577</v>
      </c>
      <c r="H974" s="159">
        <f t="shared" si="362"/>
        <v>121513.22099999998</v>
      </c>
      <c r="I974" s="347">
        <f t="shared" si="363"/>
        <v>-121513.22099999998</v>
      </c>
      <c r="J974" s="310">
        <f t="shared" si="364"/>
        <v>-1</v>
      </c>
      <c r="K974" s="159">
        <f t="shared" si="365"/>
        <v>0</v>
      </c>
      <c r="L974" s="159">
        <f t="shared" si="366"/>
        <v>-5</v>
      </c>
      <c r="M974" s="159">
        <f t="shared" si="367"/>
        <v>5</v>
      </c>
      <c r="N974" s="159">
        <f t="shared" si="368"/>
        <v>0</v>
      </c>
      <c r="O974" s="46"/>
      <c r="P974" s="309">
        <f t="shared" si="369"/>
        <v>-8.1116969959946577</v>
      </c>
      <c r="Q974" s="159">
        <f t="shared" si="370"/>
        <v>-5</v>
      </c>
      <c r="R974" s="341"/>
      <c r="S974" s="341">
        <f t="shared" si="371"/>
        <v>-43996.220999999976</v>
      </c>
      <c r="T974" s="341" t="e">
        <f t="shared" si="372"/>
        <v>#DIV/0!</v>
      </c>
      <c r="U974" s="341" t="e">
        <f t="shared" si="373"/>
        <v>#DIV/0!</v>
      </c>
      <c r="V974" s="159">
        <f t="shared" si="374"/>
        <v>77517</v>
      </c>
      <c r="W974" s="309" t="e">
        <f t="shared" si="375"/>
        <v>#DIV/0!</v>
      </c>
      <c r="X974" s="309" t="e">
        <f t="shared" si="376"/>
        <v>#DIV/0!</v>
      </c>
      <c r="Y974" s="309" t="e">
        <f t="shared" si="377"/>
        <v>#DIV/0!</v>
      </c>
      <c r="Z974" s="342" t="e">
        <f t="shared" si="378"/>
        <v>#DIV/0!</v>
      </c>
      <c r="AA974" s="343">
        <f>SUM(L$2:L974)-SUM(AB$2:AB974)</f>
        <v>-121513.22099999998</v>
      </c>
      <c r="AB974" s="344"/>
      <c r="AC974" s="345" t="e">
        <f t="shared" si="379"/>
        <v>#DIV/0!</v>
      </c>
      <c r="AD974" s="345" t="e">
        <f t="shared" si="380"/>
        <v>#DIV/0!</v>
      </c>
    </row>
    <row r="975" spans="1:30" x14ac:dyDescent="0.25">
      <c r="A975" s="402"/>
      <c r="B975" s="336"/>
      <c r="C975" s="299"/>
      <c r="D975" s="147"/>
      <c r="E975" s="22"/>
      <c r="F975" s="158">
        <f t="shared" si="360"/>
        <v>14980</v>
      </c>
      <c r="G975" s="309">
        <f t="shared" si="361"/>
        <v>8.1120307743658202</v>
      </c>
      <c r="H975" s="159">
        <f t="shared" si="362"/>
        <v>121518.22099999998</v>
      </c>
      <c r="I975" s="347">
        <f t="shared" si="363"/>
        <v>-121518.22099999998</v>
      </c>
      <c r="J975" s="310">
        <f t="shared" si="364"/>
        <v>-1</v>
      </c>
      <c r="K975" s="159">
        <f t="shared" si="365"/>
        <v>0</v>
      </c>
      <c r="L975" s="159">
        <f t="shared" si="366"/>
        <v>-5</v>
      </c>
      <c r="M975" s="159">
        <f t="shared" si="367"/>
        <v>5</v>
      </c>
      <c r="N975" s="159">
        <f t="shared" si="368"/>
        <v>0</v>
      </c>
      <c r="O975" s="46"/>
      <c r="P975" s="309">
        <f t="shared" si="369"/>
        <v>-8.1120307743658202</v>
      </c>
      <c r="Q975" s="159">
        <f t="shared" si="370"/>
        <v>-5</v>
      </c>
      <c r="R975" s="341"/>
      <c r="S975" s="341">
        <f t="shared" si="371"/>
        <v>-44001.220999999976</v>
      </c>
      <c r="T975" s="341" t="e">
        <f t="shared" si="372"/>
        <v>#DIV/0!</v>
      </c>
      <c r="U975" s="341" t="e">
        <f t="shared" si="373"/>
        <v>#DIV/0!</v>
      </c>
      <c r="V975" s="159">
        <f t="shared" si="374"/>
        <v>77517</v>
      </c>
      <c r="W975" s="309" t="e">
        <f t="shared" si="375"/>
        <v>#DIV/0!</v>
      </c>
      <c r="X975" s="309" t="e">
        <f t="shared" si="376"/>
        <v>#DIV/0!</v>
      </c>
      <c r="Y975" s="309" t="e">
        <f t="shared" si="377"/>
        <v>#DIV/0!</v>
      </c>
      <c r="Z975" s="342" t="e">
        <f t="shared" si="378"/>
        <v>#DIV/0!</v>
      </c>
      <c r="AA975" s="343">
        <f>SUM(L$2:L975)-SUM(AB$2:AB975)</f>
        <v>-121518.22099999998</v>
      </c>
      <c r="AB975" s="344"/>
      <c r="AC975" s="345" t="e">
        <f t="shared" si="379"/>
        <v>#DIV/0!</v>
      </c>
      <c r="AD975" s="345" t="e">
        <f t="shared" si="380"/>
        <v>#DIV/0!</v>
      </c>
    </row>
    <row r="976" spans="1:30" x14ac:dyDescent="0.25">
      <c r="A976" s="402"/>
      <c r="B976" s="336"/>
      <c r="C976" s="299"/>
      <c r="D976" s="147"/>
      <c r="E976" s="22"/>
      <c r="F976" s="158">
        <f t="shared" si="360"/>
        <v>14980</v>
      </c>
      <c r="G976" s="309">
        <f t="shared" si="361"/>
        <v>8.112364552736981</v>
      </c>
      <c r="H976" s="159">
        <f t="shared" si="362"/>
        <v>121523.22099999998</v>
      </c>
      <c r="I976" s="347">
        <f t="shared" si="363"/>
        <v>-121523.22099999998</v>
      </c>
      <c r="J976" s="310">
        <f t="shared" si="364"/>
        <v>-1</v>
      </c>
      <c r="K976" s="159">
        <f t="shared" si="365"/>
        <v>0</v>
      </c>
      <c r="L976" s="159">
        <f t="shared" si="366"/>
        <v>-5</v>
      </c>
      <c r="M976" s="159">
        <f t="shared" si="367"/>
        <v>5</v>
      </c>
      <c r="N976" s="159">
        <f t="shared" si="368"/>
        <v>0</v>
      </c>
      <c r="O976" s="46"/>
      <c r="P976" s="309">
        <f t="shared" si="369"/>
        <v>-8.112364552736981</v>
      </c>
      <c r="Q976" s="159">
        <f t="shared" si="370"/>
        <v>-5</v>
      </c>
      <c r="R976" s="341"/>
      <c r="S976" s="341">
        <f t="shared" si="371"/>
        <v>-44006.220999999976</v>
      </c>
      <c r="T976" s="341" t="e">
        <f t="shared" si="372"/>
        <v>#DIV/0!</v>
      </c>
      <c r="U976" s="341" t="e">
        <f t="shared" si="373"/>
        <v>#DIV/0!</v>
      </c>
      <c r="V976" s="159">
        <f t="shared" si="374"/>
        <v>77517</v>
      </c>
      <c r="W976" s="309" t="e">
        <f t="shared" si="375"/>
        <v>#DIV/0!</v>
      </c>
      <c r="X976" s="309" t="e">
        <f t="shared" si="376"/>
        <v>#DIV/0!</v>
      </c>
      <c r="Y976" s="309" t="e">
        <f t="shared" si="377"/>
        <v>#DIV/0!</v>
      </c>
      <c r="Z976" s="342" t="e">
        <f t="shared" si="378"/>
        <v>#DIV/0!</v>
      </c>
      <c r="AA976" s="343">
        <f>SUM(L$2:L976)-SUM(AB$2:AB976)</f>
        <v>-121523.22099999998</v>
      </c>
      <c r="AB976" s="344"/>
      <c r="AC976" s="345" t="e">
        <f t="shared" si="379"/>
        <v>#DIV/0!</v>
      </c>
      <c r="AD976" s="345" t="e">
        <f t="shared" si="380"/>
        <v>#DIV/0!</v>
      </c>
    </row>
    <row r="977" spans="1:30" x14ac:dyDescent="0.25">
      <c r="A977" s="402"/>
      <c r="B977" s="336"/>
      <c r="C977" s="299"/>
      <c r="D977" s="147"/>
      <c r="E977" s="22"/>
      <c r="F977" s="158">
        <f t="shared" si="360"/>
        <v>14980</v>
      </c>
      <c r="G977" s="309">
        <f t="shared" si="361"/>
        <v>8.1126983311081418</v>
      </c>
      <c r="H977" s="159">
        <f t="shared" si="362"/>
        <v>121528.22099999998</v>
      </c>
      <c r="I977" s="347">
        <f t="shared" si="363"/>
        <v>-121528.22099999998</v>
      </c>
      <c r="J977" s="310">
        <f t="shared" si="364"/>
        <v>-1</v>
      </c>
      <c r="K977" s="159">
        <f t="shared" si="365"/>
        <v>0</v>
      </c>
      <c r="L977" s="159">
        <f t="shared" si="366"/>
        <v>-5</v>
      </c>
      <c r="M977" s="159">
        <f t="shared" si="367"/>
        <v>5</v>
      </c>
      <c r="N977" s="159">
        <f t="shared" si="368"/>
        <v>0</v>
      </c>
      <c r="O977" s="46"/>
      <c r="P977" s="309">
        <f t="shared" si="369"/>
        <v>-8.1126983311081418</v>
      </c>
      <c r="Q977" s="159">
        <f t="shared" si="370"/>
        <v>-5</v>
      </c>
      <c r="R977" s="341"/>
      <c r="S977" s="341">
        <f t="shared" si="371"/>
        <v>-44011.220999999976</v>
      </c>
      <c r="T977" s="341" t="e">
        <f t="shared" si="372"/>
        <v>#DIV/0!</v>
      </c>
      <c r="U977" s="341" t="e">
        <f t="shared" si="373"/>
        <v>#DIV/0!</v>
      </c>
      <c r="V977" s="159">
        <f t="shared" si="374"/>
        <v>77517</v>
      </c>
      <c r="W977" s="309" t="e">
        <f t="shared" si="375"/>
        <v>#DIV/0!</v>
      </c>
      <c r="X977" s="309" t="e">
        <f t="shared" si="376"/>
        <v>#DIV/0!</v>
      </c>
      <c r="Y977" s="309" t="e">
        <f t="shared" si="377"/>
        <v>#DIV/0!</v>
      </c>
      <c r="Z977" s="342" t="e">
        <f t="shared" si="378"/>
        <v>#DIV/0!</v>
      </c>
      <c r="AA977" s="343">
        <f>SUM(L$2:L977)-SUM(AB$2:AB977)</f>
        <v>-121528.22099999998</v>
      </c>
      <c r="AB977" s="344"/>
      <c r="AC977" s="345" t="e">
        <f t="shared" si="379"/>
        <v>#DIV/0!</v>
      </c>
      <c r="AD977" s="345" t="e">
        <f t="shared" si="380"/>
        <v>#DIV/0!</v>
      </c>
    </row>
    <row r="978" spans="1:30" x14ac:dyDescent="0.25">
      <c r="A978" s="402"/>
      <c r="B978" s="336"/>
      <c r="C978" s="299"/>
      <c r="D978" s="147"/>
      <c r="E978" s="22"/>
      <c r="F978" s="158">
        <f t="shared" si="360"/>
        <v>14980</v>
      </c>
      <c r="G978" s="309">
        <f t="shared" si="361"/>
        <v>8.1130321094793043</v>
      </c>
      <c r="H978" s="159">
        <f t="shared" si="362"/>
        <v>121533.22099999998</v>
      </c>
      <c r="I978" s="347">
        <f t="shared" si="363"/>
        <v>-121533.22099999998</v>
      </c>
      <c r="J978" s="310">
        <f t="shared" si="364"/>
        <v>-1</v>
      </c>
      <c r="K978" s="159">
        <f t="shared" si="365"/>
        <v>0</v>
      </c>
      <c r="L978" s="159">
        <f t="shared" si="366"/>
        <v>-5</v>
      </c>
      <c r="M978" s="159">
        <f t="shared" si="367"/>
        <v>5</v>
      </c>
      <c r="N978" s="159">
        <f t="shared" si="368"/>
        <v>0</v>
      </c>
      <c r="O978" s="46"/>
      <c r="P978" s="309">
        <f t="shared" si="369"/>
        <v>-8.1130321094793043</v>
      </c>
      <c r="Q978" s="159">
        <f t="shared" si="370"/>
        <v>-5</v>
      </c>
      <c r="R978" s="341"/>
      <c r="S978" s="341">
        <f t="shared" si="371"/>
        <v>-44016.220999999976</v>
      </c>
      <c r="T978" s="341" t="e">
        <f t="shared" si="372"/>
        <v>#DIV/0!</v>
      </c>
      <c r="U978" s="341" t="e">
        <f t="shared" si="373"/>
        <v>#DIV/0!</v>
      </c>
      <c r="V978" s="159">
        <f t="shared" si="374"/>
        <v>77517</v>
      </c>
      <c r="W978" s="309" t="e">
        <f t="shared" si="375"/>
        <v>#DIV/0!</v>
      </c>
      <c r="X978" s="309" t="e">
        <f t="shared" si="376"/>
        <v>#DIV/0!</v>
      </c>
      <c r="Y978" s="309" t="e">
        <f t="shared" si="377"/>
        <v>#DIV/0!</v>
      </c>
      <c r="Z978" s="342" t="e">
        <f t="shared" si="378"/>
        <v>#DIV/0!</v>
      </c>
      <c r="AA978" s="343">
        <f>SUM(L$2:L978)-SUM(AB$2:AB978)</f>
        <v>-121533.22099999998</v>
      </c>
      <c r="AB978" s="344"/>
      <c r="AC978" s="345" t="e">
        <f t="shared" si="379"/>
        <v>#DIV/0!</v>
      </c>
      <c r="AD978" s="345" t="e">
        <f t="shared" si="380"/>
        <v>#DIV/0!</v>
      </c>
    </row>
    <row r="979" spans="1:30" x14ac:dyDescent="0.25">
      <c r="A979" s="402"/>
      <c r="B979" s="336"/>
      <c r="C979" s="299"/>
      <c r="D979" s="147"/>
      <c r="E979" s="22"/>
      <c r="F979" s="158">
        <f t="shared" si="360"/>
        <v>14980</v>
      </c>
      <c r="G979" s="309">
        <f t="shared" si="361"/>
        <v>8.1133658878504651</v>
      </c>
      <c r="H979" s="159">
        <f t="shared" si="362"/>
        <v>121538.22099999998</v>
      </c>
      <c r="I979" s="347">
        <f t="shared" si="363"/>
        <v>-121538.22099999998</v>
      </c>
      <c r="J979" s="310">
        <f t="shared" si="364"/>
        <v>-1</v>
      </c>
      <c r="K979" s="159">
        <f t="shared" si="365"/>
        <v>0</v>
      </c>
      <c r="L979" s="159">
        <f t="shared" si="366"/>
        <v>-5</v>
      </c>
      <c r="M979" s="159">
        <f t="shared" si="367"/>
        <v>5</v>
      </c>
      <c r="N979" s="159">
        <f t="shared" si="368"/>
        <v>0</v>
      </c>
      <c r="O979" s="46"/>
      <c r="P979" s="309">
        <f t="shared" si="369"/>
        <v>-8.1133658878504651</v>
      </c>
      <c r="Q979" s="159">
        <f t="shared" si="370"/>
        <v>-5</v>
      </c>
      <c r="R979" s="341"/>
      <c r="S979" s="341">
        <f t="shared" si="371"/>
        <v>-44021.220999999976</v>
      </c>
      <c r="T979" s="341" t="e">
        <f t="shared" si="372"/>
        <v>#DIV/0!</v>
      </c>
      <c r="U979" s="341" t="e">
        <f t="shared" si="373"/>
        <v>#DIV/0!</v>
      </c>
      <c r="V979" s="159">
        <f t="shared" si="374"/>
        <v>77517</v>
      </c>
      <c r="W979" s="309" t="e">
        <f t="shared" si="375"/>
        <v>#DIV/0!</v>
      </c>
      <c r="X979" s="309" t="e">
        <f t="shared" si="376"/>
        <v>#DIV/0!</v>
      </c>
      <c r="Y979" s="309" t="e">
        <f t="shared" si="377"/>
        <v>#DIV/0!</v>
      </c>
      <c r="Z979" s="342" t="e">
        <f t="shared" si="378"/>
        <v>#DIV/0!</v>
      </c>
      <c r="AA979" s="343">
        <f>SUM(L$2:L979)-SUM(AB$2:AB979)</f>
        <v>-121538.22099999998</v>
      </c>
      <c r="AB979" s="344"/>
      <c r="AC979" s="345" t="e">
        <f t="shared" si="379"/>
        <v>#DIV/0!</v>
      </c>
      <c r="AD979" s="345" t="e">
        <f t="shared" si="380"/>
        <v>#DIV/0!</v>
      </c>
    </row>
    <row r="980" spans="1:30" x14ac:dyDescent="0.25">
      <c r="A980" s="402"/>
      <c r="B980" s="336"/>
      <c r="C980" s="299"/>
      <c r="D980" s="147"/>
      <c r="E980" s="22"/>
      <c r="F980" s="158">
        <f t="shared" si="360"/>
        <v>14980</v>
      </c>
      <c r="G980" s="309">
        <f t="shared" si="361"/>
        <v>8.1136996662216276</v>
      </c>
      <c r="H980" s="159">
        <f t="shared" si="362"/>
        <v>121543.22099999998</v>
      </c>
      <c r="I980" s="347">
        <f t="shared" si="363"/>
        <v>-121543.22099999998</v>
      </c>
      <c r="J980" s="310">
        <f t="shared" si="364"/>
        <v>-1</v>
      </c>
      <c r="K980" s="159">
        <f t="shared" si="365"/>
        <v>0</v>
      </c>
      <c r="L980" s="159">
        <f t="shared" si="366"/>
        <v>-5</v>
      </c>
      <c r="M980" s="159">
        <f t="shared" si="367"/>
        <v>5</v>
      </c>
      <c r="N980" s="159">
        <f t="shared" si="368"/>
        <v>0</v>
      </c>
      <c r="O980" s="46"/>
      <c r="P980" s="309">
        <f t="shared" si="369"/>
        <v>-8.1136996662216276</v>
      </c>
      <c r="Q980" s="159">
        <f t="shared" si="370"/>
        <v>-5</v>
      </c>
      <c r="R980" s="341"/>
      <c r="S980" s="341">
        <f t="shared" si="371"/>
        <v>-44026.220999999976</v>
      </c>
      <c r="T980" s="341" t="e">
        <f t="shared" si="372"/>
        <v>#DIV/0!</v>
      </c>
      <c r="U980" s="341" t="e">
        <f t="shared" si="373"/>
        <v>#DIV/0!</v>
      </c>
      <c r="V980" s="159">
        <f t="shared" si="374"/>
        <v>77517</v>
      </c>
      <c r="W980" s="309" t="e">
        <f t="shared" si="375"/>
        <v>#DIV/0!</v>
      </c>
      <c r="X980" s="309" t="e">
        <f t="shared" si="376"/>
        <v>#DIV/0!</v>
      </c>
      <c r="Y980" s="309" t="e">
        <f t="shared" si="377"/>
        <v>#DIV/0!</v>
      </c>
      <c r="Z980" s="342" t="e">
        <f t="shared" si="378"/>
        <v>#DIV/0!</v>
      </c>
      <c r="AA980" s="343">
        <f>SUM(L$2:L980)-SUM(AB$2:AB980)</f>
        <v>-121543.22099999998</v>
      </c>
      <c r="AB980" s="344"/>
      <c r="AC980" s="345" t="e">
        <f t="shared" si="379"/>
        <v>#DIV/0!</v>
      </c>
      <c r="AD980" s="345" t="e">
        <f t="shared" si="380"/>
        <v>#DIV/0!</v>
      </c>
    </row>
    <row r="981" spans="1:30" x14ac:dyDescent="0.25">
      <c r="A981" s="402"/>
      <c r="B981" s="336"/>
      <c r="C981" s="299"/>
      <c r="D981" s="147"/>
      <c r="E981" s="22"/>
      <c r="F981" s="158">
        <f t="shared" si="360"/>
        <v>14980</v>
      </c>
      <c r="G981" s="309">
        <f t="shared" si="361"/>
        <v>8.1140334445927884</v>
      </c>
      <c r="H981" s="159">
        <f t="shared" si="362"/>
        <v>121548.22099999998</v>
      </c>
      <c r="I981" s="347">
        <f t="shared" si="363"/>
        <v>-121548.22099999998</v>
      </c>
      <c r="J981" s="310">
        <f t="shared" si="364"/>
        <v>-1</v>
      </c>
      <c r="K981" s="159">
        <f t="shared" si="365"/>
        <v>0</v>
      </c>
      <c r="L981" s="159">
        <f t="shared" si="366"/>
        <v>-5</v>
      </c>
      <c r="M981" s="159">
        <f t="shared" si="367"/>
        <v>5</v>
      </c>
      <c r="N981" s="159">
        <f t="shared" si="368"/>
        <v>0</v>
      </c>
      <c r="O981" s="46"/>
      <c r="P981" s="309">
        <f t="shared" si="369"/>
        <v>-8.1140334445927884</v>
      </c>
      <c r="Q981" s="159">
        <f t="shared" si="370"/>
        <v>-5</v>
      </c>
      <c r="R981" s="341"/>
      <c r="S981" s="341">
        <f t="shared" si="371"/>
        <v>-44031.220999999976</v>
      </c>
      <c r="T981" s="341" t="e">
        <f t="shared" si="372"/>
        <v>#DIV/0!</v>
      </c>
      <c r="U981" s="341" t="e">
        <f t="shared" si="373"/>
        <v>#DIV/0!</v>
      </c>
      <c r="V981" s="159">
        <f t="shared" si="374"/>
        <v>77517</v>
      </c>
      <c r="W981" s="309" t="e">
        <f t="shared" si="375"/>
        <v>#DIV/0!</v>
      </c>
      <c r="X981" s="309" t="e">
        <f t="shared" si="376"/>
        <v>#DIV/0!</v>
      </c>
      <c r="Y981" s="309" t="e">
        <f t="shared" si="377"/>
        <v>#DIV/0!</v>
      </c>
      <c r="Z981" s="342" t="e">
        <f t="shared" si="378"/>
        <v>#DIV/0!</v>
      </c>
      <c r="AA981" s="343">
        <f>SUM(L$2:L981)-SUM(AB$2:AB981)</f>
        <v>-121548.22099999998</v>
      </c>
      <c r="AB981" s="344"/>
      <c r="AC981" s="345" t="e">
        <f t="shared" si="379"/>
        <v>#DIV/0!</v>
      </c>
      <c r="AD981" s="345" t="e">
        <f t="shared" si="380"/>
        <v>#DIV/0!</v>
      </c>
    </row>
    <row r="982" spans="1:30" x14ac:dyDescent="0.25">
      <c r="A982" s="402"/>
      <c r="B982" s="336"/>
      <c r="C982" s="299"/>
      <c r="D982" s="147"/>
      <c r="E982" s="22"/>
      <c r="F982" s="158">
        <f t="shared" si="360"/>
        <v>14980</v>
      </c>
      <c r="G982" s="309">
        <f t="shared" si="361"/>
        <v>8.114367222963951</v>
      </c>
      <c r="H982" s="159">
        <f t="shared" si="362"/>
        <v>121553.22099999998</v>
      </c>
      <c r="I982" s="347">
        <f t="shared" si="363"/>
        <v>-121553.22099999998</v>
      </c>
      <c r="J982" s="310">
        <f t="shared" si="364"/>
        <v>-1</v>
      </c>
      <c r="K982" s="159">
        <f t="shared" si="365"/>
        <v>0</v>
      </c>
      <c r="L982" s="159">
        <f t="shared" si="366"/>
        <v>-5</v>
      </c>
      <c r="M982" s="159">
        <f t="shared" si="367"/>
        <v>5</v>
      </c>
      <c r="N982" s="159">
        <f t="shared" si="368"/>
        <v>0</v>
      </c>
      <c r="O982" s="46"/>
      <c r="P982" s="309">
        <f t="shared" si="369"/>
        <v>-8.114367222963951</v>
      </c>
      <c r="Q982" s="159">
        <f t="shared" si="370"/>
        <v>-5</v>
      </c>
      <c r="R982" s="341"/>
      <c r="S982" s="341">
        <f t="shared" si="371"/>
        <v>-44036.220999999976</v>
      </c>
      <c r="T982" s="341" t="e">
        <f t="shared" si="372"/>
        <v>#DIV/0!</v>
      </c>
      <c r="U982" s="341" t="e">
        <f t="shared" si="373"/>
        <v>#DIV/0!</v>
      </c>
      <c r="V982" s="159">
        <f t="shared" si="374"/>
        <v>77517</v>
      </c>
      <c r="W982" s="309" t="e">
        <f t="shared" si="375"/>
        <v>#DIV/0!</v>
      </c>
      <c r="X982" s="309" t="e">
        <f t="shared" si="376"/>
        <v>#DIV/0!</v>
      </c>
      <c r="Y982" s="309" t="e">
        <f t="shared" si="377"/>
        <v>#DIV/0!</v>
      </c>
      <c r="Z982" s="342" t="e">
        <f t="shared" si="378"/>
        <v>#DIV/0!</v>
      </c>
      <c r="AA982" s="343">
        <f>SUM(L$2:L982)-SUM(AB$2:AB982)</f>
        <v>-121553.22099999998</v>
      </c>
      <c r="AB982" s="344"/>
      <c r="AC982" s="345" t="e">
        <f t="shared" si="379"/>
        <v>#DIV/0!</v>
      </c>
      <c r="AD982" s="345" t="e">
        <f t="shared" si="380"/>
        <v>#DIV/0!</v>
      </c>
    </row>
    <row r="983" spans="1:30" x14ac:dyDescent="0.25">
      <c r="A983" s="402"/>
      <c r="B983" s="336"/>
      <c r="C983" s="299"/>
      <c r="D983" s="147"/>
      <c r="E983" s="22"/>
      <c r="F983" s="158">
        <f t="shared" si="360"/>
        <v>14980</v>
      </c>
      <c r="G983" s="309">
        <f t="shared" si="361"/>
        <v>8.1147010013351117</v>
      </c>
      <c r="H983" s="159">
        <f t="shared" si="362"/>
        <v>121558.22099999998</v>
      </c>
      <c r="I983" s="347">
        <f t="shared" si="363"/>
        <v>-121558.22099999998</v>
      </c>
      <c r="J983" s="310">
        <f t="shared" si="364"/>
        <v>-1</v>
      </c>
      <c r="K983" s="159">
        <f t="shared" si="365"/>
        <v>0</v>
      </c>
      <c r="L983" s="159">
        <f t="shared" si="366"/>
        <v>-5</v>
      </c>
      <c r="M983" s="159">
        <f t="shared" si="367"/>
        <v>5</v>
      </c>
      <c r="N983" s="159">
        <f t="shared" si="368"/>
        <v>0</v>
      </c>
      <c r="O983" s="46"/>
      <c r="P983" s="309">
        <f t="shared" si="369"/>
        <v>-8.1147010013351117</v>
      </c>
      <c r="Q983" s="159">
        <f t="shared" si="370"/>
        <v>-5</v>
      </c>
      <c r="R983" s="341"/>
      <c r="S983" s="341">
        <f t="shared" si="371"/>
        <v>-44041.220999999976</v>
      </c>
      <c r="T983" s="341" t="e">
        <f t="shared" si="372"/>
        <v>#DIV/0!</v>
      </c>
      <c r="U983" s="341" t="e">
        <f t="shared" si="373"/>
        <v>#DIV/0!</v>
      </c>
      <c r="V983" s="159">
        <f t="shared" si="374"/>
        <v>77517</v>
      </c>
      <c r="W983" s="309" t="e">
        <f t="shared" si="375"/>
        <v>#DIV/0!</v>
      </c>
      <c r="X983" s="309" t="e">
        <f t="shared" si="376"/>
        <v>#DIV/0!</v>
      </c>
      <c r="Y983" s="309" t="e">
        <f t="shared" si="377"/>
        <v>#DIV/0!</v>
      </c>
      <c r="Z983" s="342" t="e">
        <f t="shared" si="378"/>
        <v>#DIV/0!</v>
      </c>
      <c r="AA983" s="343">
        <f>SUM(L$2:L983)-SUM(AB$2:AB983)</f>
        <v>-121558.22099999998</v>
      </c>
      <c r="AB983" s="344"/>
      <c r="AC983" s="345" t="e">
        <f t="shared" si="379"/>
        <v>#DIV/0!</v>
      </c>
      <c r="AD983" s="345" t="e">
        <f t="shared" si="380"/>
        <v>#DIV/0!</v>
      </c>
    </row>
    <row r="984" spans="1:30" x14ac:dyDescent="0.25">
      <c r="A984" s="402"/>
      <c r="B984" s="336"/>
      <c r="C984" s="299"/>
      <c r="D984" s="147"/>
      <c r="E984" s="22"/>
      <c r="F984" s="158">
        <f t="shared" si="360"/>
        <v>14980</v>
      </c>
      <c r="G984" s="309">
        <f t="shared" si="361"/>
        <v>8.1150347797062743</v>
      </c>
      <c r="H984" s="159">
        <f t="shared" si="362"/>
        <v>121563.22099999998</v>
      </c>
      <c r="I984" s="347">
        <f t="shared" si="363"/>
        <v>-121563.22099999998</v>
      </c>
      <c r="J984" s="310">
        <f t="shared" si="364"/>
        <v>-1</v>
      </c>
      <c r="K984" s="159">
        <f t="shared" si="365"/>
        <v>0</v>
      </c>
      <c r="L984" s="159">
        <f t="shared" si="366"/>
        <v>-5</v>
      </c>
      <c r="M984" s="159">
        <f t="shared" si="367"/>
        <v>5</v>
      </c>
      <c r="N984" s="159">
        <f t="shared" si="368"/>
        <v>0</v>
      </c>
      <c r="O984" s="46"/>
      <c r="P984" s="309">
        <f t="shared" si="369"/>
        <v>-8.1150347797062743</v>
      </c>
      <c r="Q984" s="159">
        <f t="shared" si="370"/>
        <v>-5</v>
      </c>
      <c r="R984" s="341"/>
      <c r="S984" s="341">
        <f t="shared" si="371"/>
        <v>-44046.220999999976</v>
      </c>
      <c r="T984" s="341" t="e">
        <f t="shared" si="372"/>
        <v>#DIV/0!</v>
      </c>
      <c r="U984" s="341" t="e">
        <f t="shared" si="373"/>
        <v>#DIV/0!</v>
      </c>
      <c r="V984" s="159">
        <f t="shared" si="374"/>
        <v>77517</v>
      </c>
      <c r="W984" s="309" t="e">
        <f t="shared" si="375"/>
        <v>#DIV/0!</v>
      </c>
      <c r="X984" s="309" t="e">
        <f t="shared" si="376"/>
        <v>#DIV/0!</v>
      </c>
      <c r="Y984" s="309" t="e">
        <f t="shared" si="377"/>
        <v>#DIV/0!</v>
      </c>
      <c r="Z984" s="342" t="e">
        <f t="shared" si="378"/>
        <v>#DIV/0!</v>
      </c>
      <c r="AA984" s="343">
        <f>SUM(L$2:L984)-SUM(AB$2:AB984)</f>
        <v>-121563.22099999998</v>
      </c>
      <c r="AB984" s="344"/>
      <c r="AC984" s="345" t="e">
        <f t="shared" si="379"/>
        <v>#DIV/0!</v>
      </c>
      <c r="AD984" s="345" t="e">
        <f t="shared" si="380"/>
        <v>#DIV/0!</v>
      </c>
    </row>
    <row r="985" spans="1:30" x14ac:dyDescent="0.25">
      <c r="A985" s="402"/>
      <c r="B985" s="336"/>
      <c r="C985" s="299"/>
      <c r="D985" s="147"/>
      <c r="E985" s="22"/>
      <c r="F985" s="158">
        <f t="shared" si="360"/>
        <v>14980</v>
      </c>
      <c r="G985" s="309">
        <f t="shared" si="361"/>
        <v>8.1153685580774351</v>
      </c>
      <c r="H985" s="159">
        <f t="shared" si="362"/>
        <v>121568.22099999998</v>
      </c>
      <c r="I985" s="347">
        <f t="shared" si="363"/>
        <v>-121568.22099999998</v>
      </c>
      <c r="J985" s="310">
        <f t="shared" si="364"/>
        <v>-1</v>
      </c>
      <c r="K985" s="159">
        <f t="shared" si="365"/>
        <v>0</v>
      </c>
      <c r="L985" s="159">
        <f t="shared" si="366"/>
        <v>-5</v>
      </c>
      <c r="M985" s="159">
        <f t="shared" si="367"/>
        <v>5</v>
      </c>
      <c r="N985" s="159">
        <f t="shared" si="368"/>
        <v>0</v>
      </c>
      <c r="O985" s="46"/>
      <c r="P985" s="309">
        <f t="shared" si="369"/>
        <v>-8.1153685580774351</v>
      </c>
      <c r="Q985" s="159">
        <f t="shared" si="370"/>
        <v>-5</v>
      </c>
      <c r="R985" s="341"/>
      <c r="S985" s="341">
        <f t="shared" si="371"/>
        <v>-44051.220999999976</v>
      </c>
      <c r="T985" s="341" t="e">
        <f t="shared" si="372"/>
        <v>#DIV/0!</v>
      </c>
      <c r="U985" s="341" t="e">
        <f t="shared" si="373"/>
        <v>#DIV/0!</v>
      </c>
      <c r="V985" s="159">
        <f t="shared" si="374"/>
        <v>77517</v>
      </c>
      <c r="W985" s="309" t="e">
        <f t="shared" si="375"/>
        <v>#DIV/0!</v>
      </c>
      <c r="X985" s="309" t="e">
        <f t="shared" si="376"/>
        <v>#DIV/0!</v>
      </c>
      <c r="Y985" s="309" t="e">
        <f t="shared" si="377"/>
        <v>#DIV/0!</v>
      </c>
      <c r="Z985" s="342" t="e">
        <f t="shared" si="378"/>
        <v>#DIV/0!</v>
      </c>
      <c r="AA985" s="343">
        <f>SUM(L$2:L985)-SUM(AB$2:AB985)</f>
        <v>-121568.22099999998</v>
      </c>
      <c r="AB985" s="344"/>
      <c r="AC985" s="345" t="e">
        <f t="shared" si="379"/>
        <v>#DIV/0!</v>
      </c>
      <c r="AD985" s="345" t="e">
        <f t="shared" si="380"/>
        <v>#DIV/0!</v>
      </c>
    </row>
    <row r="986" spans="1:30" x14ac:dyDescent="0.25">
      <c r="A986" s="402"/>
      <c r="B986" s="336"/>
      <c r="C986" s="299"/>
      <c r="D986" s="147"/>
      <c r="E986" s="22"/>
      <c r="F986" s="158">
        <f t="shared" si="360"/>
        <v>14980</v>
      </c>
      <c r="G986" s="309">
        <f t="shared" si="361"/>
        <v>8.1157023364485958</v>
      </c>
      <c r="H986" s="159">
        <f t="shared" si="362"/>
        <v>121573.22099999998</v>
      </c>
      <c r="I986" s="347">
        <f t="shared" si="363"/>
        <v>-121573.22099999998</v>
      </c>
      <c r="J986" s="310">
        <f t="shared" si="364"/>
        <v>-1</v>
      </c>
      <c r="K986" s="159">
        <f t="shared" si="365"/>
        <v>0</v>
      </c>
      <c r="L986" s="159">
        <f t="shared" si="366"/>
        <v>-5</v>
      </c>
      <c r="M986" s="159">
        <f t="shared" si="367"/>
        <v>5</v>
      </c>
      <c r="N986" s="159">
        <f t="shared" si="368"/>
        <v>0</v>
      </c>
      <c r="O986" s="46"/>
      <c r="P986" s="309">
        <f t="shared" si="369"/>
        <v>-8.1157023364485958</v>
      </c>
      <c r="Q986" s="159">
        <f t="shared" si="370"/>
        <v>-5</v>
      </c>
      <c r="R986" s="341"/>
      <c r="S986" s="341">
        <f t="shared" si="371"/>
        <v>-44056.220999999976</v>
      </c>
      <c r="T986" s="341" t="e">
        <f t="shared" si="372"/>
        <v>#DIV/0!</v>
      </c>
      <c r="U986" s="341" t="e">
        <f t="shared" si="373"/>
        <v>#DIV/0!</v>
      </c>
      <c r="V986" s="159">
        <f t="shared" si="374"/>
        <v>77517</v>
      </c>
      <c r="W986" s="309" t="e">
        <f t="shared" si="375"/>
        <v>#DIV/0!</v>
      </c>
      <c r="X986" s="309" t="e">
        <f t="shared" si="376"/>
        <v>#DIV/0!</v>
      </c>
      <c r="Y986" s="309" t="e">
        <f t="shared" si="377"/>
        <v>#DIV/0!</v>
      </c>
      <c r="Z986" s="342" t="e">
        <f t="shared" si="378"/>
        <v>#DIV/0!</v>
      </c>
      <c r="AA986" s="343">
        <f>SUM(L$2:L986)-SUM(AB$2:AB986)</f>
        <v>-121573.22099999998</v>
      </c>
      <c r="AB986" s="344"/>
      <c r="AC986" s="345" t="e">
        <f t="shared" si="379"/>
        <v>#DIV/0!</v>
      </c>
      <c r="AD986" s="345" t="e">
        <f t="shared" si="380"/>
        <v>#DIV/0!</v>
      </c>
    </row>
    <row r="987" spans="1:30" x14ac:dyDescent="0.25">
      <c r="A987" s="402"/>
      <c r="B987" s="336"/>
      <c r="C987" s="299"/>
      <c r="D987" s="147"/>
      <c r="E987" s="22"/>
      <c r="F987" s="158">
        <f t="shared" si="360"/>
        <v>14980</v>
      </c>
      <c r="G987" s="309">
        <f t="shared" si="361"/>
        <v>8.1160361148197584</v>
      </c>
      <c r="H987" s="159">
        <f t="shared" si="362"/>
        <v>121578.22099999998</v>
      </c>
      <c r="I987" s="347">
        <f t="shared" si="363"/>
        <v>-121578.22099999998</v>
      </c>
      <c r="J987" s="310">
        <f t="shared" si="364"/>
        <v>-1</v>
      </c>
      <c r="K987" s="159">
        <f t="shared" si="365"/>
        <v>0</v>
      </c>
      <c r="L987" s="159">
        <f t="shared" si="366"/>
        <v>-5</v>
      </c>
      <c r="M987" s="159">
        <f t="shared" si="367"/>
        <v>5</v>
      </c>
      <c r="N987" s="159">
        <f t="shared" si="368"/>
        <v>0</v>
      </c>
      <c r="O987" s="46"/>
      <c r="P987" s="309">
        <f t="shared" si="369"/>
        <v>-8.1160361148197584</v>
      </c>
      <c r="Q987" s="159">
        <f t="shared" si="370"/>
        <v>-5</v>
      </c>
      <c r="R987" s="341"/>
      <c r="S987" s="341">
        <f t="shared" si="371"/>
        <v>-44061.220999999976</v>
      </c>
      <c r="T987" s="341" t="e">
        <f t="shared" si="372"/>
        <v>#DIV/0!</v>
      </c>
      <c r="U987" s="341" t="e">
        <f t="shared" si="373"/>
        <v>#DIV/0!</v>
      </c>
      <c r="V987" s="159">
        <f t="shared" si="374"/>
        <v>77517</v>
      </c>
      <c r="W987" s="309" t="e">
        <f t="shared" si="375"/>
        <v>#DIV/0!</v>
      </c>
      <c r="X987" s="309" t="e">
        <f t="shared" si="376"/>
        <v>#DIV/0!</v>
      </c>
      <c r="Y987" s="309" t="e">
        <f t="shared" si="377"/>
        <v>#DIV/0!</v>
      </c>
      <c r="Z987" s="342" t="e">
        <f t="shared" si="378"/>
        <v>#DIV/0!</v>
      </c>
      <c r="AA987" s="343">
        <f>SUM(L$2:L987)-SUM(AB$2:AB987)</f>
        <v>-121578.22099999998</v>
      </c>
      <c r="AB987" s="344"/>
      <c r="AC987" s="345" t="e">
        <f t="shared" si="379"/>
        <v>#DIV/0!</v>
      </c>
      <c r="AD987" s="345" t="e">
        <f t="shared" si="380"/>
        <v>#DIV/0!</v>
      </c>
    </row>
    <row r="988" spans="1:30" x14ac:dyDescent="0.25">
      <c r="A988" s="402"/>
      <c r="B988" s="336"/>
      <c r="C988" s="299"/>
      <c r="D988" s="147"/>
      <c r="E988" s="22"/>
      <c r="F988" s="158">
        <f t="shared" si="360"/>
        <v>14980</v>
      </c>
      <c r="G988" s="309">
        <f t="shared" si="361"/>
        <v>8.1163698931909192</v>
      </c>
      <c r="H988" s="159">
        <f t="shared" si="362"/>
        <v>121583.22099999998</v>
      </c>
      <c r="I988" s="347">
        <f t="shared" si="363"/>
        <v>-121583.22099999998</v>
      </c>
      <c r="J988" s="310">
        <f t="shared" si="364"/>
        <v>-1</v>
      </c>
      <c r="K988" s="159">
        <f t="shared" si="365"/>
        <v>0</v>
      </c>
      <c r="L988" s="159">
        <f t="shared" si="366"/>
        <v>-5</v>
      </c>
      <c r="M988" s="159">
        <f t="shared" si="367"/>
        <v>5</v>
      </c>
      <c r="N988" s="159">
        <f t="shared" si="368"/>
        <v>0</v>
      </c>
      <c r="O988" s="46"/>
      <c r="P988" s="309">
        <f t="shared" si="369"/>
        <v>-8.1163698931909192</v>
      </c>
      <c r="Q988" s="159">
        <f t="shared" si="370"/>
        <v>-5</v>
      </c>
      <c r="R988" s="341"/>
      <c r="S988" s="341">
        <f t="shared" si="371"/>
        <v>-44066.220999999976</v>
      </c>
      <c r="T988" s="341" t="e">
        <f t="shared" si="372"/>
        <v>#DIV/0!</v>
      </c>
      <c r="U988" s="341" t="e">
        <f t="shared" si="373"/>
        <v>#DIV/0!</v>
      </c>
      <c r="V988" s="159">
        <f t="shared" si="374"/>
        <v>77517</v>
      </c>
      <c r="W988" s="309" t="e">
        <f t="shared" si="375"/>
        <v>#DIV/0!</v>
      </c>
      <c r="X988" s="309" t="e">
        <f t="shared" si="376"/>
        <v>#DIV/0!</v>
      </c>
      <c r="Y988" s="309" t="e">
        <f t="shared" si="377"/>
        <v>#DIV/0!</v>
      </c>
      <c r="Z988" s="342" t="e">
        <f t="shared" si="378"/>
        <v>#DIV/0!</v>
      </c>
      <c r="AA988" s="343">
        <f>SUM(L$2:L988)-SUM(AB$2:AB988)</f>
        <v>-121583.22099999998</v>
      </c>
      <c r="AB988" s="344"/>
      <c r="AC988" s="345" t="e">
        <f t="shared" si="379"/>
        <v>#DIV/0!</v>
      </c>
      <c r="AD988" s="345" t="e">
        <f t="shared" si="380"/>
        <v>#DIV/0!</v>
      </c>
    </row>
    <row r="989" spans="1:30" x14ac:dyDescent="0.25">
      <c r="A989" s="402"/>
      <c r="B989" s="336"/>
      <c r="C989" s="299"/>
      <c r="D989" s="147"/>
      <c r="E989" s="22"/>
      <c r="F989" s="158">
        <f t="shared" si="360"/>
        <v>14980</v>
      </c>
      <c r="G989" s="309">
        <f t="shared" si="361"/>
        <v>8.1167036715620817</v>
      </c>
      <c r="H989" s="159">
        <f t="shared" si="362"/>
        <v>121588.22099999998</v>
      </c>
      <c r="I989" s="347">
        <f t="shared" si="363"/>
        <v>-121588.22099999998</v>
      </c>
      <c r="J989" s="310">
        <f t="shared" si="364"/>
        <v>-1</v>
      </c>
      <c r="K989" s="159">
        <f t="shared" si="365"/>
        <v>0</v>
      </c>
      <c r="L989" s="159">
        <f t="shared" si="366"/>
        <v>-5</v>
      </c>
      <c r="M989" s="159">
        <f t="shared" si="367"/>
        <v>5</v>
      </c>
      <c r="N989" s="159">
        <f t="shared" si="368"/>
        <v>0</v>
      </c>
      <c r="O989" s="46"/>
      <c r="P989" s="309">
        <f t="shared" si="369"/>
        <v>-8.1167036715620817</v>
      </c>
      <c r="Q989" s="159">
        <f t="shared" si="370"/>
        <v>-5</v>
      </c>
      <c r="R989" s="341"/>
      <c r="S989" s="341">
        <f t="shared" si="371"/>
        <v>-44071.220999999976</v>
      </c>
      <c r="T989" s="341" t="e">
        <f t="shared" si="372"/>
        <v>#DIV/0!</v>
      </c>
      <c r="U989" s="341" t="e">
        <f t="shared" si="373"/>
        <v>#DIV/0!</v>
      </c>
      <c r="V989" s="159">
        <f t="shared" si="374"/>
        <v>77517</v>
      </c>
      <c r="W989" s="309" t="e">
        <f t="shared" si="375"/>
        <v>#DIV/0!</v>
      </c>
      <c r="X989" s="309" t="e">
        <f t="shared" si="376"/>
        <v>#DIV/0!</v>
      </c>
      <c r="Y989" s="309" t="e">
        <f t="shared" si="377"/>
        <v>#DIV/0!</v>
      </c>
      <c r="Z989" s="342" t="e">
        <f t="shared" si="378"/>
        <v>#DIV/0!</v>
      </c>
      <c r="AA989" s="343">
        <f>SUM(L$2:L989)-SUM(AB$2:AB989)</f>
        <v>-121588.22099999998</v>
      </c>
      <c r="AB989" s="344"/>
      <c r="AC989" s="345" t="e">
        <f t="shared" si="379"/>
        <v>#DIV/0!</v>
      </c>
      <c r="AD989" s="345" t="e">
        <f t="shared" si="380"/>
        <v>#DIV/0!</v>
      </c>
    </row>
    <row r="990" spans="1:30" x14ac:dyDescent="0.25">
      <c r="A990" s="402"/>
      <c r="B990" s="336"/>
      <c r="C990" s="299"/>
      <c r="D990" s="147"/>
      <c r="E990" s="22"/>
      <c r="F990" s="158">
        <f t="shared" si="360"/>
        <v>14980</v>
      </c>
      <c r="G990" s="309">
        <f t="shared" si="361"/>
        <v>8.1170374499332425</v>
      </c>
      <c r="H990" s="159">
        <f t="shared" si="362"/>
        <v>121593.22099999998</v>
      </c>
      <c r="I990" s="347">
        <f t="shared" si="363"/>
        <v>-121593.22099999998</v>
      </c>
      <c r="J990" s="310">
        <f t="shared" si="364"/>
        <v>-1</v>
      </c>
      <c r="K990" s="159">
        <f t="shared" si="365"/>
        <v>0</v>
      </c>
      <c r="L990" s="159">
        <f t="shared" si="366"/>
        <v>-5</v>
      </c>
      <c r="M990" s="159">
        <f t="shared" si="367"/>
        <v>5</v>
      </c>
      <c r="N990" s="159">
        <f t="shared" si="368"/>
        <v>0</v>
      </c>
      <c r="O990" s="46"/>
      <c r="P990" s="309">
        <f t="shared" si="369"/>
        <v>-8.1170374499332425</v>
      </c>
      <c r="Q990" s="159">
        <f t="shared" si="370"/>
        <v>-5</v>
      </c>
      <c r="R990" s="341"/>
      <c r="S990" s="341">
        <f t="shared" si="371"/>
        <v>-44076.220999999976</v>
      </c>
      <c r="T990" s="341" t="e">
        <f t="shared" si="372"/>
        <v>#DIV/0!</v>
      </c>
      <c r="U990" s="341" t="e">
        <f t="shared" si="373"/>
        <v>#DIV/0!</v>
      </c>
      <c r="V990" s="159">
        <f t="shared" si="374"/>
        <v>77517</v>
      </c>
      <c r="W990" s="309" t="e">
        <f t="shared" si="375"/>
        <v>#DIV/0!</v>
      </c>
      <c r="X990" s="309" t="e">
        <f t="shared" si="376"/>
        <v>#DIV/0!</v>
      </c>
      <c r="Y990" s="309" t="e">
        <f t="shared" si="377"/>
        <v>#DIV/0!</v>
      </c>
      <c r="Z990" s="342" t="e">
        <f t="shared" si="378"/>
        <v>#DIV/0!</v>
      </c>
      <c r="AA990" s="343">
        <f>SUM(L$2:L990)-SUM(AB$2:AB990)</f>
        <v>-121593.22099999998</v>
      </c>
      <c r="AB990" s="344"/>
      <c r="AC990" s="345" t="e">
        <f t="shared" si="379"/>
        <v>#DIV/0!</v>
      </c>
      <c r="AD990" s="345" t="e">
        <f t="shared" si="380"/>
        <v>#DIV/0!</v>
      </c>
    </row>
    <row r="991" spans="1:30" x14ac:dyDescent="0.25">
      <c r="A991" s="402"/>
      <c r="B991" s="336"/>
      <c r="C991" s="299"/>
      <c r="D991" s="147"/>
      <c r="E991" s="22"/>
      <c r="F991" s="158">
        <f t="shared" si="360"/>
        <v>14980</v>
      </c>
      <c r="G991" s="309">
        <f t="shared" si="361"/>
        <v>8.1173712283044051</v>
      </c>
      <c r="H991" s="159">
        <f t="shared" si="362"/>
        <v>121598.22099999998</v>
      </c>
      <c r="I991" s="347">
        <f t="shared" si="363"/>
        <v>-121598.22099999998</v>
      </c>
      <c r="J991" s="310">
        <f t="shared" si="364"/>
        <v>-1</v>
      </c>
      <c r="K991" s="159">
        <f t="shared" si="365"/>
        <v>0</v>
      </c>
      <c r="L991" s="159">
        <f t="shared" si="366"/>
        <v>-5</v>
      </c>
      <c r="M991" s="159">
        <f t="shared" si="367"/>
        <v>5</v>
      </c>
      <c r="N991" s="159">
        <f t="shared" si="368"/>
        <v>0</v>
      </c>
      <c r="O991" s="46"/>
      <c r="P991" s="309">
        <f t="shared" si="369"/>
        <v>-8.1173712283044051</v>
      </c>
      <c r="Q991" s="159">
        <f t="shared" si="370"/>
        <v>-5</v>
      </c>
      <c r="R991" s="341"/>
      <c r="S991" s="341">
        <f t="shared" si="371"/>
        <v>-44081.220999999976</v>
      </c>
      <c r="T991" s="341" t="e">
        <f t="shared" si="372"/>
        <v>#DIV/0!</v>
      </c>
      <c r="U991" s="341" t="e">
        <f t="shared" si="373"/>
        <v>#DIV/0!</v>
      </c>
      <c r="V991" s="159">
        <f t="shared" si="374"/>
        <v>77517</v>
      </c>
      <c r="W991" s="309" t="e">
        <f t="shared" si="375"/>
        <v>#DIV/0!</v>
      </c>
      <c r="X991" s="309" t="e">
        <f t="shared" si="376"/>
        <v>#DIV/0!</v>
      </c>
      <c r="Y991" s="309" t="e">
        <f t="shared" si="377"/>
        <v>#DIV/0!</v>
      </c>
      <c r="Z991" s="342" t="e">
        <f t="shared" si="378"/>
        <v>#DIV/0!</v>
      </c>
      <c r="AA991" s="343">
        <f>SUM(L$2:L991)-SUM(AB$2:AB991)</f>
        <v>-121598.22099999998</v>
      </c>
      <c r="AB991" s="344"/>
      <c r="AC991" s="345" t="e">
        <f t="shared" si="379"/>
        <v>#DIV/0!</v>
      </c>
      <c r="AD991" s="345" t="e">
        <f t="shared" si="380"/>
        <v>#DIV/0!</v>
      </c>
    </row>
    <row r="992" spans="1:30" x14ac:dyDescent="0.25">
      <c r="A992" s="402"/>
      <c r="B992" s="336"/>
      <c r="C992" s="299"/>
      <c r="D992" s="147"/>
      <c r="E992" s="22"/>
      <c r="F992" s="158">
        <f t="shared" si="360"/>
        <v>14980</v>
      </c>
      <c r="G992" s="309">
        <f t="shared" si="361"/>
        <v>8.1177050066755658</v>
      </c>
      <c r="H992" s="159">
        <f t="shared" si="362"/>
        <v>121603.22099999998</v>
      </c>
      <c r="I992" s="347">
        <f t="shared" si="363"/>
        <v>-121603.22099999998</v>
      </c>
      <c r="J992" s="310">
        <f t="shared" si="364"/>
        <v>-1</v>
      </c>
      <c r="K992" s="159">
        <f t="shared" si="365"/>
        <v>0</v>
      </c>
      <c r="L992" s="159">
        <f t="shared" si="366"/>
        <v>-5</v>
      </c>
      <c r="M992" s="159">
        <f t="shared" si="367"/>
        <v>5</v>
      </c>
      <c r="N992" s="159">
        <f t="shared" si="368"/>
        <v>0</v>
      </c>
      <c r="O992" s="46"/>
      <c r="P992" s="309">
        <f t="shared" si="369"/>
        <v>-8.1177050066755658</v>
      </c>
      <c r="Q992" s="159">
        <f t="shared" si="370"/>
        <v>-5</v>
      </c>
      <c r="R992" s="341"/>
      <c r="S992" s="341">
        <f t="shared" si="371"/>
        <v>-44086.220999999976</v>
      </c>
      <c r="T992" s="341" t="e">
        <f t="shared" si="372"/>
        <v>#DIV/0!</v>
      </c>
      <c r="U992" s="341" t="e">
        <f t="shared" si="373"/>
        <v>#DIV/0!</v>
      </c>
      <c r="V992" s="159">
        <f t="shared" si="374"/>
        <v>77517</v>
      </c>
      <c r="W992" s="309" t="e">
        <f t="shared" si="375"/>
        <v>#DIV/0!</v>
      </c>
      <c r="X992" s="309" t="e">
        <f t="shared" si="376"/>
        <v>#DIV/0!</v>
      </c>
      <c r="Y992" s="309" t="e">
        <f t="shared" si="377"/>
        <v>#DIV/0!</v>
      </c>
      <c r="Z992" s="342" t="e">
        <f t="shared" si="378"/>
        <v>#DIV/0!</v>
      </c>
      <c r="AA992" s="343">
        <f>SUM(L$2:L992)-SUM(AB$2:AB992)</f>
        <v>-121603.22099999998</v>
      </c>
      <c r="AB992" s="344"/>
      <c r="AC992" s="345" t="e">
        <f t="shared" si="379"/>
        <v>#DIV/0!</v>
      </c>
      <c r="AD992" s="345" t="e">
        <f t="shared" si="380"/>
        <v>#DIV/0!</v>
      </c>
    </row>
    <row r="993" spans="1:30" x14ac:dyDescent="0.25">
      <c r="A993" s="402"/>
      <c r="B993" s="336"/>
      <c r="C993" s="299"/>
      <c r="D993" s="147"/>
      <c r="E993" s="22"/>
      <c r="F993" s="158">
        <f t="shared" si="360"/>
        <v>14980</v>
      </c>
      <c r="G993" s="309">
        <f t="shared" si="361"/>
        <v>8.1180387850467266</v>
      </c>
      <c r="H993" s="159">
        <f t="shared" si="362"/>
        <v>121608.22099999998</v>
      </c>
      <c r="I993" s="347">
        <f t="shared" si="363"/>
        <v>-121608.22099999998</v>
      </c>
      <c r="J993" s="310">
        <f t="shared" si="364"/>
        <v>-1</v>
      </c>
      <c r="K993" s="159">
        <f t="shared" si="365"/>
        <v>0</v>
      </c>
      <c r="L993" s="159">
        <f t="shared" si="366"/>
        <v>-5</v>
      </c>
      <c r="M993" s="159">
        <f t="shared" si="367"/>
        <v>5</v>
      </c>
      <c r="N993" s="159">
        <f t="shared" si="368"/>
        <v>0</v>
      </c>
      <c r="O993" s="46"/>
      <c r="P993" s="309">
        <f t="shared" si="369"/>
        <v>-8.1180387850467266</v>
      </c>
      <c r="Q993" s="159">
        <f t="shared" si="370"/>
        <v>-5</v>
      </c>
      <c r="R993" s="341"/>
      <c r="S993" s="341">
        <f t="shared" si="371"/>
        <v>-44091.220999999976</v>
      </c>
      <c r="T993" s="341" t="e">
        <f t="shared" si="372"/>
        <v>#DIV/0!</v>
      </c>
      <c r="U993" s="341" t="e">
        <f t="shared" si="373"/>
        <v>#DIV/0!</v>
      </c>
      <c r="V993" s="159">
        <f t="shared" si="374"/>
        <v>77517</v>
      </c>
      <c r="W993" s="309" t="e">
        <f t="shared" si="375"/>
        <v>#DIV/0!</v>
      </c>
      <c r="X993" s="309" t="e">
        <f t="shared" si="376"/>
        <v>#DIV/0!</v>
      </c>
      <c r="Y993" s="309" t="e">
        <f t="shared" si="377"/>
        <v>#DIV/0!</v>
      </c>
      <c r="Z993" s="342" t="e">
        <f t="shared" si="378"/>
        <v>#DIV/0!</v>
      </c>
      <c r="AA993" s="343">
        <f>SUM(L$2:L993)-SUM(AB$2:AB993)</f>
        <v>-121608.22099999998</v>
      </c>
      <c r="AB993" s="344"/>
      <c r="AC993" s="345" t="e">
        <f t="shared" si="379"/>
        <v>#DIV/0!</v>
      </c>
      <c r="AD993" s="345" t="e">
        <f t="shared" si="380"/>
        <v>#DIV/0!</v>
      </c>
    </row>
    <row r="994" spans="1:30" x14ac:dyDescent="0.25">
      <c r="A994" s="402"/>
      <c r="B994" s="336"/>
      <c r="C994" s="299"/>
      <c r="D994" s="147"/>
      <c r="E994" s="22"/>
      <c r="F994" s="158">
        <f t="shared" si="360"/>
        <v>14980</v>
      </c>
      <c r="G994" s="309">
        <f t="shared" si="361"/>
        <v>8.1183725634178892</v>
      </c>
      <c r="H994" s="159">
        <f t="shared" si="362"/>
        <v>121613.22099999998</v>
      </c>
      <c r="I994" s="347">
        <f t="shared" si="363"/>
        <v>-121613.22099999998</v>
      </c>
      <c r="J994" s="310">
        <f t="shared" si="364"/>
        <v>-1</v>
      </c>
      <c r="K994" s="159">
        <f t="shared" si="365"/>
        <v>0</v>
      </c>
      <c r="L994" s="159">
        <f t="shared" si="366"/>
        <v>-5</v>
      </c>
      <c r="M994" s="159">
        <f t="shared" si="367"/>
        <v>5</v>
      </c>
      <c r="N994" s="159">
        <f t="shared" si="368"/>
        <v>0</v>
      </c>
      <c r="O994" s="46"/>
      <c r="P994" s="309">
        <f t="shared" si="369"/>
        <v>-8.1183725634178892</v>
      </c>
      <c r="Q994" s="159">
        <f t="shared" si="370"/>
        <v>-5</v>
      </c>
      <c r="R994" s="341"/>
      <c r="S994" s="341">
        <f t="shared" si="371"/>
        <v>-44096.220999999976</v>
      </c>
      <c r="T994" s="341" t="e">
        <f t="shared" si="372"/>
        <v>#DIV/0!</v>
      </c>
      <c r="U994" s="341" t="e">
        <f t="shared" si="373"/>
        <v>#DIV/0!</v>
      </c>
      <c r="V994" s="159">
        <f t="shared" si="374"/>
        <v>77517</v>
      </c>
      <c r="W994" s="309" t="e">
        <f t="shared" si="375"/>
        <v>#DIV/0!</v>
      </c>
      <c r="X994" s="309" t="e">
        <f t="shared" si="376"/>
        <v>#DIV/0!</v>
      </c>
      <c r="Y994" s="309" t="e">
        <f t="shared" si="377"/>
        <v>#DIV/0!</v>
      </c>
      <c r="Z994" s="342" t="e">
        <f t="shared" si="378"/>
        <v>#DIV/0!</v>
      </c>
      <c r="AA994" s="343">
        <f>SUM(L$2:L994)-SUM(AB$2:AB994)</f>
        <v>-121613.22099999998</v>
      </c>
      <c r="AB994" s="344"/>
      <c r="AC994" s="345" t="e">
        <f t="shared" si="379"/>
        <v>#DIV/0!</v>
      </c>
      <c r="AD994" s="345" t="e">
        <f t="shared" si="380"/>
        <v>#DIV/0!</v>
      </c>
    </row>
    <row r="995" spans="1:30" x14ac:dyDescent="0.25">
      <c r="A995" s="402"/>
      <c r="B995" s="336"/>
      <c r="C995" s="299"/>
      <c r="D995" s="147"/>
      <c r="E995" s="22"/>
      <c r="F995" s="158">
        <f t="shared" si="360"/>
        <v>14980</v>
      </c>
      <c r="G995" s="309">
        <f t="shared" si="361"/>
        <v>8.1187063417890499</v>
      </c>
      <c r="H995" s="159">
        <f t="shared" si="362"/>
        <v>121618.22099999998</v>
      </c>
      <c r="I995" s="347">
        <f t="shared" si="363"/>
        <v>-121618.22099999998</v>
      </c>
      <c r="J995" s="310">
        <f t="shared" si="364"/>
        <v>-1</v>
      </c>
      <c r="K995" s="159">
        <f t="shared" si="365"/>
        <v>0</v>
      </c>
      <c r="L995" s="159">
        <f t="shared" si="366"/>
        <v>-5</v>
      </c>
      <c r="M995" s="159">
        <f t="shared" si="367"/>
        <v>5</v>
      </c>
      <c r="N995" s="159">
        <f t="shared" si="368"/>
        <v>0</v>
      </c>
      <c r="O995" s="46"/>
      <c r="P995" s="309">
        <f t="shared" si="369"/>
        <v>-8.1187063417890499</v>
      </c>
      <c r="Q995" s="159">
        <f t="shared" si="370"/>
        <v>-5</v>
      </c>
      <c r="R995" s="341"/>
      <c r="S995" s="341">
        <f t="shared" si="371"/>
        <v>-44101.220999999976</v>
      </c>
      <c r="T995" s="341" t="e">
        <f t="shared" si="372"/>
        <v>#DIV/0!</v>
      </c>
      <c r="U995" s="341" t="e">
        <f t="shared" si="373"/>
        <v>#DIV/0!</v>
      </c>
      <c r="V995" s="159">
        <f t="shared" si="374"/>
        <v>77517</v>
      </c>
      <c r="W995" s="309" t="e">
        <f t="shared" si="375"/>
        <v>#DIV/0!</v>
      </c>
      <c r="X995" s="309" t="e">
        <f t="shared" si="376"/>
        <v>#DIV/0!</v>
      </c>
      <c r="Y995" s="309" t="e">
        <f t="shared" si="377"/>
        <v>#DIV/0!</v>
      </c>
      <c r="Z995" s="342" t="e">
        <f t="shared" si="378"/>
        <v>#DIV/0!</v>
      </c>
      <c r="AA995" s="343">
        <f>SUM(L$2:L995)-SUM(AB$2:AB995)</f>
        <v>-121618.22099999998</v>
      </c>
      <c r="AB995" s="344"/>
      <c r="AC995" s="345" t="e">
        <f t="shared" si="379"/>
        <v>#DIV/0!</v>
      </c>
      <c r="AD995" s="345" t="e">
        <f t="shared" si="380"/>
        <v>#DIV/0!</v>
      </c>
    </row>
    <row r="996" spans="1:30" x14ac:dyDescent="0.25">
      <c r="A996" s="402"/>
      <c r="B996" s="336"/>
      <c r="C996" s="299"/>
      <c r="D996" s="147"/>
      <c r="E996" s="22"/>
      <c r="F996" s="158">
        <f t="shared" si="360"/>
        <v>14980</v>
      </c>
      <c r="G996" s="309">
        <f t="shared" si="361"/>
        <v>8.1190401201602125</v>
      </c>
      <c r="H996" s="159">
        <f t="shared" si="362"/>
        <v>121623.22099999998</v>
      </c>
      <c r="I996" s="347">
        <f t="shared" si="363"/>
        <v>-121623.22099999998</v>
      </c>
      <c r="J996" s="310">
        <f t="shared" si="364"/>
        <v>-1</v>
      </c>
      <c r="K996" s="159">
        <f t="shared" si="365"/>
        <v>0</v>
      </c>
      <c r="L996" s="159">
        <f t="shared" si="366"/>
        <v>-5</v>
      </c>
      <c r="M996" s="159">
        <f t="shared" si="367"/>
        <v>5</v>
      </c>
      <c r="N996" s="159">
        <f t="shared" si="368"/>
        <v>0</v>
      </c>
      <c r="O996" s="46"/>
      <c r="P996" s="309">
        <f t="shared" si="369"/>
        <v>-8.1190401201602125</v>
      </c>
      <c r="Q996" s="159">
        <f t="shared" si="370"/>
        <v>-5</v>
      </c>
      <c r="R996" s="341"/>
      <c r="S996" s="341">
        <f t="shared" si="371"/>
        <v>-44106.220999999976</v>
      </c>
      <c r="T996" s="341" t="e">
        <f t="shared" si="372"/>
        <v>#DIV/0!</v>
      </c>
      <c r="U996" s="341" t="e">
        <f t="shared" si="373"/>
        <v>#DIV/0!</v>
      </c>
      <c r="V996" s="159">
        <f t="shared" si="374"/>
        <v>77517</v>
      </c>
      <c r="W996" s="309" t="e">
        <f t="shared" si="375"/>
        <v>#DIV/0!</v>
      </c>
      <c r="X996" s="309" t="e">
        <f t="shared" si="376"/>
        <v>#DIV/0!</v>
      </c>
      <c r="Y996" s="309" t="e">
        <f t="shared" si="377"/>
        <v>#DIV/0!</v>
      </c>
      <c r="Z996" s="342" t="e">
        <f t="shared" si="378"/>
        <v>#DIV/0!</v>
      </c>
      <c r="AA996" s="343">
        <f>SUM(L$2:L996)-SUM(AB$2:AB996)</f>
        <v>-121623.22099999998</v>
      </c>
      <c r="AB996" s="344"/>
      <c r="AC996" s="345" t="e">
        <f t="shared" si="379"/>
        <v>#DIV/0!</v>
      </c>
      <c r="AD996" s="345" t="e">
        <f t="shared" si="380"/>
        <v>#DIV/0!</v>
      </c>
    </row>
    <row r="997" spans="1:30" x14ac:dyDescent="0.25">
      <c r="A997" s="402"/>
      <c r="B997" s="336"/>
      <c r="C997" s="299"/>
      <c r="D997" s="147"/>
      <c r="E997" s="22"/>
      <c r="F997" s="158">
        <f t="shared" si="360"/>
        <v>14980</v>
      </c>
      <c r="G997" s="309">
        <f t="shared" si="361"/>
        <v>8.1193738985313733</v>
      </c>
      <c r="H997" s="159">
        <f t="shared" si="362"/>
        <v>121628.22099999998</v>
      </c>
      <c r="I997" s="347">
        <f t="shared" si="363"/>
        <v>-121628.22099999998</v>
      </c>
      <c r="J997" s="310">
        <f t="shared" si="364"/>
        <v>-1</v>
      </c>
      <c r="K997" s="159">
        <f t="shared" si="365"/>
        <v>0</v>
      </c>
      <c r="L997" s="159">
        <f t="shared" si="366"/>
        <v>-5</v>
      </c>
      <c r="M997" s="159">
        <f t="shared" si="367"/>
        <v>5</v>
      </c>
      <c r="N997" s="159">
        <f t="shared" si="368"/>
        <v>0</v>
      </c>
      <c r="O997" s="46"/>
      <c r="P997" s="309">
        <f t="shared" si="369"/>
        <v>-8.1193738985313733</v>
      </c>
      <c r="Q997" s="159">
        <f t="shared" si="370"/>
        <v>-5</v>
      </c>
      <c r="R997" s="341"/>
      <c r="S997" s="341">
        <f t="shared" si="371"/>
        <v>-44111.220999999976</v>
      </c>
      <c r="T997" s="341" t="e">
        <f t="shared" si="372"/>
        <v>#DIV/0!</v>
      </c>
      <c r="U997" s="341" t="e">
        <f t="shared" si="373"/>
        <v>#DIV/0!</v>
      </c>
      <c r="V997" s="159">
        <f t="shared" si="374"/>
        <v>77517</v>
      </c>
      <c r="W997" s="309" t="e">
        <f t="shared" si="375"/>
        <v>#DIV/0!</v>
      </c>
      <c r="X997" s="309" t="e">
        <f t="shared" si="376"/>
        <v>#DIV/0!</v>
      </c>
      <c r="Y997" s="309" t="e">
        <f t="shared" si="377"/>
        <v>#DIV/0!</v>
      </c>
      <c r="Z997" s="342" t="e">
        <f t="shared" si="378"/>
        <v>#DIV/0!</v>
      </c>
      <c r="AA997" s="343">
        <f>SUM(L$2:L997)-SUM(AB$2:AB997)</f>
        <v>-121628.22099999998</v>
      </c>
      <c r="AB997" s="344"/>
      <c r="AC997" s="345" t="e">
        <f t="shared" si="379"/>
        <v>#DIV/0!</v>
      </c>
      <c r="AD997" s="345" t="e">
        <f t="shared" si="380"/>
        <v>#DIV/0!</v>
      </c>
    </row>
    <row r="998" spans="1:30" x14ac:dyDescent="0.25">
      <c r="A998" s="402"/>
      <c r="B998" s="336"/>
      <c r="C998" s="299"/>
      <c r="D998" s="147"/>
      <c r="E998" s="22"/>
      <c r="F998" s="158">
        <f t="shared" si="360"/>
        <v>14980</v>
      </c>
      <c r="G998" s="309">
        <f t="shared" si="361"/>
        <v>8.1197076769025358</v>
      </c>
      <c r="H998" s="159">
        <f t="shared" si="362"/>
        <v>121633.22099999998</v>
      </c>
      <c r="I998" s="347">
        <f t="shared" si="363"/>
        <v>-121633.22099999998</v>
      </c>
      <c r="J998" s="310">
        <f t="shared" si="364"/>
        <v>-1</v>
      </c>
      <c r="K998" s="159">
        <f t="shared" si="365"/>
        <v>0</v>
      </c>
      <c r="L998" s="159">
        <f t="shared" si="366"/>
        <v>-5</v>
      </c>
      <c r="M998" s="159">
        <f t="shared" si="367"/>
        <v>5</v>
      </c>
      <c r="N998" s="159">
        <f t="shared" si="368"/>
        <v>0</v>
      </c>
      <c r="O998" s="46"/>
      <c r="P998" s="309">
        <f t="shared" si="369"/>
        <v>-8.1197076769025358</v>
      </c>
      <c r="Q998" s="159">
        <f t="shared" si="370"/>
        <v>-5</v>
      </c>
      <c r="R998" s="341"/>
      <c r="S998" s="341">
        <f t="shared" si="371"/>
        <v>-44116.220999999976</v>
      </c>
      <c r="T998" s="341" t="e">
        <f t="shared" si="372"/>
        <v>#DIV/0!</v>
      </c>
      <c r="U998" s="341" t="e">
        <f t="shared" si="373"/>
        <v>#DIV/0!</v>
      </c>
      <c r="V998" s="159">
        <f t="shared" si="374"/>
        <v>77517</v>
      </c>
      <c r="W998" s="309" t="e">
        <f t="shared" si="375"/>
        <v>#DIV/0!</v>
      </c>
      <c r="X998" s="309" t="e">
        <f t="shared" si="376"/>
        <v>#DIV/0!</v>
      </c>
      <c r="Y998" s="309" t="e">
        <f t="shared" si="377"/>
        <v>#DIV/0!</v>
      </c>
      <c r="Z998" s="342" t="e">
        <f t="shared" si="378"/>
        <v>#DIV/0!</v>
      </c>
      <c r="AA998" s="343">
        <f>SUM(L$2:L998)-SUM(AB$2:AB998)</f>
        <v>-121633.22099999998</v>
      </c>
      <c r="AB998" s="344"/>
      <c r="AC998" s="345" t="e">
        <f t="shared" si="379"/>
        <v>#DIV/0!</v>
      </c>
      <c r="AD998" s="345" t="e">
        <f t="shared" si="380"/>
        <v>#DIV/0!</v>
      </c>
    </row>
    <row r="999" spans="1:30" x14ac:dyDescent="0.25">
      <c r="A999" s="402"/>
      <c r="B999" s="336"/>
      <c r="C999" s="299"/>
      <c r="D999" s="147"/>
      <c r="E999" s="22"/>
      <c r="F999" s="158">
        <f t="shared" si="360"/>
        <v>14980</v>
      </c>
      <c r="G999" s="309">
        <f t="shared" si="361"/>
        <v>8.1200414552736966</v>
      </c>
      <c r="H999" s="159">
        <f t="shared" si="362"/>
        <v>121638.22099999998</v>
      </c>
      <c r="I999" s="347">
        <f t="shared" si="363"/>
        <v>-121638.22099999998</v>
      </c>
      <c r="J999" s="310">
        <f t="shared" si="364"/>
        <v>-1</v>
      </c>
      <c r="K999" s="159">
        <f t="shared" si="365"/>
        <v>0</v>
      </c>
      <c r="L999" s="159">
        <f t="shared" si="366"/>
        <v>-5</v>
      </c>
      <c r="M999" s="159">
        <f t="shared" si="367"/>
        <v>5</v>
      </c>
      <c r="N999" s="159">
        <f t="shared" si="368"/>
        <v>0</v>
      </c>
      <c r="O999" s="46"/>
      <c r="P999" s="309">
        <f t="shared" si="369"/>
        <v>-8.1200414552736966</v>
      </c>
      <c r="Q999" s="159">
        <f t="shared" si="370"/>
        <v>-5</v>
      </c>
      <c r="R999" s="341"/>
      <c r="S999" s="341">
        <f t="shared" si="371"/>
        <v>-44121.220999999976</v>
      </c>
      <c r="T999" s="341" t="e">
        <f t="shared" si="372"/>
        <v>#DIV/0!</v>
      </c>
      <c r="U999" s="341" t="e">
        <f t="shared" si="373"/>
        <v>#DIV/0!</v>
      </c>
      <c r="V999" s="159">
        <f t="shared" si="374"/>
        <v>77517</v>
      </c>
      <c r="W999" s="309" t="e">
        <f t="shared" si="375"/>
        <v>#DIV/0!</v>
      </c>
      <c r="X999" s="309" t="e">
        <f t="shared" si="376"/>
        <v>#DIV/0!</v>
      </c>
      <c r="Y999" s="309" t="e">
        <f t="shared" si="377"/>
        <v>#DIV/0!</v>
      </c>
      <c r="Z999" s="342" t="e">
        <f t="shared" si="378"/>
        <v>#DIV/0!</v>
      </c>
      <c r="AA999" s="343">
        <f>SUM(L$2:L999)-SUM(AB$2:AB999)</f>
        <v>-121638.22099999998</v>
      </c>
      <c r="AB999" s="344"/>
      <c r="AC999" s="345" t="e">
        <f t="shared" si="379"/>
        <v>#DIV/0!</v>
      </c>
      <c r="AD999" s="345" t="e">
        <f t="shared" si="380"/>
        <v>#DIV/0!</v>
      </c>
    </row>
    <row r="1000" spans="1:30" x14ac:dyDescent="0.25">
      <c r="A1000" s="402"/>
      <c r="B1000" s="336"/>
      <c r="C1000" s="299"/>
      <c r="D1000" s="147"/>
      <c r="E1000" s="22"/>
      <c r="F1000" s="158">
        <f t="shared" si="360"/>
        <v>14980</v>
      </c>
      <c r="G1000" s="309">
        <f t="shared" si="361"/>
        <v>8.1203752336448574</v>
      </c>
      <c r="H1000" s="159">
        <f t="shared" si="362"/>
        <v>121643.22099999998</v>
      </c>
      <c r="I1000" s="347">
        <f t="shared" si="363"/>
        <v>-121643.22099999998</v>
      </c>
      <c r="J1000" s="310">
        <f t="shared" si="364"/>
        <v>-1</v>
      </c>
      <c r="K1000" s="159">
        <f t="shared" si="365"/>
        <v>0</v>
      </c>
      <c r="L1000" s="159">
        <f t="shared" si="366"/>
        <v>-5</v>
      </c>
      <c r="M1000" s="159">
        <f t="shared" si="367"/>
        <v>5</v>
      </c>
      <c r="N1000" s="159">
        <f t="shared" si="368"/>
        <v>0</v>
      </c>
      <c r="O1000" s="46"/>
      <c r="P1000" s="309">
        <f t="shared" si="369"/>
        <v>-8.1203752336448574</v>
      </c>
      <c r="Q1000" s="159">
        <f t="shared" si="370"/>
        <v>-5</v>
      </c>
      <c r="R1000" s="341"/>
      <c r="S1000" s="341">
        <f t="shared" si="371"/>
        <v>-44126.220999999976</v>
      </c>
      <c r="T1000" s="341" t="e">
        <f t="shared" si="372"/>
        <v>#DIV/0!</v>
      </c>
      <c r="U1000" s="341" t="e">
        <f t="shared" si="373"/>
        <v>#DIV/0!</v>
      </c>
      <c r="V1000" s="159">
        <f t="shared" si="374"/>
        <v>77517</v>
      </c>
      <c r="W1000" s="309" t="e">
        <f t="shared" si="375"/>
        <v>#DIV/0!</v>
      </c>
      <c r="X1000" s="309" t="e">
        <f t="shared" si="376"/>
        <v>#DIV/0!</v>
      </c>
      <c r="Y1000" s="309" t="e">
        <f t="shared" si="377"/>
        <v>#DIV/0!</v>
      </c>
      <c r="Z1000" s="342" t="e">
        <f t="shared" si="378"/>
        <v>#DIV/0!</v>
      </c>
      <c r="AA1000" s="343">
        <f>SUM(L$2:L1000)-SUM(AB$2:AB1000)</f>
        <v>-121643.22099999998</v>
      </c>
      <c r="AB1000" s="344"/>
      <c r="AC1000" s="345" t="e">
        <f t="shared" si="379"/>
        <v>#DIV/0!</v>
      </c>
      <c r="AD1000" s="345" t="e">
        <f t="shared" si="380"/>
        <v>#DIV/0!</v>
      </c>
    </row>
    <row r="1001" spans="1:30" x14ac:dyDescent="0.25">
      <c r="A1001" s="402"/>
      <c r="B1001" s="336"/>
      <c r="C1001" s="299"/>
      <c r="D1001" s="147"/>
      <c r="E1001" s="22"/>
      <c r="F1001" s="158">
        <f t="shared" si="360"/>
        <v>14980</v>
      </c>
      <c r="G1001" s="309">
        <f t="shared" si="361"/>
        <v>8.1207090120160199</v>
      </c>
      <c r="H1001" s="159">
        <f t="shared" si="362"/>
        <v>121648.22099999998</v>
      </c>
      <c r="I1001" s="347">
        <f t="shared" si="363"/>
        <v>-121648.22099999998</v>
      </c>
      <c r="J1001" s="310">
        <f t="shared" si="364"/>
        <v>-1</v>
      </c>
      <c r="K1001" s="159">
        <f t="shared" si="365"/>
        <v>0</v>
      </c>
      <c r="L1001" s="159">
        <f t="shared" si="366"/>
        <v>-5</v>
      </c>
      <c r="M1001" s="159">
        <f t="shared" si="367"/>
        <v>5</v>
      </c>
      <c r="N1001" s="159">
        <f t="shared" si="368"/>
        <v>0</v>
      </c>
      <c r="O1001" s="46"/>
      <c r="P1001" s="309">
        <f t="shared" si="369"/>
        <v>-8.1207090120160199</v>
      </c>
      <c r="Q1001" s="159">
        <f t="shared" si="370"/>
        <v>-5</v>
      </c>
      <c r="R1001" s="341"/>
      <c r="S1001" s="341">
        <f t="shared" si="371"/>
        <v>-44131.220999999976</v>
      </c>
      <c r="T1001" s="341" t="e">
        <f t="shared" si="372"/>
        <v>#DIV/0!</v>
      </c>
      <c r="U1001" s="341" t="e">
        <f t="shared" si="373"/>
        <v>#DIV/0!</v>
      </c>
      <c r="V1001" s="159">
        <f t="shared" si="374"/>
        <v>77517</v>
      </c>
      <c r="W1001" s="309" t="e">
        <f t="shared" si="375"/>
        <v>#DIV/0!</v>
      </c>
      <c r="X1001" s="309" t="e">
        <f t="shared" si="376"/>
        <v>#DIV/0!</v>
      </c>
      <c r="Y1001" s="309" t="e">
        <f t="shared" si="377"/>
        <v>#DIV/0!</v>
      </c>
      <c r="Z1001" s="342" t="e">
        <f t="shared" si="378"/>
        <v>#DIV/0!</v>
      </c>
      <c r="AA1001" s="343">
        <f>SUM(L$2:L1001)-SUM(AB$2:AB1001)</f>
        <v>-121648.22099999998</v>
      </c>
      <c r="AB1001" s="344"/>
      <c r="AC1001" s="345" t="e">
        <f t="shared" si="379"/>
        <v>#DIV/0!</v>
      </c>
      <c r="AD1001" s="345" t="e">
        <f t="shared" si="380"/>
        <v>#DIV/0!</v>
      </c>
    </row>
    <row r="1002" spans="1:30" x14ac:dyDescent="0.25">
      <c r="A1002" s="402"/>
      <c r="B1002" s="336"/>
      <c r="C1002" s="299"/>
      <c r="D1002" s="147"/>
      <c r="E1002" s="22"/>
      <c r="F1002" s="158">
        <f t="shared" si="360"/>
        <v>14980</v>
      </c>
      <c r="G1002" s="309">
        <f t="shared" si="361"/>
        <v>8.1210427903871807</v>
      </c>
      <c r="H1002" s="159">
        <f t="shared" si="362"/>
        <v>121653.22099999998</v>
      </c>
      <c r="I1002" s="347">
        <f t="shared" si="363"/>
        <v>-121653.22099999998</v>
      </c>
      <c r="J1002" s="310">
        <f t="shared" si="364"/>
        <v>-1</v>
      </c>
      <c r="K1002" s="159">
        <f t="shared" si="365"/>
        <v>0</v>
      </c>
      <c r="L1002" s="159">
        <f t="shared" si="366"/>
        <v>-5</v>
      </c>
      <c r="M1002" s="159">
        <f t="shared" si="367"/>
        <v>5</v>
      </c>
      <c r="N1002" s="159">
        <f t="shared" si="368"/>
        <v>0</v>
      </c>
      <c r="O1002" s="46"/>
      <c r="P1002" s="309">
        <f t="shared" si="369"/>
        <v>-8.1210427903871807</v>
      </c>
      <c r="Q1002" s="159">
        <f t="shared" si="370"/>
        <v>-5</v>
      </c>
      <c r="R1002" s="341"/>
      <c r="S1002" s="341">
        <f t="shared" si="371"/>
        <v>-44136.220999999976</v>
      </c>
      <c r="T1002" s="341" t="e">
        <f t="shared" si="372"/>
        <v>#DIV/0!</v>
      </c>
      <c r="U1002" s="341" t="e">
        <f t="shared" si="373"/>
        <v>#DIV/0!</v>
      </c>
      <c r="V1002" s="159">
        <f t="shared" si="374"/>
        <v>77517</v>
      </c>
      <c r="W1002" s="309" t="e">
        <f t="shared" si="375"/>
        <v>#DIV/0!</v>
      </c>
      <c r="X1002" s="309" t="e">
        <f t="shared" si="376"/>
        <v>#DIV/0!</v>
      </c>
      <c r="Y1002" s="309" t="e">
        <f t="shared" si="377"/>
        <v>#DIV/0!</v>
      </c>
      <c r="Z1002" s="342" t="e">
        <f t="shared" si="378"/>
        <v>#DIV/0!</v>
      </c>
      <c r="AA1002" s="343">
        <f>SUM(L$2:L1002)-SUM(AB$2:AB1002)</f>
        <v>-121653.22099999998</v>
      </c>
      <c r="AB1002" s="344"/>
      <c r="AC1002" s="345" t="e">
        <f t="shared" si="379"/>
        <v>#DIV/0!</v>
      </c>
      <c r="AD1002" s="345" t="e">
        <f t="shared" si="380"/>
        <v>#DIV/0!</v>
      </c>
    </row>
    <row r="1003" spans="1:30" x14ac:dyDescent="0.25">
      <c r="A1003" s="402"/>
      <c r="B1003" s="336"/>
      <c r="C1003" s="299"/>
      <c r="D1003" s="147"/>
      <c r="E1003" s="22"/>
      <c r="F1003" s="158">
        <f t="shared" si="360"/>
        <v>14980</v>
      </c>
      <c r="G1003" s="309">
        <f t="shared" si="361"/>
        <v>8.1213765687583432</v>
      </c>
      <c r="H1003" s="159">
        <f t="shared" si="362"/>
        <v>121658.22099999998</v>
      </c>
      <c r="I1003" s="347">
        <f t="shared" si="363"/>
        <v>-121658.22099999998</v>
      </c>
      <c r="J1003" s="310">
        <f t="shared" si="364"/>
        <v>-1</v>
      </c>
      <c r="K1003" s="159">
        <f t="shared" si="365"/>
        <v>0</v>
      </c>
      <c r="L1003" s="159">
        <f t="shared" si="366"/>
        <v>-5</v>
      </c>
      <c r="M1003" s="159">
        <f t="shared" si="367"/>
        <v>5</v>
      </c>
      <c r="N1003" s="159">
        <f t="shared" si="368"/>
        <v>0</v>
      </c>
      <c r="O1003" s="46"/>
      <c r="P1003" s="309">
        <f t="shared" si="369"/>
        <v>-8.1213765687583432</v>
      </c>
      <c r="Q1003" s="159">
        <f t="shared" si="370"/>
        <v>-5</v>
      </c>
      <c r="R1003" s="341"/>
      <c r="S1003" s="341">
        <f t="shared" si="371"/>
        <v>-44141.220999999976</v>
      </c>
      <c r="T1003" s="341" t="e">
        <f t="shared" si="372"/>
        <v>#DIV/0!</v>
      </c>
      <c r="U1003" s="341" t="e">
        <f t="shared" si="373"/>
        <v>#DIV/0!</v>
      </c>
      <c r="V1003" s="159">
        <f t="shared" si="374"/>
        <v>77517</v>
      </c>
      <c r="W1003" s="309" t="e">
        <f t="shared" si="375"/>
        <v>#DIV/0!</v>
      </c>
      <c r="X1003" s="309" t="e">
        <f t="shared" si="376"/>
        <v>#DIV/0!</v>
      </c>
      <c r="Y1003" s="309" t="e">
        <f t="shared" si="377"/>
        <v>#DIV/0!</v>
      </c>
      <c r="Z1003" s="342" t="e">
        <f t="shared" si="378"/>
        <v>#DIV/0!</v>
      </c>
      <c r="AA1003" s="343">
        <f>SUM(L$2:L1003)-SUM(AB$2:AB1003)</f>
        <v>-121658.22099999998</v>
      </c>
      <c r="AB1003" s="344"/>
      <c r="AC1003" s="345" t="e">
        <f t="shared" si="379"/>
        <v>#DIV/0!</v>
      </c>
      <c r="AD1003" s="345" t="e">
        <f t="shared" si="380"/>
        <v>#DIV/0!</v>
      </c>
    </row>
    <row r="1004" spans="1:30" x14ac:dyDescent="0.25">
      <c r="A1004" s="402"/>
      <c r="B1004" s="336"/>
      <c r="C1004" s="299"/>
      <c r="D1004" s="147"/>
      <c r="E1004" s="22"/>
      <c r="F1004" s="158">
        <f t="shared" si="360"/>
        <v>14980</v>
      </c>
      <c r="G1004" s="309">
        <f t="shared" si="361"/>
        <v>8.121710347129504</v>
      </c>
      <c r="H1004" s="159">
        <f t="shared" si="362"/>
        <v>121663.22099999998</v>
      </c>
      <c r="I1004" s="347">
        <f t="shared" si="363"/>
        <v>-121663.22099999998</v>
      </c>
      <c r="J1004" s="310">
        <f t="shared" si="364"/>
        <v>-1</v>
      </c>
      <c r="K1004" s="159">
        <f t="shared" si="365"/>
        <v>0</v>
      </c>
      <c r="L1004" s="159">
        <f t="shared" si="366"/>
        <v>-5</v>
      </c>
      <c r="M1004" s="159">
        <f t="shared" si="367"/>
        <v>5</v>
      </c>
      <c r="N1004" s="159">
        <f t="shared" si="368"/>
        <v>0</v>
      </c>
      <c r="O1004" s="46"/>
      <c r="P1004" s="309">
        <f t="shared" si="369"/>
        <v>-8.121710347129504</v>
      </c>
      <c r="Q1004" s="159">
        <f t="shared" si="370"/>
        <v>-5</v>
      </c>
      <c r="R1004" s="341"/>
      <c r="S1004" s="341">
        <f t="shared" si="371"/>
        <v>-44146.220999999976</v>
      </c>
      <c r="T1004" s="341" t="e">
        <f t="shared" si="372"/>
        <v>#DIV/0!</v>
      </c>
      <c r="U1004" s="341" t="e">
        <f t="shared" si="373"/>
        <v>#DIV/0!</v>
      </c>
      <c r="V1004" s="159">
        <f t="shared" si="374"/>
        <v>77517</v>
      </c>
      <c r="W1004" s="309" t="e">
        <f t="shared" si="375"/>
        <v>#DIV/0!</v>
      </c>
      <c r="X1004" s="309" t="e">
        <f t="shared" si="376"/>
        <v>#DIV/0!</v>
      </c>
      <c r="Y1004" s="309" t="e">
        <f t="shared" si="377"/>
        <v>#DIV/0!</v>
      </c>
      <c r="Z1004" s="342" t="e">
        <f t="shared" si="378"/>
        <v>#DIV/0!</v>
      </c>
      <c r="AA1004" s="343">
        <f>SUM(L$2:L1004)-SUM(AB$2:AB1004)</f>
        <v>-121663.22099999998</v>
      </c>
      <c r="AB1004" s="344"/>
      <c r="AC1004" s="345" t="e">
        <f t="shared" si="379"/>
        <v>#DIV/0!</v>
      </c>
      <c r="AD1004" s="345" t="e">
        <f t="shared" si="380"/>
        <v>#DIV/0!</v>
      </c>
    </row>
    <row r="1005" spans="1:30" x14ac:dyDescent="0.25">
      <c r="A1005" s="402"/>
      <c r="B1005" s="336"/>
      <c r="C1005" s="299"/>
      <c r="D1005" s="147"/>
      <c r="E1005" s="22"/>
      <c r="F1005" s="158">
        <f t="shared" si="360"/>
        <v>14980</v>
      </c>
      <c r="G1005" s="309">
        <f t="shared" si="361"/>
        <v>8.1220441255006666</v>
      </c>
      <c r="H1005" s="159">
        <f t="shared" si="362"/>
        <v>121668.22099999998</v>
      </c>
      <c r="I1005" s="347">
        <f t="shared" si="363"/>
        <v>-121668.22099999998</v>
      </c>
      <c r="J1005" s="310">
        <f t="shared" si="364"/>
        <v>-1</v>
      </c>
      <c r="K1005" s="159">
        <f t="shared" si="365"/>
        <v>0</v>
      </c>
      <c r="L1005" s="159">
        <f t="shared" si="366"/>
        <v>-5</v>
      </c>
      <c r="M1005" s="159">
        <f t="shared" si="367"/>
        <v>5</v>
      </c>
      <c r="N1005" s="159">
        <f t="shared" si="368"/>
        <v>0</v>
      </c>
      <c r="O1005" s="46"/>
      <c r="P1005" s="309">
        <f t="shared" si="369"/>
        <v>-8.1220441255006666</v>
      </c>
      <c r="Q1005" s="159">
        <f t="shared" si="370"/>
        <v>-5</v>
      </c>
      <c r="R1005" s="341"/>
      <c r="S1005" s="341">
        <f t="shared" si="371"/>
        <v>-44151.220999999976</v>
      </c>
      <c r="T1005" s="341" t="e">
        <f t="shared" si="372"/>
        <v>#DIV/0!</v>
      </c>
      <c r="U1005" s="341" t="e">
        <f t="shared" si="373"/>
        <v>#DIV/0!</v>
      </c>
      <c r="V1005" s="159">
        <f t="shared" si="374"/>
        <v>77517</v>
      </c>
      <c r="W1005" s="309" t="e">
        <f t="shared" si="375"/>
        <v>#DIV/0!</v>
      </c>
      <c r="X1005" s="309" t="e">
        <f t="shared" si="376"/>
        <v>#DIV/0!</v>
      </c>
      <c r="Y1005" s="309" t="e">
        <f t="shared" si="377"/>
        <v>#DIV/0!</v>
      </c>
      <c r="Z1005" s="342" t="e">
        <f t="shared" si="378"/>
        <v>#DIV/0!</v>
      </c>
      <c r="AA1005" s="343">
        <f>SUM(L$2:L1005)-SUM(AB$2:AB1005)</f>
        <v>-121668.22099999998</v>
      </c>
      <c r="AB1005" s="344"/>
      <c r="AC1005" s="345" t="e">
        <f t="shared" si="379"/>
        <v>#DIV/0!</v>
      </c>
      <c r="AD1005" s="345" t="e">
        <f t="shared" si="380"/>
        <v>#DIV/0!</v>
      </c>
    </row>
    <row r="1006" spans="1:30" x14ac:dyDescent="0.25">
      <c r="A1006" s="402"/>
      <c r="B1006" s="336"/>
      <c r="C1006" s="299"/>
      <c r="D1006" s="147"/>
      <c r="E1006" s="22"/>
      <c r="F1006" s="158">
        <f t="shared" si="360"/>
        <v>14980</v>
      </c>
      <c r="G1006" s="309">
        <f t="shared" si="361"/>
        <v>8.1223779038718273</v>
      </c>
      <c r="H1006" s="159">
        <f t="shared" si="362"/>
        <v>121673.22099999998</v>
      </c>
      <c r="I1006" s="347">
        <f t="shared" si="363"/>
        <v>-121673.22099999998</v>
      </c>
      <c r="J1006" s="310">
        <f t="shared" si="364"/>
        <v>-1</v>
      </c>
      <c r="K1006" s="159">
        <f t="shared" si="365"/>
        <v>0</v>
      </c>
      <c r="L1006" s="159">
        <f t="shared" si="366"/>
        <v>-5</v>
      </c>
      <c r="M1006" s="159">
        <f t="shared" si="367"/>
        <v>5</v>
      </c>
      <c r="N1006" s="159">
        <f t="shared" si="368"/>
        <v>0</v>
      </c>
      <c r="O1006" s="46"/>
      <c r="P1006" s="309">
        <f t="shared" si="369"/>
        <v>-8.1223779038718273</v>
      </c>
      <c r="Q1006" s="159">
        <f t="shared" si="370"/>
        <v>-5</v>
      </c>
      <c r="R1006" s="341"/>
      <c r="S1006" s="341">
        <f t="shared" si="371"/>
        <v>-44156.220999999976</v>
      </c>
      <c r="T1006" s="341" t="e">
        <f t="shared" si="372"/>
        <v>#DIV/0!</v>
      </c>
      <c r="U1006" s="341" t="e">
        <f t="shared" si="373"/>
        <v>#DIV/0!</v>
      </c>
      <c r="V1006" s="159">
        <f t="shared" si="374"/>
        <v>77517</v>
      </c>
      <c r="W1006" s="309" t="e">
        <f t="shared" si="375"/>
        <v>#DIV/0!</v>
      </c>
      <c r="X1006" s="309" t="e">
        <f t="shared" si="376"/>
        <v>#DIV/0!</v>
      </c>
      <c r="Y1006" s="309" t="e">
        <f t="shared" si="377"/>
        <v>#DIV/0!</v>
      </c>
      <c r="Z1006" s="342" t="e">
        <f t="shared" si="378"/>
        <v>#DIV/0!</v>
      </c>
      <c r="AA1006" s="343">
        <f>SUM(L$2:L1006)-SUM(AB$2:AB1006)</f>
        <v>-121673.22099999998</v>
      </c>
      <c r="AB1006" s="344"/>
      <c r="AC1006" s="345" t="e">
        <f t="shared" si="379"/>
        <v>#DIV/0!</v>
      </c>
      <c r="AD1006" s="345" t="e">
        <f t="shared" si="380"/>
        <v>#DIV/0!</v>
      </c>
    </row>
    <row r="1007" spans="1:30" x14ac:dyDescent="0.25">
      <c r="A1007" s="402"/>
      <c r="B1007" s="336"/>
      <c r="C1007" s="299"/>
      <c r="D1007" s="147"/>
      <c r="E1007" s="22"/>
      <c r="F1007" s="158">
        <f t="shared" si="360"/>
        <v>14980</v>
      </c>
      <c r="G1007" s="309">
        <f t="shared" si="361"/>
        <v>8.1227116822429899</v>
      </c>
      <c r="H1007" s="159">
        <f t="shared" si="362"/>
        <v>121678.22099999998</v>
      </c>
      <c r="I1007" s="347">
        <f t="shared" si="363"/>
        <v>-121678.22099999998</v>
      </c>
      <c r="J1007" s="310">
        <f t="shared" si="364"/>
        <v>-1</v>
      </c>
      <c r="K1007" s="159">
        <f t="shared" si="365"/>
        <v>0</v>
      </c>
      <c r="L1007" s="159">
        <f t="shared" si="366"/>
        <v>-5</v>
      </c>
      <c r="M1007" s="159">
        <f t="shared" si="367"/>
        <v>5</v>
      </c>
      <c r="N1007" s="159">
        <f t="shared" si="368"/>
        <v>0</v>
      </c>
      <c r="O1007" s="46"/>
      <c r="P1007" s="309">
        <f t="shared" si="369"/>
        <v>-8.1227116822429899</v>
      </c>
      <c r="Q1007" s="159">
        <f t="shared" si="370"/>
        <v>-5</v>
      </c>
      <c r="R1007" s="341"/>
      <c r="S1007" s="341">
        <f t="shared" si="371"/>
        <v>-44161.220999999976</v>
      </c>
      <c r="T1007" s="341" t="e">
        <f t="shared" si="372"/>
        <v>#DIV/0!</v>
      </c>
      <c r="U1007" s="341" t="e">
        <f t="shared" si="373"/>
        <v>#DIV/0!</v>
      </c>
      <c r="V1007" s="159">
        <f t="shared" si="374"/>
        <v>77517</v>
      </c>
      <c r="W1007" s="309" t="e">
        <f t="shared" si="375"/>
        <v>#DIV/0!</v>
      </c>
      <c r="X1007" s="309" t="e">
        <f t="shared" si="376"/>
        <v>#DIV/0!</v>
      </c>
      <c r="Y1007" s="309" t="e">
        <f t="shared" si="377"/>
        <v>#DIV/0!</v>
      </c>
      <c r="Z1007" s="342" t="e">
        <f t="shared" si="378"/>
        <v>#DIV/0!</v>
      </c>
      <c r="AA1007" s="343">
        <f>SUM(L$2:L1007)-SUM(AB$2:AB1007)</f>
        <v>-121678.22099999998</v>
      </c>
      <c r="AB1007" s="344"/>
      <c r="AC1007" s="345" t="e">
        <f t="shared" si="379"/>
        <v>#DIV/0!</v>
      </c>
      <c r="AD1007" s="345" t="e">
        <f t="shared" si="380"/>
        <v>#DIV/0!</v>
      </c>
    </row>
    <row r="1008" spans="1:30" x14ac:dyDescent="0.25">
      <c r="A1008" s="402"/>
      <c r="B1008" s="336"/>
      <c r="C1008" s="299"/>
      <c r="D1008" s="147"/>
      <c r="E1008" s="22"/>
      <c r="F1008" s="158">
        <f t="shared" si="360"/>
        <v>14980</v>
      </c>
      <c r="G1008" s="309">
        <f t="shared" si="361"/>
        <v>8.1230454606141507</v>
      </c>
      <c r="H1008" s="159">
        <f t="shared" si="362"/>
        <v>121683.22099999998</v>
      </c>
      <c r="I1008" s="347">
        <f t="shared" si="363"/>
        <v>-121683.22099999998</v>
      </c>
      <c r="J1008" s="310">
        <f t="shared" si="364"/>
        <v>-1</v>
      </c>
      <c r="K1008" s="159">
        <f t="shared" si="365"/>
        <v>0</v>
      </c>
      <c r="L1008" s="159">
        <f t="shared" si="366"/>
        <v>-5</v>
      </c>
      <c r="M1008" s="159">
        <f t="shared" si="367"/>
        <v>5</v>
      </c>
      <c r="N1008" s="159">
        <f t="shared" si="368"/>
        <v>0</v>
      </c>
      <c r="O1008" s="46"/>
      <c r="P1008" s="309">
        <f t="shared" si="369"/>
        <v>-8.1230454606141507</v>
      </c>
      <c r="Q1008" s="159">
        <f t="shared" si="370"/>
        <v>-5</v>
      </c>
      <c r="R1008" s="341"/>
      <c r="S1008" s="341">
        <f t="shared" si="371"/>
        <v>-44166.220999999976</v>
      </c>
      <c r="T1008" s="341" t="e">
        <f t="shared" si="372"/>
        <v>#DIV/0!</v>
      </c>
      <c r="U1008" s="341" t="e">
        <f t="shared" si="373"/>
        <v>#DIV/0!</v>
      </c>
      <c r="V1008" s="159">
        <f t="shared" si="374"/>
        <v>77517</v>
      </c>
      <c r="W1008" s="309" t="e">
        <f t="shared" si="375"/>
        <v>#DIV/0!</v>
      </c>
      <c r="X1008" s="309" t="e">
        <f t="shared" si="376"/>
        <v>#DIV/0!</v>
      </c>
      <c r="Y1008" s="309" t="e">
        <f t="shared" si="377"/>
        <v>#DIV/0!</v>
      </c>
      <c r="Z1008" s="342" t="e">
        <f t="shared" si="378"/>
        <v>#DIV/0!</v>
      </c>
      <c r="AA1008" s="343">
        <f>SUM(L$2:L1008)-SUM(AB$2:AB1008)</f>
        <v>-121683.22099999998</v>
      </c>
      <c r="AB1008" s="344"/>
      <c r="AC1008" s="345" t="e">
        <f t="shared" si="379"/>
        <v>#DIV/0!</v>
      </c>
      <c r="AD1008" s="345" t="e">
        <f t="shared" si="380"/>
        <v>#DIV/0!</v>
      </c>
    </row>
    <row r="1009" spans="1:30" x14ac:dyDescent="0.25">
      <c r="A1009" s="402"/>
      <c r="B1009" s="336"/>
      <c r="C1009" s="299"/>
      <c r="D1009" s="147"/>
      <c r="E1009" s="22"/>
      <c r="F1009" s="158">
        <f t="shared" si="360"/>
        <v>14980</v>
      </c>
      <c r="G1009" s="309">
        <f t="shared" si="361"/>
        <v>8.1233792389853114</v>
      </c>
      <c r="H1009" s="159">
        <f t="shared" si="362"/>
        <v>121688.22099999998</v>
      </c>
      <c r="I1009" s="347">
        <f t="shared" si="363"/>
        <v>-121688.22099999998</v>
      </c>
      <c r="J1009" s="310">
        <f t="shared" si="364"/>
        <v>-1</v>
      </c>
      <c r="K1009" s="159">
        <f t="shared" si="365"/>
        <v>0</v>
      </c>
      <c r="L1009" s="159">
        <f t="shared" si="366"/>
        <v>-5</v>
      </c>
      <c r="M1009" s="159">
        <f t="shared" si="367"/>
        <v>5</v>
      </c>
      <c r="N1009" s="159">
        <f t="shared" si="368"/>
        <v>0</v>
      </c>
      <c r="O1009" s="46"/>
      <c r="P1009" s="309">
        <f t="shared" si="369"/>
        <v>-8.1233792389853114</v>
      </c>
      <c r="Q1009" s="159">
        <f t="shared" si="370"/>
        <v>-5</v>
      </c>
      <c r="R1009" s="341"/>
      <c r="S1009" s="341">
        <f t="shared" si="371"/>
        <v>-44171.220999999976</v>
      </c>
      <c r="T1009" s="341" t="e">
        <f t="shared" si="372"/>
        <v>#DIV/0!</v>
      </c>
      <c r="U1009" s="341" t="e">
        <f t="shared" si="373"/>
        <v>#DIV/0!</v>
      </c>
      <c r="V1009" s="159">
        <f t="shared" si="374"/>
        <v>77517</v>
      </c>
      <c r="W1009" s="309" t="e">
        <f t="shared" si="375"/>
        <v>#DIV/0!</v>
      </c>
      <c r="X1009" s="309" t="e">
        <f t="shared" si="376"/>
        <v>#DIV/0!</v>
      </c>
      <c r="Y1009" s="309" t="e">
        <f t="shared" si="377"/>
        <v>#DIV/0!</v>
      </c>
      <c r="Z1009" s="342" t="e">
        <f t="shared" si="378"/>
        <v>#DIV/0!</v>
      </c>
      <c r="AA1009" s="343">
        <f>SUM(L$2:L1009)-SUM(AB$2:AB1009)</f>
        <v>-121688.22099999998</v>
      </c>
      <c r="AB1009" s="344"/>
      <c r="AC1009" s="345" t="e">
        <f t="shared" si="379"/>
        <v>#DIV/0!</v>
      </c>
      <c r="AD1009" s="345" t="e">
        <f t="shared" si="380"/>
        <v>#DIV/0!</v>
      </c>
    </row>
    <row r="1010" spans="1:30" x14ac:dyDescent="0.25">
      <c r="A1010" s="402"/>
      <c r="B1010" s="336"/>
      <c r="C1010" s="299"/>
      <c r="D1010" s="147"/>
      <c r="E1010" s="22"/>
      <c r="F1010" s="158">
        <f t="shared" si="360"/>
        <v>14980</v>
      </c>
      <c r="G1010" s="309">
        <f t="shared" si="361"/>
        <v>8.123713017356474</v>
      </c>
      <c r="H1010" s="159">
        <f t="shared" si="362"/>
        <v>121693.22099999998</v>
      </c>
      <c r="I1010" s="347">
        <f t="shared" si="363"/>
        <v>-121693.22099999998</v>
      </c>
      <c r="J1010" s="310">
        <f t="shared" si="364"/>
        <v>-1</v>
      </c>
      <c r="K1010" s="159">
        <f t="shared" si="365"/>
        <v>0</v>
      </c>
      <c r="L1010" s="159">
        <f t="shared" si="366"/>
        <v>-5</v>
      </c>
      <c r="M1010" s="159">
        <f t="shared" si="367"/>
        <v>5</v>
      </c>
      <c r="N1010" s="159">
        <f t="shared" si="368"/>
        <v>0</v>
      </c>
      <c r="O1010" s="46"/>
      <c r="P1010" s="309">
        <f t="shared" si="369"/>
        <v>-8.123713017356474</v>
      </c>
      <c r="Q1010" s="159">
        <f t="shared" si="370"/>
        <v>-5</v>
      </c>
      <c r="R1010" s="341"/>
      <c r="S1010" s="341">
        <f t="shared" si="371"/>
        <v>-44176.220999999976</v>
      </c>
      <c r="T1010" s="341" t="e">
        <f t="shared" si="372"/>
        <v>#DIV/0!</v>
      </c>
      <c r="U1010" s="341" t="e">
        <f t="shared" si="373"/>
        <v>#DIV/0!</v>
      </c>
      <c r="V1010" s="159">
        <f t="shared" si="374"/>
        <v>77517</v>
      </c>
      <c r="W1010" s="309" t="e">
        <f t="shared" si="375"/>
        <v>#DIV/0!</v>
      </c>
      <c r="X1010" s="309" t="e">
        <f t="shared" si="376"/>
        <v>#DIV/0!</v>
      </c>
      <c r="Y1010" s="309" t="e">
        <f t="shared" si="377"/>
        <v>#DIV/0!</v>
      </c>
      <c r="Z1010" s="342" t="e">
        <f t="shared" si="378"/>
        <v>#DIV/0!</v>
      </c>
      <c r="AA1010" s="343">
        <f>SUM(L$2:L1010)-SUM(AB$2:AB1010)</f>
        <v>-121693.22099999998</v>
      </c>
      <c r="AB1010" s="344"/>
      <c r="AC1010" s="345" t="e">
        <f t="shared" si="379"/>
        <v>#DIV/0!</v>
      </c>
      <c r="AD1010" s="345" t="e">
        <f t="shared" si="380"/>
        <v>#DIV/0!</v>
      </c>
    </row>
    <row r="1011" spans="1:30" x14ac:dyDescent="0.25">
      <c r="A1011" s="402"/>
      <c r="B1011" s="336"/>
      <c r="C1011" s="299"/>
      <c r="D1011" s="147"/>
      <c r="E1011" s="22"/>
      <c r="F1011" s="158">
        <f t="shared" si="360"/>
        <v>14980</v>
      </c>
      <c r="G1011" s="309">
        <f t="shared" si="361"/>
        <v>8.1240467957276348</v>
      </c>
      <c r="H1011" s="159">
        <f t="shared" si="362"/>
        <v>121698.22099999998</v>
      </c>
      <c r="I1011" s="347">
        <f t="shared" si="363"/>
        <v>-121698.22099999998</v>
      </c>
      <c r="J1011" s="310">
        <f t="shared" si="364"/>
        <v>-1</v>
      </c>
      <c r="K1011" s="159">
        <f t="shared" si="365"/>
        <v>0</v>
      </c>
      <c r="L1011" s="159">
        <f t="shared" si="366"/>
        <v>-5</v>
      </c>
      <c r="M1011" s="159">
        <f t="shared" si="367"/>
        <v>5</v>
      </c>
      <c r="N1011" s="159">
        <f t="shared" si="368"/>
        <v>0</v>
      </c>
      <c r="O1011" s="46"/>
      <c r="P1011" s="309">
        <f t="shared" si="369"/>
        <v>-8.1240467957276348</v>
      </c>
      <c r="Q1011" s="159">
        <f t="shared" si="370"/>
        <v>-5</v>
      </c>
      <c r="R1011" s="341"/>
      <c r="S1011" s="341">
        <f t="shared" si="371"/>
        <v>-44181.220999999976</v>
      </c>
      <c r="T1011" s="341" t="e">
        <f t="shared" si="372"/>
        <v>#DIV/0!</v>
      </c>
      <c r="U1011" s="341" t="e">
        <f t="shared" si="373"/>
        <v>#DIV/0!</v>
      </c>
      <c r="V1011" s="159">
        <f t="shared" si="374"/>
        <v>77517</v>
      </c>
      <c r="W1011" s="309" t="e">
        <f t="shared" si="375"/>
        <v>#DIV/0!</v>
      </c>
      <c r="X1011" s="309" t="e">
        <f t="shared" si="376"/>
        <v>#DIV/0!</v>
      </c>
      <c r="Y1011" s="309" t="e">
        <f t="shared" si="377"/>
        <v>#DIV/0!</v>
      </c>
      <c r="Z1011" s="342" t="e">
        <f t="shared" si="378"/>
        <v>#DIV/0!</v>
      </c>
      <c r="AA1011" s="343">
        <f>SUM(L$2:L1011)-SUM(AB$2:AB1011)</f>
        <v>-121698.22099999998</v>
      </c>
      <c r="AB1011" s="344"/>
      <c r="AC1011" s="345" t="e">
        <f t="shared" si="379"/>
        <v>#DIV/0!</v>
      </c>
      <c r="AD1011" s="345" t="e">
        <f t="shared" si="380"/>
        <v>#DIV/0!</v>
      </c>
    </row>
    <row r="1012" spans="1:30" x14ac:dyDescent="0.25">
      <c r="A1012" s="402"/>
      <c r="B1012" s="336"/>
      <c r="C1012" s="299"/>
      <c r="D1012" s="147"/>
      <c r="E1012" s="22"/>
      <c r="F1012" s="158">
        <f t="shared" si="360"/>
        <v>14980</v>
      </c>
      <c r="G1012" s="309">
        <f t="shared" si="361"/>
        <v>8.1243805740987973</v>
      </c>
      <c r="H1012" s="159">
        <f t="shared" si="362"/>
        <v>121703.22099999998</v>
      </c>
      <c r="I1012" s="347">
        <f t="shared" si="363"/>
        <v>-121703.22099999998</v>
      </c>
      <c r="J1012" s="310">
        <f t="shared" si="364"/>
        <v>-1</v>
      </c>
      <c r="K1012" s="159">
        <f t="shared" si="365"/>
        <v>0</v>
      </c>
      <c r="L1012" s="159">
        <f t="shared" si="366"/>
        <v>-5</v>
      </c>
      <c r="M1012" s="159">
        <f t="shared" si="367"/>
        <v>5</v>
      </c>
      <c r="N1012" s="159">
        <f t="shared" si="368"/>
        <v>0</v>
      </c>
      <c r="O1012" s="46"/>
      <c r="P1012" s="309">
        <f t="shared" si="369"/>
        <v>-8.1243805740987973</v>
      </c>
      <c r="Q1012" s="159">
        <f t="shared" si="370"/>
        <v>-5</v>
      </c>
      <c r="R1012" s="341"/>
      <c r="S1012" s="341">
        <f t="shared" si="371"/>
        <v>-44186.220999999976</v>
      </c>
      <c r="T1012" s="341" t="e">
        <f t="shared" si="372"/>
        <v>#DIV/0!</v>
      </c>
      <c r="U1012" s="341" t="e">
        <f t="shared" si="373"/>
        <v>#DIV/0!</v>
      </c>
      <c r="V1012" s="159">
        <f t="shared" si="374"/>
        <v>77517</v>
      </c>
      <c r="W1012" s="309" t="e">
        <f t="shared" si="375"/>
        <v>#DIV/0!</v>
      </c>
      <c r="X1012" s="309" t="e">
        <f t="shared" si="376"/>
        <v>#DIV/0!</v>
      </c>
      <c r="Y1012" s="309" t="e">
        <f t="shared" si="377"/>
        <v>#DIV/0!</v>
      </c>
      <c r="Z1012" s="342" t="e">
        <f t="shared" si="378"/>
        <v>#DIV/0!</v>
      </c>
      <c r="AA1012" s="343">
        <f>SUM(L$2:L1012)-SUM(AB$2:AB1012)</f>
        <v>-121703.22099999998</v>
      </c>
      <c r="AB1012" s="344"/>
      <c r="AC1012" s="345" t="e">
        <f t="shared" si="379"/>
        <v>#DIV/0!</v>
      </c>
      <c r="AD1012" s="345" t="e">
        <f t="shared" si="380"/>
        <v>#DIV/0!</v>
      </c>
    </row>
    <row r="1013" spans="1:30" x14ac:dyDescent="0.25">
      <c r="A1013" s="402"/>
      <c r="B1013" s="336"/>
      <c r="C1013" s="299"/>
      <c r="D1013" s="147"/>
      <c r="E1013" s="22"/>
      <c r="F1013" s="158">
        <f t="shared" si="360"/>
        <v>14980</v>
      </c>
      <c r="G1013" s="309">
        <f t="shared" si="361"/>
        <v>8.1247143524699581</v>
      </c>
      <c r="H1013" s="159">
        <f t="shared" si="362"/>
        <v>121708.22099999998</v>
      </c>
      <c r="I1013" s="347">
        <f t="shared" si="363"/>
        <v>-121708.22099999998</v>
      </c>
      <c r="J1013" s="310">
        <f t="shared" si="364"/>
        <v>-1</v>
      </c>
      <c r="K1013" s="159">
        <f t="shared" si="365"/>
        <v>0</v>
      </c>
      <c r="L1013" s="159">
        <f t="shared" si="366"/>
        <v>-5</v>
      </c>
      <c r="M1013" s="159">
        <f t="shared" si="367"/>
        <v>5</v>
      </c>
      <c r="N1013" s="159">
        <f t="shared" si="368"/>
        <v>0</v>
      </c>
      <c r="O1013" s="46"/>
      <c r="P1013" s="309">
        <f t="shared" si="369"/>
        <v>-8.1247143524699581</v>
      </c>
      <c r="Q1013" s="159">
        <f t="shared" si="370"/>
        <v>-5</v>
      </c>
      <c r="R1013" s="341"/>
      <c r="S1013" s="341">
        <f t="shared" si="371"/>
        <v>-44191.220999999976</v>
      </c>
      <c r="T1013" s="341" t="e">
        <f t="shared" si="372"/>
        <v>#DIV/0!</v>
      </c>
      <c r="U1013" s="341" t="e">
        <f t="shared" si="373"/>
        <v>#DIV/0!</v>
      </c>
      <c r="V1013" s="159">
        <f t="shared" si="374"/>
        <v>77517</v>
      </c>
      <c r="W1013" s="309" t="e">
        <f t="shared" si="375"/>
        <v>#DIV/0!</v>
      </c>
      <c r="X1013" s="309" t="e">
        <f t="shared" si="376"/>
        <v>#DIV/0!</v>
      </c>
      <c r="Y1013" s="309" t="e">
        <f t="shared" si="377"/>
        <v>#DIV/0!</v>
      </c>
      <c r="Z1013" s="342" t="e">
        <f t="shared" si="378"/>
        <v>#DIV/0!</v>
      </c>
      <c r="AA1013" s="343">
        <f>SUM(L$2:L1013)-SUM(AB$2:AB1013)</f>
        <v>-121708.22099999998</v>
      </c>
      <c r="AB1013" s="344"/>
      <c r="AC1013" s="345" t="e">
        <f t="shared" si="379"/>
        <v>#DIV/0!</v>
      </c>
      <c r="AD1013" s="345" t="e">
        <f t="shared" si="380"/>
        <v>#DIV/0!</v>
      </c>
    </row>
    <row r="1014" spans="1:30" x14ac:dyDescent="0.25">
      <c r="A1014" s="402"/>
      <c r="B1014" s="336"/>
      <c r="C1014" s="299"/>
      <c r="D1014" s="147"/>
      <c r="E1014" s="22"/>
      <c r="F1014" s="158">
        <f t="shared" si="360"/>
        <v>14980</v>
      </c>
      <c r="G1014" s="309">
        <f t="shared" si="361"/>
        <v>8.1250481308411207</v>
      </c>
      <c r="H1014" s="159">
        <f t="shared" si="362"/>
        <v>121713.22099999998</v>
      </c>
      <c r="I1014" s="347">
        <f t="shared" si="363"/>
        <v>-121713.22099999998</v>
      </c>
      <c r="J1014" s="310">
        <f t="shared" si="364"/>
        <v>-1</v>
      </c>
      <c r="K1014" s="159">
        <f t="shared" si="365"/>
        <v>0</v>
      </c>
      <c r="L1014" s="159">
        <f t="shared" si="366"/>
        <v>-5</v>
      </c>
      <c r="M1014" s="159">
        <f t="shared" si="367"/>
        <v>5</v>
      </c>
      <c r="N1014" s="159">
        <f t="shared" si="368"/>
        <v>0</v>
      </c>
      <c r="O1014" s="46"/>
      <c r="P1014" s="309">
        <f t="shared" si="369"/>
        <v>-8.1250481308411207</v>
      </c>
      <c r="Q1014" s="159">
        <f t="shared" si="370"/>
        <v>-5</v>
      </c>
      <c r="R1014" s="341"/>
      <c r="S1014" s="341">
        <f t="shared" si="371"/>
        <v>-44196.220999999976</v>
      </c>
      <c r="T1014" s="341" t="e">
        <f t="shared" si="372"/>
        <v>#DIV/0!</v>
      </c>
      <c r="U1014" s="341" t="e">
        <f t="shared" si="373"/>
        <v>#DIV/0!</v>
      </c>
      <c r="V1014" s="159">
        <f t="shared" si="374"/>
        <v>77517</v>
      </c>
      <c r="W1014" s="309" t="e">
        <f t="shared" si="375"/>
        <v>#DIV/0!</v>
      </c>
      <c r="X1014" s="309" t="e">
        <f t="shared" si="376"/>
        <v>#DIV/0!</v>
      </c>
      <c r="Y1014" s="309" t="e">
        <f t="shared" si="377"/>
        <v>#DIV/0!</v>
      </c>
      <c r="Z1014" s="342" t="e">
        <f t="shared" si="378"/>
        <v>#DIV/0!</v>
      </c>
      <c r="AA1014" s="343">
        <f>SUM(L$2:L1014)-SUM(AB$2:AB1014)</f>
        <v>-121713.22099999998</v>
      </c>
      <c r="AB1014" s="344"/>
      <c r="AC1014" s="345" t="e">
        <f t="shared" si="379"/>
        <v>#DIV/0!</v>
      </c>
      <c r="AD1014" s="345" t="e">
        <f t="shared" si="380"/>
        <v>#DIV/0!</v>
      </c>
    </row>
    <row r="1015" spans="1:30" x14ac:dyDescent="0.25">
      <c r="A1015" s="402"/>
      <c r="B1015" s="336"/>
      <c r="C1015" s="299"/>
      <c r="D1015" s="147"/>
      <c r="E1015" s="22"/>
      <c r="F1015" s="158">
        <f t="shared" si="360"/>
        <v>14980</v>
      </c>
      <c r="G1015" s="309">
        <f t="shared" si="361"/>
        <v>8.1253819092122814</v>
      </c>
      <c r="H1015" s="159">
        <f t="shared" si="362"/>
        <v>121718.22099999998</v>
      </c>
      <c r="I1015" s="347">
        <f t="shared" si="363"/>
        <v>-121718.22099999998</v>
      </c>
      <c r="J1015" s="310">
        <f t="shared" si="364"/>
        <v>-1</v>
      </c>
      <c r="K1015" s="159">
        <f t="shared" si="365"/>
        <v>0</v>
      </c>
      <c r="L1015" s="159">
        <f t="shared" si="366"/>
        <v>-5</v>
      </c>
      <c r="M1015" s="159">
        <f t="shared" si="367"/>
        <v>5</v>
      </c>
      <c r="N1015" s="159">
        <f t="shared" si="368"/>
        <v>0</v>
      </c>
      <c r="O1015" s="46"/>
      <c r="P1015" s="309">
        <f t="shared" si="369"/>
        <v>-8.1253819092122814</v>
      </c>
      <c r="Q1015" s="159">
        <f t="shared" si="370"/>
        <v>-5</v>
      </c>
      <c r="R1015" s="341"/>
      <c r="S1015" s="341">
        <f t="shared" si="371"/>
        <v>-44201.220999999976</v>
      </c>
      <c r="T1015" s="341" t="e">
        <f t="shared" si="372"/>
        <v>#DIV/0!</v>
      </c>
      <c r="U1015" s="341" t="e">
        <f t="shared" si="373"/>
        <v>#DIV/0!</v>
      </c>
      <c r="V1015" s="159">
        <f t="shared" si="374"/>
        <v>77517</v>
      </c>
      <c r="W1015" s="309" t="e">
        <f t="shared" si="375"/>
        <v>#DIV/0!</v>
      </c>
      <c r="X1015" s="309" t="e">
        <f t="shared" si="376"/>
        <v>#DIV/0!</v>
      </c>
      <c r="Y1015" s="309" t="e">
        <f t="shared" si="377"/>
        <v>#DIV/0!</v>
      </c>
      <c r="Z1015" s="342" t="e">
        <f t="shared" si="378"/>
        <v>#DIV/0!</v>
      </c>
      <c r="AA1015" s="343">
        <f>SUM(L$2:L1015)-SUM(AB$2:AB1015)</f>
        <v>-121718.22099999998</v>
      </c>
      <c r="AB1015" s="344"/>
      <c r="AC1015" s="345" t="e">
        <f t="shared" si="379"/>
        <v>#DIV/0!</v>
      </c>
      <c r="AD1015" s="345" t="e">
        <f t="shared" si="380"/>
        <v>#DIV/0!</v>
      </c>
    </row>
    <row r="1016" spans="1:30" x14ac:dyDescent="0.25">
      <c r="A1016" s="402"/>
      <c r="B1016" s="336"/>
      <c r="C1016" s="299"/>
      <c r="D1016" s="147"/>
      <c r="E1016" s="22"/>
      <c r="F1016" s="158">
        <f t="shared" si="360"/>
        <v>14980</v>
      </c>
      <c r="G1016" s="309">
        <f t="shared" si="361"/>
        <v>8.1257156875834422</v>
      </c>
      <c r="H1016" s="159">
        <f t="shared" si="362"/>
        <v>121723.22099999998</v>
      </c>
      <c r="I1016" s="347">
        <f t="shared" si="363"/>
        <v>-121723.22099999998</v>
      </c>
      <c r="J1016" s="310">
        <f t="shared" si="364"/>
        <v>-1</v>
      </c>
      <c r="K1016" s="159">
        <f t="shared" si="365"/>
        <v>0</v>
      </c>
      <c r="L1016" s="159">
        <f t="shared" si="366"/>
        <v>-5</v>
      </c>
      <c r="M1016" s="159">
        <f t="shared" si="367"/>
        <v>5</v>
      </c>
      <c r="N1016" s="159">
        <f t="shared" si="368"/>
        <v>0</v>
      </c>
      <c r="O1016" s="46"/>
      <c r="P1016" s="309">
        <f t="shared" si="369"/>
        <v>-8.1257156875834422</v>
      </c>
      <c r="Q1016" s="159">
        <f t="shared" si="370"/>
        <v>-5</v>
      </c>
      <c r="R1016" s="341"/>
      <c r="S1016" s="341">
        <f t="shared" si="371"/>
        <v>-44206.220999999976</v>
      </c>
      <c r="T1016" s="341" t="e">
        <f t="shared" si="372"/>
        <v>#DIV/0!</v>
      </c>
      <c r="U1016" s="341" t="e">
        <f t="shared" si="373"/>
        <v>#DIV/0!</v>
      </c>
      <c r="V1016" s="159">
        <f t="shared" si="374"/>
        <v>77517</v>
      </c>
      <c r="W1016" s="309" t="e">
        <f t="shared" si="375"/>
        <v>#DIV/0!</v>
      </c>
      <c r="X1016" s="309" t="e">
        <f t="shared" si="376"/>
        <v>#DIV/0!</v>
      </c>
      <c r="Y1016" s="309" t="e">
        <f t="shared" si="377"/>
        <v>#DIV/0!</v>
      </c>
      <c r="Z1016" s="342" t="e">
        <f t="shared" si="378"/>
        <v>#DIV/0!</v>
      </c>
      <c r="AA1016" s="343">
        <f>SUM(L$2:L1016)-SUM(AB$2:AB1016)</f>
        <v>-121723.22099999998</v>
      </c>
      <c r="AB1016" s="344"/>
      <c r="AC1016" s="345" t="e">
        <f t="shared" si="379"/>
        <v>#DIV/0!</v>
      </c>
      <c r="AD1016" s="345" t="e">
        <f t="shared" si="380"/>
        <v>#DIV/0!</v>
      </c>
    </row>
    <row r="1017" spans="1:30" x14ac:dyDescent="0.25">
      <c r="A1017" s="402"/>
      <c r="B1017" s="336"/>
      <c r="C1017" s="299"/>
      <c r="D1017" s="147"/>
      <c r="E1017" s="22"/>
      <c r="F1017" s="158">
        <f t="shared" si="360"/>
        <v>14980</v>
      </c>
      <c r="G1017" s="309">
        <f t="shared" si="361"/>
        <v>8.1260494659546048</v>
      </c>
      <c r="H1017" s="159">
        <f t="shared" si="362"/>
        <v>121728.22099999998</v>
      </c>
      <c r="I1017" s="347">
        <f t="shared" si="363"/>
        <v>-121728.22099999998</v>
      </c>
      <c r="J1017" s="310">
        <f t="shared" si="364"/>
        <v>-1</v>
      </c>
      <c r="K1017" s="159">
        <f t="shared" si="365"/>
        <v>0</v>
      </c>
      <c r="L1017" s="159">
        <f t="shared" si="366"/>
        <v>-5</v>
      </c>
      <c r="M1017" s="159">
        <f t="shared" si="367"/>
        <v>5</v>
      </c>
      <c r="N1017" s="159">
        <f t="shared" si="368"/>
        <v>0</v>
      </c>
      <c r="O1017" s="46"/>
      <c r="P1017" s="309">
        <f t="shared" si="369"/>
        <v>-8.1260494659546048</v>
      </c>
      <c r="Q1017" s="159">
        <f t="shared" si="370"/>
        <v>-5</v>
      </c>
      <c r="R1017" s="341"/>
      <c r="S1017" s="341">
        <f t="shared" si="371"/>
        <v>-44211.220999999976</v>
      </c>
      <c r="T1017" s="341" t="e">
        <f t="shared" si="372"/>
        <v>#DIV/0!</v>
      </c>
      <c r="U1017" s="341" t="e">
        <f t="shared" si="373"/>
        <v>#DIV/0!</v>
      </c>
      <c r="V1017" s="159">
        <f t="shared" si="374"/>
        <v>77517</v>
      </c>
      <c r="W1017" s="309" t="e">
        <f t="shared" si="375"/>
        <v>#DIV/0!</v>
      </c>
      <c r="X1017" s="309" t="e">
        <f t="shared" si="376"/>
        <v>#DIV/0!</v>
      </c>
      <c r="Y1017" s="309" t="e">
        <f t="shared" si="377"/>
        <v>#DIV/0!</v>
      </c>
      <c r="Z1017" s="342" t="e">
        <f t="shared" si="378"/>
        <v>#DIV/0!</v>
      </c>
      <c r="AA1017" s="343">
        <f>SUM(L$2:L1017)-SUM(AB$2:AB1017)</f>
        <v>-121728.22099999998</v>
      </c>
      <c r="AB1017" s="344"/>
      <c r="AC1017" s="345" t="e">
        <f t="shared" si="379"/>
        <v>#DIV/0!</v>
      </c>
      <c r="AD1017" s="345" t="e">
        <f t="shared" si="380"/>
        <v>#DIV/0!</v>
      </c>
    </row>
    <row r="1018" spans="1:30" x14ac:dyDescent="0.25">
      <c r="A1018" s="402"/>
      <c r="B1018" s="336"/>
      <c r="C1018" s="299"/>
      <c r="D1018" s="147"/>
      <c r="E1018" s="22"/>
      <c r="F1018" s="158">
        <f t="shared" si="360"/>
        <v>14980</v>
      </c>
      <c r="G1018" s="309">
        <f t="shared" si="361"/>
        <v>8.1263832443257655</v>
      </c>
      <c r="H1018" s="159">
        <f t="shared" si="362"/>
        <v>121733.22099999998</v>
      </c>
      <c r="I1018" s="347">
        <f t="shared" si="363"/>
        <v>-121733.22099999998</v>
      </c>
      <c r="J1018" s="310">
        <f t="shared" si="364"/>
        <v>-1</v>
      </c>
      <c r="K1018" s="159">
        <f t="shared" si="365"/>
        <v>0</v>
      </c>
      <c r="L1018" s="159">
        <f t="shared" si="366"/>
        <v>-5</v>
      </c>
      <c r="M1018" s="159">
        <f t="shared" si="367"/>
        <v>5</v>
      </c>
      <c r="N1018" s="159">
        <f t="shared" si="368"/>
        <v>0</v>
      </c>
      <c r="O1018" s="46"/>
      <c r="P1018" s="309">
        <f t="shared" si="369"/>
        <v>-8.1263832443257655</v>
      </c>
      <c r="Q1018" s="159">
        <f t="shared" si="370"/>
        <v>-5</v>
      </c>
      <c r="R1018" s="341"/>
      <c r="S1018" s="341">
        <f t="shared" si="371"/>
        <v>-44216.220999999976</v>
      </c>
      <c r="T1018" s="341" t="e">
        <f t="shared" si="372"/>
        <v>#DIV/0!</v>
      </c>
      <c r="U1018" s="341" t="e">
        <f t="shared" si="373"/>
        <v>#DIV/0!</v>
      </c>
      <c r="V1018" s="159">
        <f t="shared" si="374"/>
        <v>77517</v>
      </c>
      <c r="W1018" s="309" t="e">
        <f t="shared" si="375"/>
        <v>#DIV/0!</v>
      </c>
      <c r="X1018" s="309" t="e">
        <f t="shared" si="376"/>
        <v>#DIV/0!</v>
      </c>
      <c r="Y1018" s="309" t="e">
        <f t="shared" si="377"/>
        <v>#DIV/0!</v>
      </c>
      <c r="Z1018" s="342" t="e">
        <f t="shared" si="378"/>
        <v>#DIV/0!</v>
      </c>
      <c r="AA1018" s="343">
        <f>SUM(L$2:L1018)-SUM(AB$2:AB1018)</f>
        <v>-121733.22099999998</v>
      </c>
      <c r="AB1018" s="344"/>
      <c r="AC1018" s="345" t="e">
        <f t="shared" si="379"/>
        <v>#DIV/0!</v>
      </c>
      <c r="AD1018" s="345" t="e">
        <f t="shared" si="380"/>
        <v>#DIV/0!</v>
      </c>
    </row>
    <row r="1019" spans="1:30" x14ac:dyDescent="0.25">
      <c r="A1019" s="402"/>
      <c r="B1019" s="336"/>
      <c r="C1019" s="299"/>
      <c r="D1019" s="147"/>
      <c r="E1019" s="22"/>
      <c r="F1019" s="158">
        <f t="shared" si="360"/>
        <v>14980</v>
      </c>
      <c r="G1019" s="309">
        <f t="shared" si="361"/>
        <v>8.1267170226969281</v>
      </c>
      <c r="H1019" s="159">
        <f t="shared" si="362"/>
        <v>121738.22099999998</v>
      </c>
      <c r="I1019" s="347">
        <f t="shared" si="363"/>
        <v>-121738.22099999998</v>
      </c>
      <c r="J1019" s="310">
        <f t="shared" si="364"/>
        <v>-1</v>
      </c>
      <c r="K1019" s="159">
        <f t="shared" si="365"/>
        <v>0</v>
      </c>
      <c r="L1019" s="159">
        <f t="shared" si="366"/>
        <v>-5</v>
      </c>
      <c r="M1019" s="159">
        <f t="shared" si="367"/>
        <v>5</v>
      </c>
      <c r="N1019" s="159">
        <f t="shared" si="368"/>
        <v>0</v>
      </c>
      <c r="O1019" s="46"/>
      <c r="P1019" s="309">
        <f t="shared" si="369"/>
        <v>-8.1267170226969281</v>
      </c>
      <c r="Q1019" s="159">
        <f t="shared" si="370"/>
        <v>-5</v>
      </c>
      <c r="R1019" s="341"/>
      <c r="S1019" s="341">
        <f t="shared" si="371"/>
        <v>-44221.220999999976</v>
      </c>
      <c r="T1019" s="341" t="e">
        <f t="shared" si="372"/>
        <v>#DIV/0!</v>
      </c>
      <c r="U1019" s="341" t="e">
        <f t="shared" si="373"/>
        <v>#DIV/0!</v>
      </c>
      <c r="V1019" s="159">
        <f t="shared" si="374"/>
        <v>77517</v>
      </c>
      <c r="W1019" s="309" t="e">
        <f t="shared" si="375"/>
        <v>#DIV/0!</v>
      </c>
      <c r="X1019" s="309" t="e">
        <f t="shared" si="376"/>
        <v>#DIV/0!</v>
      </c>
      <c r="Y1019" s="309" t="e">
        <f t="shared" si="377"/>
        <v>#DIV/0!</v>
      </c>
      <c r="Z1019" s="342" t="e">
        <f t="shared" si="378"/>
        <v>#DIV/0!</v>
      </c>
      <c r="AA1019" s="343">
        <f>SUM(L$2:L1019)-SUM(AB$2:AB1019)</f>
        <v>-121738.22099999998</v>
      </c>
      <c r="AB1019" s="344"/>
      <c r="AC1019" s="345" t="e">
        <f t="shared" si="379"/>
        <v>#DIV/0!</v>
      </c>
      <c r="AD1019" s="345" t="e">
        <f t="shared" si="380"/>
        <v>#DIV/0!</v>
      </c>
    </row>
    <row r="1020" spans="1:30" x14ac:dyDescent="0.25">
      <c r="A1020" s="402"/>
      <c r="B1020" s="336"/>
      <c r="C1020" s="299"/>
      <c r="D1020" s="147"/>
      <c r="E1020" s="22"/>
      <c r="F1020" s="158">
        <f t="shared" si="360"/>
        <v>14980</v>
      </c>
      <c r="G1020" s="309">
        <f t="shared" si="361"/>
        <v>8.1270508010680889</v>
      </c>
      <c r="H1020" s="159">
        <f t="shared" si="362"/>
        <v>121743.22099999998</v>
      </c>
      <c r="I1020" s="347">
        <f t="shared" si="363"/>
        <v>-121743.22099999998</v>
      </c>
      <c r="J1020" s="310">
        <f t="shared" si="364"/>
        <v>-1</v>
      </c>
      <c r="K1020" s="159">
        <f t="shared" si="365"/>
        <v>0</v>
      </c>
      <c r="L1020" s="159">
        <f t="shared" si="366"/>
        <v>-5</v>
      </c>
      <c r="M1020" s="159">
        <f t="shared" si="367"/>
        <v>5</v>
      </c>
      <c r="N1020" s="159">
        <f t="shared" si="368"/>
        <v>0</v>
      </c>
      <c r="O1020" s="46"/>
      <c r="P1020" s="309">
        <f t="shared" si="369"/>
        <v>-8.1270508010680889</v>
      </c>
      <c r="Q1020" s="159">
        <f t="shared" si="370"/>
        <v>-5</v>
      </c>
      <c r="R1020" s="341"/>
      <c r="S1020" s="341">
        <f t="shared" si="371"/>
        <v>-44226.220999999976</v>
      </c>
      <c r="T1020" s="341" t="e">
        <f t="shared" si="372"/>
        <v>#DIV/0!</v>
      </c>
      <c r="U1020" s="341" t="e">
        <f t="shared" si="373"/>
        <v>#DIV/0!</v>
      </c>
      <c r="V1020" s="159">
        <f t="shared" si="374"/>
        <v>77517</v>
      </c>
      <c r="W1020" s="309" t="e">
        <f t="shared" si="375"/>
        <v>#DIV/0!</v>
      </c>
      <c r="X1020" s="309" t="e">
        <f t="shared" si="376"/>
        <v>#DIV/0!</v>
      </c>
      <c r="Y1020" s="309" t="e">
        <f t="shared" si="377"/>
        <v>#DIV/0!</v>
      </c>
      <c r="Z1020" s="342" t="e">
        <f t="shared" si="378"/>
        <v>#DIV/0!</v>
      </c>
      <c r="AA1020" s="343">
        <f>SUM(L$2:L1020)-SUM(AB$2:AB1020)</f>
        <v>-121743.22099999998</v>
      </c>
      <c r="AB1020" s="344"/>
      <c r="AC1020" s="345" t="e">
        <f t="shared" si="379"/>
        <v>#DIV/0!</v>
      </c>
      <c r="AD1020" s="345" t="e">
        <f t="shared" si="380"/>
        <v>#DIV/0!</v>
      </c>
    </row>
    <row r="1021" spans="1:30" x14ac:dyDescent="0.25">
      <c r="A1021" s="402"/>
      <c r="B1021" s="336"/>
      <c r="C1021" s="299"/>
      <c r="D1021" s="147"/>
      <c r="E1021" s="22"/>
      <c r="F1021" s="158">
        <f t="shared" si="360"/>
        <v>14980</v>
      </c>
      <c r="G1021" s="309">
        <f t="shared" si="361"/>
        <v>8.1273845794392514</v>
      </c>
      <c r="H1021" s="159">
        <f t="shared" si="362"/>
        <v>121748.22099999998</v>
      </c>
      <c r="I1021" s="347">
        <f t="shared" si="363"/>
        <v>-121748.22099999998</v>
      </c>
      <c r="J1021" s="310">
        <f t="shared" si="364"/>
        <v>-1</v>
      </c>
      <c r="K1021" s="159">
        <f t="shared" si="365"/>
        <v>0</v>
      </c>
      <c r="L1021" s="159">
        <f t="shared" si="366"/>
        <v>-5</v>
      </c>
      <c r="M1021" s="159">
        <f t="shared" si="367"/>
        <v>5</v>
      </c>
      <c r="N1021" s="159">
        <f t="shared" si="368"/>
        <v>0</v>
      </c>
      <c r="O1021" s="46"/>
      <c r="P1021" s="309">
        <f t="shared" si="369"/>
        <v>-8.1273845794392514</v>
      </c>
      <c r="Q1021" s="159">
        <f t="shared" si="370"/>
        <v>-5</v>
      </c>
      <c r="R1021" s="341"/>
      <c r="S1021" s="341">
        <f t="shared" si="371"/>
        <v>-44231.220999999976</v>
      </c>
      <c r="T1021" s="341" t="e">
        <f t="shared" si="372"/>
        <v>#DIV/0!</v>
      </c>
      <c r="U1021" s="341" t="e">
        <f t="shared" si="373"/>
        <v>#DIV/0!</v>
      </c>
      <c r="V1021" s="159">
        <f t="shared" si="374"/>
        <v>77517</v>
      </c>
      <c r="W1021" s="309" t="e">
        <f t="shared" si="375"/>
        <v>#DIV/0!</v>
      </c>
      <c r="X1021" s="309" t="e">
        <f t="shared" si="376"/>
        <v>#DIV/0!</v>
      </c>
      <c r="Y1021" s="309" t="e">
        <f t="shared" si="377"/>
        <v>#DIV/0!</v>
      </c>
      <c r="Z1021" s="342" t="e">
        <f t="shared" si="378"/>
        <v>#DIV/0!</v>
      </c>
      <c r="AA1021" s="343">
        <f>SUM(L$2:L1021)-SUM(AB$2:AB1021)</f>
        <v>-121748.22099999998</v>
      </c>
      <c r="AB1021" s="344"/>
      <c r="AC1021" s="345" t="e">
        <f t="shared" si="379"/>
        <v>#DIV/0!</v>
      </c>
      <c r="AD1021" s="345" t="e">
        <f t="shared" si="380"/>
        <v>#DIV/0!</v>
      </c>
    </row>
    <row r="1022" spans="1:30" x14ac:dyDescent="0.25">
      <c r="A1022" s="402"/>
      <c r="B1022" s="336"/>
      <c r="C1022" s="299"/>
      <c r="D1022" s="147"/>
      <c r="E1022" s="22"/>
      <c r="F1022" s="158">
        <f t="shared" si="360"/>
        <v>14980</v>
      </c>
      <c r="G1022" s="309">
        <f t="shared" si="361"/>
        <v>8.1277183578104122</v>
      </c>
      <c r="H1022" s="159">
        <f t="shared" si="362"/>
        <v>121753.22099999998</v>
      </c>
      <c r="I1022" s="347">
        <f t="shared" si="363"/>
        <v>-121753.22099999998</v>
      </c>
      <c r="J1022" s="310">
        <f t="shared" si="364"/>
        <v>-1</v>
      </c>
      <c r="K1022" s="159">
        <f t="shared" si="365"/>
        <v>0</v>
      </c>
      <c r="L1022" s="159">
        <f t="shared" si="366"/>
        <v>-5</v>
      </c>
      <c r="M1022" s="159">
        <f t="shared" si="367"/>
        <v>5</v>
      </c>
      <c r="N1022" s="159">
        <f t="shared" si="368"/>
        <v>0</v>
      </c>
      <c r="O1022" s="46"/>
      <c r="P1022" s="309">
        <f t="shared" si="369"/>
        <v>-8.1277183578104122</v>
      </c>
      <c r="Q1022" s="159">
        <f t="shared" si="370"/>
        <v>-5</v>
      </c>
      <c r="R1022" s="341"/>
      <c r="S1022" s="341">
        <f t="shared" si="371"/>
        <v>-44236.220999999976</v>
      </c>
      <c r="T1022" s="341" t="e">
        <f t="shared" si="372"/>
        <v>#DIV/0!</v>
      </c>
      <c r="U1022" s="341" t="e">
        <f t="shared" si="373"/>
        <v>#DIV/0!</v>
      </c>
      <c r="V1022" s="159">
        <f t="shared" si="374"/>
        <v>77517</v>
      </c>
      <c r="W1022" s="309" t="e">
        <f t="shared" si="375"/>
        <v>#DIV/0!</v>
      </c>
      <c r="X1022" s="309" t="e">
        <f t="shared" si="376"/>
        <v>#DIV/0!</v>
      </c>
      <c r="Y1022" s="309" t="e">
        <f t="shared" si="377"/>
        <v>#DIV/0!</v>
      </c>
      <c r="Z1022" s="342" t="e">
        <f t="shared" si="378"/>
        <v>#DIV/0!</v>
      </c>
      <c r="AA1022" s="343">
        <f>SUM(L$2:L1022)-SUM(AB$2:AB1022)</f>
        <v>-121753.22099999998</v>
      </c>
      <c r="AB1022" s="344"/>
      <c r="AC1022" s="345" t="e">
        <f t="shared" si="379"/>
        <v>#DIV/0!</v>
      </c>
      <c r="AD1022" s="345" t="e">
        <f t="shared" si="380"/>
        <v>#DIV/0!</v>
      </c>
    </row>
    <row r="1023" spans="1:30" x14ac:dyDescent="0.25">
      <c r="A1023" s="402"/>
      <c r="B1023" s="336"/>
      <c r="C1023" s="299"/>
      <c r="D1023" s="147"/>
      <c r="E1023" s="22"/>
      <c r="F1023" s="158">
        <f t="shared" si="360"/>
        <v>14980</v>
      </c>
      <c r="G1023" s="309">
        <f t="shared" si="361"/>
        <v>8.128052136181573</v>
      </c>
      <c r="H1023" s="159">
        <f t="shared" si="362"/>
        <v>121758.22099999998</v>
      </c>
      <c r="I1023" s="347">
        <f t="shared" si="363"/>
        <v>-121758.22099999998</v>
      </c>
      <c r="J1023" s="310">
        <f t="shared" si="364"/>
        <v>-1</v>
      </c>
      <c r="K1023" s="159">
        <f t="shared" si="365"/>
        <v>0</v>
      </c>
      <c r="L1023" s="159">
        <f t="shared" si="366"/>
        <v>-5</v>
      </c>
      <c r="M1023" s="159">
        <f t="shared" si="367"/>
        <v>5</v>
      </c>
      <c r="N1023" s="159">
        <f t="shared" si="368"/>
        <v>0</v>
      </c>
      <c r="O1023" s="46"/>
      <c r="P1023" s="309">
        <f t="shared" si="369"/>
        <v>-8.128052136181573</v>
      </c>
      <c r="Q1023" s="159">
        <f t="shared" si="370"/>
        <v>-5</v>
      </c>
      <c r="R1023" s="341"/>
      <c r="S1023" s="341">
        <f t="shared" si="371"/>
        <v>-44241.220999999976</v>
      </c>
      <c r="T1023" s="341" t="e">
        <f t="shared" si="372"/>
        <v>#DIV/0!</v>
      </c>
      <c r="U1023" s="341" t="e">
        <f t="shared" si="373"/>
        <v>#DIV/0!</v>
      </c>
      <c r="V1023" s="159">
        <f t="shared" si="374"/>
        <v>77517</v>
      </c>
      <c r="W1023" s="309" t="e">
        <f t="shared" si="375"/>
        <v>#DIV/0!</v>
      </c>
      <c r="X1023" s="309" t="e">
        <f t="shared" si="376"/>
        <v>#DIV/0!</v>
      </c>
      <c r="Y1023" s="309" t="e">
        <f t="shared" si="377"/>
        <v>#DIV/0!</v>
      </c>
      <c r="Z1023" s="342" t="e">
        <f t="shared" si="378"/>
        <v>#DIV/0!</v>
      </c>
      <c r="AA1023" s="343">
        <f>SUM(L$2:L1023)-SUM(AB$2:AB1023)</f>
        <v>-121758.22099999998</v>
      </c>
      <c r="AB1023" s="344"/>
      <c r="AC1023" s="345" t="e">
        <f t="shared" si="379"/>
        <v>#DIV/0!</v>
      </c>
      <c r="AD1023" s="345" t="e">
        <f t="shared" si="380"/>
        <v>#DIV/0!</v>
      </c>
    </row>
    <row r="1024" spans="1:30" x14ac:dyDescent="0.25">
      <c r="A1024" s="402"/>
      <c r="B1024" s="336"/>
      <c r="C1024" s="299"/>
      <c r="D1024" s="147"/>
      <c r="E1024" s="22"/>
      <c r="F1024" s="158">
        <f t="shared" si="360"/>
        <v>14980</v>
      </c>
      <c r="G1024" s="309">
        <f t="shared" si="361"/>
        <v>8.1283859145527355</v>
      </c>
      <c r="H1024" s="159">
        <f t="shared" si="362"/>
        <v>121763.22099999998</v>
      </c>
      <c r="I1024" s="347">
        <f t="shared" si="363"/>
        <v>-121763.22099999998</v>
      </c>
      <c r="J1024" s="310">
        <f t="shared" si="364"/>
        <v>-1</v>
      </c>
      <c r="K1024" s="159">
        <f t="shared" si="365"/>
        <v>0</v>
      </c>
      <c r="L1024" s="159">
        <f t="shared" si="366"/>
        <v>-5</v>
      </c>
      <c r="M1024" s="159">
        <f t="shared" si="367"/>
        <v>5</v>
      </c>
      <c r="N1024" s="159">
        <f t="shared" si="368"/>
        <v>0</v>
      </c>
      <c r="O1024" s="46"/>
      <c r="P1024" s="309">
        <f t="shared" si="369"/>
        <v>-8.1283859145527355</v>
      </c>
      <c r="Q1024" s="159">
        <f t="shared" si="370"/>
        <v>-5</v>
      </c>
      <c r="R1024" s="341"/>
      <c r="S1024" s="341">
        <f t="shared" si="371"/>
        <v>-44246.220999999976</v>
      </c>
      <c r="T1024" s="341" t="e">
        <f t="shared" si="372"/>
        <v>#DIV/0!</v>
      </c>
      <c r="U1024" s="341" t="e">
        <f t="shared" si="373"/>
        <v>#DIV/0!</v>
      </c>
      <c r="V1024" s="159">
        <f t="shared" si="374"/>
        <v>77517</v>
      </c>
      <c r="W1024" s="309" t="e">
        <f t="shared" si="375"/>
        <v>#DIV/0!</v>
      </c>
      <c r="X1024" s="309" t="e">
        <f t="shared" si="376"/>
        <v>#DIV/0!</v>
      </c>
      <c r="Y1024" s="309" t="e">
        <f t="shared" si="377"/>
        <v>#DIV/0!</v>
      </c>
      <c r="Z1024" s="342" t="e">
        <f t="shared" si="378"/>
        <v>#DIV/0!</v>
      </c>
      <c r="AA1024" s="343">
        <f>SUM(L$2:L1024)-SUM(AB$2:AB1024)</f>
        <v>-121763.22099999998</v>
      </c>
      <c r="AB1024" s="344"/>
      <c r="AC1024" s="345" t="e">
        <f t="shared" si="379"/>
        <v>#DIV/0!</v>
      </c>
      <c r="AD1024" s="345" t="e">
        <f t="shared" si="380"/>
        <v>#DIV/0!</v>
      </c>
    </row>
    <row r="1025" spans="1:30" x14ac:dyDescent="0.25">
      <c r="A1025" s="402"/>
      <c r="B1025" s="336"/>
      <c r="C1025" s="299"/>
      <c r="D1025" s="147"/>
      <c r="E1025" s="22"/>
      <c r="F1025" s="158">
        <f t="shared" si="360"/>
        <v>14980</v>
      </c>
      <c r="G1025" s="309">
        <f t="shared" si="361"/>
        <v>8.1287196929238963</v>
      </c>
      <c r="H1025" s="159">
        <f t="shared" si="362"/>
        <v>121768.22099999998</v>
      </c>
      <c r="I1025" s="347">
        <f t="shared" si="363"/>
        <v>-121768.22099999998</v>
      </c>
      <c r="J1025" s="310">
        <f t="shared" si="364"/>
        <v>-1</v>
      </c>
      <c r="K1025" s="159">
        <f t="shared" si="365"/>
        <v>0</v>
      </c>
      <c r="L1025" s="159">
        <f t="shared" si="366"/>
        <v>-5</v>
      </c>
      <c r="M1025" s="159">
        <f t="shared" si="367"/>
        <v>5</v>
      </c>
      <c r="N1025" s="159">
        <f t="shared" si="368"/>
        <v>0</v>
      </c>
      <c r="O1025" s="46"/>
      <c r="P1025" s="309">
        <f t="shared" si="369"/>
        <v>-8.1287196929238963</v>
      </c>
      <c r="Q1025" s="159">
        <f t="shared" si="370"/>
        <v>-5</v>
      </c>
      <c r="R1025" s="341"/>
      <c r="S1025" s="341">
        <f t="shared" si="371"/>
        <v>-44251.220999999976</v>
      </c>
      <c r="T1025" s="341" t="e">
        <f t="shared" si="372"/>
        <v>#DIV/0!</v>
      </c>
      <c r="U1025" s="341" t="e">
        <f t="shared" si="373"/>
        <v>#DIV/0!</v>
      </c>
      <c r="V1025" s="159">
        <f t="shared" si="374"/>
        <v>77517</v>
      </c>
      <c r="W1025" s="309" t="e">
        <f t="shared" si="375"/>
        <v>#DIV/0!</v>
      </c>
      <c r="X1025" s="309" t="e">
        <f t="shared" si="376"/>
        <v>#DIV/0!</v>
      </c>
      <c r="Y1025" s="309" t="e">
        <f t="shared" si="377"/>
        <v>#DIV/0!</v>
      </c>
      <c r="Z1025" s="342" t="e">
        <f t="shared" si="378"/>
        <v>#DIV/0!</v>
      </c>
      <c r="AA1025" s="343">
        <f>SUM(L$2:L1025)-SUM(AB$2:AB1025)</f>
        <v>-121768.22099999998</v>
      </c>
      <c r="AB1025" s="344"/>
      <c r="AC1025" s="345" t="e">
        <f t="shared" si="379"/>
        <v>#DIV/0!</v>
      </c>
      <c r="AD1025" s="345" t="e">
        <f t="shared" si="380"/>
        <v>#DIV/0!</v>
      </c>
    </row>
    <row r="1026" spans="1:30" x14ac:dyDescent="0.25">
      <c r="A1026" s="402"/>
      <c r="B1026" s="336"/>
      <c r="C1026" s="299"/>
      <c r="D1026" s="147"/>
      <c r="E1026" s="22"/>
      <c r="F1026" s="158">
        <f t="shared" si="360"/>
        <v>14980</v>
      </c>
      <c r="G1026" s="309">
        <f t="shared" si="361"/>
        <v>8.1290534712950588</v>
      </c>
      <c r="H1026" s="159">
        <f t="shared" si="362"/>
        <v>121773.22099999998</v>
      </c>
      <c r="I1026" s="347">
        <f t="shared" si="363"/>
        <v>-121773.22099999998</v>
      </c>
      <c r="J1026" s="310">
        <f t="shared" si="364"/>
        <v>-1</v>
      </c>
      <c r="K1026" s="159">
        <f t="shared" si="365"/>
        <v>0</v>
      </c>
      <c r="L1026" s="159">
        <f t="shared" si="366"/>
        <v>-5</v>
      </c>
      <c r="M1026" s="159">
        <f t="shared" si="367"/>
        <v>5</v>
      </c>
      <c r="N1026" s="159">
        <f t="shared" si="368"/>
        <v>0</v>
      </c>
      <c r="O1026" s="46"/>
      <c r="P1026" s="309">
        <f t="shared" si="369"/>
        <v>-8.1290534712950588</v>
      </c>
      <c r="Q1026" s="159">
        <f t="shared" si="370"/>
        <v>-5</v>
      </c>
      <c r="R1026" s="341"/>
      <c r="S1026" s="341">
        <f t="shared" si="371"/>
        <v>-44256.220999999976</v>
      </c>
      <c r="T1026" s="341" t="e">
        <f t="shared" si="372"/>
        <v>#DIV/0!</v>
      </c>
      <c r="U1026" s="341" t="e">
        <f t="shared" si="373"/>
        <v>#DIV/0!</v>
      </c>
      <c r="V1026" s="159">
        <f t="shared" si="374"/>
        <v>77517</v>
      </c>
      <c r="W1026" s="309" t="e">
        <f t="shared" si="375"/>
        <v>#DIV/0!</v>
      </c>
      <c r="X1026" s="309" t="e">
        <f t="shared" si="376"/>
        <v>#DIV/0!</v>
      </c>
      <c r="Y1026" s="309" t="e">
        <f t="shared" si="377"/>
        <v>#DIV/0!</v>
      </c>
      <c r="Z1026" s="342" t="e">
        <f t="shared" si="378"/>
        <v>#DIV/0!</v>
      </c>
      <c r="AA1026" s="343">
        <f>SUM(L$2:L1026)-SUM(AB$2:AB1026)</f>
        <v>-121773.22099999998</v>
      </c>
      <c r="AB1026" s="344"/>
      <c r="AC1026" s="345" t="e">
        <f t="shared" si="379"/>
        <v>#DIV/0!</v>
      </c>
      <c r="AD1026" s="345" t="e">
        <f t="shared" si="380"/>
        <v>#DIV/0!</v>
      </c>
    </row>
    <row r="1027" spans="1:30" x14ac:dyDescent="0.25">
      <c r="A1027" s="402"/>
      <c r="B1027" s="336"/>
      <c r="C1027" s="299"/>
      <c r="D1027" s="147"/>
      <c r="E1027" s="22"/>
      <c r="F1027" s="158">
        <f t="shared" ref="F1027:F1032" si="381">IF(C1027="买",F1026+D1027,F1026-D1027)</f>
        <v>14980</v>
      </c>
      <c r="G1027" s="309">
        <f t="shared" ref="G1027:G1032" si="382">H1027/F1027</f>
        <v>8.1293872496662196</v>
      </c>
      <c r="H1027" s="159">
        <f t="shared" ref="H1027:H1032" si="383">IF(C1027="买",H1026+D1027*E1027+M1027+N1027,H1026+-1*D1027*E1027+M1027+N1027)+O1026</f>
        <v>121778.22099999998</v>
      </c>
      <c r="I1027" s="347">
        <f t="shared" ref="I1027:I1032" si="384">-H1027+K1027</f>
        <v>-121778.22099999998</v>
      </c>
      <c r="J1027" s="310">
        <f t="shared" ref="J1027:J1032" si="385">(E1027-G1027)/G1027</f>
        <v>-1</v>
      </c>
      <c r="K1027" s="159">
        <f t="shared" ref="K1027:K1032" si="386">F1027*E1027</f>
        <v>0</v>
      </c>
      <c r="L1027" s="159">
        <f t="shared" ref="L1027:L1032" si="387">I1027-I1026</f>
        <v>-5</v>
      </c>
      <c r="M1027" s="159">
        <f t="shared" ref="M1027:M1032" si="388">IF(D1027*E1027*2.5/10000&gt;5,D1027*E1027*2.5/10000,5)</f>
        <v>5</v>
      </c>
      <c r="N1027" s="159">
        <f t="shared" ref="N1027:N1032" si="389">IF(C1027="卖",D1027*E1027/1000,0)</f>
        <v>0</v>
      </c>
      <c r="O1027" s="46"/>
      <c r="P1027" s="309">
        <f t="shared" ref="P1027:P1032" si="390">E1027-G1027</f>
        <v>-8.1293872496662196</v>
      </c>
      <c r="Q1027" s="159">
        <f t="shared" ref="Q1027:Q1032" si="391">(H1027-H1026)*-1</f>
        <v>-5</v>
      </c>
      <c r="R1027" s="341"/>
      <c r="S1027" s="341">
        <f t="shared" ref="S1027:S1032" si="392">S1026+Q1027+O1027+R1027</f>
        <v>-44261.220999999976</v>
      </c>
      <c r="T1027" s="341" t="e">
        <f t="shared" ref="T1027:T1032" si="393">S1027/E1027</f>
        <v>#DIV/0!</v>
      </c>
      <c r="U1027" s="341" t="e">
        <f t="shared" ref="U1027:U1032" si="394">F1027+T1027</f>
        <v>#DIV/0!</v>
      </c>
      <c r="V1027" s="159">
        <f t="shared" ref="V1027:V1032" si="395">H1027+S1027</f>
        <v>77517</v>
      </c>
      <c r="W1027" s="309" t="e">
        <f t="shared" ref="W1027:W1032" si="396">V1027/U1027</f>
        <v>#DIV/0!</v>
      </c>
      <c r="X1027" s="309" t="e">
        <f t="shared" ref="X1027:X1032" si="397">W1027-G1027</f>
        <v>#DIV/0!</v>
      </c>
      <c r="Y1027" s="309" t="e">
        <f t="shared" ref="Y1027:Y1032" si="398">(X1027-P1027)*-1</f>
        <v>#DIV/0!</v>
      </c>
      <c r="Z1027" s="342" t="e">
        <f t="shared" ref="Z1027:Z1032" si="399">F1027/U1027</f>
        <v>#DIV/0!</v>
      </c>
      <c r="AA1027" s="343">
        <f>SUM(L$2:L1027)-SUM(AB$2:AB1027)</f>
        <v>-121778.22099999998</v>
      </c>
      <c r="AB1027" s="344"/>
      <c r="AC1027" s="345" t="e">
        <f t="shared" ref="AC1027:AC1032" si="400">I1027/E1027*(1-0.0005)</f>
        <v>#DIV/0!</v>
      </c>
      <c r="AD1027" s="345" t="e">
        <f t="shared" ref="AD1027:AD1032" si="401">AC1027-F1027</f>
        <v>#DIV/0!</v>
      </c>
    </row>
    <row r="1028" spans="1:30" x14ac:dyDescent="0.25">
      <c r="A1028" s="402"/>
      <c r="B1028" s="336"/>
      <c r="C1028" s="299"/>
      <c r="D1028" s="147"/>
      <c r="E1028" s="22"/>
      <c r="F1028" s="158">
        <f t="shared" si="381"/>
        <v>14980</v>
      </c>
      <c r="G1028" s="309">
        <f t="shared" si="382"/>
        <v>8.1297210280373822</v>
      </c>
      <c r="H1028" s="159">
        <f t="shared" si="383"/>
        <v>121783.22099999998</v>
      </c>
      <c r="I1028" s="347">
        <f t="shared" si="384"/>
        <v>-121783.22099999998</v>
      </c>
      <c r="J1028" s="310">
        <f t="shared" si="385"/>
        <v>-1</v>
      </c>
      <c r="K1028" s="159">
        <f t="shared" si="386"/>
        <v>0</v>
      </c>
      <c r="L1028" s="159">
        <f t="shared" si="387"/>
        <v>-5</v>
      </c>
      <c r="M1028" s="159">
        <f t="shared" si="388"/>
        <v>5</v>
      </c>
      <c r="N1028" s="159">
        <f t="shared" si="389"/>
        <v>0</v>
      </c>
      <c r="O1028" s="46"/>
      <c r="P1028" s="309">
        <f t="shared" si="390"/>
        <v>-8.1297210280373822</v>
      </c>
      <c r="Q1028" s="159">
        <f t="shared" si="391"/>
        <v>-5</v>
      </c>
      <c r="R1028" s="341"/>
      <c r="S1028" s="341">
        <f t="shared" si="392"/>
        <v>-44266.220999999976</v>
      </c>
      <c r="T1028" s="341" t="e">
        <f t="shared" si="393"/>
        <v>#DIV/0!</v>
      </c>
      <c r="U1028" s="341" t="e">
        <f t="shared" si="394"/>
        <v>#DIV/0!</v>
      </c>
      <c r="V1028" s="159">
        <f t="shared" si="395"/>
        <v>77517</v>
      </c>
      <c r="W1028" s="309" t="e">
        <f t="shared" si="396"/>
        <v>#DIV/0!</v>
      </c>
      <c r="X1028" s="309" t="e">
        <f t="shared" si="397"/>
        <v>#DIV/0!</v>
      </c>
      <c r="Y1028" s="309" t="e">
        <f t="shared" si="398"/>
        <v>#DIV/0!</v>
      </c>
      <c r="Z1028" s="342" t="e">
        <f t="shared" si="399"/>
        <v>#DIV/0!</v>
      </c>
      <c r="AA1028" s="343">
        <f>SUM(L$2:L1028)-SUM(AB$2:AB1028)</f>
        <v>-121783.22099999998</v>
      </c>
      <c r="AB1028" s="344"/>
      <c r="AC1028" s="345" t="e">
        <f t="shared" si="400"/>
        <v>#DIV/0!</v>
      </c>
      <c r="AD1028" s="345" t="e">
        <f t="shared" si="401"/>
        <v>#DIV/0!</v>
      </c>
    </row>
    <row r="1029" spans="1:30" x14ac:dyDescent="0.25">
      <c r="A1029" s="402"/>
      <c r="B1029" s="336"/>
      <c r="C1029" s="299"/>
      <c r="D1029" s="147"/>
      <c r="E1029" s="22"/>
      <c r="F1029" s="158">
        <f t="shared" si="381"/>
        <v>14980</v>
      </c>
      <c r="G1029" s="309">
        <f t="shared" si="382"/>
        <v>8.1300548064085429</v>
      </c>
      <c r="H1029" s="159">
        <f t="shared" si="383"/>
        <v>121788.22099999998</v>
      </c>
      <c r="I1029" s="347">
        <f t="shared" si="384"/>
        <v>-121788.22099999998</v>
      </c>
      <c r="J1029" s="310">
        <f t="shared" si="385"/>
        <v>-1</v>
      </c>
      <c r="K1029" s="159">
        <f t="shared" si="386"/>
        <v>0</v>
      </c>
      <c r="L1029" s="159">
        <f t="shared" si="387"/>
        <v>-5</v>
      </c>
      <c r="M1029" s="159">
        <f t="shared" si="388"/>
        <v>5</v>
      </c>
      <c r="N1029" s="159">
        <f t="shared" si="389"/>
        <v>0</v>
      </c>
      <c r="O1029" s="46"/>
      <c r="P1029" s="309">
        <f t="shared" si="390"/>
        <v>-8.1300548064085429</v>
      </c>
      <c r="Q1029" s="159">
        <f t="shared" si="391"/>
        <v>-5</v>
      </c>
      <c r="R1029" s="341"/>
      <c r="S1029" s="341">
        <f t="shared" si="392"/>
        <v>-44271.220999999976</v>
      </c>
      <c r="T1029" s="341" t="e">
        <f t="shared" si="393"/>
        <v>#DIV/0!</v>
      </c>
      <c r="U1029" s="341" t="e">
        <f t="shared" si="394"/>
        <v>#DIV/0!</v>
      </c>
      <c r="V1029" s="159">
        <f t="shared" si="395"/>
        <v>77517</v>
      </c>
      <c r="W1029" s="309" t="e">
        <f t="shared" si="396"/>
        <v>#DIV/0!</v>
      </c>
      <c r="X1029" s="309" t="e">
        <f t="shared" si="397"/>
        <v>#DIV/0!</v>
      </c>
      <c r="Y1029" s="309" t="e">
        <f t="shared" si="398"/>
        <v>#DIV/0!</v>
      </c>
      <c r="Z1029" s="342" t="e">
        <f t="shared" si="399"/>
        <v>#DIV/0!</v>
      </c>
      <c r="AA1029" s="343">
        <f>SUM(L$2:L1029)-SUM(AB$2:AB1029)</f>
        <v>-121788.22099999998</v>
      </c>
      <c r="AB1029" s="344"/>
      <c r="AC1029" s="345" t="e">
        <f t="shared" si="400"/>
        <v>#DIV/0!</v>
      </c>
      <c r="AD1029" s="345" t="e">
        <f t="shared" si="401"/>
        <v>#DIV/0!</v>
      </c>
    </row>
    <row r="1030" spans="1:30" x14ac:dyDescent="0.25">
      <c r="A1030" s="402"/>
      <c r="B1030" s="336"/>
      <c r="C1030" s="299"/>
      <c r="D1030" s="147"/>
      <c r="E1030" s="22"/>
      <c r="F1030" s="158">
        <f t="shared" si="381"/>
        <v>14980</v>
      </c>
      <c r="G1030" s="309">
        <f t="shared" si="382"/>
        <v>8.1303885847797055</v>
      </c>
      <c r="H1030" s="159">
        <f t="shared" si="383"/>
        <v>121793.22099999998</v>
      </c>
      <c r="I1030" s="347">
        <f t="shared" si="384"/>
        <v>-121793.22099999998</v>
      </c>
      <c r="J1030" s="310">
        <f t="shared" si="385"/>
        <v>-1</v>
      </c>
      <c r="K1030" s="159">
        <f t="shared" si="386"/>
        <v>0</v>
      </c>
      <c r="L1030" s="159">
        <f t="shared" si="387"/>
        <v>-5</v>
      </c>
      <c r="M1030" s="159">
        <f t="shared" si="388"/>
        <v>5</v>
      </c>
      <c r="N1030" s="159">
        <f t="shared" si="389"/>
        <v>0</v>
      </c>
      <c r="O1030" s="46"/>
      <c r="P1030" s="309">
        <f t="shared" si="390"/>
        <v>-8.1303885847797055</v>
      </c>
      <c r="Q1030" s="159">
        <f t="shared" si="391"/>
        <v>-5</v>
      </c>
      <c r="R1030" s="341"/>
      <c r="S1030" s="341">
        <f t="shared" si="392"/>
        <v>-44276.220999999976</v>
      </c>
      <c r="T1030" s="341" t="e">
        <f t="shared" si="393"/>
        <v>#DIV/0!</v>
      </c>
      <c r="U1030" s="341" t="e">
        <f t="shared" si="394"/>
        <v>#DIV/0!</v>
      </c>
      <c r="V1030" s="159">
        <f t="shared" si="395"/>
        <v>77517</v>
      </c>
      <c r="W1030" s="309" t="e">
        <f t="shared" si="396"/>
        <v>#DIV/0!</v>
      </c>
      <c r="X1030" s="309" t="e">
        <f t="shared" si="397"/>
        <v>#DIV/0!</v>
      </c>
      <c r="Y1030" s="309" t="e">
        <f t="shared" si="398"/>
        <v>#DIV/0!</v>
      </c>
      <c r="Z1030" s="342" t="e">
        <f t="shared" si="399"/>
        <v>#DIV/0!</v>
      </c>
      <c r="AA1030" s="343">
        <f>SUM(L$2:L1030)-SUM(AB$2:AB1030)</f>
        <v>-121793.22099999998</v>
      </c>
      <c r="AB1030" s="344"/>
      <c r="AC1030" s="345" t="e">
        <f t="shared" si="400"/>
        <v>#DIV/0!</v>
      </c>
      <c r="AD1030" s="345" t="e">
        <f t="shared" si="401"/>
        <v>#DIV/0!</v>
      </c>
    </row>
    <row r="1031" spans="1:30" x14ac:dyDescent="0.25">
      <c r="A1031" s="402"/>
      <c r="B1031" s="336"/>
      <c r="C1031" s="299"/>
      <c r="D1031" s="147"/>
      <c r="E1031" s="22"/>
      <c r="F1031" s="158">
        <f t="shared" si="381"/>
        <v>14980</v>
      </c>
      <c r="G1031" s="309">
        <f t="shared" si="382"/>
        <v>8.1307223631508663</v>
      </c>
      <c r="H1031" s="159">
        <f t="shared" si="383"/>
        <v>121798.22099999998</v>
      </c>
      <c r="I1031" s="347">
        <f t="shared" si="384"/>
        <v>-121798.22099999998</v>
      </c>
      <c r="J1031" s="310">
        <f t="shared" si="385"/>
        <v>-1</v>
      </c>
      <c r="K1031" s="159">
        <f t="shared" si="386"/>
        <v>0</v>
      </c>
      <c r="L1031" s="159">
        <f t="shared" si="387"/>
        <v>-5</v>
      </c>
      <c r="M1031" s="159">
        <f t="shared" si="388"/>
        <v>5</v>
      </c>
      <c r="N1031" s="159">
        <f t="shared" si="389"/>
        <v>0</v>
      </c>
      <c r="O1031" s="46"/>
      <c r="P1031" s="309">
        <f t="shared" si="390"/>
        <v>-8.1307223631508663</v>
      </c>
      <c r="Q1031" s="159">
        <f t="shared" si="391"/>
        <v>-5</v>
      </c>
      <c r="R1031" s="341"/>
      <c r="S1031" s="341">
        <f t="shared" si="392"/>
        <v>-44281.220999999976</v>
      </c>
      <c r="T1031" s="341" t="e">
        <f t="shared" si="393"/>
        <v>#DIV/0!</v>
      </c>
      <c r="U1031" s="341" t="e">
        <f t="shared" si="394"/>
        <v>#DIV/0!</v>
      </c>
      <c r="V1031" s="159">
        <f t="shared" si="395"/>
        <v>77517</v>
      </c>
      <c r="W1031" s="309" t="e">
        <f t="shared" si="396"/>
        <v>#DIV/0!</v>
      </c>
      <c r="X1031" s="309" t="e">
        <f t="shared" si="397"/>
        <v>#DIV/0!</v>
      </c>
      <c r="Y1031" s="309" t="e">
        <f t="shared" si="398"/>
        <v>#DIV/0!</v>
      </c>
      <c r="Z1031" s="342" t="e">
        <f t="shared" si="399"/>
        <v>#DIV/0!</v>
      </c>
      <c r="AA1031" s="343">
        <f>SUM(L$2:L1031)-SUM(AB$2:AB1031)</f>
        <v>-121798.22099999998</v>
      </c>
      <c r="AB1031" s="344"/>
      <c r="AC1031" s="345" t="e">
        <f t="shared" si="400"/>
        <v>#DIV/0!</v>
      </c>
      <c r="AD1031" s="345" t="e">
        <f t="shared" si="401"/>
        <v>#DIV/0!</v>
      </c>
    </row>
    <row r="1032" spans="1:30" x14ac:dyDescent="0.25">
      <c r="A1032" s="403"/>
      <c r="B1032" s="336"/>
      <c r="C1032" s="323"/>
      <c r="D1032" s="16"/>
      <c r="E1032" s="15"/>
      <c r="F1032" s="158">
        <f t="shared" si="381"/>
        <v>14980</v>
      </c>
      <c r="G1032" s="309">
        <f t="shared" si="382"/>
        <v>8.131056141522027</v>
      </c>
      <c r="H1032" s="159">
        <f t="shared" si="383"/>
        <v>121803.22099999998</v>
      </c>
      <c r="I1032" s="347">
        <f t="shared" si="384"/>
        <v>-121803.22099999998</v>
      </c>
      <c r="J1032" s="310">
        <f t="shared" si="385"/>
        <v>-1</v>
      </c>
      <c r="K1032" s="159">
        <f t="shared" si="386"/>
        <v>0</v>
      </c>
      <c r="L1032" s="159">
        <f t="shared" si="387"/>
        <v>-5</v>
      </c>
      <c r="M1032" s="159">
        <f t="shared" si="388"/>
        <v>5</v>
      </c>
      <c r="N1032" s="159">
        <f t="shared" si="389"/>
        <v>0</v>
      </c>
      <c r="O1032" s="46"/>
      <c r="P1032" s="309">
        <f t="shared" si="390"/>
        <v>-8.131056141522027</v>
      </c>
      <c r="Q1032" s="159">
        <f t="shared" si="391"/>
        <v>-5</v>
      </c>
      <c r="R1032" s="341"/>
      <c r="S1032" s="341">
        <f t="shared" si="392"/>
        <v>-44286.220999999976</v>
      </c>
      <c r="T1032" s="341" t="e">
        <f t="shared" si="393"/>
        <v>#DIV/0!</v>
      </c>
      <c r="U1032" s="341" t="e">
        <f t="shared" si="394"/>
        <v>#DIV/0!</v>
      </c>
      <c r="V1032" s="159">
        <f t="shared" si="395"/>
        <v>77517</v>
      </c>
      <c r="W1032" s="309" t="e">
        <f t="shared" si="396"/>
        <v>#DIV/0!</v>
      </c>
      <c r="X1032" s="309" t="e">
        <f t="shared" si="397"/>
        <v>#DIV/0!</v>
      </c>
      <c r="Y1032" s="309" t="e">
        <f t="shared" si="398"/>
        <v>#DIV/0!</v>
      </c>
      <c r="Z1032" s="342" t="e">
        <f t="shared" si="399"/>
        <v>#DIV/0!</v>
      </c>
      <c r="AA1032" s="343">
        <f>SUM(L$2:L1032)-SUM(AB$2:AB1032)</f>
        <v>-121803.22099999998</v>
      </c>
      <c r="AB1032" s="344"/>
      <c r="AC1032" s="345" t="e">
        <f t="shared" si="400"/>
        <v>#DIV/0!</v>
      </c>
      <c r="AD1032" s="345" t="e">
        <f t="shared" si="401"/>
        <v>#DIV/0!</v>
      </c>
    </row>
    <row r="1033" spans="1:30" x14ac:dyDescent="0.25">
      <c r="B1033" s="24"/>
    </row>
    <row r="1034" spans="1:30" x14ac:dyDescent="0.25">
      <c r="B1034" s="24"/>
    </row>
  </sheetData>
  <phoneticPr fontId="16" type="noConversion"/>
  <conditionalFormatting sqref="Y1">
    <cfRule type="top10" dxfId="224" priority="1" bottom="1" rank="10"/>
  </conditionalFormatting>
  <dataValidations count="1">
    <dataValidation type="list" allowBlank="1" showInputMessage="1" showErrorMessage="1" sqref="C2:C103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374"/>
  <sheetViews>
    <sheetView workbookViewId="0">
      <pane ySplit="1" topLeftCell="A155" activePane="bottomLeft" state="frozen"/>
      <selection pane="bottomLeft" activeCell="G174" sqref="G174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thickTop="1" x14ac:dyDescent="0.25">
      <c r="A2" s="55">
        <v>42355</v>
      </c>
      <c r="B2" s="282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145"/>
      <c r="AA2" s="10"/>
      <c r="AB2" s="80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x14ac:dyDescent="0.25">
      <c r="A3" s="9">
        <v>42355</v>
      </c>
      <c r="B3" s="14"/>
      <c r="C3" s="15" t="s">
        <v>63</v>
      </c>
      <c r="D3" s="16">
        <v>600</v>
      </c>
      <c r="E3" s="15">
        <v>7.46</v>
      </c>
      <c r="F3" s="16">
        <f t="shared" ref="F3:F66" si="5">IF(C3="买",F2+D3,F2-D3)</f>
        <v>600</v>
      </c>
      <c r="G3" s="17">
        <f t="shared" ref="G3:G66" si="6">H3/F3</f>
        <v>7.4689333333333332</v>
      </c>
      <c r="H3" s="15">
        <f t="shared" ref="H3:H66" si="7">IF(C3="买",H2+D3*E3+M3+N3,H2+-1*D3*E3+M3+N3)+O2</f>
        <v>4481.3599999999997</v>
      </c>
      <c r="I3" s="15">
        <f t="shared" si="0"/>
        <v>-5.3599999999996726</v>
      </c>
      <c r="J3" s="33">
        <f t="shared" si="1"/>
        <v>-1.196065480122093E-3</v>
      </c>
      <c r="K3" s="15">
        <f t="shared" si="2"/>
        <v>4476</v>
      </c>
      <c r="L3" s="15">
        <f t="shared" ref="L3:L66" si="8">I3-I2</f>
        <v>-5.3599999999996726</v>
      </c>
      <c r="M3" s="15">
        <f t="shared" ref="M3:M66" si="9">IF(D3*E3*5/10000&gt;5,D3*E3*5/10000,5)+(D3/1000)*0.6</f>
        <v>5.36</v>
      </c>
      <c r="N3" s="115">
        <f>IF(C3="卖",D3*E3/1000,0)</f>
        <v>0</v>
      </c>
      <c r="O3" s="31"/>
      <c r="P3" s="32">
        <f>E3-G3</f>
        <v>-8.9333333333332376E-3</v>
      </c>
      <c r="Q3" s="31">
        <f>(H3-H2)*-1</f>
        <v>-4481.3599999999997</v>
      </c>
      <c r="R3" s="34"/>
      <c r="S3" s="34">
        <f>S2+Q3+O3+R3</f>
        <v>15518.64</v>
      </c>
      <c r="T3" s="34">
        <f>S3/E3</f>
        <v>2080.2466487935658</v>
      </c>
      <c r="U3" s="34">
        <f>F3+T3</f>
        <v>2680.2466487935658</v>
      </c>
      <c r="V3" s="31">
        <f>H3+S3</f>
        <v>20000</v>
      </c>
      <c r="W3" s="32">
        <f>V3/U3</f>
        <v>7.4619998159506746</v>
      </c>
      <c r="X3" s="32">
        <f>W3-G3</f>
        <v>-6.9335173826585716E-3</v>
      </c>
      <c r="Y3" s="32">
        <f>(X3-P3)*-1</f>
        <v>-1.999815950674666E-3</v>
      </c>
      <c r="Z3" s="38">
        <f>F3/U3</f>
        <v>0.22385999447852023</v>
      </c>
      <c r="AA3" s="31">
        <f>SUM(L$2:L3)-SUM(AB$2:AB3)</f>
        <v>-5.3599999999996726</v>
      </c>
      <c r="AB3" s="39"/>
      <c r="AC3" s="40">
        <f t="shared" si="3"/>
        <v>-0.71813941018762373</v>
      </c>
      <c r="AD3" s="40">
        <f t="shared" si="4"/>
        <v>-600.71813941018763</v>
      </c>
    </row>
    <row r="4" spans="1:30" s="1" customFormat="1" x14ac:dyDescent="0.25">
      <c r="A4" s="55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1">
        <f t="shared" si="5"/>
        <v>100</v>
      </c>
      <c r="G4" s="17">
        <f t="shared" si="6"/>
        <v>6.4550499999999964</v>
      </c>
      <c r="H4" s="10">
        <f t="shared" si="7"/>
        <v>645.50499999999965</v>
      </c>
      <c r="I4" s="10">
        <f t="shared" si="0"/>
        <v>123.49500000000035</v>
      </c>
      <c r="J4" s="27">
        <f t="shared" si="1"/>
        <v>0.1913153267596695</v>
      </c>
      <c r="K4" s="10">
        <f t="shared" si="2"/>
        <v>769</v>
      </c>
      <c r="L4" s="10">
        <f t="shared" si="8"/>
        <v>128.85500000000002</v>
      </c>
      <c r="M4" s="10">
        <f t="shared" si="9"/>
        <v>5.3</v>
      </c>
      <c r="N4" s="10">
        <f t="shared" ref="N4:N67" si="10">IF(C4="卖",D4*E4/1000,0)</f>
        <v>3.8450000000000002</v>
      </c>
      <c r="O4" s="15"/>
      <c r="P4" s="32">
        <f t="shared" ref="P4:P67" si="11">E4-G4</f>
        <v>1.234950000000004</v>
      </c>
      <c r="Q4" s="31">
        <f t="shared" ref="Q4:Q67" si="12">(H4-H3)*-1</f>
        <v>3835.855</v>
      </c>
      <c r="R4" s="35"/>
      <c r="S4" s="34">
        <f t="shared" ref="S4:S67" si="13">S3+Q4+O4+R4</f>
        <v>19354.494999999999</v>
      </c>
      <c r="T4" s="34">
        <f t="shared" ref="T4:T67" si="14">S4/E4</f>
        <v>2516.8394018205458</v>
      </c>
      <c r="U4" s="34">
        <f t="shared" ref="U4:U67" si="15">F4+T4</f>
        <v>2616.8394018205458</v>
      </c>
      <c r="V4" s="31">
        <f t="shared" ref="V4:V67" si="16">H4+S4</f>
        <v>20000</v>
      </c>
      <c r="W4" s="32">
        <f t="shared" ref="W4:W67" si="17">V4/U4</f>
        <v>7.6428075739328589</v>
      </c>
      <c r="X4" s="32">
        <f t="shared" ref="X4:X67" si="18">W4-G4</f>
        <v>1.1877575739328625</v>
      </c>
      <c r="Y4" s="32">
        <f t="shared" ref="Y4:Y67" si="19">(X4-P4)*-1</f>
        <v>4.7192426067141469E-2</v>
      </c>
      <c r="Z4" s="38">
        <f t="shared" ref="Z4:Z67" si="20">F4/U4</f>
        <v>3.8214037869664298E-2</v>
      </c>
      <c r="AA4" s="31">
        <f>SUM(L$2:L4)-SUM(AB$2:AB4)</f>
        <v>123.49500000000035</v>
      </c>
      <c r="AB4" s="39"/>
      <c r="AC4" s="40">
        <f t="shared" si="3"/>
        <v>16.051138166449981</v>
      </c>
      <c r="AD4" s="40">
        <f t="shared" si="4"/>
        <v>-83.948861833550012</v>
      </c>
    </row>
    <row r="5" spans="1:30" s="1" customFormat="1" x14ac:dyDescent="0.25">
      <c r="A5" s="9">
        <v>42479</v>
      </c>
      <c r="B5" s="14"/>
      <c r="C5" s="15" t="s">
        <v>63</v>
      </c>
      <c r="D5" s="16">
        <v>500</v>
      </c>
      <c r="E5" s="15">
        <v>5.98</v>
      </c>
      <c r="F5" s="16">
        <f t="shared" si="5"/>
        <v>600</v>
      </c>
      <c r="G5" s="17">
        <f t="shared" si="6"/>
        <v>6.0680083333333332</v>
      </c>
      <c r="H5" s="15">
        <f t="shared" si="7"/>
        <v>3640.8049999999998</v>
      </c>
      <c r="I5" s="15">
        <f t="shared" si="0"/>
        <v>-52.804999999999382</v>
      </c>
      <c r="J5" s="33">
        <f t="shared" si="1"/>
        <v>-1.4503660591544914E-2</v>
      </c>
      <c r="K5" s="15">
        <f t="shared" si="2"/>
        <v>3588.0000000000005</v>
      </c>
      <c r="L5" s="15">
        <f t="shared" si="8"/>
        <v>-176.29999999999973</v>
      </c>
      <c r="M5" s="15">
        <f t="shared" si="9"/>
        <v>5.3</v>
      </c>
      <c r="N5" s="15">
        <f t="shared" si="10"/>
        <v>0</v>
      </c>
      <c r="O5" s="15"/>
      <c r="P5" s="32">
        <f t="shared" si="11"/>
        <v>-8.80083333333328E-2</v>
      </c>
      <c r="Q5" s="31">
        <f t="shared" si="12"/>
        <v>-2995.3</v>
      </c>
      <c r="R5" s="35"/>
      <c r="S5" s="34">
        <f t="shared" si="13"/>
        <v>16359.195</v>
      </c>
      <c r="T5" s="34">
        <f t="shared" si="14"/>
        <v>2735.6513377926417</v>
      </c>
      <c r="U5" s="34">
        <f t="shared" si="15"/>
        <v>3335.6513377926417</v>
      </c>
      <c r="V5" s="31">
        <f t="shared" si="16"/>
        <v>20000</v>
      </c>
      <c r="W5" s="32">
        <f t="shared" si="17"/>
        <v>5.9958304914550649</v>
      </c>
      <c r="X5" s="32">
        <f t="shared" si="18"/>
        <v>-7.2177841878268367E-2</v>
      </c>
      <c r="Y5" s="32">
        <f t="shared" si="19"/>
        <v>-1.5830491455064433E-2</v>
      </c>
      <c r="Z5" s="38">
        <f t="shared" si="20"/>
        <v>0.17987491474365194</v>
      </c>
      <c r="AA5" s="31">
        <f>SUM(L$2:L5)-SUM(AB$2:AB5)</f>
        <v>-52.804999999999382</v>
      </c>
      <c r="AB5" s="39"/>
      <c r="AC5" s="40">
        <f t="shared" si="3"/>
        <v>-8.8258524247490602</v>
      </c>
      <c r="AD5" s="40">
        <f t="shared" si="4"/>
        <v>-608.82585242474909</v>
      </c>
    </row>
    <row r="6" spans="1:30" s="1" customFormat="1" x14ac:dyDescent="0.25">
      <c r="A6" s="55">
        <v>42480</v>
      </c>
      <c r="B6" s="18"/>
      <c r="C6" s="10" t="s">
        <v>63</v>
      </c>
      <c r="D6" s="11">
        <v>500</v>
      </c>
      <c r="E6" s="10">
        <v>5.82</v>
      </c>
      <c r="F6" s="11">
        <f t="shared" si="5"/>
        <v>1100</v>
      </c>
      <c r="G6" s="28">
        <f t="shared" si="6"/>
        <v>5.9600954545454554</v>
      </c>
      <c r="H6" s="10">
        <f t="shared" si="7"/>
        <v>6556.1050000000005</v>
      </c>
      <c r="I6" s="10">
        <f t="shared" si="0"/>
        <v>-154.10500000000047</v>
      </c>
      <c r="J6" s="27">
        <f t="shared" si="1"/>
        <v>-2.3505572287204159E-2</v>
      </c>
      <c r="K6" s="10">
        <f t="shared" si="2"/>
        <v>6402</v>
      </c>
      <c r="L6" s="10">
        <f t="shared" si="8"/>
        <v>-101.30000000000109</v>
      </c>
      <c r="M6" s="10">
        <f t="shared" si="9"/>
        <v>5.3</v>
      </c>
      <c r="N6" s="10">
        <f t="shared" si="10"/>
        <v>0</v>
      </c>
      <c r="O6" s="15"/>
      <c r="P6" s="32">
        <f t="shared" si="11"/>
        <v>-0.14009545454545513</v>
      </c>
      <c r="Q6" s="31">
        <f t="shared" si="12"/>
        <v>-2915.3000000000006</v>
      </c>
      <c r="R6" s="35"/>
      <c r="S6" s="34">
        <f t="shared" si="13"/>
        <v>13443.894999999999</v>
      </c>
      <c r="T6" s="34">
        <f t="shared" si="14"/>
        <v>2309.947594501718</v>
      </c>
      <c r="U6" s="34">
        <f t="shared" si="15"/>
        <v>3409.947594501718</v>
      </c>
      <c r="V6" s="31">
        <f t="shared" si="16"/>
        <v>20000</v>
      </c>
      <c r="W6" s="32">
        <f t="shared" si="17"/>
        <v>5.8651927766422229</v>
      </c>
      <c r="X6" s="32">
        <f t="shared" si="18"/>
        <v>-9.490267790323248E-2</v>
      </c>
      <c r="Y6" s="32">
        <f t="shared" si="19"/>
        <v>-4.5192776642222654E-2</v>
      </c>
      <c r="Z6" s="38">
        <f t="shared" si="20"/>
        <v>0.32258560271532227</v>
      </c>
      <c r="AA6" s="31">
        <f>SUM(L$2:L6)-SUM(AB$2:AB6)</f>
        <v>-154.10500000000047</v>
      </c>
      <c r="AB6" s="41"/>
      <c r="AC6" s="40">
        <f t="shared" si="3"/>
        <v>-26.465283075601455</v>
      </c>
      <c r="AD6" s="40">
        <f t="shared" si="4"/>
        <v>-1126.4652830756015</v>
      </c>
    </row>
    <row r="7" spans="1:30" s="1" customFormat="1" x14ac:dyDescent="0.25">
      <c r="A7" s="9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5"/>
        <v>600</v>
      </c>
      <c r="G7" s="17">
        <f t="shared" si="6"/>
        <v>5.965650000000001</v>
      </c>
      <c r="H7" s="15">
        <f t="shared" si="7"/>
        <v>3579.3900000000008</v>
      </c>
      <c r="I7" s="15">
        <f t="shared" si="0"/>
        <v>2.6099999999992178</v>
      </c>
      <c r="J7" s="33">
        <f t="shared" si="1"/>
        <v>7.2917452415055246E-4</v>
      </c>
      <c r="K7" s="15">
        <f t="shared" si="2"/>
        <v>3582</v>
      </c>
      <c r="L7" s="15">
        <f t="shared" si="8"/>
        <v>156.71499999999969</v>
      </c>
      <c r="M7" s="15">
        <f t="shared" si="9"/>
        <v>5.3</v>
      </c>
      <c r="N7" s="15">
        <f t="shared" si="10"/>
        <v>2.9849999999999999</v>
      </c>
      <c r="O7" s="15"/>
      <c r="P7" s="32">
        <f t="shared" si="11"/>
        <v>4.3499999999987438E-3</v>
      </c>
      <c r="Q7" s="31">
        <f t="shared" si="12"/>
        <v>2976.7149999999997</v>
      </c>
      <c r="R7" s="35"/>
      <c r="S7" s="34">
        <f t="shared" si="13"/>
        <v>16420.609999999997</v>
      </c>
      <c r="T7" s="34">
        <f t="shared" si="14"/>
        <v>2750.5209380234501</v>
      </c>
      <c r="U7" s="34">
        <f t="shared" si="15"/>
        <v>3350.5209380234501</v>
      </c>
      <c r="V7" s="31">
        <f t="shared" si="16"/>
        <v>19999.999999999996</v>
      </c>
      <c r="W7" s="32">
        <f t="shared" si="17"/>
        <v>5.9692210166573263</v>
      </c>
      <c r="X7" s="32">
        <f t="shared" si="18"/>
        <v>3.5710166573252877E-3</v>
      </c>
      <c r="Y7" s="32">
        <f t="shared" si="19"/>
        <v>7.7898334267345604E-4</v>
      </c>
      <c r="Z7" s="38">
        <f t="shared" si="20"/>
        <v>0.17907663049971981</v>
      </c>
      <c r="AA7" s="31">
        <f>SUM(L$2:L7)-SUM(AB$2:AB7)</f>
        <v>2.6099999999992178</v>
      </c>
      <c r="AB7" s="41"/>
      <c r="AC7" s="40">
        <f t="shared" si="3"/>
        <v>0.43696733668328619</v>
      </c>
      <c r="AD7" s="40">
        <f t="shared" si="4"/>
        <v>-599.56303266331668</v>
      </c>
    </row>
    <row r="8" spans="1:30" s="1" customFormat="1" x14ac:dyDescent="0.25">
      <c r="A8" s="55">
        <v>42500</v>
      </c>
      <c r="B8" s="18"/>
      <c r="C8" s="10" t="s">
        <v>63</v>
      </c>
      <c r="D8" s="11">
        <v>500</v>
      </c>
      <c r="E8" s="10">
        <v>5.59</v>
      </c>
      <c r="F8" s="11">
        <f t="shared" si="5"/>
        <v>1100</v>
      </c>
      <c r="G8" s="28">
        <f t="shared" si="6"/>
        <v>5.7997181818181831</v>
      </c>
      <c r="H8" s="10">
        <f t="shared" si="7"/>
        <v>6379.6900000000014</v>
      </c>
      <c r="I8" s="10">
        <f t="shared" si="0"/>
        <v>-230.69000000000142</v>
      </c>
      <c r="J8" s="27">
        <f t="shared" si="1"/>
        <v>-3.6160064203746817E-2</v>
      </c>
      <c r="K8" s="10">
        <f t="shared" si="2"/>
        <v>6149</v>
      </c>
      <c r="L8" s="10">
        <f t="shared" si="8"/>
        <v>-233.30000000000064</v>
      </c>
      <c r="M8" s="10">
        <f t="shared" si="9"/>
        <v>5.3</v>
      </c>
      <c r="N8" s="10">
        <f t="shared" si="10"/>
        <v>0</v>
      </c>
      <c r="O8" s="15"/>
      <c r="P8" s="32">
        <f t="shared" si="11"/>
        <v>-0.20971818181818325</v>
      </c>
      <c r="Q8" s="31">
        <f t="shared" si="12"/>
        <v>-2800.3000000000006</v>
      </c>
      <c r="R8" s="35"/>
      <c r="S8" s="34">
        <f t="shared" si="13"/>
        <v>13620.309999999996</v>
      </c>
      <c r="T8" s="34">
        <f t="shared" si="14"/>
        <v>2436.5491949910547</v>
      </c>
      <c r="U8" s="34">
        <f t="shared" si="15"/>
        <v>3536.5491949910547</v>
      </c>
      <c r="V8" s="31">
        <f t="shared" si="16"/>
        <v>19999.999999999996</v>
      </c>
      <c r="W8" s="32">
        <f t="shared" si="17"/>
        <v>5.6552302533573506</v>
      </c>
      <c r="X8" s="32">
        <f t="shared" si="18"/>
        <v>-0.14448792846083247</v>
      </c>
      <c r="Y8" s="32">
        <f t="shared" si="19"/>
        <v>-6.5230253357350776E-2</v>
      </c>
      <c r="Z8" s="38">
        <f t="shared" si="20"/>
        <v>0.31103766393465432</v>
      </c>
      <c r="AA8" s="31">
        <f>SUM(L$2:L8)-SUM(AB$2:AB8)</f>
        <v>-230.69000000000142</v>
      </c>
      <c r="AB8" s="41"/>
      <c r="AC8" s="40">
        <f t="shared" si="3"/>
        <v>-41.247702146690777</v>
      </c>
      <c r="AD8" s="40">
        <f t="shared" si="4"/>
        <v>-1141.2477021466907</v>
      </c>
    </row>
    <row r="9" spans="1:30" s="1" customFormat="1" x14ac:dyDescent="0.25">
      <c r="A9" s="9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5"/>
        <v>600</v>
      </c>
      <c r="G9" s="17">
        <f t="shared" si="6"/>
        <v>5.8797500000000031</v>
      </c>
      <c r="H9" s="15">
        <f t="shared" si="7"/>
        <v>3527.8500000000017</v>
      </c>
      <c r="I9" s="15">
        <f t="shared" si="0"/>
        <v>-95.850000000001728</v>
      </c>
      <c r="J9" s="33">
        <f t="shared" si="1"/>
        <v>-2.7169522513712879E-2</v>
      </c>
      <c r="K9" s="15">
        <f t="shared" si="2"/>
        <v>3432</v>
      </c>
      <c r="L9" s="15">
        <f t="shared" si="8"/>
        <v>134.83999999999969</v>
      </c>
      <c r="M9" s="15">
        <f t="shared" si="9"/>
        <v>5.3</v>
      </c>
      <c r="N9" s="15">
        <f t="shared" si="10"/>
        <v>2.86</v>
      </c>
      <c r="O9" s="15"/>
      <c r="P9" s="32">
        <f t="shared" si="11"/>
        <v>-0.15975000000000339</v>
      </c>
      <c r="Q9" s="31">
        <f t="shared" si="12"/>
        <v>2851.8399999999997</v>
      </c>
      <c r="R9" s="35"/>
      <c r="S9" s="34">
        <f t="shared" si="13"/>
        <v>16472.149999999994</v>
      </c>
      <c r="T9" s="34">
        <f t="shared" si="14"/>
        <v>2879.7465034965026</v>
      </c>
      <c r="U9" s="34">
        <f t="shared" si="15"/>
        <v>3479.7465034965026</v>
      </c>
      <c r="V9" s="31">
        <f t="shared" si="16"/>
        <v>19999.999999999996</v>
      </c>
      <c r="W9" s="32">
        <f t="shared" si="17"/>
        <v>5.7475451099393853</v>
      </c>
      <c r="X9" s="32">
        <f t="shared" si="18"/>
        <v>-0.13220489006061786</v>
      </c>
      <c r="Y9" s="32">
        <f t="shared" si="19"/>
        <v>-2.7545109939385526E-2</v>
      </c>
      <c r="Z9" s="38">
        <f t="shared" si="20"/>
        <v>0.17242635329818159</v>
      </c>
      <c r="AA9" s="31">
        <f>SUM(L$2:L9)-SUM(AB$2:AB9)</f>
        <v>-95.850000000001728</v>
      </c>
      <c r="AB9" s="41"/>
      <c r="AC9" s="40">
        <f t="shared" si="3"/>
        <v>-16.748614510489812</v>
      </c>
      <c r="AD9" s="40">
        <f t="shared" si="4"/>
        <v>-616.7486145104898</v>
      </c>
    </row>
    <row r="10" spans="1:30" s="1" customFormat="1" x14ac:dyDescent="0.25">
      <c r="A10" s="55">
        <v>42536</v>
      </c>
      <c r="B10" s="18"/>
      <c r="C10" s="10" t="s">
        <v>63</v>
      </c>
      <c r="D10" s="11">
        <v>500</v>
      </c>
      <c r="E10" s="10">
        <v>5.52</v>
      </c>
      <c r="F10" s="11">
        <f t="shared" si="5"/>
        <v>1100</v>
      </c>
      <c r="G10" s="28">
        <f t="shared" si="6"/>
        <v>5.7210454545454565</v>
      </c>
      <c r="H10" s="10">
        <f t="shared" si="7"/>
        <v>6293.1500000000024</v>
      </c>
      <c r="I10" s="10">
        <f t="shared" si="0"/>
        <v>-221.15000000000327</v>
      </c>
      <c r="J10" s="27">
        <f t="shared" si="1"/>
        <v>-3.5141383885653861E-2</v>
      </c>
      <c r="K10" s="10">
        <f t="shared" si="2"/>
        <v>6071.9999999999991</v>
      </c>
      <c r="L10" s="10">
        <f t="shared" si="8"/>
        <v>-125.30000000000155</v>
      </c>
      <c r="M10" s="10">
        <f t="shared" si="9"/>
        <v>5.3</v>
      </c>
      <c r="N10" s="10">
        <f t="shared" si="10"/>
        <v>0</v>
      </c>
      <c r="O10" s="15"/>
      <c r="P10" s="32">
        <f t="shared" si="11"/>
        <v>-0.20104545454545697</v>
      </c>
      <c r="Q10" s="31">
        <f t="shared" si="12"/>
        <v>-2765.3000000000006</v>
      </c>
      <c r="R10" s="35"/>
      <c r="S10" s="34">
        <f t="shared" si="13"/>
        <v>13706.849999999993</v>
      </c>
      <c r="T10" s="34">
        <f t="shared" si="14"/>
        <v>2483.1249999999991</v>
      </c>
      <c r="U10" s="34">
        <f t="shared" si="15"/>
        <v>3583.1249999999991</v>
      </c>
      <c r="V10" s="31">
        <f t="shared" si="16"/>
        <v>19999.999999999996</v>
      </c>
      <c r="W10" s="32">
        <f t="shared" si="17"/>
        <v>5.5817198674341535</v>
      </c>
      <c r="X10" s="32">
        <f t="shared" si="18"/>
        <v>-0.13932558711130305</v>
      </c>
      <c r="Y10" s="32">
        <f t="shared" si="19"/>
        <v>-6.1719867434153919E-2</v>
      </c>
      <c r="Z10" s="38">
        <f t="shared" si="20"/>
        <v>0.30699459270887852</v>
      </c>
      <c r="AA10" s="31">
        <f>SUM(L$2:L10)-SUM(AB$2:AB10)</f>
        <v>-221.15000000000327</v>
      </c>
      <c r="AB10" s="41"/>
      <c r="AC10" s="40">
        <f t="shared" si="3"/>
        <v>-40.043374094203493</v>
      </c>
      <c r="AD10" s="40">
        <f t="shared" si="4"/>
        <v>-1140.0433740942035</v>
      </c>
    </row>
    <row r="11" spans="1:30" s="1" customFormat="1" x14ac:dyDescent="0.25">
      <c r="A11" s="9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5"/>
        <v>600</v>
      </c>
      <c r="G11" s="17">
        <f t="shared" si="6"/>
        <v>5.7355166666666708</v>
      </c>
      <c r="H11" s="15">
        <f t="shared" si="7"/>
        <v>3441.3100000000027</v>
      </c>
      <c r="I11" s="15">
        <f t="shared" si="0"/>
        <v>-9.3100000000026739</v>
      </c>
      <c r="J11" s="33">
        <f t="shared" si="1"/>
        <v>-2.7053651080555462E-3</v>
      </c>
      <c r="K11" s="15">
        <f t="shared" si="2"/>
        <v>3432</v>
      </c>
      <c r="L11" s="15">
        <f t="shared" si="8"/>
        <v>211.8400000000006</v>
      </c>
      <c r="M11" s="15">
        <f t="shared" si="9"/>
        <v>5.3</v>
      </c>
      <c r="N11" s="15">
        <f t="shared" si="10"/>
        <v>2.86</v>
      </c>
      <c r="O11" s="15"/>
      <c r="P11" s="32">
        <f t="shared" si="11"/>
        <v>-1.5516666666671064E-2</v>
      </c>
      <c r="Q11" s="31">
        <f t="shared" si="12"/>
        <v>2851.8399999999997</v>
      </c>
      <c r="R11" s="35"/>
      <c r="S11" s="34">
        <f t="shared" si="13"/>
        <v>16558.689999999991</v>
      </c>
      <c r="T11" s="34">
        <f t="shared" si="14"/>
        <v>2894.8758741258725</v>
      </c>
      <c r="U11" s="34">
        <f t="shared" si="15"/>
        <v>3494.8758741258725</v>
      </c>
      <c r="V11" s="31">
        <f t="shared" si="16"/>
        <v>19999.999999999993</v>
      </c>
      <c r="W11" s="32">
        <f t="shared" si="17"/>
        <v>5.7226639000454718</v>
      </c>
      <c r="X11" s="32">
        <f t="shared" si="18"/>
        <v>-1.2852766621199052E-2</v>
      </c>
      <c r="Y11" s="32">
        <f t="shared" si="19"/>
        <v>-2.6639000454720119E-3</v>
      </c>
      <c r="Z11" s="38">
        <f t="shared" si="20"/>
        <v>0.1716799170013642</v>
      </c>
      <c r="AA11" s="31">
        <f>SUM(L$2:L11)-SUM(AB$2:AB11)</f>
        <v>-9.3100000000026739</v>
      </c>
      <c r="AB11" s="41"/>
      <c r="AC11" s="40">
        <f t="shared" si="3"/>
        <v>-1.6268085664340337</v>
      </c>
      <c r="AD11" s="40">
        <f t="shared" si="4"/>
        <v>-601.62680856643408</v>
      </c>
    </row>
    <row r="12" spans="1:30" s="1" customFormat="1" x14ac:dyDescent="0.25">
      <c r="A12" s="55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1">
        <f t="shared" si="5"/>
        <v>100</v>
      </c>
      <c r="G12" s="28">
        <f t="shared" si="6"/>
        <v>3.7468500000000269</v>
      </c>
      <c r="H12" s="10">
        <f t="shared" si="7"/>
        <v>374.68500000000267</v>
      </c>
      <c r="I12" s="10">
        <f t="shared" si="0"/>
        <v>240.31499999999733</v>
      </c>
      <c r="J12" s="27">
        <f t="shared" si="1"/>
        <v>0.64137875815684009</v>
      </c>
      <c r="K12" s="10">
        <f t="shared" si="2"/>
        <v>615</v>
      </c>
      <c r="L12" s="10">
        <f t="shared" si="8"/>
        <v>249.625</v>
      </c>
      <c r="M12" s="10">
        <f t="shared" si="9"/>
        <v>5.3</v>
      </c>
      <c r="N12" s="10">
        <f t="shared" si="10"/>
        <v>3.0750000000000002</v>
      </c>
      <c r="O12" s="15">
        <v>-26.2</v>
      </c>
      <c r="P12" s="32">
        <f t="shared" si="11"/>
        <v>2.4031499999999735</v>
      </c>
      <c r="Q12" s="31">
        <f t="shared" si="12"/>
        <v>3066.625</v>
      </c>
      <c r="R12" s="35">
        <v>26.2</v>
      </c>
      <c r="S12" s="34">
        <f t="shared" si="13"/>
        <v>19625.314999999991</v>
      </c>
      <c r="T12" s="34">
        <f t="shared" si="14"/>
        <v>3191.1081300812994</v>
      </c>
      <c r="U12" s="34">
        <f t="shared" si="15"/>
        <v>3291.1081300812994</v>
      </c>
      <c r="V12" s="31">
        <f t="shared" si="16"/>
        <v>19999.999999999993</v>
      </c>
      <c r="W12" s="32">
        <f t="shared" si="17"/>
        <v>6.0769805213011763</v>
      </c>
      <c r="X12" s="32">
        <f t="shared" si="18"/>
        <v>2.3301305213011494</v>
      </c>
      <c r="Y12" s="32">
        <f t="shared" si="19"/>
        <v>7.3019478698824081E-2</v>
      </c>
      <c r="Z12" s="38">
        <f t="shared" si="20"/>
        <v>3.0384902606505889E-2</v>
      </c>
      <c r="AA12" s="31">
        <f>SUM(L$2:L12)-SUM(AB$2:AB12)</f>
        <v>240.31499999999733</v>
      </c>
      <c r="AB12" s="41"/>
      <c r="AC12" s="40">
        <f t="shared" si="3"/>
        <v>39.056071951219074</v>
      </c>
      <c r="AD12" s="40">
        <f t="shared" si="4"/>
        <v>-60.943928048780926</v>
      </c>
    </row>
    <row r="13" spans="1:30" s="1" customFormat="1" x14ac:dyDescent="0.25">
      <c r="A13" s="52">
        <v>42576</v>
      </c>
      <c r="B13" s="143" t="s">
        <v>592</v>
      </c>
      <c r="C13" s="19"/>
      <c r="D13" s="53"/>
      <c r="E13" s="19">
        <v>5.88</v>
      </c>
      <c r="F13" s="53">
        <f t="shared" si="5"/>
        <v>100</v>
      </c>
      <c r="G13" s="54">
        <f t="shared" si="6"/>
        <v>3.5348500000000267</v>
      </c>
      <c r="H13" s="19">
        <f t="shared" si="7"/>
        <v>353.48500000000269</v>
      </c>
      <c r="I13" s="19">
        <f t="shared" si="0"/>
        <v>234.51499999999731</v>
      </c>
      <c r="J13" s="29">
        <f t="shared" si="1"/>
        <v>0.66343692094429907</v>
      </c>
      <c r="K13" s="19">
        <f t="shared" si="2"/>
        <v>588</v>
      </c>
      <c r="L13" s="19">
        <f t="shared" si="8"/>
        <v>-5.8000000000000114</v>
      </c>
      <c r="M13" s="19">
        <f t="shared" si="9"/>
        <v>5</v>
      </c>
      <c r="N13" s="19">
        <f t="shared" si="10"/>
        <v>0</v>
      </c>
      <c r="O13" s="15"/>
      <c r="P13" s="32">
        <f t="shared" si="11"/>
        <v>2.3451499999999732</v>
      </c>
      <c r="Q13" s="31">
        <f t="shared" si="12"/>
        <v>21.199999999999989</v>
      </c>
      <c r="R13" s="35"/>
      <c r="S13" s="34">
        <f t="shared" si="13"/>
        <v>19646.514999999992</v>
      </c>
      <c r="T13" s="34">
        <f t="shared" si="14"/>
        <v>3341.2440476190463</v>
      </c>
      <c r="U13" s="34">
        <f t="shared" si="15"/>
        <v>3441.2440476190463</v>
      </c>
      <c r="V13" s="31">
        <f t="shared" si="16"/>
        <v>19999.999999999996</v>
      </c>
      <c r="W13" s="32">
        <f t="shared" si="17"/>
        <v>5.8118516801613493</v>
      </c>
      <c r="X13" s="32">
        <f t="shared" si="18"/>
        <v>2.2770016801613226</v>
      </c>
      <c r="Y13" s="32">
        <f t="shared" si="19"/>
        <v>6.8148319838650551E-2</v>
      </c>
      <c r="Z13" s="38">
        <f t="shared" si="20"/>
        <v>2.905925840080675E-2</v>
      </c>
      <c r="AA13" s="31">
        <f>SUM(L$2:L13)-SUM(AB$2:AB13)</f>
        <v>234.51499999999731</v>
      </c>
      <c r="AB13" s="41"/>
      <c r="AC13" s="40">
        <f t="shared" si="3"/>
        <v>39.86356164965941</v>
      </c>
      <c r="AD13" s="40">
        <f t="shared" si="4"/>
        <v>-60.13643835034059</v>
      </c>
    </row>
    <row r="14" spans="1:30" s="1" customFormat="1" x14ac:dyDescent="0.25">
      <c r="A14" s="9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5"/>
        <v>600</v>
      </c>
      <c r="G14" s="17">
        <f t="shared" si="6"/>
        <v>5.5313083333333388</v>
      </c>
      <c r="H14" s="15">
        <f t="shared" si="7"/>
        <v>3318.785000000003</v>
      </c>
      <c r="I14" s="15">
        <f t="shared" si="0"/>
        <v>233.21499999999696</v>
      </c>
      <c r="J14" s="33">
        <f t="shared" si="1"/>
        <v>7.0271198646491548E-2</v>
      </c>
      <c r="K14" s="15">
        <f t="shared" si="2"/>
        <v>3552</v>
      </c>
      <c r="L14" s="15">
        <f t="shared" si="8"/>
        <v>-1.3000000000003524</v>
      </c>
      <c r="M14" s="15">
        <f t="shared" si="9"/>
        <v>5.3</v>
      </c>
      <c r="N14" s="15">
        <f t="shared" si="10"/>
        <v>0</v>
      </c>
      <c r="O14" s="15"/>
      <c r="P14" s="32">
        <f t="shared" si="11"/>
        <v>0.38869166666666111</v>
      </c>
      <c r="Q14" s="31">
        <f t="shared" si="12"/>
        <v>-2965.3</v>
      </c>
      <c r="R14" s="35"/>
      <c r="S14" s="34">
        <f t="shared" si="13"/>
        <v>16681.214999999993</v>
      </c>
      <c r="T14" s="34">
        <f t="shared" si="14"/>
        <v>2817.7728040540528</v>
      </c>
      <c r="U14" s="34">
        <f t="shared" si="15"/>
        <v>3417.7728040540528</v>
      </c>
      <c r="V14" s="31">
        <f t="shared" si="16"/>
        <v>19999.999999999996</v>
      </c>
      <c r="W14" s="32">
        <f t="shared" si="17"/>
        <v>5.8517640424420945</v>
      </c>
      <c r="X14" s="32">
        <f t="shared" si="18"/>
        <v>0.32045570910875565</v>
      </c>
      <c r="Y14" s="32">
        <f t="shared" si="19"/>
        <v>6.8235957557905458E-2</v>
      </c>
      <c r="Z14" s="38">
        <f t="shared" si="20"/>
        <v>0.17555292127326286</v>
      </c>
      <c r="AA14" s="31">
        <f>SUM(L$2:L14)-SUM(AB$2:AB14)</f>
        <v>233.21499999999696</v>
      </c>
      <c r="AB14" s="41"/>
      <c r="AC14" s="40">
        <f t="shared" si="3"/>
        <v>39.374728462837332</v>
      </c>
      <c r="AD14" s="40">
        <f t="shared" si="4"/>
        <v>-560.62527153716269</v>
      </c>
    </row>
    <row r="15" spans="1:30" s="1" customFormat="1" x14ac:dyDescent="0.25">
      <c r="A15" s="52">
        <v>42627</v>
      </c>
      <c r="B15" s="18"/>
      <c r="C15" s="19" t="s">
        <v>63</v>
      </c>
      <c r="D15" s="53">
        <v>500</v>
      </c>
      <c r="E15" s="19">
        <v>5.86</v>
      </c>
      <c r="F15" s="53">
        <f t="shared" si="5"/>
        <v>1100</v>
      </c>
      <c r="G15" s="54">
        <f t="shared" si="6"/>
        <v>5.685531818181822</v>
      </c>
      <c r="H15" s="19">
        <f t="shared" si="7"/>
        <v>6254.0850000000037</v>
      </c>
      <c r="I15" s="19">
        <f t="shared" si="0"/>
        <v>191.91499999999633</v>
      </c>
      <c r="J15" s="29">
        <f t="shared" si="1"/>
        <v>3.0686343405949241E-2</v>
      </c>
      <c r="K15" s="19">
        <f t="shared" si="2"/>
        <v>6446</v>
      </c>
      <c r="L15" s="19">
        <f t="shared" si="8"/>
        <v>-41.300000000000637</v>
      </c>
      <c r="M15" s="19">
        <f t="shared" si="9"/>
        <v>5.3</v>
      </c>
      <c r="N15" s="19">
        <f t="shared" si="10"/>
        <v>0</v>
      </c>
      <c r="O15" s="15"/>
      <c r="P15" s="32">
        <f t="shared" si="11"/>
        <v>0.17446818181817836</v>
      </c>
      <c r="Q15" s="31">
        <f t="shared" si="12"/>
        <v>-2935.3000000000006</v>
      </c>
      <c r="R15" s="35"/>
      <c r="S15" s="34">
        <f t="shared" si="13"/>
        <v>13745.914999999992</v>
      </c>
      <c r="T15" s="34">
        <f t="shared" si="14"/>
        <v>2345.719283276449</v>
      </c>
      <c r="U15" s="34">
        <f t="shared" si="15"/>
        <v>3445.719283276449</v>
      </c>
      <c r="V15" s="31">
        <f t="shared" si="16"/>
        <v>19999.999999999996</v>
      </c>
      <c r="W15" s="32">
        <f t="shared" si="17"/>
        <v>5.8043033560709834</v>
      </c>
      <c r="X15" s="32">
        <f t="shared" si="18"/>
        <v>0.11877153788916139</v>
      </c>
      <c r="Y15" s="32">
        <f t="shared" si="19"/>
        <v>5.5696643929016965E-2</v>
      </c>
      <c r="Z15" s="38">
        <f t="shared" si="20"/>
        <v>0.31923668458390414</v>
      </c>
      <c r="AA15" s="31">
        <f>SUM(L$2:L15)-SUM(AB$2:AB15)</f>
        <v>191.91499999999633</v>
      </c>
      <c r="AB15" s="41"/>
      <c r="AC15" s="40">
        <f t="shared" si="3"/>
        <v>32.733624999999378</v>
      </c>
      <c r="AD15" s="40">
        <f t="shared" si="4"/>
        <v>-1067.2663750000006</v>
      </c>
    </row>
    <row r="16" spans="1:30" s="1" customFormat="1" x14ac:dyDescent="0.25">
      <c r="A16" s="9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5"/>
        <v>600</v>
      </c>
      <c r="G16" s="17">
        <f t="shared" si="6"/>
        <v>5.4373083333333394</v>
      </c>
      <c r="H16" s="15">
        <f t="shared" si="7"/>
        <v>3262.3850000000039</v>
      </c>
      <c r="I16" s="15">
        <f t="shared" si="0"/>
        <v>337.61499999999614</v>
      </c>
      <c r="J16" s="33">
        <f t="shared" si="1"/>
        <v>0.10348717272792635</v>
      </c>
      <c r="K16" s="15">
        <f t="shared" si="2"/>
        <v>3600</v>
      </c>
      <c r="L16" s="15">
        <f t="shared" si="8"/>
        <v>145.69999999999982</v>
      </c>
      <c r="M16" s="15">
        <f t="shared" si="9"/>
        <v>5.3</v>
      </c>
      <c r="N16" s="15">
        <f t="shared" si="10"/>
        <v>3</v>
      </c>
      <c r="O16" s="15"/>
      <c r="P16" s="32">
        <f t="shared" si="11"/>
        <v>0.56269166666666059</v>
      </c>
      <c r="Q16" s="31">
        <f t="shared" si="12"/>
        <v>2991.7</v>
      </c>
      <c r="R16" s="35"/>
      <c r="S16" s="34">
        <f t="shared" si="13"/>
        <v>16737.614999999991</v>
      </c>
      <c r="T16" s="34">
        <f t="shared" si="14"/>
        <v>2789.6024999999986</v>
      </c>
      <c r="U16" s="34">
        <f t="shared" si="15"/>
        <v>3389.6024999999986</v>
      </c>
      <c r="V16" s="31">
        <f t="shared" si="16"/>
        <v>19999.999999999993</v>
      </c>
      <c r="W16" s="32">
        <f t="shared" si="17"/>
        <v>5.9003968754448346</v>
      </c>
      <c r="X16" s="32">
        <f t="shared" si="18"/>
        <v>0.46308854211149519</v>
      </c>
      <c r="Y16" s="32">
        <f t="shared" si="19"/>
        <v>9.9603124555165401E-2</v>
      </c>
      <c r="Z16" s="38">
        <f t="shared" si="20"/>
        <v>0.17701190626334512</v>
      </c>
      <c r="AA16" s="31">
        <f>SUM(L$2:L16)-SUM(AB$2:AB16)</f>
        <v>337.61499999999614</v>
      </c>
      <c r="AB16" s="41"/>
      <c r="AC16" s="40">
        <f t="shared" si="3"/>
        <v>56.241032083332691</v>
      </c>
      <c r="AD16" s="40">
        <f t="shared" si="4"/>
        <v>-543.7589679166673</v>
      </c>
    </row>
    <row r="17" spans="1:30" s="1" customFormat="1" x14ac:dyDescent="0.25">
      <c r="A17" s="52">
        <v>42696</v>
      </c>
      <c r="B17" s="18" t="s">
        <v>594</v>
      </c>
      <c r="C17" s="19" t="s">
        <v>69</v>
      </c>
      <c r="D17" s="53">
        <v>500</v>
      </c>
      <c r="E17" s="19">
        <v>6.63</v>
      </c>
      <c r="F17" s="53">
        <f t="shared" si="5"/>
        <v>100</v>
      </c>
      <c r="G17" s="17">
        <f t="shared" si="6"/>
        <v>-0.43999999999996148</v>
      </c>
      <c r="H17" s="19">
        <f t="shared" si="7"/>
        <v>-43.999999999996149</v>
      </c>
      <c r="I17" s="19">
        <f t="shared" si="0"/>
        <v>706.99999999999613</v>
      </c>
      <c r="J17" s="29">
        <f t="shared" si="1"/>
        <v>-16.068181818183138</v>
      </c>
      <c r="K17" s="19">
        <f t="shared" si="2"/>
        <v>663</v>
      </c>
      <c r="L17" s="19">
        <f t="shared" si="8"/>
        <v>369.38499999999999</v>
      </c>
      <c r="M17" s="19">
        <f t="shared" si="9"/>
        <v>5.3</v>
      </c>
      <c r="N17" s="19">
        <f t="shared" si="10"/>
        <v>3.3149999999999999</v>
      </c>
      <c r="O17" s="15"/>
      <c r="P17" s="32">
        <f t="shared" si="11"/>
        <v>7.0699999999999612</v>
      </c>
      <c r="Q17" s="31">
        <f t="shared" si="12"/>
        <v>3306.3850000000002</v>
      </c>
      <c r="R17" s="35"/>
      <c r="S17" s="34">
        <f t="shared" si="13"/>
        <v>20043.999999999993</v>
      </c>
      <c r="T17" s="34">
        <f t="shared" si="14"/>
        <v>3023.2277526395164</v>
      </c>
      <c r="U17" s="34">
        <f t="shared" si="15"/>
        <v>3123.2277526395164</v>
      </c>
      <c r="V17" s="31">
        <f t="shared" si="16"/>
        <v>19999.999999999996</v>
      </c>
      <c r="W17" s="32">
        <f t="shared" si="17"/>
        <v>6.4036316221567589</v>
      </c>
      <c r="X17" s="32">
        <f t="shared" si="18"/>
        <v>6.8436316221567202</v>
      </c>
      <c r="Y17" s="32">
        <f t="shared" si="19"/>
        <v>0.22636837784324104</v>
      </c>
      <c r="Z17" s="38">
        <f t="shared" si="20"/>
        <v>3.2018158110783804E-2</v>
      </c>
      <c r="AA17" s="31">
        <f>SUM(L$2:L17)-SUM(AB$2:AB17)</f>
        <v>706.99999999999613</v>
      </c>
      <c r="AB17" s="41"/>
      <c r="AC17" s="40">
        <f t="shared" si="3"/>
        <v>106.58318250377016</v>
      </c>
      <c r="AD17" s="40">
        <f t="shared" si="4"/>
        <v>6.5831825037701606</v>
      </c>
    </row>
    <row r="18" spans="1:30" s="1" customFormat="1" x14ac:dyDescent="0.25">
      <c r="A18" s="9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5"/>
        <v>600</v>
      </c>
      <c r="G18" s="17">
        <f t="shared" si="6"/>
        <v>5.6021666666666734</v>
      </c>
      <c r="H18" s="15">
        <f t="shared" si="7"/>
        <v>3361.3000000000038</v>
      </c>
      <c r="I18" s="15">
        <f t="shared" si="0"/>
        <v>718.69999999999618</v>
      </c>
      <c r="J18" s="33">
        <f t="shared" si="1"/>
        <v>0.2138160830630991</v>
      </c>
      <c r="K18" s="15">
        <f t="shared" si="2"/>
        <v>4080</v>
      </c>
      <c r="L18" s="15">
        <f t="shared" si="8"/>
        <v>11.700000000000045</v>
      </c>
      <c r="M18" s="15">
        <f t="shared" si="9"/>
        <v>5.3</v>
      </c>
      <c r="N18" s="15">
        <f t="shared" si="10"/>
        <v>0</v>
      </c>
      <c r="O18" s="15"/>
      <c r="P18" s="32">
        <f t="shared" si="11"/>
        <v>1.1978333333333264</v>
      </c>
      <c r="Q18" s="31">
        <f t="shared" si="12"/>
        <v>-3405.3</v>
      </c>
      <c r="R18" s="35"/>
      <c r="S18" s="34">
        <f t="shared" si="13"/>
        <v>16638.699999999993</v>
      </c>
      <c r="T18" s="34">
        <f t="shared" si="14"/>
        <v>2446.8676470588225</v>
      </c>
      <c r="U18" s="34">
        <f t="shared" si="15"/>
        <v>3046.8676470588225</v>
      </c>
      <c r="V18" s="31">
        <f t="shared" si="16"/>
        <v>19999.999999999996</v>
      </c>
      <c r="W18" s="32">
        <f t="shared" si="17"/>
        <v>6.5641184051122909</v>
      </c>
      <c r="X18" s="32">
        <f t="shared" si="18"/>
        <v>0.96195173844561754</v>
      </c>
      <c r="Y18" s="32">
        <f t="shared" si="19"/>
        <v>0.23588159488770888</v>
      </c>
      <c r="Z18" s="38">
        <f t="shared" si="20"/>
        <v>0.19692355215336876</v>
      </c>
      <c r="AA18" s="31">
        <f>SUM(L$2:L18)-SUM(AB$2:AB18)</f>
        <v>718.69999999999618</v>
      </c>
      <c r="AB18" s="41"/>
      <c r="AC18" s="40">
        <f t="shared" si="3"/>
        <v>105.63833088235239</v>
      </c>
      <c r="AD18" s="40">
        <f t="shared" si="4"/>
        <v>-494.36166911764758</v>
      </c>
    </row>
    <row r="19" spans="1:30" s="1" customFormat="1" x14ac:dyDescent="0.25">
      <c r="A19" s="9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5"/>
        <v>100</v>
      </c>
      <c r="G19" s="17">
        <f t="shared" si="6"/>
        <v>-1.1491499999999619</v>
      </c>
      <c r="H19" s="15">
        <f t="shared" si="7"/>
        <v>-114.91499999999618</v>
      </c>
      <c r="I19" s="15">
        <f t="shared" si="0"/>
        <v>811.91499999999621</v>
      </c>
      <c r="J19" s="33">
        <f t="shared" si="1"/>
        <v>-7.065352651960346</v>
      </c>
      <c r="K19" s="15">
        <f t="shared" si="2"/>
        <v>697</v>
      </c>
      <c r="L19" s="15">
        <f t="shared" si="8"/>
        <v>93.215000000000032</v>
      </c>
      <c r="M19" s="15">
        <f t="shared" si="9"/>
        <v>5.3</v>
      </c>
      <c r="N19" s="15">
        <f t="shared" si="10"/>
        <v>3.4849999999999999</v>
      </c>
      <c r="O19" s="15"/>
      <c r="P19" s="32">
        <f t="shared" si="11"/>
        <v>8.1191499999999621</v>
      </c>
      <c r="Q19" s="31">
        <f t="shared" si="12"/>
        <v>3476.2150000000001</v>
      </c>
      <c r="R19" s="35"/>
      <c r="S19" s="34">
        <f t="shared" si="13"/>
        <v>20114.914999999994</v>
      </c>
      <c r="T19" s="34">
        <f t="shared" si="14"/>
        <v>2885.9275466284066</v>
      </c>
      <c r="U19" s="34">
        <f t="shared" si="15"/>
        <v>2985.9275466284066</v>
      </c>
      <c r="V19" s="31">
        <f t="shared" si="16"/>
        <v>19999.999999999996</v>
      </c>
      <c r="W19" s="32">
        <f t="shared" si="17"/>
        <v>6.6980861684280386</v>
      </c>
      <c r="X19" s="32">
        <f t="shared" si="18"/>
        <v>7.847236168428001</v>
      </c>
      <c r="Y19" s="32">
        <f t="shared" si="19"/>
        <v>0.27191383157196114</v>
      </c>
      <c r="Z19" s="38">
        <f t="shared" si="20"/>
        <v>3.3490430842140199E-2</v>
      </c>
      <c r="AA19" s="31">
        <f>SUM(L$2:L19)-SUM(AB$2:AB19)</f>
        <v>811.91499999999621</v>
      </c>
      <c r="AB19" s="41"/>
      <c r="AC19" s="40">
        <f t="shared" si="3"/>
        <v>116.4288439741745</v>
      </c>
      <c r="AD19" s="40">
        <f t="shared" si="4"/>
        <v>16.428843974174498</v>
      </c>
    </row>
    <row r="20" spans="1:30" s="1" customFormat="1" x14ac:dyDescent="0.25">
      <c r="A20" s="9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5"/>
        <v>600</v>
      </c>
      <c r="G20" s="17">
        <f t="shared" si="6"/>
        <v>5.5339750000000061</v>
      </c>
      <c r="H20" s="15">
        <f t="shared" si="7"/>
        <v>3320.3850000000039</v>
      </c>
      <c r="I20" s="15">
        <f t="shared" si="0"/>
        <v>795.61499999999614</v>
      </c>
      <c r="J20" s="33">
        <f t="shared" si="1"/>
        <v>0.23961528557682185</v>
      </c>
      <c r="K20" s="15">
        <f t="shared" si="2"/>
        <v>4116</v>
      </c>
      <c r="L20" s="15">
        <f t="shared" si="8"/>
        <v>-16.300000000000068</v>
      </c>
      <c r="M20" s="15">
        <f t="shared" si="9"/>
        <v>5.3</v>
      </c>
      <c r="N20" s="15">
        <f t="shared" si="10"/>
        <v>0</v>
      </c>
      <c r="O20" s="15"/>
      <c r="P20" s="32">
        <f t="shared" si="11"/>
        <v>1.3260249999999942</v>
      </c>
      <c r="Q20" s="31">
        <f t="shared" si="12"/>
        <v>-3435.3</v>
      </c>
      <c r="R20" s="35"/>
      <c r="S20" s="34">
        <f t="shared" si="13"/>
        <v>16679.614999999994</v>
      </c>
      <c r="T20" s="34">
        <f t="shared" si="14"/>
        <v>2431.4307580174918</v>
      </c>
      <c r="U20" s="34">
        <f t="shared" si="15"/>
        <v>3031.4307580174918</v>
      </c>
      <c r="V20" s="31">
        <f t="shared" si="16"/>
        <v>20000</v>
      </c>
      <c r="W20" s="32">
        <f t="shared" si="17"/>
        <v>6.5975447227696824</v>
      </c>
      <c r="X20" s="32">
        <f t="shared" si="18"/>
        <v>1.0635697227696763</v>
      </c>
      <c r="Y20" s="32">
        <f t="shared" si="19"/>
        <v>0.26245527723031792</v>
      </c>
      <c r="Z20" s="38">
        <f t="shared" si="20"/>
        <v>0.19792634168309045</v>
      </c>
      <c r="AA20" s="31">
        <f>SUM(L$2:L20)-SUM(AB$2:AB20)</f>
        <v>795.61499999999614</v>
      </c>
      <c r="AB20" s="41"/>
      <c r="AC20" s="40">
        <f t="shared" si="3"/>
        <v>115.9208735422735</v>
      </c>
      <c r="AD20" s="40">
        <f t="shared" si="4"/>
        <v>-484.07912645772649</v>
      </c>
    </row>
    <row r="21" spans="1:30" s="1" customFormat="1" x14ac:dyDescent="0.25">
      <c r="A21" s="9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5"/>
        <v>1100</v>
      </c>
      <c r="G21" s="17">
        <f t="shared" si="6"/>
        <v>6.1097136363636402</v>
      </c>
      <c r="H21" s="15">
        <f t="shared" si="7"/>
        <v>6720.685000000004</v>
      </c>
      <c r="I21" s="15">
        <f t="shared" si="0"/>
        <v>748.31499999999596</v>
      </c>
      <c r="J21" s="33">
        <f t="shared" si="1"/>
        <v>0.11134504890498445</v>
      </c>
      <c r="K21" s="15">
        <f t="shared" si="2"/>
        <v>7469</v>
      </c>
      <c r="L21" s="15">
        <f t="shared" si="8"/>
        <v>-47.300000000000182</v>
      </c>
      <c r="M21" s="15">
        <f t="shared" si="9"/>
        <v>5.3</v>
      </c>
      <c r="N21" s="15">
        <f t="shared" si="10"/>
        <v>0</v>
      </c>
      <c r="O21" s="15"/>
      <c r="P21" s="32">
        <f t="shared" si="11"/>
        <v>0.68028636363635986</v>
      </c>
      <c r="Q21" s="31">
        <f t="shared" si="12"/>
        <v>-3400.3</v>
      </c>
      <c r="R21" s="35"/>
      <c r="S21" s="34">
        <f t="shared" si="13"/>
        <v>13279.314999999995</v>
      </c>
      <c r="T21" s="34">
        <f t="shared" si="14"/>
        <v>1955.7164948453601</v>
      </c>
      <c r="U21" s="34">
        <f t="shared" si="15"/>
        <v>3055.7164948453601</v>
      </c>
      <c r="V21" s="31">
        <f t="shared" si="16"/>
        <v>20000</v>
      </c>
      <c r="W21" s="32">
        <f t="shared" si="17"/>
        <v>6.5451098077120973</v>
      </c>
      <c r="X21" s="32">
        <f t="shared" si="18"/>
        <v>0.4353961713484571</v>
      </c>
      <c r="Y21" s="32">
        <f t="shared" si="19"/>
        <v>0.24489019228790276</v>
      </c>
      <c r="Z21" s="38">
        <f t="shared" si="20"/>
        <v>0.35998103942416537</v>
      </c>
      <c r="AA21" s="31">
        <f>SUM(L$2:L21)-SUM(AB$2:AB21)</f>
        <v>748.31499999999596</v>
      </c>
      <c r="AB21" s="41"/>
      <c r="AC21" s="40">
        <f t="shared" si="3"/>
        <v>110.15329050073579</v>
      </c>
      <c r="AD21" s="40">
        <f t="shared" si="4"/>
        <v>-989.84670949926419</v>
      </c>
    </row>
    <row r="22" spans="1:30" s="1" customFormat="1" x14ac:dyDescent="0.25">
      <c r="A22" s="9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5"/>
        <v>1600</v>
      </c>
      <c r="G22" s="17">
        <f t="shared" si="6"/>
        <v>6.3256156250000029</v>
      </c>
      <c r="H22" s="15">
        <f t="shared" si="7"/>
        <v>10120.985000000004</v>
      </c>
      <c r="I22" s="15">
        <f t="shared" si="0"/>
        <v>743.01499999999578</v>
      </c>
      <c r="J22" s="33">
        <f t="shared" si="1"/>
        <v>7.3413309080093997E-2</v>
      </c>
      <c r="K22" s="15">
        <f t="shared" si="2"/>
        <v>10864</v>
      </c>
      <c r="L22" s="15">
        <f t="shared" si="8"/>
        <v>-5.3000000000001819</v>
      </c>
      <c r="M22" s="15">
        <f t="shared" si="9"/>
        <v>5.3</v>
      </c>
      <c r="N22" s="15">
        <f t="shared" si="10"/>
        <v>0</v>
      </c>
      <c r="O22" s="15"/>
      <c r="P22" s="32">
        <f t="shared" si="11"/>
        <v>0.46438437499999718</v>
      </c>
      <c r="Q22" s="31">
        <f t="shared" si="12"/>
        <v>-3400.3</v>
      </c>
      <c r="R22" s="35"/>
      <c r="S22" s="34">
        <f t="shared" si="13"/>
        <v>9879.0149999999958</v>
      </c>
      <c r="T22" s="34">
        <f t="shared" si="14"/>
        <v>1454.9359351988212</v>
      </c>
      <c r="U22" s="34">
        <f t="shared" si="15"/>
        <v>3054.9359351988214</v>
      </c>
      <c r="V22" s="31">
        <f t="shared" si="16"/>
        <v>20000</v>
      </c>
      <c r="W22" s="32">
        <f t="shared" si="17"/>
        <v>6.5467821336483638</v>
      </c>
      <c r="X22" s="32">
        <f t="shared" si="18"/>
        <v>0.22116650864836096</v>
      </c>
      <c r="Y22" s="32">
        <f t="shared" si="19"/>
        <v>0.24321786635163622</v>
      </c>
      <c r="Z22" s="38">
        <f t="shared" si="20"/>
        <v>0.52374257069186914</v>
      </c>
      <c r="AA22" s="31">
        <f>SUM(L$2:L22)-SUM(AB$2:AB22)</f>
        <v>743.01499999999578</v>
      </c>
      <c r="AB22" s="41"/>
      <c r="AC22" s="40">
        <f t="shared" si="3"/>
        <v>109.37312113402001</v>
      </c>
      <c r="AD22" s="40">
        <f t="shared" si="4"/>
        <v>-1490.62687886598</v>
      </c>
    </row>
    <row r="23" spans="1:30" s="1" customFormat="1" x14ac:dyDescent="0.25">
      <c r="A23" s="9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5"/>
        <v>2100</v>
      </c>
      <c r="G23" s="17">
        <f t="shared" si="6"/>
        <v>6.4196595238095258</v>
      </c>
      <c r="H23" s="15">
        <f t="shared" si="7"/>
        <v>13481.285000000003</v>
      </c>
      <c r="I23" s="15">
        <f t="shared" si="0"/>
        <v>609.71499999999651</v>
      </c>
      <c r="J23" s="33">
        <f t="shared" si="1"/>
        <v>4.5226771780286203E-2</v>
      </c>
      <c r="K23" s="15">
        <f t="shared" si="2"/>
        <v>14091</v>
      </c>
      <c r="L23" s="15">
        <f t="shared" si="8"/>
        <v>-133.29999999999927</v>
      </c>
      <c r="M23" s="15">
        <f t="shared" si="9"/>
        <v>5.3</v>
      </c>
      <c r="N23" s="15">
        <f t="shared" si="10"/>
        <v>0</v>
      </c>
      <c r="O23" s="15"/>
      <c r="P23" s="32">
        <f t="shared" si="11"/>
        <v>0.29034047619047421</v>
      </c>
      <c r="Q23" s="31">
        <f t="shared" si="12"/>
        <v>-3360.2999999999993</v>
      </c>
      <c r="R23" s="35"/>
      <c r="S23" s="34">
        <f t="shared" si="13"/>
        <v>6518.7149999999965</v>
      </c>
      <c r="T23" s="34">
        <f t="shared" si="14"/>
        <v>971.49254843517087</v>
      </c>
      <c r="U23" s="34">
        <f t="shared" si="15"/>
        <v>3071.4925484351706</v>
      </c>
      <c r="V23" s="31">
        <f t="shared" si="16"/>
        <v>20000</v>
      </c>
      <c r="W23" s="32">
        <f t="shared" si="17"/>
        <v>6.511492274395839</v>
      </c>
      <c r="X23" s="32">
        <f t="shared" si="18"/>
        <v>9.1832750586313239E-2</v>
      </c>
      <c r="Y23" s="32">
        <f t="shared" si="19"/>
        <v>0.19850772560416097</v>
      </c>
      <c r="Z23" s="38">
        <f t="shared" si="20"/>
        <v>0.68370668881156305</v>
      </c>
      <c r="AA23" s="31">
        <f>SUM(L$2:L23)-SUM(AB$2:AB23)</f>
        <v>609.71499999999651</v>
      </c>
      <c r="AB23" s="41"/>
      <c r="AC23" s="40">
        <f t="shared" si="3"/>
        <v>90.821183681072512</v>
      </c>
      <c r="AD23" s="40">
        <f t="shared" si="4"/>
        <v>-2009.1788163189276</v>
      </c>
    </row>
    <row r="24" spans="1:30" s="1" customFormat="1" x14ac:dyDescent="0.25">
      <c r="A24" s="9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5"/>
        <v>1600</v>
      </c>
      <c r="G24" s="17">
        <f t="shared" si="6"/>
        <v>6.3062406250000018</v>
      </c>
      <c r="H24" s="15">
        <f t="shared" si="7"/>
        <v>10089.985000000002</v>
      </c>
      <c r="I24" s="15">
        <f t="shared" si="0"/>
        <v>790.0149999999976</v>
      </c>
      <c r="J24" s="33">
        <f t="shared" si="1"/>
        <v>7.8296944940948535E-2</v>
      </c>
      <c r="K24" s="15">
        <f t="shared" si="2"/>
        <v>10880</v>
      </c>
      <c r="L24" s="15">
        <f t="shared" si="8"/>
        <v>180.30000000000109</v>
      </c>
      <c r="M24" s="15">
        <f t="shared" si="9"/>
        <v>5.3</v>
      </c>
      <c r="N24" s="15">
        <f t="shared" si="10"/>
        <v>3.4</v>
      </c>
      <c r="O24" s="15"/>
      <c r="P24" s="32">
        <f t="shared" si="11"/>
        <v>0.493759374999998</v>
      </c>
      <c r="Q24" s="31">
        <f t="shared" si="12"/>
        <v>3391.3000000000011</v>
      </c>
      <c r="R24" s="35"/>
      <c r="S24" s="34">
        <f t="shared" si="13"/>
        <v>9910.0149999999976</v>
      </c>
      <c r="T24" s="34">
        <f t="shared" si="14"/>
        <v>1457.3551470588231</v>
      </c>
      <c r="U24" s="34">
        <f t="shared" si="15"/>
        <v>3057.3551470588231</v>
      </c>
      <c r="V24" s="31">
        <f t="shared" si="16"/>
        <v>20000</v>
      </c>
      <c r="W24" s="32">
        <f t="shared" si="17"/>
        <v>6.5416018218361085</v>
      </c>
      <c r="X24" s="32">
        <f t="shared" si="18"/>
        <v>0.23536119683610668</v>
      </c>
      <c r="Y24" s="32">
        <f t="shared" si="19"/>
        <v>0.25839817816389132</v>
      </c>
      <c r="Z24" s="38">
        <f t="shared" si="20"/>
        <v>0.52332814574688868</v>
      </c>
      <c r="AA24" s="31">
        <f>SUM(L$2:L24)-SUM(AB$2:AB24)</f>
        <v>790.0149999999976</v>
      </c>
      <c r="AB24" s="41"/>
      <c r="AC24" s="40">
        <f t="shared" si="3"/>
        <v>116.1205871323526</v>
      </c>
      <c r="AD24" s="40">
        <f t="shared" si="4"/>
        <v>-1483.8794128676475</v>
      </c>
    </row>
    <row r="25" spans="1:30" s="1" customFormat="1" x14ac:dyDescent="0.25">
      <c r="A25" s="9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5"/>
        <v>2100</v>
      </c>
      <c r="G25" s="17">
        <f t="shared" si="6"/>
        <v>6.3929928571428576</v>
      </c>
      <c r="H25" s="15">
        <f t="shared" si="7"/>
        <v>13425.285000000002</v>
      </c>
      <c r="I25" s="15">
        <f t="shared" si="0"/>
        <v>560.71499999999833</v>
      </c>
      <c r="J25" s="33">
        <f t="shared" si="1"/>
        <v>4.1765593803036537E-2</v>
      </c>
      <c r="K25" s="15">
        <f t="shared" si="2"/>
        <v>13986</v>
      </c>
      <c r="L25" s="15">
        <f t="shared" si="8"/>
        <v>-229.29999999999927</v>
      </c>
      <c r="M25" s="15">
        <f t="shared" si="9"/>
        <v>5.3</v>
      </c>
      <c r="N25" s="15">
        <f t="shared" si="10"/>
        <v>0</v>
      </c>
      <c r="O25" s="15"/>
      <c r="P25" s="32">
        <f t="shared" si="11"/>
        <v>0.26700714285714255</v>
      </c>
      <c r="Q25" s="31">
        <f t="shared" si="12"/>
        <v>-3335.2999999999993</v>
      </c>
      <c r="R25" s="35"/>
      <c r="S25" s="34">
        <f t="shared" si="13"/>
        <v>6574.7149999999983</v>
      </c>
      <c r="T25" s="34">
        <f t="shared" si="14"/>
        <v>987.19444444444412</v>
      </c>
      <c r="U25" s="34">
        <f t="shared" si="15"/>
        <v>3087.1944444444443</v>
      </c>
      <c r="V25" s="31">
        <f t="shared" si="16"/>
        <v>20000</v>
      </c>
      <c r="W25" s="32">
        <f t="shared" si="17"/>
        <v>6.4783739281440358</v>
      </c>
      <c r="X25" s="32">
        <f t="shared" si="18"/>
        <v>8.5381071001178199E-2</v>
      </c>
      <c r="Y25" s="32">
        <f t="shared" si="19"/>
        <v>0.18162607185596435</v>
      </c>
      <c r="Z25" s="38">
        <f t="shared" si="20"/>
        <v>0.68022926245512383</v>
      </c>
      <c r="AA25" s="31">
        <f>SUM(L$2:L25)-SUM(AB$2:AB25)</f>
        <v>560.71499999999833</v>
      </c>
      <c r="AB25" s="42"/>
      <c r="AC25" s="40">
        <f t="shared" si="3"/>
        <v>84.149345720720476</v>
      </c>
      <c r="AD25" s="40">
        <f t="shared" si="4"/>
        <v>-2015.8506542792795</v>
      </c>
    </row>
    <row r="26" spans="1:30" s="1" customFormat="1" x14ac:dyDescent="0.25">
      <c r="A26" s="9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5"/>
        <v>2600</v>
      </c>
      <c r="G26" s="17">
        <f t="shared" si="6"/>
        <v>6.4252250000000011</v>
      </c>
      <c r="H26" s="15">
        <f t="shared" si="7"/>
        <v>16705.585000000003</v>
      </c>
      <c r="I26" s="15">
        <f t="shared" si="0"/>
        <v>324.41499999999724</v>
      </c>
      <c r="J26" s="33">
        <f t="shared" si="1"/>
        <v>1.9419553400853468E-2</v>
      </c>
      <c r="K26" s="15">
        <f t="shared" si="2"/>
        <v>17030</v>
      </c>
      <c r="L26" s="15">
        <f t="shared" si="8"/>
        <v>-236.30000000000109</v>
      </c>
      <c r="M26" s="15">
        <f t="shared" si="9"/>
        <v>5.3</v>
      </c>
      <c r="N26" s="15">
        <f t="shared" si="10"/>
        <v>0</v>
      </c>
      <c r="O26" s="15"/>
      <c r="P26" s="32">
        <f t="shared" si="11"/>
        <v>0.12477499999999875</v>
      </c>
      <c r="Q26" s="31">
        <f t="shared" si="12"/>
        <v>-3280.3000000000011</v>
      </c>
      <c r="R26" s="35"/>
      <c r="S26" s="34">
        <f t="shared" si="13"/>
        <v>3294.4149999999972</v>
      </c>
      <c r="T26" s="34">
        <f t="shared" si="14"/>
        <v>502.96412213740416</v>
      </c>
      <c r="U26" s="34">
        <f t="shared" si="15"/>
        <v>3102.964122137404</v>
      </c>
      <c r="V26" s="31">
        <f t="shared" si="16"/>
        <v>20000</v>
      </c>
      <c r="W26" s="32">
        <f t="shared" si="17"/>
        <v>6.4454499674406387</v>
      </c>
      <c r="X26" s="32">
        <f t="shared" si="18"/>
        <v>2.022496744063762E-2</v>
      </c>
      <c r="Y26" s="32">
        <f t="shared" si="19"/>
        <v>0.10455003255936113</v>
      </c>
      <c r="Z26" s="38">
        <f t="shared" si="20"/>
        <v>0.83790849576728299</v>
      </c>
      <c r="AA26" s="31">
        <f>SUM(L$2:L26)-SUM(AB$2:AB26)</f>
        <v>324.41499999999724</v>
      </c>
      <c r="AB26" s="43"/>
      <c r="AC26" s="40">
        <f t="shared" si="3"/>
        <v>49.504243129770572</v>
      </c>
      <c r="AD26" s="40">
        <f t="shared" si="4"/>
        <v>-2550.4957568702293</v>
      </c>
    </row>
    <row r="27" spans="1:30" s="1" customFormat="1" x14ac:dyDescent="0.25">
      <c r="A27" s="9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5"/>
        <v>2200</v>
      </c>
      <c r="G27" s="17">
        <f t="shared" si="6"/>
        <v>6.3861313636363652</v>
      </c>
      <c r="H27" s="15">
        <f t="shared" si="7"/>
        <v>14049.489000000003</v>
      </c>
      <c r="I27" s="15">
        <f t="shared" si="0"/>
        <v>602.51099999999678</v>
      </c>
      <c r="J27" s="33">
        <f t="shared" si="1"/>
        <v>4.2884904924299853E-2</v>
      </c>
      <c r="K27" s="15">
        <f t="shared" si="2"/>
        <v>14652</v>
      </c>
      <c r="L27" s="15">
        <f t="shared" si="8"/>
        <v>278.09599999999955</v>
      </c>
      <c r="M27" s="15">
        <f t="shared" si="9"/>
        <v>5.24</v>
      </c>
      <c r="N27" s="15">
        <f t="shared" si="10"/>
        <v>2.6640000000000001</v>
      </c>
      <c r="O27" s="15"/>
      <c r="P27" s="32">
        <f t="shared" si="11"/>
        <v>0.2738686363636349</v>
      </c>
      <c r="Q27" s="31">
        <f t="shared" si="12"/>
        <v>2656.0959999999995</v>
      </c>
      <c r="R27" s="35"/>
      <c r="S27" s="34">
        <f t="shared" si="13"/>
        <v>5950.5109999999968</v>
      </c>
      <c r="T27" s="34">
        <f t="shared" si="14"/>
        <v>893.47012012011965</v>
      </c>
      <c r="U27" s="34">
        <f t="shared" si="15"/>
        <v>3093.4701201201196</v>
      </c>
      <c r="V27" s="31">
        <f t="shared" si="16"/>
        <v>20000</v>
      </c>
      <c r="W27" s="32">
        <f t="shared" si="17"/>
        <v>6.4652313497126643</v>
      </c>
      <c r="X27" s="32">
        <f t="shared" si="18"/>
        <v>7.9099986076299089E-2</v>
      </c>
      <c r="Y27" s="32">
        <f t="shared" si="19"/>
        <v>0.19476865028733581</v>
      </c>
      <c r="Z27" s="38">
        <f t="shared" si="20"/>
        <v>0.71117544846839309</v>
      </c>
      <c r="AA27" s="31">
        <f>SUM(L$2:L27)-SUM(AB$2:AB27)</f>
        <v>602.51099999999678</v>
      </c>
      <c r="AB27" s="43"/>
      <c r="AC27" s="40">
        <f t="shared" si="3"/>
        <v>90.421883558558079</v>
      </c>
      <c r="AD27" s="40">
        <f t="shared" si="4"/>
        <v>-2109.578116441442</v>
      </c>
    </row>
    <row r="28" spans="1:30" s="1" customFormat="1" x14ac:dyDescent="0.25">
      <c r="A28" s="9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5"/>
        <v>1800</v>
      </c>
      <c r="G28" s="17">
        <f t="shared" si="6"/>
        <v>6.3207827777777794</v>
      </c>
      <c r="H28" s="15">
        <f t="shared" si="7"/>
        <v>11377.409000000003</v>
      </c>
      <c r="I28" s="15">
        <f t="shared" si="0"/>
        <v>682.59099999999671</v>
      </c>
      <c r="J28" s="33">
        <f t="shared" si="1"/>
        <v>5.9995294183411811E-2</v>
      </c>
      <c r="K28" s="15">
        <f t="shared" si="2"/>
        <v>12060</v>
      </c>
      <c r="L28" s="15">
        <f t="shared" si="8"/>
        <v>80.079999999999927</v>
      </c>
      <c r="M28" s="15">
        <f t="shared" si="9"/>
        <v>5.24</v>
      </c>
      <c r="N28" s="15">
        <f t="shared" si="10"/>
        <v>2.68</v>
      </c>
      <c r="O28" s="15"/>
      <c r="P28" s="32">
        <f t="shared" si="11"/>
        <v>0.37921722222222076</v>
      </c>
      <c r="Q28" s="31">
        <f t="shared" si="12"/>
        <v>2672.08</v>
      </c>
      <c r="R28" s="35"/>
      <c r="S28" s="34">
        <f t="shared" si="13"/>
        <v>8622.5909999999967</v>
      </c>
      <c r="T28" s="34">
        <f t="shared" si="14"/>
        <v>1286.9538805970144</v>
      </c>
      <c r="U28" s="34">
        <f t="shared" si="15"/>
        <v>3086.9538805970142</v>
      </c>
      <c r="V28" s="31">
        <f t="shared" si="16"/>
        <v>20000</v>
      </c>
      <c r="W28" s="32">
        <f t="shared" si="17"/>
        <v>6.4788787826438199</v>
      </c>
      <c r="X28" s="32">
        <f t="shared" si="18"/>
        <v>0.15809600486604047</v>
      </c>
      <c r="Y28" s="32">
        <f t="shared" si="19"/>
        <v>0.22112121735618029</v>
      </c>
      <c r="Z28" s="38">
        <f t="shared" si="20"/>
        <v>0.58309909043794383</v>
      </c>
      <c r="AA28" s="31">
        <f>SUM(L$2:L28)-SUM(AB$2:AB28)</f>
        <v>682.59099999999671</v>
      </c>
      <c r="AB28" s="43"/>
      <c r="AC28" s="40">
        <f t="shared" si="3"/>
        <v>101.82831410447712</v>
      </c>
      <c r="AD28" s="40">
        <f t="shared" si="4"/>
        <v>-1698.1716858955228</v>
      </c>
    </row>
    <row r="29" spans="1:30" s="1" customFormat="1" x14ac:dyDescent="0.25">
      <c r="A29" s="9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5"/>
        <v>2300</v>
      </c>
      <c r="G29" s="17">
        <f t="shared" si="6"/>
        <v>6.3859604347826098</v>
      </c>
      <c r="H29" s="15">
        <f t="shared" si="7"/>
        <v>14687.709000000003</v>
      </c>
      <c r="I29" s="15">
        <f t="shared" si="0"/>
        <v>515.29099999999744</v>
      </c>
      <c r="J29" s="33">
        <f t="shared" si="1"/>
        <v>3.5083143327526316E-2</v>
      </c>
      <c r="K29" s="15">
        <f t="shared" si="2"/>
        <v>15203</v>
      </c>
      <c r="L29" s="15">
        <f t="shared" si="8"/>
        <v>-167.29999999999927</v>
      </c>
      <c r="M29" s="15">
        <f t="shared" si="9"/>
        <v>5.3</v>
      </c>
      <c r="N29" s="15">
        <f t="shared" si="10"/>
        <v>0</v>
      </c>
      <c r="O29" s="15"/>
      <c r="P29" s="32">
        <f t="shared" si="11"/>
        <v>0.22403956521739055</v>
      </c>
      <c r="Q29" s="31">
        <f t="shared" si="12"/>
        <v>-3310.2999999999993</v>
      </c>
      <c r="R29" s="35"/>
      <c r="S29" s="34">
        <f t="shared" si="13"/>
        <v>5312.2909999999974</v>
      </c>
      <c r="T29" s="34">
        <f t="shared" si="14"/>
        <v>803.67488653555176</v>
      </c>
      <c r="U29" s="34">
        <f t="shared" si="15"/>
        <v>3103.6748865355517</v>
      </c>
      <c r="V29" s="31">
        <f t="shared" si="16"/>
        <v>20000</v>
      </c>
      <c r="W29" s="32">
        <f t="shared" si="17"/>
        <v>6.4439739119469488</v>
      </c>
      <c r="X29" s="32">
        <f t="shared" si="18"/>
        <v>5.8013477164339022E-2</v>
      </c>
      <c r="Y29" s="32">
        <f t="shared" si="19"/>
        <v>0.16602608805305152</v>
      </c>
      <c r="Z29" s="38">
        <f t="shared" si="20"/>
        <v>0.74105699987389906</v>
      </c>
      <c r="AA29" s="31">
        <f>SUM(L$2:L29)-SUM(AB$2:AB29)</f>
        <v>515.29099999999744</v>
      </c>
      <c r="AB29" s="43"/>
      <c r="AC29" s="40">
        <f t="shared" si="3"/>
        <v>77.917300226928504</v>
      </c>
      <c r="AD29" s="40">
        <f t="shared" si="4"/>
        <v>-2222.0826997730715</v>
      </c>
    </row>
    <row r="30" spans="1:30" s="1" customFormat="1" x14ac:dyDescent="0.25">
      <c r="A30" s="9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5"/>
        <v>1800</v>
      </c>
      <c r="G30" s="17">
        <f t="shared" si="6"/>
        <v>6.3063077777777785</v>
      </c>
      <c r="H30" s="15">
        <f t="shared" si="7"/>
        <v>11351.354000000001</v>
      </c>
      <c r="I30" s="15">
        <f t="shared" si="0"/>
        <v>690.64599999999882</v>
      </c>
      <c r="J30" s="33">
        <f t="shared" si="1"/>
        <v>6.0842609612914836E-2</v>
      </c>
      <c r="K30" s="15">
        <f t="shared" si="2"/>
        <v>12042</v>
      </c>
      <c r="L30" s="15">
        <f t="shared" si="8"/>
        <v>175.35500000000138</v>
      </c>
      <c r="M30" s="15">
        <f t="shared" si="9"/>
        <v>5.3</v>
      </c>
      <c r="N30" s="15">
        <f t="shared" si="10"/>
        <v>3.3450000000000002</v>
      </c>
      <c r="O30" s="15"/>
      <c r="P30" s="32">
        <f t="shared" si="11"/>
        <v>0.38369222222222188</v>
      </c>
      <c r="Q30" s="31">
        <f t="shared" si="12"/>
        <v>3336.3550000000014</v>
      </c>
      <c r="R30" s="35"/>
      <c r="S30" s="34">
        <f t="shared" si="13"/>
        <v>8648.6459999999988</v>
      </c>
      <c r="T30" s="34">
        <f t="shared" si="14"/>
        <v>1292.7721973094167</v>
      </c>
      <c r="U30" s="34">
        <f t="shared" si="15"/>
        <v>3092.7721973094167</v>
      </c>
      <c r="V30" s="31">
        <f t="shared" si="16"/>
        <v>20000</v>
      </c>
      <c r="W30" s="32">
        <f t="shared" si="17"/>
        <v>6.4666903102010451</v>
      </c>
      <c r="X30" s="32">
        <f t="shared" si="18"/>
        <v>0.16038253242326661</v>
      </c>
      <c r="Y30" s="32">
        <f t="shared" si="19"/>
        <v>0.22330968979895527</v>
      </c>
      <c r="Z30" s="38">
        <f t="shared" si="20"/>
        <v>0.58200212791809403</v>
      </c>
      <c r="AA30" s="31">
        <f>SUM(L$2:L30)-SUM(AB$2:AB30)</f>
        <v>690.64599999999882</v>
      </c>
      <c r="AB30" s="43"/>
      <c r="AC30" s="40">
        <f t="shared" si="3"/>
        <v>103.18395769805662</v>
      </c>
      <c r="AD30" s="40">
        <f t="shared" si="4"/>
        <v>-1696.8160423019433</v>
      </c>
    </row>
    <row r="31" spans="1:30" s="1" customFormat="1" x14ac:dyDescent="0.25">
      <c r="A31" s="9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5"/>
        <v>2300</v>
      </c>
      <c r="G31" s="17">
        <f t="shared" si="6"/>
        <v>6.3768060869565222</v>
      </c>
      <c r="H31" s="15">
        <f t="shared" si="7"/>
        <v>14666.654</v>
      </c>
      <c r="I31" s="15">
        <f t="shared" si="0"/>
        <v>559.34599999999955</v>
      </c>
      <c r="J31" s="33">
        <f t="shared" si="1"/>
        <v>3.8137260209451941E-2</v>
      </c>
      <c r="K31" s="15">
        <f t="shared" si="2"/>
        <v>15226</v>
      </c>
      <c r="L31" s="15">
        <f t="shared" si="8"/>
        <v>-131.29999999999927</v>
      </c>
      <c r="M31" s="15">
        <f t="shared" si="9"/>
        <v>5.3</v>
      </c>
      <c r="N31" s="15">
        <f t="shared" si="10"/>
        <v>0</v>
      </c>
      <c r="O31" s="15"/>
      <c r="P31" s="32">
        <f t="shared" si="11"/>
        <v>0.24319391304347793</v>
      </c>
      <c r="Q31" s="31">
        <f t="shared" si="12"/>
        <v>-3315.2999999999993</v>
      </c>
      <c r="R31" s="35"/>
      <c r="S31" s="34">
        <f t="shared" si="13"/>
        <v>5333.3459999999995</v>
      </c>
      <c r="T31" s="34">
        <f t="shared" si="14"/>
        <v>805.64138972809656</v>
      </c>
      <c r="U31" s="34">
        <f t="shared" si="15"/>
        <v>3105.6413897280963</v>
      </c>
      <c r="V31" s="31">
        <f t="shared" si="16"/>
        <v>20000</v>
      </c>
      <c r="W31" s="32">
        <f t="shared" si="17"/>
        <v>6.4398935647077495</v>
      </c>
      <c r="X31" s="32">
        <f t="shared" si="18"/>
        <v>6.3087477751227361E-2</v>
      </c>
      <c r="Y31" s="32">
        <f t="shared" si="19"/>
        <v>0.18010643529225057</v>
      </c>
      <c r="Z31" s="38">
        <f t="shared" si="20"/>
        <v>0.74058775994139125</v>
      </c>
      <c r="AA31" s="31">
        <f>SUM(L$2:L31)-SUM(AB$2:AB31)</f>
        <v>559.34599999999955</v>
      </c>
      <c r="AB31" s="43"/>
      <c r="AC31" s="40">
        <f t="shared" si="3"/>
        <v>84.451106797583023</v>
      </c>
      <c r="AD31" s="40">
        <f t="shared" si="4"/>
        <v>-2215.5488932024168</v>
      </c>
    </row>
    <row r="32" spans="1:30" s="1" customFormat="1" x14ac:dyDescent="0.25">
      <c r="A32" s="9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5"/>
        <v>2800</v>
      </c>
      <c r="G32" s="17">
        <f t="shared" si="6"/>
        <v>6.4042692857142862</v>
      </c>
      <c r="H32" s="15">
        <f t="shared" si="7"/>
        <v>17931.954000000002</v>
      </c>
      <c r="I32" s="15">
        <f t="shared" si="0"/>
        <v>324.04599999999846</v>
      </c>
      <c r="J32" s="33">
        <f t="shared" si="1"/>
        <v>1.8070869465759132E-2</v>
      </c>
      <c r="K32" s="15">
        <f t="shared" si="2"/>
        <v>18256</v>
      </c>
      <c r="L32" s="15">
        <f t="shared" si="8"/>
        <v>-235.30000000000109</v>
      </c>
      <c r="M32" s="15">
        <f t="shared" si="9"/>
        <v>5.3</v>
      </c>
      <c r="N32" s="15">
        <f t="shared" si="10"/>
        <v>0</v>
      </c>
      <c r="O32" s="15"/>
      <c r="P32" s="32">
        <f t="shared" si="11"/>
        <v>0.11573071428571335</v>
      </c>
      <c r="Q32" s="31">
        <f t="shared" si="12"/>
        <v>-3265.3000000000011</v>
      </c>
      <c r="R32" s="35"/>
      <c r="S32" s="34">
        <f t="shared" si="13"/>
        <v>2068.0459999999985</v>
      </c>
      <c r="T32" s="34">
        <f t="shared" si="14"/>
        <v>317.18496932515313</v>
      </c>
      <c r="U32" s="34">
        <f t="shared" si="15"/>
        <v>3117.1849693251534</v>
      </c>
      <c r="V32" s="31">
        <f t="shared" si="16"/>
        <v>20000</v>
      </c>
      <c r="W32" s="32">
        <f t="shared" si="17"/>
        <v>6.4160453090885543</v>
      </c>
      <c r="X32" s="32">
        <f t="shared" si="18"/>
        <v>1.1776023374268085E-2</v>
      </c>
      <c r="Y32" s="32">
        <f t="shared" si="19"/>
        <v>0.10395469091144527</v>
      </c>
      <c r="Z32" s="38">
        <f t="shared" si="20"/>
        <v>0.89824634327239761</v>
      </c>
      <c r="AA32" s="31">
        <f>SUM(L$2:L32)-SUM(AB$2:AB32)</f>
        <v>324.04599999999846</v>
      </c>
      <c r="AB32" s="43"/>
      <c r="AC32" s="40">
        <f t="shared" si="3"/>
        <v>49.675456595091795</v>
      </c>
      <c r="AD32" s="40">
        <f t="shared" si="4"/>
        <v>-2750.3245434049081</v>
      </c>
    </row>
    <row r="33" spans="1:30" s="1" customFormat="1" x14ac:dyDescent="0.25">
      <c r="A33" s="9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5"/>
        <v>3300</v>
      </c>
      <c r="G33" s="17">
        <f t="shared" si="6"/>
        <v>6.3946224242424243</v>
      </c>
      <c r="H33" s="15">
        <f t="shared" si="7"/>
        <v>21102.254000000001</v>
      </c>
      <c r="I33" s="15">
        <f t="shared" si="0"/>
        <v>-213.25400000000081</v>
      </c>
      <c r="J33" s="33">
        <f t="shared" si="1"/>
        <v>-1.0105745101921342E-2</v>
      </c>
      <c r="K33" s="15">
        <f t="shared" si="2"/>
        <v>20889</v>
      </c>
      <c r="L33" s="15">
        <f t="shared" si="8"/>
        <v>-537.29999999999927</v>
      </c>
      <c r="M33" s="15">
        <f t="shared" si="9"/>
        <v>5.3</v>
      </c>
      <c r="N33" s="15">
        <f t="shared" si="10"/>
        <v>0</v>
      </c>
      <c r="O33" s="15"/>
      <c r="P33" s="32">
        <f t="shared" si="11"/>
        <v>-6.4622424242424259E-2</v>
      </c>
      <c r="Q33" s="31">
        <f t="shared" si="12"/>
        <v>-3170.2999999999993</v>
      </c>
      <c r="R33" s="35"/>
      <c r="S33" s="34">
        <f t="shared" si="13"/>
        <v>-1102.2540000000008</v>
      </c>
      <c r="T33" s="34">
        <f t="shared" si="14"/>
        <v>-174.1317535545025</v>
      </c>
      <c r="U33" s="34">
        <f t="shared" si="15"/>
        <v>3125.8682464454973</v>
      </c>
      <c r="V33" s="31">
        <f t="shared" si="16"/>
        <v>20000</v>
      </c>
      <c r="W33" s="32">
        <f t="shared" si="17"/>
        <v>6.3982223251867696</v>
      </c>
      <c r="X33" s="32">
        <f t="shared" si="18"/>
        <v>3.5999009443452579E-3</v>
      </c>
      <c r="Y33" s="32">
        <f t="shared" si="19"/>
        <v>-6.8222325186769517E-2</v>
      </c>
      <c r="Z33" s="38">
        <f t="shared" si="20"/>
        <v>1.0557066836558169</v>
      </c>
      <c r="AA33" s="31">
        <f>SUM(L$2:L33)-SUM(AB$2:AB33)</f>
        <v>-213.25400000000081</v>
      </c>
      <c r="AB33" s="43"/>
      <c r="AC33" s="40">
        <f t="shared" si="3"/>
        <v>-33.672570774091753</v>
      </c>
      <c r="AD33" s="40">
        <f t="shared" si="4"/>
        <v>-3333.6725707740916</v>
      </c>
    </row>
    <row r="34" spans="1:30" s="1" customFormat="1" x14ac:dyDescent="0.25">
      <c r="A34" s="9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5"/>
        <v>3800</v>
      </c>
      <c r="G34" s="17">
        <f t="shared" si="6"/>
        <v>6.367777368421053</v>
      </c>
      <c r="H34" s="15">
        <f t="shared" si="7"/>
        <v>24197.554</v>
      </c>
      <c r="I34" s="15">
        <f t="shared" si="0"/>
        <v>-713.55400000000009</v>
      </c>
      <c r="J34" s="33">
        <f t="shared" si="1"/>
        <v>-2.9488683029698065E-2</v>
      </c>
      <c r="K34" s="15">
        <f t="shared" si="2"/>
        <v>23484</v>
      </c>
      <c r="L34" s="15">
        <f t="shared" si="8"/>
        <v>-500.29999999999927</v>
      </c>
      <c r="M34" s="15">
        <f t="shared" si="9"/>
        <v>5.3</v>
      </c>
      <c r="N34" s="15">
        <f t="shared" si="10"/>
        <v>0</v>
      </c>
      <c r="O34" s="15"/>
      <c r="P34" s="32">
        <f t="shared" si="11"/>
        <v>-0.1877773684210533</v>
      </c>
      <c r="Q34" s="31">
        <f t="shared" si="12"/>
        <v>-3095.2999999999993</v>
      </c>
      <c r="R34" s="35"/>
      <c r="S34" s="34">
        <f t="shared" si="13"/>
        <v>-4197.5540000000001</v>
      </c>
      <c r="T34" s="34">
        <f t="shared" si="14"/>
        <v>-679.21585760517803</v>
      </c>
      <c r="U34" s="34">
        <f t="shared" si="15"/>
        <v>3120.7841423948221</v>
      </c>
      <c r="V34" s="31">
        <f t="shared" si="16"/>
        <v>20000</v>
      </c>
      <c r="W34" s="32">
        <f t="shared" si="17"/>
        <v>6.4086457401223633</v>
      </c>
      <c r="X34" s="32">
        <f t="shared" si="18"/>
        <v>4.0868371701310302E-2</v>
      </c>
      <c r="Y34" s="32">
        <f t="shared" si="19"/>
        <v>-0.22864574012236361</v>
      </c>
      <c r="Z34" s="38">
        <f t="shared" si="20"/>
        <v>1.2176426906232491</v>
      </c>
      <c r="AA34" s="31">
        <f>SUM(L$2:L34)-SUM(AB$2:AB34)</f>
        <v>-713.55400000000009</v>
      </c>
      <c r="AB34" s="43"/>
      <c r="AC34" s="40">
        <f t="shared" si="3"/>
        <v>-115.40408139158579</v>
      </c>
      <c r="AD34" s="40">
        <f t="shared" si="4"/>
        <v>-3915.4040813915858</v>
      </c>
    </row>
    <row r="35" spans="1:30" s="1" customFormat="1" x14ac:dyDescent="0.25">
      <c r="A35" s="9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5"/>
        <v>4300</v>
      </c>
      <c r="G35" s="17">
        <f t="shared" si="6"/>
        <v>6.3308962790697674</v>
      </c>
      <c r="H35" s="15">
        <f t="shared" si="7"/>
        <v>27222.853999999999</v>
      </c>
      <c r="I35" s="15">
        <f t="shared" si="0"/>
        <v>-1250.8539999999994</v>
      </c>
      <c r="J35" s="33">
        <f t="shared" si="1"/>
        <v>-4.5948672391219511E-2</v>
      </c>
      <c r="K35" s="15">
        <f t="shared" si="2"/>
        <v>25972</v>
      </c>
      <c r="L35" s="15">
        <f t="shared" si="8"/>
        <v>-537.29999999999927</v>
      </c>
      <c r="M35" s="15">
        <f t="shared" si="9"/>
        <v>5.3</v>
      </c>
      <c r="N35" s="15">
        <f t="shared" si="10"/>
        <v>0</v>
      </c>
      <c r="O35" s="15"/>
      <c r="P35" s="32">
        <f t="shared" si="11"/>
        <v>-0.29089627906976734</v>
      </c>
      <c r="Q35" s="31">
        <f t="shared" si="12"/>
        <v>-3025.2999999999993</v>
      </c>
      <c r="R35" s="35"/>
      <c r="S35" s="34">
        <f t="shared" si="13"/>
        <v>-7222.8539999999994</v>
      </c>
      <c r="T35" s="34">
        <f t="shared" si="14"/>
        <v>-1195.8367549668874</v>
      </c>
      <c r="U35" s="34">
        <f t="shared" si="15"/>
        <v>3104.1632450331126</v>
      </c>
      <c r="V35" s="31">
        <f t="shared" si="16"/>
        <v>20000</v>
      </c>
      <c r="W35" s="32">
        <f t="shared" si="17"/>
        <v>6.4429601220236909</v>
      </c>
      <c r="X35" s="32">
        <f t="shared" si="18"/>
        <v>0.11206384295392358</v>
      </c>
      <c r="Y35" s="32">
        <f t="shared" si="19"/>
        <v>-0.40296012202369091</v>
      </c>
      <c r="Z35" s="38">
        <f t="shared" si="20"/>
        <v>1.3852364262350936</v>
      </c>
      <c r="AA35" s="31">
        <f>SUM(L$2:L35)-SUM(AB$2:AB35)</f>
        <v>-1250.8539999999994</v>
      </c>
      <c r="AB35" s="43"/>
      <c r="AC35" s="40">
        <f t="shared" si="3"/>
        <v>-206.99148559602639</v>
      </c>
      <c r="AD35" s="40">
        <f t="shared" si="4"/>
        <v>-4506.991485596026</v>
      </c>
    </row>
    <row r="36" spans="1:30" s="1" customFormat="1" x14ac:dyDescent="0.25">
      <c r="A36" s="9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5"/>
        <v>4800</v>
      </c>
      <c r="G36" s="17">
        <f t="shared" si="6"/>
        <v>6.2912820833333329</v>
      </c>
      <c r="H36" s="15">
        <f t="shared" si="7"/>
        <v>30198.153999999999</v>
      </c>
      <c r="I36" s="15">
        <f t="shared" si="0"/>
        <v>-1686.153999999995</v>
      </c>
      <c r="J36" s="33">
        <f t="shared" si="1"/>
        <v>-5.583632694899153E-2</v>
      </c>
      <c r="K36" s="15">
        <f t="shared" si="2"/>
        <v>28512.000000000004</v>
      </c>
      <c r="L36" s="15">
        <f t="shared" si="8"/>
        <v>-435.29999999999563</v>
      </c>
      <c r="M36" s="15">
        <f t="shared" si="9"/>
        <v>5.3</v>
      </c>
      <c r="N36" s="15">
        <f t="shared" si="10"/>
        <v>0</v>
      </c>
      <c r="O36" s="15"/>
      <c r="P36" s="32">
        <f t="shared" si="11"/>
        <v>-0.35128208333333255</v>
      </c>
      <c r="Q36" s="31">
        <f t="shared" si="12"/>
        <v>-2975.2999999999993</v>
      </c>
      <c r="R36" s="35"/>
      <c r="S36" s="34">
        <f t="shared" si="13"/>
        <v>-10198.153999999999</v>
      </c>
      <c r="T36" s="34">
        <f t="shared" si="14"/>
        <v>-1716.8609427609424</v>
      </c>
      <c r="U36" s="34">
        <f t="shared" si="15"/>
        <v>3083.1390572390574</v>
      </c>
      <c r="V36" s="31">
        <f t="shared" si="16"/>
        <v>20000</v>
      </c>
      <c r="W36" s="32">
        <f t="shared" si="17"/>
        <v>6.4868952157837301</v>
      </c>
      <c r="X36" s="32">
        <f t="shared" si="18"/>
        <v>0.19561313245039713</v>
      </c>
      <c r="Y36" s="32">
        <f t="shared" si="19"/>
        <v>-0.54689521578372968</v>
      </c>
      <c r="Z36" s="38">
        <f t="shared" si="20"/>
        <v>1.5568548517880951</v>
      </c>
      <c r="AA36" s="31">
        <f>SUM(L$2:L36)-SUM(AB$2:AB36)</f>
        <v>-1686.153999999995</v>
      </c>
      <c r="AB36" s="43"/>
      <c r="AC36" s="40">
        <f t="shared" si="3"/>
        <v>-283.72237760942681</v>
      </c>
      <c r="AD36" s="40">
        <f t="shared" si="4"/>
        <v>-5083.722377609427</v>
      </c>
    </row>
    <row r="37" spans="1:30" s="1" customFormat="1" x14ac:dyDescent="0.25">
      <c r="A37" s="9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5"/>
        <v>4300</v>
      </c>
      <c r="G37" s="17">
        <f t="shared" si="6"/>
        <v>6.3212741860465114</v>
      </c>
      <c r="H37" s="15">
        <f t="shared" si="7"/>
        <v>27181.478999999999</v>
      </c>
      <c r="I37" s="15">
        <f t="shared" si="0"/>
        <v>-1166.4789999999994</v>
      </c>
      <c r="J37" s="33">
        <f t="shared" si="1"/>
        <v>-4.291447864187227E-2</v>
      </c>
      <c r="K37" s="15">
        <f t="shared" si="2"/>
        <v>26015</v>
      </c>
      <c r="L37" s="15">
        <f t="shared" si="8"/>
        <v>519.67499999999563</v>
      </c>
      <c r="M37" s="15">
        <f t="shared" si="9"/>
        <v>5.3</v>
      </c>
      <c r="N37" s="15">
        <f t="shared" si="10"/>
        <v>3.0249999999999999</v>
      </c>
      <c r="O37" s="15"/>
      <c r="P37" s="32">
        <f t="shared" si="11"/>
        <v>-0.27127418604651155</v>
      </c>
      <c r="Q37" s="31">
        <f t="shared" si="12"/>
        <v>3016.6749999999993</v>
      </c>
      <c r="R37" s="35"/>
      <c r="S37" s="34">
        <f t="shared" si="13"/>
        <v>-7181.4789999999994</v>
      </c>
      <c r="T37" s="34">
        <f t="shared" si="14"/>
        <v>-1187.0213223140495</v>
      </c>
      <c r="U37" s="34">
        <f t="shared" si="15"/>
        <v>3112.9786776859505</v>
      </c>
      <c r="V37" s="31">
        <f t="shared" si="16"/>
        <v>20000</v>
      </c>
      <c r="W37" s="32">
        <f t="shared" si="17"/>
        <v>6.4247147413380636</v>
      </c>
      <c r="X37" s="32">
        <f t="shared" si="18"/>
        <v>0.10344055529155227</v>
      </c>
      <c r="Y37" s="32">
        <f t="shared" si="19"/>
        <v>-0.37471474133806382</v>
      </c>
      <c r="Z37" s="38">
        <f t="shared" si="20"/>
        <v>1.3813136693876837</v>
      </c>
      <c r="AA37" s="31">
        <f>SUM(L$2:L37)-SUM(AB$2:AB37)</f>
        <v>-1166.4789999999994</v>
      </c>
      <c r="AB37" s="43"/>
      <c r="AC37" s="40">
        <f t="shared" si="3"/>
        <v>-192.71004305785112</v>
      </c>
      <c r="AD37" s="40">
        <f t="shared" si="4"/>
        <v>-4492.7100430578512</v>
      </c>
    </row>
    <row r="38" spans="1:30" s="1" customFormat="1" x14ac:dyDescent="0.25">
      <c r="A38" s="9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5"/>
        <v>3800</v>
      </c>
      <c r="G38" s="17">
        <f t="shared" si="6"/>
        <v>6.3486431578947364</v>
      </c>
      <c r="H38" s="15">
        <f t="shared" si="7"/>
        <v>24124.843999999997</v>
      </c>
      <c r="I38" s="15">
        <f t="shared" si="0"/>
        <v>-830.84399999999732</v>
      </c>
      <c r="J38" s="33">
        <f t="shared" si="1"/>
        <v>-3.4439352229593649E-2</v>
      </c>
      <c r="K38" s="15">
        <f t="shared" si="2"/>
        <v>23294</v>
      </c>
      <c r="L38" s="15">
        <f t="shared" si="8"/>
        <v>335.63500000000204</v>
      </c>
      <c r="M38" s="15">
        <f t="shared" si="9"/>
        <v>5.3</v>
      </c>
      <c r="N38" s="15">
        <f t="shared" si="10"/>
        <v>3.0649999999999999</v>
      </c>
      <c r="O38" s="15"/>
      <c r="P38" s="32">
        <f t="shared" si="11"/>
        <v>-0.21864315789473654</v>
      </c>
      <c r="Q38" s="31">
        <f t="shared" si="12"/>
        <v>3056.635000000002</v>
      </c>
      <c r="R38" s="35"/>
      <c r="S38" s="34">
        <f t="shared" si="13"/>
        <v>-4124.8439999999973</v>
      </c>
      <c r="T38" s="34">
        <f t="shared" si="14"/>
        <v>-672.89461663947759</v>
      </c>
      <c r="U38" s="34">
        <f t="shared" si="15"/>
        <v>3127.1053833605224</v>
      </c>
      <c r="V38" s="31">
        <f t="shared" si="16"/>
        <v>20000</v>
      </c>
      <c r="W38" s="32">
        <f t="shared" si="17"/>
        <v>6.3956910778961777</v>
      </c>
      <c r="X38" s="32">
        <f t="shared" si="18"/>
        <v>4.7047920001441312E-2</v>
      </c>
      <c r="Y38" s="32">
        <f t="shared" si="19"/>
        <v>-0.26569107789617785</v>
      </c>
      <c r="Z38" s="38">
        <f t="shared" si="20"/>
        <v>1.2151813048002738</v>
      </c>
      <c r="AA38" s="31">
        <f>SUM(L$2:L38)-SUM(AB$2:AB38)</f>
        <v>-830.84399999999732</v>
      </c>
      <c r="AB38" s="43"/>
      <c r="AC38" s="40">
        <f t="shared" si="3"/>
        <v>-135.46958858074998</v>
      </c>
      <c r="AD38" s="40">
        <f t="shared" si="4"/>
        <v>-3935.46958858075</v>
      </c>
    </row>
    <row r="39" spans="1:30" s="1" customFormat="1" x14ac:dyDescent="0.25">
      <c r="A39" s="9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5"/>
        <v>4300</v>
      </c>
      <c r="G39" s="17">
        <f t="shared" si="6"/>
        <v>6.3011962790697664</v>
      </c>
      <c r="H39" s="15">
        <f t="shared" si="7"/>
        <v>27095.143999999997</v>
      </c>
      <c r="I39" s="15">
        <f t="shared" si="0"/>
        <v>-1596.1439999999966</v>
      </c>
      <c r="J39" s="33">
        <f t="shared" si="1"/>
        <v>-5.8908858354840159E-2</v>
      </c>
      <c r="K39" s="15">
        <f t="shared" si="2"/>
        <v>25499</v>
      </c>
      <c r="L39" s="15">
        <f t="shared" si="8"/>
        <v>-765.29999999999927</v>
      </c>
      <c r="M39" s="15">
        <f t="shared" si="9"/>
        <v>5.3</v>
      </c>
      <c r="N39" s="15">
        <f t="shared" si="10"/>
        <v>0</v>
      </c>
      <c r="O39" s="15"/>
      <c r="P39" s="32">
        <f t="shared" si="11"/>
        <v>-0.37119627906976671</v>
      </c>
      <c r="Q39" s="31">
        <f t="shared" si="12"/>
        <v>-2970.2999999999993</v>
      </c>
      <c r="R39" s="35"/>
      <c r="S39" s="34">
        <f t="shared" si="13"/>
        <v>-7095.1439999999966</v>
      </c>
      <c r="T39" s="34">
        <f t="shared" si="14"/>
        <v>-1196.4829679595273</v>
      </c>
      <c r="U39" s="34">
        <f t="shared" si="15"/>
        <v>3103.5170320404727</v>
      </c>
      <c r="V39" s="31">
        <f t="shared" si="16"/>
        <v>20000</v>
      </c>
      <c r="W39" s="32">
        <f t="shared" si="17"/>
        <v>6.4443016724321236</v>
      </c>
      <c r="X39" s="32">
        <f t="shared" si="18"/>
        <v>0.14310539336235717</v>
      </c>
      <c r="Y39" s="32">
        <f t="shared" si="19"/>
        <v>-0.51430167243212388</v>
      </c>
      <c r="Z39" s="38">
        <f t="shared" si="20"/>
        <v>1.3855248595729066</v>
      </c>
      <c r="AA39" s="31">
        <f>SUM(L$2:L39)-SUM(AB$2:AB39)</f>
        <v>-1596.1439999999966</v>
      </c>
      <c r="AB39" s="43"/>
      <c r="AC39" s="40">
        <f t="shared" si="3"/>
        <v>-269.02966745362511</v>
      </c>
      <c r="AD39" s="40">
        <f t="shared" si="4"/>
        <v>-4569.0296674536248</v>
      </c>
    </row>
    <row r="40" spans="1:30" s="1" customFormat="1" x14ac:dyDescent="0.25">
      <c r="A40" s="9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5"/>
        <v>3800</v>
      </c>
      <c r="G40" s="17">
        <f t="shared" si="6"/>
        <v>6.3193510526315775</v>
      </c>
      <c r="H40" s="15">
        <f t="shared" si="7"/>
        <v>24013.533999999996</v>
      </c>
      <c r="I40" s="15">
        <f t="shared" si="0"/>
        <v>-529.53399999999601</v>
      </c>
      <c r="J40" s="33">
        <f t="shared" si="1"/>
        <v>-2.2051481468741571E-2</v>
      </c>
      <c r="K40" s="15">
        <f t="shared" si="2"/>
        <v>23484</v>
      </c>
      <c r="L40" s="15">
        <f t="shared" si="8"/>
        <v>1066.6100000000006</v>
      </c>
      <c r="M40" s="15">
        <f t="shared" si="9"/>
        <v>5.3</v>
      </c>
      <c r="N40" s="15">
        <f t="shared" si="10"/>
        <v>3.09</v>
      </c>
      <c r="O40" s="15"/>
      <c r="P40" s="32">
        <f t="shared" si="11"/>
        <v>-0.13935105263157777</v>
      </c>
      <c r="Q40" s="31">
        <f t="shared" si="12"/>
        <v>3081.6100000000006</v>
      </c>
      <c r="R40" s="35"/>
      <c r="S40" s="34">
        <f t="shared" si="13"/>
        <v>-4013.533999999996</v>
      </c>
      <c r="T40" s="34">
        <f t="shared" si="14"/>
        <v>-649.43915857605111</v>
      </c>
      <c r="U40" s="34">
        <f t="shared" si="15"/>
        <v>3150.5608414239487</v>
      </c>
      <c r="V40" s="31">
        <f t="shared" si="16"/>
        <v>20000</v>
      </c>
      <c r="W40" s="32">
        <f t="shared" si="17"/>
        <v>6.3480761066530187</v>
      </c>
      <c r="X40" s="32">
        <f t="shared" si="18"/>
        <v>2.872505402144121E-2</v>
      </c>
      <c r="Y40" s="32">
        <f t="shared" si="19"/>
        <v>-0.16807610665301898</v>
      </c>
      <c r="Z40" s="38">
        <f t="shared" si="20"/>
        <v>1.2061344602640736</v>
      </c>
      <c r="AA40" s="31">
        <f>SUM(L$2:L40)-SUM(AB$2:AB40)</f>
        <v>-529.53399999999601</v>
      </c>
      <c r="AB40" s="43"/>
      <c r="AC40" s="40">
        <f t="shared" si="3"/>
        <v>-85.642270711973481</v>
      </c>
      <c r="AD40" s="40">
        <f t="shared" si="4"/>
        <v>-3885.6422707119737</v>
      </c>
    </row>
    <row r="41" spans="1:30" s="1" customFormat="1" x14ac:dyDescent="0.25">
      <c r="A41" s="9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5"/>
        <v>4300</v>
      </c>
      <c r="G41" s="17">
        <f t="shared" si="6"/>
        <v>6.2950776744186037</v>
      </c>
      <c r="H41" s="15">
        <f t="shared" si="7"/>
        <v>27068.833999999995</v>
      </c>
      <c r="I41" s="15">
        <f t="shared" si="0"/>
        <v>-838.83399999999529</v>
      </c>
      <c r="J41" s="33">
        <f t="shared" si="1"/>
        <v>-3.0988922537261761E-2</v>
      </c>
      <c r="K41" s="15">
        <f t="shared" si="2"/>
        <v>26230</v>
      </c>
      <c r="L41" s="15">
        <f t="shared" si="8"/>
        <v>-309.29999999999927</v>
      </c>
      <c r="M41" s="15">
        <f t="shared" si="9"/>
        <v>5.3</v>
      </c>
      <c r="N41" s="15">
        <f t="shared" si="10"/>
        <v>0</v>
      </c>
      <c r="O41" s="15"/>
      <c r="P41" s="32">
        <f t="shared" si="11"/>
        <v>-0.19507767441860402</v>
      </c>
      <c r="Q41" s="31">
        <f t="shared" si="12"/>
        <v>-3055.2999999999993</v>
      </c>
      <c r="R41" s="35"/>
      <c r="S41" s="34">
        <f t="shared" si="13"/>
        <v>-7068.8339999999953</v>
      </c>
      <c r="T41" s="34">
        <f t="shared" si="14"/>
        <v>-1158.8252459016387</v>
      </c>
      <c r="U41" s="34">
        <f t="shared" si="15"/>
        <v>3141.1747540983615</v>
      </c>
      <c r="V41" s="31">
        <f t="shared" si="16"/>
        <v>20000</v>
      </c>
      <c r="W41" s="32">
        <f t="shared" si="17"/>
        <v>6.3670446777612577</v>
      </c>
      <c r="X41" s="32">
        <f t="shared" si="18"/>
        <v>7.1967003342654046E-2</v>
      </c>
      <c r="Y41" s="32">
        <f t="shared" si="19"/>
        <v>-0.26704467776125806</v>
      </c>
      <c r="Z41" s="38">
        <f t="shared" si="20"/>
        <v>1.3689146057186703</v>
      </c>
      <c r="AA41" s="31">
        <f>SUM(L$2:L41)-SUM(AB$2:AB41)</f>
        <v>-838.83399999999529</v>
      </c>
      <c r="AB41" s="43"/>
      <c r="AC41" s="40">
        <f t="shared" si="3"/>
        <v>-137.44501360655661</v>
      </c>
      <c r="AD41" s="40">
        <f t="shared" si="4"/>
        <v>-4437.445013606557</v>
      </c>
    </row>
    <row r="42" spans="1:30" s="1" customFormat="1" x14ac:dyDescent="0.25">
      <c r="A42" s="9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5"/>
        <v>3800</v>
      </c>
      <c r="G42" s="17">
        <f t="shared" si="6"/>
        <v>6.3045405263157877</v>
      </c>
      <c r="H42" s="15">
        <f t="shared" si="7"/>
        <v>23957.253999999994</v>
      </c>
      <c r="I42" s="15">
        <f t="shared" si="0"/>
        <v>-245.25399999999354</v>
      </c>
      <c r="J42" s="33">
        <f t="shared" si="1"/>
        <v>-1.0237149883705049E-2</v>
      </c>
      <c r="K42" s="15">
        <f t="shared" si="2"/>
        <v>23712</v>
      </c>
      <c r="L42" s="15">
        <f t="shared" si="8"/>
        <v>593.58000000000175</v>
      </c>
      <c r="M42" s="15">
        <f t="shared" si="9"/>
        <v>5.3</v>
      </c>
      <c r="N42" s="15">
        <f t="shared" si="10"/>
        <v>3.12</v>
      </c>
      <c r="O42" s="15"/>
      <c r="P42" s="32">
        <f t="shared" si="11"/>
        <v>-6.4540526315787439E-2</v>
      </c>
      <c r="Q42" s="31">
        <f t="shared" si="12"/>
        <v>3111.5800000000017</v>
      </c>
      <c r="R42" s="35"/>
      <c r="S42" s="34">
        <f t="shared" si="13"/>
        <v>-3957.2539999999935</v>
      </c>
      <c r="T42" s="34">
        <f t="shared" si="14"/>
        <v>-634.17532051281944</v>
      </c>
      <c r="U42" s="34">
        <f t="shared" si="15"/>
        <v>3165.8246794871807</v>
      </c>
      <c r="V42" s="31">
        <f t="shared" si="16"/>
        <v>20000</v>
      </c>
      <c r="W42" s="32">
        <f t="shared" si="17"/>
        <v>6.3174692299258091</v>
      </c>
      <c r="X42" s="32">
        <f t="shared" si="18"/>
        <v>1.2928703610021408E-2</v>
      </c>
      <c r="Y42" s="32">
        <f t="shared" si="19"/>
        <v>-7.7469229925808847E-2</v>
      </c>
      <c r="Z42" s="38">
        <f t="shared" si="20"/>
        <v>1.2003191536859037</v>
      </c>
      <c r="AA42" s="31">
        <f>SUM(L$2:L42)-SUM(AB$2:AB42)</f>
        <v>-245.25399999999354</v>
      </c>
      <c r="AB42" s="44"/>
      <c r="AC42" s="40">
        <f t="shared" si="3"/>
        <v>-39.283873878204098</v>
      </c>
      <c r="AD42" s="40">
        <f t="shared" si="4"/>
        <v>-3839.2838738782043</v>
      </c>
    </row>
    <row r="43" spans="1:30" s="1" customFormat="1" x14ac:dyDescent="0.25">
      <c r="A43" s="9">
        <v>42913</v>
      </c>
      <c r="B43" s="144" t="s">
        <v>390</v>
      </c>
      <c r="C43" s="22" t="s">
        <v>69</v>
      </c>
      <c r="D43" s="16">
        <v>500</v>
      </c>
      <c r="E43" s="15">
        <v>6.37</v>
      </c>
      <c r="F43" s="16">
        <f t="shared" si="5"/>
        <v>3300</v>
      </c>
      <c r="G43" s="17">
        <f t="shared" si="6"/>
        <v>6.2971936363636347</v>
      </c>
      <c r="H43" s="15">
        <f t="shared" si="7"/>
        <v>20780.738999999994</v>
      </c>
      <c r="I43" s="15">
        <f t="shared" si="0"/>
        <v>240.26100000000588</v>
      </c>
      <c r="J43" s="33">
        <f t="shared" si="1"/>
        <v>1.1561715875455915E-2</v>
      </c>
      <c r="K43" s="15">
        <f t="shared" si="2"/>
        <v>21021</v>
      </c>
      <c r="L43" s="15">
        <f t="shared" si="8"/>
        <v>485.51499999999942</v>
      </c>
      <c r="M43" s="15">
        <f t="shared" si="9"/>
        <v>5.3</v>
      </c>
      <c r="N43" s="15">
        <f t="shared" si="10"/>
        <v>3.1850000000000001</v>
      </c>
      <c r="O43" s="15"/>
      <c r="P43" s="32">
        <f t="shared" si="11"/>
        <v>7.280636363636539E-2</v>
      </c>
      <c r="Q43" s="31">
        <f t="shared" si="12"/>
        <v>3176.5149999999994</v>
      </c>
      <c r="R43" s="35"/>
      <c r="S43" s="34">
        <f t="shared" si="13"/>
        <v>-780.73899999999412</v>
      </c>
      <c r="T43" s="34">
        <f t="shared" si="14"/>
        <v>-122.56499215070551</v>
      </c>
      <c r="U43" s="34">
        <f t="shared" si="15"/>
        <v>3177.4350078492944</v>
      </c>
      <c r="V43" s="31">
        <f t="shared" si="16"/>
        <v>20000</v>
      </c>
      <c r="W43" s="32">
        <f t="shared" si="17"/>
        <v>6.294385235447308</v>
      </c>
      <c r="X43" s="32">
        <f t="shared" si="18"/>
        <v>-2.8084009163267254E-3</v>
      </c>
      <c r="Y43" s="32">
        <f t="shared" si="19"/>
        <v>7.5614764552692115E-2</v>
      </c>
      <c r="Z43" s="38">
        <f t="shared" si="20"/>
        <v>1.0385735638488058</v>
      </c>
      <c r="AA43" s="31">
        <f>SUM(L$2:L43)-SUM(AB$2:AB43)</f>
        <v>240.26100000000588</v>
      </c>
      <c r="AB43" s="44"/>
      <c r="AC43" s="40">
        <f t="shared" si="3"/>
        <v>37.698723626374544</v>
      </c>
      <c r="AD43" s="40">
        <f t="shared" si="4"/>
        <v>-3262.3012763736256</v>
      </c>
    </row>
    <row r="44" spans="1:30" s="1" customFormat="1" x14ac:dyDescent="0.25">
      <c r="A44" s="9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5"/>
        <v>3800</v>
      </c>
      <c r="G44" s="17">
        <f t="shared" si="6"/>
        <v>6.2844839473684191</v>
      </c>
      <c r="H44" s="15">
        <f t="shared" si="7"/>
        <v>23881.038999999993</v>
      </c>
      <c r="I44" s="15">
        <f t="shared" si="0"/>
        <v>-359.03899999999339</v>
      </c>
      <c r="J44" s="33">
        <f t="shared" si="1"/>
        <v>-1.503447986496698E-2</v>
      </c>
      <c r="K44" s="15">
        <f t="shared" si="2"/>
        <v>23522</v>
      </c>
      <c r="L44" s="15">
        <f t="shared" si="8"/>
        <v>-599.29999999999927</v>
      </c>
      <c r="M44" s="15">
        <f t="shared" si="9"/>
        <v>5.3</v>
      </c>
      <c r="N44" s="15">
        <f t="shared" si="10"/>
        <v>0</v>
      </c>
      <c r="O44" s="15"/>
      <c r="P44" s="32">
        <f t="shared" si="11"/>
        <v>-9.4483947368418697E-2</v>
      </c>
      <c r="Q44" s="31">
        <f t="shared" si="12"/>
        <v>-3100.2999999999993</v>
      </c>
      <c r="R44" s="35"/>
      <c r="S44" s="34">
        <f t="shared" si="13"/>
        <v>-3881.0389999999934</v>
      </c>
      <c r="T44" s="34">
        <f t="shared" si="14"/>
        <v>-626.98529886914264</v>
      </c>
      <c r="U44" s="34">
        <f t="shared" si="15"/>
        <v>3173.0147011308572</v>
      </c>
      <c r="V44" s="31">
        <f t="shared" si="16"/>
        <v>20000</v>
      </c>
      <c r="W44" s="32">
        <f t="shared" si="17"/>
        <v>6.3031539037219186</v>
      </c>
      <c r="X44" s="32">
        <f t="shared" si="18"/>
        <v>1.8669956353499551E-2</v>
      </c>
      <c r="Y44" s="32">
        <f t="shared" si="19"/>
        <v>-0.11315390372191825</v>
      </c>
      <c r="Z44" s="38">
        <f t="shared" si="20"/>
        <v>1.1975992417071646</v>
      </c>
      <c r="AA44" s="31">
        <f>SUM(L$2:L44)-SUM(AB$2:AB44)</f>
        <v>-359.03899999999339</v>
      </c>
      <c r="AB44" s="44"/>
      <c r="AC44" s="40">
        <f t="shared" si="3"/>
        <v>-57.974067932147555</v>
      </c>
      <c r="AD44" s="40">
        <f t="shared" si="4"/>
        <v>-3857.9740679321476</v>
      </c>
    </row>
    <row r="45" spans="1:30" s="1" customFormat="1" x14ac:dyDescent="0.25">
      <c r="A45" s="9">
        <v>42927</v>
      </c>
      <c r="B45" s="144" t="s">
        <v>597</v>
      </c>
      <c r="C45" s="22" t="s">
        <v>69</v>
      </c>
      <c r="D45" s="16">
        <v>400</v>
      </c>
      <c r="E45" s="15">
        <v>6.31</v>
      </c>
      <c r="F45" s="16">
        <f t="shared" si="5"/>
        <v>3400</v>
      </c>
      <c r="G45" s="17">
        <f t="shared" si="6"/>
        <v>6.2837655882352932</v>
      </c>
      <c r="H45" s="15">
        <f t="shared" si="7"/>
        <v>21364.802999999996</v>
      </c>
      <c r="I45" s="15">
        <f t="shared" si="0"/>
        <v>89.197000000003754</v>
      </c>
      <c r="J45" s="33">
        <f t="shared" si="1"/>
        <v>4.1749507355626847E-3</v>
      </c>
      <c r="K45" s="15">
        <f t="shared" si="2"/>
        <v>21454</v>
      </c>
      <c r="L45" s="15">
        <f t="shared" si="8"/>
        <v>448.23599999999715</v>
      </c>
      <c r="M45" s="15">
        <f t="shared" si="9"/>
        <v>5.24</v>
      </c>
      <c r="N45" s="15">
        <f t="shared" si="10"/>
        <v>2.524</v>
      </c>
      <c r="O45" s="15"/>
      <c r="P45" s="32">
        <f t="shared" si="11"/>
        <v>2.6234411764706422E-2</v>
      </c>
      <c r="Q45" s="31">
        <f t="shared" si="12"/>
        <v>2516.2359999999971</v>
      </c>
      <c r="R45" s="35"/>
      <c r="S45" s="34">
        <f t="shared" si="13"/>
        <v>-1364.8029999999962</v>
      </c>
      <c r="T45" s="34">
        <f t="shared" si="14"/>
        <v>-216.29207606973</v>
      </c>
      <c r="U45" s="34">
        <f t="shared" si="15"/>
        <v>3183.7079239302702</v>
      </c>
      <c r="V45" s="31">
        <f t="shared" si="16"/>
        <v>20000</v>
      </c>
      <c r="W45" s="32">
        <f t="shared" si="17"/>
        <v>6.2819832967937925</v>
      </c>
      <c r="X45" s="32">
        <f t="shared" si="18"/>
        <v>-1.7822914415006608E-3</v>
      </c>
      <c r="Y45" s="32">
        <f t="shared" si="19"/>
        <v>2.8016703206207083E-2</v>
      </c>
      <c r="Z45" s="38">
        <f t="shared" si="20"/>
        <v>1.0679371604549448</v>
      </c>
      <c r="AA45" s="31">
        <f>SUM(L$2:L45)-SUM(AB$2:AB45)</f>
        <v>89.197000000003754</v>
      </c>
      <c r="AB45" s="44"/>
      <c r="AC45" s="40">
        <f t="shared" si="3"/>
        <v>14.128748256735937</v>
      </c>
      <c r="AD45" s="40">
        <f t="shared" si="4"/>
        <v>-3385.8712517432641</v>
      </c>
    </row>
    <row r="46" spans="1:30" s="1" customFormat="1" x14ac:dyDescent="0.25">
      <c r="A46" s="9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5"/>
        <v>3000</v>
      </c>
      <c r="G46" s="17">
        <f t="shared" si="6"/>
        <v>6.266871666666666</v>
      </c>
      <c r="H46" s="15">
        <f t="shared" si="7"/>
        <v>18800.614999999998</v>
      </c>
      <c r="I46" s="15">
        <f t="shared" si="0"/>
        <v>489.38500000000204</v>
      </c>
      <c r="J46" s="33">
        <f t="shared" si="1"/>
        <v>2.6030265499293579E-2</v>
      </c>
      <c r="K46" s="15">
        <f t="shared" si="2"/>
        <v>19290</v>
      </c>
      <c r="L46" s="15">
        <f t="shared" si="8"/>
        <v>400.18799999999828</v>
      </c>
      <c r="M46" s="15">
        <f t="shared" si="9"/>
        <v>5.24</v>
      </c>
      <c r="N46" s="15">
        <f t="shared" si="10"/>
        <v>2.5720000000000001</v>
      </c>
      <c r="O46" s="15"/>
      <c r="P46" s="32">
        <f t="shared" si="11"/>
        <v>0.16312833333333376</v>
      </c>
      <c r="Q46" s="31">
        <f t="shared" si="12"/>
        <v>2564.1879999999983</v>
      </c>
      <c r="R46" s="35"/>
      <c r="S46" s="34">
        <f t="shared" si="13"/>
        <v>1199.385000000002</v>
      </c>
      <c r="T46" s="34">
        <f t="shared" si="14"/>
        <v>186.52954898911386</v>
      </c>
      <c r="U46" s="34">
        <f t="shared" si="15"/>
        <v>3186.5295489891137</v>
      </c>
      <c r="V46" s="31">
        <f t="shared" si="16"/>
        <v>20000</v>
      </c>
      <c r="W46" s="32">
        <f t="shared" si="17"/>
        <v>6.2764206929588173</v>
      </c>
      <c r="X46" s="32">
        <f t="shared" si="18"/>
        <v>9.5490262921513747E-3</v>
      </c>
      <c r="Y46" s="32">
        <f t="shared" si="19"/>
        <v>0.15357930704118239</v>
      </c>
      <c r="Z46" s="38">
        <f t="shared" si="20"/>
        <v>0.9414631039438226</v>
      </c>
      <c r="AA46" s="31">
        <f>SUM(L$2:L46)-SUM(AB$2:AB46)</f>
        <v>489.38500000000204</v>
      </c>
      <c r="AB46" s="44"/>
      <c r="AC46" s="40">
        <f t="shared" si="3"/>
        <v>76.071587480560197</v>
      </c>
      <c r="AD46" s="40">
        <f t="shared" si="4"/>
        <v>-2923.9284125194399</v>
      </c>
    </row>
    <row r="47" spans="1:30" s="1" customFormat="1" x14ac:dyDescent="0.25">
      <c r="A47" s="9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5"/>
        <v>2600</v>
      </c>
      <c r="G47" s="17">
        <f t="shared" si="6"/>
        <v>6.2324842307692299</v>
      </c>
      <c r="H47" s="15">
        <f t="shared" si="7"/>
        <v>16204.458999999997</v>
      </c>
      <c r="I47" s="15">
        <f t="shared" si="0"/>
        <v>721.5410000000029</v>
      </c>
      <c r="J47" s="33">
        <f t="shared" si="1"/>
        <v>4.4527311896065271E-2</v>
      </c>
      <c r="K47" s="15">
        <f t="shared" si="2"/>
        <v>16926</v>
      </c>
      <c r="L47" s="15">
        <f t="shared" si="8"/>
        <v>232.15600000000086</v>
      </c>
      <c r="M47" s="15">
        <f t="shared" si="9"/>
        <v>5.24</v>
      </c>
      <c r="N47" s="15">
        <f t="shared" si="10"/>
        <v>2.6040000000000001</v>
      </c>
      <c r="O47" s="15"/>
      <c r="P47" s="32">
        <f t="shared" si="11"/>
        <v>0.27751576923076993</v>
      </c>
      <c r="Q47" s="31">
        <f t="shared" si="12"/>
        <v>2596.1560000000009</v>
      </c>
      <c r="R47" s="35"/>
      <c r="S47" s="34">
        <f t="shared" si="13"/>
        <v>3795.5410000000029</v>
      </c>
      <c r="T47" s="34">
        <f t="shared" si="14"/>
        <v>583.0324116743476</v>
      </c>
      <c r="U47" s="34">
        <f t="shared" si="15"/>
        <v>3183.0324116743477</v>
      </c>
      <c r="V47" s="31">
        <f t="shared" si="16"/>
        <v>20000</v>
      </c>
      <c r="W47" s="32">
        <f t="shared" si="17"/>
        <v>6.2833164772832282</v>
      </c>
      <c r="X47" s="32">
        <f t="shared" si="18"/>
        <v>5.0832246513998314E-2</v>
      </c>
      <c r="Y47" s="32">
        <f t="shared" si="19"/>
        <v>0.22668352271677161</v>
      </c>
      <c r="Z47" s="38">
        <f t="shared" si="20"/>
        <v>0.81683114204681961</v>
      </c>
      <c r="AA47" s="31">
        <f>SUM(L$2:L47)-SUM(AB$2:AB47)</f>
        <v>721.5410000000029</v>
      </c>
      <c r="AB47" s="44"/>
      <c r="AC47" s="40">
        <f t="shared" si="3"/>
        <v>110.78037319508495</v>
      </c>
      <c r="AD47" s="40">
        <f t="shared" si="4"/>
        <v>-2489.2196268049152</v>
      </c>
    </row>
    <row r="48" spans="1:30" s="1" customFormat="1" x14ac:dyDescent="0.25">
      <c r="A48" s="9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5"/>
        <v>2100</v>
      </c>
      <c r="G48" s="17">
        <f t="shared" si="6"/>
        <v>6.1443185714285695</v>
      </c>
      <c r="H48" s="15">
        <f t="shared" si="7"/>
        <v>12903.068999999996</v>
      </c>
      <c r="I48" s="15">
        <f t="shared" si="0"/>
        <v>998.93100000000413</v>
      </c>
      <c r="J48" s="33">
        <f t="shared" si="1"/>
        <v>7.7418093323379469E-2</v>
      </c>
      <c r="K48" s="15">
        <f t="shared" si="2"/>
        <v>13902</v>
      </c>
      <c r="L48" s="15">
        <f t="shared" si="8"/>
        <v>277.39000000000124</v>
      </c>
      <c r="M48" s="15">
        <f t="shared" si="9"/>
        <v>5.3</v>
      </c>
      <c r="N48" s="15">
        <f t="shared" si="10"/>
        <v>3.31</v>
      </c>
      <c r="O48" s="15"/>
      <c r="P48" s="32">
        <f t="shared" si="11"/>
        <v>0.47568142857143059</v>
      </c>
      <c r="Q48" s="31">
        <f t="shared" si="12"/>
        <v>3301.3900000000012</v>
      </c>
      <c r="R48" s="35"/>
      <c r="S48" s="34">
        <f t="shared" si="13"/>
        <v>7096.9310000000041</v>
      </c>
      <c r="T48" s="34">
        <f t="shared" si="14"/>
        <v>1072.0439577039281</v>
      </c>
      <c r="U48" s="34">
        <f t="shared" si="15"/>
        <v>3172.0439577039278</v>
      </c>
      <c r="V48" s="31">
        <f t="shared" si="16"/>
        <v>20000</v>
      </c>
      <c r="W48" s="32">
        <f t="shared" si="17"/>
        <v>6.3050828635038609</v>
      </c>
      <c r="X48" s="32">
        <f t="shared" si="18"/>
        <v>0.16076429207529142</v>
      </c>
      <c r="Y48" s="32">
        <f t="shared" si="19"/>
        <v>0.31491713649613917</v>
      </c>
      <c r="Z48" s="38">
        <f t="shared" si="20"/>
        <v>0.66203370066790534</v>
      </c>
      <c r="AA48" s="31">
        <f>SUM(L$2:L48)-SUM(AB$2:AB48)</f>
        <v>998.93100000000413</v>
      </c>
      <c r="AB48" s="44"/>
      <c r="AC48" s="40">
        <f t="shared" si="3"/>
        <v>150.82047348942663</v>
      </c>
      <c r="AD48" s="40">
        <f t="shared" si="4"/>
        <v>-1949.1795265105734</v>
      </c>
    </row>
    <row r="49" spans="1:30" s="1" customFormat="1" x14ac:dyDescent="0.25">
      <c r="A49" s="9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5"/>
        <v>1600</v>
      </c>
      <c r="G49" s="17">
        <f t="shared" si="6"/>
        <v>5.9823181249999973</v>
      </c>
      <c r="H49" s="15">
        <f t="shared" si="7"/>
        <v>9571.7089999999953</v>
      </c>
      <c r="I49" s="15">
        <f t="shared" si="0"/>
        <v>1116.2910000000047</v>
      </c>
      <c r="J49" s="33">
        <f t="shared" si="1"/>
        <v>0.11662400100128456</v>
      </c>
      <c r="K49" s="15">
        <f t="shared" si="2"/>
        <v>10688</v>
      </c>
      <c r="L49" s="15">
        <f t="shared" si="8"/>
        <v>117.36000000000058</v>
      </c>
      <c r="M49" s="15">
        <f t="shared" si="9"/>
        <v>5.3</v>
      </c>
      <c r="N49" s="15">
        <f t="shared" si="10"/>
        <v>3.34</v>
      </c>
      <c r="O49" s="15"/>
      <c r="P49" s="32">
        <f t="shared" si="11"/>
        <v>0.69768187500000245</v>
      </c>
      <c r="Q49" s="31">
        <f t="shared" si="12"/>
        <v>3331.3600000000006</v>
      </c>
      <c r="R49" s="35"/>
      <c r="S49" s="34">
        <f t="shared" si="13"/>
        <v>10428.291000000005</v>
      </c>
      <c r="T49" s="34">
        <f t="shared" si="14"/>
        <v>1561.1214071856296</v>
      </c>
      <c r="U49" s="34">
        <f t="shared" si="15"/>
        <v>3161.1214071856293</v>
      </c>
      <c r="V49" s="31">
        <f t="shared" si="16"/>
        <v>20000</v>
      </c>
      <c r="W49" s="32">
        <f t="shared" si="17"/>
        <v>6.3268686721545926</v>
      </c>
      <c r="X49" s="32">
        <f t="shared" si="18"/>
        <v>0.34455054715459532</v>
      </c>
      <c r="Y49" s="32">
        <f t="shared" si="19"/>
        <v>0.35313132784540713</v>
      </c>
      <c r="Z49" s="38">
        <f t="shared" si="20"/>
        <v>0.5061494937723674</v>
      </c>
      <c r="AA49" s="31">
        <f>SUM(L$2:L49)-SUM(AB$2:AB49)</f>
        <v>1116.2910000000047</v>
      </c>
      <c r="AB49" s="44"/>
      <c r="AC49" s="40">
        <f t="shared" si="3"/>
        <v>167.02587642215641</v>
      </c>
      <c r="AD49" s="40">
        <f t="shared" si="4"/>
        <v>-1432.9741235778436</v>
      </c>
    </row>
    <row r="50" spans="1:30" s="1" customFormat="1" x14ac:dyDescent="0.25">
      <c r="A50" s="9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5"/>
        <v>1100</v>
      </c>
      <c r="G50" s="17">
        <f t="shared" si="6"/>
        <v>5.609471818181814</v>
      </c>
      <c r="H50" s="15">
        <f t="shared" si="7"/>
        <v>6170.4189999999953</v>
      </c>
      <c r="I50" s="15">
        <f t="shared" si="0"/>
        <v>1331.5810000000047</v>
      </c>
      <c r="J50" s="33">
        <f t="shared" si="1"/>
        <v>0.21580074221864123</v>
      </c>
      <c r="K50" s="15">
        <f t="shared" si="2"/>
        <v>7502</v>
      </c>
      <c r="L50" s="15">
        <f t="shared" si="8"/>
        <v>215.28999999999996</v>
      </c>
      <c r="M50" s="15">
        <f t="shared" si="9"/>
        <v>5.3</v>
      </c>
      <c r="N50" s="15">
        <f t="shared" si="10"/>
        <v>3.41</v>
      </c>
      <c r="O50" s="15"/>
      <c r="P50" s="32">
        <f t="shared" si="11"/>
        <v>1.2105281818181863</v>
      </c>
      <c r="Q50" s="31">
        <f t="shared" si="12"/>
        <v>3401.29</v>
      </c>
      <c r="R50" s="35"/>
      <c r="S50" s="34">
        <f t="shared" si="13"/>
        <v>13829.581000000006</v>
      </c>
      <c r="T50" s="34">
        <f t="shared" si="14"/>
        <v>2027.7978005865109</v>
      </c>
      <c r="U50" s="34">
        <f t="shared" si="15"/>
        <v>3127.7978005865107</v>
      </c>
      <c r="V50" s="31">
        <f t="shared" si="16"/>
        <v>20000</v>
      </c>
      <c r="W50" s="32">
        <f t="shared" si="17"/>
        <v>6.3942752297637941</v>
      </c>
      <c r="X50" s="32">
        <f t="shared" si="18"/>
        <v>0.78480341158198019</v>
      </c>
      <c r="Y50" s="32">
        <f t="shared" si="19"/>
        <v>0.42572477023620614</v>
      </c>
      <c r="Z50" s="38">
        <f t="shared" si="20"/>
        <v>0.35168513763700865</v>
      </c>
      <c r="AA50" s="31">
        <f>SUM(L$2:L50)-SUM(AB$2:AB50)</f>
        <v>1331.5810000000047</v>
      </c>
      <c r="AB50" s="44"/>
      <c r="AC50" s="40">
        <f t="shared" si="3"/>
        <v>195.1488576979479</v>
      </c>
      <c r="AD50" s="40">
        <f t="shared" si="4"/>
        <v>-904.85114230205204</v>
      </c>
    </row>
    <row r="51" spans="1:30" s="1" customFormat="1" x14ac:dyDescent="0.25">
      <c r="A51" s="9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5"/>
        <v>600</v>
      </c>
      <c r="G51" s="17">
        <f t="shared" si="6"/>
        <v>4.3155149999999924</v>
      </c>
      <c r="H51" s="15">
        <f t="shared" si="7"/>
        <v>2589.3089999999956</v>
      </c>
      <c r="I51" s="15">
        <f t="shared" si="0"/>
        <v>1718.6910000000044</v>
      </c>
      <c r="J51" s="33">
        <f t="shared" si="1"/>
        <v>0.66376434793993588</v>
      </c>
      <c r="K51" s="15">
        <f t="shared" si="2"/>
        <v>4308</v>
      </c>
      <c r="L51" s="15">
        <f t="shared" si="8"/>
        <v>387.10999999999967</v>
      </c>
      <c r="M51" s="15">
        <f t="shared" si="9"/>
        <v>5.3</v>
      </c>
      <c r="N51" s="15">
        <f t="shared" si="10"/>
        <v>3.59</v>
      </c>
      <c r="O51" s="15">
        <v>-145</v>
      </c>
      <c r="P51" s="32">
        <f t="shared" si="11"/>
        <v>2.8644850000000073</v>
      </c>
      <c r="Q51" s="31">
        <f t="shared" si="12"/>
        <v>3581.1099999999997</v>
      </c>
      <c r="R51" s="35"/>
      <c r="S51" s="34">
        <f t="shared" si="13"/>
        <v>17265.691000000006</v>
      </c>
      <c r="T51" s="34">
        <f t="shared" si="14"/>
        <v>2404.6923398328699</v>
      </c>
      <c r="U51" s="34">
        <f t="shared" si="15"/>
        <v>3004.6923398328699</v>
      </c>
      <c r="V51" s="31">
        <f t="shared" si="16"/>
        <v>19855</v>
      </c>
      <c r="W51" s="32">
        <f t="shared" si="17"/>
        <v>6.6079976764291262</v>
      </c>
      <c r="X51" s="32">
        <f t="shared" si="18"/>
        <v>2.2924826764291337</v>
      </c>
      <c r="Y51" s="32">
        <f t="shared" si="19"/>
        <v>0.57200232357087355</v>
      </c>
      <c r="Z51" s="38">
        <f t="shared" si="20"/>
        <v>0.19968766587043443</v>
      </c>
      <c r="AA51" s="31">
        <f>SUM(L$2:L51)-SUM(AB$2:AB51)</f>
        <v>1718.6910000000044</v>
      </c>
      <c r="AB51" s="44"/>
      <c r="AC51" s="40">
        <f t="shared" si="3"/>
        <v>239.25231956824575</v>
      </c>
      <c r="AD51" s="40">
        <f t="shared" si="4"/>
        <v>-360.74768043175425</v>
      </c>
    </row>
    <row r="52" spans="1:30" s="1" customFormat="1" x14ac:dyDescent="0.25">
      <c r="A52" s="9">
        <v>42940</v>
      </c>
      <c r="B52" s="143" t="s">
        <v>599</v>
      </c>
      <c r="C52" s="22"/>
      <c r="D52" s="16"/>
      <c r="E52" s="15">
        <v>6.81</v>
      </c>
      <c r="F52" s="16">
        <f t="shared" si="5"/>
        <v>600</v>
      </c>
      <c r="G52" s="17">
        <f t="shared" si="6"/>
        <v>4.082181666666659</v>
      </c>
      <c r="H52" s="15">
        <f t="shared" si="7"/>
        <v>2449.3089999999956</v>
      </c>
      <c r="I52" s="15">
        <f t="shared" si="0"/>
        <v>1636.6910000000039</v>
      </c>
      <c r="J52" s="33">
        <f t="shared" si="1"/>
        <v>0.66822560975361112</v>
      </c>
      <c r="K52" s="15">
        <f t="shared" si="2"/>
        <v>4085.9999999999995</v>
      </c>
      <c r="L52" s="15">
        <f t="shared" si="8"/>
        <v>-82.000000000000455</v>
      </c>
      <c r="M52" s="15">
        <f t="shared" si="9"/>
        <v>5</v>
      </c>
      <c r="N52" s="15">
        <f t="shared" si="10"/>
        <v>0</v>
      </c>
      <c r="O52" s="15"/>
      <c r="P52" s="32">
        <f t="shared" si="11"/>
        <v>2.7278183333333406</v>
      </c>
      <c r="Q52" s="31">
        <f t="shared" si="12"/>
        <v>140</v>
      </c>
      <c r="R52" s="35"/>
      <c r="S52" s="34">
        <f t="shared" si="13"/>
        <v>17405.691000000006</v>
      </c>
      <c r="T52" s="34">
        <f t="shared" si="14"/>
        <v>2555.9017621145385</v>
      </c>
      <c r="U52" s="34">
        <f t="shared" si="15"/>
        <v>3155.9017621145385</v>
      </c>
      <c r="V52" s="31">
        <f t="shared" si="16"/>
        <v>19855</v>
      </c>
      <c r="W52" s="32">
        <f t="shared" si="17"/>
        <v>6.2913872156453374</v>
      </c>
      <c r="X52" s="32">
        <f t="shared" si="18"/>
        <v>2.2092055489786784</v>
      </c>
      <c r="Y52" s="32">
        <f t="shared" si="19"/>
        <v>0.51861278435466218</v>
      </c>
      <c r="Z52" s="38">
        <f t="shared" si="20"/>
        <v>0.19011998637054658</v>
      </c>
      <c r="AA52" s="31">
        <f>SUM(L$2:L52)-SUM(AB$2:AB52)</f>
        <v>1636.6910000000039</v>
      </c>
      <c r="AB52" s="44"/>
      <c r="AC52" s="40">
        <f t="shared" si="3"/>
        <v>240.21624882525757</v>
      </c>
      <c r="AD52" s="40">
        <f t="shared" si="4"/>
        <v>-359.78375117474241</v>
      </c>
    </row>
    <row r="53" spans="1:30" s="1" customFormat="1" x14ac:dyDescent="0.25">
      <c r="A53" s="9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5"/>
        <v>1100</v>
      </c>
      <c r="G53" s="17">
        <f t="shared" si="6"/>
        <v>5.2950990909090869</v>
      </c>
      <c r="H53" s="15">
        <f t="shared" si="7"/>
        <v>5824.6089999999958</v>
      </c>
      <c r="I53" s="15">
        <f t="shared" si="0"/>
        <v>1589.3910000000042</v>
      </c>
      <c r="J53" s="33">
        <f t="shared" si="1"/>
        <v>0.27287514063175844</v>
      </c>
      <c r="K53" s="15">
        <f t="shared" si="2"/>
        <v>7414</v>
      </c>
      <c r="L53" s="15">
        <f t="shared" si="8"/>
        <v>-47.299999999999727</v>
      </c>
      <c r="M53" s="15">
        <f t="shared" si="9"/>
        <v>5.3</v>
      </c>
      <c r="N53" s="15">
        <f t="shared" si="10"/>
        <v>0</v>
      </c>
      <c r="O53" s="15"/>
      <c r="P53" s="32">
        <f t="shared" si="11"/>
        <v>1.4449009090909133</v>
      </c>
      <c r="Q53" s="31">
        <f t="shared" si="12"/>
        <v>-3375.3</v>
      </c>
      <c r="R53" s="35"/>
      <c r="S53" s="34">
        <f t="shared" si="13"/>
        <v>14030.391000000007</v>
      </c>
      <c r="T53" s="34">
        <f t="shared" si="14"/>
        <v>2081.6603857566774</v>
      </c>
      <c r="U53" s="34">
        <f t="shared" si="15"/>
        <v>3181.6603857566774</v>
      </c>
      <c r="V53" s="31">
        <f t="shared" si="16"/>
        <v>19855.000000000004</v>
      </c>
      <c r="W53" s="32">
        <f t="shared" si="17"/>
        <v>6.2404523401946914</v>
      </c>
      <c r="X53" s="32">
        <f t="shared" si="18"/>
        <v>0.94535324928560449</v>
      </c>
      <c r="Y53" s="32">
        <f t="shared" si="19"/>
        <v>0.4995476598053088</v>
      </c>
      <c r="Z53" s="38">
        <f t="shared" si="20"/>
        <v>0.34573143158973357</v>
      </c>
      <c r="AA53" s="31">
        <f>SUM(L$2:L53)-SUM(AB$2:AB53)</f>
        <v>1589.3910000000042</v>
      </c>
      <c r="AB53" s="44"/>
      <c r="AC53" s="40">
        <f t="shared" si="3"/>
        <v>235.69678108308668</v>
      </c>
      <c r="AD53" s="40">
        <f t="shared" si="4"/>
        <v>-864.30321891691335</v>
      </c>
    </row>
    <row r="54" spans="1:30" s="1" customFormat="1" x14ac:dyDescent="0.25">
      <c r="A54" s="9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5"/>
        <v>1600</v>
      </c>
      <c r="G54" s="17">
        <f t="shared" si="6"/>
        <v>5.7186931249999979</v>
      </c>
      <c r="H54" s="15">
        <f t="shared" si="7"/>
        <v>9149.908999999996</v>
      </c>
      <c r="I54" s="15">
        <f t="shared" si="0"/>
        <v>1474.091000000004</v>
      </c>
      <c r="J54" s="33">
        <f t="shared" si="1"/>
        <v>0.16110444377097119</v>
      </c>
      <c r="K54" s="15">
        <f t="shared" si="2"/>
        <v>10624</v>
      </c>
      <c r="L54" s="15">
        <f t="shared" si="8"/>
        <v>-115.30000000000018</v>
      </c>
      <c r="M54" s="15">
        <f t="shared" si="9"/>
        <v>5.3</v>
      </c>
      <c r="N54" s="15">
        <f t="shared" si="10"/>
        <v>0</v>
      </c>
      <c r="O54" s="15"/>
      <c r="P54" s="32">
        <f t="shared" si="11"/>
        <v>0.92130687500000175</v>
      </c>
      <c r="Q54" s="31">
        <f t="shared" si="12"/>
        <v>-3325.3</v>
      </c>
      <c r="R54" s="35"/>
      <c r="S54" s="34">
        <f t="shared" si="13"/>
        <v>10705.091000000008</v>
      </c>
      <c r="T54" s="34">
        <f t="shared" si="14"/>
        <v>1612.2125000000012</v>
      </c>
      <c r="U54" s="34">
        <f t="shared" si="15"/>
        <v>3212.2125000000015</v>
      </c>
      <c r="V54" s="31">
        <f t="shared" si="16"/>
        <v>19855.000000000004</v>
      </c>
      <c r="W54" s="32">
        <f t="shared" si="17"/>
        <v>6.1810979192690381</v>
      </c>
      <c r="X54" s="32">
        <f t="shared" si="18"/>
        <v>0.46240479426904013</v>
      </c>
      <c r="Y54" s="32">
        <f t="shared" si="19"/>
        <v>0.45890208073096161</v>
      </c>
      <c r="Z54" s="38">
        <f t="shared" si="20"/>
        <v>0.49809905166610219</v>
      </c>
      <c r="AA54" s="31">
        <f>SUM(L$2:L54)-SUM(AB$2:AB54)</f>
        <v>1474.091000000004</v>
      </c>
      <c r="AB54" s="44"/>
      <c r="AC54" s="40">
        <f t="shared" si="3"/>
        <v>221.89065579819339</v>
      </c>
      <c r="AD54" s="40">
        <f t="shared" si="4"/>
        <v>-1378.1093442018066</v>
      </c>
    </row>
    <row r="55" spans="1:30" s="1" customFormat="1" x14ac:dyDescent="0.25">
      <c r="A55" s="9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5"/>
        <v>2100</v>
      </c>
      <c r="G55" s="17">
        <f t="shared" si="6"/>
        <v>5.9358138095238075</v>
      </c>
      <c r="H55" s="15">
        <f t="shared" si="7"/>
        <v>12465.208999999995</v>
      </c>
      <c r="I55" s="15">
        <f t="shared" si="0"/>
        <v>1436.7910000000047</v>
      </c>
      <c r="J55" s="33">
        <f t="shared" si="1"/>
        <v>0.11526409224265753</v>
      </c>
      <c r="K55" s="15">
        <f t="shared" si="2"/>
        <v>13902</v>
      </c>
      <c r="L55" s="15">
        <f t="shared" si="8"/>
        <v>-37.299999999999272</v>
      </c>
      <c r="M55" s="15">
        <f t="shared" si="9"/>
        <v>5.3</v>
      </c>
      <c r="N55" s="15">
        <f t="shared" si="10"/>
        <v>0</v>
      </c>
      <c r="O55" s="15"/>
      <c r="P55" s="32">
        <f t="shared" si="11"/>
        <v>0.68418619047619256</v>
      </c>
      <c r="Q55" s="31">
        <f t="shared" si="12"/>
        <v>-3315.2999999999993</v>
      </c>
      <c r="R55" s="35"/>
      <c r="S55" s="34">
        <f t="shared" si="13"/>
        <v>7389.7910000000084</v>
      </c>
      <c r="T55" s="34">
        <f t="shared" si="14"/>
        <v>1116.2826283987929</v>
      </c>
      <c r="U55" s="34">
        <f t="shared" si="15"/>
        <v>3216.2826283987929</v>
      </c>
      <c r="V55" s="31">
        <f t="shared" si="16"/>
        <v>19855.000000000004</v>
      </c>
      <c r="W55" s="32">
        <f t="shared" si="17"/>
        <v>6.1732758883458869</v>
      </c>
      <c r="X55" s="32">
        <f t="shared" si="18"/>
        <v>0.23746207882207937</v>
      </c>
      <c r="Y55" s="32">
        <f t="shared" si="19"/>
        <v>0.44672411165411319</v>
      </c>
      <c r="Z55" s="38">
        <f t="shared" si="20"/>
        <v>0.65292769405824025</v>
      </c>
      <c r="AA55" s="31">
        <f>SUM(L$2:L55)-SUM(AB$2:AB55)</f>
        <v>1436.7910000000047</v>
      </c>
      <c r="AB55" s="44"/>
      <c r="AC55" s="40">
        <f t="shared" si="3"/>
        <v>216.92939645015178</v>
      </c>
      <c r="AD55" s="40">
        <f t="shared" si="4"/>
        <v>-1883.0706035498483</v>
      </c>
    </row>
    <row r="56" spans="1:30" s="1" customFormat="1" x14ac:dyDescent="0.25">
      <c r="A56" s="9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5"/>
        <v>1700</v>
      </c>
      <c r="G56" s="17">
        <f t="shared" si="6"/>
        <v>5.7512617647058795</v>
      </c>
      <c r="H56" s="15">
        <f t="shared" si="7"/>
        <v>9777.144999999995</v>
      </c>
      <c r="I56" s="15">
        <f t="shared" si="0"/>
        <v>1680.855000000005</v>
      </c>
      <c r="J56" s="33">
        <f t="shared" si="1"/>
        <v>0.1719167507488133</v>
      </c>
      <c r="K56" s="15">
        <f t="shared" si="2"/>
        <v>11458</v>
      </c>
      <c r="L56" s="15">
        <f t="shared" si="8"/>
        <v>244.06400000000031</v>
      </c>
      <c r="M56" s="15">
        <f t="shared" si="9"/>
        <v>5.24</v>
      </c>
      <c r="N56" s="15">
        <f t="shared" si="10"/>
        <v>2.6960000000000002</v>
      </c>
      <c r="O56" s="15"/>
      <c r="P56" s="32">
        <f t="shared" si="11"/>
        <v>0.98873823529412075</v>
      </c>
      <c r="Q56" s="31">
        <f t="shared" si="12"/>
        <v>2688.0640000000003</v>
      </c>
      <c r="R56" s="35"/>
      <c r="S56" s="34">
        <f t="shared" si="13"/>
        <v>10077.855000000009</v>
      </c>
      <c r="T56" s="34">
        <f t="shared" si="14"/>
        <v>1495.2307121661734</v>
      </c>
      <c r="U56" s="34">
        <f t="shared" si="15"/>
        <v>3195.2307121661734</v>
      </c>
      <c r="V56" s="31">
        <f t="shared" si="16"/>
        <v>19855.000000000004</v>
      </c>
      <c r="W56" s="32">
        <f t="shared" si="17"/>
        <v>6.2139487844805776</v>
      </c>
      <c r="X56" s="32">
        <f t="shared" si="18"/>
        <v>0.46268701977469817</v>
      </c>
      <c r="Y56" s="32">
        <f t="shared" si="19"/>
        <v>0.52605121551942258</v>
      </c>
      <c r="Z56" s="38">
        <f t="shared" si="20"/>
        <v>0.53204295812727176</v>
      </c>
      <c r="AA56" s="31">
        <f>SUM(L$2:L56)-SUM(AB$2:AB56)</f>
        <v>1680.855000000005</v>
      </c>
      <c r="AB56" s="44"/>
      <c r="AC56" s="40">
        <f t="shared" si="3"/>
        <v>249.2603223293776</v>
      </c>
      <c r="AD56" s="40">
        <f t="shared" si="4"/>
        <v>-1450.7396776706223</v>
      </c>
    </row>
    <row r="57" spans="1:30" s="1" customFormat="1" x14ac:dyDescent="0.25">
      <c r="A57" s="9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5"/>
        <v>2200</v>
      </c>
      <c r="G57" s="17">
        <f t="shared" si="6"/>
        <v>5.9511113636363611</v>
      </c>
      <c r="H57" s="15">
        <f t="shared" si="7"/>
        <v>13092.444999999994</v>
      </c>
      <c r="I57" s="15">
        <f t="shared" si="0"/>
        <v>1471.5550000000057</v>
      </c>
      <c r="J57" s="33">
        <f t="shared" si="1"/>
        <v>0.11239726422375702</v>
      </c>
      <c r="K57" s="15">
        <f t="shared" si="2"/>
        <v>14564</v>
      </c>
      <c r="L57" s="15">
        <f t="shared" si="8"/>
        <v>-209.29999999999927</v>
      </c>
      <c r="M57" s="15">
        <f t="shared" si="9"/>
        <v>5.3</v>
      </c>
      <c r="N57" s="15">
        <f t="shared" si="10"/>
        <v>0</v>
      </c>
      <c r="O57" s="15"/>
      <c r="P57" s="32">
        <f t="shared" si="11"/>
        <v>0.66888863636363904</v>
      </c>
      <c r="Q57" s="31">
        <f t="shared" si="12"/>
        <v>-3315.2999999999993</v>
      </c>
      <c r="R57" s="35"/>
      <c r="S57" s="34">
        <f t="shared" si="13"/>
        <v>6762.5550000000094</v>
      </c>
      <c r="T57" s="34">
        <f t="shared" si="14"/>
        <v>1021.5339879154093</v>
      </c>
      <c r="U57" s="34">
        <f t="shared" si="15"/>
        <v>3221.5339879154094</v>
      </c>
      <c r="V57" s="31">
        <f t="shared" si="16"/>
        <v>19855.000000000004</v>
      </c>
      <c r="W57" s="32">
        <f t="shared" si="17"/>
        <v>6.1632129521153303</v>
      </c>
      <c r="X57" s="32">
        <f t="shared" si="18"/>
        <v>0.21210158847896921</v>
      </c>
      <c r="Y57" s="32">
        <f t="shared" si="19"/>
        <v>0.45678704788466984</v>
      </c>
      <c r="Z57" s="38">
        <f t="shared" si="20"/>
        <v>0.68290448222884537</v>
      </c>
      <c r="AA57" s="31">
        <f>SUM(L$2:L57)-SUM(AB$2:AB57)</f>
        <v>1471.5550000000057</v>
      </c>
      <c r="AB57" s="44"/>
      <c r="AC57" s="40">
        <f t="shared" si="3"/>
        <v>222.17813028700994</v>
      </c>
      <c r="AD57" s="40">
        <f t="shared" si="4"/>
        <v>-1977.8218697129901</v>
      </c>
    </row>
    <row r="58" spans="1:30" s="1" customFormat="1" x14ac:dyDescent="0.25">
      <c r="A58" s="9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5"/>
        <v>2700</v>
      </c>
      <c r="G58" s="17">
        <f t="shared" si="6"/>
        <v>6.0436092592592567</v>
      </c>
      <c r="H58" s="15">
        <f t="shared" si="7"/>
        <v>16317.744999999994</v>
      </c>
      <c r="I58" s="15">
        <f t="shared" si="0"/>
        <v>1070.2550000000065</v>
      </c>
      <c r="J58" s="33">
        <f t="shared" si="1"/>
        <v>6.5588413104874982E-2</v>
      </c>
      <c r="K58" s="15">
        <f t="shared" si="2"/>
        <v>17388</v>
      </c>
      <c r="L58" s="15">
        <f t="shared" si="8"/>
        <v>-401.29999999999927</v>
      </c>
      <c r="M58" s="15">
        <f t="shared" si="9"/>
        <v>5.3</v>
      </c>
      <c r="N58" s="15">
        <f t="shared" si="10"/>
        <v>0</v>
      </c>
      <c r="O58" s="15"/>
      <c r="P58" s="32">
        <f t="shared" si="11"/>
        <v>0.39639074074074365</v>
      </c>
      <c r="Q58" s="31">
        <f t="shared" si="12"/>
        <v>-3225.2999999999993</v>
      </c>
      <c r="R58" s="35"/>
      <c r="S58" s="34">
        <f t="shared" si="13"/>
        <v>3537.2550000000101</v>
      </c>
      <c r="T58" s="34">
        <f t="shared" si="14"/>
        <v>549.26319875776551</v>
      </c>
      <c r="U58" s="34">
        <f t="shared" si="15"/>
        <v>3249.2631987577656</v>
      </c>
      <c r="V58" s="31">
        <f t="shared" si="16"/>
        <v>19855.000000000004</v>
      </c>
      <c r="W58" s="32">
        <f t="shared" si="17"/>
        <v>6.1106160952399362</v>
      </c>
      <c r="X58" s="32">
        <f t="shared" si="18"/>
        <v>6.7006835980679469E-2</v>
      </c>
      <c r="Y58" s="32">
        <f t="shared" si="19"/>
        <v>0.32938390476006418</v>
      </c>
      <c r="Z58" s="38">
        <f t="shared" si="20"/>
        <v>0.83095761557027581</v>
      </c>
      <c r="AA58" s="31">
        <f>SUM(L$2:L58)-SUM(AB$2:AB58)</f>
        <v>1070.2550000000065</v>
      </c>
      <c r="AB58" s="44"/>
      <c r="AC58" s="40">
        <f t="shared" si="3"/>
        <v>166.10557026397618</v>
      </c>
      <c r="AD58" s="40">
        <f t="shared" si="4"/>
        <v>-2533.894429736024</v>
      </c>
    </row>
    <row r="59" spans="1:30" s="1" customFormat="1" x14ac:dyDescent="0.25">
      <c r="A59" s="9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5"/>
        <v>3200</v>
      </c>
      <c r="G59" s="17">
        <f t="shared" si="6"/>
        <v>6.0931390624999979</v>
      </c>
      <c r="H59" s="15">
        <f t="shared" si="7"/>
        <v>19498.044999999995</v>
      </c>
      <c r="I59" s="15">
        <f t="shared" si="0"/>
        <v>821.95500000000538</v>
      </c>
      <c r="J59" s="33">
        <f t="shared" si="1"/>
        <v>4.2155764847193952E-2</v>
      </c>
      <c r="K59" s="15">
        <f t="shared" si="2"/>
        <v>20320</v>
      </c>
      <c r="L59" s="15">
        <f t="shared" si="8"/>
        <v>-248.30000000000109</v>
      </c>
      <c r="M59" s="15">
        <f t="shared" si="9"/>
        <v>5.3</v>
      </c>
      <c r="N59" s="15">
        <f t="shared" si="10"/>
        <v>0</v>
      </c>
      <c r="O59" s="15"/>
      <c r="P59" s="32">
        <f t="shared" si="11"/>
        <v>0.25686093750000172</v>
      </c>
      <c r="Q59" s="31">
        <f t="shared" si="12"/>
        <v>-3180.3000000000011</v>
      </c>
      <c r="R59" s="35"/>
      <c r="S59" s="34">
        <f t="shared" si="13"/>
        <v>356.95500000000902</v>
      </c>
      <c r="T59" s="34">
        <f t="shared" si="14"/>
        <v>56.213385826773077</v>
      </c>
      <c r="U59" s="34">
        <f t="shared" si="15"/>
        <v>3256.213385826773</v>
      </c>
      <c r="V59" s="31">
        <f t="shared" si="16"/>
        <v>19855.000000000004</v>
      </c>
      <c r="W59" s="32">
        <f t="shared" si="17"/>
        <v>6.0975733612613645</v>
      </c>
      <c r="X59" s="32">
        <f t="shared" si="18"/>
        <v>4.4342987613665841E-3</v>
      </c>
      <c r="Y59" s="32">
        <f t="shared" si="19"/>
        <v>0.25242663873863513</v>
      </c>
      <c r="Z59" s="38">
        <f t="shared" si="20"/>
        <v>0.98273657799226199</v>
      </c>
      <c r="AA59" s="31">
        <f>SUM(L$2:L59)-SUM(AB$2:AB59)</f>
        <v>821.95500000000538</v>
      </c>
      <c r="AB59" s="44"/>
      <c r="AC59" s="40">
        <f t="shared" si="3"/>
        <v>129.3770114173237</v>
      </c>
      <c r="AD59" s="40">
        <f t="shared" si="4"/>
        <v>-3070.6229885826765</v>
      </c>
    </row>
    <row r="60" spans="1:30" s="1" customFormat="1" x14ac:dyDescent="0.25">
      <c r="A60" s="9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5"/>
        <v>3700</v>
      </c>
      <c r="G60" s="17">
        <f t="shared" si="6"/>
        <v>6.1238770270270253</v>
      </c>
      <c r="H60" s="15">
        <f t="shared" si="7"/>
        <v>22658.344999999994</v>
      </c>
      <c r="I60" s="15">
        <f t="shared" si="0"/>
        <v>688.65500000000611</v>
      </c>
      <c r="J60" s="33">
        <f t="shared" si="1"/>
        <v>3.0392996487607772E-2</v>
      </c>
      <c r="K60" s="15">
        <f t="shared" si="2"/>
        <v>23347</v>
      </c>
      <c r="L60" s="15">
        <f t="shared" si="8"/>
        <v>-133.29999999999927</v>
      </c>
      <c r="M60" s="15">
        <f t="shared" si="9"/>
        <v>5.3</v>
      </c>
      <c r="N60" s="15">
        <f t="shared" si="10"/>
        <v>0</v>
      </c>
      <c r="O60" s="15"/>
      <c r="P60" s="32">
        <f t="shared" si="11"/>
        <v>0.18612297297297431</v>
      </c>
      <c r="Q60" s="31">
        <f t="shared" si="12"/>
        <v>-3160.2999999999993</v>
      </c>
      <c r="R60" s="35"/>
      <c r="S60" s="34">
        <f t="shared" si="13"/>
        <v>-2803.3449999999903</v>
      </c>
      <c r="T60" s="34">
        <f t="shared" si="14"/>
        <v>-444.2702060221855</v>
      </c>
      <c r="U60" s="34">
        <f t="shared" si="15"/>
        <v>3255.7297939778146</v>
      </c>
      <c r="V60" s="31">
        <f t="shared" si="16"/>
        <v>19855.000000000004</v>
      </c>
      <c r="W60" s="32">
        <f t="shared" si="17"/>
        <v>6.0984790681112955</v>
      </c>
      <c r="X60" s="32">
        <f t="shared" si="18"/>
        <v>-2.5397958915729824E-2</v>
      </c>
      <c r="Y60" s="32">
        <f t="shared" si="19"/>
        <v>0.21152093188870413</v>
      </c>
      <c r="Z60" s="38">
        <f t="shared" si="20"/>
        <v>1.1364579477215708</v>
      </c>
      <c r="AA60" s="31">
        <f>SUM(L$2:L60)-SUM(AB$2:AB60)</f>
        <v>688.65500000000611</v>
      </c>
      <c r="AB60" s="44"/>
      <c r="AC60" s="40">
        <f t="shared" si="3"/>
        <v>109.082515451665</v>
      </c>
      <c r="AD60" s="40">
        <f t="shared" si="4"/>
        <v>-3590.9174845483349</v>
      </c>
    </row>
    <row r="61" spans="1:30" s="1" customFormat="1" x14ac:dyDescent="0.25">
      <c r="A61" s="9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5"/>
        <v>3300</v>
      </c>
      <c r="G61" s="17">
        <f t="shared" si="6"/>
        <v>6.0879275757575746</v>
      </c>
      <c r="H61" s="15">
        <f t="shared" si="7"/>
        <v>20090.160999999996</v>
      </c>
      <c r="I61" s="15">
        <f t="shared" si="0"/>
        <v>1161.8390000000036</v>
      </c>
      <c r="J61" s="33">
        <f t="shared" si="1"/>
        <v>5.7831243861112179E-2</v>
      </c>
      <c r="K61" s="15">
        <f t="shared" si="2"/>
        <v>21252</v>
      </c>
      <c r="L61" s="15">
        <f t="shared" si="8"/>
        <v>473.18399999999747</v>
      </c>
      <c r="M61" s="15">
        <f t="shared" si="9"/>
        <v>5.24</v>
      </c>
      <c r="N61" s="15">
        <f t="shared" si="10"/>
        <v>2.5760000000000001</v>
      </c>
      <c r="O61" s="15"/>
      <c r="P61" s="32">
        <f t="shared" si="11"/>
        <v>0.3520724242424258</v>
      </c>
      <c r="Q61" s="31">
        <f t="shared" si="12"/>
        <v>2568.1839999999975</v>
      </c>
      <c r="R61" s="35"/>
      <c r="S61" s="34">
        <f t="shared" si="13"/>
        <v>-235.16099999999278</v>
      </c>
      <c r="T61" s="34">
        <f t="shared" si="14"/>
        <v>-36.515683229812545</v>
      </c>
      <c r="U61" s="34">
        <f t="shared" si="15"/>
        <v>3263.4843167701874</v>
      </c>
      <c r="V61" s="31">
        <f t="shared" si="16"/>
        <v>19855.000000000004</v>
      </c>
      <c r="W61" s="32">
        <f t="shared" si="17"/>
        <v>6.0839881772896476</v>
      </c>
      <c r="X61" s="32">
        <f t="shared" si="18"/>
        <v>-3.9393984679270133E-3</v>
      </c>
      <c r="Y61" s="32">
        <f t="shared" si="19"/>
        <v>0.35601182271035281</v>
      </c>
      <c r="Z61" s="38">
        <f t="shared" si="20"/>
        <v>1.0111891707406615</v>
      </c>
      <c r="AA61" s="31">
        <f>SUM(L$2:L61)-SUM(AB$2:AB61)</f>
        <v>1161.8390000000036</v>
      </c>
      <c r="AB61" s="44"/>
      <c r="AC61" s="40">
        <f t="shared" si="3"/>
        <v>180.31957771739187</v>
      </c>
      <c r="AD61" s="40">
        <f t="shared" si="4"/>
        <v>-3119.6804222826081</v>
      </c>
    </row>
    <row r="62" spans="1:30" s="1" customFormat="1" x14ac:dyDescent="0.25">
      <c r="A62" s="9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5"/>
        <v>2900</v>
      </c>
      <c r="G62" s="17">
        <f t="shared" si="6"/>
        <v>6.0296596551724138</v>
      </c>
      <c r="H62" s="15">
        <f t="shared" si="7"/>
        <v>17486.012999999999</v>
      </c>
      <c r="I62" s="15">
        <f t="shared" si="0"/>
        <v>1450.987000000001</v>
      </c>
      <c r="J62" s="33">
        <f t="shared" si="1"/>
        <v>8.2979865107043027E-2</v>
      </c>
      <c r="K62" s="15">
        <f t="shared" si="2"/>
        <v>18937</v>
      </c>
      <c r="L62" s="15">
        <f t="shared" si="8"/>
        <v>289.14799999999741</v>
      </c>
      <c r="M62" s="15">
        <f t="shared" si="9"/>
        <v>5.24</v>
      </c>
      <c r="N62" s="15">
        <f t="shared" si="10"/>
        <v>2.6120000000000001</v>
      </c>
      <c r="O62" s="15"/>
      <c r="P62" s="32">
        <f t="shared" si="11"/>
        <v>0.50034034482758649</v>
      </c>
      <c r="Q62" s="31">
        <f t="shared" si="12"/>
        <v>2604.1479999999974</v>
      </c>
      <c r="R62" s="35"/>
      <c r="S62" s="34">
        <f t="shared" si="13"/>
        <v>2368.9870000000046</v>
      </c>
      <c r="T62" s="34">
        <f t="shared" si="14"/>
        <v>362.78514548238968</v>
      </c>
      <c r="U62" s="34">
        <f t="shared" si="15"/>
        <v>3262.7851454823895</v>
      </c>
      <c r="V62" s="31">
        <f t="shared" si="16"/>
        <v>19855.000000000004</v>
      </c>
      <c r="W62" s="32">
        <f t="shared" si="17"/>
        <v>6.0852918947148522</v>
      </c>
      <c r="X62" s="32">
        <f t="shared" si="18"/>
        <v>5.5632239542438455E-2</v>
      </c>
      <c r="Y62" s="32">
        <f t="shared" si="19"/>
        <v>0.44470810528514804</v>
      </c>
      <c r="Z62" s="38">
        <f t="shared" si="20"/>
        <v>0.88881120597698648</v>
      </c>
      <c r="AA62" s="31">
        <f>SUM(L$2:L62)-SUM(AB$2:AB62)</f>
        <v>1450.987000000001</v>
      </c>
      <c r="AB62" s="44"/>
      <c r="AC62" s="40">
        <f t="shared" si="3"/>
        <v>222.09211431853001</v>
      </c>
      <c r="AD62" s="40">
        <f t="shared" si="4"/>
        <v>-2677.9078856814699</v>
      </c>
    </row>
    <row r="63" spans="1:30" s="1" customFormat="1" x14ac:dyDescent="0.25">
      <c r="A63" s="9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5"/>
        <v>2500</v>
      </c>
      <c r="G63" s="17">
        <f t="shared" si="6"/>
        <v>5.9383603999999997</v>
      </c>
      <c r="H63" s="15">
        <f t="shared" si="7"/>
        <v>14845.900999999998</v>
      </c>
      <c r="I63" s="15">
        <f t="shared" si="0"/>
        <v>1704.099000000002</v>
      </c>
      <c r="J63" s="33">
        <f t="shared" si="1"/>
        <v>0.11478582539382427</v>
      </c>
      <c r="K63" s="15">
        <f t="shared" si="2"/>
        <v>16550</v>
      </c>
      <c r="L63" s="15">
        <f t="shared" si="8"/>
        <v>253.11200000000099</v>
      </c>
      <c r="M63" s="15">
        <f t="shared" si="9"/>
        <v>5.24</v>
      </c>
      <c r="N63" s="15">
        <f t="shared" si="10"/>
        <v>2.6480000000000001</v>
      </c>
      <c r="O63" s="15"/>
      <c r="P63" s="32">
        <f t="shared" si="11"/>
        <v>0.68163960000000046</v>
      </c>
      <c r="Q63" s="31">
        <f t="shared" si="12"/>
        <v>2640.112000000001</v>
      </c>
      <c r="R63" s="35"/>
      <c r="S63" s="34">
        <f t="shared" si="13"/>
        <v>5009.0990000000056</v>
      </c>
      <c r="T63" s="34">
        <f t="shared" si="14"/>
        <v>756.66148036253855</v>
      </c>
      <c r="U63" s="34">
        <f t="shared" si="15"/>
        <v>3256.6614803625384</v>
      </c>
      <c r="V63" s="31">
        <f t="shared" si="16"/>
        <v>19855.000000000004</v>
      </c>
      <c r="W63" s="32">
        <f t="shared" si="17"/>
        <v>6.0967343765154567</v>
      </c>
      <c r="X63" s="32">
        <f t="shared" si="18"/>
        <v>0.15837397651545704</v>
      </c>
      <c r="Y63" s="32">
        <f t="shared" si="19"/>
        <v>0.52326562348454342</v>
      </c>
      <c r="Z63" s="38">
        <f t="shared" si="20"/>
        <v>0.76765731258064152</v>
      </c>
      <c r="AA63" s="31">
        <f>SUM(L$2:L63)-SUM(AB$2:AB63)</f>
        <v>1704.099000000002</v>
      </c>
      <c r="AB63" s="44"/>
      <c r="AC63" s="40">
        <f t="shared" si="3"/>
        <v>257.28805898791575</v>
      </c>
      <c r="AD63" s="40">
        <f t="shared" si="4"/>
        <v>-2242.711941012084</v>
      </c>
    </row>
    <row r="64" spans="1:30" s="1" customFormat="1" x14ac:dyDescent="0.25">
      <c r="A64" s="9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5"/>
        <v>2100</v>
      </c>
      <c r="G64" s="17">
        <f t="shared" si="6"/>
        <v>5.804669047619047</v>
      </c>
      <c r="H64" s="15">
        <f t="shared" si="7"/>
        <v>12189.804999999998</v>
      </c>
      <c r="I64" s="15">
        <f t="shared" si="0"/>
        <v>1796.1950000000015</v>
      </c>
      <c r="J64" s="33">
        <f t="shared" si="1"/>
        <v>0.14735223410054565</v>
      </c>
      <c r="K64" s="15">
        <f t="shared" si="2"/>
        <v>13986</v>
      </c>
      <c r="L64" s="15">
        <f t="shared" si="8"/>
        <v>92.095999999999549</v>
      </c>
      <c r="M64" s="15">
        <f t="shared" si="9"/>
        <v>5.24</v>
      </c>
      <c r="N64" s="15">
        <f t="shared" si="10"/>
        <v>2.6640000000000001</v>
      </c>
      <c r="O64" s="15"/>
      <c r="P64" s="32">
        <f t="shared" si="11"/>
        <v>0.85533095238095314</v>
      </c>
      <c r="Q64" s="31">
        <f t="shared" si="12"/>
        <v>2656.0959999999995</v>
      </c>
      <c r="R64" s="35"/>
      <c r="S64" s="34">
        <f t="shared" si="13"/>
        <v>7665.1950000000052</v>
      </c>
      <c r="T64" s="34">
        <f t="shared" si="14"/>
        <v>1150.930180180181</v>
      </c>
      <c r="U64" s="34">
        <f t="shared" si="15"/>
        <v>3250.9301801801812</v>
      </c>
      <c r="V64" s="31">
        <f t="shared" si="16"/>
        <v>19855.000000000004</v>
      </c>
      <c r="W64" s="32">
        <f t="shared" si="17"/>
        <v>6.1074827509520828</v>
      </c>
      <c r="X64" s="32">
        <f t="shared" si="18"/>
        <v>0.30281370333303581</v>
      </c>
      <c r="Y64" s="32">
        <f t="shared" si="19"/>
        <v>0.55251724904791732</v>
      </c>
      <c r="Z64" s="38">
        <f t="shared" si="20"/>
        <v>0.64596896383779256</v>
      </c>
      <c r="AA64" s="31">
        <f>SUM(L$2:L64)-SUM(AB$2:AB64)</f>
        <v>1796.1950000000015</v>
      </c>
      <c r="AB64" s="44"/>
      <c r="AC64" s="40">
        <f t="shared" si="3"/>
        <v>269.56409947447474</v>
      </c>
      <c r="AD64" s="40">
        <f t="shared" si="4"/>
        <v>-1830.4359005255253</v>
      </c>
    </row>
    <row r="65" spans="1:30" s="1" customFormat="1" x14ac:dyDescent="0.25">
      <c r="A65" s="9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5"/>
        <v>2600</v>
      </c>
      <c r="G65" s="17">
        <f t="shared" si="6"/>
        <v>5.9577326923076912</v>
      </c>
      <c r="H65" s="15">
        <f t="shared" si="7"/>
        <v>15490.104999999998</v>
      </c>
      <c r="I65" s="15">
        <f t="shared" si="0"/>
        <v>1643.8950000000023</v>
      </c>
      <c r="J65" s="33">
        <f t="shared" si="1"/>
        <v>0.10612549107962811</v>
      </c>
      <c r="K65" s="15">
        <f t="shared" si="2"/>
        <v>17134</v>
      </c>
      <c r="L65" s="15">
        <f t="shared" si="8"/>
        <v>-152.29999999999927</v>
      </c>
      <c r="M65" s="15">
        <f t="shared" si="9"/>
        <v>5.3</v>
      </c>
      <c r="N65" s="15">
        <f t="shared" si="10"/>
        <v>0</v>
      </c>
      <c r="O65" s="15"/>
      <c r="P65" s="32">
        <f t="shared" si="11"/>
        <v>0.63226730769230866</v>
      </c>
      <c r="Q65" s="31">
        <f t="shared" si="12"/>
        <v>-3300.2999999999993</v>
      </c>
      <c r="R65" s="35"/>
      <c r="S65" s="34">
        <f t="shared" si="13"/>
        <v>4364.8950000000059</v>
      </c>
      <c r="T65" s="34">
        <f t="shared" si="14"/>
        <v>662.3512898330813</v>
      </c>
      <c r="U65" s="34">
        <f t="shared" si="15"/>
        <v>3262.3512898330814</v>
      </c>
      <c r="V65" s="31">
        <f t="shared" si="16"/>
        <v>19855.000000000004</v>
      </c>
      <c r="W65" s="32">
        <f t="shared" si="17"/>
        <v>6.0861011693856817</v>
      </c>
      <c r="X65" s="32">
        <f t="shared" si="18"/>
        <v>0.12836847707799048</v>
      </c>
      <c r="Y65" s="32">
        <f t="shared" si="19"/>
        <v>0.50389883061431817</v>
      </c>
      <c r="Z65" s="38">
        <f t="shared" si="20"/>
        <v>0.79697119317062548</v>
      </c>
      <c r="AA65" s="31">
        <f>SUM(L$2:L65)-SUM(AB$2:AB65)</f>
        <v>1643.8950000000023</v>
      </c>
      <c r="AB65" s="44"/>
      <c r="AC65" s="40">
        <f t="shared" si="3"/>
        <v>249.32823254931751</v>
      </c>
      <c r="AD65" s="40">
        <f t="shared" si="4"/>
        <v>-2350.6717674506826</v>
      </c>
    </row>
    <row r="66" spans="1:30" s="1" customFormat="1" x14ac:dyDescent="0.25">
      <c r="A66" s="9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5"/>
        <v>3100</v>
      </c>
      <c r="G66" s="17">
        <f t="shared" si="6"/>
        <v>6.0436790322580629</v>
      </c>
      <c r="H66" s="15">
        <f t="shared" si="7"/>
        <v>18735.404999999995</v>
      </c>
      <c r="I66" s="15">
        <f t="shared" ref="I66:I96" si="21">-H66+K66</f>
        <v>1352.5950000000048</v>
      </c>
      <c r="J66" s="33">
        <f t="shared" ref="J66:J96" si="22">(E66-G66)/G66</f>
        <v>7.2194596273739836E-2</v>
      </c>
      <c r="K66" s="15">
        <f t="shared" ref="K66:K96" si="23">F66*E66</f>
        <v>20088</v>
      </c>
      <c r="L66" s="15">
        <f t="shared" si="8"/>
        <v>-291.29999999999745</v>
      </c>
      <c r="M66" s="15">
        <f t="shared" si="9"/>
        <v>5.3</v>
      </c>
      <c r="N66" s="15">
        <f t="shared" si="10"/>
        <v>0</v>
      </c>
      <c r="O66" s="15"/>
      <c r="P66" s="32">
        <f t="shared" si="11"/>
        <v>0.43632096774193752</v>
      </c>
      <c r="Q66" s="31">
        <f t="shared" si="12"/>
        <v>-3245.2999999999975</v>
      </c>
      <c r="R66" s="35"/>
      <c r="S66" s="34">
        <f t="shared" si="13"/>
        <v>1119.5950000000084</v>
      </c>
      <c r="T66" s="34">
        <f t="shared" si="14"/>
        <v>172.7770061728408</v>
      </c>
      <c r="U66" s="34">
        <f t="shared" si="15"/>
        <v>3272.7770061728406</v>
      </c>
      <c r="V66" s="31">
        <f t="shared" si="16"/>
        <v>19855.000000000004</v>
      </c>
      <c r="W66" s="32">
        <f t="shared" si="17"/>
        <v>6.066713363773685</v>
      </c>
      <c r="X66" s="32">
        <f t="shared" si="18"/>
        <v>2.3034331515622064E-2</v>
      </c>
      <c r="Y66" s="32">
        <f t="shared" si="19"/>
        <v>0.41328663622631545</v>
      </c>
      <c r="Z66" s="38">
        <f t="shared" si="20"/>
        <v>0.94720782813892823</v>
      </c>
      <c r="AA66" s="31">
        <f>SUM(L$2:L66)-SUM(AB$2:AB66)</f>
        <v>1352.5950000000048</v>
      </c>
      <c r="AB66" s="44"/>
      <c r="AC66" s="40">
        <f t="shared" ref="AC66:AC129" si="24">I66/E66*(1-0.0005)</f>
        <v>208.62942939814889</v>
      </c>
      <c r="AD66" s="40">
        <f t="shared" ref="AD66:AD129" si="25">AC66-F66</f>
        <v>-2891.3705706018509</v>
      </c>
    </row>
    <row r="67" spans="1:30" s="1" customFormat="1" x14ac:dyDescent="0.25">
      <c r="A67" s="9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ref="F67:F130" si="26">IF(C67="买",F66+D67,F66-D67)</f>
        <v>2700</v>
      </c>
      <c r="G67" s="17">
        <f t="shared" ref="G67:G96" si="27">H67/F67</f>
        <v>5.9612196296296274</v>
      </c>
      <c r="H67" s="15">
        <f t="shared" ref="H67:H96" si="28">IF(C67="买",H66+D67*E67+M67+N67,H66+-1*D67*E67+M67+N67)+O66</f>
        <v>16095.292999999994</v>
      </c>
      <c r="I67" s="15">
        <f t="shared" si="21"/>
        <v>1778.7070000000058</v>
      </c>
      <c r="J67" s="33">
        <f t="shared" si="22"/>
        <v>0.11051100467695786</v>
      </c>
      <c r="K67" s="15">
        <f t="shared" si="23"/>
        <v>17874</v>
      </c>
      <c r="L67" s="15">
        <f t="shared" ref="L67:L96" si="29">I67-I66</f>
        <v>426.11200000000099</v>
      </c>
      <c r="M67" s="15">
        <f t="shared" ref="M67:M71" si="30">IF(D67*E67*5/10000&gt;5,D67*E67*5/10000,5)+(D67/1000)*0.6</f>
        <v>5.24</v>
      </c>
      <c r="N67" s="15">
        <f t="shared" si="10"/>
        <v>2.6480000000000001</v>
      </c>
      <c r="O67" s="15"/>
      <c r="P67" s="32">
        <f t="shared" si="11"/>
        <v>0.65878037037037274</v>
      </c>
      <c r="Q67" s="31">
        <f t="shared" si="12"/>
        <v>2640.112000000001</v>
      </c>
      <c r="R67" s="35"/>
      <c r="S67" s="34">
        <f t="shared" si="13"/>
        <v>3759.7070000000094</v>
      </c>
      <c r="T67" s="34">
        <f t="shared" si="14"/>
        <v>567.93157099698021</v>
      </c>
      <c r="U67" s="34">
        <f t="shared" si="15"/>
        <v>3267.9315709969801</v>
      </c>
      <c r="V67" s="31">
        <f t="shared" si="16"/>
        <v>19855.000000000004</v>
      </c>
      <c r="W67" s="32">
        <f t="shared" si="17"/>
        <v>6.0757086152641326</v>
      </c>
      <c r="X67" s="32">
        <f t="shared" si="18"/>
        <v>0.11448898563450527</v>
      </c>
      <c r="Y67" s="32">
        <f t="shared" si="19"/>
        <v>0.54429138473586747</v>
      </c>
      <c r="Z67" s="38">
        <f t="shared" si="20"/>
        <v>0.82621069056727048</v>
      </c>
      <c r="AA67" s="31">
        <f>SUM(L$2:L67)-SUM(AB$2:AB67)</f>
        <v>1778.7070000000058</v>
      </c>
      <c r="AB67" s="44"/>
      <c r="AC67" s="40">
        <f t="shared" si="24"/>
        <v>268.55251457704014</v>
      </c>
      <c r="AD67" s="40">
        <f t="shared" si="25"/>
        <v>-2431.4474854229597</v>
      </c>
    </row>
    <row r="68" spans="1:30" s="1" customFormat="1" x14ac:dyDescent="0.25">
      <c r="A68" s="9">
        <v>42990</v>
      </c>
      <c r="B68" s="20"/>
      <c r="C68" s="22" t="s">
        <v>63</v>
      </c>
      <c r="D68" s="16">
        <v>500</v>
      </c>
      <c r="E68" s="15">
        <v>6.45</v>
      </c>
      <c r="F68" s="16">
        <f t="shared" si="26"/>
        <v>3200</v>
      </c>
      <c r="G68" s="17">
        <f t="shared" si="27"/>
        <v>6.0392478124999975</v>
      </c>
      <c r="H68" s="15">
        <f t="shared" si="28"/>
        <v>19325.592999999993</v>
      </c>
      <c r="I68" s="15">
        <f t="shared" si="21"/>
        <v>1314.4070000000065</v>
      </c>
      <c r="J68" s="33">
        <f t="shared" si="22"/>
        <v>6.8013799110847928E-2</v>
      </c>
      <c r="K68" s="15">
        <f t="shared" si="23"/>
        <v>20640</v>
      </c>
      <c r="L68" s="15">
        <f t="shared" si="29"/>
        <v>-464.29999999999927</v>
      </c>
      <c r="M68" s="15">
        <f t="shared" si="30"/>
        <v>5.3</v>
      </c>
      <c r="N68" s="15">
        <f t="shared" ref="N68:N131" si="31">IF(C68="卖",D68*E68/1000,0)</f>
        <v>0</v>
      </c>
      <c r="O68" s="15"/>
      <c r="P68" s="32">
        <f t="shared" ref="P68:P131" si="32">E68-G68</f>
        <v>0.41075218750000264</v>
      </c>
      <c r="Q68" s="31">
        <f t="shared" ref="Q68:Q131" si="33">(H68-H67)*-1</f>
        <v>-3230.2999999999993</v>
      </c>
      <c r="R68" s="35"/>
      <c r="S68" s="34">
        <f t="shared" ref="S68:S96" si="34">S67+Q68+O68+R68</f>
        <v>529.40700000001016</v>
      </c>
      <c r="T68" s="34">
        <f t="shared" ref="T68:T96" si="35">S68/E68</f>
        <v>82.078604651164369</v>
      </c>
      <c r="U68" s="34">
        <f t="shared" ref="U68:U96" si="36">F68+T68</f>
        <v>3282.0786046511644</v>
      </c>
      <c r="V68" s="31">
        <f t="shared" ref="V68:V96" si="37">H68+S68</f>
        <v>19855.000000000004</v>
      </c>
      <c r="W68" s="32">
        <f t="shared" ref="W68:W96" si="38">V68/U68</f>
        <v>6.0495199511256956</v>
      </c>
      <c r="X68" s="32">
        <f t="shared" ref="X68:X96" si="39">W68-G68</f>
        <v>1.0272138625698091E-2</v>
      </c>
      <c r="Y68" s="32">
        <f t="shared" ref="Y68:Y131" si="40">(X68-P68)*-1</f>
        <v>0.40048004887430455</v>
      </c>
      <c r="Z68" s="38">
        <f t="shared" ref="Z68:Z131" si="41">F68/U68</f>
        <v>0.97499188333428466</v>
      </c>
      <c r="AA68" s="31">
        <f>SUM(L$2:L68)-SUM(AB$2:AB68)</f>
        <v>1314.4070000000065</v>
      </c>
      <c r="AB68" s="44"/>
      <c r="AC68" s="40">
        <f t="shared" si="24"/>
        <v>203.68213899224907</v>
      </c>
      <c r="AD68" s="40">
        <f t="shared" si="25"/>
        <v>-2996.3178610077512</v>
      </c>
    </row>
    <row r="69" spans="1:30" s="1" customFormat="1" x14ac:dyDescent="0.25">
      <c r="A69" s="9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26"/>
        <v>3700</v>
      </c>
      <c r="G69" s="17">
        <f t="shared" si="27"/>
        <v>6.0921332432432411</v>
      </c>
      <c r="H69" s="15">
        <f t="shared" si="28"/>
        <v>22540.892999999993</v>
      </c>
      <c r="I69" s="15">
        <f t="shared" si="21"/>
        <v>1213.1070000000072</v>
      </c>
      <c r="J69" s="33">
        <f t="shared" si="22"/>
        <v>5.3818054147189646E-2</v>
      </c>
      <c r="K69" s="15">
        <f t="shared" si="23"/>
        <v>23754</v>
      </c>
      <c r="L69" s="15">
        <f t="shared" si="29"/>
        <v>-101.29999999999927</v>
      </c>
      <c r="M69" s="15">
        <f t="shared" si="30"/>
        <v>5.3</v>
      </c>
      <c r="N69" s="15">
        <f t="shared" si="31"/>
        <v>0</v>
      </c>
      <c r="O69" s="15"/>
      <c r="P69" s="32">
        <f t="shared" si="32"/>
        <v>0.3278667567567588</v>
      </c>
      <c r="Q69" s="31">
        <f t="shared" si="33"/>
        <v>-3215.2999999999993</v>
      </c>
      <c r="R69" s="35"/>
      <c r="S69" s="34">
        <f t="shared" si="34"/>
        <v>-2685.8929999999891</v>
      </c>
      <c r="T69" s="34">
        <f t="shared" si="35"/>
        <v>-418.36339563862759</v>
      </c>
      <c r="U69" s="34">
        <f t="shared" si="36"/>
        <v>3281.6366043613725</v>
      </c>
      <c r="V69" s="31">
        <f t="shared" si="37"/>
        <v>19855.000000000004</v>
      </c>
      <c r="W69" s="32">
        <f t="shared" si="38"/>
        <v>6.0503347548026003</v>
      </c>
      <c r="X69" s="32">
        <f t="shared" si="39"/>
        <v>-4.1798488440640824E-2</v>
      </c>
      <c r="Y69" s="32">
        <f t="shared" si="40"/>
        <v>0.36966524519739963</v>
      </c>
      <c r="Z69" s="38">
        <f t="shared" si="41"/>
        <v>1.1274862046219902</v>
      </c>
      <c r="AA69" s="31">
        <f>SUM(L$2:L380)-SUM(AB$2:AB380)</f>
        <v>-26470.404000000017</v>
      </c>
      <c r="AB69" s="44"/>
      <c r="AC69" s="40">
        <f t="shared" si="24"/>
        <v>188.8629978971974</v>
      </c>
      <c r="AD69" s="40">
        <f t="shared" si="25"/>
        <v>-3511.1370021028024</v>
      </c>
    </row>
    <row r="70" spans="1:30" s="1" customFormat="1" x14ac:dyDescent="0.25">
      <c r="A70" s="9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26"/>
        <v>4200</v>
      </c>
      <c r="G70" s="17">
        <f t="shared" si="27"/>
        <v>6.1252840476190453</v>
      </c>
      <c r="H70" s="15">
        <f t="shared" si="28"/>
        <v>25726.192999999992</v>
      </c>
      <c r="I70" s="15">
        <f t="shared" si="21"/>
        <v>985.80700000000797</v>
      </c>
      <c r="J70" s="33">
        <f t="shared" si="22"/>
        <v>3.8319194759986887E-2</v>
      </c>
      <c r="K70" s="15">
        <f t="shared" si="23"/>
        <v>26712</v>
      </c>
      <c r="L70" s="15">
        <f t="shared" si="29"/>
        <v>-227.29999999999927</v>
      </c>
      <c r="M70" s="15">
        <f t="shared" si="30"/>
        <v>5.3</v>
      </c>
      <c r="N70" s="15">
        <f t="shared" si="31"/>
        <v>0</v>
      </c>
      <c r="O70" s="15"/>
      <c r="P70" s="32">
        <f t="shared" si="32"/>
        <v>0.234715952380955</v>
      </c>
      <c r="Q70" s="31">
        <f t="shared" si="33"/>
        <v>-3185.2999999999993</v>
      </c>
      <c r="R70" s="35"/>
      <c r="S70" s="34">
        <f t="shared" si="34"/>
        <v>-5871.1929999999884</v>
      </c>
      <c r="T70" s="34">
        <f t="shared" si="35"/>
        <v>-923.14355345911758</v>
      </c>
      <c r="U70" s="34">
        <f t="shared" si="36"/>
        <v>3276.8564465408826</v>
      </c>
      <c r="V70" s="31">
        <f t="shared" si="37"/>
        <v>19855.000000000004</v>
      </c>
      <c r="W70" s="32">
        <f t="shared" si="38"/>
        <v>6.0591607609052733</v>
      </c>
      <c r="X70" s="32">
        <f t="shared" si="39"/>
        <v>-6.6123286713771989E-2</v>
      </c>
      <c r="Y70" s="32">
        <f t="shared" si="40"/>
        <v>0.30083923909472698</v>
      </c>
      <c r="Z70" s="38">
        <f t="shared" si="41"/>
        <v>1.2817162022564665</v>
      </c>
      <c r="AA70" s="31">
        <f>SUM(L$2:L71)-SUM(AB$2:AB71)</f>
        <v>812.5070000000087</v>
      </c>
      <c r="AB70" s="44"/>
      <c r="AC70" s="40">
        <f t="shared" si="24"/>
        <v>154.9236000786176</v>
      </c>
      <c r="AD70" s="40">
        <f t="shared" si="25"/>
        <v>-4045.0763999213823</v>
      </c>
    </row>
    <row r="71" spans="1:30" s="1" customFormat="1" x14ac:dyDescent="0.25">
      <c r="A71" s="9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26"/>
        <v>4700</v>
      </c>
      <c r="G71" s="17">
        <f t="shared" si="27"/>
        <v>6.147126170212764</v>
      </c>
      <c r="H71" s="15">
        <f t="shared" si="28"/>
        <v>28891.492999999991</v>
      </c>
      <c r="I71" s="15">
        <f t="shared" si="21"/>
        <v>812.5070000000087</v>
      </c>
      <c r="J71" s="33">
        <f t="shared" si="22"/>
        <v>2.8122707261961536E-2</v>
      </c>
      <c r="K71" s="15">
        <f t="shared" si="23"/>
        <v>29704</v>
      </c>
      <c r="L71" s="15">
        <f t="shared" si="29"/>
        <v>-173.29999999999927</v>
      </c>
      <c r="M71" s="15">
        <f t="shared" si="30"/>
        <v>5.3</v>
      </c>
      <c r="N71" s="15">
        <f t="shared" si="31"/>
        <v>0</v>
      </c>
      <c r="O71" s="15"/>
      <c r="P71" s="32">
        <f t="shared" si="32"/>
        <v>0.17287382978723631</v>
      </c>
      <c r="Q71" s="31">
        <f t="shared" si="33"/>
        <v>-3165.2999999999993</v>
      </c>
      <c r="R71" s="35"/>
      <c r="S71" s="34">
        <f t="shared" si="34"/>
        <v>-9036.4929999999877</v>
      </c>
      <c r="T71" s="34">
        <f t="shared" si="35"/>
        <v>-1429.82484177215</v>
      </c>
      <c r="U71" s="34">
        <f t="shared" si="36"/>
        <v>3270.1751582278503</v>
      </c>
      <c r="V71" s="31">
        <f t="shared" si="37"/>
        <v>19855.000000000004</v>
      </c>
      <c r="W71" s="32">
        <f t="shared" si="38"/>
        <v>6.0715402201145956</v>
      </c>
      <c r="X71" s="32">
        <f t="shared" si="39"/>
        <v>-7.5585950098168375E-2</v>
      </c>
      <c r="Y71" s="32">
        <f t="shared" si="40"/>
        <v>0.24845977988540469</v>
      </c>
      <c r="Z71" s="38">
        <f t="shared" si="41"/>
        <v>1.4372318828777937</v>
      </c>
      <c r="AA71" s="31">
        <f>SUM(L$2:L72)-SUM(AB$2:AB72)</f>
        <v>1508.9720000000088</v>
      </c>
      <c r="AB71" s="44"/>
      <c r="AC71" s="40">
        <f t="shared" si="24"/>
        <v>128.49695356012796</v>
      </c>
      <c r="AD71" s="40">
        <f t="shared" si="25"/>
        <v>-4571.5030464398724</v>
      </c>
    </row>
    <row r="72" spans="1:30" s="1" customFormat="1" x14ac:dyDescent="0.25">
      <c r="A72" s="9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26"/>
        <v>4200</v>
      </c>
      <c r="G72" s="17">
        <f t="shared" si="27"/>
        <v>6.1107209523809507</v>
      </c>
      <c r="H72" s="15">
        <f t="shared" si="28"/>
        <v>25665.027999999991</v>
      </c>
      <c r="I72" s="15">
        <f t="shared" si="21"/>
        <v>1508.9720000000088</v>
      </c>
      <c r="J72" s="33">
        <f t="shared" si="22"/>
        <v>5.8794870591998047E-2</v>
      </c>
      <c r="K72" s="15">
        <f t="shared" si="23"/>
        <v>27174</v>
      </c>
      <c r="L72" s="15">
        <f t="shared" si="29"/>
        <v>696.46500000000015</v>
      </c>
      <c r="M72" s="15">
        <f>IF(D72*E72*2.5/10000&gt;5,D72*E72*2.5/10000,5)+(D72/1000)*0.6</f>
        <v>5.3</v>
      </c>
      <c r="N72" s="15">
        <f t="shared" si="31"/>
        <v>3.2349999999999999</v>
      </c>
      <c r="O72" s="15"/>
      <c r="P72" s="32">
        <f t="shared" si="32"/>
        <v>0.35927904761904905</v>
      </c>
      <c r="Q72" s="31">
        <f t="shared" si="33"/>
        <v>3226.4650000000001</v>
      </c>
      <c r="R72" s="35"/>
      <c r="S72" s="34">
        <f t="shared" si="34"/>
        <v>-5810.0279999999875</v>
      </c>
      <c r="T72" s="34">
        <f t="shared" si="35"/>
        <v>-897.99505409582503</v>
      </c>
      <c r="U72" s="34">
        <f t="shared" si="36"/>
        <v>3302.0049459041747</v>
      </c>
      <c r="V72" s="31">
        <f t="shared" si="37"/>
        <v>19855.000000000004</v>
      </c>
      <c r="W72" s="32">
        <f t="shared" si="38"/>
        <v>6.013013404061752</v>
      </c>
      <c r="X72" s="32">
        <f t="shared" si="39"/>
        <v>-9.77075483191987E-2</v>
      </c>
      <c r="Y72" s="32">
        <f t="shared" si="40"/>
        <v>0.45698659593824775</v>
      </c>
      <c r="Z72" s="38">
        <f t="shared" si="41"/>
        <v>1.2719544848682627</v>
      </c>
      <c r="AA72" s="31">
        <f>SUM(L$2:L73)-SUM(AB$2:AB73)</f>
        <v>831.67200000000594</v>
      </c>
      <c r="AB72" s="44"/>
      <c r="AC72" s="40">
        <f t="shared" si="24"/>
        <v>233.10935301391174</v>
      </c>
      <c r="AD72" s="40">
        <f t="shared" si="25"/>
        <v>-3966.8906469860881</v>
      </c>
    </row>
    <row r="73" spans="1:30" s="1" customFormat="1" x14ac:dyDescent="0.25">
      <c r="A73" s="9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26"/>
        <v>4700</v>
      </c>
      <c r="G73" s="17">
        <f t="shared" si="27"/>
        <v>6.1330485106382957</v>
      </c>
      <c r="H73" s="15">
        <f t="shared" si="28"/>
        <v>28825.32799999999</v>
      </c>
      <c r="I73" s="15">
        <f t="shared" si="21"/>
        <v>831.67200000000594</v>
      </c>
      <c r="J73" s="33">
        <f t="shared" si="22"/>
        <v>2.8852126157940288E-2</v>
      </c>
      <c r="K73" s="15">
        <f t="shared" si="23"/>
        <v>29656.999999999996</v>
      </c>
      <c r="L73" s="15">
        <f t="shared" si="29"/>
        <v>-677.30000000000291</v>
      </c>
      <c r="M73" s="15">
        <f t="shared" ref="M73:M84" si="42">IF(D73*E73*2.5/10000&gt;5,D73*E73*2.5/10000,5)+(D73/1000)*0.6</f>
        <v>5.3</v>
      </c>
      <c r="N73" s="15">
        <f t="shared" si="31"/>
        <v>0</v>
      </c>
      <c r="O73" s="15"/>
      <c r="P73" s="32">
        <f t="shared" si="32"/>
        <v>0.17695148936170391</v>
      </c>
      <c r="Q73" s="31">
        <f t="shared" si="33"/>
        <v>-3160.2999999999993</v>
      </c>
      <c r="R73" s="35"/>
      <c r="S73" s="34">
        <f t="shared" si="34"/>
        <v>-8970.3279999999868</v>
      </c>
      <c r="T73" s="34">
        <f t="shared" si="35"/>
        <v>-1421.6050713153704</v>
      </c>
      <c r="U73" s="34">
        <f t="shared" si="36"/>
        <v>3278.3949286846296</v>
      </c>
      <c r="V73" s="31">
        <f t="shared" si="37"/>
        <v>19855.000000000004</v>
      </c>
      <c r="W73" s="32">
        <f t="shared" si="38"/>
        <v>6.0563173235404877</v>
      </c>
      <c r="X73" s="32">
        <f t="shared" si="39"/>
        <v>-7.6731187097808018E-2</v>
      </c>
      <c r="Y73" s="32">
        <f t="shared" si="40"/>
        <v>0.25368267645951192</v>
      </c>
      <c r="Z73" s="38">
        <f t="shared" si="41"/>
        <v>1.43362837676355</v>
      </c>
      <c r="AA73" s="31">
        <f>SUM(L$2:L74)-SUM(AB$2:AB74)</f>
        <v>403.3720000000103</v>
      </c>
      <c r="AB73" s="44"/>
      <c r="AC73" s="40">
        <f t="shared" si="24"/>
        <v>131.73631759112615</v>
      </c>
      <c r="AD73" s="40">
        <f t="shared" si="25"/>
        <v>-4568.263682408874</v>
      </c>
    </row>
    <row r="74" spans="1:30" s="1" customFormat="1" x14ac:dyDescent="0.25">
      <c r="A74" s="9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26"/>
        <v>5200</v>
      </c>
      <c r="G74" s="17">
        <f t="shared" si="27"/>
        <v>6.1424284615384597</v>
      </c>
      <c r="H74" s="15">
        <f t="shared" si="28"/>
        <v>31940.62799999999</v>
      </c>
      <c r="I74" s="15">
        <f t="shared" si="21"/>
        <v>403.3720000000103</v>
      </c>
      <c r="J74" s="33">
        <f t="shared" si="22"/>
        <v>1.2628806171250249E-2</v>
      </c>
      <c r="K74" s="15">
        <f t="shared" si="23"/>
        <v>32344</v>
      </c>
      <c r="L74" s="15">
        <f t="shared" si="29"/>
        <v>-428.29999999999563</v>
      </c>
      <c r="M74" s="15">
        <f t="shared" si="42"/>
        <v>5.3</v>
      </c>
      <c r="N74" s="15">
        <f t="shared" si="31"/>
        <v>0</v>
      </c>
      <c r="O74" s="15"/>
      <c r="P74" s="32">
        <f t="shared" si="32"/>
        <v>7.7571538461540079E-2</v>
      </c>
      <c r="Q74" s="31">
        <f t="shared" si="33"/>
        <v>-3115.2999999999993</v>
      </c>
      <c r="R74" s="35"/>
      <c r="S74" s="34">
        <f t="shared" si="34"/>
        <v>-12085.627999999986</v>
      </c>
      <c r="T74" s="34">
        <f t="shared" si="35"/>
        <v>-1943.0270096463</v>
      </c>
      <c r="U74" s="34">
        <f t="shared" si="36"/>
        <v>3256.9729903537</v>
      </c>
      <c r="V74" s="31">
        <f t="shared" si="37"/>
        <v>19855.000000000004</v>
      </c>
      <c r="W74" s="32">
        <f t="shared" si="38"/>
        <v>6.0961512603283197</v>
      </c>
      <c r="X74" s="32">
        <f t="shared" si="39"/>
        <v>-4.6277201210140007E-2</v>
      </c>
      <c r="Y74" s="32">
        <f t="shared" si="40"/>
        <v>0.12384873967168009</v>
      </c>
      <c r="Z74" s="38">
        <f t="shared" si="41"/>
        <v>1.5965744927578573</v>
      </c>
      <c r="AA74" s="31">
        <f>SUM(L$2:L75)-SUM(AB$2:AB75)</f>
        <v>-329.92799999999261</v>
      </c>
      <c r="AB74" s="44"/>
      <c r="AC74" s="40">
        <f t="shared" si="24"/>
        <v>64.818378456593294</v>
      </c>
      <c r="AD74" s="40">
        <f t="shared" si="25"/>
        <v>-5135.1816215434064</v>
      </c>
    </row>
    <row r="75" spans="1:30" s="1" customFormat="1" x14ac:dyDescent="0.25">
      <c r="A75" s="146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26"/>
        <v>5700</v>
      </c>
      <c r="G75" s="17">
        <f t="shared" si="27"/>
        <v>6.1378821052631567</v>
      </c>
      <c r="H75" s="15">
        <f t="shared" si="28"/>
        <v>34985.927999999993</v>
      </c>
      <c r="I75" s="15">
        <f t="shared" si="21"/>
        <v>-329.92799999999261</v>
      </c>
      <c r="J75" s="33">
        <f t="shared" si="22"/>
        <v>-9.4303058075233225E-3</v>
      </c>
      <c r="K75" s="15">
        <f t="shared" si="23"/>
        <v>34656</v>
      </c>
      <c r="L75" s="15">
        <f t="shared" si="29"/>
        <v>-733.30000000000291</v>
      </c>
      <c r="M75" s="15">
        <f t="shared" si="42"/>
        <v>5.3</v>
      </c>
      <c r="N75" s="15">
        <f t="shared" si="31"/>
        <v>0</v>
      </c>
      <c r="O75" s="15"/>
      <c r="P75" s="32">
        <f t="shared" si="32"/>
        <v>-5.7882105263156625E-2</v>
      </c>
      <c r="Q75" s="31">
        <f t="shared" si="33"/>
        <v>-3045.3000000000029</v>
      </c>
      <c r="R75" s="35"/>
      <c r="S75" s="34">
        <f t="shared" si="34"/>
        <v>-15130.927999999989</v>
      </c>
      <c r="T75" s="34">
        <f t="shared" si="35"/>
        <v>-2488.6394736842085</v>
      </c>
      <c r="U75" s="34">
        <f t="shared" si="36"/>
        <v>3211.3605263157915</v>
      </c>
      <c r="V75" s="31">
        <f t="shared" si="37"/>
        <v>19855.000000000004</v>
      </c>
      <c r="W75" s="32">
        <f t="shared" si="38"/>
        <v>6.182737764039997</v>
      </c>
      <c r="X75" s="32">
        <f t="shared" si="39"/>
        <v>4.4855658776840279E-2</v>
      </c>
      <c r="Y75" s="32">
        <f t="shared" si="40"/>
        <v>-0.1027377640399969</v>
      </c>
      <c r="Z75" s="38">
        <f t="shared" si="41"/>
        <v>1.7749486403942571</v>
      </c>
      <c r="AA75" s="31">
        <f>SUM(L$2:L76)-SUM(AB$2:AB76)</f>
        <v>346.35200000000623</v>
      </c>
      <c r="AB75" s="44"/>
      <c r="AC75" s="40">
        <f t="shared" si="24"/>
        <v>-54.237341447367207</v>
      </c>
      <c r="AD75" s="40">
        <f t="shared" si="25"/>
        <v>-5754.2373414473668</v>
      </c>
    </row>
    <row r="76" spans="1:30" s="1" customFormat="1" x14ac:dyDescent="0.25">
      <c r="A76" s="146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si="26"/>
        <v>5300</v>
      </c>
      <c r="G76" s="17">
        <f t="shared" si="27"/>
        <v>6.1346505660377346</v>
      </c>
      <c r="H76" s="15">
        <f t="shared" si="28"/>
        <v>32513.647999999994</v>
      </c>
      <c r="I76" s="15">
        <f t="shared" si="21"/>
        <v>346.35200000000623</v>
      </c>
      <c r="J76" s="33">
        <f t="shared" si="22"/>
        <v>1.065251121621319E-2</v>
      </c>
      <c r="K76" s="15">
        <f t="shared" si="23"/>
        <v>32860</v>
      </c>
      <c r="L76" s="15">
        <f t="shared" si="29"/>
        <v>676.27999999999884</v>
      </c>
      <c r="M76" s="15">
        <f t="shared" si="42"/>
        <v>5.24</v>
      </c>
      <c r="N76" s="15">
        <f t="shared" si="31"/>
        <v>2.48</v>
      </c>
      <c r="O76" s="15"/>
      <c r="P76" s="32">
        <f t="shared" si="32"/>
        <v>6.5349433962265557E-2</v>
      </c>
      <c r="Q76" s="31">
        <f t="shared" si="33"/>
        <v>2472.2799999999988</v>
      </c>
      <c r="R76" s="35"/>
      <c r="S76" s="34">
        <f t="shared" si="34"/>
        <v>-12658.64799999999</v>
      </c>
      <c r="T76" s="34">
        <f t="shared" si="35"/>
        <v>-2041.7174193548371</v>
      </c>
      <c r="U76" s="34">
        <f t="shared" si="36"/>
        <v>3258.2825806451629</v>
      </c>
      <c r="V76" s="31">
        <f t="shared" si="37"/>
        <v>19855.000000000004</v>
      </c>
      <c r="W76" s="32">
        <f t="shared" si="38"/>
        <v>6.0937010552561022</v>
      </c>
      <c r="X76" s="32">
        <f t="shared" si="39"/>
        <v>-4.0949510781632448E-2</v>
      </c>
      <c r="Y76" s="32">
        <f t="shared" si="40"/>
        <v>0.10629894474389801</v>
      </c>
      <c r="Z76" s="38">
        <f t="shared" si="41"/>
        <v>1.626623802208881</v>
      </c>
      <c r="AA76" s="31">
        <f>SUM(L$2:L372)-SUM(AB$2:AB372)</f>
        <v>-26470.404000000017</v>
      </c>
      <c r="AB76" s="44"/>
      <c r="AC76" s="40">
        <f t="shared" si="24"/>
        <v>55.835294193549394</v>
      </c>
      <c r="AD76" s="40">
        <f t="shared" si="25"/>
        <v>-5244.1647058064509</v>
      </c>
    </row>
    <row r="77" spans="1:30" s="1" customFormat="1" x14ac:dyDescent="0.25">
      <c r="A77" s="146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26"/>
        <v>5800</v>
      </c>
      <c r="G77" s="17">
        <f t="shared" si="27"/>
        <v>6.1239565517241372</v>
      </c>
      <c r="H77" s="15">
        <f t="shared" si="28"/>
        <v>35518.947999999997</v>
      </c>
      <c r="I77" s="15">
        <f t="shared" si="21"/>
        <v>-718.94799999999668</v>
      </c>
      <c r="J77" s="33">
        <f t="shared" si="22"/>
        <v>-2.0241252640703096E-2</v>
      </c>
      <c r="K77" s="15">
        <f t="shared" si="23"/>
        <v>34800</v>
      </c>
      <c r="L77" s="15">
        <f t="shared" si="29"/>
        <v>-1065.3000000000029</v>
      </c>
      <c r="M77" s="15">
        <f t="shared" si="42"/>
        <v>5.3</v>
      </c>
      <c r="N77" s="15">
        <f t="shared" si="31"/>
        <v>0</v>
      </c>
      <c r="O77" s="15"/>
      <c r="P77" s="32">
        <f t="shared" si="32"/>
        <v>-0.12395655172413722</v>
      </c>
      <c r="Q77" s="31">
        <f t="shared" si="33"/>
        <v>-3005.3000000000029</v>
      </c>
      <c r="R77" s="35"/>
      <c r="S77" s="34">
        <f t="shared" si="34"/>
        <v>-15663.947999999993</v>
      </c>
      <c r="T77" s="34">
        <f t="shared" si="35"/>
        <v>-2610.657999999999</v>
      </c>
      <c r="U77" s="34">
        <f t="shared" si="36"/>
        <v>3189.342000000001</v>
      </c>
      <c r="V77" s="31">
        <f t="shared" si="37"/>
        <v>19855.000000000004</v>
      </c>
      <c r="W77" s="32">
        <f t="shared" si="38"/>
        <v>6.2254220463029668</v>
      </c>
      <c r="X77" s="32">
        <f t="shared" si="39"/>
        <v>0.10146549457882958</v>
      </c>
      <c r="Y77" s="32">
        <f t="shared" si="40"/>
        <v>-0.22542204630296681</v>
      </c>
      <c r="Z77" s="38">
        <f t="shared" si="41"/>
        <v>1.8185569311789072</v>
      </c>
      <c r="AA77" s="31">
        <f>SUM(L$2:L78)-SUM(AB$2:AB78)</f>
        <v>-205.29299999999421</v>
      </c>
      <c r="AB77" s="44"/>
      <c r="AC77" s="40">
        <f t="shared" si="24"/>
        <v>-119.76475433333279</v>
      </c>
      <c r="AD77" s="40">
        <f t="shared" si="25"/>
        <v>-5919.7647543333323</v>
      </c>
    </row>
    <row r="78" spans="1:30" s="1" customFormat="1" x14ac:dyDescent="0.25">
      <c r="A78" s="146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26"/>
        <v>5300</v>
      </c>
      <c r="G78" s="17">
        <f t="shared" si="27"/>
        <v>6.1287345283018855</v>
      </c>
      <c r="H78" s="15">
        <f t="shared" si="28"/>
        <v>32482.292999999994</v>
      </c>
      <c r="I78" s="15">
        <f t="shared" si="21"/>
        <v>-205.29299999999421</v>
      </c>
      <c r="J78" s="33">
        <f t="shared" si="22"/>
        <v>-6.3201511050957459E-3</v>
      </c>
      <c r="K78" s="15">
        <f t="shared" si="23"/>
        <v>32277</v>
      </c>
      <c r="L78" s="15">
        <f t="shared" si="29"/>
        <v>513.65500000000247</v>
      </c>
      <c r="M78" s="15">
        <f t="shared" si="42"/>
        <v>5.3</v>
      </c>
      <c r="N78" s="15">
        <f t="shared" si="31"/>
        <v>3.0449999999999999</v>
      </c>
      <c r="O78" s="15"/>
      <c r="P78" s="32">
        <f t="shared" si="32"/>
        <v>-3.8734528301885618E-2</v>
      </c>
      <c r="Q78" s="31">
        <f t="shared" si="33"/>
        <v>3036.6550000000025</v>
      </c>
      <c r="R78" s="35"/>
      <c r="S78" s="34">
        <f t="shared" si="34"/>
        <v>-12627.292999999991</v>
      </c>
      <c r="T78" s="34">
        <f t="shared" si="35"/>
        <v>-2073.4471264367803</v>
      </c>
      <c r="U78" s="34">
        <f t="shared" si="36"/>
        <v>3226.5528735632197</v>
      </c>
      <c r="V78" s="31">
        <f t="shared" si="37"/>
        <v>19855.000000000004</v>
      </c>
      <c r="W78" s="32">
        <f t="shared" si="38"/>
        <v>6.1536261075037899</v>
      </c>
      <c r="X78" s="32">
        <f t="shared" si="39"/>
        <v>2.4891579201904435E-2</v>
      </c>
      <c r="Y78" s="32">
        <f t="shared" si="40"/>
        <v>-6.3626107503790053E-2</v>
      </c>
      <c r="Z78" s="38">
        <f t="shared" si="41"/>
        <v>1.6426199128567152</v>
      </c>
      <c r="AA78" s="31">
        <f>SUM(L$2:L79)-SUM(AB$2:AB79)</f>
        <v>-0.9849999999969441</v>
      </c>
      <c r="AB78" s="44"/>
      <c r="AC78" s="40">
        <f t="shared" si="24"/>
        <v>-33.692997290639447</v>
      </c>
      <c r="AD78" s="40">
        <f t="shared" si="25"/>
        <v>-5333.6929972906391</v>
      </c>
    </row>
    <row r="79" spans="1:30" x14ac:dyDescent="0.25">
      <c r="A79" s="146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26"/>
        <v>4900</v>
      </c>
      <c r="G79" s="17">
        <f t="shared" si="27"/>
        <v>6.1302010204081627</v>
      </c>
      <c r="H79" s="15">
        <f t="shared" si="28"/>
        <v>30037.984999999997</v>
      </c>
      <c r="I79" s="15">
        <f t="shared" si="21"/>
        <v>-0.9849999999969441</v>
      </c>
      <c r="J79" s="33">
        <f t="shared" si="22"/>
        <v>-3.2791813432155392E-5</v>
      </c>
      <c r="K79" s="15">
        <f t="shared" si="23"/>
        <v>30037</v>
      </c>
      <c r="L79" s="15">
        <f t="shared" si="29"/>
        <v>204.30799999999726</v>
      </c>
      <c r="M79" s="15">
        <f t="shared" si="42"/>
        <v>5.24</v>
      </c>
      <c r="N79" s="15">
        <f t="shared" si="31"/>
        <v>2.452</v>
      </c>
      <c r="O79" s="15"/>
      <c r="P79" s="32">
        <f t="shared" si="32"/>
        <v>-2.0102040816283306E-4</v>
      </c>
      <c r="Q79" s="31">
        <f t="shared" si="33"/>
        <v>2444.3079999999973</v>
      </c>
      <c r="R79" s="35"/>
      <c r="S79" s="34">
        <f t="shared" si="34"/>
        <v>-10182.984999999993</v>
      </c>
      <c r="T79" s="34">
        <f t="shared" si="35"/>
        <v>-1661.1721044045667</v>
      </c>
      <c r="U79" s="34">
        <f t="shared" si="36"/>
        <v>3238.8278955954333</v>
      </c>
      <c r="V79" s="31">
        <f t="shared" si="37"/>
        <v>19855.000000000004</v>
      </c>
      <c r="W79" s="32">
        <f t="shared" si="38"/>
        <v>6.1303041223651729</v>
      </c>
      <c r="X79" s="32">
        <f t="shared" si="39"/>
        <v>1.0310195701013214E-4</v>
      </c>
      <c r="Y79" s="32">
        <f t="shared" si="40"/>
        <v>-3.041223651729652E-4</v>
      </c>
      <c r="Z79" s="38">
        <f t="shared" si="41"/>
        <v>1.5128929841142957</v>
      </c>
      <c r="AA79" s="31">
        <f>SUM(L$2:L80)-SUM(AB$2:AB80)</f>
        <v>971.24300000000221</v>
      </c>
      <c r="AB79" s="44"/>
      <c r="AC79" s="40">
        <f t="shared" si="24"/>
        <v>-0.16060481239754415</v>
      </c>
      <c r="AD79" s="40">
        <f t="shared" si="25"/>
        <v>-4900.1606048123977</v>
      </c>
    </row>
    <row r="80" spans="1:30" x14ac:dyDescent="0.25">
      <c r="A80" s="146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26"/>
        <v>4500</v>
      </c>
      <c r="G80" s="17">
        <f t="shared" si="27"/>
        <v>6.1141682222222213</v>
      </c>
      <c r="H80" s="15">
        <f t="shared" si="28"/>
        <v>27513.756999999998</v>
      </c>
      <c r="I80" s="15">
        <f t="shared" si="21"/>
        <v>971.24300000000221</v>
      </c>
      <c r="J80" s="33">
        <f t="shared" si="22"/>
        <v>3.5300268153128068E-2</v>
      </c>
      <c r="K80" s="15">
        <f t="shared" si="23"/>
        <v>28485</v>
      </c>
      <c r="L80" s="15">
        <f t="shared" si="29"/>
        <v>972.22799999999916</v>
      </c>
      <c r="M80" s="15">
        <f t="shared" si="42"/>
        <v>5.24</v>
      </c>
      <c r="N80" s="15">
        <f t="shared" si="31"/>
        <v>2.532</v>
      </c>
      <c r="O80" s="15"/>
      <c r="P80" s="32">
        <f t="shared" si="32"/>
        <v>0.21583177777777873</v>
      </c>
      <c r="Q80" s="31">
        <f t="shared" si="33"/>
        <v>2524.2279999999992</v>
      </c>
      <c r="R80" s="35"/>
      <c r="S80" s="34">
        <f t="shared" si="34"/>
        <v>-7658.7569999999942</v>
      </c>
      <c r="T80" s="34">
        <f t="shared" si="35"/>
        <v>-1209.9142180094777</v>
      </c>
      <c r="U80" s="34">
        <f t="shared" si="36"/>
        <v>3290.0857819905223</v>
      </c>
      <c r="V80" s="31">
        <f t="shared" si="37"/>
        <v>19855.000000000004</v>
      </c>
      <c r="W80" s="32">
        <f t="shared" si="38"/>
        <v>6.0347970586917663</v>
      </c>
      <c r="X80" s="32">
        <f t="shared" si="39"/>
        <v>-7.9371163530455036E-2</v>
      </c>
      <c r="Y80" s="32">
        <f t="shared" si="40"/>
        <v>0.29520294130823377</v>
      </c>
      <c r="Z80" s="38">
        <f t="shared" si="41"/>
        <v>1.3677454930301156</v>
      </c>
      <c r="AA80" s="31">
        <f>SUM(L$2:L81)-SUM(AB$2:AB81)</f>
        <v>1143.4550000000017</v>
      </c>
      <c r="AB80" s="44"/>
      <c r="AC80" s="40">
        <f t="shared" si="24"/>
        <v>153.35819565560857</v>
      </c>
      <c r="AD80" s="40">
        <f t="shared" si="25"/>
        <v>-4346.6418043443919</v>
      </c>
    </row>
    <row r="81" spans="1:30" x14ac:dyDescent="0.25">
      <c r="A81" s="146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26"/>
        <v>4100</v>
      </c>
      <c r="G81" s="17">
        <f t="shared" si="27"/>
        <v>6.0911085365853657</v>
      </c>
      <c r="H81" s="15">
        <f t="shared" si="28"/>
        <v>24973.544999999998</v>
      </c>
      <c r="I81" s="15">
        <f t="shared" si="21"/>
        <v>1143.4550000000017</v>
      </c>
      <c r="J81" s="33">
        <f t="shared" si="22"/>
        <v>4.578665143454809E-2</v>
      </c>
      <c r="K81" s="15">
        <f t="shared" si="23"/>
        <v>26117</v>
      </c>
      <c r="L81" s="15">
        <f t="shared" si="29"/>
        <v>172.21199999999953</v>
      </c>
      <c r="M81" s="15">
        <f t="shared" si="42"/>
        <v>5.24</v>
      </c>
      <c r="N81" s="15">
        <f t="shared" si="31"/>
        <v>2.548</v>
      </c>
      <c r="O81" s="15"/>
      <c r="P81" s="32">
        <f t="shared" si="32"/>
        <v>0.27889146341463444</v>
      </c>
      <c r="Q81" s="31">
        <f t="shared" si="33"/>
        <v>2540.2119999999995</v>
      </c>
      <c r="R81" s="35"/>
      <c r="S81" s="34">
        <f t="shared" si="34"/>
        <v>-5118.5449999999946</v>
      </c>
      <c r="T81" s="34">
        <f t="shared" si="35"/>
        <v>-803.53924646781707</v>
      </c>
      <c r="U81" s="34">
        <f t="shared" si="36"/>
        <v>3296.4607535321829</v>
      </c>
      <c r="V81" s="31">
        <f t="shared" si="37"/>
        <v>19855.000000000004</v>
      </c>
      <c r="W81" s="32">
        <f t="shared" si="38"/>
        <v>6.0231264633517076</v>
      </c>
      <c r="X81" s="32">
        <f t="shared" si="39"/>
        <v>-6.7982073233658014E-2</v>
      </c>
      <c r="Y81" s="32">
        <f t="shared" si="40"/>
        <v>0.34687353664829246</v>
      </c>
      <c r="Z81" s="38">
        <f t="shared" si="41"/>
        <v>1.243758171732158</v>
      </c>
      <c r="AA81" s="31">
        <f>SUM(L$2:L82)-SUM(AB$2:AB82)</f>
        <v>1750.607</v>
      </c>
      <c r="AB81" s="44"/>
      <c r="AC81" s="40">
        <f t="shared" si="24"/>
        <v>179.41652629513374</v>
      </c>
      <c r="AD81" s="40">
        <f t="shared" si="25"/>
        <v>-3920.5834737048663</v>
      </c>
    </row>
    <row r="82" spans="1:30" x14ac:dyDescent="0.25">
      <c r="A82" s="146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26"/>
        <v>3700</v>
      </c>
      <c r="G82" s="17">
        <f t="shared" si="27"/>
        <v>6.0468629729729733</v>
      </c>
      <c r="H82" s="15">
        <f t="shared" si="28"/>
        <v>22373.393</v>
      </c>
      <c r="I82" s="15">
        <f t="shared" si="21"/>
        <v>1750.607</v>
      </c>
      <c r="J82" s="33">
        <f t="shared" si="22"/>
        <v>7.8245038649256166E-2</v>
      </c>
      <c r="K82" s="15">
        <f t="shared" si="23"/>
        <v>24124</v>
      </c>
      <c r="L82" s="15">
        <f t="shared" si="29"/>
        <v>607.15199999999822</v>
      </c>
      <c r="M82" s="15">
        <f t="shared" si="42"/>
        <v>5.24</v>
      </c>
      <c r="N82" s="15">
        <f t="shared" si="31"/>
        <v>2.6080000000000001</v>
      </c>
      <c r="O82" s="15"/>
      <c r="P82" s="32">
        <f t="shared" si="32"/>
        <v>0.47313702702702631</v>
      </c>
      <c r="Q82" s="31">
        <f t="shared" si="33"/>
        <v>2600.1519999999982</v>
      </c>
      <c r="R82" s="35"/>
      <c r="S82" s="34">
        <f t="shared" si="34"/>
        <v>-2518.3929999999964</v>
      </c>
      <c r="T82" s="34">
        <f t="shared" si="35"/>
        <v>-386.25659509202399</v>
      </c>
      <c r="U82" s="34">
        <f t="shared" si="36"/>
        <v>3313.7434049079761</v>
      </c>
      <c r="V82" s="31">
        <f t="shared" si="37"/>
        <v>19855.000000000004</v>
      </c>
      <c r="W82" s="32">
        <f t="shared" si="38"/>
        <v>5.9917131696415655</v>
      </c>
      <c r="X82" s="32">
        <f t="shared" si="39"/>
        <v>-5.5149803331407732E-2</v>
      </c>
      <c r="Y82" s="32">
        <f t="shared" si="40"/>
        <v>0.52828683035843405</v>
      </c>
      <c r="Z82" s="38">
        <f t="shared" si="41"/>
        <v>1.1165620109631724</v>
      </c>
      <c r="AA82" s="31">
        <f>SUM(L$2:L83)-SUM(AB$2:AB83)</f>
        <v>1039.1419999999998</v>
      </c>
      <c r="AB82" s="44"/>
      <c r="AC82" s="40">
        <f t="shared" si="24"/>
        <v>268.36375713190188</v>
      </c>
      <c r="AD82" s="40">
        <f t="shared" si="25"/>
        <v>-3431.6362428680982</v>
      </c>
    </row>
    <row r="83" spans="1:30" x14ac:dyDescent="0.25">
      <c r="A83" s="146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26"/>
        <v>3200</v>
      </c>
      <c r="G83" s="17">
        <f t="shared" si="27"/>
        <v>6.0052681249999997</v>
      </c>
      <c r="H83" s="15">
        <f t="shared" si="28"/>
        <v>19216.858</v>
      </c>
      <c r="I83" s="15">
        <f t="shared" si="21"/>
        <v>1039.1419999999998</v>
      </c>
      <c r="J83" s="33">
        <f t="shared" si="22"/>
        <v>5.4074500628562748E-2</v>
      </c>
      <c r="K83" s="15">
        <f t="shared" si="23"/>
        <v>20256</v>
      </c>
      <c r="L83" s="15">
        <f t="shared" si="29"/>
        <v>-711.46500000000015</v>
      </c>
      <c r="M83" s="15">
        <f t="shared" si="42"/>
        <v>5.3</v>
      </c>
      <c r="N83" s="15">
        <f t="shared" si="31"/>
        <v>3.165</v>
      </c>
      <c r="O83" s="15"/>
      <c r="P83" s="32">
        <f t="shared" si="32"/>
        <v>0.32473187500000034</v>
      </c>
      <c r="Q83" s="31">
        <f t="shared" si="33"/>
        <v>3156.5349999999999</v>
      </c>
      <c r="R83" s="35"/>
      <c r="S83" s="34">
        <f t="shared" si="34"/>
        <v>638.14200000000346</v>
      </c>
      <c r="T83" s="34">
        <f t="shared" si="35"/>
        <v>100.81232227488206</v>
      </c>
      <c r="U83" s="34">
        <f t="shared" si="36"/>
        <v>3300.8123222748823</v>
      </c>
      <c r="V83" s="31">
        <f t="shared" si="37"/>
        <v>19855.000000000004</v>
      </c>
      <c r="W83" s="32">
        <f t="shared" si="38"/>
        <v>6.015185978921747</v>
      </c>
      <c r="X83" s="32">
        <f t="shared" si="39"/>
        <v>9.9178539217472661E-3</v>
      </c>
      <c r="Y83" s="32">
        <f t="shared" si="40"/>
        <v>0.31481402107825307</v>
      </c>
      <c r="Z83" s="38">
        <f t="shared" si="41"/>
        <v>0.96945832951647382</v>
      </c>
      <c r="AA83" s="31">
        <f>SUM(L$2:L84)-SUM(AB$2:AB84)</f>
        <v>1479.3139999999985</v>
      </c>
      <c r="AB83" s="44"/>
      <c r="AC83" s="40">
        <f t="shared" si="24"/>
        <v>164.0793726698262</v>
      </c>
      <c r="AD83" s="40">
        <f t="shared" si="25"/>
        <v>-3035.9206273301738</v>
      </c>
    </row>
    <row r="84" spans="1:30" x14ac:dyDescent="0.25">
      <c r="A84" s="146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26"/>
        <v>2800</v>
      </c>
      <c r="G84" s="17">
        <f t="shared" si="27"/>
        <v>5.9416735714285718</v>
      </c>
      <c r="H84" s="15">
        <f t="shared" si="28"/>
        <v>16636.686000000002</v>
      </c>
      <c r="I84" s="15">
        <f t="shared" si="21"/>
        <v>1479.3139999999985</v>
      </c>
      <c r="J84" s="33">
        <f t="shared" si="22"/>
        <v>8.8918790677422074E-2</v>
      </c>
      <c r="K84" s="15">
        <f t="shared" si="23"/>
        <v>18116</v>
      </c>
      <c r="L84" s="15">
        <f t="shared" si="29"/>
        <v>440.17199999999866</v>
      </c>
      <c r="M84" s="15">
        <f t="shared" si="42"/>
        <v>5.24</v>
      </c>
      <c r="N84" s="15">
        <f t="shared" si="31"/>
        <v>2.5880000000000001</v>
      </c>
      <c r="O84" s="15"/>
      <c r="P84" s="32">
        <f t="shared" si="32"/>
        <v>0.52832642857142798</v>
      </c>
      <c r="Q84" s="31">
        <f t="shared" si="33"/>
        <v>2580.1719999999987</v>
      </c>
      <c r="R84" s="35"/>
      <c r="S84" s="34">
        <f t="shared" si="34"/>
        <v>3218.3140000000021</v>
      </c>
      <c r="T84" s="34">
        <f t="shared" si="35"/>
        <v>497.42102009273606</v>
      </c>
      <c r="U84" s="34">
        <f t="shared" si="36"/>
        <v>3297.4210200927359</v>
      </c>
      <c r="V84" s="31">
        <f t="shared" si="37"/>
        <v>19855.000000000004</v>
      </c>
      <c r="W84" s="32">
        <f t="shared" si="38"/>
        <v>6.0213724237863948</v>
      </c>
      <c r="X84" s="32">
        <f t="shared" si="39"/>
        <v>7.9698852357823036E-2</v>
      </c>
      <c r="Y84" s="32">
        <f t="shared" si="40"/>
        <v>0.44862757621360494</v>
      </c>
      <c r="Z84" s="38">
        <f t="shared" si="41"/>
        <v>0.84914846570646696</v>
      </c>
      <c r="AA84" s="31">
        <f>SUM(L$2:L85)-SUM(AB$2:AB85)</f>
        <v>1611.4659999999967</v>
      </c>
      <c r="AB84" s="44"/>
      <c r="AC84" s="40">
        <f t="shared" si="24"/>
        <v>228.52771916537847</v>
      </c>
      <c r="AD84" s="40">
        <f t="shared" si="25"/>
        <v>-2571.4722808346214</v>
      </c>
    </row>
    <row r="85" spans="1:30" x14ac:dyDescent="0.25">
      <c r="A85" s="146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26"/>
        <v>2400</v>
      </c>
      <c r="G85" s="17">
        <f t="shared" si="27"/>
        <v>5.8485558333333341</v>
      </c>
      <c r="H85" s="15">
        <f t="shared" si="28"/>
        <v>14036.534000000001</v>
      </c>
      <c r="I85" s="15">
        <f t="shared" si="21"/>
        <v>1611.4659999999967</v>
      </c>
      <c r="J85" s="33">
        <f t="shared" si="22"/>
        <v>0.11480512211917822</v>
      </c>
      <c r="K85" s="15">
        <f t="shared" si="23"/>
        <v>15647.999999999998</v>
      </c>
      <c r="L85" s="15">
        <f t="shared" si="29"/>
        <v>132.15199999999822</v>
      </c>
      <c r="M85" s="15">
        <f t="shared" ref="M85:M148" si="43">IF(D85*E85*5/10000&gt;5,D85*E85*5/10000,5)+(D85/1000)*0.6</f>
        <v>5.24</v>
      </c>
      <c r="N85" s="15">
        <f t="shared" si="31"/>
        <v>2.6080000000000001</v>
      </c>
      <c r="O85" s="15"/>
      <c r="P85" s="32">
        <f t="shared" si="32"/>
        <v>0.67144416666666551</v>
      </c>
      <c r="Q85" s="31">
        <f t="shared" si="33"/>
        <v>2600.152</v>
      </c>
      <c r="R85" s="35"/>
      <c r="S85" s="34">
        <f t="shared" si="34"/>
        <v>5818.4660000000022</v>
      </c>
      <c r="T85" s="34">
        <f t="shared" si="35"/>
        <v>892.40276073619668</v>
      </c>
      <c r="U85" s="34">
        <f t="shared" si="36"/>
        <v>3292.4027607361968</v>
      </c>
      <c r="V85" s="31">
        <f t="shared" si="37"/>
        <v>19855.000000000004</v>
      </c>
      <c r="W85" s="32">
        <f t="shared" si="38"/>
        <v>6.0305501613539931</v>
      </c>
      <c r="X85" s="32">
        <f t="shared" si="39"/>
        <v>0.18199432802065907</v>
      </c>
      <c r="Y85" s="32">
        <f t="shared" si="40"/>
        <v>0.48944983864600644</v>
      </c>
      <c r="Z85" s="38">
        <f t="shared" si="41"/>
        <v>0.7289509134852471</v>
      </c>
      <c r="AA85" s="31">
        <f>SUM(L$2:L86)-SUM(AB$2:AB86)</f>
        <v>1939.5619999999981</v>
      </c>
      <c r="AB85" s="44"/>
      <c r="AC85" s="40">
        <f t="shared" si="24"/>
        <v>247.03378328220811</v>
      </c>
      <c r="AD85" s="40">
        <f t="shared" si="25"/>
        <v>-2152.9662167177921</v>
      </c>
    </row>
    <row r="86" spans="1:30" x14ac:dyDescent="0.25">
      <c r="A86" s="146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26"/>
        <v>2000</v>
      </c>
      <c r="G86" s="17">
        <f t="shared" si="27"/>
        <v>5.6902190000000008</v>
      </c>
      <c r="H86" s="15">
        <f t="shared" si="28"/>
        <v>11380.438000000002</v>
      </c>
      <c r="I86" s="15">
        <f t="shared" si="21"/>
        <v>1939.5619999999981</v>
      </c>
      <c r="J86" s="33">
        <f t="shared" si="22"/>
        <v>0.17042946853187887</v>
      </c>
      <c r="K86" s="15">
        <f t="shared" si="23"/>
        <v>13320</v>
      </c>
      <c r="L86" s="15">
        <f t="shared" si="29"/>
        <v>328.09600000000137</v>
      </c>
      <c r="M86" s="15">
        <f t="shared" si="43"/>
        <v>5.24</v>
      </c>
      <c r="N86" s="15">
        <f t="shared" si="31"/>
        <v>2.6640000000000001</v>
      </c>
      <c r="O86" s="15"/>
      <c r="P86" s="32">
        <f t="shared" si="32"/>
        <v>0.96978099999999934</v>
      </c>
      <c r="Q86" s="31">
        <f t="shared" si="33"/>
        <v>2656.0959999999995</v>
      </c>
      <c r="R86" s="35"/>
      <c r="S86" s="34">
        <f t="shared" si="34"/>
        <v>8474.5620000000017</v>
      </c>
      <c r="T86" s="34">
        <f t="shared" si="35"/>
        <v>1272.4567567567569</v>
      </c>
      <c r="U86" s="34">
        <f t="shared" si="36"/>
        <v>3272.4567567567569</v>
      </c>
      <c r="V86" s="31">
        <f t="shared" si="37"/>
        <v>19855.000000000004</v>
      </c>
      <c r="W86" s="32">
        <f t="shared" si="38"/>
        <v>6.0673070649458349</v>
      </c>
      <c r="X86" s="32">
        <f t="shared" si="39"/>
        <v>0.37708806494583413</v>
      </c>
      <c r="Y86" s="32">
        <f t="shared" si="40"/>
        <v>0.5926929350541652</v>
      </c>
      <c r="Z86" s="38">
        <f t="shared" si="41"/>
        <v>0.61116162829975662</v>
      </c>
      <c r="AA86" s="31">
        <f>SUM(L$2:L87)-SUM(AB$2:AB87)</f>
        <v>2111.6219999999976</v>
      </c>
      <c r="AB86" s="44"/>
      <c r="AC86" s="40">
        <f t="shared" si="24"/>
        <v>291.07991276276249</v>
      </c>
      <c r="AD86" s="40">
        <f t="shared" si="25"/>
        <v>-1708.9200872372376</v>
      </c>
    </row>
    <row r="87" spans="1:30" x14ac:dyDescent="0.25">
      <c r="A87" s="146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26"/>
        <v>1600</v>
      </c>
      <c r="G87" s="17">
        <f t="shared" si="27"/>
        <v>5.4302362500000019</v>
      </c>
      <c r="H87" s="15">
        <f t="shared" si="28"/>
        <v>8688.3780000000024</v>
      </c>
      <c r="I87" s="15">
        <f t="shared" si="21"/>
        <v>2111.6219999999976</v>
      </c>
      <c r="J87" s="33">
        <f t="shared" si="22"/>
        <v>0.24303984011745303</v>
      </c>
      <c r="K87" s="15">
        <f t="shared" si="23"/>
        <v>10800</v>
      </c>
      <c r="L87" s="15">
        <f t="shared" si="29"/>
        <v>172.05999999999949</v>
      </c>
      <c r="M87" s="15">
        <f t="shared" si="43"/>
        <v>5.24</v>
      </c>
      <c r="N87" s="15">
        <f t="shared" si="31"/>
        <v>2.7</v>
      </c>
      <c r="O87" s="15"/>
      <c r="P87" s="32">
        <f t="shared" si="32"/>
        <v>1.3197637499999981</v>
      </c>
      <c r="Q87" s="31">
        <f t="shared" si="33"/>
        <v>2692.0599999999995</v>
      </c>
      <c r="R87" s="35"/>
      <c r="S87" s="34">
        <f t="shared" si="34"/>
        <v>11166.622000000001</v>
      </c>
      <c r="T87" s="34">
        <f t="shared" si="35"/>
        <v>1654.3143703703706</v>
      </c>
      <c r="U87" s="34">
        <f t="shared" si="36"/>
        <v>3254.3143703703709</v>
      </c>
      <c r="V87" s="31">
        <f t="shared" si="37"/>
        <v>19855.000000000004</v>
      </c>
      <c r="W87" s="32">
        <f t="shared" si="38"/>
        <v>6.1011315258213124</v>
      </c>
      <c r="X87" s="32">
        <f t="shared" si="39"/>
        <v>0.67089527582131048</v>
      </c>
      <c r="Y87" s="32">
        <f t="shared" si="40"/>
        <v>0.64886847417868765</v>
      </c>
      <c r="Z87" s="38">
        <f t="shared" si="41"/>
        <v>0.49165502096772085</v>
      </c>
      <c r="AA87" s="31">
        <f>SUM(L$2:L88)-SUM(AB$2:AB88)</f>
        <v>2263.641999999998</v>
      </c>
      <c r="AB87" s="44"/>
      <c r="AC87" s="40">
        <f t="shared" si="24"/>
        <v>312.67647244444413</v>
      </c>
      <c r="AD87" s="40">
        <f t="shared" si="25"/>
        <v>-1287.3235275555558</v>
      </c>
    </row>
    <row r="88" spans="1:30" x14ac:dyDescent="0.25">
      <c r="A88" s="146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26"/>
        <v>1200</v>
      </c>
      <c r="G88" s="17">
        <f t="shared" si="27"/>
        <v>4.963631666666668</v>
      </c>
      <c r="H88" s="15">
        <f t="shared" si="28"/>
        <v>5956.358000000002</v>
      </c>
      <c r="I88" s="15">
        <f t="shared" si="21"/>
        <v>2263.641999999998</v>
      </c>
      <c r="J88" s="33">
        <f t="shared" si="22"/>
        <v>0.38003793593333329</v>
      </c>
      <c r="K88" s="15">
        <f t="shared" si="23"/>
        <v>8220</v>
      </c>
      <c r="L88" s="15">
        <f t="shared" si="29"/>
        <v>152.02000000000044</v>
      </c>
      <c r="M88" s="15">
        <f t="shared" si="43"/>
        <v>5.24</v>
      </c>
      <c r="N88" s="15">
        <f t="shared" si="31"/>
        <v>2.74</v>
      </c>
      <c r="O88" s="15">
        <v>-8</v>
      </c>
      <c r="P88" s="32">
        <f t="shared" si="32"/>
        <v>1.8863683333333316</v>
      </c>
      <c r="Q88" s="31">
        <f t="shared" si="33"/>
        <v>2732.0200000000004</v>
      </c>
      <c r="R88" s="35"/>
      <c r="S88" s="34">
        <f t="shared" si="34"/>
        <v>13890.642000000002</v>
      </c>
      <c r="T88" s="34">
        <f t="shared" si="35"/>
        <v>2027.8309489051098</v>
      </c>
      <c r="U88" s="34">
        <f t="shared" si="36"/>
        <v>3227.8309489051098</v>
      </c>
      <c r="V88" s="31">
        <f t="shared" si="37"/>
        <v>19847.000000000004</v>
      </c>
      <c r="W88" s="32">
        <f t="shared" si="38"/>
        <v>6.1487111048155008</v>
      </c>
      <c r="X88" s="32">
        <f t="shared" si="39"/>
        <v>1.1850794381488328</v>
      </c>
      <c r="Y88" s="32">
        <f t="shared" si="40"/>
        <v>0.70128889518449888</v>
      </c>
      <c r="Z88" s="38">
        <f t="shared" si="41"/>
        <v>0.37176668140165259</v>
      </c>
      <c r="AA88" s="31">
        <f>SUM(L$2:L89)-SUM(AB$2:AB89)</f>
        <v>2335.6379999999981</v>
      </c>
      <c r="AB88" s="44"/>
      <c r="AC88" s="40">
        <f t="shared" si="24"/>
        <v>330.2934567883209</v>
      </c>
      <c r="AD88" s="40">
        <f t="shared" si="25"/>
        <v>-869.7065432116791</v>
      </c>
    </row>
    <row r="89" spans="1:30" x14ac:dyDescent="0.25">
      <c r="A89" s="146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26"/>
        <v>800</v>
      </c>
      <c r="G89" s="17">
        <f t="shared" si="27"/>
        <v>3.9904525000000022</v>
      </c>
      <c r="H89" s="15">
        <f t="shared" si="28"/>
        <v>3192.3620000000019</v>
      </c>
      <c r="I89" s="15">
        <f t="shared" si="21"/>
        <v>2335.6379999999981</v>
      </c>
      <c r="J89" s="33">
        <f t="shared" si="22"/>
        <v>0.73163319197509469</v>
      </c>
      <c r="K89" s="15">
        <f t="shared" si="23"/>
        <v>5528</v>
      </c>
      <c r="L89" s="15">
        <f t="shared" si="29"/>
        <v>71.996000000000095</v>
      </c>
      <c r="M89" s="15">
        <f t="shared" si="43"/>
        <v>5.24</v>
      </c>
      <c r="N89" s="15">
        <f t="shared" si="31"/>
        <v>2.7639999999999998</v>
      </c>
      <c r="O89" s="15"/>
      <c r="P89" s="32">
        <f t="shared" si="32"/>
        <v>2.919547499999998</v>
      </c>
      <c r="Q89" s="31">
        <f t="shared" si="33"/>
        <v>2763.9960000000001</v>
      </c>
      <c r="R89" s="35"/>
      <c r="S89" s="34">
        <f t="shared" si="34"/>
        <v>16654.638000000003</v>
      </c>
      <c r="T89" s="34">
        <f t="shared" si="35"/>
        <v>2410.2225759768453</v>
      </c>
      <c r="U89" s="34">
        <f t="shared" si="36"/>
        <v>3210.2225759768453</v>
      </c>
      <c r="V89" s="31">
        <f t="shared" si="37"/>
        <v>19847.000000000004</v>
      </c>
      <c r="W89" s="32">
        <f t="shared" si="38"/>
        <v>6.1824373638518564</v>
      </c>
      <c r="X89" s="32">
        <f t="shared" si="39"/>
        <v>2.1919848638518542</v>
      </c>
      <c r="Y89" s="32">
        <f t="shared" si="40"/>
        <v>0.72756263614814376</v>
      </c>
      <c r="Z89" s="38">
        <f t="shared" si="41"/>
        <v>0.24920390442290946</v>
      </c>
      <c r="AA89" s="31">
        <f>SUM(L$2:L90)-SUM(AB$2:AB90)</f>
        <v>2383.6059999999979</v>
      </c>
      <c r="AB89" s="44"/>
      <c r="AC89" s="40">
        <f t="shared" si="24"/>
        <v>337.83938943560031</v>
      </c>
      <c r="AD89" s="40">
        <f t="shared" si="25"/>
        <v>-462.16061056439969</v>
      </c>
    </row>
    <row r="90" spans="1:30" x14ac:dyDescent="0.25">
      <c r="A90" s="146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26"/>
        <v>400</v>
      </c>
      <c r="G90" s="17">
        <f t="shared" si="27"/>
        <v>1.0209850000000047</v>
      </c>
      <c r="H90" s="15">
        <f t="shared" si="28"/>
        <v>408.39400000000188</v>
      </c>
      <c r="I90" s="15">
        <f t="shared" si="21"/>
        <v>2383.6059999999979</v>
      </c>
      <c r="J90" s="33">
        <f t="shared" si="22"/>
        <v>5.8365353065911529</v>
      </c>
      <c r="K90" s="15">
        <f t="shared" si="23"/>
        <v>2792</v>
      </c>
      <c r="L90" s="15">
        <f t="shared" si="29"/>
        <v>47.967999999999847</v>
      </c>
      <c r="M90" s="15">
        <f t="shared" si="43"/>
        <v>5.24</v>
      </c>
      <c r="N90" s="15">
        <f t="shared" si="31"/>
        <v>2.7919999999999998</v>
      </c>
      <c r="O90" s="15"/>
      <c r="P90" s="32">
        <f t="shared" si="32"/>
        <v>5.9590149999999955</v>
      </c>
      <c r="Q90" s="31">
        <f t="shared" si="33"/>
        <v>2783.9679999999998</v>
      </c>
      <c r="R90" s="35"/>
      <c r="S90" s="34">
        <f t="shared" si="34"/>
        <v>19438.606000000003</v>
      </c>
      <c r="T90" s="34">
        <f t="shared" si="35"/>
        <v>2784.9005730659028</v>
      </c>
      <c r="U90" s="34">
        <f t="shared" si="36"/>
        <v>3184.9005730659028</v>
      </c>
      <c r="V90" s="31">
        <f t="shared" si="37"/>
        <v>19847.000000000004</v>
      </c>
      <c r="W90" s="32">
        <f t="shared" si="38"/>
        <v>6.231591707396551</v>
      </c>
      <c r="X90" s="32">
        <f t="shared" si="39"/>
        <v>5.2106067073965461</v>
      </c>
      <c r="Y90" s="32">
        <f t="shared" si="40"/>
        <v>0.74840829260344943</v>
      </c>
      <c r="Z90" s="38">
        <f t="shared" si="41"/>
        <v>0.12559261767313046</v>
      </c>
      <c r="AA90" s="31">
        <f>SUM(L$2:L91)-SUM(AB$2:AB91)</f>
        <v>2416.3019999999979</v>
      </c>
      <c r="AB90" s="44"/>
      <c r="AC90" s="40">
        <f t="shared" si="24"/>
        <v>341.32008553008563</v>
      </c>
      <c r="AD90" s="40">
        <f t="shared" si="25"/>
        <v>-58.679914469914365</v>
      </c>
    </row>
    <row r="91" spans="1:30" x14ac:dyDescent="0.25">
      <c r="A91" s="146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26"/>
        <v>100</v>
      </c>
      <c r="G91" s="17">
        <f t="shared" si="27"/>
        <v>-17.08301999999998</v>
      </c>
      <c r="H91" s="15">
        <f t="shared" si="28"/>
        <v>-1708.3019999999981</v>
      </c>
      <c r="I91" s="15">
        <f t="shared" si="21"/>
        <v>2416.3019999999979</v>
      </c>
      <c r="J91" s="33">
        <f t="shared" si="22"/>
        <v>-1.4144466259478716</v>
      </c>
      <c r="K91" s="15">
        <f t="shared" si="23"/>
        <v>708</v>
      </c>
      <c r="L91" s="15">
        <f t="shared" si="29"/>
        <v>32.695999999999913</v>
      </c>
      <c r="M91" s="15">
        <f t="shared" si="43"/>
        <v>5.18</v>
      </c>
      <c r="N91" s="15">
        <f t="shared" si="31"/>
        <v>2.1240000000000001</v>
      </c>
      <c r="O91" s="15"/>
      <c r="P91" s="32">
        <f t="shared" si="32"/>
        <v>24.163019999999982</v>
      </c>
      <c r="Q91" s="31">
        <f t="shared" si="33"/>
        <v>2116.6959999999999</v>
      </c>
      <c r="R91" s="35"/>
      <c r="S91" s="34">
        <f t="shared" si="34"/>
        <v>21555.302000000003</v>
      </c>
      <c r="T91" s="34">
        <f t="shared" si="35"/>
        <v>3044.5341807909608</v>
      </c>
      <c r="U91" s="34">
        <f t="shared" si="36"/>
        <v>3144.5341807909608</v>
      </c>
      <c r="V91" s="31">
        <f t="shared" si="37"/>
        <v>19847.000000000004</v>
      </c>
      <c r="W91" s="32">
        <f t="shared" si="38"/>
        <v>6.3115866640087805</v>
      </c>
      <c r="X91" s="32">
        <f t="shared" si="39"/>
        <v>23.394606664008762</v>
      </c>
      <c r="Y91" s="32">
        <f t="shared" si="40"/>
        <v>0.76841333599121953</v>
      </c>
      <c r="Z91" s="38">
        <f t="shared" si="41"/>
        <v>3.1801212596406406E-2</v>
      </c>
      <c r="AA91" s="31">
        <f>SUM(L$2:L92)-SUM(AB$2:AB92)</f>
        <v>2389.0019999999981</v>
      </c>
      <c r="AB91" s="44"/>
      <c r="AC91" s="40">
        <f t="shared" si="24"/>
        <v>341.11495042372854</v>
      </c>
      <c r="AD91" s="40">
        <f t="shared" si="25"/>
        <v>241.11495042372854</v>
      </c>
    </row>
    <row r="92" spans="1:30" x14ac:dyDescent="0.25">
      <c r="A92" s="146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26"/>
        <v>600</v>
      </c>
      <c r="G92" s="17">
        <f t="shared" si="27"/>
        <v>2.8783300000000032</v>
      </c>
      <c r="H92" s="15">
        <f t="shared" si="28"/>
        <v>1726.9980000000019</v>
      </c>
      <c r="I92" s="15">
        <f t="shared" si="21"/>
        <v>2389.0019999999981</v>
      </c>
      <c r="J92" s="33">
        <f t="shared" si="22"/>
        <v>1.3833264427636833</v>
      </c>
      <c r="K92" s="15">
        <f t="shared" si="23"/>
        <v>4116</v>
      </c>
      <c r="L92" s="15">
        <f t="shared" si="29"/>
        <v>-27.299999999999727</v>
      </c>
      <c r="M92" s="15">
        <f t="shared" si="43"/>
        <v>5.3</v>
      </c>
      <c r="N92" s="15">
        <f t="shared" si="31"/>
        <v>0</v>
      </c>
      <c r="O92" s="15"/>
      <c r="P92" s="32">
        <f t="shared" si="32"/>
        <v>3.9816699999999972</v>
      </c>
      <c r="Q92" s="31">
        <f t="shared" si="33"/>
        <v>-3435.3</v>
      </c>
      <c r="R92" s="35"/>
      <c r="S92" s="34">
        <f t="shared" si="34"/>
        <v>18120.002000000004</v>
      </c>
      <c r="T92" s="34">
        <f t="shared" si="35"/>
        <v>2641.3997084548109</v>
      </c>
      <c r="U92" s="34">
        <f t="shared" si="36"/>
        <v>3241.3997084548109</v>
      </c>
      <c r="V92" s="31">
        <f t="shared" si="37"/>
        <v>19847.000000000007</v>
      </c>
      <c r="W92" s="32">
        <f t="shared" si="38"/>
        <v>6.1229721062266513</v>
      </c>
      <c r="X92" s="32">
        <f t="shared" si="39"/>
        <v>3.2446421062266482</v>
      </c>
      <c r="Y92" s="32">
        <f t="shared" si="40"/>
        <v>0.73702789377334899</v>
      </c>
      <c r="Z92" s="38">
        <f t="shared" si="41"/>
        <v>0.18510521810530506</v>
      </c>
      <c r="AA92" s="31">
        <f>SUM(L$2:L93)-SUM(AB$2:AB93)</f>
        <v>2275.7019999999984</v>
      </c>
      <c r="AB92" s="44"/>
      <c r="AC92" s="40">
        <f t="shared" si="24"/>
        <v>348.07689489795888</v>
      </c>
      <c r="AD92" s="40">
        <f t="shared" si="25"/>
        <v>-251.92310510204112</v>
      </c>
    </row>
    <row r="93" spans="1:30" x14ac:dyDescent="0.25">
      <c r="A93" s="146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26"/>
        <v>1100</v>
      </c>
      <c r="G93" s="17">
        <f t="shared" si="27"/>
        <v>4.6111800000000018</v>
      </c>
      <c r="H93" s="15">
        <f t="shared" si="28"/>
        <v>5072.2980000000016</v>
      </c>
      <c r="I93" s="15">
        <f t="shared" si="21"/>
        <v>2275.7019999999984</v>
      </c>
      <c r="J93" s="33">
        <f t="shared" si="22"/>
        <v>0.4486530562675925</v>
      </c>
      <c r="K93" s="15">
        <f t="shared" si="23"/>
        <v>7348</v>
      </c>
      <c r="L93" s="15">
        <f t="shared" si="29"/>
        <v>-113.29999999999973</v>
      </c>
      <c r="M93" s="15">
        <f t="shared" si="43"/>
        <v>5.3</v>
      </c>
      <c r="N93" s="15">
        <f t="shared" si="31"/>
        <v>0</v>
      </c>
      <c r="O93" s="15"/>
      <c r="P93" s="32">
        <f t="shared" si="32"/>
        <v>2.0688199999999979</v>
      </c>
      <c r="Q93" s="31">
        <f t="shared" si="33"/>
        <v>-3345.2999999999997</v>
      </c>
      <c r="R93" s="35"/>
      <c r="S93" s="34">
        <f t="shared" si="34"/>
        <v>14774.702000000005</v>
      </c>
      <c r="T93" s="34">
        <f t="shared" si="35"/>
        <v>2211.781736526947</v>
      </c>
      <c r="U93" s="34">
        <f t="shared" si="36"/>
        <v>3311.781736526947</v>
      </c>
      <c r="V93" s="31">
        <f t="shared" si="37"/>
        <v>19847.000000000007</v>
      </c>
      <c r="W93" s="32">
        <f t="shared" si="38"/>
        <v>5.9928466242505101</v>
      </c>
      <c r="X93" s="32">
        <f t="shared" si="39"/>
        <v>1.3816666242505082</v>
      </c>
      <c r="Y93" s="32">
        <f t="shared" si="40"/>
        <v>0.68715337574948965</v>
      </c>
      <c r="Z93" s="38">
        <f t="shared" si="41"/>
        <v>0.3321474926525701</v>
      </c>
      <c r="AA93" s="31">
        <f>SUM(L$2:L94)-SUM(AB$2:AB94)</f>
        <v>1918.4019999999982</v>
      </c>
      <c r="AB93" s="44"/>
      <c r="AC93" s="40">
        <f t="shared" si="24"/>
        <v>340.50361511976024</v>
      </c>
      <c r="AD93" s="40">
        <f t="shared" si="25"/>
        <v>-759.4963848802397</v>
      </c>
    </row>
    <row r="94" spans="1:30" x14ac:dyDescent="0.25">
      <c r="A94" s="146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26"/>
        <v>1600</v>
      </c>
      <c r="G94" s="17">
        <f t="shared" si="27"/>
        <v>5.160998750000001</v>
      </c>
      <c r="H94" s="15">
        <f t="shared" si="28"/>
        <v>8257.5980000000018</v>
      </c>
      <c r="I94" s="15">
        <f t="shared" si="21"/>
        <v>1918.4019999999982</v>
      </c>
      <c r="J94" s="33">
        <f t="shared" si="22"/>
        <v>0.23231961643083118</v>
      </c>
      <c r="K94" s="15">
        <f t="shared" si="23"/>
        <v>10176</v>
      </c>
      <c r="L94" s="15">
        <f t="shared" si="29"/>
        <v>-357.30000000000018</v>
      </c>
      <c r="M94" s="15">
        <f t="shared" si="43"/>
        <v>5.3</v>
      </c>
      <c r="N94" s="15">
        <f t="shared" si="31"/>
        <v>0</v>
      </c>
      <c r="O94" s="15"/>
      <c r="P94" s="32">
        <f t="shared" si="32"/>
        <v>1.1990012499999994</v>
      </c>
      <c r="Q94" s="31">
        <f t="shared" si="33"/>
        <v>-3185.3</v>
      </c>
      <c r="R94" s="35"/>
      <c r="S94" s="34">
        <f t="shared" si="34"/>
        <v>11589.402000000006</v>
      </c>
      <c r="T94" s="34">
        <f t="shared" si="35"/>
        <v>1822.2330188679252</v>
      </c>
      <c r="U94" s="34">
        <f t="shared" si="36"/>
        <v>3422.2330188679252</v>
      </c>
      <c r="V94" s="31">
        <f t="shared" si="37"/>
        <v>19847.000000000007</v>
      </c>
      <c r="W94" s="32">
        <f t="shared" si="38"/>
        <v>5.7994297555358738</v>
      </c>
      <c r="X94" s="32">
        <f t="shared" si="39"/>
        <v>0.63843100553587284</v>
      </c>
      <c r="Y94" s="32">
        <f t="shared" si="40"/>
        <v>0.56057024446412651</v>
      </c>
      <c r="Z94" s="38">
        <f t="shared" si="41"/>
        <v>0.46753099253576835</v>
      </c>
      <c r="AA94" s="31">
        <f>SUM(L$2:L95)-SUM(AB$2:AB95)</f>
        <v>2358.5059999999985</v>
      </c>
      <c r="AB94" s="44"/>
      <c r="AC94" s="40">
        <f t="shared" si="24"/>
        <v>301.48471682389913</v>
      </c>
      <c r="AD94" s="40">
        <f t="shared" si="25"/>
        <v>-1298.5152831761009</v>
      </c>
    </row>
    <row r="95" spans="1:30" x14ac:dyDescent="0.25">
      <c r="A95" s="146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26"/>
        <v>1200</v>
      </c>
      <c r="G95" s="17">
        <f t="shared" si="27"/>
        <v>4.6745783333333346</v>
      </c>
      <c r="H95" s="15">
        <f t="shared" si="28"/>
        <v>5609.4940000000015</v>
      </c>
      <c r="I95" s="15">
        <f t="shared" si="21"/>
        <v>2358.5059999999985</v>
      </c>
      <c r="J95" s="33">
        <f t="shared" si="22"/>
        <v>0.42044897454208835</v>
      </c>
      <c r="K95" s="15">
        <f t="shared" si="23"/>
        <v>7968</v>
      </c>
      <c r="L95" s="15">
        <f t="shared" si="29"/>
        <v>440.10400000000027</v>
      </c>
      <c r="M95" s="15">
        <f t="shared" si="43"/>
        <v>5.24</v>
      </c>
      <c r="N95" s="15">
        <f t="shared" si="31"/>
        <v>2.6560000000000001</v>
      </c>
      <c r="O95" s="15"/>
      <c r="P95" s="32">
        <f t="shared" si="32"/>
        <v>1.9654216666666651</v>
      </c>
      <c r="Q95" s="31">
        <f t="shared" si="33"/>
        <v>2648.1040000000003</v>
      </c>
      <c r="R95" s="35"/>
      <c r="S95" s="34">
        <f t="shared" si="34"/>
        <v>14237.506000000005</v>
      </c>
      <c r="T95" s="34">
        <f t="shared" si="35"/>
        <v>2144.2027108433745</v>
      </c>
      <c r="U95" s="34">
        <f t="shared" si="36"/>
        <v>3344.2027108433745</v>
      </c>
      <c r="V95" s="31">
        <f t="shared" si="37"/>
        <v>19847.000000000007</v>
      </c>
      <c r="W95" s="32">
        <f t="shared" si="38"/>
        <v>5.9347478954093642</v>
      </c>
      <c r="X95" s="32">
        <f t="shared" si="39"/>
        <v>1.2601695620760296</v>
      </c>
      <c r="Y95" s="32">
        <f t="shared" si="40"/>
        <v>0.70525210459063548</v>
      </c>
      <c r="Z95" s="38">
        <f t="shared" si="41"/>
        <v>0.35882992263270191</v>
      </c>
      <c r="AA95" s="31">
        <f>SUM(L$2:L96)-SUM(AB$2:AB96)</f>
        <v>2161.2059999999983</v>
      </c>
      <c r="AB95" s="44"/>
      <c r="AC95" s="40">
        <f t="shared" si="24"/>
        <v>355.01908840361426</v>
      </c>
      <c r="AD95" s="40">
        <f t="shared" si="25"/>
        <v>-844.98091159638579</v>
      </c>
    </row>
    <row r="96" spans="1:30" x14ac:dyDescent="0.25">
      <c r="A96" s="146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26"/>
        <v>1700</v>
      </c>
      <c r="G96" s="17">
        <f t="shared" si="27"/>
        <v>5.2087023529411773</v>
      </c>
      <c r="H96" s="15">
        <f t="shared" si="28"/>
        <v>8854.7940000000017</v>
      </c>
      <c r="I96" s="15">
        <f t="shared" si="21"/>
        <v>2161.2059999999983</v>
      </c>
      <c r="J96" s="33">
        <f t="shared" si="22"/>
        <v>0.24407185531362999</v>
      </c>
      <c r="K96" s="15">
        <f t="shared" si="23"/>
        <v>11016</v>
      </c>
      <c r="L96" s="15">
        <f t="shared" si="29"/>
        <v>-197.30000000000018</v>
      </c>
      <c r="M96" s="15">
        <f t="shared" si="43"/>
        <v>5.3</v>
      </c>
      <c r="N96" s="15">
        <f t="shared" si="31"/>
        <v>0</v>
      </c>
      <c r="O96" s="15"/>
      <c r="P96" s="32">
        <f t="shared" si="32"/>
        <v>1.2712976470588231</v>
      </c>
      <c r="Q96" s="31">
        <f t="shared" si="33"/>
        <v>-3245.3</v>
      </c>
      <c r="R96" s="35"/>
      <c r="S96" s="34">
        <f t="shared" si="34"/>
        <v>10992.206000000006</v>
      </c>
      <c r="T96" s="34">
        <f t="shared" si="35"/>
        <v>1696.3280864197538</v>
      </c>
      <c r="U96" s="34">
        <f t="shared" si="36"/>
        <v>3396.3280864197541</v>
      </c>
      <c r="V96" s="31">
        <f t="shared" si="37"/>
        <v>19847.000000000007</v>
      </c>
      <c r="W96" s="32">
        <f t="shared" si="38"/>
        <v>5.843663949710395</v>
      </c>
      <c r="X96" s="32">
        <f t="shared" si="39"/>
        <v>0.63496159676921771</v>
      </c>
      <c r="Y96" s="32">
        <f t="shared" si="40"/>
        <v>0.63633605028960538</v>
      </c>
      <c r="Z96" s="38">
        <f t="shared" si="41"/>
        <v>0.50054057109425443</v>
      </c>
      <c r="AA96" s="31">
        <f>SUM(L$2:L97)-SUM(AB$2:AB97)</f>
        <v>2442.3059999999987</v>
      </c>
      <c r="AB96" s="44"/>
      <c r="AC96" s="40">
        <f t="shared" si="24"/>
        <v>333.35268472222197</v>
      </c>
      <c r="AD96" s="40">
        <f t="shared" si="25"/>
        <v>-1366.647315277778</v>
      </c>
    </row>
    <row r="97" spans="1:30" x14ac:dyDescent="0.25">
      <c r="A97" s="146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26"/>
        <v>1300</v>
      </c>
      <c r="G97" s="17">
        <f>H97/F97</f>
        <v>4.7713030769230782</v>
      </c>
      <c r="H97" s="15">
        <f>IF(C97="买",H96+D97*E97+M97+N97,H96+-1*D97*E97+M97+N97)+O96</f>
        <v>6202.6940000000013</v>
      </c>
      <c r="I97" s="15">
        <f>-H97+K97</f>
        <v>2442.3059999999987</v>
      </c>
      <c r="J97" s="33">
        <f>(E97-G97)/G97</f>
        <v>0.39374923218846491</v>
      </c>
      <c r="K97" s="15">
        <f>F97*E97</f>
        <v>8645</v>
      </c>
      <c r="L97" s="15">
        <f>I97-I96</f>
        <v>281.10000000000036</v>
      </c>
      <c r="M97" s="15">
        <f t="shared" si="43"/>
        <v>5.24</v>
      </c>
      <c r="N97" s="15">
        <f t="shared" si="31"/>
        <v>2.66</v>
      </c>
      <c r="O97" s="15"/>
      <c r="P97" s="32">
        <f t="shared" si="32"/>
        <v>1.8786969230769222</v>
      </c>
      <c r="Q97" s="31">
        <f t="shared" si="33"/>
        <v>2652.1000000000004</v>
      </c>
      <c r="R97" s="35"/>
      <c r="S97" s="34">
        <f>S96+Q97+O97+R97</f>
        <v>13644.306000000006</v>
      </c>
      <c r="T97" s="34">
        <f>S97/E97</f>
        <v>2051.7753383458653</v>
      </c>
      <c r="U97" s="34">
        <f>F97+T97</f>
        <v>3351.7753383458653</v>
      </c>
      <c r="V97" s="31">
        <f>H97+S97</f>
        <v>19847.000000000007</v>
      </c>
      <c r="W97" s="32">
        <f>V97/U97</f>
        <v>5.9213395876928612</v>
      </c>
      <c r="X97" s="32">
        <f>W97-G97</f>
        <v>1.150036510769783</v>
      </c>
      <c r="Y97" s="32">
        <f t="shared" si="40"/>
        <v>0.72866041230713918</v>
      </c>
      <c r="Z97" s="38">
        <f t="shared" si="41"/>
        <v>0.38785415750494873</v>
      </c>
      <c r="AA97" s="31">
        <f>SUM(L$2:L98)-SUM(AB$2:AB98)</f>
        <v>2203.0059999999994</v>
      </c>
      <c r="AB97" s="44"/>
      <c r="AC97" s="40">
        <f t="shared" si="24"/>
        <v>367.08042812030055</v>
      </c>
      <c r="AD97" s="40">
        <f t="shared" si="25"/>
        <v>-932.91957187969945</v>
      </c>
    </row>
    <row r="98" spans="1:30" x14ac:dyDescent="0.25">
      <c r="A98" s="146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26"/>
        <v>1800</v>
      </c>
      <c r="G98" s="17">
        <f>H98/F98</f>
        <v>5.2461077777777785</v>
      </c>
      <c r="H98" s="15">
        <f>IF(C98="买",H97+D98*E98+M98+N98,H97+-1*D98*E98+M98+N98)+O97</f>
        <v>9442.9940000000006</v>
      </c>
      <c r="I98" s="15">
        <f>-H98+K98</f>
        <v>2203.0059999999994</v>
      </c>
      <c r="J98" s="33">
        <f>(E98-G98)/G98</f>
        <v>0.23329528749038683</v>
      </c>
      <c r="K98" s="15">
        <f>F98*E98</f>
        <v>11646</v>
      </c>
      <c r="L98" s="15">
        <f>I98-I97</f>
        <v>-239.29999999999927</v>
      </c>
      <c r="M98" s="15">
        <f t="shared" si="43"/>
        <v>5.3</v>
      </c>
      <c r="N98" s="15">
        <f t="shared" si="31"/>
        <v>0</v>
      </c>
      <c r="O98" s="15"/>
      <c r="P98" s="32">
        <f t="shared" si="32"/>
        <v>1.2238922222222213</v>
      </c>
      <c r="Q98" s="31">
        <f t="shared" si="33"/>
        <v>-3240.2999999999993</v>
      </c>
      <c r="R98" s="35"/>
      <c r="S98" s="34">
        <f>S97+Q98+O99+R98</f>
        <v>9803.976000000006</v>
      </c>
      <c r="T98" s="34">
        <f>S98/E98</f>
        <v>1515.2976816074199</v>
      </c>
      <c r="U98" s="34">
        <f>F98+T98</f>
        <v>3315.2976816074197</v>
      </c>
      <c r="V98" s="31">
        <f>H98+S98</f>
        <v>19246.970000000008</v>
      </c>
      <c r="W98" s="32">
        <f>V98/U98</f>
        <v>5.8055028080217905</v>
      </c>
      <c r="X98" s="32">
        <f>W98-G98</f>
        <v>0.55939503024401205</v>
      </c>
      <c r="Y98" s="32">
        <f t="shared" si="40"/>
        <v>0.66449719197820922</v>
      </c>
      <c r="Z98" s="38">
        <f t="shared" si="41"/>
        <v>0.54293767041977092</v>
      </c>
      <c r="AA98" s="31">
        <f>SUM(L$2:L99)-SUM(AB$2:AB99)</f>
        <v>2293.7360000000008</v>
      </c>
      <c r="AB98" s="44"/>
      <c r="AC98" s="40">
        <f t="shared" si="24"/>
        <v>340.32527001545589</v>
      </c>
      <c r="AD98" s="40">
        <f t="shared" si="25"/>
        <v>-1459.6747299845442</v>
      </c>
    </row>
    <row r="99" spans="1:30" x14ac:dyDescent="0.25">
      <c r="A99" s="146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26"/>
        <v>2300</v>
      </c>
      <c r="G99" s="17">
        <f>H99/F99</f>
        <v>5.1927234782608691</v>
      </c>
      <c r="H99" s="15">
        <f>IF(C99="买",H98+D99*E99+M99+N99,H98+-1*D99*E99+M99+N99)+O99</f>
        <v>11943.263999999999</v>
      </c>
      <c r="I99" s="15">
        <f>-H99+K99</f>
        <v>2293.7360000000008</v>
      </c>
      <c r="J99" s="33">
        <f>(E99-G99)/G99</f>
        <v>0.19205269179346635</v>
      </c>
      <c r="K99" s="15">
        <f>F99*E99</f>
        <v>14237</v>
      </c>
      <c r="L99" s="15">
        <f>I99-I98</f>
        <v>90.730000000001382</v>
      </c>
      <c r="M99" s="15">
        <f t="shared" si="43"/>
        <v>5.3</v>
      </c>
      <c r="N99" s="15">
        <f t="shared" si="31"/>
        <v>0</v>
      </c>
      <c r="O99" s="15">
        <v>-600.03</v>
      </c>
      <c r="P99" s="32">
        <f t="shared" si="32"/>
        <v>0.99727652173913128</v>
      </c>
      <c r="Q99" s="31">
        <f t="shared" si="33"/>
        <v>-2500.2699999999986</v>
      </c>
      <c r="R99" s="35"/>
      <c r="S99" s="34">
        <f t="shared" ref="S99:S119" si="44">S98+Q99+O100+R99</f>
        <v>7303.7060000000074</v>
      </c>
      <c r="T99" s="34">
        <f t="shared" ref="T99:T157" si="45">S99/E99</f>
        <v>1179.9201938610674</v>
      </c>
      <c r="U99" s="34">
        <f t="shared" ref="U99:U157" si="46">F99+T99</f>
        <v>3479.9201938610677</v>
      </c>
      <c r="V99" s="31">
        <f t="shared" ref="V99:V157" si="47">H99+S99</f>
        <v>19246.970000000008</v>
      </c>
      <c r="W99" s="32">
        <f t="shared" ref="W99:W157" si="48">V99/U99</f>
        <v>5.530865343967835</v>
      </c>
      <c r="X99" s="32">
        <f t="shared" ref="X99:X157" si="49">W99-G99</f>
        <v>0.33814186570696592</v>
      </c>
      <c r="Y99" s="32">
        <f t="shared" si="40"/>
        <v>0.65913465603216537</v>
      </c>
      <c r="Z99" s="38">
        <f t="shared" si="41"/>
        <v>0.66093469731214916</v>
      </c>
      <c r="AA99" s="31">
        <f>SUM(L$2:L100)-SUM(AB$2:AB100)</f>
        <v>1230.4360000000033</v>
      </c>
      <c r="AB99" s="44"/>
      <c r="AC99" s="40">
        <f t="shared" si="24"/>
        <v>370.3698113085623</v>
      </c>
      <c r="AD99" s="40">
        <f t="shared" si="25"/>
        <v>-1929.6301886914378</v>
      </c>
    </row>
    <row r="100" spans="1:30" x14ac:dyDescent="0.25">
      <c r="A100" s="146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26"/>
        <v>2800</v>
      </c>
      <c r="G100" s="17">
        <f t="shared" ref="G100:G157" si="50">H100/F100</f>
        <v>5.290558571428571</v>
      </c>
      <c r="H100" s="15">
        <f t="shared" ref="H100:H157" si="51">IF(C100="买",H99+D100*E100+M100+N100,H99+-1*D100*E100+M100+N100)+O100</f>
        <v>14813.563999999998</v>
      </c>
      <c r="I100" s="15">
        <f t="shared" ref="I100:I157" si="52">-H100+K100</f>
        <v>1230.4360000000033</v>
      </c>
      <c r="J100" s="33">
        <f t="shared" ref="J100:J157" si="53">(E100-G100)/G100</f>
        <v>8.3061442877622321E-2</v>
      </c>
      <c r="K100" s="15">
        <f t="shared" ref="K100:K157" si="54">F100*E100</f>
        <v>16044.000000000002</v>
      </c>
      <c r="L100" s="15">
        <f t="shared" ref="L100:L157" si="55">I100-I99</f>
        <v>-1063.2999999999975</v>
      </c>
      <c r="M100" s="15">
        <f t="shared" si="43"/>
        <v>5.3</v>
      </c>
      <c r="N100" s="15">
        <f t="shared" si="31"/>
        <v>0</v>
      </c>
      <c r="O100" s="15"/>
      <c r="P100" s="32">
        <f t="shared" si="32"/>
        <v>0.43944142857142943</v>
      </c>
      <c r="Q100" s="31">
        <f t="shared" si="33"/>
        <v>-2870.2999999999993</v>
      </c>
      <c r="R100" s="35"/>
      <c r="S100" s="34">
        <f t="shared" si="44"/>
        <v>4433.4060000000081</v>
      </c>
      <c r="T100" s="34">
        <f t="shared" si="45"/>
        <v>773.71832460733117</v>
      </c>
      <c r="U100" s="34">
        <f t="shared" si="46"/>
        <v>3573.7183246073309</v>
      </c>
      <c r="V100" s="31">
        <f t="shared" si="47"/>
        <v>19246.970000000008</v>
      </c>
      <c r="W100" s="32">
        <f t="shared" si="48"/>
        <v>5.3856986622231355</v>
      </c>
      <c r="X100" s="32">
        <f t="shared" si="49"/>
        <v>9.5140090794564536E-2</v>
      </c>
      <c r="Y100" s="32">
        <f t="shared" si="40"/>
        <v>0.34430133777686489</v>
      </c>
      <c r="Z100" s="38">
        <f t="shared" si="41"/>
        <v>0.7834976754379922</v>
      </c>
      <c r="AA100" s="31">
        <f>SUM(L$2:L101)-SUM(AB$2:AB101)</f>
        <v>1838.8160000000025</v>
      </c>
      <c r="AB100" s="44"/>
      <c r="AC100" s="40">
        <f t="shared" si="24"/>
        <v>214.62840872600407</v>
      </c>
      <c r="AD100" s="40">
        <f t="shared" si="25"/>
        <v>-2585.3715912739958</v>
      </c>
    </row>
    <row r="101" spans="1:30" x14ac:dyDescent="0.25">
      <c r="A101" s="146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26"/>
        <v>2400</v>
      </c>
      <c r="G101" s="17">
        <f t="shared" si="50"/>
        <v>5.1838266666666657</v>
      </c>
      <c r="H101" s="15">
        <f t="shared" si="51"/>
        <v>12441.183999999997</v>
      </c>
      <c r="I101" s="15">
        <f t="shared" si="52"/>
        <v>1838.8160000000025</v>
      </c>
      <c r="J101" s="33">
        <f t="shared" si="53"/>
        <v>0.14780072378963313</v>
      </c>
      <c r="K101" s="15">
        <f t="shared" si="54"/>
        <v>14280</v>
      </c>
      <c r="L101" s="15">
        <f t="shared" si="55"/>
        <v>608.3799999999992</v>
      </c>
      <c r="M101" s="15">
        <f t="shared" si="43"/>
        <v>5.24</v>
      </c>
      <c r="N101" s="15">
        <f t="shared" si="31"/>
        <v>2.38</v>
      </c>
      <c r="O101" s="15"/>
      <c r="P101" s="32">
        <f t="shared" si="32"/>
        <v>0.76617333333333448</v>
      </c>
      <c r="Q101" s="31">
        <f t="shared" si="33"/>
        <v>2372.380000000001</v>
      </c>
      <c r="R101" s="35"/>
      <c r="S101" s="34">
        <f t="shared" si="44"/>
        <v>6805.7860000000092</v>
      </c>
      <c r="T101" s="34">
        <f t="shared" si="45"/>
        <v>1143.8295798319343</v>
      </c>
      <c r="U101" s="34">
        <f t="shared" si="46"/>
        <v>3543.8295798319341</v>
      </c>
      <c r="V101" s="31">
        <f t="shared" si="47"/>
        <v>19246.970000000008</v>
      </c>
      <c r="W101" s="32">
        <f t="shared" si="48"/>
        <v>5.431121775588541</v>
      </c>
      <c r="X101" s="32">
        <f t="shared" si="49"/>
        <v>0.24729510892187534</v>
      </c>
      <c r="Y101" s="32">
        <f t="shared" si="40"/>
        <v>0.51887822441145914</v>
      </c>
      <c r="Z101" s="38">
        <f t="shared" si="41"/>
        <v>0.67723346902980019</v>
      </c>
      <c r="AA101" s="31">
        <f>SUM(L$2:L102)-SUM(AB$2:AB102)</f>
        <v>2263.1240000000034</v>
      </c>
      <c r="AB101" s="44"/>
      <c r="AC101" s="40">
        <f t="shared" si="24"/>
        <v>308.89018352941218</v>
      </c>
      <c r="AD101" s="40">
        <f t="shared" si="25"/>
        <v>-2091.1098164705877</v>
      </c>
    </row>
    <row r="102" spans="1:30" x14ac:dyDescent="0.25">
      <c r="A102" s="146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26"/>
        <v>2000</v>
      </c>
      <c r="G102" s="17">
        <f t="shared" si="50"/>
        <v>4.9984379999999984</v>
      </c>
      <c r="H102" s="15">
        <f t="shared" si="51"/>
        <v>9996.8759999999966</v>
      </c>
      <c r="I102" s="15">
        <f t="shared" si="52"/>
        <v>2263.1240000000034</v>
      </c>
      <c r="J102" s="33">
        <f t="shared" si="53"/>
        <v>0.22638312208734046</v>
      </c>
      <c r="K102" s="15">
        <f t="shared" si="54"/>
        <v>12260</v>
      </c>
      <c r="L102" s="15">
        <f t="shared" si="55"/>
        <v>424.3080000000009</v>
      </c>
      <c r="M102" s="15">
        <f t="shared" si="43"/>
        <v>5.24</v>
      </c>
      <c r="N102" s="15">
        <f t="shared" si="31"/>
        <v>2.452</v>
      </c>
      <c r="O102" s="15"/>
      <c r="P102" s="32">
        <f t="shared" si="32"/>
        <v>1.1315620000000015</v>
      </c>
      <c r="Q102" s="31">
        <f t="shared" si="33"/>
        <v>2444.3080000000009</v>
      </c>
      <c r="R102" s="35"/>
      <c r="S102" s="34">
        <f t="shared" si="44"/>
        <v>9250.0940000000101</v>
      </c>
      <c r="T102" s="34">
        <f t="shared" si="45"/>
        <v>1508.9876019575872</v>
      </c>
      <c r="U102" s="34">
        <f t="shared" si="46"/>
        <v>3508.9876019575872</v>
      </c>
      <c r="V102" s="31">
        <f t="shared" si="47"/>
        <v>19246.970000000008</v>
      </c>
      <c r="W102" s="32">
        <f t="shared" si="48"/>
        <v>5.4850493028993732</v>
      </c>
      <c r="X102" s="32">
        <f t="shared" si="49"/>
        <v>0.48661130289937482</v>
      </c>
      <c r="Y102" s="32">
        <f t="shared" si="40"/>
        <v>0.64495069710062669</v>
      </c>
      <c r="Z102" s="38">
        <f t="shared" si="41"/>
        <v>0.56996496621539605</v>
      </c>
      <c r="AA102" s="31">
        <f>SUM(L$2:L103)-SUM(AB$2:AB103)</f>
        <v>2575.368000000004</v>
      </c>
      <c r="AB102" s="44"/>
      <c r="AC102" s="40">
        <f t="shared" si="24"/>
        <v>369.0036603588913</v>
      </c>
      <c r="AD102" s="40">
        <f t="shared" si="25"/>
        <v>-1630.9963396411088</v>
      </c>
    </row>
    <row r="103" spans="1:30" x14ac:dyDescent="0.25">
      <c r="A103" s="146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26"/>
        <v>1600</v>
      </c>
      <c r="G103" s="17">
        <f t="shared" si="50"/>
        <v>4.6803949999999972</v>
      </c>
      <c r="H103" s="15">
        <f t="shared" si="51"/>
        <v>7488.631999999996</v>
      </c>
      <c r="I103" s="15">
        <f t="shared" si="52"/>
        <v>2575.368000000004</v>
      </c>
      <c r="J103" s="33">
        <f t="shared" si="53"/>
        <v>0.34390366625039209</v>
      </c>
      <c r="K103" s="15">
        <f t="shared" si="54"/>
        <v>10064</v>
      </c>
      <c r="L103" s="15">
        <f t="shared" si="55"/>
        <v>312.2440000000006</v>
      </c>
      <c r="M103" s="15">
        <f t="shared" si="43"/>
        <v>5.24</v>
      </c>
      <c r="N103" s="15">
        <f t="shared" si="31"/>
        <v>2.516</v>
      </c>
      <c r="O103" s="15"/>
      <c r="P103" s="32">
        <f t="shared" si="32"/>
        <v>1.6096050000000028</v>
      </c>
      <c r="Q103" s="31">
        <f t="shared" si="33"/>
        <v>2508.2440000000006</v>
      </c>
      <c r="R103" s="35"/>
      <c r="S103" s="34">
        <f t="shared" si="44"/>
        <v>11758.338000000011</v>
      </c>
      <c r="T103" s="34">
        <f t="shared" si="45"/>
        <v>1869.37011128776</v>
      </c>
      <c r="U103" s="34">
        <f t="shared" si="46"/>
        <v>3469.3701112877598</v>
      </c>
      <c r="V103" s="31">
        <f t="shared" si="47"/>
        <v>19246.970000000008</v>
      </c>
      <c r="W103" s="32">
        <f t="shared" si="48"/>
        <v>5.5476842719602271</v>
      </c>
      <c r="X103" s="32">
        <f t="shared" si="49"/>
        <v>0.86728927196022987</v>
      </c>
      <c r="Y103" s="32">
        <f t="shared" si="40"/>
        <v>0.74231572803977297</v>
      </c>
      <c r="Z103" s="38">
        <f t="shared" si="41"/>
        <v>0.46117881594538568</v>
      </c>
      <c r="AA103" s="31">
        <f>SUM(L$2:L380)-SUM(AB$2:AB380)</f>
        <v>-26470.404000000017</v>
      </c>
      <c r="AB103" s="44"/>
      <c r="AC103" s="40">
        <f t="shared" si="24"/>
        <v>409.23375453100226</v>
      </c>
      <c r="AD103" s="40">
        <f t="shared" si="25"/>
        <v>-1190.7662454689978</v>
      </c>
    </row>
    <row r="104" spans="1:30" x14ac:dyDescent="0.25">
      <c r="A104" s="146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26"/>
        <v>2100</v>
      </c>
      <c r="G104" s="17">
        <f t="shared" si="50"/>
        <v>4.9899676190476168</v>
      </c>
      <c r="H104" s="15">
        <f t="shared" si="51"/>
        <v>10478.931999999995</v>
      </c>
      <c r="I104" s="15">
        <f t="shared" si="52"/>
        <v>2058.0680000000048</v>
      </c>
      <c r="J104" s="33">
        <f t="shared" si="53"/>
        <v>0.19640054921627559</v>
      </c>
      <c r="K104" s="15">
        <f t="shared" si="54"/>
        <v>12537</v>
      </c>
      <c r="L104" s="15">
        <f t="shared" si="55"/>
        <v>-517.29999999999927</v>
      </c>
      <c r="M104" s="15">
        <f t="shared" si="43"/>
        <v>5.3</v>
      </c>
      <c r="N104" s="15">
        <f t="shared" si="31"/>
        <v>0</v>
      </c>
      <c r="O104" s="15"/>
      <c r="P104" s="32">
        <f t="shared" si="32"/>
        <v>0.98003238095238299</v>
      </c>
      <c r="Q104" s="31">
        <f t="shared" si="33"/>
        <v>-2990.2999999999993</v>
      </c>
      <c r="R104" s="35"/>
      <c r="S104" s="34">
        <f t="shared" si="44"/>
        <v>8768.0380000000114</v>
      </c>
      <c r="T104" s="34">
        <f t="shared" si="45"/>
        <v>1468.683082077054</v>
      </c>
      <c r="U104" s="34">
        <f t="shared" si="46"/>
        <v>3568.6830820770538</v>
      </c>
      <c r="V104" s="31">
        <f t="shared" si="47"/>
        <v>19246.970000000008</v>
      </c>
      <c r="W104" s="32">
        <f t="shared" si="48"/>
        <v>5.3932976275376738</v>
      </c>
      <c r="X104" s="32">
        <f t="shared" si="49"/>
        <v>0.40333000849005707</v>
      </c>
      <c r="Y104" s="32">
        <f t="shared" si="40"/>
        <v>0.57670237246232592</v>
      </c>
      <c r="Z104" s="38">
        <f t="shared" si="41"/>
        <v>0.58845236511664489</v>
      </c>
      <c r="AA104" s="31">
        <f>SUM(L$2:L105)-SUM(AB$2:AB105)</f>
        <v>2176.4160000000047</v>
      </c>
      <c r="AB104" s="44"/>
      <c r="AC104" s="40">
        <f t="shared" si="24"/>
        <v>344.56264087102261</v>
      </c>
      <c r="AD104" s="40">
        <f t="shared" si="25"/>
        <v>-1755.4373591289773</v>
      </c>
    </row>
    <row r="105" spans="1:30" x14ac:dyDescent="0.25">
      <c r="A105" s="146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26"/>
        <v>1700</v>
      </c>
      <c r="G105" s="17">
        <f t="shared" si="50"/>
        <v>4.7497552941176444</v>
      </c>
      <c r="H105" s="15">
        <f t="shared" si="51"/>
        <v>8074.5839999999953</v>
      </c>
      <c r="I105" s="15">
        <f t="shared" si="52"/>
        <v>2176.4160000000047</v>
      </c>
      <c r="J105" s="33">
        <f t="shared" si="53"/>
        <v>0.2695390870910509</v>
      </c>
      <c r="K105" s="15">
        <f t="shared" si="54"/>
        <v>10251</v>
      </c>
      <c r="L105" s="15">
        <f t="shared" si="55"/>
        <v>118.34799999999996</v>
      </c>
      <c r="M105" s="15">
        <f t="shared" si="43"/>
        <v>5.24</v>
      </c>
      <c r="N105" s="15">
        <f t="shared" si="31"/>
        <v>2.4119999999999999</v>
      </c>
      <c r="O105" s="15"/>
      <c r="P105" s="32">
        <f t="shared" si="32"/>
        <v>1.2802447058823558</v>
      </c>
      <c r="Q105" s="31">
        <f t="shared" si="33"/>
        <v>2404.348</v>
      </c>
      <c r="R105" s="35"/>
      <c r="S105" s="34">
        <f t="shared" si="44"/>
        <v>11172.386000000011</v>
      </c>
      <c r="T105" s="34">
        <f t="shared" si="45"/>
        <v>1852.8003316749603</v>
      </c>
      <c r="U105" s="34">
        <f t="shared" si="46"/>
        <v>3552.80033167496</v>
      </c>
      <c r="V105" s="31">
        <f t="shared" si="47"/>
        <v>19246.970000000008</v>
      </c>
      <c r="W105" s="32">
        <f t="shared" si="48"/>
        <v>5.4174082985761451</v>
      </c>
      <c r="X105" s="32">
        <f t="shared" si="49"/>
        <v>0.66765300445850073</v>
      </c>
      <c r="Y105" s="32">
        <f t="shared" si="40"/>
        <v>0.61259170142385511</v>
      </c>
      <c r="Z105" s="38">
        <f t="shared" si="41"/>
        <v>0.47849578960113942</v>
      </c>
      <c r="AA105" s="31">
        <f>SUM(L$2:L106)-SUM(AB$2:AB106)</f>
        <v>2236.748000000005</v>
      </c>
      <c r="AB105" s="44"/>
      <c r="AC105" s="40">
        <f t="shared" si="24"/>
        <v>360.75087761194106</v>
      </c>
      <c r="AD105" s="40">
        <f t="shared" si="25"/>
        <v>-1339.2491223880588</v>
      </c>
    </row>
    <row r="106" spans="1:30" x14ac:dyDescent="0.25">
      <c r="A106" s="146">
        <v>43347</v>
      </c>
      <c r="B106" s="18"/>
      <c r="C106" s="22" t="s">
        <v>69</v>
      </c>
      <c r="D106" s="147">
        <v>400</v>
      </c>
      <c r="E106" s="22">
        <v>6.07</v>
      </c>
      <c r="F106" s="16">
        <f t="shared" si="26"/>
        <v>1300</v>
      </c>
      <c r="G106" s="17">
        <f t="shared" si="50"/>
        <v>4.3494246153846117</v>
      </c>
      <c r="H106" s="15">
        <f t="shared" si="51"/>
        <v>5654.251999999995</v>
      </c>
      <c r="I106" s="15">
        <f t="shared" si="52"/>
        <v>2236.748000000005</v>
      </c>
      <c r="J106" s="33">
        <f t="shared" si="53"/>
        <v>0.39558689637462341</v>
      </c>
      <c r="K106" s="15">
        <f t="shared" si="54"/>
        <v>7891</v>
      </c>
      <c r="L106" s="15">
        <f t="shared" si="55"/>
        <v>60.332000000000335</v>
      </c>
      <c r="M106" s="15">
        <f t="shared" si="43"/>
        <v>5.24</v>
      </c>
      <c r="N106" s="15">
        <f t="shared" si="31"/>
        <v>2.4279999999999999</v>
      </c>
      <c r="O106" s="15"/>
      <c r="P106" s="32">
        <f t="shared" si="32"/>
        <v>1.7205753846153886</v>
      </c>
      <c r="Q106" s="31">
        <f t="shared" si="33"/>
        <v>2420.3320000000003</v>
      </c>
      <c r="R106" s="35"/>
      <c r="S106" s="34">
        <f t="shared" si="44"/>
        <v>13592.718000000012</v>
      </c>
      <c r="T106" s="34">
        <f t="shared" si="45"/>
        <v>2239.3275123558501</v>
      </c>
      <c r="U106" s="34">
        <f t="shared" si="46"/>
        <v>3539.3275123558501</v>
      </c>
      <c r="V106" s="31">
        <f t="shared" si="47"/>
        <v>19246.970000000008</v>
      </c>
      <c r="W106" s="32">
        <f t="shared" si="48"/>
        <v>5.4380302282873005</v>
      </c>
      <c r="X106" s="32">
        <f t="shared" si="49"/>
        <v>1.0886056129026889</v>
      </c>
      <c r="Y106" s="32">
        <f t="shared" si="40"/>
        <v>0.63196977171269975</v>
      </c>
      <c r="Z106" s="38">
        <f t="shared" si="41"/>
        <v>0.36730141402898681</v>
      </c>
      <c r="AA106" s="31">
        <f>SUM(L$2:L107)-SUM(AB$2:AB107)</f>
        <v>2696.9360000000052</v>
      </c>
      <c r="AB106" s="44"/>
      <c r="AC106" s="40">
        <f t="shared" si="24"/>
        <v>368.30801087314745</v>
      </c>
      <c r="AD106" s="40">
        <f t="shared" si="25"/>
        <v>-931.6919891268526</v>
      </c>
    </row>
    <row r="107" spans="1:30" x14ac:dyDescent="0.25">
      <c r="A107" s="146">
        <v>43521</v>
      </c>
      <c r="B107" s="18"/>
      <c r="C107" s="22" t="s">
        <v>69</v>
      </c>
      <c r="D107" s="147">
        <v>400</v>
      </c>
      <c r="E107" s="22">
        <v>6.43</v>
      </c>
      <c r="F107" s="16">
        <f t="shared" si="26"/>
        <v>900</v>
      </c>
      <c r="G107" s="17">
        <f t="shared" si="50"/>
        <v>3.4334044444444389</v>
      </c>
      <c r="H107" s="15">
        <f t="shared" si="51"/>
        <v>3090.0639999999948</v>
      </c>
      <c r="I107" s="15">
        <f t="shared" si="52"/>
        <v>2696.9360000000052</v>
      </c>
      <c r="J107" s="33">
        <f t="shared" si="53"/>
        <v>0.87277674507712755</v>
      </c>
      <c r="K107" s="15">
        <f t="shared" si="54"/>
        <v>5787</v>
      </c>
      <c r="L107" s="15">
        <f t="shared" si="55"/>
        <v>460.1880000000001</v>
      </c>
      <c r="M107" s="15">
        <f t="shared" si="43"/>
        <v>5.24</v>
      </c>
      <c r="N107" s="15">
        <f t="shared" si="31"/>
        <v>2.5720000000000001</v>
      </c>
      <c r="O107" s="15"/>
      <c r="P107" s="32">
        <f t="shared" si="32"/>
        <v>2.9965955555555608</v>
      </c>
      <c r="Q107" s="31">
        <f t="shared" si="33"/>
        <v>2564.1880000000001</v>
      </c>
      <c r="R107" s="35"/>
      <c r="S107" s="34">
        <f t="shared" si="44"/>
        <v>16156.906000000012</v>
      </c>
      <c r="T107" s="34">
        <f t="shared" si="45"/>
        <v>2512.7381026438588</v>
      </c>
      <c r="U107" s="34">
        <f t="shared" si="46"/>
        <v>3412.7381026438588</v>
      </c>
      <c r="V107" s="31">
        <f t="shared" si="47"/>
        <v>19246.970000000008</v>
      </c>
      <c r="W107" s="32">
        <f t="shared" si="48"/>
        <v>5.6397442232937012</v>
      </c>
      <c r="X107" s="32">
        <f t="shared" si="49"/>
        <v>2.2063397788492622</v>
      </c>
      <c r="Y107" s="32">
        <f t="shared" si="40"/>
        <v>0.79025577670629854</v>
      </c>
      <c r="Z107" s="38">
        <f t="shared" si="41"/>
        <v>0.26371786317349322</v>
      </c>
      <c r="AA107" s="31">
        <f>SUM(L$2:L108)-SUM(AB$2:AB108)</f>
        <v>2806.0720000000051</v>
      </c>
      <c r="AB107" s="44"/>
      <c r="AC107" s="40">
        <f t="shared" si="24"/>
        <v>419.22045598755915</v>
      </c>
      <c r="AD107" s="40">
        <f t="shared" si="25"/>
        <v>-480.77954401244085</v>
      </c>
    </row>
    <row r="108" spans="1:30" x14ac:dyDescent="0.25">
      <c r="A108" s="146">
        <v>43524</v>
      </c>
      <c r="B108" s="18"/>
      <c r="C108" s="22" t="s">
        <v>69</v>
      </c>
      <c r="D108" s="147">
        <v>400</v>
      </c>
      <c r="E108" s="22">
        <v>6.56</v>
      </c>
      <c r="F108" s="16">
        <f t="shared" si="26"/>
        <v>500</v>
      </c>
      <c r="G108" s="17">
        <f t="shared" si="50"/>
        <v>0.94785599999998982</v>
      </c>
      <c r="H108" s="15">
        <f t="shared" si="51"/>
        <v>473.92799999999488</v>
      </c>
      <c r="I108" s="15">
        <f t="shared" si="52"/>
        <v>2806.0720000000051</v>
      </c>
      <c r="J108" s="33">
        <f t="shared" si="53"/>
        <v>5.9208824969194369</v>
      </c>
      <c r="K108" s="15">
        <f t="shared" si="54"/>
        <v>3280</v>
      </c>
      <c r="L108" s="15">
        <f t="shared" si="55"/>
        <v>109.13599999999997</v>
      </c>
      <c r="M108" s="15">
        <f t="shared" si="43"/>
        <v>5.24</v>
      </c>
      <c r="N108" s="15">
        <f t="shared" si="31"/>
        <v>2.6240000000000001</v>
      </c>
      <c r="O108" s="15"/>
      <c r="P108" s="32">
        <f t="shared" si="32"/>
        <v>5.6121440000000096</v>
      </c>
      <c r="Q108" s="31">
        <f t="shared" si="33"/>
        <v>2616.136</v>
      </c>
      <c r="R108" s="35"/>
      <c r="S108" s="34">
        <f t="shared" si="44"/>
        <v>18773.042000000012</v>
      </c>
      <c r="T108" s="34">
        <f t="shared" si="45"/>
        <v>2861.7442073170751</v>
      </c>
      <c r="U108" s="34">
        <f t="shared" si="46"/>
        <v>3361.7442073170751</v>
      </c>
      <c r="V108" s="31">
        <f t="shared" si="47"/>
        <v>19246.970000000008</v>
      </c>
      <c r="W108" s="32">
        <f t="shared" si="48"/>
        <v>5.7252928280824014</v>
      </c>
      <c r="X108" s="32">
        <f t="shared" si="49"/>
        <v>4.7774368280824113</v>
      </c>
      <c r="Y108" s="32">
        <f t="shared" si="40"/>
        <v>0.83470717191759825</v>
      </c>
      <c r="Z108" s="38">
        <f t="shared" si="41"/>
        <v>0.14873231547829086</v>
      </c>
      <c r="AA108" s="31">
        <f>SUM(L$2:L380)-SUM(AB$2:AB380)</f>
        <v>-26470.404000000017</v>
      </c>
      <c r="AB108" s="44"/>
      <c r="AC108" s="40">
        <f t="shared" si="24"/>
        <v>427.54100060975691</v>
      </c>
      <c r="AD108" s="40">
        <f t="shared" si="25"/>
        <v>-72.458999390243093</v>
      </c>
    </row>
    <row r="109" spans="1:30" x14ac:dyDescent="0.25">
      <c r="A109" s="146">
        <v>43524</v>
      </c>
      <c r="B109" s="18"/>
      <c r="C109" s="22" t="s">
        <v>69</v>
      </c>
      <c r="D109" s="147">
        <v>400</v>
      </c>
      <c r="E109" s="22">
        <v>6.65</v>
      </c>
      <c r="F109" s="16">
        <f t="shared" si="26"/>
        <v>100</v>
      </c>
      <c r="G109" s="17">
        <f t="shared" si="50"/>
        <v>-21.781720000000053</v>
      </c>
      <c r="H109" s="15">
        <f t="shared" si="51"/>
        <v>-2178.1720000000055</v>
      </c>
      <c r="I109" s="15">
        <f t="shared" si="52"/>
        <v>2843.1720000000055</v>
      </c>
      <c r="J109" s="33">
        <f t="shared" si="53"/>
        <v>-1.305301876986757</v>
      </c>
      <c r="K109" s="15">
        <f t="shared" si="54"/>
        <v>665</v>
      </c>
      <c r="L109" s="15">
        <f t="shared" si="55"/>
        <v>37.100000000000364</v>
      </c>
      <c r="M109" s="15">
        <f t="shared" si="43"/>
        <v>5.24</v>
      </c>
      <c r="N109" s="15">
        <f t="shared" si="31"/>
        <v>2.66</v>
      </c>
      <c r="O109" s="15"/>
      <c r="P109" s="32">
        <f t="shared" si="32"/>
        <v>28.431720000000055</v>
      </c>
      <c r="Q109" s="31">
        <f t="shared" si="33"/>
        <v>2652.1000000000004</v>
      </c>
      <c r="R109" s="35"/>
      <c r="S109" s="34">
        <f t="shared" si="44"/>
        <v>21425.142000000014</v>
      </c>
      <c r="T109" s="34">
        <f t="shared" si="45"/>
        <v>3221.8258646616559</v>
      </c>
      <c r="U109" s="34">
        <f t="shared" si="46"/>
        <v>3321.8258646616559</v>
      </c>
      <c r="V109" s="31">
        <f t="shared" si="47"/>
        <v>19246.970000000008</v>
      </c>
      <c r="W109" s="32">
        <f t="shared" si="48"/>
        <v>5.7940936051927592</v>
      </c>
      <c r="X109" s="32">
        <f t="shared" si="49"/>
        <v>27.575813605192813</v>
      </c>
      <c r="Y109" s="32">
        <f t="shared" si="40"/>
        <v>0.85590639480724207</v>
      </c>
      <c r="Z109" s="38">
        <f t="shared" si="41"/>
        <v>3.0103925995586613E-2</v>
      </c>
      <c r="AA109" s="31">
        <f>SUM(L$2:L110)-SUM(AB$2:AB110)</f>
        <v>2809.8720000000058</v>
      </c>
      <c r="AB109" s="44"/>
      <c r="AC109" s="40">
        <f t="shared" si="24"/>
        <v>427.33088932330907</v>
      </c>
      <c r="AD109" s="40">
        <f t="shared" si="25"/>
        <v>327.33088932330907</v>
      </c>
    </row>
    <row r="110" spans="1:30" x14ac:dyDescent="0.25">
      <c r="A110" s="146">
        <v>43532</v>
      </c>
      <c r="B110" s="300" t="s">
        <v>1027</v>
      </c>
      <c r="C110" s="299" t="s">
        <v>1028</v>
      </c>
      <c r="D110" s="147">
        <v>500</v>
      </c>
      <c r="E110" s="22">
        <v>6.37</v>
      </c>
      <c r="F110" s="147">
        <f t="shared" si="26"/>
        <v>600</v>
      </c>
      <c r="G110" s="288">
        <f t="shared" si="50"/>
        <v>1.6868799999999908</v>
      </c>
      <c r="H110" s="22">
        <f t="shared" si="51"/>
        <v>1012.1279999999945</v>
      </c>
      <c r="I110" s="22">
        <f t="shared" si="52"/>
        <v>2809.8720000000058</v>
      </c>
      <c r="J110" s="289">
        <f t="shared" si="53"/>
        <v>2.7762022194821414</v>
      </c>
      <c r="K110" s="22">
        <f t="shared" si="54"/>
        <v>3822</v>
      </c>
      <c r="L110" s="22">
        <f t="shared" si="55"/>
        <v>-33.299999999999727</v>
      </c>
      <c r="M110" s="22">
        <f t="shared" si="43"/>
        <v>5.3</v>
      </c>
      <c r="N110" s="22">
        <f t="shared" si="31"/>
        <v>0</v>
      </c>
      <c r="O110" s="22"/>
      <c r="P110" s="288">
        <f t="shared" si="32"/>
        <v>4.6831200000000095</v>
      </c>
      <c r="Q110" s="22">
        <f t="shared" si="33"/>
        <v>-3190.3</v>
      </c>
      <c r="R110" s="290"/>
      <c r="S110" s="34">
        <f t="shared" si="44"/>
        <v>18234.842000000015</v>
      </c>
      <c r="T110" s="34">
        <f t="shared" si="45"/>
        <v>2862.6125588697041</v>
      </c>
      <c r="U110" s="34">
        <f t="shared" si="46"/>
        <v>3462.6125588697041</v>
      </c>
      <c r="V110" s="31">
        <f t="shared" si="47"/>
        <v>19246.970000000008</v>
      </c>
      <c r="W110" s="32">
        <f t="shared" si="48"/>
        <v>5.5585110008041934</v>
      </c>
      <c r="X110" s="32">
        <f t="shared" si="49"/>
        <v>3.8716310008042027</v>
      </c>
      <c r="Y110" s="288">
        <f t="shared" si="40"/>
        <v>0.81148899919580675</v>
      </c>
      <c r="Z110" s="291">
        <f t="shared" si="41"/>
        <v>0.17327956558785693</v>
      </c>
      <c r="AA110" s="22">
        <f>SUM(L$2:L111)-SUM(AB$2:AB111)</f>
        <v>2726.5720000000056</v>
      </c>
      <c r="AB110" s="292"/>
      <c r="AC110" s="40">
        <f t="shared" si="24"/>
        <v>440.88964897959272</v>
      </c>
      <c r="AD110" s="40">
        <f t="shared" si="25"/>
        <v>-159.11035102040728</v>
      </c>
    </row>
    <row r="111" spans="1:30" x14ac:dyDescent="0.25">
      <c r="A111" s="146">
        <v>43549</v>
      </c>
      <c r="B111" s="300" t="s">
        <v>1029</v>
      </c>
      <c r="C111" s="299" t="s">
        <v>1030</v>
      </c>
      <c r="D111" s="147">
        <v>500</v>
      </c>
      <c r="E111" s="22">
        <v>6.24</v>
      </c>
      <c r="F111" s="147">
        <f t="shared" si="26"/>
        <v>1100</v>
      </c>
      <c r="G111" s="288">
        <f t="shared" si="50"/>
        <v>3.7612981818181765</v>
      </c>
      <c r="H111" s="22">
        <f t="shared" si="51"/>
        <v>4137.4279999999944</v>
      </c>
      <c r="I111" s="22">
        <f t="shared" si="52"/>
        <v>2726.5720000000056</v>
      </c>
      <c r="J111" s="289">
        <f t="shared" si="53"/>
        <v>0.65900167930414977</v>
      </c>
      <c r="K111" s="22">
        <f t="shared" si="54"/>
        <v>6864</v>
      </c>
      <c r="L111" s="22">
        <f t="shared" si="55"/>
        <v>-83.300000000000182</v>
      </c>
      <c r="M111" s="22">
        <f t="shared" si="43"/>
        <v>5.3</v>
      </c>
      <c r="N111" s="22">
        <f t="shared" si="31"/>
        <v>0</v>
      </c>
      <c r="O111" s="22"/>
      <c r="P111" s="288">
        <f t="shared" si="32"/>
        <v>2.4787018181818237</v>
      </c>
      <c r="Q111" s="22">
        <f t="shared" si="33"/>
        <v>-3125.3</v>
      </c>
      <c r="R111" s="290"/>
      <c r="S111" s="34">
        <f t="shared" si="44"/>
        <v>15109.542000000016</v>
      </c>
      <c r="T111" s="34">
        <f t="shared" si="45"/>
        <v>2421.4009615384639</v>
      </c>
      <c r="U111" s="34">
        <f t="shared" si="46"/>
        <v>3521.4009615384639</v>
      </c>
      <c r="V111" s="31">
        <f t="shared" si="47"/>
        <v>19246.970000000008</v>
      </c>
      <c r="W111" s="32">
        <f t="shared" si="48"/>
        <v>5.4657138480450707</v>
      </c>
      <c r="X111" s="32">
        <f t="shared" si="49"/>
        <v>1.7044156662268941</v>
      </c>
      <c r="Y111" s="288">
        <f t="shared" si="40"/>
        <v>0.77428615195492956</v>
      </c>
      <c r="Z111" s="291">
        <f t="shared" si="41"/>
        <v>0.31237567434508262</v>
      </c>
      <c r="AA111" s="22">
        <f>SUM(L$2:L112)-SUM(AB$2:AB112)</f>
        <v>2905.7680000000055</v>
      </c>
      <c r="AB111" s="292"/>
      <c r="AC111" s="40">
        <f t="shared" si="24"/>
        <v>436.73216570512909</v>
      </c>
      <c r="AD111" s="40">
        <f t="shared" si="25"/>
        <v>-663.26783429487091</v>
      </c>
    </row>
    <row r="112" spans="1:30" x14ac:dyDescent="0.25">
      <c r="A112" s="146">
        <v>43556</v>
      </c>
      <c r="B112" s="300"/>
      <c r="C112" s="299" t="s">
        <v>927</v>
      </c>
      <c r="D112" s="147">
        <v>400</v>
      </c>
      <c r="E112" s="22">
        <v>6.41</v>
      </c>
      <c r="F112" s="147">
        <f t="shared" si="26"/>
        <v>700</v>
      </c>
      <c r="G112" s="288">
        <f t="shared" si="50"/>
        <v>2.2589028571428491</v>
      </c>
      <c r="H112" s="22">
        <f t="shared" si="51"/>
        <v>1581.2319999999945</v>
      </c>
      <c r="I112" s="22">
        <f t="shared" si="52"/>
        <v>2905.7680000000055</v>
      </c>
      <c r="J112" s="289">
        <f t="shared" si="53"/>
        <v>1.8376607607232942</v>
      </c>
      <c r="K112" s="22">
        <f t="shared" si="54"/>
        <v>4487</v>
      </c>
      <c r="L112" s="22">
        <f t="shared" si="55"/>
        <v>179.19599999999991</v>
      </c>
      <c r="M112" s="22">
        <f t="shared" si="43"/>
        <v>5.24</v>
      </c>
      <c r="N112" s="22">
        <f t="shared" si="31"/>
        <v>2.5640000000000001</v>
      </c>
      <c r="O112" s="22"/>
      <c r="P112" s="288">
        <f t="shared" si="32"/>
        <v>4.151097142857151</v>
      </c>
      <c r="Q112" s="22">
        <f t="shared" si="33"/>
        <v>2556.1959999999999</v>
      </c>
      <c r="R112" s="290"/>
      <c r="S112" s="34">
        <f t="shared" si="44"/>
        <v>17665.738000000016</v>
      </c>
      <c r="T112" s="34">
        <f t="shared" si="45"/>
        <v>2755.9653666146669</v>
      </c>
      <c r="U112" s="34">
        <f t="shared" si="46"/>
        <v>3455.9653666146669</v>
      </c>
      <c r="V112" s="31">
        <f t="shared" si="47"/>
        <v>19246.970000000008</v>
      </c>
      <c r="W112" s="32">
        <f t="shared" si="48"/>
        <v>5.5692022223167168</v>
      </c>
      <c r="X112" s="32">
        <f t="shared" si="49"/>
        <v>3.3102993651738677</v>
      </c>
      <c r="Y112" s="288">
        <f t="shared" si="40"/>
        <v>0.84079777768328334</v>
      </c>
      <c r="Z112" s="291">
        <f t="shared" si="41"/>
        <v>0.20254832608050513</v>
      </c>
      <c r="AA112" s="22">
        <f>SUM(L$2:L113)-SUM(AB$2:AB113)</f>
        <v>3009.9000000000055</v>
      </c>
      <c r="AB112" s="292"/>
      <c r="AC112" s="40">
        <f t="shared" si="24"/>
        <v>453.09128174727073</v>
      </c>
      <c r="AD112" s="40">
        <f t="shared" si="25"/>
        <v>-246.90871825272927</v>
      </c>
    </row>
    <row r="113" spans="1:30" x14ac:dyDescent="0.25">
      <c r="A113" s="146">
        <v>43563</v>
      </c>
      <c r="B113" s="300"/>
      <c r="C113" s="299" t="s">
        <v>927</v>
      </c>
      <c r="D113" s="147">
        <v>400</v>
      </c>
      <c r="E113" s="22">
        <v>6.57</v>
      </c>
      <c r="F113" s="147">
        <f t="shared" si="26"/>
        <v>300</v>
      </c>
      <c r="G113" s="288">
        <f t="shared" si="50"/>
        <v>-3.4630000000000183</v>
      </c>
      <c r="H113" s="22">
        <f t="shared" si="51"/>
        <v>-1038.9000000000055</v>
      </c>
      <c r="I113" s="22">
        <f t="shared" si="52"/>
        <v>3009.9000000000055</v>
      </c>
      <c r="J113" s="289">
        <f t="shared" si="53"/>
        <v>-2.8971989604389159</v>
      </c>
      <c r="K113" s="22">
        <f t="shared" si="54"/>
        <v>1971</v>
      </c>
      <c r="L113" s="22">
        <f t="shared" si="55"/>
        <v>104.13200000000006</v>
      </c>
      <c r="M113" s="22">
        <f t="shared" si="43"/>
        <v>5.24</v>
      </c>
      <c r="N113" s="22">
        <f t="shared" si="31"/>
        <v>2.6280000000000001</v>
      </c>
      <c r="O113" s="22"/>
      <c r="P113" s="288">
        <f t="shared" si="32"/>
        <v>10.033000000000019</v>
      </c>
      <c r="Q113" s="22">
        <f t="shared" si="33"/>
        <v>2620.1320000000001</v>
      </c>
      <c r="R113" s="290"/>
      <c r="S113" s="34">
        <f t="shared" si="44"/>
        <v>20285.870000000017</v>
      </c>
      <c r="T113" s="34">
        <f t="shared" si="45"/>
        <v>3087.6514459665168</v>
      </c>
      <c r="U113" s="34">
        <f t="shared" si="46"/>
        <v>3387.6514459665168</v>
      </c>
      <c r="V113" s="31">
        <f t="shared" si="47"/>
        <v>19246.970000000012</v>
      </c>
      <c r="W113" s="32">
        <f t="shared" si="48"/>
        <v>5.6815083567455797</v>
      </c>
      <c r="X113" s="32">
        <f t="shared" si="49"/>
        <v>9.1445083567455985</v>
      </c>
      <c r="Y113" s="288">
        <f t="shared" si="40"/>
        <v>0.88849164325442054</v>
      </c>
      <c r="Z113" s="291">
        <f t="shared" si="41"/>
        <v>8.8556926468097208E-2</v>
      </c>
      <c r="AA113" s="22">
        <f>SUM(L$2:L114)-SUM(AB$2:AB114)</f>
        <v>2953.6000000000054</v>
      </c>
      <c r="AB113" s="292"/>
      <c r="AC113" s="40">
        <f t="shared" si="24"/>
        <v>457.89878995433872</v>
      </c>
      <c r="AD113" s="40">
        <f t="shared" si="25"/>
        <v>157.89878995433872</v>
      </c>
    </row>
    <row r="114" spans="1:30" x14ac:dyDescent="0.25">
      <c r="A114" s="146">
        <v>43565</v>
      </c>
      <c r="B114" s="300" t="s">
        <v>1031</v>
      </c>
      <c r="C114" s="299" t="s">
        <v>1032</v>
      </c>
      <c r="D114" s="147">
        <v>500</v>
      </c>
      <c r="E114" s="22">
        <v>6.4</v>
      </c>
      <c r="F114" s="147">
        <f t="shared" si="26"/>
        <v>800</v>
      </c>
      <c r="G114" s="288">
        <f t="shared" si="50"/>
        <v>2.7079999999999931</v>
      </c>
      <c r="H114" s="22">
        <f t="shared" si="51"/>
        <v>2166.3999999999946</v>
      </c>
      <c r="I114" s="22">
        <f t="shared" si="52"/>
        <v>2953.6000000000054</v>
      </c>
      <c r="J114" s="289">
        <f t="shared" si="53"/>
        <v>1.3633677991137432</v>
      </c>
      <c r="K114" s="22">
        <f t="shared" si="54"/>
        <v>5120</v>
      </c>
      <c r="L114" s="22">
        <f t="shared" si="55"/>
        <v>-56.300000000000182</v>
      </c>
      <c r="M114" s="22">
        <f t="shared" si="43"/>
        <v>5.3</v>
      </c>
      <c r="N114" s="22">
        <f t="shared" si="31"/>
        <v>0</v>
      </c>
      <c r="O114" s="22"/>
      <c r="P114" s="288">
        <f t="shared" si="32"/>
        <v>3.6920000000000073</v>
      </c>
      <c r="Q114" s="22">
        <f t="shared" si="33"/>
        <v>-3205.3</v>
      </c>
      <c r="R114" s="290"/>
      <c r="S114" s="34">
        <f t="shared" si="44"/>
        <v>17080.570000000018</v>
      </c>
      <c r="T114" s="34">
        <f t="shared" si="45"/>
        <v>2668.8390625000025</v>
      </c>
      <c r="U114" s="34">
        <f t="shared" si="46"/>
        <v>3468.8390625000025</v>
      </c>
      <c r="V114" s="31">
        <f t="shared" si="47"/>
        <v>19246.970000000012</v>
      </c>
      <c r="W114" s="32">
        <f t="shared" si="48"/>
        <v>5.5485335736875223</v>
      </c>
      <c r="X114" s="32">
        <f t="shared" si="49"/>
        <v>2.8405335736875292</v>
      </c>
      <c r="Y114" s="288">
        <f t="shared" si="40"/>
        <v>0.85146642631247804</v>
      </c>
      <c r="Z114" s="291">
        <f t="shared" si="41"/>
        <v>0.23062470918539463</v>
      </c>
      <c r="AA114" s="22">
        <f>SUM(L$2:L115)-SUM(AB$2:AB115)</f>
        <v>3089.7280000000055</v>
      </c>
      <c r="AB114" s="292"/>
      <c r="AC114" s="40">
        <f t="shared" si="24"/>
        <v>461.2692500000008</v>
      </c>
      <c r="AD114" s="40">
        <f t="shared" si="25"/>
        <v>-338.7307499999992</v>
      </c>
    </row>
    <row r="115" spans="1:30" x14ac:dyDescent="0.25">
      <c r="A115" s="146">
        <v>43571</v>
      </c>
      <c r="B115" s="300"/>
      <c r="C115" s="299" t="s">
        <v>1033</v>
      </c>
      <c r="D115" s="147">
        <v>400</v>
      </c>
      <c r="E115" s="22">
        <v>6.58</v>
      </c>
      <c r="F115" s="147">
        <f t="shared" si="26"/>
        <v>400</v>
      </c>
      <c r="G115" s="288">
        <f t="shared" si="50"/>
        <v>-1.1443200000000133</v>
      </c>
      <c r="H115" s="22">
        <f t="shared" si="51"/>
        <v>-457.72800000000535</v>
      </c>
      <c r="I115" s="22">
        <f t="shared" si="52"/>
        <v>3089.7280000000055</v>
      </c>
      <c r="J115" s="289">
        <f t="shared" si="53"/>
        <v>-6.7501398210290153</v>
      </c>
      <c r="K115" s="22">
        <f t="shared" si="54"/>
        <v>2632</v>
      </c>
      <c r="L115" s="22">
        <f t="shared" si="55"/>
        <v>136.12800000000016</v>
      </c>
      <c r="M115" s="22">
        <f t="shared" si="43"/>
        <v>5.24</v>
      </c>
      <c r="N115" s="22">
        <f t="shared" si="31"/>
        <v>2.6320000000000001</v>
      </c>
      <c r="O115" s="22"/>
      <c r="P115" s="288">
        <f t="shared" si="32"/>
        <v>7.724320000000013</v>
      </c>
      <c r="Q115" s="22">
        <f t="shared" si="33"/>
        <v>2624.1280000000002</v>
      </c>
      <c r="R115" s="290"/>
      <c r="S115" s="34">
        <f t="shared" si="44"/>
        <v>19704.698000000019</v>
      </c>
      <c r="T115" s="34">
        <f t="shared" si="45"/>
        <v>2994.6349544072978</v>
      </c>
      <c r="U115" s="34">
        <f t="shared" si="46"/>
        <v>3394.6349544072978</v>
      </c>
      <c r="V115" s="31">
        <f t="shared" si="47"/>
        <v>19246.970000000012</v>
      </c>
      <c r="W115" s="32">
        <f t="shared" si="48"/>
        <v>5.6698202482748332</v>
      </c>
      <c r="X115" s="32">
        <f t="shared" si="49"/>
        <v>6.8141402482748461</v>
      </c>
      <c r="Y115" s="288">
        <f t="shared" si="40"/>
        <v>0.91017975172516685</v>
      </c>
      <c r="Z115" s="291">
        <f t="shared" si="41"/>
        <v>0.11783299393670442</v>
      </c>
      <c r="AA115" s="22">
        <f>SUM(L$2:L116)-SUM(AB$2:AB116)</f>
        <v>2992.4280000000053</v>
      </c>
      <c r="AB115" s="292"/>
      <c r="AC115" s="40">
        <f t="shared" si="24"/>
        <v>469.32874407294918</v>
      </c>
      <c r="AD115" s="40">
        <f t="shared" si="25"/>
        <v>69.328744072949178</v>
      </c>
    </row>
    <row r="116" spans="1:30" x14ac:dyDescent="0.25">
      <c r="A116" s="146">
        <v>43578</v>
      </c>
      <c r="B116" s="300" t="s">
        <v>1034</v>
      </c>
      <c r="C116" s="299" t="s">
        <v>1028</v>
      </c>
      <c r="D116" s="147">
        <v>500</v>
      </c>
      <c r="E116" s="22">
        <v>6.35</v>
      </c>
      <c r="F116" s="147">
        <f t="shared" si="26"/>
        <v>900</v>
      </c>
      <c r="G116" s="288">
        <f t="shared" si="50"/>
        <v>3.0250799999999942</v>
      </c>
      <c r="H116" s="22">
        <f t="shared" si="51"/>
        <v>2722.5719999999947</v>
      </c>
      <c r="I116" s="22">
        <f t="shared" si="52"/>
        <v>2992.4280000000053</v>
      </c>
      <c r="J116" s="289">
        <f t="shared" si="53"/>
        <v>1.0991180398534954</v>
      </c>
      <c r="K116" s="22">
        <f t="shared" si="54"/>
        <v>5715</v>
      </c>
      <c r="L116" s="22">
        <f t="shared" si="55"/>
        <v>-97.300000000000182</v>
      </c>
      <c r="M116" s="22">
        <f t="shared" si="43"/>
        <v>5.3</v>
      </c>
      <c r="N116" s="22">
        <f t="shared" si="31"/>
        <v>0</v>
      </c>
      <c r="O116" s="22"/>
      <c r="P116" s="288">
        <f t="shared" si="32"/>
        <v>3.3249200000000054</v>
      </c>
      <c r="Q116" s="22">
        <f t="shared" si="33"/>
        <v>-3180.3</v>
      </c>
      <c r="R116" s="290"/>
      <c r="S116" s="34">
        <f t="shared" si="44"/>
        <v>16524.398000000019</v>
      </c>
      <c r="T116" s="34">
        <f t="shared" si="45"/>
        <v>2602.2674015748062</v>
      </c>
      <c r="U116" s="34">
        <f t="shared" si="46"/>
        <v>3502.2674015748062</v>
      </c>
      <c r="V116" s="31">
        <f t="shared" si="47"/>
        <v>19246.970000000016</v>
      </c>
      <c r="W116" s="32">
        <f t="shared" si="48"/>
        <v>5.4955740933275257</v>
      </c>
      <c r="X116" s="32">
        <f t="shared" si="49"/>
        <v>2.4704940933275314</v>
      </c>
      <c r="Y116" s="288">
        <f t="shared" si="40"/>
        <v>0.85442590667247398</v>
      </c>
      <c r="Z116" s="291">
        <f t="shared" si="41"/>
        <v>0.25697638038583576</v>
      </c>
      <c r="AA116" s="22">
        <f>SUM(L$2:L117)-SUM(AB$2:AB117)</f>
        <v>2968.5280000000057</v>
      </c>
      <c r="AB116" s="292"/>
      <c r="AC116" s="40">
        <f t="shared" si="24"/>
        <v>471.01287968504028</v>
      </c>
      <c r="AD116" s="40">
        <f t="shared" si="25"/>
        <v>-428.98712031495972</v>
      </c>
    </row>
    <row r="117" spans="1:30" x14ac:dyDescent="0.25">
      <c r="A117" s="146">
        <v>43579</v>
      </c>
      <c r="B117" s="300" t="s">
        <v>1035</v>
      </c>
      <c r="C117" s="299" t="s">
        <v>922</v>
      </c>
      <c r="D117" s="147">
        <v>1500</v>
      </c>
      <c r="E117" s="22">
        <v>6.33</v>
      </c>
      <c r="F117" s="147">
        <f t="shared" si="26"/>
        <v>2400</v>
      </c>
      <c r="G117" s="288">
        <f t="shared" si="50"/>
        <v>5.0931133333333314</v>
      </c>
      <c r="H117" s="22">
        <f t="shared" si="51"/>
        <v>12223.471999999994</v>
      </c>
      <c r="I117" s="22">
        <f t="shared" si="52"/>
        <v>2968.5280000000057</v>
      </c>
      <c r="J117" s="289">
        <f t="shared" si="53"/>
        <v>0.24285473063627142</v>
      </c>
      <c r="K117" s="22">
        <f t="shared" si="54"/>
        <v>15192</v>
      </c>
      <c r="L117" s="22">
        <f t="shared" si="55"/>
        <v>-23.899999999999636</v>
      </c>
      <c r="M117" s="22">
        <f t="shared" si="43"/>
        <v>5.9</v>
      </c>
      <c r="N117" s="22">
        <f t="shared" si="31"/>
        <v>0</v>
      </c>
      <c r="O117" s="22"/>
      <c r="P117" s="288">
        <f t="shared" si="32"/>
        <v>1.2368866666666687</v>
      </c>
      <c r="Q117" s="22">
        <f t="shared" si="33"/>
        <v>-9500.9</v>
      </c>
      <c r="R117" s="290"/>
      <c r="S117" s="34">
        <f t="shared" si="44"/>
        <v>7023.4980000000196</v>
      </c>
      <c r="T117" s="34">
        <f t="shared" si="45"/>
        <v>1109.557345971567</v>
      </c>
      <c r="U117" s="34">
        <f t="shared" si="46"/>
        <v>3509.557345971567</v>
      </c>
      <c r="V117" s="31">
        <f t="shared" si="47"/>
        <v>19246.970000000016</v>
      </c>
      <c r="W117" s="32">
        <f t="shared" si="48"/>
        <v>5.4841588561282757</v>
      </c>
      <c r="X117" s="32">
        <f t="shared" si="49"/>
        <v>0.39104552279494431</v>
      </c>
      <c r="Y117" s="288">
        <f t="shared" si="40"/>
        <v>0.84584114387172438</v>
      </c>
      <c r="Z117" s="291">
        <f t="shared" si="41"/>
        <v>0.68384692524110813</v>
      </c>
      <c r="AA117" s="22">
        <f>SUM(L$2:L118)-SUM(AB$2:AB118)</f>
        <v>2243.2280000000064</v>
      </c>
      <c r="AB117" s="292"/>
      <c r="AC117" s="40">
        <f t="shared" si="24"/>
        <v>468.72728846761544</v>
      </c>
      <c r="AD117" s="40">
        <f t="shared" si="25"/>
        <v>-1931.2727115323846</v>
      </c>
    </row>
    <row r="118" spans="1:30" x14ac:dyDescent="0.25">
      <c r="A118" s="146">
        <v>43593</v>
      </c>
      <c r="B118" s="300" t="s">
        <v>1036</v>
      </c>
      <c r="C118" s="299" t="s">
        <v>1030</v>
      </c>
      <c r="D118" s="147">
        <v>500</v>
      </c>
      <c r="E118" s="22">
        <v>6.03</v>
      </c>
      <c r="F118" s="147">
        <f t="shared" si="26"/>
        <v>2900</v>
      </c>
      <c r="G118" s="288">
        <f t="shared" si="50"/>
        <v>5.2564731034482737</v>
      </c>
      <c r="H118" s="22">
        <f t="shared" si="51"/>
        <v>15243.771999999994</v>
      </c>
      <c r="I118" s="22">
        <f t="shared" si="52"/>
        <v>2243.2280000000064</v>
      </c>
      <c r="J118" s="289">
        <f t="shared" si="53"/>
        <v>0.14715701599315498</v>
      </c>
      <c r="K118" s="22">
        <f t="shared" si="54"/>
        <v>17487</v>
      </c>
      <c r="L118" s="22">
        <f t="shared" si="55"/>
        <v>-725.29999999999927</v>
      </c>
      <c r="M118" s="22">
        <f t="shared" si="43"/>
        <v>5.3</v>
      </c>
      <c r="N118" s="22">
        <f t="shared" si="31"/>
        <v>0</v>
      </c>
      <c r="O118" s="22"/>
      <c r="P118" s="288">
        <f t="shared" si="32"/>
        <v>0.77352689655172657</v>
      </c>
      <c r="Q118" s="22">
        <f t="shared" si="33"/>
        <v>-3020.2999999999993</v>
      </c>
      <c r="R118" s="290"/>
      <c r="S118" s="34">
        <f t="shared" si="44"/>
        <v>4003.1980000000203</v>
      </c>
      <c r="T118" s="34">
        <f t="shared" si="45"/>
        <v>663.88026533997015</v>
      </c>
      <c r="U118" s="34">
        <f t="shared" si="46"/>
        <v>3563.8802653399703</v>
      </c>
      <c r="V118" s="31">
        <f t="shared" si="47"/>
        <v>19246.970000000016</v>
      </c>
      <c r="W118" s="32">
        <f t="shared" si="48"/>
        <v>5.4005658347121779</v>
      </c>
      <c r="X118" s="32">
        <f t="shared" si="49"/>
        <v>0.14409273126390421</v>
      </c>
      <c r="Y118" s="288">
        <f t="shared" si="40"/>
        <v>0.62943416528782237</v>
      </c>
      <c r="Z118" s="291">
        <f t="shared" si="41"/>
        <v>0.8137198177513294</v>
      </c>
      <c r="AA118" s="22">
        <f>SUM(L$2:L380)-SUM(AB$2:AB380)</f>
        <v>-26470.404000000017</v>
      </c>
      <c r="AB118" s="292"/>
      <c r="AC118" s="40">
        <f t="shared" si="24"/>
        <v>371.82527131011716</v>
      </c>
      <c r="AD118" s="40">
        <f t="shared" si="25"/>
        <v>-2528.1747286898826</v>
      </c>
    </row>
    <row r="119" spans="1:30" x14ac:dyDescent="0.25">
      <c r="A119" s="146">
        <v>43599</v>
      </c>
      <c r="B119" s="300" t="s">
        <v>1037</v>
      </c>
      <c r="C119" s="299" t="s">
        <v>1038</v>
      </c>
      <c r="D119" s="147">
        <v>500</v>
      </c>
      <c r="E119" s="22">
        <v>5.85</v>
      </c>
      <c r="F119" s="147">
        <f t="shared" si="26"/>
        <v>3400</v>
      </c>
      <c r="G119" s="288">
        <f t="shared" si="50"/>
        <v>5.3453152941176452</v>
      </c>
      <c r="H119" s="22">
        <f t="shared" si="51"/>
        <v>18174.071999999993</v>
      </c>
      <c r="I119" s="22">
        <f t="shared" si="52"/>
        <v>1715.9280000000072</v>
      </c>
      <c r="J119" s="289">
        <f t="shared" si="53"/>
        <v>9.44162651055859E-2</v>
      </c>
      <c r="K119" s="22">
        <f t="shared" si="54"/>
        <v>19890</v>
      </c>
      <c r="L119" s="22">
        <f t="shared" si="55"/>
        <v>-527.29999999999927</v>
      </c>
      <c r="M119" s="22">
        <f t="shared" si="43"/>
        <v>5.3</v>
      </c>
      <c r="N119" s="22">
        <f t="shared" si="31"/>
        <v>0</v>
      </c>
      <c r="O119" s="22"/>
      <c r="P119" s="288">
        <f t="shared" si="32"/>
        <v>0.50468470588235448</v>
      </c>
      <c r="Q119" s="22">
        <f t="shared" si="33"/>
        <v>-2930.2999999999993</v>
      </c>
      <c r="R119" s="290"/>
      <c r="S119" s="34">
        <f t="shared" si="44"/>
        <v>1072.8980000000211</v>
      </c>
      <c r="T119" s="34">
        <f t="shared" si="45"/>
        <v>183.40136752137113</v>
      </c>
      <c r="U119" s="34">
        <f t="shared" si="46"/>
        <v>3583.401367521371</v>
      </c>
      <c r="V119" s="31">
        <f t="shared" si="47"/>
        <v>19246.970000000016</v>
      </c>
      <c r="W119" s="32">
        <f t="shared" si="48"/>
        <v>5.3711454637617368</v>
      </c>
      <c r="X119" s="32">
        <f t="shared" si="49"/>
        <v>2.5830169644091683E-2</v>
      </c>
      <c r="Y119" s="288">
        <f t="shared" si="40"/>
        <v>0.4788545362382628</v>
      </c>
      <c r="Z119" s="291">
        <f t="shared" si="41"/>
        <v>0.94881919475064858</v>
      </c>
      <c r="AA119" s="22">
        <f>SUM(L$2:L120)-SUM(AB$2:AB120)</f>
        <v>2422.2640000000065</v>
      </c>
      <c r="AB119" s="292"/>
      <c r="AC119" s="253">
        <f t="shared" si="24"/>
        <v>293.17436512820638</v>
      </c>
      <c r="AD119" s="253">
        <f t="shared" si="25"/>
        <v>-3106.8256348717937</v>
      </c>
    </row>
    <row r="120" spans="1:30" x14ac:dyDescent="0.25">
      <c r="A120" s="146">
        <v>43636</v>
      </c>
      <c r="B120" s="300"/>
      <c r="C120" s="299" t="s">
        <v>927</v>
      </c>
      <c r="D120" s="147">
        <v>400</v>
      </c>
      <c r="E120" s="22">
        <v>6.06</v>
      </c>
      <c r="F120" s="147">
        <f t="shared" si="26"/>
        <v>3000</v>
      </c>
      <c r="G120" s="288">
        <f t="shared" si="50"/>
        <v>5.2525786666666647</v>
      </c>
      <c r="H120" s="22">
        <f t="shared" si="51"/>
        <v>15757.735999999994</v>
      </c>
      <c r="I120" s="22">
        <f t="shared" si="52"/>
        <v>2422.2640000000065</v>
      </c>
      <c r="J120" s="289">
        <f t="shared" si="53"/>
        <v>0.15371903679564156</v>
      </c>
      <c r="K120" s="22">
        <f t="shared" si="54"/>
        <v>18180</v>
      </c>
      <c r="L120" s="22">
        <f t="shared" si="55"/>
        <v>706.33599999999933</v>
      </c>
      <c r="M120" s="22">
        <f t="shared" si="43"/>
        <v>5.24</v>
      </c>
      <c r="N120" s="22">
        <f t="shared" si="31"/>
        <v>2.4239999999999999</v>
      </c>
      <c r="O120" s="22"/>
      <c r="P120" s="288">
        <f t="shared" si="32"/>
        <v>0.80742133333333488</v>
      </c>
      <c r="Q120" s="22">
        <f t="shared" si="33"/>
        <v>2416.3359999999993</v>
      </c>
      <c r="R120" s="290"/>
      <c r="S120" s="290">
        <f t="shared" ref="S120:S157" si="56">S119+Q120+O120+R120</f>
        <v>3489.2340000000204</v>
      </c>
      <c r="T120" s="290">
        <f t="shared" si="45"/>
        <v>575.78118811881529</v>
      </c>
      <c r="U120" s="290">
        <f t="shared" si="46"/>
        <v>3575.7811881188154</v>
      </c>
      <c r="V120" s="22">
        <f t="shared" si="47"/>
        <v>19246.970000000016</v>
      </c>
      <c r="W120" s="288">
        <f t="shared" si="48"/>
        <v>5.3825916596774936</v>
      </c>
      <c r="X120" s="288">
        <f t="shared" si="49"/>
        <v>0.13001299301082891</v>
      </c>
      <c r="Y120" s="288">
        <f t="shared" si="40"/>
        <v>0.67740834032250596</v>
      </c>
      <c r="Z120" s="291">
        <f t="shared" si="41"/>
        <v>0.83897751069557802</v>
      </c>
      <c r="AA120" s="22">
        <f>SUM(L$2:L121)-SUM(AB$2:AB121)</f>
        <v>2831.9640000000072</v>
      </c>
      <c r="AB120" s="292"/>
      <c r="AC120" s="40">
        <f t="shared" si="24"/>
        <v>399.51367458745989</v>
      </c>
      <c r="AD120" s="40">
        <f t="shared" si="25"/>
        <v>-2600.4863254125403</v>
      </c>
    </row>
    <row r="121" spans="1:30" x14ac:dyDescent="0.25">
      <c r="A121" s="146">
        <v>43665</v>
      </c>
      <c r="B121" s="300" t="s">
        <v>1039</v>
      </c>
      <c r="C121" s="299" t="s">
        <v>1030</v>
      </c>
      <c r="D121" s="147">
        <v>500</v>
      </c>
      <c r="E121" s="22">
        <v>5.93</v>
      </c>
      <c r="F121" s="147">
        <f t="shared" si="26"/>
        <v>3500</v>
      </c>
      <c r="G121" s="288">
        <f t="shared" si="50"/>
        <v>5.1208674285714268</v>
      </c>
      <c r="H121" s="22">
        <f t="shared" si="51"/>
        <v>17923.035999999993</v>
      </c>
      <c r="I121" s="22">
        <f t="shared" si="52"/>
        <v>2831.9640000000072</v>
      </c>
      <c r="J121" s="289">
        <f t="shared" si="53"/>
        <v>0.15800693587849771</v>
      </c>
      <c r="K121" s="22">
        <f t="shared" si="54"/>
        <v>20755</v>
      </c>
      <c r="L121" s="22">
        <f t="shared" si="55"/>
        <v>409.70000000000073</v>
      </c>
      <c r="M121" s="22">
        <f t="shared" si="43"/>
        <v>5.3</v>
      </c>
      <c r="N121" s="22">
        <f t="shared" si="31"/>
        <v>0</v>
      </c>
      <c r="O121" s="22">
        <v>-805</v>
      </c>
      <c r="P121" s="288">
        <f t="shared" si="32"/>
        <v>0.80913257142857287</v>
      </c>
      <c r="Q121" s="22">
        <f t="shared" si="33"/>
        <v>-2165.2999999999993</v>
      </c>
      <c r="R121" s="290"/>
      <c r="S121" s="290">
        <f t="shared" si="56"/>
        <v>518.93400000002111</v>
      </c>
      <c r="T121" s="290">
        <f t="shared" si="45"/>
        <v>87.50994940978434</v>
      </c>
      <c r="U121" s="290">
        <f t="shared" si="46"/>
        <v>3587.5099494097844</v>
      </c>
      <c r="V121" s="22">
        <f t="shared" si="47"/>
        <v>18441.970000000016</v>
      </c>
      <c r="W121" s="288">
        <f t="shared" si="48"/>
        <v>5.1406045586114901</v>
      </c>
      <c r="X121" s="288">
        <f t="shared" si="49"/>
        <v>1.9737130040063278E-2</v>
      </c>
      <c r="Y121" s="288">
        <f t="shared" si="40"/>
        <v>0.78939544138850959</v>
      </c>
      <c r="Z121" s="291">
        <f t="shared" si="41"/>
        <v>0.97560705039321727</v>
      </c>
      <c r="AA121" s="22">
        <f>SUM(L$2:L122)-SUM(AB$2:AB122)</f>
        <v>1916.6640000000079</v>
      </c>
      <c r="AB121" s="292"/>
      <c r="AC121" s="40">
        <f t="shared" si="24"/>
        <v>477.32681585160327</v>
      </c>
      <c r="AD121" s="40">
        <f t="shared" si="25"/>
        <v>-3022.6731841483966</v>
      </c>
    </row>
    <row r="122" spans="1:30" x14ac:dyDescent="0.25">
      <c r="A122" s="146">
        <v>43668</v>
      </c>
      <c r="B122" s="300" t="s">
        <v>1040</v>
      </c>
      <c r="C122" s="299" t="s">
        <v>1038</v>
      </c>
      <c r="D122" s="147">
        <v>500</v>
      </c>
      <c r="E122" s="22">
        <v>5.67</v>
      </c>
      <c r="F122" s="147">
        <f t="shared" si="26"/>
        <v>4000</v>
      </c>
      <c r="G122" s="288">
        <f t="shared" si="50"/>
        <v>5.1908339999999979</v>
      </c>
      <c r="H122" s="22">
        <f t="shared" si="51"/>
        <v>20763.335999999992</v>
      </c>
      <c r="I122" s="22">
        <f t="shared" si="52"/>
        <v>1916.6640000000079</v>
      </c>
      <c r="J122" s="289">
        <f t="shared" si="53"/>
        <v>9.2310021857759689E-2</v>
      </c>
      <c r="K122" s="22">
        <f t="shared" si="54"/>
        <v>22680</v>
      </c>
      <c r="L122" s="22">
        <f t="shared" si="55"/>
        <v>-915.29999999999927</v>
      </c>
      <c r="M122" s="22">
        <f t="shared" si="43"/>
        <v>5.3</v>
      </c>
      <c r="N122" s="22">
        <f t="shared" si="31"/>
        <v>0</v>
      </c>
      <c r="O122" s="22"/>
      <c r="P122" s="288">
        <f t="shared" si="32"/>
        <v>0.47916600000000198</v>
      </c>
      <c r="Q122" s="22">
        <f t="shared" si="33"/>
        <v>-2840.2999999999993</v>
      </c>
      <c r="R122" s="290"/>
      <c r="S122" s="290">
        <f t="shared" si="56"/>
        <v>-2321.3659999999782</v>
      </c>
      <c r="T122" s="290">
        <f t="shared" si="45"/>
        <v>-409.41199294532242</v>
      </c>
      <c r="U122" s="290">
        <f t="shared" si="46"/>
        <v>3590.5880070546777</v>
      </c>
      <c r="V122" s="22">
        <f t="shared" si="47"/>
        <v>18441.970000000016</v>
      </c>
      <c r="W122" s="288">
        <f t="shared" si="48"/>
        <v>5.1361977380211252</v>
      </c>
      <c r="X122" s="288">
        <f t="shared" si="49"/>
        <v>-5.4636261978872724E-2</v>
      </c>
      <c r="Y122" s="288">
        <f t="shared" si="40"/>
        <v>0.5338022619788747</v>
      </c>
      <c r="Z122" s="291">
        <f t="shared" si="41"/>
        <v>1.1140236619018729</v>
      </c>
      <c r="AA122" s="22">
        <f>SUM(L$2:L123)-SUM(AB$2:AB123)</f>
        <v>2509.096000000005</v>
      </c>
      <c r="AB122" s="292"/>
      <c r="AC122" s="40">
        <f t="shared" si="24"/>
        <v>337.86696084656228</v>
      </c>
      <c r="AD122" s="40">
        <f t="shared" si="25"/>
        <v>-3662.1330391534375</v>
      </c>
    </row>
    <row r="123" spans="1:30" x14ac:dyDescent="0.25">
      <c r="A123" s="146">
        <v>43669</v>
      </c>
      <c r="B123" s="300"/>
      <c r="C123" s="299" t="s">
        <v>927</v>
      </c>
      <c r="D123" s="147">
        <v>400</v>
      </c>
      <c r="E123" s="22">
        <f>E122+0.15</f>
        <v>5.82</v>
      </c>
      <c r="F123" s="147">
        <f t="shared" si="26"/>
        <v>3600</v>
      </c>
      <c r="G123" s="288">
        <f t="shared" si="50"/>
        <v>5.1230288888888875</v>
      </c>
      <c r="H123" s="22">
        <f t="shared" si="51"/>
        <v>18442.903999999995</v>
      </c>
      <c r="I123" s="22">
        <f t="shared" si="52"/>
        <v>2509.096000000005</v>
      </c>
      <c r="J123" s="289">
        <f t="shared" si="53"/>
        <v>0.13604668765829972</v>
      </c>
      <c r="K123" s="22">
        <f t="shared" si="54"/>
        <v>20952</v>
      </c>
      <c r="L123" s="22">
        <f t="shared" si="55"/>
        <v>592.43199999999706</v>
      </c>
      <c r="M123" s="22">
        <f t="shared" si="43"/>
        <v>5.24</v>
      </c>
      <c r="N123" s="22">
        <f t="shared" si="31"/>
        <v>2.3279999999999998</v>
      </c>
      <c r="O123" s="22"/>
      <c r="P123" s="288">
        <f t="shared" si="32"/>
        <v>0.69697111111111276</v>
      </c>
      <c r="Q123" s="22">
        <f t="shared" si="33"/>
        <v>2320.4319999999971</v>
      </c>
      <c r="R123" s="290"/>
      <c r="S123" s="290">
        <f t="shared" si="56"/>
        <v>-0.93399999998109706</v>
      </c>
      <c r="T123" s="290">
        <f t="shared" si="45"/>
        <v>-0.16048109965310944</v>
      </c>
      <c r="U123" s="290">
        <f t="shared" si="46"/>
        <v>3599.8395189003468</v>
      </c>
      <c r="V123" s="22">
        <f t="shared" si="47"/>
        <v>18441.970000000016</v>
      </c>
      <c r="W123" s="288">
        <f t="shared" si="48"/>
        <v>5.1229978178675966</v>
      </c>
      <c r="X123" s="288">
        <f t="shared" si="49"/>
        <v>-3.1071021290962619E-5</v>
      </c>
      <c r="Y123" s="288">
        <f t="shared" si="40"/>
        <v>0.69700218213240372</v>
      </c>
      <c r="Z123" s="291">
        <f t="shared" si="41"/>
        <v>1.0000445800705311</v>
      </c>
      <c r="AA123" s="22">
        <f>SUM(L$2:L124)-SUM(AB$2:AB124)</f>
        <v>2861.4880000000048</v>
      </c>
      <c r="AB123" s="292"/>
      <c r="AC123" s="40">
        <f t="shared" si="24"/>
        <v>430.90059312714862</v>
      </c>
      <c r="AD123" s="40">
        <f t="shared" si="25"/>
        <v>-3169.0994068728514</v>
      </c>
    </row>
    <row r="124" spans="1:30" x14ac:dyDescent="0.25">
      <c r="A124" s="146">
        <v>43747</v>
      </c>
      <c r="B124" s="300"/>
      <c r="C124" s="299" t="s">
        <v>1033</v>
      </c>
      <c r="D124" s="147">
        <v>400</v>
      </c>
      <c r="E124" s="22">
        <v>5.92</v>
      </c>
      <c r="F124" s="147">
        <f t="shared" si="26"/>
        <v>3200</v>
      </c>
      <c r="G124" s="288">
        <f t="shared" si="50"/>
        <v>5.0257849999999982</v>
      </c>
      <c r="H124" s="22">
        <f t="shared" si="51"/>
        <v>16082.511999999995</v>
      </c>
      <c r="I124" s="22">
        <f t="shared" si="52"/>
        <v>2861.4880000000048</v>
      </c>
      <c r="J124" s="289">
        <f t="shared" si="53"/>
        <v>0.17792543851358586</v>
      </c>
      <c r="K124" s="22">
        <f t="shared" si="54"/>
        <v>18944</v>
      </c>
      <c r="L124" s="22">
        <f t="shared" si="55"/>
        <v>352.39199999999983</v>
      </c>
      <c r="M124" s="22">
        <f t="shared" si="43"/>
        <v>5.24</v>
      </c>
      <c r="N124" s="22">
        <f t="shared" si="31"/>
        <v>2.3679999999999999</v>
      </c>
      <c r="O124" s="22"/>
      <c r="P124" s="288">
        <f t="shared" si="32"/>
        <v>0.89421500000000176</v>
      </c>
      <c r="Q124" s="22">
        <f t="shared" si="33"/>
        <v>2360.3919999999998</v>
      </c>
      <c r="R124" s="290"/>
      <c r="S124" s="290">
        <f t="shared" si="56"/>
        <v>2359.4580000000187</v>
      </c>
      <c r="T124" s="290">
        <f t="shared" si="45"/>
        <v>398.55709459459774</v>
      </c>
      <c r="U124" s="290">
        <f t="shared" si="46"/>
        <v>3598.5570945945979</v>
      </c>
      <c r="V124" s="22">
        <f t="shared" si="47"/>
        <v>18441.970000000016</v>
      </c>
      <c r="W124" s="288">
        <f t="shared" si="48"/>
        <v>5.124823509873373</v>
      </c>
      <c r="X124" s="288">
        <f t="shared" si="49"/>
        <v>9.9038509873374814E-2</v>
      </c>
      <c r="Y124" s="288">
        <f t="shared" si="40"/>
        <v>0.79517649012662694</v>
      </c>
      <c r="Z124" s="291">
        <f t="shared" si="41"/>
        <v>0.88924530468245966</v>
      </c>
      <c r="AA124" s="22">
        <f>SUM(L$2:L125)-SUM(AB$2:AB125)</f>
        <v>3557.7920000000049</v>
      </c>
      <c r="AB124" s="292"/>
      <c r="AC124" s="40">
        <f t="shared" si="24"/>
        <v>483.11777972973056</v>
      </c>
      <c r="AD124" s="40">
        <f t="shared" si="25"/>
        <v>-2716.8822202702695</v>
      </c>
    </row>
    <row r="125" spans="1:30" x14ac:dyDescent="0.25">
      <c r="A125" s="146">
        <v>43752</v>
      </c>
      <c r="B125" s="300"/>
      <c r="C125" s="299" t="s">
        <v>929</v>
      </c>
      <c r="D125" s="147">
        <v>400</v>
      </c>
      <c r="E125" s="22">
        <v>6.14</v>
      </c>
      <c r="F125" s="147">
        <f t="shared" si="26"/>
        <v>2800</v>
      </c>
      <c r="G125" s="288">
        <f t="shared" si="50"/>
        <v>4.8693599999999986</v>
      </c>
      <c r="H125" s="22">
        <f t="shared" si="51"/>
        <v>13634.207999999995</v>
      </c>
      <c r="I125" s="22">
        <f t="shared" si="52"/>
        <v>3557.7920000000049</v>
      </c>
      <c r="J125" s="289">
        <f t="shared" si="53"/>
        <v>0.26094599700987431</v>
      </c>
      <c r="K125" s="22">
        <f t="shared" si="54"/>
        <v>17192</v>
      </c>
      <c r="L125" s="22">
        <f t="shared" si="55"/>
        <v>696.30400000000009</v>
      </c>
      <c r="M125" s="22">
        <f t="shared" si="43"/>
        <v>5.24</v>
      </c>
      <c r="N125" s="22">
        <f t="shared" si="31"/>
        <v>2.456</v>
      </c>
      <c r="O125" s="22"/>
      <c r="P125" s="288">
        <f t="shared" si="32"/>
        <v>1.2706400000000011</v>
      </c>
      <c r="Q125" s="22">
        <f t="shared" si="33"/>
        <v>2448.3040000000001</v>
      </c>
      <c r="R125" s="290"/>
      <c r="S125" s="290">
        <f t="shared" si="56"/>
        <v>4807.7620000000188</v>
      </c>
      <c r="T125" s="290">
        <f t="shared" si="45"/>
        <v>783.02312703583368</v>
      </c>
      <c r="U125" s="290">
        <f t="shared" si="46"/>
        <v>3583.0231270358336</v>
      </c>
      <c r="V125" s="22">
        <f t="shared" si="47"/>
        <v>18441.970000000016</v>
      </c>
      <c r="W125" s="288">
        <f t="shared" si="48"/>
        <v>5.1470418543618788</v>
      </c>
      <c r="X125" s="288">
        <f t="shared" si="49"/>
        <v>0.2776818543618802</v>
      </c>
      <c r="Y125" s="288">
        <f t="shared" si="40"/>
        <v>0.9929581456381209</v>
      </c>
      <c r="Z125" s="291">
        <f t="shared" si="41"/>
        <v>0.78146299946335718</v>
      </c>
      <c r="AA125" s="22">
        <f>SUM(L$2:L126)-SUM(AB$2:AB126)</f>
        <v>3746.0680000000048</v>
      </c>
      <c r="AB125" s="292"/>
      <c r="AC125" s="40">
        <f t="shared" si="24"/>
        <v>579.15522866449601</v>
      </c>
      <c r="AD125" s="40">
        <f t="shared" si="25"/>
        <v>-2220.844771335504</v>
      </c>
    </row>
    <row r="126" spans="1:30" x14ac:dyDescent="0.25">
      <c r="A126" s="146">
        <v>43759</v>
      </c>
      <c r="B126" s="300"/>
      <c r="C126" s="299" t="s">
        <v>927</v>
      </c>
      <c r="D126" s="147">
        <v>400</v>
      </c>
      <c r="E126" s="22">
        <v>6.21</v>
      </c>
      <c r="F126" s="147">
        <f t="shared" si="26"/>
        <v>2400</v>
      </c>
      <c r="G126" s="288">
        <f t="shared" si="50"/>
        <v>4.6491383333333314</v>
      </c>
      <c r="H126" s="22">
        <f t="shared" si="51"/>
        <v>11157.931999999995</v>
      </c>
      <c r="I126" s="22">
        <f t="shared" si="52"/>
        <v>3746.0680000000048</v>
      </c>
      <c r="J126" s="289">
        <f t="shared" si="53"/>
        <v>0.33573138821781728</v>
      </c>
      <c r="K126" s="22">
        <f t="shared" si="54"/>
        <v>14904</v>
      </c>
      <c r="L126" s="22">
        <f t="shared" si="55"/>
        <v>188.27599999999984</v>
      </c>
      <c r="M126" s="22">
        <f t="shared" si="43"/>
        <v>5.24</v>
      </c>
      <c r="N126" s="22">
        <f t="shared" si="31"/>
        <v>2.484</v>
      </c>
      <c r="O126" s="22"/>
      <c r="P126" s="288">
        <f t="shared" si="32"/>
        <v>1.5608616666666686</v>
      </c>
      <c r="Q126" s="22">
        <f t="shared" si="33"/>
        <v>2476.2759999999998</v>
      </c>
      <c r="R126" s="290"/>
      <c r="S126" s="290">
        <f t="shared" si="56"/>
        <v>7284.0380000000187</v>
      </c>
      <c r="T126" s="290">
        <f t="shared" si="45"/>
        <v>1172.9529790660256</v>
      </c>
      <c r="U126" s="290">
        <f t="shared" si="46"/>
        <v>3572.9529790660254</v>
      </c>
      <c r="V126" s="22">
        <f t="shared" si="47"/>
        <v>18441.970000000016</v>
      </c>
      <c r="W126" s="288">
        <f t="shared" si="48"/>
        <v>5.1615484749034595</v>
      </c>
      <c r="X126" s="288">
        <f t="shared" si="49"/>
        <v>0.5124101415701281</v>
      </c>
      <c r="Y126" s="288">
        <f t="shared" si="40"/>
        <v>1.0484515250965405</v>
      </c>
      <c r="Z126" s="291">
        <f t="shared" si="41"/>
        <v>0.67171328983662226</v>
      </c>
      <c r="AA126" s="22">
        <f>SUM(L$2:L127)-SUM(AB$2:AB127)</f>
        <v>4098.2840000000051</v>
      </c>
      <c r="AB126" s="292"/>
      <c r="AC126" s="40">
        <f t="shared" si="24"/>
        <v>602.9299462157818</v>
      </c>
      <c r="AD126" s="40">
        <f t="shared" si="25"/>
        <v>-1797.0700537842181</v>
      </c>
    </row>
    <row r="127" spans="1:30" x14ac:dyDescent="0.25">
      <c r="A127" s="146">
        <v>43773</v>
      </c>
      <c r="B127" s="300"/>
      <c r="C127" s="299" t="s">
        <v>927</v>
      </c>
      <c r="D127" s="147">
        <v>400</v>
      </c>
      <c r="E127" s="22">
        <f>E126+0.15</f>
        <v>6.36</v>
      </c>
      <c r="F127" s="147">
        <f t="shared" si="26"/>
        <v>2000</v>
      </c>
      <c r="G127" s="288">
        <f t="shared" si="50"/>
        <v>4.3108579999999979</v>
      </c>
      <c r="H127" s="22">
        <f t="shared" si="51"/>
        <v>8621.7159999999949</v>
      </c>
      <c r="I127" s="22">
        <f t="shared" si="52"/>
        <v>4098.2840000000051</v>
      </c>
      <c r="J127" s="289">
        <f t="shared" si="53"/>
        <v>0.47534435140290016</v>
      </c>
      <c r="K127" s="22">
        <f t="shared" si="54"/>
        <v>12720</v>
      </c>
      <c r="L127" s="22">
        <f t="shared" si="55"/>
        <v>352.21600000000035</v>
      </c>
      <c r="M127" s="22">
        <f t="shared" si="43"/>
        <v>5.24</v>
      </c>
      <c r="N127" s="22">
        <f t="shared" si="31"/>
        <v>2.544</v>
      </c>
      <c r="O127" s="22"/>
      <c r="P127" s="288">
        <f t="shared" si="32"/>
        <v>2.0491420000000025</v>
      </c>
      <c r="Q127" s="22">
        <f t="shared" si="33"/>
        <v>2536.2160000000003</v>
      </c>
      <c r="R127" s="290"/>
      <c r="S127" s="290">
        <f t="shared" si="56"/>
        <v>9820.254000000019</v>
      </c>
      <c r="T127" s="290">
        <f t="shared" si="45"/>
        <v>1544.0650943396256</v>
      </c>
      <c r="U127" s="290">
        <f t="shared" si="46"/>
        <v>3544.0650943396258</v>
      </c>
      <c r="V127" s="22">
        <f t="shared" si="47"/>
        <v>18441.970000000016</v>
      </c>
      <c r="W127" s="288">
        <f t="shared" si="48"/>
        <v>5.203620562572187</v>
      </c>
      <c r="X127" s="288">
        <f t="shared" si="49"/>
        <v>0.89276256257218911</v>
      </c>
      <c r="Y127" s="288">
        <f t="shared" si="40"/>
        <v>1.1563794374278134</v>
      </c>
      <c r="Z127" s="291">
        <f t="shared" si="41"/>
        <v>0.56432372057564162</v>
      </c>
      <c r="AA127" s="22">
        <f>SUM(L$2:L128)-SUM(AB$2:AB128)</f>
        <v>4150.4880000000057</v>
      </c>
      <c r="AB127" s="292"/>
      <c r="AC127" s="40">
        <f t="shared" si="24"/>
        <v>644.0620845911958</v>
      </c>
      <c r="AD127" s="40">
        <f t="shared" si="25"/>
        <v>-1355.9379154088042</v>
      </c>
    </row>
    <row r="128" spans="1:30" x14ac:dyDescent="0.25">
      <c r="A128" s="146">
        <v>43774</v>
      </c>
      <c r="B128" s="300">
        <v>1600</v>
      </c>
      <c r="C128" s="299" t="s">
        <v>1041</v>
      </c>
      <c r="D128" s="147">
        <v>400</v>
      </c>
      <c r="E128" s="22">
        <v>6.39</v>
      </c>
      <c r="F128" s="147">
        <f t="shared" si="26"/>
        <v>1600</v>
      </c>
      <c r="G128" s="288">
        <f t="shared" si="50"/>
        <v>3.7959449999999966</v>
      </c>
      <c r="H128" s="22">
        <f t="shared" si="51"/>
        <v>6073.5119999999943</v>
      </c>
      <c r="I128" s="22">
        <f t="shared" si="52"/>
        <v>4150.4880000000057</v>
      </c>
      <c r="J128" s="289">
        <f t="shared" si="53"/>
        <v>0.68337528599597874</v>
      </c>
      <c r="K128" s="22">
        <f t="shared" si="54"/>
        <v>10224</v>
      </c>
      <c r="L128" s="22">
        <f t="shared" si="55"/>
        <v>52.204000000000633</v>
      </c>
      <c r="M128" s="22">
        <f t="shared" si="43"/>
        <v>5.24</v>
      </c>
      <c r="N128" s="22">
        <f t="shared" si="31"/>
        <v>2.556</v>
      </c>
      <c r="O128" s="22"/>
      <c r="P128" s="288">
        <f t="shared" si="32"/>
        <v>2.5940550000000031</v>
      </c>
      <c r="Q128" s="22">
        <f t="shared" si="33"/>
        <v>2548.2040000000006</v>
      </c>
      <c r="R128" s="290"/>
      <c r="S128" s="290">
        <f t="shared" si="56"/>
        <v>12368.458000000021</v>
      </c>
      <c r="T128" s="290">
        <f t="shared" si="45"/>
        <v>1935.5959311424133</v>
      </c>
      <c r="U128" s="290">
        <f t="shared" si="46"/>
        <v>3535.5959311424131</v>
      </c>
      <c r="V128" s="22">
        <f t="shared" si="47"/>
        <v>18441.970000000016</v>
      </c>
      <c r="W128" s="288">
        <f t="shared" si="48"/>
        <v>5.2160853104164229</v>
      </c>
      <c r="X128" s="288">
        <f t="shared" si="49"/>
        <v>1.4201403104164263</v>
      </c>
      <c r="Y128" s="288">
        <f t="shared" si="40"/>
        <v>1.1739146895835768</v>
      </c>
      <c r="Z128" s="291">
        <f t="shared" si="41"/>
        <v>0.45254040087183039</v>
      </c>
      <c r="AA128" s="22">
        <f>SUM(L$2:L129)-SUM(AB$2:AB129)</f>
        <v>4190.6800000000057</v>
      </c>
      <c r="AB128" s="292"/>
      <c r="AC128" s="40">
        <f t="shared" si="24"/>
        <v>649.20387417840482</v>
      </c>
      <c r="AD128" s="40">
        <f t="shared" si="25"/>
        <v>-950.79612582159518</v>
      </c>
    </row>
    <row r="129" spans="1:30" x14ac:dyDescent="0.25">
      <c r="A129" s="146">
        <v>43774</v>
      </c>
      <c r="B129" s="300">
        <v>1600</v>
      </c>
      <c r="C129" s="299" t="s">
        <v>929</v>
      </c>
      <c r="D129" s="147">
        <v>400</v>
      </c>
      <c r="E129" s="22">
        <v>6.42</v>
      </c>
      <c r="F129" s="147">
        <f t="shared" si="26"/>
        <v>1200</v>
      </c>
      <c r="G129" s="288">
        <f t="shared" si="50"/>
        <v>2.927766666666662</v>
      </c>
      <c r="H129" s="22">
        <f t="shared" si="51"/>
        <v>3513.3199999999943</v>
      </c>
      <c r="I129" s="22">
        <f t="shared" si="52"/>
        <v>4190.6800000000057</v>
      </c>
      <c r="J129" s="289">
        <f t="shared" si="53"/>
        <v>1.1927976956269319</v>
      </c>
      <c r="K129" s="22">
        <f t="shared" si="54"/>
        <v>7704</v>
      </c>
      <c r="L129" s="22">
        <f t="shared" si="55"/>
        <v>40.192000000000007</v>
      </c>
      <c r="M129" s="22">
        <f t="shared" si="43"/>
        <v>5.24</v>
      </c>
      <c r="N129" s="22">
        <f t="shared" si="31"/>
        <v>2.5680000000000001</v>
      </c>
      <c r="O129" s="22"/>
      <c r="P129" s="288">
        <f t="shared" si="32"/>
        <v>3.492233333333338</v>
      </c>
      <c r="Q129" s="22">
        <f t="shared" si="33"/>
        <v>2560.192</v>
      </c>
      <c r="R129" s="290"/>
      <c r="S129" s="290">
        <f t="shared" si="56"/>
        <v>14928.65000000002</v>
      </c>
      <c r="T129" s="290">
        <f t="shared" si="45"/>
        <v>2325.3348909657352</v>
      </c>
      <c r="U129" s="290">
        <f t="shared" si="46"/>
        <v>3525.3348909657352</v>
      </c>
      <c r="V129" s="22">
        <f t="shared" si="47"/>
        <v>18441.970000000016</v>
      </c>
      <c r="W129" s="288">
        <f t="shared" si="48"/>
        <v>5.2312675448964212</v>
      </c>
      <c r="X129" s="288">
        <f t="shared" si="49"/>
        <v>2.3035008782297592</v>
      </c>
      <c r="Y129" s="288">
        <f t="shared" si="40"/>
        <v>1.1887324551035787</v>
      </c>
      <c r="Z129" s="291">
        <f t="shared" si="41"/>
        <v>0.34039319301981841</v>
      </c>
      <c r="AA129" s="22">
        <f>SUM(L$2:L130)-SUM(AB$2:AB130)</f>
        <v>4218.860000000006</v>
      </c>
      <c r="AB129" s="292"/>
      <c r="AC129" s="40">
        <f t="shared" si="24"/>
        <v>652.42751713395739</v>
      </c>
      <c r="AD129" s="40">
        <f t="shared" si="25"/>
        <v>-547.57248286604261</v>
      </c>
    </row>
    <row r="130" spans="1:30" x14ac:dyDescent="0.25">
      <c r="A130" s="146">
        <v>43774</v>
      </c>
      <c r="B130" s="300">
        <v>1600</v>
      </c>
      <c r="C130" s="299" t="s">
        <v>1042</v>
      </c>
      <c r="D130" s="147">
        <v>400</v>
      </c>
      <c r="E130" s="22">
        <v>6.45</v>
      </c>
      <c r="F130" s="147">
        <f t="shared" si="26"/>
        <v>800</v>
      </c>
      <c r="G130" s="288">
        <f t="shared" si="50"/>
        <v>1.1764249999999929</v>
      </c>
      <c r="H130" s="22">
        <f t="shared" si="51"/>
        <v>941.1399999999943</v>
      </c>
      <c r="I130" s="22">
        <f t="shared" si="52"/>
        <v>4218.860000000006</v>
      </c>
      <c r="J130" s="289">
        <f t="shared" si="53"/>
        <v>4.4827124551076682</v>
      </c>
      <c r="K130" s="22">
        <f t="shared" si="54"/>
        <v>5160</v>
      </c>
      <c r="L130" s="22">
        <f t="shared" si="55"/>
        <v>28.180000000000291</v>
      </c>
      <c r="M130" s="22">
        <f t="shared" si="43"/>
        <v>5.24</v>
      </c>
      <c r="N130" s="22">
        <f t="shared" si="31"/>
        <v>2.58</v>
      </c>
      <c r="O130" s="22"/>
      <c r="P130" s="288">
        <f t="shared" si="32"/>
        <v>5.2735750000000072</v>
      </c>
      <c r="Q130" s="22">
        <f t="shared" si="33"/>
        <v>2572.1799999999998</v>
      </c>
      <c r="R130" s="290"/>
      <c r="S130" s="290">
        <f t="shared" si="56"/>
        <v>17500.83000000002</v>
      </c>
      <c r="T130" s="290">
        <f t="shared" si="45"/>
        <v>2713.3069767441889</v>
      </c>
      <c r="U130" s="290">
        <f t="shared" si="46"/>
        <v>3513.3069767441889</v>
      </c>
      <c r="V130" s="22">
        <f t="shared" si="47"/>
        <v>18441.970000000016</v>
      </c>
      <c r="W130" s="288">
        <f t="shared" si="48"/>
        <v>5.2491769498292875</v>
      </c>
      <c r="X130" s="288">
        <f t="shared" si="49"/>
        <v>4.0727519498292946</v>
      </c>
      <c r="Y130" s="288">
        <f t="shared" si="40"/>
        <v>1.2008230501707127</v>
      </c>
      <c r="Z130" s="291">
        <f t="shared" si="41"/>
        <v>0.2277056930394869</v>
      </c>
      <c r="AA130" s="22">
        <f>SUM(L$2:L131)-SUM(AB$2:AB131)</f>
        <v>4227.0320000000056</v>
      </c>
      <c r="AB130" s="292"/>
      <c r="AC130" s="40">
        <f t="shared" ref="AC130:AC157" si="57">I130/E130*(1-0.0005)</f>
        <v>653.75977829457463</v>
      </c>
      <c r="AD130" s="40">
        <f t="shared" ref="AD130:AD157" si="58">AC130-F130</f>
        <v>-146.24022170542537</v>
      </c>
    </row>
    <row r="131" spans="1:30" x14ac:dyDescent="0.25">
      <c r="A131" s="146">
        <v>43774</v>
      </c>
      <c r="B131" s="300">
        <v>1600</v>
      </c>
      <c r="C131" s="299" t="s">
        <v>929</v>
      </c>
      <c r="D131" s="147">
        <v>400</v>
      </c>
      <c r="E131" s="22">
        <v>6.47</v>
      </c>
      <c r="F131" s="147">
        <f t="shared" ref="F131:F157" si="59">IF(C131="买",F130+D131,F130-D131)</f>
        <v>400</v>
      </c>
      <c r="G131" s="288">
        <f t="shared" si="50"/>
        <v>-4.097580000000014</v>
      </c>
      <c r="H131" s="22">
        <f t="shared" si="51"/>
        <v>-1639.0320000000056</v>
      </c>
      <c r="I131" s="22">
        <f t="shared" si="52"/>
        <v>4227.0320000000056</v>
      </c>
      <c r="J131" s="289">
        <f t="shared" si="53"/>
        <v>-2.5789807642559701</v>
      </c>
      <c r="K131" s="22">
        <f t="shared" si="54"/>
        <v>2588</v>
      </c>
      <c r="L131" s="22">
        <f t="shared" si="55"/>
        <v>8.1719999999995707</v>
      </c>
      <c r="M131" s="22">
        <f t="shared" si="43"/>
        <v>5.24</v>
      </c>
      <c r="N131" s="22">
        <f t="shared" si="31"/>
        <v>2.5880000000000001</v>
      </c>
      <c r="O131" s="22"/>
      <c r="P131" s="288">
        <f t="shared" si="32"/>
        <v>10.567580000000014</v>
      </c>
      <c r="Q131" s="22">
        <f t="shared" si="33"/>
        <v>2580.172</v>
      </c>
      <c r="R131" s="290"/>
      <c r="S131" s="290">
        <f t="shared" si="56"/>
        <v>20081.002000000019</v>
      </c>
      <c r="T131" s="290">
        <f t="shared" si="45"/>
        <v>3103.7097372488438</v>
      </c>
      <c r="U131" s="290">
        <f t="shared" si="46"/>
        <v>3503.7097372488438</v>
      </c>
      <c r="V131" s="22">
        <f t="shared" si="47"/>
        <v>18441.970000000012</v>
      </c>
      <c r="W131" s="288">
        <f t="shared" si="48"/>
        <v>5.263555312227683</v>
      </c>
      <c r="X131" s="288">
        <f t="shared" si="49"/>
        <v>9.361135312227697</v>
      </c>
      <c r="Y131" s="288">
        <f t="shared" si="40"/>
        <v>1.2064446877723167</v>
      </c>
      <c r="Z131" s="291">
        <f t="shared" si="41"/>
        <v>0.11416470826549831</v>
      </c>
      <c r="AA131" s="22">
        <f>SUM(L$2:L132)-SUM(AB$2:AB132)</f>
        <v>4041.7920000000058</v>
      </c>
      <c r="AB131" s="292"/>
      <c r="AC131" s="40">
        <f t="shared" si="57"/>
        <v>653.00131128284477</v>
      </c>
      <c r="AD131" s="40">
        <f t="shared" si="58"/>
        <v>253.00131128284477</v>
      </c>
    </row>
    <row r="132" spans="1:30" x14ac:dyDescent="0.25">
      <c r="A132" s="146">
        <v>43791</v>
      </c>
      <c r="B132" s="300" t="s">
        <v>1043</v>
      </c>
      <c r="C132" s="299" t="s">
        <v>1044</v>
      </c>
      <c r="D132" s="147">
        <v>400</v>
      </c>
      <c r="E132" s="22">
        <v>6.02</v>
      </c>
      <c r="F132" s="147">
        <f t="shared" si="59"/>
        <v>800</v>
      </c>
      <c r="G132" s="288">
        <f t="shared" si="50"/>
        <v>0.96775999999999296</v>
      </c>
      <c r="H132" s="22">
        <f t="shared" si="51"/>
        <v>774.2079999999944</v>
      </c>
      <c r="I132" s="22">
        <f t="shared" si="52"/>
        <v>4041.7920000000058</v>
      </c>
      <c r="J132" s="289">
        <f t="shared" si="53"/>
        <v>5.2205505497231162</v>
      </c>
      <c r="K132" s="22">
        <f t="shared" si="54"/>
        <v>4816</v>
      </c>
      <c r="L132" s="22">
        <f t="shared" si="55"/>
        <v>-185.23999999999978</v>
      </c>
      <c r="M132" s="22">
        <f t="shared" si="43"/>
        <v>5.24</v>
      </c>
      <c r="N132" s="22">
        <f t="shared" ref="N132:N157" si="60">IF(C132="卖",D132*E132/1000,0)</f>
        <v>0</v>
      </c>
      <c r="O132" s="22"/>
      <c r="P132" s="288">
        <f t="shared" ref="P132:P157" si="61">E132-G132</f>
        <v>5.0522400000000065</v>
      </c>
      <c r="Q132" s="22">
        <f t="shared" ref="Q132:Q157" si="62">(H132-H131)*-1</f>
        <v>-2413.2399999999998</v>
      </c>
      <c r="R132" s="290"/>
      <c r="S132" s="290">
        <f t="shared" si="56"/>
        <v>17667.762000000017</v>
      </c>
      <c r="T132" s="290">
        <f t="shared" si="45"/>
        <v>2934.8441860465146</v>
      </c>
      <c r="U132" s="290">
        <f t="shared" si="46"/>
        <v>3734.8441860465146</v>
      </c>
      <c r="V132" s="22">
        <f t="shared" si="47"/>
        <v>18441.970000000012</v>
      </c>
      <c r="W132" s="288">
        <f t="shared" si="48"/>
        <v>4.9378150951784665</v>
      </c>
      <c r="X132" s="288">
        <f t="shared" si="49"/>
        <v>3.9700550951784734</v>
      </c>
      <c r="Y132" s="288">
        <f t="shared" ref="Y132:Y157" si="63">(X132-P132)*-1</f>
        <v>1.0821849048215331</v>
      </c>
      <c r="Z132" s="291">
        <f t="shared" ref="Z132:Z157" si="64">F132/U132</f>
        <v>0.21419902950404812</v>
      </c>
      <c r="AA132" s="22">
        <f>SUM(L$2:L133)-SUM(AB$2:AB133)</f>
        <v>3956.552000000006</v>
      </c>
      <c r="AB132" s="292"/>
      <c r="AC132" s="40">
        <f t="shared" si="57"/>
        <v>671.058322923589</v>
      </c>
      <c r="AD132" s="40">
        <f t="shared" si="58"/>
        <v>-128.941677076411</v>
      </c>
    </row>
    <row r="133" spans="1:30" x14ac:dyDescent="0.25">
      <c r="A133" s="146">
        <v>43802</v>
      </c>
      <c r="B133" s="300" t="s">
        <v>1045</v>
      </c>
      <c r="C133" s="299" t="s">
        <v>1038</v>
      </c>
      <c r="D133" s="147">
        <v>400</v>
      </c>
      <c r="E133" s="22">
        <v>5.92</v>
      </c>
      <c r="F133" s="147">
        <f t="shared" si="59"/>
        <v>1200</v>
      </c>
      <c r="G133" s="288">
        <f t="shared" si="50"/>
        <v>2.6228733333333283</v>
      </c>
      <c r="H133" s="22">
        <f t="shared" si="51"/>
        <v>3147.447999999994</v>
      </c>
      <c r="I133" s="22">
        <f t="shared" si="52"/>
        <v>3956.552000000006</v>
      </c>
      <c r="J133" s="289">
        <f t="shared" si="53"/>
        <v>1.2570666775114359</v>
      </c>
      <c r="K133" s="22">
        <f t="shared" si="54"/>
        <v>7104</v>
      </c>
      <c r="L133" s="22">
        <f t="shared" si="55"/>
        <v>-85.239999999999782</v>
      </c>
      <c r="M133" s="22">
        <f t="shared" si="43"/>
        <v>5.24</v>
      </c>
      <c r="N133" s="22">
        <f t="shared" si="60"/>
        <v>0</v>
      </c>
      <c r="O133" s="22"/>
      <c r="P133" s="288">
        <f t="shared" si="61"/>
        <v>3.2971266666666716</v>
      </c>
      <c r="Q133" s="22">
        <f t="shared" si="62"/>
        <v>-2373.2399999999998</v>
      </c>
      <c r="R133" s="290"/>
      <c r="S133" s="290">
        <f t="shared" si="56"/>
        <v>15294.522000000017</v>
      </c>
      <c r="T133" s="290">
        <f t="shared" si="45"/>
        <v>2583.5341216216248</v>
      </c>
      <c r="U133" s="290">
        <f t="shared" si="46"/>
        <v>3783.5341216216248</v>
      </c>
      <c r="V133" s="22">
        <f t="shared" si="47"/>
        <v>18441.970000000012</v>
      </c>
      <c r="W133" s="288">
        <f t="shared" si="48"/>
        <v>4.8742708291198849</v>
      </c>
      <c r="X133" s="288">
        <f t="shared" si="49"/>
        <v>2.2513974957865566</v>
      </c>
      <c r="Y133" s="288">
        <f t="shared" si="63"/>
        <v>1.0457291708801151</v>
      </c>
      <c r="Z133" s="291">
        <f t="shared" si="64"/>
        <v>0.31716378428898095</v>
      </c>
      <c r="AA133" s="22">
        <f>SUM(L$2:L134)-SUM(AB$2:AB134)</f>
        <v>4092.8960000000061</v>
      </c>
      <c r="AB133" s="292"/>
      <c r="AC133" s="40">
        <f t="shared" si="57"/>
        <v>668.0023182432443</v>
      </c>
      <c r="AD133" s="40">
        <f t="shared" si="58"/>
        <v>-531.9976817567557</v>
      </c>
    </row>
    <row r="134" spans="1:30" x14ac:dyDescent="0.25">
      <c r="A134" s="146">
        <v>43812</v>
      </c>
      <c r="B134" s="300"/>
      <c r="C134" s="299" t="s">
        <v>929</v>
      </c>
      <c r="D134" s="147">
        <v>400</v>
      </c>
      <c r="E134" s="22">
        <v>6.04</v>
      </c>
      <c r="F134" s="147">
        <f t="shared" si="59"/>
        <v>800</v>
      </c>
      <c r="G134" s="288">
        <f t="shared" si="50"/>
        <v>0.92387999999999249</v>
      </c>
      <c r="H134" s="22">
        <f t="shared" si="51"/>
        <v>739.10399999999402</v>
      </c>
      <c r="I134" s="22">
        <f t="shared" si="52"/>
        <v>4092.8960000000061</v>
      </c>
      <c r="J134" s="289">
        <f t="shared" si="53"/>
        <v>5.5376455816773271</v>
      </c>
      <c r="K134" s="22">
        <f t="shared" si="54"/>
        <v>4832</v>
      </c>
      <c r="L134" s="22">
        <f t="shared" si="55"/>
        <v>136.34400000000005</v>
      </c>
      <c r="M134" s="22">
        <f t="shared" si="43"/>
        <v>5.24</v>
      </c>
      <c r="N134" s="22">
        <f t="shared" si="60"/>
        <v>2.4159999999999999</v>
      </c>
      <c r="O134" s="22"/>
      <c r="P134" s="288">
        <f t="shared" si="61"/>
        <v>5.1161200000000076</v>
      </c>
      <c r="Q134" s="22">
        <f t="shared" si="62"/>
        <v>2408.3440000000001</v>
      </c>
      <c r="R134" s="290"/>
      <c r="S134" s="290">
        <f t="shared" si="56"/>
        <v>17702.866000000016</v>
      </c>
      <c r="T134" s="290">
        <f t="shared" si="45"/>
        <v>2930.9380794702015</v>
      </c>
      <c r="U134" s="290">
        <f t="shared" si="46"/>
        <v>3730.9380794702015</v>
      </c>
      <c r="V134" s="22">
        <f t="shared" si="47"/>
        <v>18441.970000000012</v>
      </c>
      <c r="W134" s="288">
        <f t="shared" si="48"/>
        <v>4.9429847419549775</v>
      </c>
      <c r="X134" s="288">
        <f t="shared" si="49"/>
        <v>4.019104741954985</v>
      </c>
      <c r="Y134" s="288">
        <f t="shared" si="63"/>
        <v>1.0970152580450225</v>
      </c>
      <c r="Z134" s="291">
        <f t="shared" si="64"/>
        <v>0.21442328523275872</v>
      </c>
      <c r="AA134" s="22">
        <f>SUM(L$2:L135)-SUM(AB$2:AB135)</f>
        <v>4165.2000000000062</v>
      </c>
      <c r="AB134" s="292"/>
      <c r="AC134" s="40">
        <f t="shared" si="57"/>
        <v>677.29297218543149</v>
      </c>
      <c r="AD134" s="40">
        <f t="shared" si="58"/>
        <v>-122.70702781456851</v>
      </c>
    </row>
    <row r="135" spans="1:30" x14ac:dyDescent="0.25">
      <c r="A135" s="146">
        <v>43815</v>
      </c>
      <c r="B135" s="300"/>
      <c r="C135" s="299" t="s">
        <v>929</v>
      </c>
      <c r="D135" s="147">
        <v>400</v>
      </c>
      <c r="E135" s="22">
        <v>6.14</v>
      </c>
      <c r="F135" s="147">
        <f t="shared" si="59"/>
        <v>400</v>
      </c>
      <c r="G135" s="288">
        <f t="shared" si="50"/>
        <v>-4.2730000000000157</v>
      </c>
      <c r="H135" s="22">
        <f t="shared" si="51"/>
        <v>-1709.2000000000062</v>
      </c>
      <c r="I135" s="22">
        <f t="shared" si="52"/>
        <v>4165.2000000000062</v>
      </c>
      <c r="J135" s="289">
        <f t="shared" si="53"/>
        <v>-2.4369295576878014</v>
      </c>
      <c r="K135" s="22">
        <f t="shared" si="54"/>
        <v>2456</v>
      </c>
      <c r="L135" s="22">
        <f t="shared" si="55"/>
        <v>72.304000000000087</v>
      </c>
      <c r="M135" s="22">
        <f t="shared" si="43"/>
        <v>5.24</v>
      </c>
      <c r="N135" s="22">
        <f t="shared" si="60"/>
        <v>2.456</v>
      </c>
      <c r="O135" s="22"/>
      <c r="P135" s="288">
        <f t="shared" si="61"/>
        <v>10.413000000000014</v>
      </c>
      <c r="Q135" s="22">
        <f t="shared" si="62"/>
        <v>2448.3040000000001</v>
      </c>
      <c r="R135" s="290"/>
      <c r="S135" s="290">
        <f t="shared" si="56"/>
        <v>20151.170000000016</v>
      </c>
      <c r="T135" s="290">
        <f t="shared" si="45"/>
        <v>3281.9495114006545</v>
      </c>
      <c r="U135" s="290">
        <f t="shared" si="46"/>
        <v>3681.9495114006545</v>
      </c>
      <c r="V135" s="22">
        <f t="shared" si="47"/>
        <v>18441.970000000008</v>
      </c>
      <c r="W135" s="288">
        <f t="shared" si="48"/>
        <v>5.0087514624784948</v>
      </c>
      <c r="X135" s="288">
        <f t="shared" si="49"/>
        <v>9.2817514624785105</v>
      </c>
      <c r="Y135" s="288">
        <f t="shared" si="63"/>
        <v>1.131248537521504</v>
      </c>
      <c r="Z135" s="291">
        <f t="shared" si="64"/>
        <v>0.10863810021333931</v>
      </c>
      <c r="AA135" s="22">
        <f>SUM(L$2:L136)-SUM(AB$2:AB136)</f>
        <v>4174.1660000000065</v>
      </c>
      <c r="AB135" s="292"/>
      <c r="AC135" s="40">
        <f t="shared" si="57"/>
        <v>678.03214983713463</v>
      </c>
      <c r="AD135" s="40">
        <f t="shared" si="58"/>
        <v>278.03214983713463</v>
      </c>
    </row>
    <row r="136" spans="1:30" x14ac:dyDescent="0.25">
      <c r="A136" s="146">
        <v>43819</v>
      </c>
      <c r="B136" s="300"/>
      <c r="C136" s="299" t="s">
        <v>1042</v>
      </c>
      <c r="D136" s="147">
        <v>300</v>
      </c>
      <c r="E136" s="22">
        <v>6.18</v>
      </c>
      <c r="F136" s="147">
        <f t="shared" si="59"/>
        <v>100</v>
      </c>
      <c r="G136" s="288">
        <f t="shared" si="50"/>
        <v>-35.561660000000067</v>
      </c>
      <c r="H136" s="22">
        <f t="shared" si="51"/>
        <v>-3556.1660000000065</v>
      </c>
      <c r="I136" s="22">
        <f t="shared" si="52"/>
        <v>4174.1660000000065</v>
      </c>
      <c r="J136" s="289">
        <f t="shared" si="53"/>
        <v>-1.1737826636889275</v>
      </c>
      <c r="K136" s="22">
        <f t="shared" si="54"/>
        <v>618</v>
      </c>
      <c r="L136" s="22">
        <f t="shared" si="55"/>
        <v>8.9660000000003492</v>
      </c>
      <c r="M136" s="22">
        <f t="shared" si="43"/>
        <v>5.18</v>
      </c>
      <c r="N136" s="22">
        <f t="shared" si="60"/>
        <v>1.8540000000000001</v>
      </c>
      <c r="O136" s="22"/>
      <c r="P136" s="288">
        <f t="shared" si="61"/>
        <v>41.741660000000067</v>
      </c>
      <c r="Q136" s="22">
        <f t="shared" si="62"/>
        <v>1846.9660000000003</v>
      </c>
      <c r="R136" s="290"/>
      <c r="S136" s="290">
        <f t="shared" si="56"/>
        <v>21998.136000000017</v>
      </c>
      <c r="T136" s="290">
        <f t="shared" si="45"/>
        <v>3559.5689320388378</v>
      </c>
      <c r="U136" s="290">
        <f t="shared" si="46"/>
        <v>3659.5689320388378</v>
      </c>
      <c r="V136" s="22">
        <f t="shared" si="47"/>
        <v>18441.970000000008</v>
      </c>
      <c r="W136" s="288">
        <f t="shared" si="48"/>
        <v>5.0393831466170864</v>
      </c>
      <c r="X136" s="288">
        <f t="shared" si="49"/>
        <v>40.601043146617151</v>
      </c>
      <c r="Y136" s="288">
        <f t="shared" si="63"/>
        <v>1.140616853382916</v>
      </c>
      <c r="Z136" s="291">
        <f t="shared" si="64"/>
        <v>2.7325622732371237E-2</v>
      </c>
      <c r="AA136" s="22">
        <f>SUM(L$2:L137)-SUM(AB$2:AB137)</f>
        <v>4152.9260000000068</v>
      </c>
      <c r="AB136" s="292"/>
      <c r="AC136" s="40">
        <f t="shared" si="57"/>
        <v>675.09367588996872</v>
      </c>
      <c r="AD136" s="40">
        <f t="shared" si="58"/>
        <v>575.09367588996872</v>
      </c>
    </row>
    <row r="137" spans="1:30" x14ac:dyDescent="0.25">
      <c r="A137" s="286">
        <v>43846</v>
      </c>
      <c r="B137" s="300" t="s">
        <v>1046</v>
      </c>
      <c r="C137" s="299" t="s">
        <v>1038</v>
      </c>
      <c r="D137" s="147">
        <v>400</v>
      </c>
      <c r="E137" s="22">
        <v>6.02</v>
      </c>
      <c r="F137" s="147">
        <f t="shared" si="59"/>
        <v>500</v>
      </c>
      <c r="G137" s="288">
        <f t="shared" si="50"/>
        <v>-2.2858520000000131</v>
      </c>
      <c r="H137" s="22">
        <f t="shared" si="51"/>
        <v>-1142.9260000000065</v>
      </c>
      <c r="I137" s="22">
        <f t="shared" si="52"/>
        <v>4152.9260000000068</v>
      </c>
      <c r="J137" s="289">
        <f t="shared" si="53"/>
        <v>-3.6335913261225858</v>
      </c>
      <c r="K137" s="22">
        <f t="shared" si="54"/>
        <v>3010</v>
      </c>
      <c r="L137" s="22">
        <f t="shared" si="55"/>
        <v>-21.239999999999782</v>
      </c>
      <c r="M137" s="22">
        <f t="shared" si="43"/>
        <v>5.24</v>
      </c>
      <c r="N137" s="22">
        <f t="shared" si="60"/>
        <v>0</v>
      </c>
      <c r="O137" s="22"/>
      <c r="P137" s="288">
        <f t="shared" si="61"/>
        <v>8.3058520000000122</v>
      </c>
      <c r="Q137" s="22">
        <f t="shared" si="62"/>
        <v>-2413.2399999999998</v>
      </c>
      <c r="R137" s="290"/>
      <c r="S137" s="290">
        <f t="shared" si="56"/>
        <v>19584.896000000015</v>
      </c>
      <c r="T137" s="290">
        <f t="shared" si="45"/>
        <v>3253.3049833887071</v>
      </c>
      <c r="U137" s="290">
        <f t="shared" si="46"/>
        <v>3753.3049833887071</v>
      </c>
      <c r="V137" s="22">
        <f t="shared" si="47"/>
        <v>18441.970000000008</v>
      </c>
      <c r="W137" s="288">
        <f t="shared" si="48"/>
        <v>4.9135282322166907</v>
      </c>
      <c r="X137" s="288">
        <f t="shared" si="49"/>
        <v>7.1993802322167042</v>
      </c>
      <c r="Y137" s="288">
        <f t="shared" si="63"/>
        <v>1.106471767783308</v>
      </c>
      <c r="Z137" s="291">
        <f t="shared" si="64"/>
        <v>0.13321592628706933</v>
      </c>
      <c r="AA137" s="22">
        <f>SUM(L$2:L138)-SUM(AB$2:AB138)</f>
        <v>4067.6860000000065</v>
      </c>
      <c r="AB137" s="292"/>
      <c r="AC137" s="40">
        <f t="shared" si="57"/>
        <v>689.50988986711081</v>
      </c>
      <c r="AD137" s="40">
        <f t="shared" si="58"/>
        <v>189.50988986711081</v>
      </c>
    </row>
    <row r="138" spans="1:30" x14ac:dyDescent="0.25">
      <c r="A138" s="286">
        <v>43852</v>
      </c>
      <c r="B138" s="300" t="s">
        <v>1047</v>
      </c>
      <c r="C138" s="299" t="s">
        <v>1048</v>
      </c>
      <c r="D138" s="147">
        <v>400</v>
      </c>
      <c r="E138" s="22">
        <v>5.86</v>
      </c>
      <c r="F138" s="147">
        <f t="shared" si="59"/>
        <v>900</v>
      </c>
      <c r="G138" s="288">
        <f t="shared" si="50"/>
        <v>1.3403488888888817</v>
      </c>
      <c r="H138" s="22">
        <f t="shared" si="51"/>
        <v>1206.3139999999935</v>
      </c>
      <c r="I138" s="22">
        <f t="shared" si="52"/>
        <v>4067.6860000000065</v>
      </c>
      <c r="J138" s="289">
        <f t="shared" si="53"/>
        <v>3.3719960143047567</v>
      </c>
      <c r="K138" s="22">
        <f t="shared" si="54"/>
        <v>5274</v>
      </c>
      <c r="L138" s="22">
        <f t="shared" si="55"/>
        <v>-85.240000000000236</v>
      </c>
      <c r="M138" s="22">
        <f t="shared" si="43"/>
        <v>5.24</v>
      </c>
      <c r="N138" s="22">
        <f t="shared" si="60"/>
        <v>0</v>
      </c>
      <c r="O138" s="22"/>
      <c r="P138" s="288">
        <f t="shared" si="61"/>
        <v>4.5196511111111182</v>
      </c>
      <c r="Q138" s="22">
        <f t="shared" si="62"/>
        <v>-2349.2399999999998</v>
      </c>
      <c r="R138" s="290"/>
      <c r="S138" s="290">
        <f t="shared" si="56"/>
        <v>17235.656000000017</v>
      </c>
      <c r="T138" s="290">
        <f t="shared" si="45"/>
        <v>2941.2382252559755</v>
      </c>
      <c r="U138" s="290">
        <f t="shared" si="46"/>
        <v>3841.2382252559755</v>
      </c>
      <c r="V138" s="22">
        <f t="shared" si="47"/>
        <v>18441.970000000012</v>
      </c>
      <c r="W138" s="288">
        <f t="shared" si="48"/>
        <v>4.8010482345887464</v>
      </c>
      <c r="X138" s="288">
        <f t="shared" si="49"/>
        <v>3.4606993456998647</v>
      </c>
      <c r="Y138" s="288">
        <f t="shared" si="63"/>
        <v>1.0589517654112535</v>
      </c>
      <c r="Z138" s="291">
        <f t="shared" si="64"/>
        <v>0.23429944908975936</v>
      </c>
      <c r="AA138" s="22">
        <f>SUM(L$2:L139)-SUM(AB$2:AB139)</f>
        <v>3639.3860000000063</v>
      </c>
      <c r="AB138" s="292"/>
      <c r="AC138" s="40">
        <f t="shared" si="57"/>
        <v>693.79729641638346</v>
      </c>
      <c r="AD138" s="40">
        <f t="shared" si="58"/>
        <v>-206.20270358361654</v>
      </c>
    </row>
    <row r="139" spans="1:30" x14ac:dyDescent="0.25">
      <c r="A139" s="146">
        <v>43864</v>
      </c>
      <c r="B139" s="300" t="s">
        <v>1049</v>
      </c>
      <c r="C139" s="299" t="s">
        <v>1038</v>
      </c>
      <c r="D139" s="147">
        <v>500</v>
      </c>
      <c r="E139" s="22">
        <v>5.39</v>
      </c>
      <c r="F139" s="147">
        <f t="shared" si="59"/>
        <v>1400</v>
      </c>
      <c r="G139" s="288">
        <f t="shared" si="50"/>
        <v>2.7904385714285671</v>
      </c>
      <c r="H139" s="22">
        <f t="shared" si="51"/>
        <v>3906.6139999999937</v>
      </c>
      <c r="I139" s="22">
        <f t="shared" si="52"/>
        <v>3639.3860000000063</v>
      </c>
      <c r="J139" s="289">
        <f t="shared" si="53"/>
        <v>0.93159600615776506</v>
      </c>
      <c r="K139" s="22">
        <f t="shared" si="54"/>
        <v>7546</v>
      </c>
      <c r="L139" s="22">
        <f t="shared" si="55"/>
        <v>-428.30000000000018</v>
      </c>
      <c r="M139" s="22">
        <f t="shared" si="43"/>
        <v>5.3</v>
      </c>
      <c r="N139" s="22">
        <f t="shared" si="60"/>
        <v>0</v>
      </c>
      <c r="O139" s="22"/>
      <c r="P139" s="288">
        <f t="shared" si="61"/>
        <v>2.5995614285714326</v>
      </c>
      <c r="Q139" s="22">
        <f t="shared" si="62"/>
        <v>-2700.3</v>
      </c>
      <c r="R139" s="290"/>
      <c r="S139" s="290">
        <f t="shared" si="56"/>
        <v>14535.356000000018</v>
      </c>
      <c r="T139" s="290">
        <f t="shared" si="45"/>
        <v>2696.7265306122486</v>
      </c>
      <c r="U139" s="290">
        <f t="shared" si="46"/>
        <v>4096.7265306122481</v>
      </c>
      <c r="V139" s="22">
        <f t="shared" si="47"/>
        <v>18441.970000000012</v>
      </c>
      <c r="W139" s="288">
        <f t="shared" si="48"/>
        <v>4.5016356015454839</v>
      </c>
      <c r="X139" s="288">
        <f t="shared" si="49"/>
        <v>1.7111970301169168</v>
      </c>
      <c r="Y139" s="288">
        <f t="shared" si="63"/>
        <v>0.88836439845451576</v>
      </c>
      <c r="Z139" s="291">
        <f t="shared" si="64"/>
        <v>0.34173625931306001</v>
      </c>
      <c r="AA139" s="22">
        <f>SUM(L$2:L140)-SUM(AB$2:AB140)</f>
        <v>3981.8900000000062</v>
      </c>
      <c r="AB139" s="292"/>
      <c r="AC139" s="40">
        <f t="shared" si="57"/>
        <v>674.87315528757085</v>
      </c>
      <c r="AD139" s="40">
        <f t="shared" si="58"/>
        <v>-725.12684471242915</v>
      </c>
    </row>
    <row r="140" spans="1:30" x14ac:dyDescent="0.25">
      <c r="A140" s="146">
        <v>43878</v>
      </c>
      <c r="B140" s="300"/>
      <c r="C140" s="299" t="s">
        <v>929</v>
      </c>
      <c r="D140" s="147">
        <v>400</v>
      </c>
      <c r="E140" s="22">
        <v>5.64</v>
      </c>
      <c r="F140" s="147">
        <f t="shared" si="59"/>
        <v>1000</v>
      </c>
      <c r="G140" s="288">
        <f t="shared" si="50"/>
        <v>1.6581099999999938</v>
      </c>
      <c r="H140" s="22">
        <f t="shared" si="51"/>
        <v>1658.1099999999938</v>
      </c>
      <c r="I140" s="22">
        <f t="shared" si="52"/>
        <v>3981.8900000000062</v>
      </c>
      <c r="J140" s="289">
        <f t="shared" si="53"/>
        <v>2.4014631116150444</v>
      </c>
      <c r="K140" s="22">
        <f t="shared" si="54"/>
        <v>5640</v>
      </c>
      <c r="L140" s="22">
        <f t="shared" si="55"/>
        <v>342.50399999999991</v>
      </c>
      <c r="M140" s="22">
        <f t="shared" si="43"/>
        <v>5.24</v>
      </c>
      <c r="N140" s="22">
        <f t="shared" si="60"/>
        <v>2.2559999999999998</v>
      </c>
      <c r="O140" s="22"/>
      <c r="P140" s="288">
        <f t="shared" si="61"/>
        <v>3.9818900000000061</v>
      </c>
      <c r="Q140" s="22">
        <f t="shared" si="62"/>
        <v>2248.5039999999999</v>
      </c>
      <c r="R140" s="290"/>
      <c r="S140" s="290">
        <f t="shared" si="56"/>
        <v>16783.860000000019</v>
      </c>
      <c r="T140" s="290">
        <f t="shared" si="45"/>
        <v>2975.8617021276632</v>
      </c>
      <c r="U140" s="290">
        <f t="shared" si="46"/>
        <v>3975.8617021276632</v>
      </c>
      <c r="V140" s="22">
        <f t="shared" si="47"/>
        <v>18441.970000000012</v>
      </c>
      <c r="W140" s="288">
        <f t="shared" si="48"/>
        <v>4.6384837757638504</v>
      </c>
      <c r="X140" s="288">
        <f t="shared" si="49"/>
        <v>2.9803737757638569</v>
      </c>
      <c r="Y140" s="288">
        <f t="shared" si="63"/>
        <v>1.0015162242361493</v>
      </c>
      <c r="Z140" s="291">
        <f t="shared" si="64"/>
        <v>0.25151780291171971</v>
      </c>
      <c r="AA140" s="22">
        <f>SUM(L$2:L141)-SUM(AB$2:AB141)</f>
        <v>3796.5900000000065</v>
      </c>
      <c r="AB140" s="292"/>
      <c r="AC140" s="40">
        <f t="shared" si="57"/>
        <v>705.655860815604</v>
      </c>
      <c r="AD140" s="40">
        <f t="shared" si="58"/>
        <v>-294.344139184396</v>
      </c>
    </row>
    <row r="141" spans="1:30" x14ac:dyDescent="0.25">
      <c r="A141" s="146">
        <v>43899</v>
      </c>
      <c r="B141" s="300" t="s">
        <v>1050</v>
      </c>
      <c r="C141" s="299" t="s">
        <v>931</v>
      </c>
      <c r="D141" s="147">
        <v>500</v>
      </c>
      <c r="E141" s="22">
        <v>5.46</v>
      </c>
      <c r="F141" s="147">
        <f t="shared" si="59"/>
        <v>1500</v>
      </c>
      <c r="G141" s="288">
        <f t="shared" si="50"/>
        <v>2.9289399999999959</v>
      </c>
      <c r="H141" s="22">
        <f t="shared" si="51"/>
        <v>4393.4099999999935</v>
      </c>
      <c r="I141" s="22">
        <f t="shared" si="52"/>
        <v>3796.5900000000065</v>
      </c>
      <c r="J141" s="289">
        <f t="shared" si="53"/>
        <v>0.86415563309593491</v>
      </c>
      <c r="K141" s="22">
        <f t="shared" si="54"/>
        <v>8190</v>
      </c>
      <c r="L141" s="22">
        <f t="shared" si="55"/>
        <v>-185.29999999999973</v>
      </c>
      <c r="M141" s="22">
        <f t="shared" si="43"/>
        <v>5.3</v>
      </c>
      <c r="N141" s="22">
        <f t="shared" si="60"/>
        <v>0</v>
      </c>
      <c r="O141" s="22"/>
      <c r="P141" s="288">
        <f t="shared" si="61"/>
        <v>2.5310600000000041</v>
      </c>
      <c r="Q141" s="22">
        <f t="shared" si="62"/>
        <v>-2735.2999999999997</v>
      </c>
      <c r="R141" s="290"/>
      <c r="S141" s="290">
        <f t="shared" si="56"/>
        <v>14048.560000000019</v>
      </c>
      <c r="T141" s="290">
        <f t="shared" si="45"/>
        <v>2572.9963369963407</v>
      </c>
      <c r="U141" s="290">
        <f t="shared" si="46"/>
        <v>4072.9963369963407</v>
      </c>
      <c r="V141" s="22">
        <f t="shared" si="47"/>
        <v>18441.970000000012</v>
      </c>
      <c r="W141" s="288">
        <f t="shared" si="48"/>
        <v>4.5278631440165178</v>
      </c>
      <c r="X141" s="288">
        <f t="shared" si="49"/>
        <v>1.5989231440165219</v>
      </c>
      <c r="Y141" s="288">
        <f t="shared" si="63"/>
        <v>0.93213685598348217</v>
      </c>
      <c r="Z141" s="291">
        <f t="shared" si="64"/>
        <v>0.36827924110194155</v>
      </c>
      <c r="AA141" s="22">
        <f>SUM(L$2:L142)-SUM(AB$2:AB142)</f>
        <v>3475.1400000000067</v>
      </c>
      <c r="AB141" s="292"/>
      <c r="AC141" s="40">
        <f t="shared" si="57"/>
        <v>694.99848076923206</v>
      </c>
      <c r="AD141" s="40">
        <f t="shared" si="58"/>
        <v>-805.00151923076794</v>
      </c>
    </row>
    <row r="142" spans="1:30" x14ac:dyDescent="0.25">
      <c r="A142" s="146">
        <v>43915</v>
      </c>
      <c r="B142" s="300" t="s">
        <v>1051</v>
      </c>
      <c r="C142" s="299" t="s">
        <v>931</v>
      </c>
      <c r="D142" s="147">
        <v>2000</v>
      </c>
      <c r="E142" s="22">
        <v>5.25</v>
      </c>
      <c r="F142" s="147">
        <f t="shared" si="59"/>
        <v>3500</v>
      </c>
      <c r="G142" s="288">
        <f t="shared" si="50"/>
        <v>4.2571028571428551</v>
      </c>
      <c r="H142" s="22">
        <f t="shared" si="51"/>
        <v>14899.859999999993</v>
      </c>
      <c r="I142" s="22">
        <f t="shared" si="52"/>
        <v>3475.1400000000067</v>
      </c>
      <c r="J142" s="289">
        <f t="shared" si="53"/>
        <v>0.23323306393482951</v>
      </c>
      <c r="K142" s="22">
        <f t="shared" si="54"/>
        <v>18375</v>
      </c>
      <c r="L142" s="22">
        <f t="shared" si="55"/>
        <v>-321.44999999999982</v>
      </c>
      <c r="M142" s="22">
        <f t="shared" si="43"/>
        <v>6.45</v>
      </c>
      <c r="N142" s="22">
        <f t="shared" si="60"/>
        <v>0</v>
      </c>
      <c r="O142" s="22"/>
      <c r="P142" s="288">
        <f t="shared" si="61"/>
        <v>0.99289714285714492</v>
      </c>
      <c r="Q142" s="22">
        <f t="shared" si="62"/>
        <v>-10506.45</v>
      </c>
      <c r="R142" s="290"/>
      <c r="S142" s="290">
        <f t="shared" si="56"/>
        <v>3542.1100000000188</v>
      </c>
      <c r="T142" s="290">
        <f t="shared" si="45"/>
        <v>674.68761904762266</v>
      </c>
      <c r="U142" s="290">
        <f t="shared" si="46"/>
        <v>4174.6876190476223</v>
      </c>
      <c r="V142" s="22">
        <f t="shared" si="47"/>
        <v>18441.970000000012</v>
      </c>
      <c r="W142" s="288">
        <f t="shared" si="48"/>
        <v>4.4175688537402964</v>
      </c>
      <c r="X142" s="288">
        <f t="shared" si="49"/>
        <v>0.16046599659744132</v>
      </c>
      <c r="Y142" s="288">
        <f t="shared" si="63"/>
        <v>0.8324311462597036</v>
      </c>
      <c r="Z142" s="291">
        <f t="shared" si="64"/>
        <v>0.83838608283665073</v>
      </c>
      <c r="AA142" s="22">
        <f>SUM(L$2:L143)-SUM(AB$2:AB143)</f>
        <v>2979.5400000000081</v>
      </c>
      <c r="AB142" s="292"/>
      <c r="AC142" s="40">
        <f t="shared" si="57"/>
        <v>661.60046285714418</v>
      </c>
      <c r="AD142" s="40">
        <f t="shared" si="58"/>
        <v>-2838.3995371428559</v>
      </c>
    </row>
    <row r="143" spans="1:30" x14ac:dyDescent="0.25">
      <c r="A143" s="146">
        <v>43941</v>
      </c>
      <c r="B143" s="300">
        <v>1600</v>
      </c>
      <c r="C143" s="299" t="s">
        <v>931</v>
      </c>
      <c r="D143" s="147">
        <v>1000</v>
      </c>
      <c r="E143" s="22">
        <v>5.1100000000000003</v>
      </c>
      <c r="F143" s="147">
        <f t="shared" si="59"/>
        <v>4500</v>
      </c>
      <c r="G143" s="288">
        <f t="shared" si="50"/>
        <v>4.4478799999999978</v>
      </c>
      <c r="H143" s="22">
        <f t="shared" si="51"/>
        <v>20015.459999999992</v>
      </c>
      <c r="I143" s="22">
        <f t="shared" si="52"/>
        <v>2979.5400000000081</v>
      </c>
      <c r="J143" s="289">
        <f t="shared" si="53"/>
        <v>0.14886192972832063</v>
      </c>
      <c r="K143" s="22">
        <f t="shared" si="54"/>
        <v>22995</v>
      </c>
      <c r="L143" s="22">
        <f t="shared" si="55"/>
        <v>-495.59999999999854</v>
      </c>
      <c r="M143" s="22">
        <f t="shared" si="43"/>
        <v>5.6</v>
      </c>
      <c r="N143" s="22">
        <f t="shared" si="60"/>
        <v>0</v>
      </c>
      <c r="O143" s="22"/>
      <c r="P143" s="288">
        <f t="shared" si="61"/>
        <v>0.66212000000000248</v>
      </c>
      <c r="Q143" s="22">
        <f t="shared" si="62"/>
        <v>-5115.5999999999985</v>
      </c>
      <c r="R143" s="290"/>
      <c r="S143" s="290">
        <f t="shared" si="56"/>
        <v>-1573.4899999999798</v>
      </c>
      <c r="T143" s="290">
        <f t="shared" si="45"/>
        <v>-307.92367906066136</v>
      </c>
      <c r="U143" s="290">
        <f t="shared" si="46"/>
        <v>4192.076320939339</v>
      </c>
      <c r="V143" s="22">
        <f t="shared" si="47"/>
        <v>18441.970000000012</v>
      </c>
      <c r="W143" s="288">
        <f t="shared" si="48"/>
        <v>4.3992448104732098</v>
      </c>
      <c r="X143" s="288">
        <f t="shared" si="49"/>
        <v>-4.8635189526788025E-2</v>
      </c>
      <c r="Y143" s="288">
        <f t="shared" si="63"/>
        <v>0.71075518952679051</v>
      </c>
      <c r="Z143" s="291">
        <f t="shared" si="64"/>
        <v>1.0734537387887211</v>
      </c>
      <c r="AA143" s="22">
        <f>SUM(L$2:L144)-SUM(AB$2:AB144)</f>
        <v>3422.2160000000076</v>
      </c>
      <c r="AB143" s="292"/>
      <c r="AC143" s="40">
        <f t="shared" si="57"/>
        <v>582.78869471624421</v>
      </c>
      <c r="AD143" s="40">
        <f t="shared" si="58"/>
        <v>-3917.2113052837558</v>
      </c>
    </row>
    <row r="144" spans="1:30" x14ac:dyDescent="0.25">
      <c r="A144" s="146">
        <v>43950</v>
      </c>
      <c r="B144" s="300"/>
      <c r="C144" s="299" t="s">
        <v>1042</v>
      </c>
      <c r="D144" s="147">
        <v>400</v>
      </c>
      <c r="E144" s="22">
        <v>5.21</v>
      </c>
      <c r="F144" s="147">
        <f t="shared" si="59"/>
        <v>4100</v>
      </c>
      <c r="G144" s="288">
        <f t="shared" si="50"/>
        <v>4.3753131707317054</v>
      </c>
      <c r="H144" s="22">
        <f t="shared" si="51"/>
        <v>17938.783999999992</v>
      </c>
      <c r="I144" s="22">
        <f t="shared" si="52"/>
        <v>3422.2160000000076</v>
      </c>
      <c r="J144" s="289">
        <f t="shared" si="53"/>
        <v>0.19077190516369499</v>
      </c>
      <c r="K144" s="22">
        <f t="shared" si="54"/>
        <v>21361</v>
      </c>
      <c r="L144" s="22">
        <f t="shared" si="55"/>
        <v>442.67599999999948</v>
      </c>
      <c r="M144" s="22">
        <f t="shared" si="43"/>
        <v>5.24</v>
      </c>
      <c r="N144" s="22">
        <f t="shared" si="60"/>
        <v>2.0840000000000001</v>
      </c>
      <c r="O144" s="22"/>
      <c r="P144" s="288">
        <f t="shared" si="61"/>
        <v>0.83468682926829452</v>
      </c>
      <c r="Q144" s="22">
        <f t="shared" si="62"/>
        <v>2076.6759999999995</v>
      </c>
      <c r="R144" s="290"/>
      <c r="S144" s="290">
        <f t="shared" si="56"/>
        <v>503.1860000000197</v>
      </c>
      <c r="T144" s="290">
        <f t="shared" si="45"/>
        <v>96.580806142038327</v>
      </c>
      <c r="U144" s="290">
        <f t="shared" si="46"/>
        <v>4196.5808061420385</v>
      </c>
      <c r="V144" s="22">
        <f t="shared" si="47"/>
        <v>18441.970000000012</v>
      </c>
      <c r="W144" s="288">
        <f t="shared" si="48"/>
        <v>4.394522791747197</v>
      </c>
      <c r="X144" s="288">
        <f t="shared" si="49"/>
        <v>1.9209621015491507E-2</v>
      </c>
      <c r="Y144" s="288">
        <f t="shared" si="63"/>
        <v>0.81547720825280301</v>
      </c>
      <c r="Z144" s="291">
        <f t="shared" si="64"/>
        <v>0.97698583427711327</v>
      </c>
      <c r="AA144" s="22">
        <f>SUM(L$2:L145)-SUM(AB$2:AB145)</f>
        <v>2924.976000000006</v>
      </c>
      <c r="AB144" s="292"/>
      <c r="AC144" s="40">
        <f t="shared" si="57"/>
        <v>656.52685067178652</v>
      </c>
      <c r="AD144" s="40">
        <f t="shared" si="58"/>
        <v>-3443.4731493282134</v>
      </c>
    </row>
    <row r="145" spans="1:30" x14ac:dyDescent="0.25">
      <c r="A145" s="146">
        <v>43964</v>
      </c>
      <c r="B145" s="300" t="s">
        <v>1052</v>
      </c>
      <c r="C145" s="299" t="s">
        <v>931</v>
      </c>
      <c r="D145" s="147">
        <v>400</v>
      </c>
      <c r="E145" s="22">
        <v>5.09</v>
      </c>
      <c r="F145" s="147">
        <f t="shared" si="59"/>
        <v>4500</v>
      </c>
      <c r="G145" s="288">
        <f t="shared" si="50"/>
        <v>4.4400053333333318</v>
      </c>
      <c r="H145" s="22">
        <f t="shared" si="51"/>
        <v>19980.023999999994</v>
      </c>
      <c r="I145" s="22">
        <f t="shared" si="52"/>
        <v>2924.976000000006</v>
      </c>
      <c r="J145" s="289">
        <f t="shared" si="53"/>
        <v>0.14639501934532248</v>
      </c>
      <c r="K145" s="22">
        <f t="shared" si="54"/>
        <v>22905</v>
      </c>
      <c r="L145" s="22">
        <f t="shared" si="55"/>
        <v>-497.2400000000016</v>
      </c>
      <c r="M145" s="22">
        <f t="shared" si="43"/>
        <v>5.24</v>
      </c>
      <c r="N145" s="22">
        <f t="shared" si="60"/>
        <v>0</v>
      </c>
      <c r="O145" s="22"/>
      <c r="P145" s="288">
        <f t="shared" si="61"/>
        <v>0.64999466666666805</v>
      </c>
      <c r="Q145" s="22">
        <f t="shared" si="62"/>
        <v>-2041.2400000000016</v>
      </c>
      <c r="R145" s="290"/>
      <c r="S145" s="290">
        <f t="shared" si="56"/>
        <v>-1538.0539999999819</v>
      </c>
      <c r="T145" s="290">
        <f t="shared" si="45"/>
        <v>-302.17170923378819</v>
      </c>
      <c r="U145" s="290">
        <f t="shared" si="46"/>
        <v>4197.8282907662115</v>
      </c>
      <c r="V145" s="22">
        <f t="shared" si="47"/>
        <v>18441.970000000012</v>
      </c>
      <c r="W145" s="288">
        <f t="shared" si="48"/>
        <v>4.3932168546688883</v>
      </c>
      <c r="X145" s="288">
        <f t="shared" si="49"/>
        <v>-4.6788478664443467E-2</v>
      </c>
      <c r="Y145" s="288">
        <f t="shared" si="63"/>
        <v>0.69678314533111152</v>
      </c>
      <c r="Z145" s="291">
        <f t="shared" si="64"/>
        <v>1.0719828654970149</v>
      </c>
      <c r="AA145" s="22">
        <f>SUM(L$2:L146)-SUM(AB$2:AB146)</f>
        <v>2784.6160000000018</v>
      </c>
      <c r="AB145" s="292"/>
      <c r="AC145" s="40">
        <f t="shared" si="57"/>
        <v>574.36414774066918</v>
      </c>
      <c r="AD145" s="40">
        <f t="shared" si="58"/>
        <v>-3925.6358522593309</v>
      </c>
    </row>
    <row r="146" spans="1:30" x14ac:dyDescent="0.25">
      <c r="A146" s="146">
        <v>43993</v>
      </c>
      <c r="B146" s="300">
        <v>1600</v>
      </c>
      <c r="C146" s="299" t="s">
        <v>931</v>
      </c>
      <c r="D146" s="147">
        <v>600</v>
      </c>
      <c r="E146" s="22">
        <v>5.0599999999999996</v>
      </c>
      <c r="F146" s="147">
        <f t="shared" si="59"/>
        <v>5100</v>
      </c>
      <c r="G146" s="288">
        <f t="shared" si="50"/>
        <v>4.5139968627450973</v>
      </c>
      <c r="H146" s="22">
        <f t="shared" si="51"/>
        <v>23021.383999999995</v>
      </c>
      <c r="I146" s="22">
        <f t="shared" si="52"/>
        <v>2784.6160000000018</v>
      </c>
      <c r="J146" s="289">
        <f t="shared" si="53"/>
        <v>0.12095780166822301</v>
      </c>
      <c r="K146" s="22">
        <f t="shared" si="54"/>
        <v>25805.999999999996</v>
      </c>
      <c r="L146" s="22">
        <f t="shared" si="55"/>
        <v>-140.36000000000422</v>
      </c>
      <c r="M146" s="22">
        <f t="shared" si="43"/>
        <v>5.36</v>
      </c>
      <c r="N146" s="22">
        <f t="shared" si="60"/>
        <v>0</v>
      </c>
      <c r="O146" s="22"/>
      <c r="P146" s="288">
        <f t="shared" si="61"/>
        <v>0.54600313725490235</v>
      </c>
      <c r="Q146" s="22">
        <f t="shared" si="62"/>
        <v>-3041.3600000000006</v>
      </c>
      <c r="R146" s="290"/>
      <c r="S146" s="290">
        <f t="shared" si="56"/>
        <v>-4579.4139999999825</v>
      </c>
      <c r="T146" s="290">
        <f t="shared" si="45"/>
        <v>-905.02252964426543</v>
      </c>
      <c r="U146" s="290">
        <f t="shared" si="46"/>
        <v>4194.9774703557341</v>
      </c>
      <c r="V146" s="22">
        <f t="shared" si="47"/>
        <v>18441.970000000012</v>
      </c>
      <c r="W146" s="288">
        <f t="shared" si="48"/>
        <v>4.3962023944877426</v>
      </c>
      <c r="X146" s="288">
        <f t="shared" si="49"/>
        <v>-0.11779446825735462</v>
      </c>
      <c r="Y146" s="288">
        <f t="shared" si="63"/>
        <v>0.66379760551225697</v>
      </c>
      <c r="Z146" s="291">
        <f t="shared" si="64"/>
        <v>1.215739544738847</v>
      </c>
      <c r="AA146" s="22">
        <f>SUM(L$2:L147)-SUM(AB$2:AB147)</f>
        <v>2575.3160000000025</v>
      </c>
      <c r="AB146" s="292"/>
      <c r="AC146" s="40">
        <f t="shared" si="57"/>
        <v>550.04420790513882</v>
      </c>
      <c r="AD146" s="40">
        <f t="shared" si="58"/>
        <v>-4549.955792094861</v>
      </c>
    </row>
    <row r="147" spans="1:30" x14ac:dyDescent="0.25">
      <c r="A147" s="146">
        <v>43998</v>
      </c>
      <c r="B147" s="300"/>
      <c r="C147" s="299" t="s">
        <v>931</v>
      </c>
      <c r="D147" s="147">
        <v>500</v>
      </c>
      <c r="E147" s="22">
        <v>5.0199999999999996</v>
      </c>
      <c r="F147" s="147">
        <f t="shared" si="59"/>
        <v>5600</v>
      </c>
      <c r="G147" s="288">
        <f t="shared" si="50"/>
        <v>4.5601221428571419</v>
      </c>
      <c r="H147" s="22">
        <f t="shared" si="51"/>
        <v>25536.683999999994</v>
      </c>
      <c r="I147" s="22">
        <f t="shared" si="52"/>
        <v>2575.3160000000025</v>
      </c>
      <c r="J147" s="289">
        <f t="shared" si="53"/>
        <v>0.10084770599033153</v>
      </c>
      <c r="K147" s="22">
        <f t="shared" si="54"/>
        <v>28111.999999999996</v>
      </c>
      <c r="L147" s="22">
        <f t="shared" si="55"/>
        <v>-209.29999999999927</v>
      </c>
      <c r="M147" s="22">
        <f t="shared" si="43"/>
        <v>5.3</v>
      </c>
      <c r="N147" s="22">
        <f t="shared" si="60"/>
        <v>0</v>
      </c>
      <c r="O147" s="22"/>
      <c r="P147" s="288">
        <f t="shared" si="61"/>
        <v>0.45987785714285767</v>
      </c>
      <c r="Q147" s="22">
        <f t="shared" si="62"/>
        <v>-2515.2999999999993</v>
      </c>
      <c r="R147" s="290"/>
      <c r="S147" s="290">
        <f t="shared" si="56"/>
        <v>-7094.7139999999818</v>
      </c>
      <c r="T147" s="290">
        <f t="shared" si="45"/>
        <v>-1413.2896414342595</v>
      </c>
      <c r="U147" s="290">
        <f t="shared" si="46"/>
        <v>4186.7103585657405</v>
      </c>
      <c r="V147" s="22">
        <f t="shared" si="47"/>
        <v>18441.970000000012</v>
      </c>
      <c r="W147" s="288">
        <f t="shared" si="48"/>
        <v>4.4048831709289198</v>
      </c>
      <c r="X147" s="288">
        <f t="shared" si="49"/>
        <v>-0.15523897192822211</v>
      </c>
      <c r="Y147" s="288">
        <f t="shared" si="63"/>
        <v>0.61511682907107978</v>
      </c>
      <c r="Z147" s="291">
        <f t="shared" si="64"/>
        <v>1.3375656590484601</v>
      </c>
      <c r="AA147" s="22">
        <f>SUM(L$2:L148)-SUM(AB$2:AB148)</f>
        <v>2682.0160000000069</v>
      </c>
      <c r="AB147" s="292"/>
      <c r="AC147" s="40">
        <f t="shared" si="57"/>
        <v>512.75464980079732</v>
      </c>
      <c r="AD147" s="40">
        <f t="shared" si="58"/>
        <v>-5087.2453501992022</v>
      </c>
    </row>
    <row r="148" spans="1:30" x14ac:dyDescent="0.25">
      <c r="A148" s="146">
        <v>43998</v>
      </c>
      <c r="B148" s="300"/>
      <c r="C148" s="299" t="s">
        <v>1030</v>
      </c>
      <c r="D148" s="147">
        <v>500</v>
      </c>
      <c r="E148" s="22">
        <v>5.04</v>
      </c>
      <c r="F148" s="147">
        <f t="shared" si="59"/>
        <v>6100</v>
      </c>
      <c r="G148" s="288">
        <f t="shared" si="50"/>
        <v>4.6003252459016384</v>
      </c>
      <c r="H148" s="22">
        <f t="shared" si="51"/>
        <v>28061.983999999993</v>
      </c>
      <c r="I148" s="22">
        <f t="shared" si="52"/>
        <v>2682.0160000000069</v>
      </c>
      <c r="J148" s="289">
        <f t="shared" si="53"/>
        <v>9.5574710612051042E-2</v>
      </c>
      <c r="K148" s="22">
        <f t="shared" si="54"/>
        <v>30744</v>
      </c>
      <c r="L148" s="22">
        <f t="shared" si="55"/>
        <v>106.70000000000437</v>
      </c>
      <c r="M148" s="22">
        <f t="shared" si="43"/>
        <v>5.3</v>
      </c>
      <c r="N148" s="22">
        <f t="shared" si="60"/>
        <v>0</v>
      </c>
      <c r="O148" s="22"/>
      <c r="P148" s="288">
        <f t="shared" si="61"/>
        <v>0.43967475409836165</v>
      </c>
      <c r="Q148" s="22">
        <f t="shared" si="62"/>
        <v>-2525.2999999999993</v>
      </c>
      <c r="R148" s="290"/>
      <c r="S148" s="290">
        <f t="shared" si="56"/>
        <v>-9620.013999999981</v>
      </c>
      <c r="T148" s="290">
        <f t="shared" si="45"/>
        <v>-1908.7329365079327</v>
      </c>
      <c r="U148" s="290">
        <f t="shared" si="46"/>
        <v>4191.2670634920669</v>
      </c>
      <c r="V148" s="22">
        <f t="shared" si="47"/>
        <v>18441.970000000012</v>
      </c>
      <c r="W148" s="288">
        <f t="shared" si="48"/>
        <v>4.4000942246411254</v>
      </c>
      <c r="X148" s="288">
        <f t="shared" si="49"/>
        <v>-0.20023102126051295</v>
      </c>
      <c r="Y148" s="288">
        <f t="shared" si="63"/>
        <v>0.63990577535887461</v>
      </c>
      <c r="Z148" s="291">
        <f t="shared" si="64"/>
        <v>1.4554071376491149</v>
      </c>
      <c r="AA148" s="22">
        <f>SUM(L$2:L149)-SUM(AB$2:AB149)</f>
        <v>4135.1360000000095</v>
      </c>
      <c r="AB148" s="292"/>
      <c r="AC148" s="40">
        <f t="shared" si="57"/>
        <v>531.87995873016018</v>
      </c>
      <c r="AD148" s="40">
        <f t="shared" si="58"/>
        <v>-5568.1200412698399</v>
      </c>
    </row>
    <row r="149" spans="1:30" x14ac:dyDescent="0.25">
      <c r="A149" s="146">
        <v>44011</v>
      </c>
      <c r="B149" s="300" t="s">
        <v>1053</v>
      </c>
      <c r="C149" s="299" t="s">
        <v>929</v>
      </c>
      <c r="D149" s="147">
        <v>1000</v>
      </c>
      <c r="E149" s="22">
        <v>5.28</v>
      </c>
      <c r="F149" s="147">
        <f t="shared" si="59"/>
        <v>5100</v>
      </c>
      <c r="G149" s="288">
        <f t="shared" si="50"/>
        <v>4.4691890196078417</v>
      </c>
      <c r="H149" s="22">
        <f t="shared" si="51"/>
        <v>22792.86399999999</v>
      </c>
      <c r="I149" s="22">
        <f t="shared" si="52"/>
        <v>4135.1360000000095</v>
      </c>
      <c r="J149" s="289">
        <f t="shared" si="53"/>
        <v>0.18142239606220659</v>
      </c>
      <c r="K149" s="22">
        <f t="shared" si="54"/>
        <v>26928</v>
      </c>
      <c r="L149" s="22">
        <f t="shared" si="55"/>
        <v>1453.1200000000026</v>
      </c>
      <c r="M149" s="22">
        <f t="shared" ref="M149:M157" si="65">IF(D149*E149*5/10000&gt;5,D149*E149*5/10000,5)+(D149/1000)*0.6</f>
        <v>5.6</v>
      </c>
      <c r="N149" s="22">
        <f t="shared" si="60"/>
        <v>5.28</v>
      </c>
      <c r="O149" s="22"/>
      <c r="P149" s="288">
        <f t="shared" si="61"/>
        <v>0.8108109803921586</v>
      </c>
      <c r="Q149" s="22">
        <f t="shared" si="62"/>
        <v>5269.1200000000026</v>
      </c>
      <c r="R149" s="290"/>
      <c r="S149" s="290">
        <f t="shared" si="56"/>
        <v>-4350.8939999999784</v>
      </c>
      <c r="T149" s="290">
        <f t="shared" si="45"/>
        <v>-824.03295454545037</v>
      </c>
      <c r="U149" s="290">
        <f t="shared" si="46"/>
        <v>4275.9670454545494</v>
      </c>
      <c r="V149" s="22">
        <f t="shared" si="47"/>
        <v>18441.970000000012</v>
      </c>
      <c r="W149" s="288">
        <f t="shared" si="48"/>
        <v>4.3129354842910326</v>
      </c>
      <c r="X149" s="288">
        <f t="shared" si="49"/>
        <v>-0.15625353531680908</v>
      </c>
      <c r="Y149" s="288">
        <f t="shared" si="63"/>
        <v>0.96706451570896768</v>
      </c>
      <c r="Z149" s="291">
        <f t="shared" si="64"/>
        <v>1.1927126532514829</v>
      </c>
      <c r="AA149" s="22">
        <f>SUM(L$2:L150)-SUM(AB$2:AB150)</f>
        <v>4943.7200000000121</v>
      </c>
      <c r="AB149" s="292"/>
      <c r="AC149" s="40">
        <f t="shared" si="57"/>
        <v>782.77811212121389</v>
      </c>
      <c r="AD149" s="40">
        <f t="shared" si="58"/>
        <v>-4317.2218878787862</v>
      </c>
    </row>
    <row r="150" spans="1:30" x14ac:dyDescent="0.25">
      <c r="A150" s="146">
        <v>44014</v>
      </c>
      <c r="B150" s="300"/>
      <c r="C150" s="299" t="s">
        <v>929</v>
      </c>
      <c r="D150" s="147">
        <v>400</v>
      </c>
      <c r="E150" s="22">
        <v>5.44</v>
      </c>
      <c r="F150" s="147">
        <f t="shared" si="59"/>
        <v>4700</v>
      </c>
      <c r="G150" s="288">
        <f t="shared" si="50"/>
        <v>4.3881446808510622</v>
      </c>
      <c r="H150" s="22">
        <f t="shared" si="51"/>
        <v>20624.279999999992</v>
      </c>
      <c r="I150" s="22">
        <f t="shared" si="52"/>
        <v>4943.7200000000121</v>
      </c>
      <c r="J150" s="289">
        <f t="shared" si="53"/>
        <v>0.23970388299615847</v>
      </c>
      <c r="K150" s="22">
        <f t="shared" si="54"/>
        <v>25568.000000000004</v>
      </c>
      <c r="L150" s="22">
        <f t="shared" si="55"/>
        <v>808.58400000000256</v>
      </c>
      <c r="M150" s="22">
        <f t="shared" si="65"/>
        <v>5.24</v>
      </c>
      <c r="N150" s="22">
        <f t="shared" si="60"/>
        <v>2.1760000000000002</v>
      </c>
      <c r="O150" s="22"/>
      <c r="P150" s="288">
        <f t="shared" si="61"/>
        <v>1.0518553191489382</v>
      </c>
      <c r="Q150" s="22">
        <f t="shared" si="62"/>
        <v>2168.5839999999989</v>
      </c>
      <c r="R150" s="290"/>
      <c r="S150" s="290">
        <f t="shared" si="56"/>
        <v>-2182.3099999999795</v>
      </c>
      <c r="T150" s="290">
        <f t="shared" si="45"/>
        <v>-401.15992647058442</v>
      </c>
      <c r="U150" s="290">
        <f t="shared" si="46"/>
        <v>4298.8400735294153</v>
      </c>
      <c r="V150" s="22">
        <f t="shared" si="47"/>
        <v>18441.970000000012</v>
      </c>
      <c r="W150" s="288">
        <f t="shared" si="48"/>
        <v>4.2899874581421367</v>
      </c>
      <c r="X150" s="288">
        <f t="shared" si="49"/>
        <v>-9.8157222708925573E-2</v>
      </c>
      <c r="Y150" s="288">
        <f t="shared" si="63"/>
        <v>1.1500125418578637</v>
      </c>
      <c r="Z150" s="291">
        <f t="shared" si="64"/>
        <v>1.0933181787665867</v>
      </c>
      <c r="AA150" s="22">
        <f>SUM(L$2:L151)-SUM(AB$2:AB151)</f>
        <v>5641.2440000000061</v>
      </c>
      <c r="AB150" s="292"/>
      <c r="AC150" s="40">
        <f t="shared" si="57"/>
        <v>908.31767279411986</v>
      </c>
      <c r="AD150" s="40">
        <f t="shared" si="58"/>
        <v>-3791.68232720588</v>
      </c>
    </row>
    <row r="151" spans="1:30" x14ac:dyDescent="0.25">
      <c r="A151" s="146">
        <v>44015</v>
      </c>
      <c r="B151" s="300"/>
      <c r="C151" s="299" t="s">
        <v>929</v>
      </c>
      <c r="D151" s="147">
        <v>400</v>
      </c>
      <c r="E151" s="22">
        <v>5.59</v>
      </c>
      <c r="F151" s="147">
        <f t="shared" si="59"/>
        <v>4300</v>
      </c>
      <c r="G151" s="288">
        <f t="shared" si="50"/>
        <v>4.2780827906976731</v>
      </c>
      <c r="H151" s="22">
        <f t="shared" si="51"/>
        <v>18395.755999999994</v>
      </c>
      <c r="I151" s="22">
        <f t="shared" si="52"/>
        <v>5641.2440000000061</v>
      </c>
      <c r="J151" s="289">
        <f t="shared" si="53"/>
        <v>0.30666007964010866</v>
      </c>
      <c r="K151" s="22">
        <f t="shared" si="54"/>
        <v>24037</v>
      </c>
      <c r="L151" s="22">
        <f t="shared" si="55"/>
        <v>697.52399999999398</v>
      </c>
      <c r="M151" s="22">
        <f t="shared" si="65"/>
        <v>5.24</v>
      </c>
      <c r="N151" s="22">
        <f t="shared" si="60"/>
        <v>2.2360000000000002</v>
      </c>
      <c r="O151" s="22"/>
      <c r="P151" s="288">
        <f t="shared" si="61"/>
        <v>1.3119172093023268</v>
      </c>
      <c r="Q151" s="22">
        <f t="shared" si="62"/>
        <v>2228.5239999999976</v>
      </c>
      <c r="R151" s="290"/>
      <c r="S151" s="290">
        <f t="shared" si="56"/>
        <v>46.214000000018132</v>
      </c>
      <c r="T151" s="290">
        <f t="shared" si="45"/>
        <v>8.2672629695917941</v>
      </c>
      <c r="U151" s="290">
        <f t="shared" si="46"/>
        <v>4308.2672629695917</v>
      </c>
      <c r="V151" s="22">
        <f t="shared" si="47"/>
        <v>18441.970000000012</v>
      </c>
      <c r="W151" s="288">
        <f t="shared" si="48"/>
        <v>4.2806002678878325</v>
      </c>
      <c r="X151" s="288">
        <f t="shared" si="49"/>
        <v>2.5174771901594895E-3</v>
      </c>
      <c r="Y151" s="288">
        <f t="shared" si="63"/>
        <v>1.3093997321121673</v>
      </c>
      <c r="Z151" s="291">
        <f t="shared" si="64"/>
        <v>0.99808107007644342</v>
      </c>
      <c r="AA151" s="22">
        <f>SUM(L$2:L152)-SUM(AB$2:AB152)</f>
        <v>6192.7160000000058</v>
      </c>
      <c r="AB151" s="292"/>
      <c r="AC151" s="40">
        <f t="shared" si="57"/>
        <v>1008.6625005366737</v>
      </c>
      <c r="AD151" s="40">
        <f t="shared" si="58"/>
        <v>-3291.3374994633264</v>
      </c>
    </row>
    <row r="152" spans="1:30" x14ac:dyDescent="0.25">
      <c r="A152" s="146">
        <v>44018</v>
      </c>
      <c r="B152" s="300"/>
      <c r="C152" s="299" t="s">
        <v>929</v>
      </c>
      <c r="D152" s="147">
        <v>400</v>
      </c>
      <c r="E152" s="22">
        <v>5.72</v>
      </c>
      <c r="F152" s="147">
        <f>IF(C152="买",F151+D152,F151-D152)</f>
        <v>3900</v>
      </c>
      <c r="G152" s="288">
        <f t="shared" si="50"/>
        <v>4.1321241025641013</v>
      </c>
      <c r="H152" s="22">
        <f t="shared" si="51"/>
        <v>16115.283999999994</v>
      </c>
      <c r="I152" s="22">
        <f t="shared" si="52"/>
        <v>6192.7160000000058</v>
      </c>
      <c r="J152" s="289">
        <f t="shared" si="53"/>
        <v>0.38427594574194324</v>
      </c>
      <c r="K152" s="22">
        <f t="shared" si="54"/>
        <v>22308</v>
      </c>
      <c r="L152" s="22">
        <f t="shared" si="55"/>
        <v>551.47199999999975</v>
      </c>
      <c r="M152" s="22">
        <f t="shared" si="65"/>
        <v>5.24</v>
      </c>
      <c r="N152" s="22">
        <f t="shared" si="60"/>
        <v>2.2879999999999998</v>
      </c>
      <c r="O152" s="22"/>
      <c r="P152" s="288">
        <f t="shared" si="61"/>
        <v>1.5878758974358984</v>
      </c>
      <c r="Q152" s="22">
        <f t="shared" si="62"/>
        <v>2280.4719999999998</v>
      </c>
      <c r="R152" s="290"/>
      <c r="S152" s="290">
        <f t="shared" si="56"/>
        <v>2326.6860000000179</v>
      </c>
      <c r="T152" s="290">
        <f t="shared" si="45"/>
        <v>406.76328671328986</v>
      </c>
      <c r="U152" s="290">
        <f t="shared" si="46"/>
        <v>4306.7632867132897</v>
      </c>
      <c r="V152" s="22">
        <f t="shared" si="47"/>
        <v>18441.970000000012</v>
      </c>
      <c r="W152" s="288">
        <f t="shared" si="48"/>
        <v>4.2820951076867795</v>
      </c>
      <c r="X152" s="288">
        <f t="shared" si="49"/>
        <v>0.14997100512267814</v>
      </c>
      <c r="Y152" s="288">
        <f t="shared" si="63"/>
        <v>1.4379048923132203</v>
      </c>
      <c r="Z152" s="291">
        <f t="shared" si="64"/>
        <v>0.90555243935319429</v>
      </c>
      <c r="AA152" s="22">
        <f>SUM(L$2:L153)-SUM(AB$2:AB153)</f>
        <v>7706.0320000000065</v>
      </c>
      <c r="AB152" s="292"/>
      <c r="AC152" s="40">
        <f t="shared" si="57"/>
        <v>1082.1013360139871</v>
      </c>
      <c r="AD152" s="40">
        <f t="shared" si="58"/>
        <v>-2817.8986639860132</v>
      </c>
    </row>
    <row r="153" spans="1:30" x14ac:dyDescent="0.25">
      <c r="A153" s="146">
        <v>44018</v>
      </c>
      <c r="B153" s="300"/>
      <c r="C153" s="299" t="s">
        <v>929</v>
      </c>
      <c r="D153" s="147">
        <v>400</v>
      </c>
      <c r="E153" s="22">
        <v>6.11</v>
      </c>
      <c r="F153" s="147">
        <f>IF(C153="买",F152+D153,F152-D153)</f>
        <v>3500</v>
      </c>
      <c r="G153" s="288">
        <f t="shared" si="50"/>
        <v>3.9082765714285697</v>
      </c>
      <c r="H153" s="22">
        <f t="shared" si="51"/>
        <v>13678.967999999993</v>
      </c>
      <c r="I153" s="22">
        <f t="shared" si="52"/>
        <v>7706.0320000000065</v>
      </c>
      <c r="J153" s="289">
        <f t="shared" si="53"/>
        <v>0.5633489310012284</v>
      </c>
      <c r="K153" s="22">
        <f t="shared" si="54"/>
        <v>21385</v>
      </c>
      <c r="L153" s="22">
        <f t="shared" si="55"/>
        <v>1513.3160000000007</v>
      </c>
      <c r="M153" s="22">
        <f t="shared" si="65"/>
        <v>5.24</v>
      </c>
      <c r="N153" s="22">
        <f t="shared" si="60"/>
        <v>2.444</v>
      </c>
      <c r="O153" s="22"/>
      <c r="P153" s="288">
        <f t="shared" si="61"/>
        <v>2.2017234285714307</v>
      </c>
      <c r="Q153" s="22">
        <f t="shared" si="62"/>
        <v>2436.3160000000007</v>
      </c>
      <c r="R153" s="290"/>
      <c r="S153" s="290">
        <f t="shared" si="56"/>
        <v>4763.0020000000186</v>
      </c>
      <c r="T153" s="290">
        <f t="shared" si="45"/>
        <v>779.54206219312903</v>
      </c>
      <c r="U153" s="290">
        <f t="shared" si="46"/>
        <v>4279.5420621931289</v>
      </c>
      <c r="V153" s="22">
        <f t="shared" si="47"/>
        <v>18441.970000000012</v>
      </c>
      <c r="W153" s="288">
        <f t="shared" si="48"/>
        <v>4.3093325715670359</v>
      </c>
      <c r="X153" s="288">
        <f t="shared" si="49"/>
        <v>0.40105600013846621</v>
      </c>
      <c r="Y153" s="288">
        <f t="shared" si="63"/>
        <v>1.8006674284329645</v>
      </c>
      <c r="Z153" s="291">
        <f t="shared" si="64"/>
        <v>0.81784451446806472</v>
      </c>
      <c r="AA153" s="22">
        <f>SUM(L$2:L154)-SUM(AB$2:AB154)</f>
        <v>6122.2920000000067</v>
      </c>
      <c r="AB153" s="292"/>
      <c r="AC153" s="40">
        <f t="shared" si="57"/>
        <v>1260.5857584288062</v>
      </c>
      <c r="AD153" s="40">
        <f t="shared" si="58"/>
        <v>-2239.414241571194</v>
      </c>
    </row>
    <row r="154" spans="1:30" x14ac:dyDescent="0.25">
      <c r="A154" s="146">
        <v>44027</v>
      </c>
      <c r="B154" s="300" t="s">
        <v>1054</v>
      </c>
      <c r="C154" s="299" t="s">
        <v>931</v>
      </c>
      <c r="D154" s="147">
        <v>400</v>
      </c>
      <c r="E154" s="22">
        <v>5.42</v>
      </c>
      <c r="F154" s="147">
        <f>IF(C154="买",F153+D154,F153-D154)</f>
        <v>3900</v>
      </c>
      <c r="G154" s="288">
        <f t="shared" si="50"/>
        <v>3.8501815384615368</v>
      </c>
      <c r="H154" s="22">
        <f t="shared" si="51"/>
        <v>15015.707999999993</v>
      </c>
      <c r="I154" s="22">
        <f t="shared" si="52"/>
        <v>6122.2920000000067</v>
      </c>
      <c r="J154" s="289">
        <f t="shared" si="53"/>
        <v>0.40772582951133635</v>
      </c>
      <c r="K154" s="22">
        <f t="shared" si="54"/>
        <v>21138</v>
      </c>
      <c r="L154" s="22">
        <f t="shared" si="55"/>
        <v>-1583.7399999999998</v>
      </c>
      <c r="M154" s="22">
        <f t="shared" si="65"/>
        <v>5.24</v>
      </c>
      <c r="N154" s="22">
        <f t="shared" si="60"/>
        <v>0</v>
      </c>
      <c r="O154" s="22">
        <v>-836.5</v>
      </c>
      <c r="P154" s="288">
        <f t="shared" si="61"/>
        <v>1.5698184615384632</v>
      </c>
      <c r="Q154" s="22">
        <f t="shared" si="62"/>
        <v>-1336.7399999999998</v>
      </c>
      <c r="R154" s="290"/>
      <c r="S154" s="290">
        <f t="shared" si="56"/>
        <v>2589.7620000000188</v>
      </c>
      <c r="T154" s="290">
        <f t="shared" si="45"/>
        <v>477.81586715867508</v>
      </c>
      <c r="U154" s="290">
        <f t="shared" si="46"/>
        <v>4377.8158671586752</v>
      </c>
      <c r="V154" s="22">
        <f t="shared" si="47"/>
        <v>17605.470000000012</v>
      </c>
      <c r="W154" s="288">
        <f t="shared" si="48"/>
        <v>4.0215190712044393</v>
      </c>
      <c r="X154" s="288">
        <f t="shared" si="49"/>
        <v>0.17133753274290253</v>
      </c>
      <c r="Y154" s="288">
        <f t="shared" si="63"/>
        <v>1.3984809287955606</v>
      </c>
      <c r="Z154" s="291">
        <f t="shared" si="64"/>
        <v>0.89085519316992401</v>
      </c>
      <c r="AA154" s="22">
        <f>SUM(L$2:L155)-SUM(AB$2:AB155)</f>
        <v>5532.0520000000033</v>
      </c>
      <c r="AB154" s="292"/>
      <c r="AC154" s="40">
        <f t="shared" si="57"/>
        <v>1129.0093826568277</v>
      </c>
      <c r="AD154" s="40">
        <f t="shared" si="58"/>
        <v>-2770.9906173431723</v>
      </c>
    </row>
    <row r="155" spans="1:30" x14ac:dyDescent="0.25">
      <c r="A155" s="146">
        <v>44029</v>
      </c>
      <c r="B155" s="300" t="s">
        <v>1055</v>
      </c>
      <c r="C155" s="299" t="s">
        <v>931</v>
      </c>
      <c r="D155" s="147">
        <v>400</v>
      </c>
      <c r="E155" s="22">
        <v>5.27</v>
      </c>
      <c r="F155" s="147">
        <f>IF(C155="买",F154+D155,F154-D155)</f>
        <v>4300</v>
      </c>
      <c r="G155" s="288">
        <f t="shared" si="50"/>
        <v>3.983476279069766</v>
      </c>
      <c r="H155" s="22">
        <f t="shared" si="51"/>
        <v>17128.947999999993</v>
      </c>
      <c r="I155" s="22">
        <f t="shared" si="52"/>
        <v>5532.0520000000033</v>
      </c>
      <c r="J155" s="289">
        <f t="shared" si="53"/>
        <v>0.32296507643084715</v>
      </c>
      <c r="K155" s="22">
        <f t="shared" si="54"/>
        <v>22660.999999999996</v>
      </c>
      <c r="L155" s="22">
        <f t="shared" si="55"/>
        <v>-590.24000000000342</v>
      </c>
      <c r="M155" s="22">
        <f t="shared" si="65"/>
        <v>5.24</v>
      </c>
      <c r="N155" s="22">
        <f t="shared" si="60"/>
        <v>0</v>
      </c>
      <c r="O155" s="22"/>
      <c r="P155" s="288">
        <f t="shared" si="61"/>
        <v>1.2865237209302336</v>
      </c>
      <c r="Q155" s="22">
        <f t="shared" si="62"/>
        <v>-2113.2399999999998</v>
      </c>
      <c r="R155" s="290"/>
      <c r="S155" s="290">
        <f t="shared" si="56"/>
        <v>476.52200000001903</v>
      </c>
      <c r="T155" s="290">
        <f t="shared" si="45"/>
        <v>90.421631878561499</v>
      </c>
      <c r="U155" s="290">
        <f t="shared" si="46"/>
        <v>4390.4216318785611</v>
      </c>
      <c r="V155" s="22">
        <f t="shared" si="47"/>
        <v>17605.470000000012</v>
      </c>
      <c r="W155" s="288">
        <f t="shared" si="48"/>
        <v>4.0099724983513791</v>
      </c>
      <c r="X155" s="288">
        <f t="shared" si="49"/>
        <v>2.6496219281613165E-2</v>
      </c>
      <c r="Y155" s="288">
        <f t="shared" si="63"/>
        <v>1.2600275016486204</v>
      </c>
      <c r="Z155" s="291">
        <f t="shared" si="64"/>
        <v>0.97940479537955638</v>
      </c>
      <c r="AA155" s="22">
        <f>SUM(L$2:L156)-SUM(AB$2:AB156)</f>
        <v>5954.6640000000079</v>
      </c>
      <c r="AB155" s="292"/>
      <c r="AC155" s="40">
        <f t="shared" si="57"/>
        <v>1049.2003745730558</v>
      </c>
      <c r="AD155" s="40">
        <f t="shared" si="58"/>
        <v>-3250.7996254269442</v>
      </c>
    </row>
    <row r="156" spans="1:30" x14ac:dyDescent="0.25">
      <c r="A156" s="146">
        <v>44032</v>
      </c>
      <c r="B156" s="300"/>
      <c r="C156" s="299" t="s">
        <v>929</v>
      </c>
      <c r="D156" s="147">
        <v>400</v>
      </c>
      <c r="E156" s="22">
        <v>5.37</v>
      </c>
      <c r="F156" s="147">
        <f>IF(C156="买",F155+D156,F155-D156)</f>
        <v>3900</v>
      </c>
      <c r="G156" s="288">
        <f t="shared" si="50"/>
        <v>3.8431630769230747</v>
      </c>
      <c r="H156" s="22">
        <f t="shared" si="51"/>
        <v>14988.335999999992</v>
      </c>
      <c r="I156" s="22">
        <f t="shared" si="52"/>
        <v>5954.6640000000079</v>
      </c>
      <c r="J156" s="289">
        <f t="shared" si="53"/>
        <v>0.39728653000573327</v>
      </c>
      <c r="K156" s="22">
        <f t="shared" si="54"/>
        <v>20943</v>
      </c>
      <c r="L156" s="22">
        <f t="shared" si="55"/>
        <v>422.61200000000463</v>
      </c>
      <c r="M156" s="22">
        <f t="shared" si="65"/>
        <v>5.24</v>
      </c>
      <c r="N156" s="22">
        <f t="shared" si="60"/>
        <v>2.1480000000000001</v>
      </c>
      <c r="O156" s="22"/>
      <c r="P156" s="288">
        <f t="shared" si="61"/>
        <v>1.5268369230769254</v>
      </c>
      <c r="Q156" s="22">
        <f t="shared" si="62"/>
        <v>2140.612000000001</v>
      </c>
      <c r="R156" s="290"/>
      <c r="S156" s="290">
        <f t="shared" si="56"/>
        <v>2617.13400000002</v>
      </c>
      <c r="T156" s="290">
        <f t="shared" si="45"/>
        <v>487.36201117318808</v>
      </c>
      <c r="U156" s="290">
        <f t="shared" si="46"/>
        <v>4387.362011173188</v>
      </c>
      <c r="V156" s="22">
        <f t="shared" si="47"/>
        <v>17605.470000000012</v>
      </c>
      <c r="W156" s="288">
        <f t="shared" si="48"/>
        <v>4.0127689384109608</v>
      </c>
      <c r="X156" s="288">
        <f t="shared" si="49"/>
        <v>0.16960586148788614</v>
      </c>
      <c r="Y156" s="288">
        <f t="shared" si="63"/>
        <v>1.3572310615890393</v>
      </c>
      <c r="Z156" s="291">
        <f t="shared" si="64"/>
        <v>0.88891684571912799</v>
      </c>
      <c r="AA156" s="22">
        <f>SUM(L$2:L380)-SUM(AB$2:AB380)</f>
        <v>-26470.404000000017</v>
      </c>
      <c r="AB156" s="292"/>
      <c r="AC156" s="40">
        <f t="shared" si="57"/>
        <v>1108.3215396648061</v>
      </c>
      <c r="AD156" s="40">
        <f t="shared" si="58"/>
        <v>-2791.6784603351939</v>
      </c>
    </row>
    <row r="157" spans="1:30" x14ac:dyDescent="0.25">
      <c r="A157" s="146">
        <v>44035</v>
      </c>
      <c r="B157" s="300" t="s">
        <v>1056</v>
      </c>
      <c r="C157" s="299" t="s">
        <v>931</v>
      </c>
      <c r="D157" s="147">
        <v>400</v>
      </c>
      <c r="E157" s="22">
        <v>5.21</v>
      </c>
      <c r="F157" s="147">
        <f t="shared" si="59"/>
        <v>4300</v>
      </c>
      <c r="G157" s="288">
        <f t="shared" si="50"/>
        <v>3.97152930232558</v>
      </c>
      <c r="H157" s="22">
        <f t="shared" si="51"/>
        <v>17077.575999999994</v>
      </c>
      <c r="I157" s="22">
        <f t="shared" si="52"/>
        <v>5325.4240000000063</v>
      </c>
      <c r="J157" s="289">
        <f t="shared" si="53"/>
        <v>0.31183723029544752</v>
      </c>
      <c r="K157" s="22">
        <f t="shared" si="54"/>
        <v>22403</v>
      </c>
      <c r="L157" s="22">
        <f t="shared" si="55"/>
        <v>-629.2400000000016</v>
      </c>
      <c r="M157" s="22">
        <f t="shared" si="65"/>
        <v>5.24</v>
      </c>
      <c r="N157" s="22">
        <f t="shared" si="60"/>
        <v>0</v>
      </c>
      <c r="O157" s="22"/>
      <c r="P157" s="288">
        <f t="shared" si="61"/>
        <v>1.23847069767442</v>
      </c>
      <c r="Q157" s="22">
        <f t="shared" si="62"/>
        <v>-2089.2400000000016</v>
      </c>
      <c r="R157" s="290"/>
      <c r="S157" s="290">
        <f t="shared" si="56"/>
        <v>527.89400000001842</v>
      </c>
      <c r="T157" s="290">
        <f t="shared" si="45"/>
        <v>101.32322456814173</v>
      </c>
      <c r="U157" s="290">
        <f t="shared" si="46"/>
        <v>4401.323224568142</v>
      </c>
      <c r="V157" s="22">
        <f t="shared" si="47"/>
        <v>17605.470000000012</v>
      </c>
      <c r="W157" s="288">
        <f t="shared" si="48"/>
        <v>4.0000402382916249</v>
      </c>
      <c r="X157" s="288">
        <f t="shared" si="49"/>
        <v>2.8510935966044926E-2</v>
      </c>
      <c r="Y157" s="288">
        <f t="shared" si="63"/>
        <v>1.209959761708375</v>
      </c>
      <c r="Z157" s="291">
        <f t="shared" si="64"/>
        <v>0.97697891761219513</v>
      </c>
      <c r="AA157" s="22">
        <f>SUM(L$2:L380)-SUM(AB$2:AB380)</f>
        <v>-26470.404000000017</v>
      </c>
      <c r="AB157" s="292"/>
      <c r="AC157" s="253">
        <f t="shared" si="57"/>
        <v>1021.6432414587346</v>
      </c>
      <c r="AD157" s="253">
        <f t="shared" si="58"/>
        <v>-3278.3567585412657</v>
      </c>
    </row>
    <row r="158" spans="1:30" x14ac:dyDescent="0.25">
      <c r="A158" s="146">
        <v>44036</v>
      </c>
      <c r="B158" s="300" t="s">
        <v>1057</v>
      </c>
      <c r="C158" s="299" t="s">
        <v>931</v>
      </c>
      <c r="D158" s="147">
        <v>400</v>
      </c>
      <c r="E158" s="22">
        <v>5.14</v>
      </c>
      <c r="F158" s="147">
        <f>IF(C158="买",F157+D158,F157-D158)</f>
        <v>4700</v>
      </c>
      <c r="G158" s="288">
        <f>H158/F158</f>
        <v>4.0720885106382969</v>
      </c>
      <c r="H158" s="22">
        <f>IF(C158="买",H157+D158*E158+M158+N158,H157+-1*D158*E158+M158+N158)+O158</f>
        <v>19138.815999999995</v>
      </c>
      <c r="I158" s="22">
        <f>-H158+K158</f>
        <v>5019.1840000000047</v>
      </c>
      <c r="J158" s="289">
        <f>(E158-G158)/G158</f>
        <v>0.2622515415791658</v>
      </c>
      <c r="K158" s="22">
        <f>F158*E158</f>
        <v>24158</v>
      </c>
      <c r="L158" s="22">
        <f>I158-I157</f>
        <v>-306.2400000000016</v>
      </c>
      <c r="M158" s="22">
        <f>IF(D158*E158*5/10000&gt;5,D158*E158*5/10000,5)+(D158/1000)*0.6</f>
        <v>5.24</v>
      </c>
      <c r="N158" s="22">
        <f>IF(C158="卖",D158*E158/1000,0)</f>
        <v>0</v>
      </c>
      <c r="O158" s="22"/>
      <c r="P158" s="288">
        <f>E158-G158</f>
        <v>1.0679114893617028</v>
      </c>
      <c r="Q158" s="22">
        <f>(H158-H157)*-1</f>
        <v>-2061.2400000000016</v>
      </c>
      <c r="R158" s="290"/>
      <c r="S158" s="290">
        <f>S157+Q158+O158+R158</f>
        <v>-1533.3459999999832</v>
      </c>
      <c r="T158" s="290">
        <f>S158/E158</f>
        <v>-298.31634241244808</v>
      </c>
      <c r="U158" s="290">
        <f>F158+T158</f>
        <v>4401.6836575875523</v>
      </c>
      <c r="V158" s="22">
        <f>H158+S158</f>
        <v>17605.470000000012</v>
      </c>
      <c r="W158" s="288">
        <f>V158/U158</f>
        <v>3.9997126939488217</v>
      </c>
      <c r="X158" s="288">
        <f>W158-G158</f>
        <v>-7.2375816689475236E-2</v>
      </c>
      <c r="Y158" s="288">
        <f>(X158-P158)*-1</f>
        <v>1.140287306051178</v>
      </c>
      <c r="Z158" s="291">
        <f>F158/U158</f>
        <v>1.0677732353387583</v>
      </c>
      <c r="AA158" s="22">
        <f>SUM(L$2:L381)-SUM(AB$2:AB381)</f>
        <v>-26470.404000000017</v>
      </c>
      <c r="AB158" s="292"/>
      <c r="AC158" s="253">
        <f>I158/E158*(1-0.0005)</f>
        <v>976.0066941634251</v>
      </c>
      <c r="AD158" s="253">
        <f>AC158-F158</f>
        <v>-3723.993305836575</v>
      </c>
    </row>
    <row r="159" spans="1:30" x14ac:dyDescent="0.25">
      <c r="A159" s="146">
        <v>44046</v>
      </c>
      <c r="B159" s="300"/>
      <c r="C159" s="299" t="s">
        <v>931</v>
      </c>
      <c r="D159" s="147">
        <v>1500</v>
      </c>
      <c r="E159" s="22">
        <v>5.18</v>
      </c>
      <c r="F159" s="147">
        <f t="shared" ref="F159:F184" si="66">IF(C159="买",F158+D159,F158-D159)</f>
        <v>6200</v>
      </c>
      <c r="G159" s="288">
        <f t="shared" ref="G159:G169" si="67">H159/F159</f>
        <v>4.3410832258064511</v>
      </c>
      <c r="H159" s="22">
        <f t="shared" ref="H159:H169" si="68">IF(C159="买",H158+D159*E159+M159+N159,H158+-1*D159*E159+M159+N159)+O159</f>
        <v>26914.715999999997</v>
      </c>
      <c r="I159" s="22">
        <f t="shared" ref="I159:I169" si="69">-H159+K159</f>
        <v>5201.2840000000033</v>
      </c>
      <c r="J159" s="289">
        <f t="shared" ref="J159:J169" si="70">(E159-G159)/G159</f>
        <v>0.19325056225746545</v>
      </c>
      <c r="K159" s="22">
        <f t="shared" ref="K159:K169" si="71">F159*E159</f>
        <v>32116</v>
      </c>
      <c r="L159" s="22">
        <f t="shared" ref="L159:L169" si="72">I159-I158</f>
        <v>182.09999999999854</v>
      </c>
      <c r="M159" s="22">
        <f t="shared" ref="M159:M169" si="73">IF(D159*E159*5/10000&gt;5,D159*E159*5/10000,5)+(D159/1000)*0.6</f>
        <v>5.9</v>
      </c>
      <c r="N159" s="22">
        <f t="shared" ref="N159:N169" si="74">IF(C159="卖",D159*E159/1000,0)</f>
        <v>0</v>
      </c>
      <c r="O159" s="22"/>
      <c r="P159" s="288">
        <f t="shared" ref="P159:P169" si="75">E159-G159</f>
        <v>0.8389167741935486</v>
      </c>
      <c r="Q159" s="22">
        <f t="shared" ref="Q159:Q169" si="76">(H159-H158)*-1</f>
        <v>-7775.9000000000015</v>
      </c>
      <c r="R159" s="290"/>
      <c r="S159" s="290">
        <f t="shared" ref="S159:S169" si="77">S158+Q159+O159+R159</f>
        <v>-9309.2459999999846</v>
      </c>
      <c r="T159" s="290">
        <f t="shared" ref="T159:T169" si="78">S159/E159</f>
        <v>-1797.1517374517346</v>
      </c>
      <c r="U159" s="290">
        <f t="shared" ref="U159:U169" si="79">F159+T159</f>
        <v>4402.8482625482657</v>
      </c>
      <c r="V159" s="22">
        <f t="shared" ref="V159:V169" si="80">H159+S159</f>
        <v>17605.470000000012</v>
      </c>
      <c r="W159" s="288">
        <f t="shared" ref="W159:W169" si="81">V159/U159</f>
        <v>3.9986547230701923</v>
      </c>
      <c r="X159" s="288">
        <f t="shared" ref="X159:X169" si="82">W159-G159</f>
        <v>-0.3424285027362588</v>
      </c>
      <c r="Y159" s="288">
        <f t="shared" ref="Y159:Y169" si="83">(X159-P159)*-1</f>
        <v>1.1813452769298074</v>
      </c>
      <c r="Z159" s="291">
        <f t="shared" ref="Z159:Z169" si="84">F159/U159</f>
        <v>1.4081793489770609</v>
      </c>
      <c r="AA159" s="22">
        <f>SUM(L$2:L160)-SUM(AB$2:AB160)</f>
        <v>5689.9400000000023</v>
      </c>
      <c r="AB159" s="292"/>
      <c r="AC159" s="253">
        <f t="shared" ref="AC159:AC169" si="85">I159/E159*(1-0.0005)</f>
        <v>1003.6068258687266</v>
      </c>
      <c r="AD159" s="253">
        <f t="shared" ref="AD159:AD169" si="86">AC159-F159</f>
        <v>-5196.3931741312736</v>
      </c>
    </row>
    <row r="160" spans="1:30" x14ac:dyDescent="0.25">
      <c r="A160" s="146">
        <v>44047</v>
      </c>
      <c r="B160" s="300"/>
      <c r="C160" s="299" t="s">
        <v>927</v>
      </c>
      <c r="D160" s="147">
        <v>400</v>
      </c>
      <c r="E160" s="22">
        <v>5.26</v>
      </c>
      <c r="F160" s="147">
        <f t="shared" si="66"/>
        <v>5800</v>
      </c>
      <c r="G160" s="288">
        <f t="shared" si="67"/>
        <v>4.2789758620689655</v>
      </c>
      <c r="H160" s="22">
        <f t="shared" si="68"/>
        <v>24818.059999999998</v>
      </c>
      <c r="I160" s="22">
        <f t="shared" si="69"/>
        <v>5689.9400000000023</v>
      </c>
      <c r="J160" s="289">
        <f t="shared" si="70"/>
        <v>0.229266107020452</v>
      </c>
      <c r="K160" s="22">
        <f t="shared" si="71"/>
        <v>30508</v>
      </c>
      <c r="L160" s="22">
        <f t="shared" si="72"/>
        <v>488.65599999999904</v>
      </c>
      <c r="M160" s="22">
        <f t="shared" si="73"/>
        <v>5.24</v>
      </c>
      <c r="N160" s="22">
        <f t="shared" si="74"/>
        <v>2.1040000000000001</v>
      </c>
      <c r="O160" s="22"/>
      <c r="P160" s="288">
        <f t="shared" si="75"/>
        <v>0.98102413793103427</v>
      </c>
      <c r="Q160" s="22">
        <f t="shared" si="76"/>
        <v>2096.655999999999</v>
      </c>
      <c r="R160" s="290"/>
      <c r="S160" s="290">
        <f t="shared" si="77"/>
        <v>-7212.5899999999856</v>
      </c>
      <c r="T160" s="290">
        <f t="shared" si="78"/>
        <v>-1371.2148288973358</v>
      </c>
      <c r="U160" s="290">
        <f t="shared" si="79"/>
        <v>4428.7851711026642</v>
      </c>
      <c r="V160" s="22">
        <f t="shared" si="80"/>
        <v>17605.470000000012</v>
      </c>
      <c r="W160" s="288">
        <f t="shared" si="81"/>
        <v>3.9752368470870447</v>
      </c>
      <c r="X160" s="288">
        <f t="shared" si="82"/>
        <v>-0.3037390149819208</v>
      </c>
      <c r="Y160" s="288">
        <f t="shared" si="83"/>
        <v>1.2847631529129551</v>
      </c>
      <c r="Z160" s="291">
        <f t="shared" si="84"/>
        <v>1.3096142115549794</v>
      </c>
      <c r="AA160" s="22">
        <f>SUM(L$2:L161)-SUM(AB$2:AB161)</f>
        <v>6552.5360000000001</v>
      </c>
      <c r="AB160" s="292"/>
      <c r="AC160" s="253">
        <f t="shared" si="85"/>
        <v>1081.1967737642592</v>
      </c>
      <c r="AD160" s="253">
        <f t="shared" si="86"/>
        <v>-4718.803226235741</v>
      </c>
    </row>
    <row r="161" spans="1:30" x14ac:dyDescent="0.25">
      <c r="A161" s="146">
        <v>44060</v>
      </c>
      <c r="B161" s="300"/>
      <c r="C161" s="299" t="s">
        <v>1058</v>
      </c>
      <c r="D161" s="147">
        <v>400</v>
      </c>
      <c r="E161" s="22">
        <v>5.41</v>
      </c>
      <c r="F161" s="147">
        <f t="shared" si="66"/>
        <v>5400</v>
      </c>
      <c r="G161" s="288">
        <f t="shared" si="67"/>
        <v>4.1965674074074073</v>
      </c>
      <c r="H161" s="22">
        <f t="shared" si="68"/>
        <v>22661.464</v>
      </c>
      <c r="I161" s="22">
        <f t="shared" si="69"/>
        <v>6552.5360000000001</v>
      </c>
      <c r="J161" s="289">
        <f t="shared" si="70"/>
        <v>0.28914883875110636</v>
      </c>
      <c r="K161" s="22">
        <f t="shared" si="71"/>
        <v>29214</v>
      </c>
      <c r="L161" s="22">
        <f t="shared" si="72"/>
        <v>862.59599999999773</v>
      </c>
      <c r="M161" s="22">
        <f t="shared" si="73"/>
        <v>5.24</v>
      </c>
      <c r="N161" s="22">
        <f t="shared" si="74"/>
        <v>2.1640000000000001</v>
      </c>
      <c r="O161" s="22"/>
      <c r="P161" s="288">
        <f t="shared" si="75"/>
        <v>1.2134325925925928</v>
      </c>
      <c r="Q161" s="22">
        <f t="shared" si="76"/>
        <v>2156.5959999999977</v>
      </c>
      <c r="R161" s="290"/>
      <c r="S161" s="290">
        <f t="shared" si="77"/>
        <v>-5055.9939999999879</v>
      </c>
      <c r="T161" s="290">
        <f t="shared" si="78"/>
        <v>-934.56451016635629</v>
      </c>
      <c r="U161" s="290">
        <f t="shared" si="79"/>
        <v>4465.4354898336442</v>
      </c>
      <c r="V161" s="22">
        <f t="shared" si="80"/>
        <v>17605.470000000012</v>
      </c>
      <c r="W161" s="288">
        <f t="shared" si="81"/>
        <v>3.9426098619232071</v>
      </c>
      <c r="X161" s="288">
        <f t="shared" si="82"/>
        <v>-0.25395754548420024</v>
      </c>
      <c r="Y161" s="288">
        <f t="shared" si="83"/>
        <v>1.4673901380767931</v>
      </c>
      <c r="Z161" s="291">
        <f t="shared" si="84"/>
        <v>1.2092885480697364</v>
      </c>
      <c r="AA161" s="22">
        <f>SUM(L$2:L162)-SUM(AB$2:AB162)</f>
        <v>5737.2959999999985</v>
      </c>
      <c r="AB161" s="292"/>
      <c r="AC161" s="253">
        <f t="shared" si="85"/>
        <v>1210.5840539741218</v>
      </c>
      <c r="AD161" s="253">
        <f t="shared" si="86"/>
        <v>-4189.4159460258779</v>
      </c>
    </row>
    <row r="162" spans="1:30" x14ac:dyDescent="0.25">
      <c r="A162" s="146">
        <v>44067</v>
      </c>
      <c r="B162" s="300" t="s">
        <v>1059</v>
      </c>
      <c r="C162" s="299" t="s">
        <v>931</v>
      </c>
      <c r="D162" s="147">
        <v>400</v>
      </c>
      <c r="E162" s="22">
        <v>5.26</v>
      </c>
      <c r="F162" s="147">
        <f t="shared" si="66"/>
        <v>5800</v>
      </c>
      <c r="G162" s="288">
        <f t="shared" si="67"/>
        <v>4.270811034482759</v>
      </c>
      <c r="H162" s="22">
        <f t="shared" si="68"/>
        <v>24770.704000000002</v>
      </c>
      <c r="I162" s="22">
        <f t="shared" si="69"/>
        <v>5737.2959999999985</v>
      </c>
      <c r="J162" s="289">
        <f t="shared" si="70"/>
        <v>0.23161618660495059</v>
      </c>
      <c r="K162" s="22">
        <f t="shared" si="71"/>
        <v>30508</v>
      </c>
      <c r="L162" s="22">
        <f t="shared" si="72"/>
        <v>-815.2400000000016</v>
      </c>
      <c r="M162" s="22">
        <f t="shared" si="73"/>
        <v>5.24</v>
      </c>
      <c r="N162" s="22">
        <f t="shared" si="74"/>
        <v>0</v>
      </c>
      <c r="O162" s="22"/>
      <c r="P162" s="288">
        <f t="shared" si="75"/>
        <v>0.98918896551724078</v>
      </c>
      <c r="Q162" s="22">
        <f t="shared" si="76"/>
        <v>-2109.2400000000016</v>
      </c>
      <c r="R162" s="290"/>
      <c r="S162" s="290">
        <f t="shared" si="77"/>
        <v>-7165.2339999999895</v>
      </c>
      <c r="T162" s="290">
        <f t="shared" si="78"/>
        <v>-1362.2117870722413</v>
      </c>
      <c r="U162" s="290">
        <f t="shared" si="79"/>
        <v>4437.7882129277587</v>
      </c>
      <c r="V162" s="22">
        <f t="shared" si="80"/>
        <v>17605.470000000012</v>
      </c>
      <c r="W162" s="288">
        <f t="shared" si="81"/>
        <v>3.9671721937323117</v>
      </c>
      <c r="X162" s="288">
        <f t="shared" si="82"/>
        <v>-0.30363884075044734</v>
      </c>
      <c r="Y162" s="288">
        <f t="shared" si="83"/>
        <v>1.2928278062676881</v>
      </c>
      <c r="Z162" s="291">
        <f t="shared" si="84"/>
        <v>1.3069573674345185</v>
      </c>
      <c r="AA162" s="22">
        <f>SUM(L$2:L163)-SUM(AB$2:AB163)</f>
        <v>5326.0560000000005</v>
      </c>
      <c r="AB162" s="292"/>
      <c r="AC162" s="253">
        <f t="shared" si="85"/>
        <v>1090.1953140684409</v>
      </c>
      <c r="AD162" s="253">
        <f t="shared" si="86"/>
        <v>-4709.8046859315591</v>
      </c>
    </row>
    <row r="163" spans="1:30" x14ac:dyDescent="0.25">
      <c r="A163" s="146">
        <v>44070</v>
      </c>
      <c r="B163" s="300" t="s">
        <v>1060</v>
      </c>
      <c r="C163" s="299" t="s">
        <v>1061</v>
      </c>
      <c r="D163" s="147">
        <v>400</v>
      </c>
      <c r="E163" s="22">
        <v>5.19</v>
      </c>
      <c r="F163" s="147">
        <f t="shared" si="66"/>
        <v>6200</v>
      </c>
      <c r="G163" s="288">
        <f t="shared" si="67"/>
        <v>4.3309587096774198</v>
      </c>
      <c r="H163" s="22">
        <f t="shared" si="68"/>
        <v>26851.944000000003</v>
      </c>
      <c r="I163" s="22">
        <f t="shared" si="69"/>
        <v>5326.0560000000005</v>
      </c>
      <c r="J163" s="289">
        <f t="shared" si="70"/>
        <v>0.19834899104511761</v>
      </c>
      <c r="K163" s="22">
        <f t="shared" si="71"/>
        <v>32178.000000000004</v>
      </c>
      <c r="L163" s="22">
        <f t="shared" si="72"/>
        <v>-411.23999999999796</v>
      </c>
      <c r="M163" s="22">
        <f t="shared" si="73"/>
        <v>5.24</v>
      </c>
      <c r="N163" s="22">
        <f t="shared" si="74"/>
        <v>0</v>
      </c>
      <c r="O163" s="22"/>
      <c r="P163" s="288">
        <f t="shared" si="75"/>
        <v>0.85904129032258059</v>
      </c>
      <c r="Q163" s="22">
        <f t="shared" si="76"/>
        <v>-2081.2400000000016</v>
      </c>
      <c r="R163" s="290"/>
      <c r="S163" s="290">
        <f t="shared" si="77"/>
        <v>-9246.4739999999911</v>
      </c>
      <c r="T163" s="290">
        <f t="shared" si="78"/>
        <v>-1781.5942196531773</v>
      </c>
      <c r="U163" s="290">
        <f t="shared" si="79"/>
        <v>4418.4057803468222</v>
      </c>
      <c r="V163" s="22">
        <f t="shared" si="80"/>
        <v>17605.470000000012</v>
      </c>
      <c r="W163" s="288">
        <f t="shared" si="81"/>
        <v>3.984575178293849</v>
      </c>
      <c r="X163" s="288">
        <f t="shared" si="82"/>
        <v>-0.34638353138357081</v>
      </c>
      <c r="Y163" s="288">
        <f t="shared" si="83"/>
        <v>1.2054248217061514</v>
      </c>
      <c r="Z163" s="291">
        <f t="shared" si="84"/>
        <v>1.4032210503566134</v>
      </c>
      <c r="AA163" s="22">
        <f>SUM(L$2:L164)-SUM(AB$2:AB164)</f>
        <v>5072.7559999999976</v>
      </c>
      <c r="AB163" s="292"/>
      <c r="AC163" s="253">
        <f t="shared" si="85"/>
        <v>1025.7019213872832</v>
      </c>
      <c r="AD163" s="253">
        <f t="shared" si="86"/>
        <v>-5174.2980786127173</v>
      </c>
    </row>
    <row r="164" spans="1:30" x14ac:dyDescent="0.25">
      <c r="A164" s="146">
        <v>44082</v>
      </c>
      <c r="B164" s="300" t="s">
        <v>1062</v>
      </c>
      <c r="C164" s="299" t="s">
        <v>931</v>
      </c>
      <c r="D164" s="147">
        <v>500</v>
      </c>
      <c r="E164" s="22">
        <v>5.15</v>
      </c>
      <c r="F164" s="147">
        <f t="shared" si="66"/>
        <v>6700</v>
      </c>
      <c r="G164" s="288">
        <f t="shared" si="67"/>
        <v>4.3928722388059702</v>
      </c>
      <c r="H164" s="22">
        <f t="shared" si="68"/>
        <v>29432.244000000002</v>
      </c>
      <c r="I164" s="22">
        <f t="shared" si="69"/>
        <v>5072.7559999999976</v>
      </c>
      <c r="J164" s="289">
        <f t="shared" si="70"/>
        <v>0.17235369481171744</v>
      </c>
      <c r="K164" s="22">
        <f t="shared" si="71"/>
        <v>34505</v>
      </c>
      <c r="L164" s="22">
        <f t="shared" si="72"/>
        <v>-253.30000000000291</v>
      </c>
      <c r="M164" s="22">
        <f t="shared" si="73"/>
        <v>5.3</v>
      </c>
      <c r="N164" s="22">
        <f t="shared" si="74"/>
        <v>0</v>
      </c>
      <c r="O164" s="22"/>
      <c r="P164" s="288">
        <f t="shared" si="75"/>
        <v>0.75712776119403014</v>
      </c>
      <c r="Q164" s="22">
        <f t="shared" si="76"/>
        <v>-2580.2999999999993</v>
      </c>
      <c r="R164" s="290"/>
      <c r="S164" s="290">
        <f t="shared" si="77"/>
        <v>-11826.77399999999</v>
      </c>
      <c r="T164" s="290">
        <f t="shared" si="78"/>
        <v>-2296.4609708737844</v>
      </c>
      <c r="U164" s="290">
        <f t="shared" si="79"/>
        <v>4403.5390291262156</v>
      </c>
      <c r="V164" s="22">
        <f t="shared" si="80"/>
        <v>17605.470000000012</v>
      </c>
      <c r="W164" s="288">
        <f t="shared" si="81"/>
        <v>3.9980274691680036</v>
      </c>
      <c r="X164" s="288">
        <f t="shared" si="82"/>
        <v>-0.39484476963796666</v>
      </c>
      <c r="Y164" s="288">
        <f t="shared" si="83"/>
        <v>1.1519725308319968</v>
      </c>
      <c r="Z164" s="291">
        <f t="shared" si="84"/>
        <v>1.521503489735043</v>
      </c>
      <c r="AA164" s="22">
        <f>SUM(L$2:L165)-SUM(AB$2:AB165)</f>
        <v>4799.4559999999983</v>
      </c>
      <c r="AB164" s="292"/>
      <c r="AC164" s="253">
        <f t="shared" si="85"/>
        <v>984.5086644660189</v>
      </c>
      <c r="AD164" s="253">
        <f t="shared" si="86"/>
        <v>-5715.4913355339813</v>
      </c>
    </row>
    <row r="165" spans="1:30" x14ac:dyDescent="0.25">
      <c r="A165" s="146">
        <v>44089</v>
      </c>
      <c r="B165" s="300"/>
      <c r="C165" s="299" t="s">
        <v>1061</v>
      </c>
      <c r="D165" s="147">
        <v>500</v>
      </c>
      <c r="E165" s="22">
        <v>5.1100000000000003</v>
      </c>
      <c r="F165" s="147">
        <f t="shared" si="66"/>
        <v>7200</v>
      </c>
      <c r="G165" s="288">
        <f t="shared" si="67"/>
        <v>4.4434088888888894</v>
      </c>
      <c r="H165" s="22">
        <f t="shared" si="68"/>
        <v>31992.544000000002</v>
      </c>
      <c r="I165" s="22">
        <f t="shared" si="69"/>
        <v>4799.4559999999983</v>
      </c>
      <c r="J165" s="289">
        <f t="shared" si="70"/>
        <v>0.15001795418332464</v>
      </c>
      <c r="K165" s="22">
        <f t="shared" si="71"/>
        <v>36792</v>
      </c>
      <c r="L165" s="22">
        <f t="shared" si="72"/>
        <v>-273.29999999999927</v>
      </c>
      <c r="M165" s="22">
        <f t="shared" si="73"/>
        <v>5.3</v>
      </c>
      <c r="N165" s="22">
        <f t="shared" si="74"/>
        <v>0</v>
      </c>
      <c r="O165" s="22"/>
      <c r="P165" s="288">
        <f t="shared" si="75"/>
        <v>0.66659111111111091</v>
      </c>
      <c r="Q165" s="22">
        <f t="shared" si="76"/>
        <v>-2560.2999999999993</v>
      </c>
      <c r="R165" s="290"/>
      <c r="S165" s="290">
        <f t="shared" si="77"/>
        <v>-14387.07399999999</v>
      </c>
      <c r="T165" s="290">
        <f t="shared" si="78"/>
        <v>-2815.4743639921699</v>
      </c>
      <c r="U165" s="290">
        <f t="shared" si="79"/>
        <v>4384.5256360078301</v>
      </c>
      <c r="V165" s="22">
        <f t="shared" si="80"/>
        <v>17605.470000000012</v>
      </c>
      <c r="W165" s="288">
        <f t="shared" si="81"/>
        <v>4.0153648220038756</v>
      </c>
      <c r="X165" s="288">
        <f t="shared" si="82"/>
        <v>-0.42804406688501384</v>
      </c>
      <c r="Y165" s="288">
        <f t="shared" si="83"/>
        <v>1.0946351779961248</v>
      </c>
      <c r="Z165" s="291">
        <f t="shared" si="84"/>
        <v>1.642138876066807</v>
      </c>
      <c r="AA165" s="22">
        <f>SUM(L$2:L166)-SUM(AB$2:AB166)</f>
        <v>5584.127999999997</v>
      </c>
      <c r="AB165" s="292"/>
      <c r="AC165" s="253">
        <f t="shared" si="85"/>
        <v>938.75856594911909</v>
      </c>
      <c r="AD165" s="253">
        <f t="shared" si="86"/>
        <v>-6261.2414340508813</v>
      </c>
    </row>
    <row r="166" spans="1:30" x14ac:dyDescent="0.25">
      <c r="A166" s="146">
        <v>44119</v>
      </c>
      <c r="B166" s="300" t="s">
        <v>1063</v>
      </c>
      <c r="C166" s="299" t="s">
        <v>1064</v>
      </c>
      <c r="D166" s="147">
        <v>400</v>
      </c>
      <c r="E166" s="22">
        <v>5.22</v>
      </c>
      <c r="F166" s="147">
        <f t="shared" si="66"/>
        <v>6800</v>
      </c>
      <c r="G166" s="288">
        <f t="shared" si="67"/>
        <v>4.3988047058823536</v>
      </c>
      <c r="H166" s="22">
        <f t="shared" si="68"/>
        <v>29911.872000000003</v>
      </c>
      <c r="I166" s="22">
        <f t="shared" si="69"/>
        <v>5584.127999999997</v>
      </c>
      <c r="J166" s="289">
        <f t="shared" si="70"/>
        <v>0.18668600881950795</v>
      </c>
      <c r="K166" s="22">
        <f t="shared" si="71"/>
        <v>35496</v>
      </c>
      <c r="L166" s="22">
        <f t="shared" si="72"/>
        <v>784.67199999999866</v>
      </c>
      <c r="M166" s="22">
        <f t="shared" si="73"/>
        <v>5.24</v>
      </c>
      <c r="N166" s="22">
        <f t="shared" si="74"/>
        <v>2.0880000000000001</v>
      </c>
      <c r="O166" s="22"/>
      <c r="P166" s="288">
        <f t="shared" si="75"/>
        <v>0.82119529411764614</v>
      </c>
      <c r="Q166" s="22">
        <f t="shared" si="76"/>
        <v>2080.6719999999987</v>
      </c>
      <c r="R166" s="290"/>
      <c r="S166" s="290">
        <f t="shared" si="77"/>
        <v>-12306.401999999991</v>
      </c>
      <c r="T166" s="290">
        <f t="shared" si="78"/>
        <v>-2357.5482758620674</v>
      </c>
      <c r="U166" s="290">
        <f t="shared" si="79"/>
        <v>4442.4517241379326</v>
      </c>
      <c r="V166" s="22">
        <f t="shared" si="80"/>
        <v>17605.470000000012</v>
      </c>
      <c r="W166" s="288">
        <f t="shared" si="81"/>
        <v>3.9630076122923747</v>
      </c>
      <c r="X166" s="288">
        <f t="shared" si="82"/>
        <v>-0.43579709358997887</v>
      </c>
      <c r="Y166" s="288">
        <f t="shared" si="83"/>
        <v>1.256992387707625</v>
      </c>
      <c r="Z166" s="291">
        <f t="shared" si="84"/>
        <v>1.5306863016771566</v>
      </c>
      <c r="AA166" s="22">
        <f>SUM(L$2:L167)-SUM(AB$2:AB167)</f>
        <v>5916.7799999999952</v>
      </c>
      <c r="AB166" s="292"/>
      <c r="AC166" s="253">
        <f t="shared" si="85"/>
        <v>1069.2214436781603</v>
      </c>
      <c r="AD166" s="253">
        <f t="shared" si="86"/>
        <v>-5730.7785563218395</v>
      </c>
    </row>
    <row r="167" spans="1:30" x14ac:dyDescent="0.25">
      <c r="A167" s="146">
        <v>44120</v>
      </c>
      <c r="B167" s="300" t="s">
        <v>1065</v>
      </c>
      <c r="C167" s="299" t="s">
        <v>929</v>
      </c>
      <c r="D167" s="147">
        <v>400</v>
      </c>
      <c r="E167" s="22">
        <v>5.27</v>
      </c>
      <c r="F167" s="147">
        <f t="shared" si="66"/>
        <v>6400</v>
      </c>
      <c r="G167" s="288">
        <f t="shared" si="67"/>
        <v>4.3455031250000005</v>
      </c>
      <c r="H167" s="22">
        <f t="shared" si="68"/>
        <v>27811.220000000005</v>
      </c>
      <c r="I167" s="22">
        <f t="shared" si="69"/>
        <v>5916.7799999999952</v>
      </c>
      <c r="J167" s="289">
        <f t="shared" si="70"/>
        <v>0.21274794848985387</v>
      </c>
      <c r="K167" s="22">
        <f t="shared" si="71"/>
        <v>33728</v>
      </c>
      <c r="L167" s="22">
        <f t="shared" si="72"/>
        <v>332.65199999999822</v>
      </c>
      <c r="M167" s="22">
        <f t="shared" si="73"/>
        <v>5.24</v>
      </c>
      <c r="N167" s="22">
        <f t="shared" si="74"/>
        <v>2.1080000000000001</v>
      </c>
      <c r="O167" s="22"/>
      <c r="P167" s="288">
        <f t="shared" si="75"/>
        <v>0.92449687499999911</v>
      </c>
      <c r="Q167" s="22">
        <f t="shared" si="76"/>
        <v>2100.6519999999982</v>
      </c>
      <c r="R167" s="290"/>
      <c r="S167" s="290">
        <f t="shared" si="77"/>
        <v>-10205.749999999993</v>
      </c>
      <c r="T167" s="290">
        <f t="shared" si="78"/>
        <v>-1936.5749525616686</v>
      </c>
      <c r="U167" s="290">
        <f t="shared" si="79"/>
        <v>4463.4250474383316</v>
      </c>
      <c r="V167" s="22">
        <f t="shared" si="80"/>
        <v>17605.470000000012</v>
      </c>
      <c r="W167" s="288">
        <f t="shared" si="81"/>
        <v>3.9443857156522029</v>
      </c>
      <c r="X167" s="288">
        <f t="shared" si="82"/>
        <v>-0.4011174093477976</v>
      </c>
      <c r="Y167" s="288">
        <f t="shared" si="83"/>
        <v>1.3256142843477967</v>
      </c>
      <c r="Z167" s="291">
        <f t="shared" si="84"/>
        <v>1.4338764361402496</v>
      </c>
      <c r="AA167" s="22">
        <f>SUM(L$2:L380)-SUM(AB$2:AB380)</f>
        <v>-26470.404000000017</v>
      </c>
      <c r="AB167" s="292"/>
      <c r="AC167" s="253">
        <f t="shared" si="85"/>
        <v>1122.1672884250465</v>
      </c>
      <c r="AD167" s="253">
        <f t="shared" si="86"/>
        <v>-5277.8327115749535</v>
      </c>
    </row>
    <row r="168" spans="1:30" x14ac:dyDescent="0.25">
      <c r="A168" s="146">
        <v>44152</v>
      </c>
      <c r="B168" s="336"/>
      <c r="C168" s="323" t="s">
        <v>1061</v>
      </c>
      <c r="D168" s="16">
        <v>400</v>
      </c>
      <c r="E168" s="15">
        <v>5.07</v>
      </c>
      <c r="F168" s="147">
        <f t="shared" si="66"/>
        <v>6800</v>
      </c>
      <c r="G168" s="17">
        <f t="shared" si="67"/>
        <v>4.3888911764705894</v>
      </c>
      <c r="H168" s="15">
        <f t="shared" si="68"/>
        <v>29844.460000000006</v>
      </c>
      <c r="I168" s="15">
        <f t="shared" si="69"/>
        <v>4631.5399999999936</v>
      </c>
      <c r="J168" s="337">
        <f t="shared" si="70"/>
        <v>0.15518927130864466</v>
      </c>
      <c r="K168" s="15">
        <f t="shared" si="71"/>
        <v>34476</v>
      </c>
      <c r="L168" s="15">
        <f t="shared" si="72"/>
        <v>-1285.2400000000016</v>
      </c>
      <c r="M168" s="15">
        <f t="shared" si="73"/>
        <v>5.24</v>
      </c>
      <c r="N168" s="15">
        <f t="shared" si="74"/>
        <v>0</v>
      </c>
      <c r="O168" s="15"/>
      <c r="P168" s="17">
        <f t="shared" si="75"/>
        <v>0.68110882352941093</v>
      </c>
      <c r="Q168" s="15">
        <f t="shared" si="76"/>
        <v>-2033.2400000000016</v>
      </c>
      <c r="R168" s="338"/>
      <c r="S168" s="338">
        <f t="shared" si="77"/>
        <v>-12238.989999999994</v>
      </c>
      <c r="T168" s="338">
        <f t="shared" si="78"/>
        <v>-2414.0019723865867</v>
      </c>
      <c r="U168" s="338">
        <f t="shared" si="79"/>
        <v>4385.9980276134138</v>
      </c>
      <c r="V168" s="15">
        <f t="shared" si="80"/>
        <v>17605.470000000012</v>
      </c>
      <c r="W168" s="17">
        <f t="shared" si="81"/>
        <v>4.0140168529851827</v>
      </c>
      <c r="X168" s="17">
        <f t="shared" si="82"/>
        <v>-0.37487432348540661</v>
      </c>
      <c r="Y168" s="17">
        <f t="shared" si="83"/>
        <v>1.0559831470148175</v>
      </c>
      <c r="Z168" s="339">
        <f t="shared" si="84"/>
        <v>1.5503882941096843</v>
      </c>
      <c r="AA168" s="15">
        <f>SUM(L$2:L381)-SUM(AB$2:AB381)</f>
        <v>-26470.404000000017</v>
      </c>
      <c r="AB168" s="340"/>
      <c r="AC168" s="253">
        <f t="shared" si="85"/>
        <v>913.06197830374617</v>
      </c>
      <c r="AD168" s="253">
        <f t="shared" si="86"/>
        <v>-5886.9380216962536</v>
      </c>
    </row>
    <row r="169" spans="1:30" x14ac:dyDescent="0.25">
      <c r="A169" s="146">
        <v>44153</v>
      </c>
      <c r="B169" s="300" t="s">
        <v>1066</v>
      </c>
      <c r="C169" s="299" t="s">
        <v>1064</v>
      </c>
      <c r="D169" s="147">
        <v>400</v>
      </c>
      <c r="E169" s="22">
        <v>5.17</v>
      </c>
      <c r="F169" s="147">
        <f t="shared" si="66"/>
        <v>6400</v>
      </c>
      <c r="G169" s="288">
        <f t="shared" si="67"/>
        <v>4.3412137500000014</v>
      </c>
      <c r="H169" s="22">
        <f t="shared" si="68"/>
        <v>27783.768000000007</v>
      </c>
      <c r="I169" s="22">
        <f t="shared" si="69"/>
        <v>5304.2319999999927</v>
      </c>
      <c r="J169" s="289">
        <f t="shared" si="70"/>
        <v>0.19091118238534055</v>
      </c>
      <c r="K169" s="22">
        <f t="shared" si="71"/>
        <v>33088</v>
      </c>
      <c r="L169" s="22">
        <f t="shared" si="72"/>
        <v>672.6919999999991</v>
      </c>
      <c r="M169" s="22">
        <f t="shared" si="73"/>
        <v>5.24</v>
      </c>
      <c r="N169" s="22">
        <f t="shared" si="74"/>
        <v>2.0680000000000001</v>
      </c>
      <c r="O169" s="22"/>
      <c r="P169" s="288">
        <f t="shared" si="75"/>
        <v>0.8287862499999985</v>
      </c>
      <c r="Q169" s="22">
        <f t="shared" si="76"/>
        <v>2060.6919999999991</v>
      </c>
      <c r="R169" s="290"/>
      <c r="S169" s="290">
        <f t="shared" si="77"/>
        <v>-10178.297999999995</v>
      </c>
      <c r="T169" s="290">
        <f t="shared" si="78"/>
        <v>-1968.7230174081228</v>
      </c>
      <c r="U169" s="290">
        <f t="shared" si="79"/>
        <v>4431.2769825918767</v>
      </c>
      <c r="V169" s="22">
        <f t="shared" si="80"/>
        <v>17605.470000000012</v>
      </c>
      <c r="W169" s="288">
        <f t="shared" si="81"/>
        <v>3.9730014777145533</v>
      </c>
      <c r="X169" s="288">
        <f t="shared" si="82"/>
        <v>-0.36821227228544817</v>
      </c>
      <c r="Y169" s="288">
        <f t="shared" si="83"/>
        <v>1.1969985222854467</v>
      </c>
      <c r="Z169" s="291">
        <f t="shared" si="84"/>
        <v>1.4442789347500022</v>
      </c>
      <c r="AA169" s="22">
        <f>SUM(L$2:L373)-SUM(AB$2:AB373)</f>
        <v>-26470.404000000017</v>
      </c>
      <c r="AB169" s="292"/>
      <c r="AC169" s="253">
        <f t="shared" si="85"/>
        <v>1025.4506545454533</v>
      </c>
      <c r="AD169" s="253">
        <f t="shared" si="86"/>
        <v>-5374.5493454545467</v>
      </c>
    </row>
    <row r="170" spans="1:30" x14ac:dyDescent="0.25">
      <c r="A170" s="146">
        <v>44161</v>
      </c>
      <c r="B170" s="300" t="s">
        <v>1265</v>
      </c>
      <c r="C170" s="299" t="s">
        <v>1213</v>
      </c>
      <c r="D170" s="147">
        <v>400</v>
      </c>
      <c r="E170" s="22">
        <v>5.26</v>
      </c>
      <c r="F170" s="147">
        <f t="shared" si="66"/>
        <v>6000</v>
      </c>
      <c r="G170" s="288">
        <f t="shared" ref="G170:G233" si="87">H170/F170</f>
        <v>4.281185333333335</v>
      </c>
      <c r="H170" s="22">
        <f t="shared" ref="H170:H233" si="88">IF(C170="买",H169+D170*E170+M170+N170,H169+-1*D170*E170+M170+N170)+O170</f>
        <v>25687.112000000008</v>
      </c>
      <c r="I170" s="22">
        <f t="shared" ref="I170:I233" si="89">-H170+K170</f>
        <v>5872.8879999999917</v>
      </c>
      <c r="J170" s="289">
        <f t="shared" ref="J170:J233" si="90">(E170-G170)/G170</f>
        <v>0.22863169670455702</v>
      </c>
      <c r="K170" s="22">
        <f t="shared" ref="K170:K233" si="91">F170*E170</f>
        <v>31560</v>
      </c>
      <c r="L170" s="22">
        <f t="shared" ref="L170:L233" si="92">I170-I169</f>
        <v>568.65599999999904</v>
      </c>
      <c r="M170" s="22">
        <f t="shared" ref="M170:M233" si="93">IF(D170*E170*5/10000&gt;5,D170*E170*5/10000,5)+(D170/1000)*0.6</f>
        <v>5.24</v>
      </c>
      <c r="N170" s="22">
        <f t="shared" ref="N170:N233" si="94">IF(C170="卖",D170*E170/1000,0)</f>
        <v>2.1040000000000001</v>
      </c>
      <c r="O170" s="22"/>
      <c r="P170" s="288">
        <f t="shared" ref="P170:P233" si="95">E170-G170</f>
        <v>0.97881466666666483</v>
      </c>
      <c r="Q170" s="22">
        <f t="shared" ref="Q170:Q233" si="96">(H170-H169)*-1</f>
        <v>2096.655999999999</v>
      </c>
      <c r="R170" s="290"/>
      <c r="S170" s="290">
        <f t="shared" ref="S170:S233" si="97">S169+Q170+O170+R170</f>
        <v>-8081.6419999999962</v>
      </c>
      <c r="T170" s="290">
        <f t="shared" ref="T170:T233" si="98">S170/E170</f>
        <v>-1536.4338403041818</v>
      </c>
      <c r="U170" s="290">
        <f t="shared" ref="U170:U233" si="99">F170+T170</f>
        <v>4463.566159695818</v>
      </c>
      <c r="V170" s="22">
        <f t="shared" ref="V170:V233" si="100">H170+S170</f>
        <v>17605.470000000012</v>
      </c>
      <c r="W170" s="288">
        <f t="shared" ref="W170:W233" si="101">V170/U170</f>
        <v>3.9442610168905361</v>
      </c>
      <c r="X170" s="288">
        <f t="shared" ref="X170:X233" si="102">W170-G170</f>
        <v>-0.33692431644279885</v>
      </c>
      <c r="Y170" s="288">
        <f t="shared" ref="Y170:Y233" si="103">(X170-P170)*-1</f>
        <v>1.3157389831094637</v>
      </c>
      <c r="Z170" s="291">
        <f t="shared" ref="Z170:Z233" si="104">F170/U170</f>
        <v>1.344216661148109</v>
      </c>
      <c r="AA170" s="22">
        <f>SUM(L$2:L374)-SUM(AB$2:AB374)</f>
        <v>-26470.404000000017</v>
      </c>
      <c r="AB170" s="292"/>
      <c r="AC170" s="253">
        <f t="shared" ref="AC170:AC233" si="105">I170/E170*(1-0.0005)</f>
        <v>1115.9603718631163</v>
      </c>
      <c r="AD170" s="253">
        <f t="shared" ref="AD170:AD233" si="106">AC170-F170</f>
        <v>-4884.0396281368839</v>
      </c>
    </row>
    <row r="171" spans="1:30" x14ac:dyDescent="0.25">
      <c r="A171" s="146">
        <v>44162</v>
      </c>
      <c r="B171" s="300"/>
      <c r="C171" s="299" t="s">
        <v>1218</v>
      </c>
      <c r="D171" s="147">
        <v>400</v>
      </c>
      <c r="E171" s="22">
        <v>5.37</v>
      </c>
      <c r="F171" s="147">
        <f t="shared" si="66"/>
        <v>5600</v>
      </c>
      <c r="G171" s="288">
        <f t="shared" si="87"/>
        <v>4.2047321428571447</v>
      </c>
      <c r="H171" s="22">
        <f t="shared" si="88"/>
        <v>23546.500000000011</v>
      </c>
      <c r="I171" s="22">
        <f t="shared" si="89"/>
        <v>6525.4999999999891</v>
      </c>
      <c r="J171" s="289">
        <f t="shared" si="90"/>
        <v>0.27713248253455874</v>
      </c>
      <c r="K171" s="22">
        <f t="shared" si="91"/>
        <v>30072</v>
      </c>
      <c r="L171" s="22">
        <f t="shared" si="92"/>
        <v>652.61199999999735</v>
      </c>
      <c r="M171" s="22">
        <f t="shared" si="93"/>
        <v>5.24</v>
      </c>
      <c r="N171" s="22">
        <f t="shared" si="94"/>
        <v>2.1480000000000001</v>
      </c>
      <c r="O171" s="22"/>
      <c r="P171" s="288">
        <f t="shared" si="95"/>
        <v>1.1652678571428554</v>
      </c>
      <c r="Q171" s="22">
        <f t="shared" si="96"/>
        <v>2140.6119999999974</v>
      </c>
      <c r="R171" s="290"/>
      <c r="S171" s="290">
        <f t="shared" si="97"/>
        <v>-5941.0299999999988</v>
      </c>
      <c r="T171" s="290">
        <f t="shared" si="98"/>
        <v>-1106.3370577281189</v>
      </c>
      <c r="U171" s="290">
        <f t="shared" si="99"/>
        <v>4493.6629422718815</v>
      </c>
      <c r="V171" s="22">
        <f t="shared" si="100"/>
        <v>17605.470000000012</v>
      </c>
      <c r="W171" s="288">
        <f t="shared" si="101"/>
        <v>3.9178439117863912</v>
      </c>
      <c r="X171" s="288">
        <f t="shared" si="102"/>
        <v>-0.28688823107075345</v>
      </c>
      <c r="Y171" s="288">
        <f t="shared" si="103"/>
        <v>1.4521560882136089</v>
      </c>
      <c r="Z171" s="291">
        <f t="shared" si="104"/>
        <v>1.2461993861001026</v>
      </c>
      <c r="AA171" s="22">
        <f>SUM(L$2:L375)-SUM(AB$2:AB375)</f>
        <v>-26470.404000000017</v>
      </c>
      <c r="AB171" s="292"/>
      <c r="AC171" s="253">
        <f t="shared" si="105"/>
        <v>1214.5693202979496</v>
      </c>
      <c r="AD171" s="253">
        <f t="shared" si="106"/>
        <v>-4385.4306797020508</v>
      </c>
    </row>
    <row r="172" spans="1:30" x14ac:dyDescent="0.25">
      <c r="A172" s="146">
        <v>44162</v>
      </c>
      <c r="B172" s="287"/>
      <c r="C172" s="299" t="s">
        <v>1218</v>
      </c>
      <c r="D172" s="147">
        <v>400</v>
      </c>
      <c r="E172" s="22">
        <v>5.46</v>
      </c>
      <c r="F172" s="147">
        <f t="shared" si="66"/>
        <v>5200</v>
      </c>
      <c r="G172" s="288">
        <f t="shared" si="87"/>
        <v>4.1096007692307719</v>
      </c>
      <c r="H172" s="22">
        <f t="shared" si="88"/>
        <v>21369.924000000014</v>
      </c>
      <c r="I172" s="22">
        <f t="shared" si="89"/>
        <v>7022.0759999999864</v>
      </c>
      <c r="J172" s="289">
        <f t="shared" si="90"/>
        <v>0.32859620839081982</v>
      </c>
      <c r="K172" s="22">
        <f t="shared" si="91"/>
        <v>28392</v>
      </c>
      <c r="L172" s="22">
        <f t="shared" si="92"/>
        <v>496.57599999999729</v>
      </c>
      <c r="M172" s="22">
        <f t="shared" si="93"/>
        <v>5.24</v>
      </c>
      <c r="N172" s="22">
        <f t="shared" si="94"/>
        <v>2.1840000000000002</v>
      </c>
      <c r="O172" s="22"/>
      <c r="P172" s="288">
        <f t="shared" si="95"/>
        <v>1.3503992307692281</v>
      </c>
      <c r="Q172" s="22">
        <f t="shared" si="96"/>
        <v>2176.5759999999973</v>
      </c>
      <c r="R172" s="290"/>
      <c r="S172" s="290">
        <f t="shared" si="97"/>
        <v>-3764.4540000000015</v>
      </c>
      <c r="T172" s="290">
        <f t="shared" si="98"/>
        <v>-689.4604395604398</v>
      </c>
      <c r="U172" s="290">
        <f t="shared" si="99"/>
        <v>4510.5395604395599</v>
      </c>
      <c r="V172" s="22">
        <f t="shared" si="100"/>
        <v>17605.470000000012</v>
      </c>
      <c r="W172" s="288">
        <f t="shared" si="101"/>
        <v>3.9031849214696455</v>
      </c>
      <c r="X172" s="288">
        <f t="shared" si="102"/>
        <v>-0.20641584776112643</v>
      </c>
      <c r="Y172" s="288">
        <f t="shared" si="103"/>
        <v>1.5568150785303545</v>
      </c>
      <c r="Z172" s="291">
        <f t="shared" si="104"/>
        <v>1.1528554245721438</v>
      </c>
      <c r="AA172" s="22">
        <f>SUM(L$2:L376)-SUM(AB$2:AB376)</f>
        <v>-26470.404000000017</v>
      </c>
      <c r="AB172" s="292"/>
      <c r="AC172" s="253">
        <f t="shared" si="105"/>
        <v>1285.4514582417557</v>
      </c>
      <c r="AD172" s="253">
        <f t="shared" si="106"/>
        <v>-3914.548541758244</v>
      </c>
    </row>
    <row r="173" spans="1:30" x14ac:dyDescent="0.25">
      <c r="A173" s="146">
        <v>44173</v>
      </c>
      <c r="B173" s="300" t="s">
        <v>1258</v>
      </c>
      <c r="C173" s="299" t="s">
        <v>1257</v>
      </c>
      <c r="D173" s="147">
        <v>400</v>
      </c>
      <c r="E173" s="22">
        <v>5.18</v>
      </c>
      <c r="F173" s="147">
        <f t="shared" si="66"/>
        <v>5600</v>
      </c>
      <c r="G173" s="288">
        <f t="shared" si="87"/>
        <v>4.186993571428574</v>
      </c>
      <c r="H173" s="22">
        <f t="shared" si="88"/>
        <v>23447.164000000015</v>
      </c>
      <c r="I173" s="22">
        <f t="shared" si="89"/>
        <v>5560.8359999999848</v>
      </c>
      <c r="J173" s="289">
        <f t="shared" si="90"/>
        <v>0.23716454578472607</v>
      </c>
      <c r="K173" s="22">
        <f t="shared" si="91"/>
        <v>29008</v>
      </c>
      <c r="L173" s="22">
        <f t="shared" si="92"/>
        <v>-1461.2400000000016</v>
      </c>
      <c r="M173" s="22">
        <f t="shared" si="93"/>
        <v>5.24</v>
      </c>
      <c r="N173" s="22">
        <f t="shared" si="94"/>
        <v>0</v>
      </c>
      <c r="O173" s="22"/>
      <c r="P173" s="288">
        <f t="shared" si="95"/>
        <v>0.99300642857142574</v>
      </c>
      <c r="Q173" s="22">
        <f t="shared" si="96"/>
        <v>-2077.2400000000016</v>
      </c>
      <c r="R173" s="290"/>
      <c r="S173" s="290">
        <f t="shared" si="97"/>
        <v>-5841.6940000000031</v>
      </c>
      <c r="T173" s="290">
        <f t="shared" si="98"/>
        <v>-1127.740154440155</v>
      </c>
      <c r="U173" s="290">
        <f t="shared" si="99"/>
        <v>4472.2598455598454</v>
      </c>
      <c r="V173" s="22">
        <f t="shared" si="100"/>
        <v>17605.470000000012</v>
      </c>
      <c r="W173" s="288">
        <f t="shared" si="101"/>
        <v>3.9365937150273362</v>
      </c>
      <c r="X173" s="288">
        <f t="shared" si="102"/>
        <v>-0.25039985640123774</v>
      </c>
      <c r="Y173" s="288">
        <f t="shared" si="103"/>
        <v>1.2434062849726635</v>
      </c>
      <c r="Z173" s="291">
        <f t="shared" si="104"/>
        <v>1.2521633790039723</v>
      </c>
      <c r="AA173" s="22">
        <f>SUM(L$2:L377)-SUM(AB$2:AB377)</f>
        <v>-26470.404000000017</v>
      </c>
      <c r="AB173" s="292"/>
      <c r="AC173" s="253">
        <f t="shared" si="105"/>
        <v>1072.9837030888004</v>
      </c>
      <c r="AD173" s="253">
        <f t="shared" si="106"/>
        <v>-4527.0162969111998</v>
      </c>
    </row>
    <row r="174" spans="1:30" x14ac:dyDescent="0.25">
      <c r="A174" s="146">
        <v>44176</v>
      </c>
      <c r="B174" s="287"/>
      <c r="C174" s="299" t="s">
        <v>1264</v>
      </c>
      <c r="D174" s="147">
        <v>400</v>
      </c>
      <c r="E174" s="22">
        <v>5.07</v>
      </c>
      <c r="F174" s="147">
        <f t="shared" si="66"/>
        <v>6000</v>
      </c>
      <c r="G174" s="288">
        <f t="shared" si="87"/>
        <v>4.2467340000000027</v>
      </c>
      <c r="H174" s="22">
        <f t="shared" si="88"/>
        <v>25480.404000000017</v>
      </c>
      <c r="I174" s="22">
        <f t="shared" si="89"/>
        <v>4939.5959999999832</v>
      </c>
      <c r="J174" s="289">
        <f t="shared" si="90"/>
        <v>0.19385862170788118</v>
      </c>
      <c r="K174" s="22">
        <f t="shared" si="91"/>
        <v>30420</v>
      </c>
      <c r="L174" s="22">
        <f t="shared" si="92"/>
        <v>-621.2400000000016</v>
      </c>
      <c r="M174" s="22">
        <f t="shared" si="93"/>
        <v>5.24</v>
      </c>
      <c r="N174" s="22">
        <f t="shared" si="94"/>
        <v>0</v>
      </c>
      <c r="O174" s="22"/>
      <c r="P174" s="288">
        <f t="shared" si="95"/>
        <v>0.82326599999999761</v>
      </c>
      <c r="Q174" s="22">
        <f t="shared" si="96"/>
        <v>-2033.2400000000016</v>
      </c>
      <c r="R174" s="290"/>
      <c r="S174" s="290">
        <f t="shared" si="97"/>
        <v>-7874.9340000000047</v>
      </c>
      <c r="T174" s="290">
        <f t="shared" si="98"/>
        <v>-1553.241420118344</v>
      </c>
      <c r="U174" s="290">
        <f t="shared" si="99"/>
        <v>4446.7585798816563</v>
      </c>
      <c r="V174" s="22">
        <f t="shared" si="100"/>
        <v>17605.470000000012</v>
      </c>
      <c r="W174" s="288">
        <f t="shared" si="101"/>
        <v>3.9591692878610369</v>
      </c>
      <c r="X174" s="288">
        <f t="shared" si="102"/>
        <v>-0.28756471213896573</v>
      </c>
      <c r="Y174" s="288">
        <f t="shared" si="103"/>
        <v>1.1108307121389633</v>
      </c>
      <c r="Z174" s="291">
        <f t="shared" si="104"/>
        <v>1.3492974471664889</v>
      </c>
      <c r="AA174" s="22">
        <f>SUM(L$2:L378)-SUM(AB$2:AB378)</f>
        <v>-26470.404000000017</v>
      </c>
      <c r="AB174" s="292"/>
      <c r="AC174" s="253">
        <f t="shared" si="105"/>
        <v>973.79215029585464</v>
      </c>
      <c r="AD174" s="253">
        <f t="shared" si="106"/>
        <v>-5026.2078497041457</v>
      </c>
    </row>
    <row r="175" spans="1:30" x14ac:dyDescent="0.25">
      <c r="A175" s="146"/>
      <c r="B175" s="287"/>
      <c r="C175" s="299"/>
      <c r="D175" s="147"/>
      <c r="E175" s="22"/>
      <c r="F175" s="147">
        <f t="shared" si="66"/>
        <v>6000</v>
      </c>
      <c r="G175" s="288">
        <f t="shared" si="87"/>
        <v>4.2475673333333361</v>
      </c>
      <c r="H175" s="22">
        <f t="shared" si="88"/>
        <v>25485.404000000017</v>
      </c>
      <c r="I175" s="22">
        <f t="shared" si="89"/>
        <v>-25485.404000000017</v>
      </c>
      <c r="J175" s="289">
        <f t="shared" si="90"/>
        <v>-1</v>
      </c>
      <c r="K175" s="22">
        <f t="shared" si="91"/>
        <v>0</v>
      </c>
      <c r="L175" s="22">
        <f t="shared" si="92"/>
        <v>-30425</v>
      </c>
      <c r="M175" s="22">
        <f t="shared" si="93"/>
        <v>5</v>
      </c>
      <c r="N175" s="22">
        <f t="shared" si="94"/>
        <v>0</v>
      </c>
      <c r="O175" s="22"/>
      <c r="P175" s="288">
        <f t="shared" si="95"/>
        <v>-4.2475673333333361</v>
      </c>
      <c r="Q175" s="22">
        <f t="shared" si="96"/>
        <v>-5</v>
      </c>
      <c r="R175" s="290"/>
      <c r="S175" s="290">
        <f t="shared" si="97"/>
        <v>-7879.9340000000047</v>
      </c>
      <c r="T175" s="290" t="e">
        <f t="shared" si="98"/>
        <v>#DIV/0!</v>
      </c>
      <c r="U175" s="290" t="e">
        <f t="shared" si="99"/>
        <v>#DIV/0!</v>
      </c>
      <c r="V175" s="22">
        <f t="shared" si="100"/>
        <v>17605.470000000012</v>
      </c>
      <c r="W175" s="288" t="e">
        <f t="shared" si="101"/>
        <v>#DIV/0!</v>
      </c>
      <c r="X175" s="288" t="e">
        <f t="shared" si="102"/>
        <v>#DIV/0!</v>
      </c>
      <c r="Y175" s="288" t="e">
        <f t="shared" si="103"/>
        <v>#DIV/0!</v>
      </c>
      <c r="Z175" s="291" t="e">
        <f t="shared" si="104"/>
        <v>#DIV/0!</v>
      </c>
      <c r="AA175" s="22">
        <f>SUM(L$2:L379)-SUM(AB$2:AB379)</f>
        <v>-26470.404000000017</v>
      </c>
      <c r="AB175" s="292"/>
      <c r="AC175" s="253" t="e">
        <f t="shared" si="105"/>
        <v>#DIV/0!</v>
      </c>
      <c r="AD175" s="253" t="e">
        <f t="shared" si="106"/>
        <v>#DIV/0!</v>
      </c>
    </row>
    <row r="176" spans="1:30" x14ac:dyDescent="0.25">
      <c r="A176" s="146"/>
      <c r="B176" s="287"/>
      <c r="C176" s="299"/>
      <c r="D176" s="147"/>
      <c r="E176" s="22"/>
      <c r="F176" s="147">
        <f t="shared" si="66"/>
        <v>6000</v>
      </c>
      <c r="G176" s="288">
        <f t="shared" si="87"/>
        <v>4.2484006666666696</v>
      </c>
      <c r="H176" s="22">
        <f t="shared" si="88"/>
        <v>25490.404000000017</v>
      </c>
      <c r="I176" s="22">
        <f t="shared" si="89"/>
        <v>-25490.404000000017</v>
      </c>
      <c r="J176" s="289">
        <f t="shared" si="90"/>
        <v>-1</v>
      </c>
      <c r="K176" s="22">
        <f t="shared" si="91"/>
        <v>0</v>
      </c>
      <c r="L176" s="22">
        <f t="shared" si="92"/>
        <v>-5</v>
      </c>
      <c r="M176" s="22">
        <f t="shared" si="93"/>
        <v>5</v>
      </c>
      <c r="N176" s="22">
        <f t="shared" si="94"/>
        <v>0</v>
      </c>
      <c r="O176" s="22"/>
      <c r="P176" s="288">
        <f t="shared" si="95"/>
        <v>-4.2484006666666696</v>
      </c>
      <c r="Q176" s="22">
        <f t="shared" si="96"/>
        <v>-5</v>
      </c>
      <c r="R176" s="290"/>
      <c r="S176" s="290">
        <f t="shared" si="97"/>
        <v>-7884.9340000000047</v>
      </c>
      <c r="T176" s="290" t="e">
        <f t="shared" si="98"/>
        <v>#DIV/0!</v>
      </c>
      <c r="U176" s="290" t="e">
        <f t="shared" si="99"/>
        <v>#DIV/0!</v>
      </c>
      <c r="V176" s="22">
        <f t="shared" si="100"/>
        <v>17605.470000000012</v>
      </c>
      <c r="W176" s="288" t="e">
        <f t="shared" si="101"/>
        <v>#DIV/0!</v>
      </c>
      <c r="X176" s="288" t="e">
        <f t="shared" si="102"/>
        <v>#DIV/0!</v>
      </c>
      <c r="Y176" s="288" t="e">
        <f t="shared" si="103"/>
        <v>#DIV/0!</v>
      </c>
      <c r="Z176" s="291" t="e">
        <f t="shared" si="104"/>
        <v>#DIV/0!</v>
      </c>
      <c r="AA176" s="22">
        <f>SUM(L$2:L380)-SUM(AB$2:AB380)</f>
        <v>-26470.404000000017</v>
      </c>
      <c r="AB176" s="292"/>
      <c r="AC176" s="253" t="e">
        <f t="shared" si="105"/>
        <v>#DIV/0!</v>
      </c>
      <c r="AD176" s="253" t="e">
        <f t="shared" si="106"/>
        <v>#DIV/0!</v>
      </c>
    </row>
    <row r="177" spans="1:30" x14ac:dyDescent="0.25">
      <c r="A177" s="146"/>
      <c r="B177" s="287"/>
      <c r="C177" s="299"/>
      <c r="D177" s="147"/>
      <c r="E177" s="22"/>
      <c r="F177" s="147">
        <f t="shared" si="66"/>
        <v>6000</v>
      </c>
      <c r="G177" s="288">
        <f t="shared" si="87"/>
        <v>4.2492340000000031</v>
      </c>
      <c r="H177" s="22">
        <f t="shared" si="88"/>
        <v>25495.404000000017</v>
      </c>
      <c r="I177" s="22">
        <f t="shared" si="89"/>
        <v>-25495.404000000017</v>
      </c>
      <c r="J177" s="289">
        <f t="shared" si="90"/>
        <v>-1</v>
      </c>
      <c r="K177" s="22">
        <f t="shared" si="91"/>
        <v>0</v>
      </c>
      <c r="L177" s="22">
        <f t="shared" si="92"/>
        <v>-5</v>
      </c>
      <c r="M177" s="22">
        <f t="shared" si="93"/>
        <v>5</v>
      </c>
      <c r="N177" s="22">
        <f t="shared" si="94"/>
        <v>0</v>
      </c>
      <c r="O177" s="22"/>
      <c r="P177" s="288">
        <f t="shared" si="95"/>
        <v>-4.2492340000000031</v>
      </c>
      <c r="Q177" s="22">
        <f t="shared" si="96"/>
        <v>-5</v>
      </c>
      <c r="R177" s="290"/>
      <c r="S177" s="290">
        <f t="shared" si="97"/>
        <v>-7889.9340000000047</v>
      </c>
      <c r="T177" s="290" t="e">
        <f t="shared" si="98"/>
        <v>#DIV/0!</v>
      </c>
      <c r="U177" s="290" t="e">
        <f t="shared" si="99"/>
        <v>#DIV/0!</v>
      </c>
      <c r="V177" s="22">
        <f t="shared" si="100"/>
        <v>17605.470000000012</v>
      </c>
      <c r="W177" s="288" t="e">
        <f t="shared" si="101"/>
        <v>#DIV/0!</v>
      </c>
      <c r="X177" s="288" t="e">
        <f t="shared" si="102"/>
        <v>#DIV/0!</v>
      </c>
      <c r="Y177" s="288" t="e">
        <f t="shared" si="103"/>
        <v>#DIV/0!</v>
      </c>
      <c r="Z177" s="291" t="e">
        <f t="shared" si="104"/>
        <v>#DIV/0!</v>
      </c>
      <c r="AA177" s="22">
        <f>SUM(L$2:L381)-SUM(AB$2:AB381)</f>
        <v>-26470.404000000017</v>
      </c>
      <c r="AB177" s="292"/>
      <c r="AC177" s="253" t="e">
        <f t="shared" si="105"/>
        <v>#DIV/0!</v>
      </c>
      <c r="AD177" s="253" t="e">
        <f t="shared" si="106"/>
        <v>#DIV/0!</v>
      </c>
    </row>
    <row r="178" spans="1:30" x14ac:dyDescent="0.25">
      <c r="A178" s="146"/>
      <c r="B178" s="287"/>
      <c r="C178" s="299"/>
      <c r="D178" s="147"/>
      <c r="E178" s="22"/>
      <c r="F178" s="147">
        <f t="shared" si="66"/>
        <v>6000</v>
      </c>
      <c r="G178" s="288">
        <f t="shared" si="87"/>
        <v>4.2500673333333365</v>
      </c>
      <c r="H178" s="22">
        <f t="shared" si="88"/>
        <v>25500.404000000017</v>
      </c>
      <c r="I178" s="22">
        <f t="shared" si="89"/>
        <v>-25500.404000000017</v>
      </c>
      <c r="J178" s="289">
        <f t="shared" si="90"/>
        <v>-1</v>
      </c>
      <c r="K178" s="22">
        <f t="shared" si="91"/>
        <v>0</v>
      </c>
      <c r="L178" s="22">
        <f t="shared" si="92"/>
        <v>-5</v>
      </c>
      <c r="M178" s="22">
        <f t="shared" si="93"/>
        <v>5</v>
      </c>
      <c r="N178" s="22">
        <f t="shared" si="94"/>
        <v>0</v>
      </c>
      <c r="O178" s="22"/>
      <c r="P178" s="288">
        <f t="shared" si="95"/>
        <v>-4.2500673333333365</v>
      </c>
      <c r="Q178" s="22">
        <f t="shared" si="96"/>
        <v>-5</v>
      </c>
      <c r="R178" s="290"/>
      <c r="S178" s="290">
        <f t="shared" si="97"/>
        <v>-7894.9340000000047</v>
      </c>
      <c r="T178" s="290" t="e">
        <f t="shared" si="98"/>
        <v>#DIV/0!</v>
      </c>
      <c r="U178" s="290" t="e">
        <f t="shared" si="99"/>
        <v>#DIV/0!</v>
      </c>
      <c r="V178" s="22">
        <f t="shared" si="100"/>
        <v>17605.470000000012</v>
      </c>
      <c r="W178" s="288" t="e">
        <f t="shared" si="101"/>
        <v>#DIV/0!</v>
      </c>
      <c r="X178" s="288" t="e">
        <f t="shared" si="102"/>
        <v>#DIV/0!</v>
      </c>
      <c r="Y178" s="288" t="e">
        <f t="shared" si="103"/>
        <v>#DIV/0!</v>
      </c>
      <c r="Z178" s="291" t="e">
        <f t="shared" si="104"/>
        <v>#DIV/0!</v>
      </c>
      <c r="AA178" s="22">
        <f>SUM(L$2:L382)-SUM(AB$2:AB382)</f>
        <v>-26470.404000000017</v>
      </c>
      <c r="AB178" s="292"/>
      <c r="AC178" s="253" t="e">
        <f t="shared" si="105"/>
        <v>#DIV/0!</v>
      </c>
      <c r="AD178" s="253" t="e">
        <f t="shared" si="106"/>
        <v>#DIV/0!</v>
      </c>
    </row>
    <row r="179" spans="1:30" x14ac:dyDescent="0.25">
      <c r="A179" s="146"/>
      <c r="B179" s="287"/>
      <c r="C179" s="299"/>
      <c r="D179" s="147"/>
      <c r="E179" s="22"/>
      <c r="F179" s="147">
        <f t="shared" si="66"/>
        <v>6000</v>
      </c>
      <c r="G179" s="288">
        <f t="shared" si="87"/>
        <v>4.2509006666666691</v>
      </c>
      <c r="H179" s="22">
        <f t="shared" si="88"/>
        <v>25505.404000000017</v>
      </c>
      <c r="I179" s="22">
        <f t="shared" si="89"/>
        <v>-25505.404000000017</v>
      </c>
      <c r="J179" s="289">
        <f t="shared" si="90"/>
        <v>-1</v>
      </c>
      <c r="K179" s="22">
        <f t="shared" si="91"/>
        <v>0</v>
      </c>
      <c r="L179" s="22">
        <f t="shared" si="92"/>
        <v>-5</v>
      </c>
      <c r="M179" s="22">
        <f t="shared" si="93"/>
        <v>5</v>
      </c>
      <c r="N179" s="22">
        <f t="shared" si="94"/>
        <v>0</v>
      </c>
      <c r="O179" s="22"/>
      <c r="P179" s="288">
        <f t="shared" si="95"/>
        <v>-4.2509006666666691</v>
      </c>
      <c r="Q179" s="22">
        <f t="shared" si="96"/>
        <v>-5</v>
      </c>
      <c r="R179" s="290"/>
      <c r="S179" s="290">
        <f t="shared" si="97"/>
        <v>-7899.9340000000047</v>
      </c>
      <c r="T179" s="290" t="e">
        <f t="shared" si="98"/>
        <v>#DIV/0!</v>
      </c>
      <c r="U179" s="290" t="e">
        <f t="shared" si="99"/>
        <v>#DIV/0!</v>
      </c>
      <c r="V179" s="22">
        <f t="shared" si="100"/>
        <v>17605.470000000012</v>
      </c>
      <c r="W179" s="288" t="e">
        <f t="shared" si="101"/>
        <v>#DIV/0!</v>
      </c>
      <c r="X179" s="288" t="e">
        <f t="shared" si="102"/>
        <v>#DIV/0!</v>
      </c>
      <c r="Y179" s="288" t="e">
        <f t="shared" si="103"/>
        <v>#DIV/0!</v>
      </c>
      <c r="Z179" s="291" t="e">
        <f t="shared" si="104"/>
        <v>#DIV/0!</v>
      </c>
      <c r="AA179" s="22">
        <f>SUM(L$2:L383)-SUM(AB$2:AB383)</f>
        <v>-26470.404000000017</v>
      </c>
      <c r="AB179" s="292"/>
      <c r="AC179" s="253" t="e">
        <f t="shared" si="105"/>
        <v>#DIV/0!</v>
      </c>
      <c r="AD179" s="253" t="e">
        <f t="shared" si="106"/>
        <v>#DIV/0!</v>
      </c>
    </row>
    <row r="180" spans="1:30" x14ac:dyDescent="0.25">
      <c r="A180" s="146"/>
      <c r="B180" s="287"/>
      <c r="C180" s="299"/>
      <c r="D180" s="147"/>
      <c r="E180" s="22"/>
      <c r="F180" s="147">
        <f t="shared" si="66"/>
        <v>6000</v>
      </c>
      <c r="G180" s="288">
        <f t="shared" si="87"/>
        <v>4.2517340000000026</v>
      </c>
      <c r="H180" s="22">
        <f t="shared" si="88"/>
        <v>25510.404000000017</v>
      </c>
      <c r="I180" s="22">
        <f t="shared" si="89"/>
        <v>-25510.404000000017</v>
      </c>
      <c r="J180" s="289">
        <f t="shared" si="90"/>
        <v>-1</v>
      </c>
      <c r="K180" s="22">
        <f t="shared" si="91"/>
        <v>0</v>
      </c>
      <c r="L180" s="22">
        <f t="shared" si="92"/>
        <v>-5</v>
      </c>
      <c r="M180" s="22">
        <f t="shared" si="93"/>
        <v>5</v>
      </c>
      <c r="N180" s="22">
        <f t="shared" si="94"/>
        <v>0</v>
      </c>
      <c r="O180" s="22"/>
      <c r="P180" s="288">
        <f t="shared" si="95"/>
        <v>-4.2517340000000026</v>
      </c>
      <c r="Q180" s="22">
        <f t="shared" si="96"/>
        <v>-5</v>
      </c>
      <c r="R180" s="290"/>
      <c r="S180" s="290">
        <f t="shared" si="97"/>
        <v>-7904.9340000000047</v>
      </c>
      <c r="T180" s="290" t="e">
        <f t="shared" si="98"/>
        <v>#DIV/0!</v>
      </c>
      <c r="U180" s="290" t="e">
        <f t="shared" si="99"/>
        <v>#DIV/0!</v>
      </c>
      <c r="V180" s="22">
        <f t="shared" si="100"/>
        <v>17605.470000000012</v>
      </c>
      <c r="W180" s="288" t="e">
        <f t="shared" si="101"/>
        <v>#DIV/0!</v>
      </c>
      <c r="X180" s="288" t="e">
        <f t="shared" si="102"/>
        <v>#DIV/0!</v>
      </c>
      <c r="Y180" s="288" t="e">
        <f t="shared" si="103"/>
        <v>#DIV/0!</v>
      </c>
      <c r="Z180" s="291" t="e">
        <f t="shared" si="104"/>
        <v>#DIV/0!</v>
      </c>
      <c r="AA180" s="22">
        <f>SUM(L$2:L384)-SUM(AB$2:AB384)</f>
        <v>-26470.404000000017</v>
      </c>
      <c r="AB180" s="292"/>
      <c r="AC180" s="253" t="e">
        <f t="shared" si="105"/>
        <v>#DIV/0!</v>
      </c>
      <c r="AD180" s="253" t="e">
        <f t="shared" si="106"/>
        <v>#DIV/0!</v>
      </c>
    </row>
    <row r="181" spans="1:30" x14ac:dyDescent="0.25">
      <c r="A181" s="146"/>
      <c r="B181" s="287"/>
      <c r="C181" s="299"/>
      <c r="D181" s="147"/>
      <c r="E181" s="22"/>
      <c r="F181" s="147">
        <f t="shared" si="66"/>
        <v>6000</v>
      </c>
      <c r="G181" s="288">
        <f t="shared" si="87"/>
        <v>4.252567333333336</v>
      </c>
      <c r="H181" s="22">
        <f t="shared" si="88"/>
        <v>25515.404000000017</v>
      </c>
      <c r="I181" s="22">
        <f t="shared" si="89"/>
        <v>-25515.404000000017</v>
      </c>
      <c r="J181" s="289">
        <f t="shared" si="90"/>
        <v>-1</v>
      </c>
      <c r="K181" s="22">
        <f t="shared" si="91"/>
        <v>0</v>
      </c>
      <c r="L181" s="22">
        <f t="shared" si="92"/>
        <v>-5</v>
      </c>
      <c r="M181" s="22">
        <f t="shared" si="93"/>
        <v>5</v>
      </c>
      <c r="N181" s="22">
        <f t="shared" si="94"/>
        <v>0</v>
      </c>
      <c r="O181" s="22"/>
      <c r="P181" s="288">
        <f t="shared" si="95"/>
        <v>-4.252567333333336</v>
      </c>
      <c r="Q181" s="22">
        <f t="shared" si="96"/>
        <v>-5</v>
      </c>
      <c r="R181" s="290"/>
      <c r="S181" s="290">
        <f t="shared" si="97"/>
        <v>-7909.9340000000047</v>
      </c>
      <c r="T181" s="290" t="e">
        <f t="shared" si="98"/>
        <v>#DIV/0!</v>
      </c>
      <c r="U181" s="290" t="e">
        <f t="shared" si="99"/>
        <v>#DIV/0!</v>
      </c>
      <c r="V181" s="22">
        <f t="shared" si="100"/>
        <v>17605.470000000012</v>
      </c>
      <c r="W181" s="288" t="e">
        <f t="shared" si="101"/>
        <v>#DIV/0!</v>
      </c>
      <c r="X181" s="288" t="e">
        <f t="shared" si="102"/>
        <v>#DIV/0!</v>
      </c>
      <c r="Y181" s="288" t="e">
        <f t="shared" si="103"/>
        <v>#DIV/0!</v>
      </c>
      <c r="Z181" s="291" t="e">
        <f t="shared" si="104"/>
        <v>#DIV/0!</v>
      </c>
      <c r="AA181" s="22">
        <f>SUM(L$2:L385)-SUM(AB$2:AB385)</f>
        <v>-26470.404000000017</v>
      </c>
      <c r="AB181" s="292"/>
      <c r="AC181" s="253" t="e">
        <f t="shared" si="105"/>
        <v>#DIV/0!</v>
      </c>
      <c r="AD181" s="253" t="e">
        <f t="shared" si="106"/>
        <v>#DIV/0!</v>
      </c>
    </row>
    <row r="182" spans="1:30" x14ac:dyDescent="0.25">
      <c r="A182" s="146"/>
      <c r="B182" s="287"/>
      <c r="C182" s="299"/>
      <c r="D182" s="147"/>
      <c r="E182" s="22"/>
      <c r="F182" s="147">
        <f t="shared" si="66"/>
        <v>6000</v>
      </c>
      <c r="G182" s="288">
        <f t="shared" si="87"/>
        <v>4.2534006666666695</v>
      </c>
      <c r="H182" s="22">
        <f t="shared" si="88"/>
        <v>25520.404000000017</v>
      </c>
      <c r="I182" s="22">
        <f t="shared" si="89"/>
        <v>-25520.404000000017</v>
      </c>
      <c r="J182" s="289">
        <f t="shared" si="90"/>
        <v>-1</v>
      </c>
      <c r="K182" s="22">
        <f t="shared" si="91"/>
        <v>0</v>
      </c>
      <c r="L182" s="22">
        <f t="shared" si="92"/>
        <v>-5</v>
      </c>
      <c r="M182" s="22">
        <f t="shared" si="93"/>
        <v>5</v>
      </c>
      <c r="N182" s="22">
        <f t="shared" si="94"/>
        <v>0</v>
      </c>
      <c r="O182" s="22"/>
      <c r="P182" s="288">
        <f t="shared" si="95"/>
        <v>-4.2534006666666695</v>
      </c>
      <c r="Q182" s="22">
        <f t="shared" si="96"/>
        <v>-5</v>
      </c>
      <c r="R182" s="290"/>
      <c r="S182" s="290">
        <f t="shared" si="97"/>
        <v>-7914.9340000000047</v>
      </c>
      <c r="T182" s="290" t="e">
        <f t="shared" si="98"/>
        <v>#DIV/0!</v>
      </c>
      <c r="U182" s="290" t="e">
        <f t="shared" si="99"/>
        <v>#DIV/0!</v>
      </c>
      <c r="V182" s="22">
        <f t="shared" si="100"/>
        <v>17605.470000000012</v>
      </c>
      <c r="W182" s="288" t="e">
        <f t="shared" si="101"/>
        <v>#DIV/0!</v>
      </c>
      <c r="X182" s="288" t="e">
        <f t="shared" si="102"/>
        <v>#DIV/0!</v>
      </c>
      <c r="Y182" s="288" t="e">
        <f t="shared" si="103"/>
        <v>#DIV/0!</v>
      </c>
      <c r="Z182" s="291" t="e">
        <f t="shared" si="104"/>
        <v>#DIV/0!</v>
      </c>
      <c r="AA182" s="22">
        <f>SUM(L$2:L386)-SUM(AB$2:AB386)</f>
        <v>-26470.404000000017</v>
      </c>
      <c r="AB182" s="292"/>
      <c r="AC182" s="253" t="e">
        <f t="shared" si="105"/>
        <v>#DIV/0!</v>
      </c>
      <c r="AD182" s="253" t="e">
        <f t="shared" si="106"/>
        <v>#DIV/0!</v>
      </c>
    </row>
    <row r="183" spans="1:30" x14ac:dyDescent="0.25">
      <c r="A183" s="146"/>
      <c r="B183" s="287"/>
      <c r="C183" s="299"/>
      <c r="D183" s="147"/>
      <c r="E183" s="22"/>
      <c r="F183" s="147">
        <f t="shared" si="66"/>
        <v>6000</v>
      </c>
      <c r="G183" s="288">
        <f t="shared" si="87"/>
        <v>4.254234000000003</v>
      </c>
      <c r="H183" s="22">
        <f t="shared" si="88"/>
        <v>25525.404000000017</v>
      </c>
      <c r="I183" s="22">
        <f t="shared" si="89"/>
        <v>-25525.404000000017</v>
      </c>
      <c r="J183" s="289">
        <f t="shared" si="90"/>
        <v>-1</v>
      </c>
      <c r="K183" s="22">
        <f t="shared" si="91"/>
        <v>0</v>
      </c>
      <c r="L183" s="22">
        <f t="shared" si="92"/>
        <v>-5</v>
      </c>
      <c r="M183" s="22">
        <f t="shared" si="93"/>
        <v>5</v>
      </c>
      <c r="N183" s="22">
        <f t="shared" si="94"/>
        <v>0</v>
      </c>
      <c r="O183" s="22"/>
      <c r="P183" s="288">
        <f t="shared" si="95"/>
        <v>-4.254234000000003</v>
      </c>
      <c r="Q183" s="22">
        <f t="shared" si="96"/>
        <v>-5</v>
      </c>
      <c r="R183" s="290"/>
      <c r="S183" s="290">
        <f t="shared" si="97"/>
        <v>-7919.9340000000047</v>
      </c>
      <c r="T183" s="290" t="e">
        <f t="shared" si="98"/>
        <v>#DIV/0!</v>
      </c>
      <c r="U183" s="290" t="e">
        <f t="shared" si="99"/>
        <v>#DIV/0!</v>
      </c>
      <c r="V183" s="22">
        <f t="shared" si="100"/>
        <v>17605.470000000012</v>
      </c>
      <c r="W183" s="288" t="e">
        <f t="shared" si="101"/>
        <v>#DIV/0!</v>
      </c>
      <c r="X183" s="288" t="e">
        <f t="shared" si="102"/>
        <v>#DIV/0!</v>
      </c>
      <c r="Y183" s="288" t="e">
        <f t="shared" si="103"/>
        <v>#DIV/0!</v>
      </c>
      <c r="Z183" s="291" t="e">
        <f t="shared" si="104"/>
        <v>#DIV/0!</v>
      </c>
      <c r="AA183" s="22">
        <f>SUM(L$2:L387)-SUM(AB$2:AB387)</f>
        <v>-26470.404000000017</v>
      </c>
      <c r="AB183" s="292"/>
      <c r="AC183" s="253" t="e">
        <f t="shared" si="105"/>
        <v>#DIV/0!</v>
      </c>
      <c r="AD183" s="253" t="e">
        <f t="shared" si="106"/>
        <v>#DIV/0!</v>
      </c>
    </row>
    <row r="184" spans="1:30" x14ac:dyDescent="0.25">
      <c r="A184" s="146"/>
      <c r="B184" s="287"/>
      <c r="C184" s="299"/>
      <c r="D184" s="16"/>
      <c r="E184" s="15"/>
      <c r="F184" s="147">
        <f t="shared" si="66"/>
        <v>6000</v>
      </c>
      <c r="G184" s="288">
        <f t="shared" si="87"/>
        <v>4.2550673333333364</v>
      </c>
      <c r="H184" s="22">
        <f t="shared" si="88"/>
        <v>25530.404000000017</v>
      </c>
      <c r="I184" s="22">
        <f t="shared" si="89"/>
        <v>-25530.404000000017</v>
      </c>
      <c r="J184" s="289">
        <f t="shared" si="90"/>
        <v>-1</v>
      </c>
      <c r="K184" s="22">
        <f t="shared" si="91"/>
        <v>0</v>
      </c>
      <c r="L184" s="22">
        <f t="shared" si="92"/>
        <v>-5</v>
      </c>
      <c r="M184" s="22">
        <f t="shared" si="93"/>
        <v>5</v>
      </c>
      <c r="N184" s="22">
        <f t="shared" si="94"/>
        <v>0</v>
      </c>
      <c r="O184" s="22"/>
      <c r="P184" s="288">
        <f t="shared" si="95"/>
        <v>-4.2550673333333364</v>
      </c>
      <c r="Q184" s="22">
        <f t="shared" si="96"/>
        <v>-5</v>
      </c>
      <c r="R184" s="290"/>
      <c r="S184" s="290">
        <f t="shared" si="97"/>
        <v>-7924.9340000000047</v>
      </c>
      <c r="T184" s="290" t="e">
        <f t="shared" si="98"/>
        <v>#DIV/0!</v>
      </c>
      <c r="U184" s="290" t="e">
        <f t="shared" si="99"/>
        <v>#DIV/0!</v>
      </c>
      <c r="V184" s="22">
        <f t="shared" si="100"/>
        <v>17605.470000000012</v>
      </c>
      <c r="W184" s="288" t="e">
        <f t="shared" si="101"/>
        <v>#DIV/0!</v>
      </c>
      <c r="X184" s="288" t="e">
        <f t="shared" si="102"/>
        <v>#DIV/0!</v>
      </c>
      <c r="Y184" s="288" t="e">
        <f t="shared" si="103"/>
        <v>#DIV/0!</v>
      </c>
      <c r="Z184" s="291" t="e">
        <f t="shared" si="104"/>
        <v>#DIV/0!</v>
      </c>
      <c r="AA184" s="22">
        <f>SUM(L$2:L388)-SUM(AB$2:AB388)</f>
        <v>-26470.404000000017</v>
      </c>
      <c r="AB184" s="292"/>
      <c r="AC184" s="253" t="e">
        <f t="shared" si="105"/>
        <v>#DIV/0!</v>
      </c>
      <c r="AD184" s="253" t="e">
        <f t="shared" si="106"/>
        <v>#DIV/0!</v>
      </c>
    </row>
    <row r="185" spans="1:30" x14ac:dyDescent="0.25">
      <c r="A185" s="402"/>
      <c r="B185" s="287"/>
      <c r="C185" s="299"/>
      <c r="D185" s="147"/>
      <c r="E185" s="22"/>
      <c r="F185" s="147"/>
      <c r="G185" s="288" t="e">
        <f t="shared" si="87"/>
        <v>#DIV/0!</v>
      </c>
      <c r="H185" s="22">
        <f t="shared" si="88"/>
        <v>25535.404000000017</v>
      </c>
      <c r="I185" s="22">
        <f t="shared" si="89"/>
        <v>-25535.404000000017</v>
      </c>
      <c r="J185" s="289" t="e">
        <f t="shared" si="90"/>
        <v>#DIV/0!</v>
      </c>
      <c r="K185" s="22">
        <f t="shared" si="91"/>
        <v>0</v>
      </c>
      <c r="L185" s="22">
        <f t="shared" si="92"/>
        <v>-5</v>
      </c>
      <c r="M185" s="22">
        <f t="shared" si="93"/>
        <v>5</v>
      </c>
      <c r="N185" s="22">
        <f t="shared" si="94"/>
        <v>0</v>
      </c>
      <c r="O185" s="22"/>
      <c r="P185" s="288" t="e">
        <f t="shared" si="95"/>
        <v>#DIV/0!</v>
      </c>
      <c r="Q185" s="22">
        <f t="shared" si="96"/>
        <v>-5</v>
      </c>
      <c r="R185" s="290"/>
      <c r="S185" s="290">
        <f t="shared" si="97"/>
        <v>-7929.9340000000047</v>
      </c>
      <c r="T185" s="290" t="e">
        <f t="shared" si="98"/>
        <v>#DIV/0!</v>
      </c>
      <c r="U185" s="290" t="e">
        <f t="shared" si="99"/>
        <v>#DIV/0!</v>
      </c>
      <c r="V185" s="22">
        <f t="shared" si="100"/>
        <v>17605.470000000012</v>
      </c>
      <c r="W185" s="288" t="e">
        <f t="shared" si="101"/>
        <v>#DIV/0!</v>
      </c>
      <c r="X185" s="288" t="e">
        <f t="shared" si="102"/>
        <v>#DIV/0!</v>
      </c>
      <c r="Y185" s="288" t="e">
        <f t="shared" si="103"/>
        <v>#DIV/0!</v>
      </c>
      <c r="Z185" s="291" t="e">
        <f t="shared" si="104"/>
        <v>#DIV/0!</v>
      </c>
      <c r="AA185" s="22">
        <f>SUM(L$2:L389)-SUM(AB$2:AB389)</f>
        <v>-26470.404000000017</v>
      </c>
      <c r="AB185" s="292"/>
      <c r="AC185" s="253" t="e">
        <f t="shared" si="105"/>
        <v>#DIV/0!</v>
      </c>
      <c r="AD185" s="253" t="e">
        <f t="shared" si="106"/>
        <v>#DIV/0!</v>
      </c>
    </row>
    <row r="186" spans="1:30" x14ac:dyDescent="0.25">
      <c r="A186" s="402"/>
      <c r="B186" s="287"/>
      <c r="C186" s="299"/>
      <c r="D186" s="147"/>
      <c r="E186" s="22"/>
      <c r="F186" s="147"/>
      <c r="G186" s="288" t="e">
        <f t="shared" si="87"/>
        <v>#DIV/0!</v>
      </c>
      <c r="H186" s="22">
        <f t="shared" si="88"/>
        <v>25540.404000000017</v>
      </c>
      <c r="I186" s="22">
        <f t="shared" si="89"/>
        <v>-25540.404000000017</v>
      </c>
      <c r="J186" s="289" t="e">
        <f t="shared" si="90"/>
        <v>#DIV/0!</v>
      </c>
      <c r="K186" s="22">
        <f t="shared" si="91"/>
        <v>0</v>
      </c>
      <c r="L186" s="22">
        <f t="shared" si="92"/>
        <v>-5</v>
      </c>
      <c r="M186" s="22">
        <f t="shared" si="93"/>
        <v>5</v>
      </c>
      <c r="N186" s="22">
        <f t="shared" si="94"/>
        <v>0</v>
      </c>
      <c r="O186" s="22"/>
      <c r="P186" s="288" t="e">
        <f t="shared" si="95"/>
        <v>#DIV/0!</v>
      </c>
      <c r="Q186" s="22">
        <f t="shared" si="96"/>
        <v>-5</v>
      </c>
      <c r="R186" s="290"/>
      <c r="S186" s="290">
        <f t="shared" si="97"/>
        <v>-7934.9340000000047</v>
      </c>
      <c r="T186" s="290" t="e">
        <f t="shared" si="98"/>
        <v>#DIV/0!</v>
      </c>
      <c r="U186" s="290" t="e">
        <f t="shared" si="99"/>
        <v>#DIV/0!</v>
      </c>
      <c r="V186" s="22">
        <f t="shared" si="100"/>
        <v>17605.470000000012</v>
      </c>
      <c r="W186" s="288" t="e">
        <f t="shared" si="101"/>
        <v>#DIV/0!</v>
      </c>
      <c r="X186" s="288" t="e">
        <f t="shared" si="102"/>
        <v>#DIV/0!</v>
      </c>
      <c r="Y186" s="288" t="e">
        <f t="shared" si="103"/>
        <v>#DIV/0!</v>
      </c>
      <c r="Z186" s="291" t="e">
        <f t="shared" si="104"/>
        <v>#DIV/0!</v>
      </c>
      <c r="AA186" s="22">
        <f>SUM(L$2:L390)-SUM(AB$2:AB390)</f>
        <v>-26470.404000000017</v>
      </c>
      <c r="AB186" s="292"/>
      <c r="AC186" s="253" t="e">
        <f t="shared" si="105"/>
        <v>#DIV/0!</v>
      </c>
      <c r="AD186" s="253" t="e">
        <f t="shared" si="106"/>
        <v>#DIV/0!</v>
      </c>
    </row>
    <row r="187" spans="1:30" x14ac:dyDescent="0.25">
      <c r="A187" s="402"/>
      <c r="B187" s="287"/>
      <c r="C187" s="299"/>
      <c r="D187" s="147"/>
      <c r="E187" s="22"/>
      <c r="F187" s="147"/>
      <c r="G187" s="288" t="e">
        <f t="shared" si="87"/>
        <v>#DIV/0!</v>
      </c>
      <c r="H187" s="22">
        <f t="shared" si="88"/>
        <v>25545.404000000017</v>
      </c>
      <c r="I187" s="22">
        <f t="shared" si="89"/>
        <v>-25545.404000000017</v>
      </c>
      <c r="J187" s="289" t="e">
        <f t="shared" si="90"/>
        <v>#DIV/0!</v>
      </c>
      <c r="K187" s="22">
        <f t="shared" si="91"/>
        <v>0</v>
      </c>
      <c r="L187" s="22">
        <f t="shared" si="92"/>
        <v>-5</v>
      </c>
      <c r="M187" s="22">
        <f t="shared" si="93"/>
        <v>5</v>
      </c>
      <c r="N187" s="22">
        <f t="shared" si="94"/>
        <v>0</v>
      </c>
      <c r="O187" s="22"/>
      <c r="P187" s="288" t="e">
        <f t="shared" si="95"/>
        <v>#DIV/0!</v>
      </c>
      <c r="Q187" s="22">
        <f t="shared" si="96"/>
        <v>-5</v>
      </c>
      <c r="R187" s="290"/>
      <c r="S187" s="290">
        <f t="shared" si="97"/>
        <v>-7939.9340000000047</v>
      </c>
      <c r="T187" s="290" t="e">
        <f t="shared" si="98"/>
        <v>#DIV/0!</v>
      </c>
      <c r="U187" s="290" t="e">
        <f t="shared" si="99"/>
        <v>#DIV/0!</v>
      </c>
      <c r="V187" s="22">
        <f t="shared" si="100"/>
        <v>17605.470000000012</v>
      </c>
      <c r="W187" s="288" t="e">
        <f t="shared" si="101"/>
        <v>#DIV/0!</v>
      </c>
      <c r="X187" s="288" t="e">
        <f t="shared" si="102"/>
        <v>#DIV/0!</v>
      </c>
      <c r="Y187" s="288" t="e">
        <f t="shared" si="103"/>
        <v>#DIV/0!</v>
      </c>
      <c r="Z187" s="291" t="e">
        <f t="shared" si="104"/>
        <v>#DIV/0!</v>
      </c>
      <c r="AA187" s="22">
        <f>SUM(L$2:L391)-SUM(AB$2:AB391)</f>
        <v>-26470.404000000017</v>
      </c>
      <c r="AB187" s="292"/>
      <c r="AC187" s="253" t="e">
        <f t="shared" si="105"/>
        <v>#DIV/0!</v>
      </c>
      <c r="AD187" s="253" t="e">
        <f t="shared" si="106"/>
        <v>#DIV/0!</v>
      </c>
    </row>
    <row r="188" spans="1:30" x14ac:dyDescent="0.25">
      <c r="A188" s="402"/>
      <c r="B188" s="287"/>
      <c r="C188" s="299"/>
      <c r="D188" s="147"/>
      <c r="E188" s="22"/>
      <c r="F188" s="147"/>
      <c r="G188" s="288" t="e">
        <f t="shared" si="87"/>
        <v>#DIV/0!</v>
      </c>
      <c r="H188" s="22">
        <f t="shared" si="88"/>
        <v>25550.404000000017</v>
      </c>
      <c r="I188" s="22">
        <f t="shared" si="89"/>
        <v>-25550.404000000017</v>
      </c>
      <c r="J188" s="289" t="e">
        <f t="shared" si="90"/>
        <v>#DIV/0!</v>
      </c>
      <c r="K188" s="22">
        <f t="shared" si="91"/>
        <v>0</v>
      </c>
      <c r="L188" s="22">
        <f t="shared" si="92"/>
        <v>-5</v>
      </c>
      <c r="M188" s="22">
        <f t="shared" si="93"/>
        <v>5</v>
      </c>
      <c r="N188" s="22">
        <f t="shared" si="94"/>
        <v>0</v>
      </c>
      <c r="O188" s="22"/>
      <c r="P188" s="288" t="e">
        <f t="shared" si="95"/>
        <v>#DIV/0!</v>
      </c>
      <c r="Q188" s="22">
        <f t="shared" si="96"/>
        <v>-5</v>
      </c>
      <c r="R188" s="290"/>
      <c r="S188" s="290">
        <f t="shared" si="97"/>
        <v>-7944.9340000000047</v>
      </c>
      <c r="T188" s="290" t="e">
        <f t="shared" si="98"/>
        <v>#DIV/0!</v>
      </c>
      <c r="U188" s="290" t="e">
        <f t="shared" si="99"/>
        <v>#DIV/0!</v>
      </c>
      <c r="V188" s="22">
        <f t="shared" si="100"/>
        <v>17605.470000000012</v>
      </c>
      <c r="W188" s="288" t="e">
        <f t="shared" si="101"/>
        <v>#DIV/0!</v>
      </c>
      <c r="X188" s="288" t="e">
        <f t="shared" si="102"/>
        <v>#DIV/0!</v>
      </c>
      <c r="Y188" s="288" t="e">
        <f t="shared" si="103"/>
        <v>#DIV/0!</v>
      </c>
      <c r="Z188" s="291" t="e">
        <f t="shared" si="104"/>
        <v>#DIV/0!</v>
      </c>
      <c r="AA188" s="22">
        <f>SUM(L$2:L392)-SUM(AB$2:AB392)</f>
        <v>-26470.404000000017</v>
      </c>
      <c r="AB188" s="292"/>
      <c r="AC188" s="253" t="e">
        <f t="shared" si="105"/>
        <v>#DIV/0!</v>
      </c>
      <c r="AD188" s="253" t="e">
        <f t="shared" si="106"/>
        <v>#DIV/0!</v>
      </c>
    </row>
    <row r="189" spans="1:30" x14ac:dyDescent="0.25">
      <c r="A189" s="402"/>
      <c r="B189" s="287"/>
      <c r="C189" s="299"/>
      <c r="D189" s="147"/>
      <c r="E189" s="22"/>
      <c r="F189" s="147"/>
      <c r="G189" s="288" t="e">
        <f t="shared" si="87"/>
        <v>#DIV/0!</v>
      </c>
      <c r="H189" s="22">
        <f t="shared" si="88"/>
        <v>25555.404000000017</v>
      </c>
      <c r="I189" s="22">
        <f t="shared" si="89"/>
        <v>-25555.404000000017</v>
      </c>
      <c r="J189" s="289" t="e">
        <f t="shared" si="90"/>
        <v>#DIV/0!</v>
      </c>
      <c r="K189" s="22">
        <f t="shared" si="91"/>
        <v>0</v>
      </c>
      <c r="L189" s="22">
        <f t="shared" si="92"/>
        <v>-5</v>
      </c>
      <c r="M189" s="22">
        <f t="shared" si="93"/>
        <v>5</v>
      </c>
      <c r="N189" s="22">
        <f t="shared" si="94"/>
        <v>0</v>
      </c>
      <c r="O189" s="22"/>
      <c r="P189" s="288" t="e">
        <f t="shared" si="95"/>
        <v>#DIV/0!</v>
      </c>
      <c r="Q189" s="22">
        <f t="shared" si="96"/>
        <v>-5</v>
      </c>
      <c r="R189" s="290"/>
      <c r="S189" s="290">
        <f t="shared" si="97"/>
        <v>-7949.9340000000047</v>
      </c>
      <c r="T189" s="290" t="e">
        <f t="shared" si="98"/>
        <v>#DIV/0!</v>
      </c>
      <c r="U189" s="290" t="e">
        <f t="shared" si="99"/>
        <v>#DIV/0!</v>
      </c>
      <c r="V189" s="22">
        <f t="shared" si="100"/>
        <v>17605.470000000012</v>
      </c>
      <c r="W189" s="288" t="e">
        <f t="shared" si="101"/>
        <v>#DIV/0!</v>
      </c>
      <c r="X189" s="288" t="e">
        <f t="shared" si="102"/>
        <v>#DIV/0!</v>
      </c>
      <c r="Y189" s="288" t="e">
        <f t="shared" si="103"/>
        <v>#DIV/0!</v>
      </c>
      <c r="Z189" s="291" t="e">
        <f t="shared" si="104"/>
        <v>#DIV/0!</v>
      </c>
      <c r="AA189" s="22">
        <f>SUM(L$2:L393)-SUM(AB$2:AB393)</f>
        <v>-26470.404000000017</v>
      </c>
      <c r="AB189" s="292"/>
      <c r="AC189" s="253" t="e">
        <f t="shared" si="105"/>
        <v>#DIV/0!</v>
      </c>
      <c r="AD189" s="253" t="e">
        <f t="shared" si="106"/>
        <v>#DIV/0!</v>
      </c>
    </row>
    <row r="190" spans="1:30" x14ac:dyDescent="0.25">
      <c r="A190" s="402"/>
      <c r="B190" s="287"/>
      <c r="C190" s="299"/>
      <c r="D190" s="147"/>
      <c r="E190" s="22"/>
      <c r="F190" s="147"/>
      <c r="G190" s="288" t="e">
        <f t="shared" si="87"/>
        <v>#DIV/0!</v>
      </c>
      <c r="H190" s="22">
        <f t="shared" si="88"/>
        <v>25560.404000000017</v>
      </c>
      <c r="I190" s="22">
        <f t="shared" si="89"/>
        <v>-25560.404000000017</v>
      </c>
      <c r="J190" s="289" t="e">
        <f t="shared" si="90"/>
        <v>#DIV/0!</v>
      </c>
      <c r="K190" s="22">
        <f t="shared" si="91"/>
        <v>0</v>
      </c>
      <c r="L190" s="22">
        <f t="shared" si="92"/>
        <v>-5</v>
      </c>
      <c r="M190" s="22">
        <f t="shared" si="93"/>
        <v>5</v>
      </c>
      <c r="N190" s="22">
        <f t="shared" si="94"/>
        <v>0</v>
      </c>
      <c r="O190" s="22"/>
      <c r="P190" s="288" t="e">
        <f t="shared" si="95"/>
        <v>#DIV/0!</v>
      </c>
      <c r="Q190" s="22">
        <f t="shared" si="96"/>
        <v>-5</v>
      </c>
      <c r="R190" s="290"/>
      <c r="S190" s="290">
        <f t="shared" si="97"/>
        <v>-7954.9340000000047</v>
      </c>
      <c r="T190" s="290" t="e">
        <f t="shared" si="98"/>
        <v>#DIV/0!</v>
      </c>
      <c r="U190" s="290" t="e">
        <f t="shared" si="99"/>
        <v>#DIV/0!</v>
      </c>
      <c r="V190" s="22">
        <f t="shared" si="100"/>
        <v>17605.470000000012</v>
      </c>
      <c r="W190" s="288" t="e">
        <f t="shared" si="101"/>
        <v>#DIV/0!</v>
      </c>
      <c r="X190" s="288" t="e">
        <f t="shared" si="102"/>
        <v>#DIV/0!</v>
      </c>
      <c r="Y190" s="288" t="e">
        <f t="shared" si="103"/>
        <v>#DIV/0!</v>
      </c>
      <c r="Z190" s="291" t="e">
        <f t="shared" si="104"/>
        <v>#DIV/0!</v>
      </c>
      <c r="AA190" s="22">
        <f>SUM(L$2:L394)-SUM(AB$2:AB394)</f>
        <v>-26470.404000000017</v>
      </c>
      <c r="AB190" s="292"/>
      <c r="AC190" s="253" t="e">
        <f t="shared" si="105"/>
        <v>#DIV/0!</v>
      </c>
      <c r="AD190" s="253" t="e">
        <f t="shared" si="106"/>
        <v>#DIV/0!</v>
      </c>
    </row>
    <row r="191" spans="1:30" x14ac:dyDescent="0.25">
      <c r="A191" s="402"/>
      <c r="B191" s="287"/>
      <c r="C191" s="299"/>
      <c r="D191" s="147"/>
      <c r="E191" s="22"/>
      <c r="F191" s="147"/>
      <c r="G191" s="288" t="e">
        <f t="shared" si="87"/>
        <v>#DIV/0!</v>
      </c>
      <c r="H191" s="22">
        <f t="shared" si="88"/>
        <v>25565.404000000017</v>
      </c>
      <c r="I191" s="22">
        <f t="shared" si="89"/>
        <v>-25565.404000000017</v>
      </c>
      <c r="J191" s="289" t="e">
        <f t="shared" si="90"/>
        <v>#DIV/0!</v>
      </c>
      <c r="K191" s="22">
        <f t="shared" si="91"/>
        <v>0</v>
      </c>
      <c r="L191" s="22">
        <f t="shared" si="92"/>
        <v>-5</v>
      </c>
      <c r="M191" s="22">
        <f t="shared" si="93"/>
        <v>5</v>
      </c>
      <c r="N191" s="22">
        <f t="shared" si="94"/>
        <v>0</v>
      </c>
      <c r="O191" s="22"/>
      <c r="P191" s="288" t="e">
        <f t="shared" si="95"/>
        <v>#DIV/0!</v>
      </c>
      <c r="Q191" s="22">
        <f t="shared" si="96"/>
        <v>-5</v>
      </c>
      <c r="R191" s="290"/>
      <c r="S191" s="290">
        <f t="shared" si="97"/>
        <v>-7959.9340000000047</v>
      </c>
      <c r="T191" s="290" t="e">
        <f t="shared" si="98"/>
        <v>#DIV/0!</v>
      </c>
      <c r="U191" s="290" t="e">
        <f t="shared" si="99"/>
        <v>#DIV/0!</v>
      </c>
      <c r="V191" s="22">
        <f t="shared" si="100"/>
        <v>17605.470000000012</v>
      </c>
      <c r="W191" s="288" t="e">
        <f t="shared" si="101"/>
        <v>#DIV/0!</v>
      </c>
      <c r="X191" s="288" t="e">
        <f t="shared" si="102"/>
        <v>#DIV/0!</v>
      </c>
      <c r="Y191" s="288" t="e">
        <f t="shared" si="103"/>
        <v>#DIV/0!</v>
      </c>
      <c r="Z191" s="291" t="e">
        <f t="shared" si="104"/>
        <v>#DIV/0!</v>
      </c>
      <c r="AA191" s="22">
        <f>SUM(L$2:L395)-SUM(AB$2:AB395)</f>
        <v>-26470.404000000017</v>
      </c>
      <c r="AB191" s="292"/>
      <c r="AC191" s="253" t="e">
        <f t="shared" si="105"/>
        <v>#DIV/0!</v>
      </c>
      <c r="AD191" s="253" t="e">
        <f t="shared" si="106"/>
        <v>#DIV/0!</v>
      </c>
    </row>
    <row r="192" spans="1:30" x14ac:dyDescent="0.25">
      <c r="A192" s="402"/>
      <c r="B192" s="287"/>
      <c r="C192" s="299"/>
      <c r="D192" s="147"/>
      <c r="E192" s="22"/>
      <c r="F192" s="147"/>
      <c r="G192" s="288" t="e">
        <f t="shared" si="87"/>
        <v>#DIV/0!</v>
      </c>
      <c r="H192" s="22">
        <f t="shared" si="88"/>
        <v>25570.404000000017</v>
      </c>
      <c r="I192" s="22">
        <f t="shared" si="89"/>
        <v>-25570.404000000017</v>
      </c>
      <c r="J192" s="289" t="e">
        <f t="shared" si="90"/>
        <v>#DIV/0!</v>
      </c>
      <c r="K192" s="22">
        <f t="shared" si="91"/>
        <v>0</v>
      </c>
      <c r="L192" s="22">
        <f t="shared" si="92"/>
        <v>-5</v>
      </c>
      <c r="M192" s="22">
        <f t="shared" si="93"/>
        <v>5</v>
      </c>
      <c r="N192" s="22">
        <f t="shared" si="94"/>
        <v>0</v>
      </c>
      <c r="O192" s="22"/>
      <c r="P192" s="288" t="e">
        <f t="shared" si="95"/>
        <v>#DIV/0!</v>
      </c>
      <c r="Q192" s="22">
        <f t="shared" si="96"/>
        <v>-5</v>
      </c>
      <c r="R192" s="290"/>
      <c r="S192" s="290">
        <f t="shared" si="97"/>
        <v>-7964.9340000000047</v>
      </c>
      <c r="T192" s="290" t="e">
        <f t="shared" si="98"/>
        <v>#DIV/0!</v>
      </c>
      <c r="U192" s="290" t="e">
        <f t="shared" si="99"/>
        <v>#DIV/0!</v>
      </c>
      <c r="V192" s="22">
        <f t="shared" si="100"/>
        <v>17605.470000000012</v>
      </c>
      <c r="W192" s="288" t="e">
        <f t="shared" si="101"/>
        <v>#DIV/0!</v>
      </c>
      <c r="X192" s="288" t="e">
        <f t="shared" si="102"/>
        <v>#DIV/0!</v>
      </c>
      <c r="Y192" s="288" t="e">
        <f t="shared" si="103"/>
        <v>#DIV/0!</v>
      </c>
      <c r="Z192" s="291" t="e">
        <f t="shared" si="104"/>
        <v>#DIV/0!</v>
      </c>
      <c r="AA192" s="22">
        <f>SUM(L$2:L396)-SUM(AB$2:AB396)</f>
        <v>-26470.404000000017</v>
      </c>
      <c r="AB192" s="292"/>
      <c r="AC192" s="253" t="e">
        <f t="shared" si="105"/>
        <v>#DIV/0!</v>
      </c>
      <c r="AD192" s="253" t="e">
        <f t="shared" si="106"/>
        <v>#DIV/0!</v>
      </c>
    </row>
    <row r="193" spans="1:30" x14ac:dyDescent="0.25">
      <c r="A193" s="402"/>
      <c r="B193" s="287"/>
      <c r="C193" s="299"/>
      <c r="D193" s="147"/>
      <c r="E193" s="22"/>
      <c r="F193" s="147"/>
      <c r="G193" s="288" t="e">
        <f t="shared" si="87"/>
        <v>#DIV/0!</v>
      </c>
      <c r="H193" s="22">
        <f t="shared" si="88"/>
        <v>25575.404000000017</v>
      </c>
      <c r="I193" s="22">
        <f t="shared" si="89"/>
        <v>-25575.404000000017</v>
      </c>
      <c r="J193" s="289" t="e">
        <f t="shared" si="90"/>
        <v>#DIV/0!</v>
      </c>
      <c r="K193" s="22">
        <f t="shared" si="91"/>
        <v>0</v>
      </c>
      <c r="L193" s="22">
        <f t="shared" si="92"/>
        <v>-5</v>
      </c>
      <c r="M193" s="22">
        <f t="shared" si="93"/>
        <v>5</v>
      </c>
      <c r="N193" s="22">
        <f t="shared" si="94"/>
        <v>0</v>
      </c>
      <c r="O193" s="22"/>
      <c r="P193" s="288" t="e">
        <f t="shared" si="95"/>
        <v>#DIV/0!</v>
      </c>
      <c r="Q193" s="22">
        <f t="shared" si="96"/>
        <v>-5</v>
      </c>
      <c r="R193" s="290"/>
      <c r="S193" s="290">
        <f t="shared" si="97"/>
        <v>-7969.9340000000047</v>
      </c>
      <c r="T193" s="290" t="e">
        <f t="shared" si="98"/>
        <v>#DIV/0!</v>
      </c>
      <c r="U193" s="290" t="e">
        <f t="shared" si="99"/>
        <v>#DIV/0!</v>
      </c>
      <c r="V193" s="22">
        <f t="shared" si="100"/>
        <v>17605.470000000012</v>
      </c>
      <c r="W193" s="288" t="e">
        <f t="shared" si="101"/>
        <v>#DIV/0!</v>
      </c>
      <c r="X193" s="288" t="e">
        <f t="shared" si="102"/>
        <v>#DIV/0!</v>
      </c>
      <c r="Y193" s="288" t="e">
        <f t="shared" si="103"/>
        <v>#DIV/0!</v>
      </c>
      <c r="Z193" s="291" t="e">
        <f t="shared" si="104"/>
        <v>#DIV/0!</v>
      </c>
      <c r="AA193" s="22">
        <f>SUM(L$2:L397)-SUM(AB$2:AB397)</f>
        <v>-26470.404000000017</v>
      </c>
      <c r="AB193" s="292"/>
      <c r="AC193" s="253" t="e">
        <f t="shared" si="105"/>
        <v>#DIV/0!</v>
      </c>
      <c r="AD193" s="253" t="e">
        <f t="shared" si="106"/>
        <v>#DIV/0!</v>
      </c>
    </row>
    <row r="194" spans="1:30" x14ac:dyDescent="0.25">
      <c r="A194" s="402"/>
      <c r="B194" s="287"/>
      <c r="C194" s="299"/>
      <c r="D194" s="147"/>
      <c r="E194" s="22"/>
      <c r="F194" s="147"/>
      <c r="G194" s="288" t="e">
        <f t="shared" si="87"/>
        <v>#DIV/0!</v>
      </c>
      <c r="H194" s="22">
        <f t="shared" si="88"/>
        <v>25580.404000000017</v>
      </c>
      <c r="I194" s="22">
        <f t="shared" si="89"/>
        <v>-25580.404000000017</v>
      </c>
      <c r="J194" s="289" t="e">
        <f t="shared" si="90"/>
        <v>#DIV/0!</v>
      </c>
      <c r="K194" s="22">
        <f t="shared" si="91"/>
        <v>0</v>
      </c>
      <c r="L194" s="22">
        <f t="shared" si="92"/>
        <v>-5</v>
      </c>
      <c r="M194" s="22">
        <f t="shared" si="93"/>
        <v>5</v>
      </c>
      <c r="N194" s="22">
        <f t="shared" si="94"/>
        <v>0</v>
      </c>
      <c r="O194" s="22"/>
      <c r="P194" s="288" t="e">
        <f t="shared" si="95"/>
        <v>#DIV/0!</v>
      </c>
      <c r="Q194" s="22">
        <f t="shared" si="96"/>
        <v>-5</v>
      </c>
      <c r="R194" s="290"/>
      <c r="S194" s="290">
        <f t="shared" si="97"/>
        <v>-7974.9340000000047</v>
      </c>
      <c r="T194" s="290" t="e">
        <f t="shared" si="98"/>
        <v>#DIV/0!</v>
      </c>
      <c r="U194" s="290" t="e">
        <f t="shared" si="99"/>
        <v>#DIV/0!</v>
      </c>
      <c r="V194" s="22">
        <f t="shared" si="100"/>
        <v>17605.470000000012</v>
      </c>
      <c r="W194" s="288" t="e">
        <f t="shared" si="101"/>
        <v>#DIV/0!</v>
      </c>
      <c r="X194" s="288" t="e">
        <f t="shared" si="102"/>
        <v>#DIV/0!</v>
      </c>
      <c r="Y194" s="288" t="e">
        <f t="shared" si="103"/>
        <v>#DIV/0!</v>
      </c>
      <c r="Z194" s="291" t="e">
        <f t="shared" si="104"/>
        <v>#DIV/0!</v>
      </c>
      <c r="AA194" s="22">
        <f>SUM(L$2:L398)-SUM(AB$2:AB398)</f>
        <v>-26470.404000000017</v>
      </c>
      <c r="AB194" s="292"/>
      <c r="AC194" s="253" t="e">
        <f t="shared" si="105"/>
        <v>#DIV/0!</v>
      </c>
      <c r="AD194" s="253" t="e">
        <f t="shared" si="106"/>
        <v>#DIV/0!</v>
      </c>
    </row>
    <row r="195" spans="1:30" x14ac:dyDescent="0.25">
      <c r="A195" s="402"/>
      <c r="B195" s="287"/>
      <c r="C195" s="299"/>
      <c r="D195" s="147"/>
      <c r="E195" s="22"/>
      <c r="F195" s="147"/>
      <c r="G195" s="288" t="e">
        <f t="shared" si="87"/>
        <v>#DIV/0!</v>
      </c>
      <c r="H195" s="22">
        <f t="shared" si="88"/>
        <v>25585.404000000017</v>
      </c>
      <c r="I195" s="22">
        <f t="shared" si="89"/>
        <v>-25585.404000000017</v>
      </c>
      <c r="J195" s="289" t="e">
        <f t="shared" si="90"/>
        <v>#DIV/0!</v>
      </c>
      <c r="K195" s="22">
        <f t="shared" si="91"/>
        <v>0</v>
      </c>
      <c r="L195" s="22">
        <f t="shared" si="92"/>
        <v>-5</v>
      </c>
      <c r="M195" s="22">
        <f t="shared" si="93"/>
        <v>5</v>
      </c>
      <c r="N195" s="22">
        <f t="shared" si="94"/>
        <v>0</v>
      </c>
      <c r="O195" s="22"/>
      <c r="P195" s="288" t="e">
        <f t="shared" si="95"/>
        <v>#DIV/0!</v>
      </c>
      <c r="Q195" s="22">
        <f t="shared" si="96"/>
        <v>-5</v>
      </c>
      <c r="R195" s="290"/>
      <c r="S195" s="290">
        <f t="shared" si="97"/>
        <v>-7979.9340000000047</v>
      </c>
      <c r="T195" s="290" t="e">
        <f t="shared" si="98"/>
        <v>#DIV/0!</v>
      </c>
      <c r="U195" s="290" t="e">
        <f t="shared" si="99"/>
        <v>#DIV/0!</v>
      </c>
      <c r="V195" s="22">
        <f t="shared" si="100"/>
        <v>17605.470000000012</v>
      </c>
      <c r="W195" s="288" t="e">
        <f t="shared" si="101"/>
        <v>#DIV/0!</v>
      </c>
      <c r="X195" s="288" t="e">
        <f t="shared" si="102"/>
        <v>#DIV/0!</v>
      </c>
      <c r="Y195" s="288" t="e">
        <f t="shared" si="103"/>
        <v>#DIV/0!</v>
      </c>
      <c r="Z195" s="291" t="e">
        <f t="shared" si="104"/>
        <v>#DIV/0!</v>
      </c>
      <c r="AA195" s="22">
        <f>SUM(L$2:L399)-SUM(AB$2:AB399)</f>
        <v>-26470.404000000017</v>
      </c>
      <c r="AB195" s="292"/>
      <c r="AC195" s="253" t="e">
        <f t="shared" si="105"/>
        <v>#DIV/0!</v>
      </c>
      <c r="AD195" s="253" t="e">
        <f t="shared" si="106"/>
        <v>#DIV/0!</v>
      </c>
    </row>
    <row r="196" spans="1:30" x14ac:dyDescent="0.25">
      <c r="A196" s="402"/>
      <c r="B196" s="287"/>
      <c r="C196" s="299"/>
      <c r="D196" s="147"/>
      <c r="E196" s="22"/>
      <c r="F196" s="147"/>
      <c r="G196" s="288" t="e">
        <f t="shared" si="87"/>
        <v>#DIV/0!</v>
      </c>
      <c r="H196" s="22">
        <f t="shared" si="88"/>
        <v>25590.404000000017</v>
      </c>
      <c r="I196" s="22">
        <f t="shared" si="89"/>
        <v>-25590.404000000017</v>
      </c>
      <c r="J196" s="289" t="e">
        <f t="shared" si="90"/>
        <v>#DIV/0!</v>
      </c>
      <c r="K196" s="22">
        <f t="shared" si="91"/>
        <v>0</v>
      </c>
      <c r="L196" s="22">
        <f t="shared" si="92"/>
        <v>-5</v>
      </c>
      <c r="M196" s="22">
        <f t="shared" si="93"/>
        <v>5</v>
      </c>
      <c r="N196" s="22">
        <f t="shared" si="94"/>
        <v>0</v>
      </c>
      <c r="O196" s="22"/>
      <c r="P196" s="288" t="e">
        <f t="shared" si="95"/>
        <v>#DIV/0!</v>
      </c>
      <c r="Q196" s="22">
        <f t="shared" si="96"/>
        <v>-5</v>
      </c>
      <c r="R196" s="290"/>
      <c r="S196" s="290">
        <f t="shared" si="97"/>
        <v>-7984.9340000000047</v>
      </c>
      <c r="T196" s="290" t="e">
        <f t="shared" si="98"/>
        <v>#DIV/0!</v>
      </c>
      <c r="U196" s="290" t="e">
        <f t="shared" si="99"/>
        <v>#DIV/0!</v>
      </c>
      <c r="V196" s="22">
        <f t="shared" si="100"/>
        <v>17605.470000000012</v>
      </c>
      <c r="W196" s="288" t="e">
        <f t="shared" si="101"/>
        <v>#DIV/0!</v>
      </c>
      <c r="X196" s="288" t="e">
        <f t="shared" si="102"/>
        <v>#DIV/0!</v>
      </c>
      <c r="Y196" s="288" t="e">
        <f t="shared" si="103"/>
        <v>#DIV/0!</v>
      </c>
      <c r="Z196" s="291" t="e">
        <f t="shared" si="104"/>
        <v>#DIV/0!</v>
      </c>
      <c r="AA196" s="22">
        <f>SUM(L$2:L400)-SUM(AB$2:AB400)</f>
        <v>-26470.404000000017</v>
      </c>
      <c r="AB196" s="292"/>
      <c r="AC196" s="253" t="e">
        <f t="shared" si="105"/>
        <v>#DIV/0!</v>
      </c>
      <c r="AD196" s="253" t="e">
        <f t="shared" si="106"/>
        <v>#DIV/0!</v>
      </c>
    </row>
    <row r="197" spans="1:30" x14ac:dyDescent="0.25">
      <c r="A197" s="402"/>
      <c r="B197" s="287"/>
      <c r="C197" s="299"/>
      <c r="D197" s="147"/>
      <c r="E197" s="22"/>
      <c r="F197" s="147"/>
      <c r="G197" s="288" t="e">
        <f t="shared" si="87"/>
        <v>#DIV/0!</v>
      </c>
      <c r="H197" s="22">
        <f t="shared" si="88"/>
        <v>25595.404000000017</v>
      </c>
      <c r="I197" s="22">
        <f t="shared" si="89"/>
        <v>-25595.404000000017</v>
      </c>
      <c r="J197" s="289" t="e">
        <f t="shared" si="90"/>
        <v>#DIV/0!</v>
      </c>
      <c r="K197" s="22">
        <f t="shared" si="91"/>
        <v>0</v>
      </c>
      <c r="L197" s="22">
        <f t="shared" si="92"/>
        <v>-5</v>
      </c>
      <c r="M197" s="22">
        <f t="shared" si="93"/>
        <v>5</v>
      </c>
      <c r="N197" s="22">
        <f t="shared" si="94"/>
        <v>0</v>
      </c>
      <c r="O197" s="22"/>
      <c r="P197" s="288" t="e">
        <f t="shared" si="95"/>
        <v>#DIV/0!</v>
      </c>
      <c r="Q197" s="22">
        <f t="shared" si="96"/>
        <v>-5</v>
      </c>
      <c r="R197" s="290"/>
      <c r="S197" s="290">
        <f t="shared" si="97"/>
        <v>-7989.9340000000047</v>
      </c>
      <c r="T197" s="290" t="e">
        <f t="shared" si="98"/>
        <v>#DIV/0!</v>
      </c>
      <c r="U197" s="290" t="e">
        <f t="shared" si="99"/>
        <v>#DIV/0!</v>
      </c>
      <c r="V197" s="22">
        <f t="shared" si="100"/>
        <v>17605.470000000012</v>
      </c>
      <c r="W197" s="288" t="e">
        <f t="shared" si="101"/>
        <v>#DIV/0!</v>
      </c>
      <c r="X197" s="288" t="e">
        <f t="shared" si="102"/>
        <v>#DIV/0!</v>
      </c>
      <c r="Y197" s="288" t="e">
        <f t="shared" si="103"/>
        <v>#DIV/0!</v>
      </c>
      <c r="Z197" s="291" t="e">
        <f t="shared" si="104"/>
        <v>#DIV/0!</v>
      </c>
      <c r="AA197" s="22">
        <f>SUM(L$2:L401)-SUM(AB$2:AB401)</f>
        <v>-26470.404000000017</v>
      </c>
      <c r="AB197" s="292"/>
      <c r="AC197" s="253" t="e">
        <f t="shared" si="105"/>
        <v>#DIV/0!</v>
      </c>
      <c r="AD197" s="253" t="e">
        <f t="shared" si="106"/>
        <v>#DIV/0!</v>
      </c>
    </row>
    <row r="198" spans="1:30" x14ac:dyDescent="0.25">
      <c r="A198" s="402"/>
      <c r="B198" s="287"/>
      <c r="C198" s="299"/>
      <c r="D198" s="147"/>
      <c r="E198" s="22"/>
      <c r="F198" s="147"/>
      <c r="G198" s="288" t="e">
        <f t="shared" si="87"/>
        <v>#DIV/0!</v>
      </c>
      <c r="H198" s="22">
        <f t="shared" si="88"/>
        <v>25600.404000000017</v>
      </c>
      <c r="I198" s="22">
        <f t="shared" si="89"/>
        <v>-25600.404000000017</v>
      </c>
      <c r="J198" s="289" t="e">
        <f t="shared" si="90"/>
        <v>#DIV/0!</v>
      </c>
      <c r="K198" s="22">
        <f t="shared" si="91"/>
        <v>0</v>
      </c>
      <c r="L198" s="22">
        <f t="shared" si="92"/>
        <v>-5</v>
      </c>
      <c r="M198" s="22">
        <f t="shared" si="93"/>
        <v>5</v>
      </c>
      <c r="N198" s="22">
        <f t="shared" si="94"/>
        <v>0</v>
      </c>
      <c r="O198" s="22"/>
      <c r="P198" s="288" t="e">
        <f t="shared" si="95"/>
        <v>#DIV/0!</v>
      </c>
      <c r="Q198" s="22">
        <f t="shared" si="96"/>
        <v>-5</v>
      </c>
      <c r="R198" s="290"/>
      <c r="S198" s="290">
        <f t="shared" si="97"/>
        <v>-7994.9340000000047</v>
      </c>
      <c r="T198" s="290" t="e">
        <f t="shared" si="98"/>
        <v>#DIV/0!</v>
      </c>
      <c r="U198" s="290" t="e">
        <f t="shared" si="99"/>
        <v>#DIV/0!</v>
      </c>
      <c r="V198" s="22">
        <f t="shared" si="100"/>
        <v>17605.470000000012</v>
      </c>
      <c r="W198" s="288" t="e">
        <f t="shared" si="101"/>
        <v>#DIV/0!</v>
      </c>
      <c r="X198" s="288" t="e">
        <f t="shared" si="102"/>
        <v>#DIV/0!</v>
      </c>
      <c r="Y198" s="288" t="e">
        <f t="shared" si="103"/>
        <v>#DIV/0!</v>
      </c>
      <c r="Z198" s="291" t="e">
        <f t="shared" si="104"/>
        <v>#DIV/0!</v>
      </c>
      <c r="AA198" s="22">
        <f>SUM(L$2:L402)-SUM(AB$2:AB402)</f>
        <v>-26470.404000000017</v>
      </c>
      <c r="AB198" s="292"/>
      <c r="AC198" s="253" t="e">
        <f t="shared" si="105"/>
        <v>#DIV/0!</v>
      </c>
      <c r="AD198" s="253" t="e">
        <f t="shared" si="106"/>
        <v>#DIV/0!</v>
      </c>
    </row>
    <row r="199" spans="1:30" x14ac:dyDescent="0.25">
      <c r="A199" s="402"/>
      <c r="B199" s="287"/>
      <c r="C199" s="299"/>
      <c r="D199" s="147"/>
      <c r="E199" s="22"/>
      <c r="F199" s="147"/>
      <c r="G199" s="288" t="e">
        <f t="shared" si="87"/>
        <v>#DIV/0!</v>
      </c>
      <c r="H199" s="22">
        <f t="shared" si="88"/>
        <v>25605.404000000017</v>
      </c>
      <c r="I199" s="22">
        <f t="shared" si="89"/>
        <v>-25605.404000000017</v>
      </c>
      <c r="J199" s="289" t="e">
        <f t="shared" si="90"/>
        <v>#DIV/0!</v>
      </c>
      <c r="K199" s="22">
        <f t="shared" si="91"/>
        <v>0</v>
      </c>
      <c r="L199" s="22">
        <f t="shared" si="92"/>
        <v>-5</v>
      </c>
      <c r="M199" s="22">
        <f t="shared" si="93"/>
        <v>5</v>
      </c>
      <c r="N199" s="22">
        <f t="shared" si="94"/>
        <v>0</v>
      </c>
      <c r="O199" s="22"/>
      <c r="P199" s="288" t="e">
        <f t="shared" si="95"/>
        <v>#DIV/0!</v>
      </c>
      <c r="Q199" s="22">
        <f t="shared" si="96"/>
        <v>-5</v>
      </c>
      <c r="R199" s="290"/>
      <c r="S199" s="290">
        <f t="shared" si="97"/>
        <v>-7999.9340000000047</v>
      </c>
      <c r="T199" s="290" t="e">
        <f t="shared" si="98"/>
        <v>#DIV/0!</v>
      </c>
      <c r="U199" s="290" t="e">
        <f t="shared" si="99"/>
        <v>#DIV/0!</v>
      </c>
      <c r="V199" s="22">
        <f t="shared" si="100"/>
        <v>17605.470000000012</v>
      </c>
      <c r="W199" s="288" t="e">
        <f t="shared" si="101"/>
        <v>#DIV/0!</v>
      </c>
      <c r="X199" s="288" t="e">
        <f t="shared" si="102"/>
        <v>#DIV/0!</v>
      </c>
      <c r="Y199" s="288" t="e">
        <f t="shared" si="103"/>
        <v>#DIV/0!</v>
      </c>
      <c r="Z199" s="291" t="e">
        <f t="shared" si="104"/>
        <v>#DIV/0!</v>
      </c>
      <c r="AA199" s="22">
        <f>SUM(L$2:L403)-SUM(AB$2:AB403)</f>
        <v>-26470.404000000017</v>
      </c>
      <c r="AB199" s="292"/>
      <c r="AC199" s="253" t="e">
        <f t="shared" si="105"/>
        <v>#DIV/0!</v>
      </c>
      <c r="AD199" s="253" t="e">
        <f t="shared" si="106"/>
        <v>#DIV/0!</v>
      </c>
    </row>
    <row r="200" spans="1:30" x14ac:dyDescent="0.25">
      <c r="A200" s="402"/>
      <c r="B200" s="287"/>
      <c r="C200" s="299"/>
      <c r="D200" s="147"/>
      <c r="E200" s="22"/>
      <c r="F200" s="147"/>
      <c r="G200" s="288" t="e">
        <f t="shared" si="87"/>
        <v>#DIV/0!</v>
      </c>
      <c r="H200" s="22">
        <f t="shared" si="88"/>
        <v>25610.404000000017</v>
      </c>
      <c r="I200" s="22">
        <f t="shared" si="89"/>
        <v>-25610.404000000017</v>
      </c>
      <c r="J200" s="289" t="e">
        <f t="shared" si="90"/>
        <v>#DIV/0!</v>
      </c>
      <c r="K200" s="22">
        <f t="shared" si="91"/>
        <v>0</v>
      </c>
      <c r="L200" s="22">
        <f t="shared" si="92"/>
        <v>-5</v>
      </c>
      <c r="M200" s="22">
        <f t="shared" si="93"/>
        <v>5</v>
      </c>
      <c r="N200" s="22">
        <f t="shared" si="94"/>
        <v>0</v>
      </c>
      <c r="O200" s="22"/>
      <c r="P200" s="288" t="e">
        <f t="shared" si="95"/>
        <v>#DIV/0!</v>
      </c>
      <c r="Q200" s="22">
        <f t="shared" si="96"/>
        <v>-5</v>
      </c>
      <c r="R200" s="290"/>
      <c r="S200" s="290">
        <f t="shared" si="97"/>
        <v>-8004.9340000000047</v>
      </c>
      <c r="T200" s="290" t="e">
        <f t="shared" si="98"/>
        <v>#DIV/0!</v>
      </c>
      <c r="U200" s="290" t="e">
        <f t="shared" si="99"/>
        <v>#DIV/0!</v>
      </c>
      <c r="V200" s="22">
        <f t="shared" si="100"/>
        <v>17605.470000000012</v>
      </c>
      <c r="W200" s="288" t="e">
        <f t="shared" si="101"/>
        <v>#DIV/0!</v>
      </c>
      <c r="X200" s="288" t="e">
        <f t="shared" si="102"/>
        <v>#DIV/0!</v>
      </c>
      <c r="Y200" s="288" t="e">
        <f t="shared" si="103"/>
        <v>#DIV/0!</v>
      </c>
      <c r="Z200" s="291" t="e">
        <f t="shared" si="104"/>
        <v>#DIV/0!</v>
      </c>
      <c r="AA200" s="22">
        <f>SUM(L$2:L404)-SUM(AB$2:AB404)</f>
        <v>-26470.404000000017</v>
      </c>
      <c r="AB200" s="292"/>
      <c r="AC200" s="253" t="e">
        <f t="shared" si="105"/>
        <v>#DIV/0!</v>
      </c>
      <c r="AD200" s="253" t="e">
        <f t="shared" si="106"/>
        <v>#DIV/0!</v>
      </c>
    </row>
    <row r="201" spans="1:30" x14ac:dyDescent="0.25">
      <c r="A201" s="402"/>
      <c r="B201" s="287"/>
      <c r="C201" s="299"/>
      <c r="D201" s="147"/>
      <c r="E201" s="22"/>
      <c r="F201" s="147"/>
      <c r="G201" s="288" t="e">
        <f t="shared" si="87"/>
        <v>#DIV/0!</v>
      </c>
      <c r="H201" s="22">
        <f t="shared" si="88"/>
        <v>25615.404000000017</v>
      </c>
      <c r="I201" s="22">
        <f t="shared" si="89"/>
        <v>-25615.404000000017</v>
      </c>
      <c r="J201" s="289" t="e">
        <f t="shared" si="90"/>
        <v>#DIV/0!</v>
      </c>
      <c r="K201" s="22">
        <f t="shared" si="91"/>
        <v>0</v>
      </c>
      <c r="L201" s="22">
        <f t="shared" si="92"/>
        <v>-5</v>
      </c>
      <c r="M201" s="22">
        <f t="shared" si="93"/>
        <v>5</v>
      </c>
      <c r="N201" s="22">
        <f t="shared" si="94"/>
        <v>0</v>
      </c>
      <c r="O201" s="22"/>
      <c r="P201" s="288" t="e">
        <f t="shared" si="95"/>
        <v>#DIV/0!</v>
      </c>
      <c r="Q201" s="22">
        <f t="shared" si="96"/>
        <v>-5</v>
      </c>
      <c r="R201" s="290"/>
      <c r="S201" s="290">
        <f t="shared" si="97"/>
        <v>-8009.9340000000047</v>
      </c>
      <c r="T201" s="290" t="e">
        <f t="shared" si="98"/>
        <v>#DIV/0!</v>
      </c>
      <c r="U201" s="290" t="e">
        <f t="shared" si="99"/>
        <v>#DIV/0!</v>
      </c>
      <c r="V201" s="22">
        <f t="shared" si="100"/>
        <v>17605.470000000012</v>
      </c>
      <c r="W201" s="288" t="e">
        <f t="shared" si="101"/>
        <v>#DIV/0!</v>
      </c>
      <c r="X201" s="288" t="e">
        <f t="shared" si="102"/>
        <v>#DIV/0!</v>
      </c>
      <c r="Y201" s="288" t="e">
        <f t="shared" si="103"/>
        <v>#DIV/0!</v>
      </c>
      <c r="Z201" s="291" t="e">
        <f t="shared" si="104"/>
        <v>#DIV/0!</v>
      </c>
      <c r="AA201" s="22">
        <f>SUM(L$2:L405)-SUM(AB$2:AB405)</f>
        <v>-26470.404000000017</v>
      </c>
      <c r="AB201" s="292"/>
      <c r="AC201" s="253" t="e">
        <f t="shared" si="105"/>
        <v>#DIV/0!</v>
      </c>
      <c r="AD201" s="253" t="e">
        <f t="shared" si="106"/>
        <v>#DIV/0!</v>
      </c>
    </row>
    <row r="202" spans="1:30" x14ac:dyDescent="0.25">
      <c r="A202" s="402"/>
      <c r="B202" s="287"/>
      <c r="C202" s="299"/>
      <c r="D202" s="147"/>
      <c r="E202" s="22"/>
      <c r="F202" s="147"/>
      <c r="G202" s="288" t="e">
        <f t="shared" si="87"/>
        <v>#DIV/0!</v>
      </c>
      <c r="H202" s="22">
        <f t="shared" si="88"/>
        <v>25620.404000000017</v>
      </c>
      <c r="I202" s="22">
        <f t="shared" si="89"/>
        <v>-25620.404000000017</v>
      </c>
      <c r="J202" s="289" t="e">
        <f t="shared" si="90"/>
        <v>#DIV/0!</v>
      </c>
      <c r="K202" s="22">
        <f t="shared" si="91"/>
        <v>0</v>
      </c>
      <c r="L202" s="22">
        <f t="shared" si="92"/>
        <v>-5</v>
      </c>
      <c r="M202" s="22">
        <f t="shared" si="93"/>
        <v>5</v>
      </c>
      <c r="N202" s="22">
        <f t="shared" si="94"/>
        <v>0</v>
      </c>
      <c r="O202" s="22"/>
      <c r="P202" s="288" t="e">
        <f t="shared" si="95"/>
        <v>#DIV/0!</v>
      </c>
      <c r="Q202" s="22">
        <f t="shared" si="96"/>
        <v>-5</v>
      </c>
      <c r="R202" s="290"/>
      <c r="S202" s="290">
        <f t="shared" si="97"/>
        <v>-8014.9340000000047</v>
      </c>
      <c r="T202" s="290" t="e">
        <f t="shared" si="98"/>
        <v>#DIV/0!</v>
      </c>
      <c r="U202" s="290" t="e">
        <f t="shared" si="99"/>
        <v>#DIV/0!</v>
      </c>
      <c r="V202" s="22">
        <f t="shared" si="100"/>
        <v>17605.470000000012</v>
      </c>
      <c r="W202" s="288" t="e">
        <f t="shared" si="101"/>
        <v>#DIV/0!</v>
      </c>
      <c r="X202" s="288" t="e">
        <f t="shared" si="102"/>
        <v>#DIV/0!</v>
      </c>
      <c r="Y202" s="288" t="e">
        <f t="shared" si="103"/>
        <v>#DIV/0!</v>
      </c>
      <c r="Z202" s="291" t="e">
        <f t="shared" si="104"/>
        <v>#DIV/0!</v>
      </c>
      <c r="AA202" s="22">
        <f>SUM(L$2:L406)-SUM(AB$2:AB406)</f>
        <v>-26470.404000000017</v>
      </c>
      <c r="AB202" s="292"/>
      <c r="AC202" s="253" t="e">
        <f t="shared" si="105"/>
        <v>#DIV/0!</v>
      </c>
      <c r="AD202" s="253" t="e">
        <f t="shared" si="106"/>
        <v>#DIV/0!</v>
      </c>
    </row>
    <row r="203" spans="1:30" x14ac:dyDescent="0.25">
      <c r="A203" s="402"/>
      <c r="B203" s="287"/>
      <c r="C203" s="299"/>
      <c r="D203" s="147"/>
      <c r="E203" s="22"/>
      <c r="F203" s="147"/>
      <c r="G203" s="288" t="e">
        <f t="shared" si="87"/>
        <v>#DIV/0!</v>
      </c>
      <c r="H203" s="22">
        <f t="shared" si="88"/>
        <v>25625.404000000017</v>
      </c>
      <c r="I203" s="22">
        <f t="shared" si="89"/>
        <v>-25625.404000000017</v>
      </c>
      <c r="J203" s="289" t="e">
        <f t="shared" si="90"/>
        <v>#DIV/0!</v>
      </c>
      <c r="K203" s="22">
        <f t="shared" si="91"/>
        <v>0</v>
      </c>
      <c r="L203" s="22">
        <f t="shared" si="92"/>
        <v>-5</v>
      </c>
      <c r="M203" s="22">
        <f t="shared" si="93"/>
        <v>5</v>
      </c>
      <c r="N203" s="22">
        <f t="shared" si="94"/>
        <v>0</v>
      </c>
      <c r="O203" s="22"/>
      <c r="P203" s="288" t="e">
        <f t="shared" si="95"/>
        <v>#DIV/0!</v>
      </c>
      <c r="Q203" s="22">
        <f t="shared" si="96"/>
        <v>-5</v>
      </c>
      <c r="R203" s="290"/>
      <c r="S203" s="290">
        <f t="shared" si="97"/>
        <v>-8019.9340000000047</v>
      </c>
      <c r="T203" s="290" t="e">
        <f t="shared" si="98"/>
        <v>#DIV/0!</v>
      </c>
      <c r="U203" s="290" t="e">
        <f t="shared" si="99"/>
        <v>#DIV/0!</v>
      </c>
      <c r="V203" s="22">
        <f t="shared" si="100"/>
        <v>17605.470000000012</v>
      </c>
      <c r="W203" s="288" t="e">
        <f t="shared" si="101"/>
        <v>#DIV/0!</v>
      </c>
      <c r="X203" s="288" t="e">
        <f t="shared" si="102"/>
        <v>#DIV/0!</v>
      </c>
      <c r="Y203" s="288" t="e">
        <f t="shared" si="103"/>
        <v>#DIV/0!</v>
      </c>
      <c r="Z203" s="291" t="e">
        <f t="shared" si="104"/>
        <v>#DIV/0!</v>
      </c>
      <c r="AA203" s="22">
        <f>SUM(L$2:L407)-SUM(AB$2:AB407)</f>
        <v>-26470.404000000017</v>
      </c>
      <c r="AB203" s="292"/>
      <c r="AC203" s="253" t="e">
        <f t="shared" si="105"/>
        <v>#DIV/0!</v>
      </c>
      <c r="AD203" s="253" t="e">
        <f t="shared" si="106"/>
        <v>#DIV/0!</v>
      </c>
    </row>
    <row r="204" spans="1:30" x14ac:dyDescent="0.25">
      <c r="A204" s="402"/>
      <c r="B204" s="287"/>
      <c r="C204" s="299"/>
      <c r="D204" s="147"/>
      <c r="E204" s="22"/>
      <c r="F204" s="147"/>
      <c r="G204" s="288" t="e">
        <f t="shared" si="87"/>
        <v>#DIV/0!</v>
      </c>
      <c r="H204" s="22">
        <f t="shared" si="88"/>
        <v>25630.404000000017</v>
      </c>
      <c r="I204" s="22">
        <f t="shared" si="89"/>
        <v>-25630.404000000017</v>
      </c>
      <c r="J204" s="289" t="e">
        <f t="shared" si="90"/>
        <v>#DIV/0!</v>
      </c>
      <c r="K204" s="22">
        <f t="shared" si="91"/>
        <v>0</v>
      </c>
      <c r="L204" s="22">
        <f t="shared" si="92"/>
        <v>-5</v>
      </c>
      <c r="M204" s="22">
        <f t="shared" si="93"/>
        <v>5</v>
      </c>
      <c r="N204" s="22">
        <f t="shared" si="94"/>
        <v>0</v>
      </c>
      <c r="O204" s="22"/>
      <c r="P204" s="288" t="e">
        <f t="shared" si="95"/>
        <v>#DIV/0!</v>
      </c>
      <c r="Q204" s="22">
        <f t="shared" si="96"/>
        <v>-5</v>
      </c>
      <c r="R204" s="290"/>
      <c r="S204" s="290">
        <f t="shared" si="97"/>
        <v>-8024.9340000000047</v>
      </c>
      <c r="T204" s="290" t="e">
        <f t="shared" si="98"/>
        <v>#DIV/0!</v>
      </c>
      <c r="U204" s="290" t="e">
        <f t="shared" si="99"/>
        <v>#DIV/0!</v>
      </c>
      <c r="V204" s="22">
        <f t="shared" si="100"/>
        <v>17605.470000000012</v>
      </c>
      <c r="W204" s="288" t="e">
        <f t="shared" si="101"/>
        <v>#DIV/0!</v>
      </c>
      <c r="X204" s="288" t="e">
        <f t="shared" si="102"/>
        <v>#DIV/0!</v>
      </c>
      <c r="Y204" s="288" t="e">
        <f t="shared" si="103"/>
        <v>#DIV/0!</v>
      </c>
      <c r="Z204" s="291" t="e">
        <f t="shared" si="104"/>
        <v>#DIV/0!</v>
      </c>
      <c r="AA204" s="22">
        <f>SUM(L$2:L408)-SUM(AB$2:AB408)</f>
        <v>-26470.404000000017</v>
      </c>
      <c r="AB204" s="292"/>
      <c r="AC204" s="253" t="e">
        <f t="shared" si="105"/>
        <v>#DIV/0!</v>
      </c>
      <c r="AD204" s="253" t="e">
        <f t="shared" si="106"/>
        <v>#DIV/0!</v>
      </c>
    </row>
    <row r="205" spans="1:30" x14ac:dyDescent="0.25">
      <c r="A205" s="402"/>
      <c r="B205" s="287"/>
      <c r="C205" s="299"/>
      <c r="D205" s="147"/>
      <c r="E205" s="22"/>
      <c r="F205" s="147"/>
      <c r="G205" s="288" t="e">
        <f t="shared" si="87"/>
        <v>#DIV/0!</v>
      </c>
      <c r="H205" s="22">
        <f t="shared" si="88"/>
        <v>25635.404000000017</v>
      </c>
      <c r="I205" s="22">
        <f t="shared" si="89"/>
        <v>-25635.404000000017</v>
      </c>
      <c r="J205" s="289" t="e">
        <f t="shared" si="90"/>
        <v>#DIV/0!</v>
      </c>
      <c r="K205" s="22">
        <f t="shared" si="91"/>
        <v>0</v>
      </c>
      <c r="L205" s="22">
        <f t="shared" si="92"/>
        <v>-5</v>
      </c>
      <c r="M205" s="22">
        <f t="shared" si="93"/>
        <v>5</v>
      </c>
      <c r="N205" s="22">
        <f t="shared" si="94"/>
        <v>0</v>
      </c>
      <c r="O205" s="22"/>
      <c r="P205" s="288" t="e">
        <f t="shared" si="95"/>
        <v>#DIV/0!</v>
      </c>
      <c r="Q205" s="22">
        <f t="shared" si="96"/>
        <v>-5</v>
      </c>
      <c r="R205" s="290"/>
      <c r="S205" s="290">
        <f t="shared" si="97"/>
        <v>-8029.9340000000047</v>
      </c>
      <c r="T205" s="290" t="e">
        <f t="shared" si="98"/>
        <v>#DIV/0!</v>
      </c>
      <c r="U205" s="290" t="e">
        <f t="shared" si="99"/>
        <v>#DIV/0!</v>
      </c>
      <c r="V205" s="22">
        <f t="shared" si="100"/>
        <v>17605.470000000012</v>
      </c>
      <c r="W205" s="288" t="e">
        <f t="shared" si="101"/>
        <v>#DIV/0!</v>
      </c>
      <c r="X205" s="288" t="e">
        <f t="shared" si="102"/>
        <v>#DIV/0!</v>
      </c>
      <c r="Y205" s="288" t="e">
        <f t="shared" si="103"/>
        <v>#DIV/0!</v>
      </c>
      <c r="Z205" s="291" t="e">
        <f t="shared" si="104"/>
        <v>#DIV/0!</v>
      </c>
      <c r="AA205" s="22">
        <f>SUM(L$2:L409)-SUM(AB$2:AB409)</f>
        <v>-26470.404000000017</v>
      </c>
      <c r="AB205" s="292"/>
      <c r="AC205" s="253" t="e">
        <f t="shared" si="105"/>
        <v>#DIV/0!</v>
      </c>
      <c r="AD205" s="253" t="e">
        <f t="shared" si="106"/>
        <v>#DIV/0!</v>
      </c>
    </row>
    <row r="206" spans="1:30" x14ac:dyDescent="0.25">
      <c r="A206" s="402"/>
      <c r="B206" s="287"/>
      <c r="C206" s="299"/>
      <c r="D206" s="147"/>
      <c r="E206" s="22"/>
      <c r="F206" s="147"/>
      <c r="G206" s="288" t="e">
        <f t="shared" si="87"/>
        <v>#DIV/0!</v>
      </c>
      <c r="H206" s="22">
        <f t="shared" si="88"/>
        <v>25640.404000000017</v>
      </c>
      <c r="I206" s="22">
        <f t="shared" si="89"/>
        <v>-25640.404000000017</v>
      </c>
      <c r="J206" s="289" t="e">
        <f t="shared" si="90"/>
        <v>#DIV/0!</v>
      </c>
      <c r="K206" s="22">
        <f t="shared" si="91"/>
        <v>0</v>
      </c>
      <c r="L206" s="22">
        <f t="shared" si="92"/>
        <v>-5</v>
      </c>
      <c r="M206" s="22">
        <f t="shared" si="93"/>
        <v>5</v>
      </c>
      <c r="N206" s="22">
        <f t="shared" si="94"/>
        <v>0</v>
      </c>
      <c r="O206" s="22"/>
      <c r="P206" s="288" t="e">
        <f t="shared" si="95"/>
        <v>#DIV/0!</v>
      </c>
      <c r="Q206" s="22">
        <f t="shared" si="96"/>
        <v>-5</v>
      </c>
      <c r="R206" s="290"/>
      <c r="S206" s="290">
        <f t="shared" si="97"/>
        <v>-8034.9340000000047</v>
      </c>
      <c r="T206" s="290" t="e">
        <f t="shared" si="98"/>
        <v>#DIV/0!</v>
      </c>
      <c r="U206" s="290" t="e">
        <f t="shared" si="99"/>
        <v>#DIV/0!</v>
      </c>
      <c r="V206" s="22">
        <f t="shared" si="100"/>
        <v>17605.470000000012</v>
      </c>
      <c r="W206" s="288" t="e">
        <f t="shared" si="101"/>
        <v>#DIV/0!</v>
      </c>
      <c r="X206" s="288" t="e">
        <f t="shared" si="102"/>
        <v>#DIV/0!</v>
      </c>
      <c r="Y206" s="288" t="e">
        <f t="shared" si="103"/>
        <v>#DIV/0!</v>
      </c>
      <c r="Z206" s="291" t="e">
        <f t="shared" si="104"/>
        <v>#DIV/0!</v>
      </c>
      <c r="AA206" s="22">
        <f>SUM(L$2:L410)-SUM(AB$2:AB410)</f>
        <v>-26470.404000000017</v>
      </c>
      <c r="AB206" s="292"/>
      <c r="AC206" s="253" t="e">
        <f t="shared" si="105"/>
        <v>#DIV/0!</v>
      </c>
      <c r="AD206" s="253" t="e">
        <f t="shared" si="106"/>
        <v>#DIV/0!</v>
      </c>
    </row>
    <row r="207" spans="1:30" x14ac:dyDescent="0.25">
      <c r="A207" s="402"/>
      <c r="B207" s="287"/>
      <c r="C207" s="299"/>
      <c r="D207" s="147"/>
      <c r="E207" s="22"/>
      <c r="F207" s="147"/>
      <c r="G207" s="288" t="e">
        <f t="shared" si="87"/>
        <v>#DIV/0!</v>
      </c>
      <c r="H207" s="22">
        <f t="shared" si="88"/>
        <v>25645.404000000017</v>
      </c>
      <c r="I207" s="22">
        <f t="shared" si="89"/>
        <v>-25645.404000000017</v>
      </c>
      <c r="J207" s="289" t="e">
        <f t="shared" si="90"/>
        <v>#DIV/0!</v>
      </c>
      <c r="K207" s="22">
        <f t="shared" si="91"/>
        <v>0</v>
      </c>
      <c r="L207" s="22">
        <f t="shared" si="92"/>
        <v>-5</v>
      </c>
      <c r="M207" s="22">
        <f t="shared" si="93"/>
        <v>5</v>
      </c>
      <c r="N207" s="22">
        <f t="shared" si="94"/>
        <v>0</v>
      </c>
      <c r="O207" s="22"/>
      <c r="P207" s="288" t="e">
        <f t="shared" si="95"/>
        <v>#DIV/0!</v>
      </c>
      <c r="Q207" s="22">
        <f t="shared" si="96"/>
        <v>-5</v>
      </c>
      <c r="R207" s="290"/>
      <c r="S207" s="290">
        <f t="shared" si="97"/>
        <v>-8039.9340000000047</v>
      </c>
      <c r="T207" s="290" t="e">
        <f t="shared" si="98"/>
        <v>#DIV/0!</v>
      </c>
      <c r="U207" s="290" t="e">
        <f t="shared" si="99"/>
        <v>#DIV/0!</v>
      </c>
      <c r="V207" s="22">
        <f t="shared" si="100"/>
        <v>17605.470000000012</v>
      </c>
      <c r="W207" s="288" t="e">
        <f t="shared" si="101"/>
        <v>#DIV/0!</v>
      </c>
      <c r="X207" s="288" t="e">
        <f t="shared" si="102"/>
        <v>#DIV/0!</v>
      </c>
      <c r="Y207" s="288" t="e">
        <f t="shared" si="103"/>
        <v>#DIV/0!</v>
      </c>
      <c r="Z207" s="291" t="e">
        <f t="shared" si="104"/>
        <v>#DIV/0!</v>
      </c>
      <c r="AA207" s="22">
        <f>SUM(L$2:L411)-SUM(AB$2:AB411)</f>
        <v>-26470.404000000017</v>
      </c>
      <c r="AB207" s="292"/>
      <c r="AC207" s="253" t="e">
        <f t="shared" si="105"/>
        <v>#DIV/0!</v>
      </c>
      <c r="AD207" s="253" t="e">
        <f t="shared" si="106"/>
        <v>#DIV/0!</v>
      </c>
    </row>
    <row r="208" spans="1:30" x14ac:dyDescent="0.25">
      <c r="A208" s="402"/>
      <c r="B208" s="287"/>
      <c r="C208" s="299"/>
      <c r="D208" s="147"/>
      <c r="E208" s="22"/>
      <c r="F208" s="147"/>
      <c r="G208" s="288" t="e">
        <f t="shared" si="87"/>
        <v>#DIV/0!</v>
      </c>
      <c r="H208" s="22">
        <f t="shared" si="88"/>
        <v>25650.404000000017</v>
      </c>
      <c r="I208" s="22">
        <f t="shared" si="89"/>
        <v>-25650.404000000017</v>
      </c>
      <c r="J208" s="289" t="e">
        <f t="shared" si="90"/>
        <v>#DIV/0!</v>
      </c>
      <c r="K208" s="22">
        <f t="shared" si="91"/>
        <v>0</v>
      </c>
      <c r="L208" s="22">
        <f t="shared" si="92"/>
        <v>-5</v>
      </c>
      <c r="M208" s="22">
        <f t="shared" si="93"/>
        <v>5</v>
      </c>
      <c r="N208" s="22">
        <f t="shared" si="94"/>
        <v>0</v>
      </c>
      <c r="O208" s="22"/>
      <c r="P208" s="288" t="e">
        <f t="shared" si="95"/>
        <v>#DIV/0!</v>
      </c>
      <c r="Q208" s="22">
        <f t="shared" si="96"/>
        <v>-5</v>
      </c>
      <c r="R208" s="290"/>
      <c r="S208" s="290">
        <f t="shared" si="97"/>
        <v>-8044.9340000000047</v>
      </c>
      <c r="T208" s="290" t="e">
        <f t="shared" si="98"/>
        <v>#DIV/0!</v>
      </c>
      <c r="U208" s="290" t="e">
        <f t="shared" si="99"/>
        <v>#DIV/0!</v>
      </c>
      <c r="V208" s="22">
        <f t="shared" si="100"/>
        <v>17605.470000000012</v>
      </c>
      <c r="W208" s="288" t="e">
        <f t="shared" si="101"/>
        <v>#DIV/0!</v>
      </c>
      <c r="X208" s="288" t="e">
        <f t="shared" si="102"/>
        <v>#DIV/0!</v>
      </c>
      <c r="Y208" s="288" t="e">
        <f t="shared" si="103"/>
        <v>#DIV/0!</v>
      </c>
      <c r="Z208" s="291" t="e">
        <f t="shared" si="104"/>
        <v>#DIV/0!</v>
      </c>
      <c r="AA208" s="22">
        <f>SUM(L$2:L412)-SUM(AB$2:AB412)</f>
        <v>-26470.404000000017</v>
      </c>
      <c r="AB208" s="292"/>
      <c r="AC208" s="253" t="e">
        <f t="shared" si="105"/>
        <v>#DIV/0!</v>
      </c>
      <c r="AD208" s="253" t="e">
        <f t="shared" si="106"/>
        <v>#DIV/0!</v>
      </c>
    </row>
    <row r="209" spans="1:30" x14ac:dyDescent="0.25">
      <c r="A209" s="402"/>
      <c r="B209" s="287"/>
      <c r="C209" s="299"/>
      <c r="D209" s="147"/>
      <c r="E209" s="22"/>
      <c r="F209" s="147"/>
      <c r="G209" s="288" t="e">
        <f t="shared" si="87"/>
        <v>#DIV/0!</v>
      </c>
      <c r="H209" s="22">
        <f t="shared" si="88"/>
        <v>25655.404000000017</v>
      </c>
      <c r="I209" s="22">
        <f t="shared" si="89"/>
        <v>-25655.404000000017</v>
      </c>
      <c r="J209" s="289" t="e">
        <f t="shared" si="90"/>
        <v>#DIV/0!</v>
      </c>
      <c r="K209" s="22">
        <f t="shared" si="91"/>
        <v>0</v>
      </c>
      <c r="L209" s="22">
        <f t="shared" si="92"/>
        <v>-5</v>
      </c>
      <c r="M209" s="22">
        <f t="shared" si="93"/>
        <v>5</v>
      </c>
      <c r="N209" s="22">
        <f t="shared" si="94"/>
        <v>0</v>
      </c>
      <c r="O209" s="22"/>
      <c r="P209" s="288" t="e">
        <f t="shared" si="95"/>
        <v>#DIV/0!</v>
      </c>
      <c r="Q209" s="22">
        <f t="shared" si="96"/>
        <v>-5</v>
      </c>
      <c r="R209" s="290"/>
      <c r="S209" s="290">
        <f t="shared" si="97"/>
        <v>-8049.9340000000047</v>
      </c>
      <c r="T209" s="290" t="e">
        <f t="shared" si="98"/>
        <v>#DIV/0!</v>
      </c>
      <c r="U209" s="290" t="e">
        <f t="shared" si="99"/>
        <v>#DIV/0!</v>
      </c>
      <c r="V209" s="22">
        <f t="shared" si="100"/>
        <v>17605.470000000012</v>
      </c>
      <c r="W209" s="288" t="e">
        <f t="shared" si="101"/>
        <v>#DIV/0!</v>
      </c>
      <c r="X209" s="288" t="e">
        <f t="shared" si="102"/>
        <v>#DIV/0!</v>
      </c>
      <c r="Y209" s="288" t="e">
        <f t="shared" si="103"/>
        <v>#DIV/0!</v>
      </c>
      <c r="Z209" s="291" t="e">
        <f t="shared" si="104"/>
        <v>#DIV/0!</v>
      </c>
      <c r="AA209" s="22">
        <f>SUM(L$2:L413)-SUM(AB$2:AB413)</f>
        <v>-26470.404000000017</v>
      </c>
      <c r="AB209" s="292"/>
      <c r="AC209" s="253" t="e">
        <f t="shared" si="105"/>
        <v>#DIV/0!</v>
      </c>
      <c r="AD209" s="253" t="e">
        <f t="shared" si="106"/>
        <v>#DIV/0!</v>
      </c>
    </row>
    <row r="210" spans="1:30" x14ac:dyDescent="0.25">
      <c r="A210" s="402"/>
      <c r="B210" s="287"/>
      <c r="C210" s="299"/>
      <c r="D210" s="147"/>
      <c r="E210" s="22"/>
      <c r="F210" s="147"/>
      <c r="G210" s="288" t="e">
        <f t="shared" si="87"/>
        <v>#DIV/0!</v>
      </c>
      <c r="H210" s="22">
        <f t="shared" si="88"/>
        <v>25660.404000000017</v>
      </c>
      <c r="I210" s="22">
        <f t="shared" si="89"/>
        <v>-25660.404000000017</v>
      </c>
      <c r="J210" s="289" t="e">
        <f t="shared" si="90"/>
        <v>#DIV/0!</v>
      </c>
      <c r="K210" s="22">
        <f t="shared" si="91"/>
        <v>0</v>
      </c>
      <c r="L210" s="22">
        <f t="shared" si="92"/>
        <v>-5</v>
      </c>
      <c r="M210" s="22">
        <f t="shared" si="93"/>
        <v>5</v>
      </c>
      <c r="N210" s="22">
        <f t="shared" si="94"/>
        <v>0</v>
      </c>
      <c r="O210" s="22"/>
      <c r="P210" s="288" t="e">
        <f t="shared" si="95"/>
        <v>#DIV/0!</v>
      </c>
      <c r="Q210" s="22">
        <f t="shared" si="96"/>
        <v>-5</v>
      </c>
      <c r="R210" s="290"/>
      <c r="S210" s="290">
        <f t="shared" si="97"/>
        <v>-8054.9340000000047</v>
      </c>
      <c r="T210" s="290" t="e">
        <f t="shared" si="98"/>
        <v>#DIV/0!</v>
      </c>
      <c r="U210" s="290" t="e">
        <f t="shared" si="99"/>
        <v>#DIV/0!</v>
      </c>
      <c r="V210" s="22">
        <f t="shared" si="100"/>
        <v>17605.470000000012</v>
      </c>
      <c r="W210" s="288" t="e">
        <f t="shared" si="101"/>
        <v>#DIV/0!</v>
      </c>
      <c r="X210" s="288" t="e">
        <f t="shared" si="102"/>
        <v>#DIV/0!</v>
      </c>
      <c r="Y210" s="288" t="e">
        <f t="shared" si="103"/>
        <v>#DIV/0!</v>
      </c>
      <c r="Z210" s="291" t="e">
        <f t="shared" si="104"/>
        <v>#DIV/0!</v>
      </c>
      <c r="AA210" s="22">
        <f>SUM(L$2:L414)-SUM(AB$2:AB414)</f>
        <v>-26470.404000000017</v>
      </c>
      <c r="AB210" s="292"/>
      <c r="AC210" s="253" t="e">
        <f t="shared" si="105"/>
        <v>#DIV/0!</v>
      </c>
      <c r="AD210" s="253" t="e">
        <f t="shared" si="106"/>
        <v>#DIV/0!</v>
      </c>
    </row>
    <row r="211" spans="1:30" x14ac:dyDescent="0.25">
      <c r="A211" s="402"/>
      <c r="B211" s="287"/>
      <c r="C211" s="299"/>
      <c r="D211" s="147"/>
      <c r="E211" s="22"/>
      <c r="F211" s="147"/>
      <c r="G211" s="288" t="e">
        <f t="shared" si="87"/>
        <v>#DIV/0!</v>
      </c>
      <c r="H211" s="22">
        <f t="shared" si="88"/>
        <v>25665.404000000017</v>
      </c>
      <c r="I211" s="22">
        <f t="shared" si="89"/>
        <v>-25665.404000000017</v>
      </c>
      <c r="J211" s="289" t="e">
        <f t="shared" si="90"/>
        <v>#DIV/0!</v>
      </c>
      <c r="K211" s="22">
        <f t="shared" si="91"/>
        <v>0</v>
      </c>
      <c r="L211" s="22">
        <f t="shared" si="92"/>
        <v>-5</v>
      </c>
      <c r="M211" s="22">
        <f t="shared" si="93"/>
        <v>5</v>
      </c>
      <c r="N211" s="22">
        <f t="shared" si="94"/>
        <v>0</v>
      </c>
      <c r="O211" s="22"/>
      <c r="P211" s="288" t="e">
        <f t="shared" si="95"/>
        <v>#DIV/0!</v>
      </c>
      <c r="Q211" s="22">
        <f t="shared" si="96"/>
        <v>-5</v>
      </c>
      <c r="R211" s="290"/>
      <c r="S211" s="290">
        <f t="shared" si="97"/>
        <v>-8059.9340000000047</v>
      </c>
      <c r="T211" s="290" t="e">
        <f t="shared" si="98"/>
        <v>#DIV/0!</v>
      </c>
      <c r="U211" s="290" t="e">
        <f t="shared" si="99"/>
        <v>#DIV/0!</v>
      </c>
      <c r="V211" s="22">
        <f t="shared" si="100"/>
        <v>17605.470000000012</v>
      </c>
      <c r="W211" s="288" t="e">
        <f t="shared" si="101"/>
        <v>#DIV/0!</v>
      </c>
      <c r="X211" s="288" t="e">
        <f t="shared" si="102"/>
        <v>#DIV/0!</v>
      </c>
      <c r="Y211" s="288" t="e">
        <f t="shared" si="103"/>
        <v>#DIV/0!</v>
      </c>
      <c r="Z211" s="291" t="e">
        <f t="shared" si="104"/>
        <v>#DIV/0!</v>
      </c>
      <c r="AA211" s="22">
        <f>SUM(L$2:L415)-SUM(AB$2:AB415)</f>
        <v>-26470.404000000017</v>
      </c>
      <c r="AB211" s="292"/>
      <c r="AC211" s="253" t="e">
        <f t="shared" si="105"/>
        <v>#DIV/0!</v>
      </c>
      <c r="AD211" s="253" t="e">
        <f t="shared" si="106"/>
        <v>#DIV/0!</v>
      </c>
    </row>
    <row r="212" spans="1:30" x14ac:dyDescent="0.25">
      <c r="A212" s="402"/>
      <c r="B212" s="287"/>
      <c r="C212" s="299"/>
      <c r="D212" s="147"/>
      <c r="E212" s="22"/>
      <c r="F212" s="147"/>
      <c r="G212" s="288" t="e">
        <f t="shared" si="87"/>
        <v>#DIV/0!</v>
      </c>
      <c r="H212" s="22">
        <f t="shared" si="88"/>
        <v>25670.404000000017</v>
      </c>
      <c r="I212" s="22">
        <f t="shared" si="89"/>
        <v>-25670.404000000017</v>
      </c>
      <c r="J212" s="289" t="e">
        <f t="shared" si="90"/>
        <v>#DIV/0!</v>
      </c>
      <c r="K212" s="22">
        <f t="shared" si="91"/>
        <v>0</v>
      </c>
      <c r="L212" s="22">
        <f t="shared" si="92"/>
        <v>-5</v>
      </c>
      <c r="M212" s="22">
        <f t="shared" si="93"/>
        <v>5</v>
      </c>
      <c r="N212" s="22">
        <f t="shared" si="94"/>
        <v>0</v>
      </c>
      <c r="O212" s="22"/>
      <c r="P212" s="288" t="e">
        <f t="shared" si="95"/>
        <v>#DIV/0!</v>
      </c>
      <c r="Q212" s="22">
        <f t="shared" si="96"/>
        <v>-5</v>
      </c>
      <c r="R212" s="290"/>
      <c r="S212" s="290">
        <f t="shared" si="97"/>
        <v>-8064.9340000000047</v>
      </c>
      <c r="T212" s="290" t="e">
        <f t="shared" si="98"/>
        <v>#DIV/0!</v>
      </c>
      <c r="U212" s="290" t="e">
        <f t="shared" si="99"/>
        <v>#DIV/0!</v>
      </c>
      <c r="V212" s="22">
        <f t="shared" si="100"/>
        <v>17605.470000000012</v>
      </c>
      <c r="W212" s="288" t="e">
        <f t="shared" si="101"/>
        <v>#DIV/0!</v>
      </c>
      <c r="X212" s="288" t="e">
        <f t="shared" si="102"/>
        <v>#DIV/0!</v>
      </c>
      <c r="Y212" s="288" t="e">
        <f t="shared" si="103"/>
        <v>#DIV/0!</v>
      </c>
      <c r="Z212" s="291" t="e">
        <f t="shared" si="104"/>
        <v>#DIV/0!</v>
      </c>
      <c r="AA212" s="22">
        <f>SUM(L$2:L416)-SUM(AB$2:AB416)</f>
        <v>-26470.404000000017</v>
      </c>
      <c r="AB212" s="292"/>
      <c r="AC212" s="253" t="e">
        <f t="shared" si="105"/>
        <v>#DIV/0!</v>
      </c>
      <c r="AD212" s="253" t="e">
        <f t="shared" si="106"/>
        <v>#DIV/0!</v>
      </c>
    </row>
    <row r="213" spans="1:30" x14ac:dyDescent="0.25">
      <c r="A213" s="402"/>
      <c r="B213" s="287"/>
      <c r="C213" s="299"/>
      <c r="D213" s="147"/>
      <c r="E213" s="22"/>
      <c r="F213" s="147"/>
      <c r="G213" s="288" t="e">
        <f t="shared" si="87"/>
        <v>#DIV/0!</v>
      </c>
      <c r="H213" s="22">
        <f t="shared" si="88"/>
        <v>25675.404000000017</v>
      </c>
      <c r="I213" s="22">
        <f t="shared" si="89"/>
        <v>-25675.404000000017</v>
      </c>
      <c r="J213" s="289" t="e">
        <f t="shared" si="90"/>
        <v>#DIV/0!</v>
      </c>
      <c r="K213" s="22">
        <f t="shared" si="91"/>
        <v>0</v>
      </c>
      <c r="L213" s="22">
        <f t="shared" si="92"/>
        <v>-5</v>
      </c>
      <c r="M213" s="22">
        <f t="shared" si="93"/>
        <v>5</v>
      </c>
      <c r="N213" s="22">
        <f t="shared" si="94"/>
        <v>0</v>
      </c>
      <c r="O213" s="22"/>
      <c r="P213" s="288" t="e">
        <f t="shared" si="95"/>
        <v>#DIV/0!</v>
      </c>
      <c r="Q213" s="22">
        <f t="shared" si="96"/>
        <v>-5</v>
      </c>
      <c r="R213" s="290"/>
      <c r="S213" s="290">
        <f t="shared" si="97"/>
        <v>-8069.9340000000047</v>
      </c>
      <c r="T213" s="290" t="e">
        <f t="shared" si="98"/>
        <v>#DIV/0!</v>
      </c>
      <c r="U213" s="290" t="e">
        <f t="shared" si="99"/>
        <v>#DIV/0!</v>
      </c>
      <c r="V213" s="22">
        <f t="shared" si="100"/>
        <v>17605.470000000012</v>
      </c>
      <c r="W213" s="288" t="e">
        <f t="shared" si="101"/>
        <v>#DIV/0!</v>
      </c>
      <c r="X213" s="288" t="e">
        <f t="shared" si="102"/>
        <v>#DIV/0!</v>
      </c>
      <c r="Y213" s="288" t="e">
        <f t="shared" si="103"/>
        <v>#DIV/0!</v>
      </c>
      <c r="Z213" s="291" t="e">
        <f t="shared" si="104"/>
        <v>#DIV/0!</v>
      </c>
      <c r="AA213" s="22">
        <f>SUM(L$2:L417)-SUM(AB$2:AB417)</f>
        <v>-26470.404000000017</v>
      </c>
      <c r="AB213" s="292"/>
      <c r="AC213" s="253" t="e">
        <f t="shared" si="105"/>
        <v>#DIV/0!</v>
      </c>
      <c r="AD213" s="253" t="e">
        <f t="shared" si="106"/>
        <v>#DIV/0!</v>
      </c>
    </row>
    <row r="214" spans="1:30" x14ac:dyDescent="0.25">
      <c r="A214" s="402"/>
      <c r="B214" s="287"/>
      <c r="C214" s="299"/>
      <c r="D214" s="147"/>
      <c r="E214" s="22"/>
      <c r="F214" s="147"/>
      <c r="G214" s="288" t="e">
        <f t="shared" si="87"/>
        <v>#DIV/0!</v>
      </c>
      <c r="H214" s="22">
        <f t="shared" si="88"/>
        <v>25680.404000000017</v>
      </c>
      <c r="I214" s="22">
        <f t="shared" si="89"/>
        <v>-25680.404000000017</v>
      </c>
      <c r="J214" s="289" t="e">
        <f t="shared" si="90"/>
        <v>#DIV/0!</v>
      </c>
      <c r="K214" s="22">
        <f t="shared" si="91"/>
        <v>0</v>
      </c>
      <c r="L214" s="22">
        <f t="shared" si="92"/>
        <v>-5</v>
      </c>
      <c r="M214" s="22">
        <f t="shared" si="93"/>
        <v>5</v>
      </c>
      <c r="N214" s="22">
        <f t="shared" si="94"/>
        <v>0</v>
      </c>
      <c r="O214" s="22"/>
      <c r="P214" s="288" t="e">
        <f t="shared" si="95"/>
        <v>#DIV/0!</v>
      </c>
      <c r="Q214" s="22">
        <f t="shared" si="96"/>
        <v>-5</v>
      </c>
      <c r="R214" s="290"/>
      <c r="S214" s="290">
        <f t="shared" si="97"/>
        <v>-8074.9340000000047</v>
      </c>
      <c r="T214" s="290" t="e">
        <f t="shared" si="98"/>
        <v>#DIV/0!</v>
      </c>
      <c r="U214" s="290" t="e">
        <f t="shared" si="99"/>
        <v>#DIV/0!</v>
      </c>
      <c r="V214" s="22">
        <f t="shared" si="100"/>
        <v>17605.470000000012</v>
      </c>
      <c r="W214" s="288" t="e">
        <f t="shared" si="101"/>
        <v>#DIV/0!</v>
      </c>
      <c r="X214" s="288" t="e">
        <f t="shared" si="102"/>
        <v>#DIV/0!</v>
      </c>
      <c r="Y214" s="288" t="e">
        <f t="shared" si="103"/>
        <v>#DIV/0!</v>
      </c>
      <c r="Z214" s="291" t="e">
        <f t="shared" si="104"/>
        <v>#DIV/0!</v>
      </c>
      <c r="AA214" s="22">
        <f>SUM(L$2:L418)-SUM(AB$2:AB418)</f>
        <v>-26470.404000000017</v>
      </c>
      <c r="AB214" s="292"/>
      <c r="AC214" s="253" t="e">
        <f t="shared" si="105"/>
        <v>#DIV/0!</v>
      </c>
      <c r="AD214" s="253" t="e">
        <f t="shared" si="106"/>
        <v>#DIV/0!</v>
      </c>
    </row>
    <row r="215" spans="1:30" x14ac:dyDescent="0.25">
      <c r="A215" s="402"/>
      <c r="B215" s="287"/>
      <c r="C215" s="299"/>
      <c r="D215" s="147"/>
      <c r="E215" s="22"/>
      <c r="F215" s="147"/>
      <c r="G215" s="288" t="e">
        <f t="shared" si="87"/>
        <v>#DIV/0!</v>
      </c>
      <c r="H215" s="22">
        <f t="shared" si="88"/>
        <v>25685.404000000017</v>
      </c>
      <c r="I215" s="22">
        <f t="shared" si="89"/>
        <v>-25685.404000000017</v>
      </c>
      <c r="J215" s="289" t="e">
        <f t="shared" si="90"/>
        <v>#DIV/0!</v>
      </c>
      <c r="K215" s="22">
        <f t="shared" si="91"/>
        <v>0</v>
      </c>
      <c r="L215" s="22">
        <f t="shared" si="92"/>
        <v>-5</v>
      </c>
      <c r="M215" s="22">
        <f t="shared" si="93"/>
        <v>5</v>
      </c>
      <c r="N215" s="22">
        <f t="shared" si="94"/>
        <v>0</v>
      </c>
      <c r="O215" s="22"/>
      <c r="P215" s="288" t="e">
        <f t="shared" si="95"/>
        <v>#DIV/0!</v>
      </c>
      <c r="Q215" s="22">
        <f t="shared" si="96"/>
        <v>-5</v>
      </c>
      <c r="R215" s="290"/>
      <c r="S215" s="290">
        <f t="shared" si="97"/>
        <v>-8079.9340000000047</v>
      </c>
      <c r="T215" s="290" t="e">
        <f t="shared" si="98"/>
        <v>#DIV/0!</v>
      </c>
      <c r="U215" s="290" t="e">
        <f t="shared" si="99"/>
        <v>#DIV/0!</v>
      </c>
      <c r="V215" s="22">
        <f t="shared" si="100"/>
        <v>17605.470000000012</v>
      </c>
      <c r="W215" s="288" t="e">
        <f t="shared" si="101"/>
        <v>#DIV/0!</v>
      </c>
      <c r="X215" s="288" t="e">
        <f t="shared" si="102"/>
        <v>#DIV/0!</v>
      </c>
      <c r="Y215" s="288" t="e">
        <f t="shared" si="103"/>
        <v>#DIV/0!</v>
      </c>
      <c r="Z215" s="291" t="e">
        <f t="shared" si="104"/>
        <v>#DIV/0!</v>
      </c>
      <c r="AA215" s="22">
        <f>SUM(L$2:L419)-SUM(AB$2:AB419)</f>
        <v>-26470.404000000017</v>
      </c>
      <c r="AB215" s="292"/>
      <c r="AC215" s="253" t="e">
        <f t="shared" si="105"/>
        <v>#DIV/0!</v>
      </c>
      <c r="AD215" s="253" t="e">
        <f t="shared" si="106"/>
        <v>#DIV/0!</v>
      </c>
    </row>
    <row r="216" spans="1:30" x14ac:dyDescent="0.25">
      <c r="A216" s="402"/>
      <c r="B216" s="287"/>
      <c r="C216" s="299"/>
      <c r="D216" s="147"/>
      <c r="E216" s="22"/>
      <c r="F216" s="147"/>
      <c r="G216" s="288" t="e">
        <f t="shared" si="87"/>
        <v>#DIV/0!</v>
      </c>
      <c r="H216" s="22">
        <f t="shared" si="88"/>
        <v>25690.404000000017</v>
      </c>
      <c r="I216" s="22">
        <f t="shared" si="89"/>
        <v>-25690.404000000017</v>
      </c>
      <c r="J216" s="289" t="e">
        <f t="shared" si="90"/>
        <v>#DIV/0!</v>
      </c>
      <c r="K216" s="22">
        <f t="shared" si="91"/>
        <v>0</v>
      </c>
      <c r="L216" s="22">
        <f t="shared" si="92"/>
        <v>-5</v>
      </c>
      <c r="M216" s="22">
        <f t="shared" si="93"/>
        <v>5</v>
      </c>
      <c r="N216" s="22">
        <f t="shared" si="94"/>
        <v>0</v>
      </c>
      <c r="O216" s="22"/>
      <c r="P216" s="288" t="e">
        <f t="shared" si="95"/>
        <v>#DIV/0!</v>
      </c>
      <c r="Q216" s="22">
        <f t="shared" si="96"/>
        <v>-5</v>
      </c>
      <c r="R216" s="290"/>
      <c r="S216" s="290">
        <f t="shared" si="97"/>
        <v>-8084.9340000000047</v>
      </c>
      <c r="T216" s="290" t="e">
        <f t="shared" si="98"/>
        <v>#DIV/0!</v>
      </c>
      <c r="U216" s="290" t="e">
        <f t="shared" si="99"/>
        <v>#DIV/0!</v>
      </c>
      <c r="V216" s="22">
        <f t="shared" si="100"/>
        <v>17605.470000000012</v>
      </c>
      <c r="W216" s="288" t="e">
        <f t="shared" si="101"/>
        <v>#DIV/0!</v>
      </c>
      <c r="X216" s="288" t="e">
        <f t="shared" si="102"/>
        <v>#DIV/0!</v>
      </c>
      <c r="Y216" s="288" t="e">
        <f t="shared" si="103"/>
        <v>#DIV/0!</v>
      </c>
      <c r="Z216" s="291" t="e">
        <f t="shared" si="104"/>
        <v>#DIV/0!</v>
      </c>
      <c r="AA216" s="22">
        <f>SUM(L$2:L420)-SUM(AB$2:AB420)</f>
        <v>-26470.404000000017</v>
      </c>
      <c r="AB216" s="292"/>
      <c r="AC216" s="253" t="e">
        <f t="shared" si="105"/>
        <v>#DIV/0!</v>
      </c>
      <c r="AD216" s="253" t="e">
        <f t="shared" si="106"/>
        <v>#DIV/0!</v>
      </c>
    </row>
    <row r="217" spans="1:30" x14ac:dyDescent="0.25">
      <c r="A217" s="402"/>
      <c r="B217" s="287"/>
      <c r="C217" s="299"/>
      <c r="D217" s="147"/>
      <c r="E217" s="22"/>
      <c r="F217" s="147"/>
      <c r="G217" s="288" t="e">
        <f t="shared" si="87"/>
        <v>#DIV/0!</v>
      </c>
      <c r="H217" s="22">
        <f t="shared" si="88"/>
        <v>25695.404000000017</v>
      </c>
      <c r="I217" s="22">
        <f t="shared" si="89"/>
        <v>-25695.404000000017</v>
      </c>
      <c r="J217" s="289" t="e">
        <f t="shared" si="90"/>
        <v>#DIV/0!</v>
      </c>
      <c r="K217" s="22">
        <f t="shared" si="91"/>
        <v>0</v>
      </c>
      <c r="L217" s="22">
        <f t="shared" si="92"/>
        <v>-5</v>
      </c>
      <c r="M217" s="22">
        <f t="shared" si="93"/>
        <v>5</v>
      </c>
      <c r="N217" s="22">
        <f t="shared" si="94"/>
        <v>0</v>
      </c>
      <c r="O217" s="22"/>
      <c r="P217" s="288" t="e">
        <f t="shared" si="95"/>
        <v>#DIV/0!</v>
      </c>
      <c r="Q217" s="22">
        <f t="shared" si="96"/>
        <v>-5</v>
      </c>
      <c r="R217" s="290"/>
      <c r="S217" s="290">
        <f t="shared" si="97"/>
        <v>-8089.9340000000047</v>
      </c>
      <c r="T217" s="290" t="e">
        <f t="shared" si="98"/>
        <v>#DIV/0!</v>
      </c>
      <c r="U217" s="290" t="e">
        <f t="shared" si="99"/>
        <v>#DIV/0!</v>
      </c>
      <c r="V217" s="22">
        <f t="shared" si="100"/>
        <v>17605.470000000012</v>
      </c>
      <c r="W217" s="288" t="e">
        <f t="shared" si="101"/>
        <v>#DIV/0!</v>
      </c>
      <c r="X217" s="288" t="e">
        <f t="shared" si="102"/>
        <v>#DIV/0!</v>
      </c>
      <c r="Y217" s="288" t="e">
        <f t="shared" si="103"/>
        <v>#DIV/0!</v>
      </c>
      <c r="Z217" s="291" t="e">
        <f t="shared" si="104"/>
        <v>#DIV/0!</v>
      </c>
      <c r="AA217" s="22">
        <f>SUM(L$2:L421)-SUM(AB$2:AB421)</f>
        <v>-26470.404000000017</v>
      </c>
      <c r="AB217" s="292"/>
      <c r="AC217" s="253" t="e">
        <f t="shared" si="105"/>
        <v>#DIV/0!</v>
      </c>
      <c r="AD217" s="253" t="e">
        <f t="shared" si="106"/>
        <v>#DIV/0!</v>
      </c>
    </row>
    <row r="218" spans="1:30" x14ac:dyDescent="0.25">
      <c r="A218" s="402"/>
      <c r="B218" s="287"/>
      <c r="C218" s="299"/>
      <c r="D218" s="147"/>
      <c r="E218" s="22"/>
      <c r="F218" s="147"/>
      <c r="G218" s="288" t="e">
        <f t="shared" si="87"/>
        <v>#DIV/0!</v>
      </c>
      <c r="H218" s="22">
        <f t="shared" si="88"/>
        <v>25700.404000000017</v>
      </c>
      <c r="I218" s="22">
        <f t="shared" si="89"/>
        <v>-25700.404000000017</v>
      </c>
      <c r="J218" s="289" t="e">
        <f t="shared" si="90"/>
        <v>#DIV/0!</v>
      </c>
      <c r="K218" s="22">
        <f t="shared" si="91"/>
        <v>0</v>
      </c>
      <c r="L218" s="22">
        <f t="shared" si="92"/>
        <v>-5</v>
      </c>
      <c r="M218" s="22">
        <f t="shared" si="93"/>
        <v>5</v>
      </c>
      <c r="N218" s="22">
        <f t="shared" si="94"/>
        <v>0</v>
      </c>
      <c r="O218" s="22"/>
      <c r="P218" s="288" t="e">
        <f t="shared" si="95"/>
        <v>#DIV/0!</v>
      </c>
      <c r="Q218" s="22">
        <f t="shared" si="96"/>
        <v>-5</v>
      </c>
      <c r="R218" s="290"/>
      <c r="S218" s="290">
        <f t="shared" si="97"/>
        <v>-8094.9340000000047</v>
      </c>
      <c r="T218" s="290" t="e">
        <f t="shared" si="98"/>
        <v>#DIV/0!</v>
      </c>
      <c r="U218" s="290" t="e">
        <f t="shared" si="99"/>
        <v>#DIV/0!</v>
      </c>
      <c r="V218" s="22">
        <f t="shared" si="100"/>
        <v>17605.470000000012</v>
      </c>
      <c r="W218" s="288" t="e">
        <f t="shared" si="101"/>
        <v>#DIV/0!</v>
      </c>
      <c r="X218" s="288" t="e">
        <f t="shared" si="102"/>
        <v>#DIV/0!</v>
      </c>
      <c r="Y218" s="288" t="e">
        <f t="shared" si="103"/>
        <v>#DIV/0!</v>
      </c>
      <c r="Z218" s="291" t="e">
        <f t="shared" si="104"/>
        <v>#DIV/0!</v>
      </c>
      <c r="AA218" s="22">
        <f>SUM(L$2:L422)-SUM(AB$2:AB422)</f>
        <v>-26470.404000000017</v>
      </c>
      <c r="AB218" s="292"/>
      <c r="AC218" s="253" t="e">
        <f t="shared" si="105"/>
        <v>#DIV/0!</v>
      </c>
      <c r="AD218" s="253" t="e">
        <f t="shared" si="106"/>
        <v>#DIV/0!</v>
      </c>
    </row>
    <row r="219" spans="1:30" x14ac:dyDescent="0.25">
      <c r="A219" s="402"/>
      <c r="B219" s="287"/>
      <c r="C219" s="299"/>
      <c r="D219" s="147"/>
      <c r="E219" s="22"/>
      <c r="F219" s="147"/>
      <c r="G219" s="288" t="e">
        <f t="shared" si="87"/>
        <v>#DIV/0!</v>
      </c>
      <c r="H219" s="22">
        <f t="shared" si="88"/>
        <v>25705.404000000017</v>
      </c>
      <c r="I219" s="22">
        <f t="shared" si="89"/>
        <v>-25705.404000000017</v>
      </c>
      <c r="J219" s="289" t="e">
        <f t="shared" si="90"/>
        <v>#DIV/0!</v>
      </c>
      <c r="K219" s="22">
        <f t="shared" si="91"/>
        <v>0</v>
      </c>
      <c r="L219" s="22">
        <f t="shared" si="92"/>
        <v>-5</v>
      </c>
      <c r="M219" s="22">
        <f t="shared" si="93"/>
        <v>5</v>
      </c>
      <c r="N219" s="22">
        <f t="shared" si="94"/>
        <v>0</v>
      </c>
      <c r="O219" s="22"/>
      <c r="P219" s="288" t="e">
        <f t="shared" si="95"/>
        <v>#DIV/0!</v>
      </c>
      <c r="Q219" s="22">
        <f t="shared" si="96"/>
        <v>-5</v>
      </c>
      <c r="R219" s="290"/>
      <c r="S219" s="290">
        <f t="shared" si="97"/>
        <v>-8099.9340000000047</v>
      </c>
      <c r="T219" s="290" t="e">
        <f t="shared" si="98"/>
        <v>#DIV/0!</v>
      </c>
      <c r="U219" s="290" t="e">
        <f t="shared" si="99"/>
        <v>#DIV/0!</v>
      </c>
      <c r="V219" s="22">
        <f t="shared" si="100"/>
        <v>17605.470000000012</v>
      </c>
      <c r="W219" s="288" t="e">
        <f t="shared" si="101"/>
        <v>#DIV/0!</v>
      </c>
      <c r="X219" s="288" t="e">
        <f t="shared" si="102"/>
        <v>#DIV/0!</v>
      </c>
      <c r="Y219" s="288" t="e">
        <f t="shared" si="103"/>
        <v>#DIV/0!</v>
      </c>
      <c r="Z219" s="291" t="e">
        <f t="shared" si="104"/>
        <v>#DIV/0!</v>
      </c>
      <c r="AA219" s="22">
        <f>SUM(L$2:L423)-SUM(AB$2:AB423)</f>
        <v>-26470.404000000017</v>
      </c>
      <c r="AB219" s="292"/>
      <c r="AC219" s="253" t="e">
        <f t="shared" si="105"/>
        <v>#DIV/0!</v>
      </c>
      <c r="AD219" s="253" t="e">
        <f t="shared" si="106"/>
        <v>#DIV/0!</v>
      </c>
    </row>
    <row r="220" spans="1:30" x14ac:dyDescent="0.25">
      <c r="A220" s="402"/>
      <c r="B220" s="287"/>
      <c r="C220" s="299"/>
      <c r="D220" s="147"/>
      <c r="E220" s="22"/>
      <c r="F220" s="147"/>
      <c r="G220" s="288" t="e">
        <f t="shared" si="87"/>
        <v>#DIV/0!</v>
      </c>
      <c r="H220" s="22">
        <f t="shared" si="88"/>
        <v>25710.404000000017</v>
      </c>
      <c r="I220" s="22">
        <f t="shared" si="89"/>
        <v>-25710.404000000017</v>
      </c>
      <c r="J220" s="289" t="e">
        <f t="shared" si="90"/>
        <v>#DIV/0!</v>
      </c>
      <c r="K220" s="22">
        <f t="shared" si="91"/>
        <v>0</v>
      </c>
      <c r="L220" s="22">
        <f t="shared" si="92"/>
        <v>-5</v>
      </c>
      <c r="M220" s="22">
        <f t="shared" si="93"/>
        <v>5</v>
      </c>
      <c r="N220" s="22">
        <f t="shared" si="94"/>
        <v>0</v>
      </c>
      <c r="O220" s="22"/>
      <c r="P220" s="288" t="e">
        <f t="shared" si="95"/>
        <v>#DIV/0!</v>
      </c>
      <c r="Q220" s="22">
        <f t="shared" si="96"/>
        <v>-5</v>
      </c>
      <c r="R220" s="290"/>
      <c r="S220" s="290">
        <f t="shared" si="97"/>
        <v>-8104.9340000000047</v>
      </c>
      <c r="T220" s="290" t="e">
        <f t="shared" si="98"/>
        <v>#DIV/0!</v>
      </c>
      <c r="U220" s="290" t="e">
        <f t="shared" si="99"/>
        <v>#DIV/0!</v>
      </c>
      <c r="V220" s="22">
        <f t="shared" si="100"/>
        <v>17605.470000000012</v>
      </c>
      <c r="W220" s="288" t="e">
        <f t="shared" si="101"/>
        <v>#DIV/0!</v>
      </c>
      <c r="X220" s="288" t="e">
        <f t="shared" si="102"/>
        <v>#DIV/0!</v>
      </c>
      <c r="Y220" s="288" t="e">
        <f t="shared" si="103"/>
        <v>#DIV/0!</v>
      </c>
      <c r="Z220" s="291" t="e">
        <f t="shared" si="104"/>
        <v>#DIV/0!</v>
      </c>
      <c r="AA220" s="22">
        <f>SUM(L$2:L424)-SUM(AB$2:AB424)</f>
        <v>-26470.404000000017</v>
      </c>
      <c r="AB220" s="292"/>
      <c r="AC220" s="253" t="e">
        <f t="shared" si="105"/>
        <v>#DIV/0!</v>
      </c>
      <c r="AD220" s="253" t="e">
        <f t="shared" si="106"/>
        <v>#DIV/0!</v>
      </c>
    </row>
    <row r="221" spans="1:30" x14ac:dyDescent="0.25">
      <c r="A221" s="402"/>
      <c r="B221" s="287"/>
      <c r="C221" s="299"/>
      <c r="D221" s="147"/>
      <c r="E221" s="22"/>
      <c r="F221" s="147"/>
      <c r="G221" s="288" t="e">
        <f t="shared" si="87"/>
        <v>#DIV/0!</v>
      </c>
      <c r="H221" s="22">
        <f t="shared" si="88"/>
        <v>25715.404000000017</v>
      </c>
      <c r="I221" s="22">
        <f t="shared" si="89"/>
        <v>-25715.404000000017</v>
      </c>
      <c r="J221" s="289" t="e">
        <f t="shared" si="90"/>
        <v>#DIV/0!</v>
      </c>
      <c r="K221" s="22">
        <f t="shared" si="91"/>
        <v>0</v>
      </c>
      <c r="L221" s="22">
        <f t="shared" si="92"/>
        <v>-5</v>
      </c>
      <c r="M221" s="22">
        <f t="shared" si="93"/>
        <v>5</v>
      </c>
      <c r="N221" s="22">
        <f t="shared" si="94"/>
        <v>0</v>
      </c>
      <c r="O221" s="22"/>
      <c r="P221" s="288" t="e">
        <f t="shared" si="95"/>
        <v>#DIV/0!</v>
      </c>
      <c r="Q221" s="22">
        <f t="shared" si="96"/>
        <v>-5</v>
      </c>
      <c r="R221" s="290"/>
      <c r="S221" s="290">
        <f t="shared" si="97"/>
        <v>-8109.9340000000047</v>
      </c>
      <c r="T221" s="290" t="e">
        <f t="shared" si="98"/>
        <v>#DIV/0!</v>
      </c>
      <c r="U221" s="290" t="e">
        <f t="shared" si="99"/>
        <v>#DIV/0!</v>
      </c>
      <c r="V221" s="22">
        <f t="shared" si="100"/>
        <v>17605.470000000012</v>
      </c>
      <c r="W221" s="288" t="e">
        <f t="shared" si="101"/>
        <v>#DIV/0!</v>
      </c>
      <c r="X221" s="288" t="e">
        <f t="shared" si="102"/>
        <v>#DIV/0!</v>
      </c>
      <c r="Y221" s="288" t="e">
        <f t="shared" si="103"/>
        <v>#DIV/0!</v>
      </c>
      <c r="Z221" s="291" t="e">
        <f t="shared" si="104"/>
        <v>#DIV/0!</v>
      </c>
      <c r="AA221" s="22">
        <f>SUM(L$2:L425)-SUM(AB$2:AB425)</f>
        <v>-26470.404000000017</v>
      </c>
      <c r="AB221" s="292"/>
      <c r="AC221" s="253" t="e">
        <f t="shared" si="105"/>
        <v>#DIV/0!</v>
      </c>
      <c r="AD221" s="253" t="e">
        <f t="shared" si="106"/>
        <v>#DIV/0!</v>
      </c>
    </row>
    <row r="222" spans="1:30" x14ac:dyDescent="0.25">
      <c r="A222" s="402"/>
      <c r="B222" s="287"/>
      <c r="C222" s="299"/>
      <c r="D222" s="147"/>
      <c r="E222" s="22"/>
      <c r="F222" s="147"/>
      <c r="G222" s="288" t="e">
        <f t="shared" si="87"/>
        <v>#DIV/0!</v>
      </c>
      <c r="H222" s="22">
        <f t="shared" si="88"/>
        <v>25720.404000000017</v>
      </c>
      <c r="I222" s="22">
        <f t="shared" si="89"/>
        <v>-25720.404000000017</v>
      </c>
      <c r="J222" s="289" t="e">
        <f t="shared" si="90"/>
        <v>#DIV/0!</v>
      </c>
      <c r="K222" s="22">
        <f t="shared" si="91"/>
        <v>0</v>
      </c>
      <c r="L222" s="22">
        <f t="shared" si="92"/>
        <v>-5</v>
      </c>
      <c r="M222" s="22">
        <f t="shared" si="93"/>
        <v>5</v>
      </c>
      <c r="N222" s="22">
        <f t="shared" si="94"/>
        <v>0</v>
      </c>
      <c r="O222" s="22"/>
      <c r="P222" s="288" t="e">
        <f t="shared" si="95"/>
        <v>#DIV/0!</v>
      </c>
      <c r="Q222" s="22">
        <f t="shared" si="96"/>
        <v>-5</v>
      </c>
      <c r="R222" s="290"/>
      <c r="S222" s="290">
        <f t="shared" si="97"/>
        <v>-8114.9340000000047</v>
      </c>
      <c r="T222" s="290" t="e">
        <f t="shared" si="98"/>
        <v>#DIV/0!</v>
      </c>
      <c r="U222" s="290" t="e">
        <f t="shared" si="99"/>
        <v>#DIV/0!</v>
      </c>
      <c r="V222" s="22">
        <f t="shared" si="100"/>
        <v>17605.470000000012</v>
      </c>
      <c r="W222" s="288" t="e">
        <f t="shared" si="101"/>
        <v>#DIV/0!</v>
      </c>
      <c r="X222" s="288" t="e">
        <f t="shared" si="102"/>
        <v>#DIV/0!</v>
      </c>
      <c r="Y222" s="288" t="e">
        <f t="shared" si="103"/>
        <v>#DIV/0!</v>
      </c>
      <c r="Z222" s="291" t="e">
        <f t="shared" si="104"/>
        <v>#DIV/0!</v>
      </c>
      <c r="AA222" s="22">
        <f>SUM(L$2:L426)-SUM(AB$2:AB426)</f>
        <v>-26470.404000000017</v>
      </c>
      <c r="AB222" s="292"/>
      <c r="AC222" s="253" t="e">
        <f t="shared" si="105"/>
        <v>#DIV/0!</v>
      </c>
      <c r="AD222" s="253" t="e">
        <f t="shared" si="106"/>
        <v>#DIV/0!</v>
      </c>
    </row>
    <row r="223" spans="1:30" x14ac:dyDescent="0.25">
      <c r="A223" s="402"/>
      <c r="B223" s="287"/>
      <c r="C223" s="299"/>
      <c r="D223" s="147"/>
      <c r="E223" s="22"/>
      <c r="F223" s="147"/>
      <c r="G223" s="288" t="e">
        <f t="shared" si="87"/>
        <v>#DIV/0!</v>
      </c>
      <c r="H223" s="22">
        <f t="shared" si="88"/>
        <v>25725.404000000017</v>
      </c>
      <c r="I223" s="22">
        <f t="shared" si="89"/>
        <v>-25725.404000000017</v>
      </c>
      <c r="J223" s="289" t="e">
        <f t="shared" si="90"/>
        <v>#DIV/0!</v>
      </c>
      <c r="K223" s="22">
        <f t="shared" si="91"/>
        <v>0</v>
      </c>
      <c r="L223" s="22">
        <f t="shared" si="92"/>
        <v>-5</v>
      </c>
      <c r="M223" s="22">
        <f t="shared" si="93"/>
        <v>5</v>
      </c>
      <c r="N223" s="22">
        <f t="shared" si="94"/>
        <v>0</v>
      </c>
      <c r="O223" s="22"/>
      <c r="P223" s="288" t="e">
        <f t="shared" si="95"/>
        <v>#DIV/0!</v>
      </c>
      <c r="Q223" s="22">
        <f t="shared" si="96"/>
        <v>-5</v>
      </c>
      <c r="R223" s="290"/>
      <c r="S223" s="290">
        <f t="shared" si="97"/>
        <v>-8119.9340000000047</v>
      </c>
      <c r="T223" s="290" t="e">
        <f t="shared" si="98"/>
        <v>#DIV/0!</v>
      </c>
      <c r="U223" s="290" t="e">
        <f t="shared" si="99"/>
        <v>#DIV/0!</v>
      </c>
      <c r="V223" s="22">
        <f t="shared" si="100"/>
        <v>17605.470000000012</v>
      </c>
      <c r="W223" s="288" t="e">
        <f t="shared" si="101"/>
        <v>#DIV/0!</v>
      </c>
      <c r="X223" s="288" t="e">
        <f t="shared" si="102"/>
        <v>#DIV/0!</v>
      </c>
      <c r="Y223" s="288" t="e">
        <f t="shared" si="103"/>
        <v>#DIV/0!</v>
      </c>
      <c r="Z223" s="291" t="e">
        <f t="shared" si="104"/>
        <v>#DIV/0!</v>
      </c>
      <c r="AA223" s="22">
        <f>SUM(L$2:L427)-SUM(AB$2:AB427)</f>
        <v>-26470.404000000017</v>
      </c>
      <c r="AB223" s="292"/>
      <c r="AC223" s="253" t="e">
        <f t="shared" si="105"/>
        <v>#DIV/0!</v>
      </c>
      <c r="AD223" s="253" t="e">
        <f t="shared" si="106"/>
        <v>#DIV/0!</v>
      </c>
    </row>
    <row r="224" spans="1:30" x14ac:dyDescent="0.25">
      <c r="A224" s="402"/>
      <c r="B224" s="287"/>
      <c r="C224" s="299"/>
      <c r="D224" s="147"/>
      <c r="E224" s="22"/>
      <c r="F224" s="147"/>
      <c r="G224" s="288" t="e">
        <f t="shared" si="87"/>
        <v>#DIV/0!</v>
      </c>
      <c r="H224" s="22">
        <f t="shared" si="88"/>
        <v>25730.404000000017</v>
      </c>
      <c r="I224" s="22">
        <f t="shared" si="89"/>
        <v>-25730.404000000017</v>
      </c>
      <c r="J224" s="289" t="e">
        <f t="shared" si="90"/>
        <v>#DIV/0!</v>
      </c>
      <c r="K224" s="22">
        <f t="shared" si="91"/>
        <v>0</v>
      </c>
      <c r="L224" s="22">
        <f t="shared" si="92"/>
        <v>-5</v>
      </c>
      <c r="M224" s="22">
        <f t="shared" si="93"/>
        <v>5</v>
      </c>
      <c r="N224" s="22">
        <f t="shared" si="94"/>
        <v>0</v>
      </c>
      <c r="O224" s="22"/>
      <c r="P224" s="288" t="e">
        <f t="shared" si="95"/>
        <v>#DIV/0!</v>
      </c>
      <c r="Q224" s="22">
        <f t="shared" si="96"/>
        <v>-5</v>
      </c>
      <c r="R224" s="290"/>
      <c r="S224" s="290">
        <f t="shared" si="97"/>
        <v>-8124.9340000000047</v>
      </c>
      <c r="T224" s="290" t="e">
        <f t="shared" si="98"/>
        <v>#DIV/0!</v>
      </c>
      <c r="U224" s="290" t="e">
        <f t="shared" si="99"/>
        <v>#DIV/0!</v>
      </c>
      <c r="V224" s="22">
        <f t="shared" si="100"/>
        <v>17605.470000000012</v>
      </c>
      <c r="W224" s="288" t="e">
        <f t="shared" si="101"/>
        <v>#DIV/0!</v>
      </c>
      <c r="X224" s="288" t="e">
        <f t="shared" si="102"/>
        <v>#DIV/0!</v>
      </c>
      <c r="Y224" s="288" t="e">
        <f t="shared" si="103"/>
        <v>#DIV/0!</v>
      </c>
      <c r="Z224" s="291" t="e">
        <f t="shared" si="104"/>
        <v>#DIV/0!</v>
      </c>
      <c r="AA224" s="22">
        <f>SUM(L$2:L428)-SUM(AB$2:AB428)</f>
        <v>-26470.404000000017</v>
      </c>
      <c r="AB224" s="292"/>
      <c r="AC224" s="253" t="e">
        <f t="shared" si="105"/>
        <v>#DIV/0!</v>
      </c>
      <c r="AD224" s="253" t="e">
        <f t="shared" si="106"/>
        <v>#DIV/0!</v>
      </c>
    </row>
    <row r="225" spans="1:30" x14ac:dyDescent="0.25">
      <c r="A225" s="402"/>
      <c r="B225" s="287"/>
      <c r="C225" s="299"/>
      <c r="D225" s="147"/>
      <c r="E225" s="22"/>
      <c r="F225" s="147"/>
      <c r="G225" s="288" t="e">
        <f t="shared" si="87"/>
        <v>#DIV/0!</v>
      </c>
      <c r="H225" s="22">
        <f t="shared" si="88"/>
        <v>25735.404000000017</v>
      </c>
      <c r="I225" s="22">
        <f t="shared" si="89"/>
        <v>-25735.404000000017</v>
      </c>
      <c r="J225" s="289" t="e">
        <f t="shared" si="90"/>
        <v>#DIV/0!</v>
      </c>
      <c r="K225" s="22">
        <f t="shared" si="91"/>
        <v>0</v>
      </c>
      <c r="L225" s="22">
        <f t="shared" si="92"/>
        <v>-5</v>
      </c>
      <c r="M225" s="22">
        <f t="shared" si="93"/>
        <v>5</v>
      </c>
      <c r="N225" s="22">
        <f t="shared" si="94"/>
        <v>0</v>
      </c>
      <c r="O225" s="22"/>
      <c r="P225" s="288" t="e">
        <f t="shared" si="95"/>
        <v>#DIV/0!</v>
      </c>
      <c r="Q225" s="22">
        <f t="shared" si="96"/>
        <v>-5</v>
      </c>
      <c r="R225" s="290"/>
      <c r="S225" s="290">
        <f t="shared" si="97"/>
        <v>-8129.9340000000047</v>
      </c>
      <c r="T225" s="290" t="e">
        <f t="shared" si="98"/>
        <v>#DIV/0!</v>
      </c>
      <c r="U225" s="290" t="e">
        <f t="shared" si="99"/>
        <v>#DIV/0!</v>
      </c>
      <c r="V225" s="22">
        <f t="shared" si="100"/>
        <v>17605.470000000012</v>
      </c>
      <c r="W225" s="288" t="e">
        <f t="shared" si="101"/>
        <v>#DIV/0!</v>
      </c>
      <c r="X225" s="288" t="e">
        <f t="shared" si="102"/>
        <v>#DIV/0!</v>
      </c>
      <c r="Y225" s="288" t="e">
        <f t="shared" si="103"/>
        <v>#DIV/0!</v>
      </c>
      <c r="Z225" s="291" t="e">
        <f t="shared" si="104"/>
        <v>#DIV/0!</v>
      </c>
      <c r="AA225" s="22">
        <f>SUM(L$2:L429)-SUM(AB$2:AB429)</f>
        <v>-26470.404000000017</v>
      </c>
      <c r="AB225" s="292"/>
      <c r="AC225" s="253" t="e">
        <f t="shared" si="105"/>
        <v>#DIV/0!</v>
      </c>
      <c r="AD225" s="253" t="e">
        <f t="shared" si="106"/>
        <v>#DIV/0!</v>
      </c>
    </row>
    <row r="226" spans="1:30" x14ac:dyDescent="0.25">
      <c r="A226" s="402"/>
      <c r="B226" s="287"/>
      <c r="C226" s="299"/>
      <c r="D226" s="147"/>
      <c r="E226" s="22"/>
      <c r="F226" s="147"/>
      <c r="G226" s="288" t="e">
        <f t="shared" si="87"/>
        <v>#DIV/0!</v>
      </c>
      <c r="H226" s="22">
        <f t="shared" si="88"/>
        <v>25740.404000000017</v>
      </c>
      <c r="I226" s="22">
        <f t="shared" si="89"/>
        <v>-25740.404000000017</v>
      </c>
      <c r="J226" s="289" t="e">
        <f t="shared" si="90"/>
        <v>#DIV/0!</v>
      </c>
      <c r="K226" s="22">
        <f t="shared" si="91"/>
        <v>0</v>
      </c>
      <c r="L226" s="22">
        <f t="shared" si="92"/>
        <v>-5</v>
      </c>
      <c r="M226" s="22">
        <f t="shared" si="93"/>
        <v>5</v>
      </c>
      <c r="N226" s="22">
        <f t="shared" si="94"/>
        <v>0</v>
      </c>
      <c r="O226" s="22"/>
      <c r="P226" s="288" t="e">
        <f t="shared" si="95"/>
        <v>#DIV/0!</v>
      </c>
      <c r="Q226" s="22">
        <f t="shared" si="96"/>
        <v>-5</v>
      </c>
      <c r="R226" s="290"/>
      <c r="S226" s="290">
        <f t="shared" si="97"/>
        <v>-8134.9340000000047</v>
      </c>
      <c r="T226" s="290" t="e">
        <f t="shared" si="98"/>
        <v>#DIV/0!</v>
      </c>
      <c r="U226" s="290" t="e">
        <f t="shared" si="99"/>
        <v>#DIV/0!</v>
      </c>
      <c r="V226" s="22">
        <f t="shared" si="100"/>
        <v>17605.470000000012</v>
      </c>
      <c r="W226" s="288" t="e">
        <f t="shared" si="101"/>
        <v>#DIV/0!</v>
      </c>
      <c r="X226" s="288" t="e">
        <f t="shared" si="102"/>
        <v>#DIV/0!</v>
      </c>
      <c r="Y226" s="288" t="e">
        <f t="shared" si="103"/>
        <v>#DIV/0!</v>
      </c>
      <c r="Z226" s="291" t="e">
        <f t="shared" si="104"/>
        <v>#DIV/0!</v>
      </c>
      <c r="AA226" s="22">
        <f>SUM(L$2:L430)-SUM(AB$2:AB430)</f>
        <v>-26470.404000000017</v>
      </c>
      <c r="AB226" s="292"/>
      <c r="AC226" s="253" t="e">
        <f t="shared" si="105"/>
        <v>#DIV/0!</v>
      </c>
      <c r="AD226" s="253" t="e">
        <f t="shared" si="106"/>
        <v>#DIV/0!</v>
      </c>
    </row>
    <row r="227" spans="1:30" x14ac:dyDescent="0.25">
      <c r="A227" s="402"/>
      <c r="B227" s="287"/>
      <c r="C227" s="299"/>
      <c r="D227" s="147"/>
      <c r="E227" s="22"/>
      <c r="F227" s="147"/>
      <c r="G227" s="288" t="e">
        <f t="shared" si="87"/>
        <v>#DIV/0!</v>
      </c>
      <c r="H227" s="22">
        <f t="shared" si="88"/>
        <v>25745.404000000017</v>
      </c>
      <c r="I227" s="22">
        <f t="shared" si="89"/>
        <v>-25745.404000000017</v>
      </c>
      <c r="J227" s="289" t="e">
        <f t="shared" si="90"/>
        <v>#DIV/0!</v>
      </c>
      <c r="K227" s="22">
        <f t="shared" si="91"/>
        <v>0</v>
      </c>
      <c r="L227" s="22">
        <f t="shared" si="92"/>
        <v>-5</v>
      </c>
      <c r="M227" s="22">
        <f t="shared" si="93"/>
        <v>5</v>
      </c>
      <c r="N227" s="22">
        <f t="shared" si="94"/>
        <v>0</v>
      </c>
      <c r="O227" s="22"/>
      <c r="P227" s="288" t="e">
        <f t="shared" si="95"/>
        <v>#DIV/0!</v>
      </c>
      <c r="Q227" s="22">
        <f t="shared" si="96"/>
        <v>-5</v>
      </c>
      <c r="R227" s="290"/>
      <c r="S227" s="290">
        <f t="shared" si="97"/>
        <v>-8139.9340000000047</v>
      </c>
      <c r="T227" s="290" t="e">
        <f t="shared" si="98"/>
        <v>#DIV/0!</v>
      </c>
      <c r="U227" s="290" t="e">
        <f t="shared" si="99"/>
        <v>#DIV/0!</v>
      </c>
      <c r="V227" s="22">
        <f t="shared" si="100"/>
        <v>17605.470000000012</v>
      </c>
      <c r="W227" s="288" t="e">
        <f t="shared" si="101"/>
        <v>#DIV/0!</v>
      </c>
      <c r="X227" s="288" t="e">
        <f t="shared" si="102"/>
        <v>#DIV/0!</v>
      </c>
      <c r="Y227" s="288" t="e">
        <f t="shared" si="103"/>
        <v>#DIV/0!</v>
      </c>
      <c r="Z227" s="291" t="e">
        <f t="shared" si="104"/>
        <v>#DIV/0!</v>
      </c>
      <c r="AA227" s="22">
        <f>SUM(L$2:L431)-SUM(AB$2:AB431)</f>
        <v>-26470.404000000017</v>
      </c>
      <c r="AB227" s="292"/>
      <c r="AC227" s="253" t="e">
        <f t="shared" si="105"/>
        <v>#DIV/0!</v>
      </c>
      <c r="AD227" s="253" t="e">
        <f t="shared" si="106"/>
        <v>#DIV/0!</v>
      </c>
    </row>
    <row r="228" spans="1:30" x14ac:dyDescent="0.25">
      <c r="A228" s="402"/>
      <c r="B228" s="287"/>
      <c r="C228" s="299"/>
      <c r="D228" s="147"/>
      <c r="E228" s="22"/>
      <c r="F228" s="147"/>
      <c r="G228" s="288" t="e">
        <f t="shared" si="87"/>
        <v>#DIV/0!</v>
      </c>
      <c r="H228" s="22">
        <f t="shared" si="88"/>
        <v>25750.404000000017</v>
      </c>
      <c r="I228" s="22">
        <f t="shared" si="89"/>
        <v>-25750.404000000017</v>
      </c>
      <c r="J228" s="289" t="e">
        <f t="shared" si="90"/>
        <v>#DIV/0!</v>
      </c>
      <c r="K228" s="22">
        <f t="shared" si="91"/>
        <v>0</v>
      </c>
      <c r="L228" s="22">
        <f t="shared" si="92"/>
        <v>-5</v>
      </c>
      <c r="M228" s="22">
        <f t="shared" si="93"/>
        <v>5</v>
      </c>
      <c r="N228" s="22">
        <f t="shared" si="94"/>
        <v>0</v>
      </c>
      <c r="O228" s="22"/>
      <c r="P228" s="288" t="e">
        <f t="shared" si="95"/>
        <v>#DIV/0!</v>
      </c>
      <c r="Q228" s="22">
        <f t="shared" si="96"/>
        <v>-5</v>
      </c>
      <c r="R228" s="290"/>
      <c r="S228" s="290">
        <f t="shared" si="97"/>
        <v>-8144.9340000000047</v>
      </c>
      <c r="T228" s="290" t="e">
        <f t="shared" si="98"/>
        <v>#DIV/0!</v>
      </c>
      <c r="U228" s="290" t="e">
        <f t="shared" si="99"/>
        <v>#DIV/0!</v>
      </c>
      <c r="V228" s="22">
        <f t="shared" si="100"/>
        <v>17605.470000000012</v>
      </c>
      <c r="W228" s="288" t="e">
        <f t="shared" si="101"/>
        <v>#DIV/0!</v>
      </c>
      <c r="X228" s="288" t="e">
        <f t="shared" si="102"/>
        <v>#DIV/0!</v>
      </c>
      <c r="Y228" s="288" t="e">
        <f t="shared" si="103"/>
        <v>#DIV/0!</v>
      </c>
      <c r="Z228" s="291" t="e">
        <f t="shared" si="104"/>
        <v>#DIV/0!</v>
      </c>
      <c r="AA228" s="22">
        <f>SUM(L$2:L432)-SUM(AB$2:AB432)</f>
        <v>-26470.404000000017</v>
      </c>
      <c r="AB228" s="292"/>
      <c r="AC228" s="253" t="e">
        <f t="shared" si="105"/>
        <v>#DIV/0!</v>
      </c>
      <c r="AD228" s="253" t="e">
        <f t="shared" si="106"/>
        <v>#DIV/0!</v>
      </c>
    </row>
    <row r="229" spans="1:30" x14ac:dyDescent="0.25">
      <c r="A229" s="402"/>
      <c r="B229" s="287"/>
      <c r="C229" s="299"/>
      <c r="D229" s="147"/>
      <c r="E229" s="22"/>
      <c r="F229" s="147"/>
      <c r="G229" s="288" t="e">
        <f t="shared" si="87"/>
        <v>#DIV/0!</v>
      </c>
      <c r="H229" s="22">
        <f t="shared" si="88"/>
        <v>25755.404000000017</v>
      </c>
      <c r="I229" s="22">
        <f t="shared" si="89"/>
        <v>-25755.404000000017</v>
      </c>
      <c r="J229" s="289" t="e">
        <f t="shared" si="90"/>
        <v>#DIV/0!</v>
      </c>
      <c r="K229" s="22">
        <f t="shared" si="91"/>
        <v>0</v>
      </c>
      <c r="L229" s="22">
        <f t="shared" si="92"/>
        <v>-5</v>
      </c>
      <c r="M229" s="22">
        <f t="shared" si="93"/>
        <v>5</v>
      </c>
      <c r="N229" s="22">
        <f t="shared" si="94"/>
        <v>0</v>
      </c>
      <c r="O229" s="22"/>
      <c r="P229" s="288" t="e">
        <f t="shared" si="95"/>
        <v>#DIV/0!</v>
      </c>
      <c r="Q229" s="22">
        <f t="shared" si="96"/>
        <v>-5</v>
      </c>
      <c r="R229" s="290"/>
      <c r="S229" s="290">
        <f t="shared" si="97"/>
        <v>-8149.9340000000047</v>
      </c>
      <c r="T229" s="290" t="e">
        <f t="shared" si="98"/>
        <v>#DIV/0!</v>
      </c>
      <c r="U229" s="290" t="e">
        <f t="shared" si="99"/>
        <v>#DIV/0!</v>
      </c>
      <c r="V229" s="22">
        <f t="shared" si="100"/>
        <v>17605.470000000012</v>
      </c>
      <c r="W229" s="288" t="e">
        <f t="shared" si="101"/>
        <v>#DIV/0!</v>
      </c>
      <c r="X229" s="288" t="e">
        <f t="shared" si="102"/>
        <v>#DIV/0!</v>
      </c>
      <c r="Y229" s="288" t="e">
        <f t="shared" si="103"/>
        <v>#DIV/0!</v>
      </c>
      <c r="Z229" s="291" t="e">
        <f t="shared" si="104"/>
        <v>#DIV/0!</v>
      </c>
      <c r="AA229" s="22">
        <f>SUM(L$2:L433)-SUM(AB$2:AB433)</f>
        <v>-26470.404000000017</v>
      </c>
      <c r="AB229" s="292"/>
      <c r="AC229" s="253" t="e">
        <f t="shared" si="105"/>
        <v>#DIV/0!</v>
      </c>
      <c r="AD229" s="253" t="e">
        <f t="shared" si="106"/>
        <v>#DIV/0!</v>
      </c>
    </row>
    <row r="230" spans="1:30" x14ac:dyDescent="0.25">
      <c r="A230" s="402"/>
      <c r="B230" s="287"/>
      <c r="C230" s="299"/>
      <c r="D230" s="147"/>
      <c r="E230" s="22"/>
      <c r="F230" s="147"/>
      <c r="G230" s="288" t="e">
        <f t="shared" si="87"/>
        <v>#DIV/0!</v>
      </c>
      <c r="H230" s="22">
        <f t="shared" si="88"/>
        <v>25760.404000000017</v>
      </c>
      <c r="I230" s="22">
        <f t="shared" si="89"/>
        <v>-25760.404000000017</v>
      </c>
      <c r="J230" s="289" t="e">
        <f t="shared" si="90"/>
        <v>#DIV/0!</v>
      </c>
      <c r="K230" s="22">
        <f t="shared" si="91"/>
        <v>0</v>
      </c>
      <c r="L230" s="22">
        <f t="shared" si="92"/>
        <v>-5</v>
      </c>
      <c r="M230" s="22">
        <f t="shared" si="93"/>
        <v>5</v>
      </c>
      <c r="N230" s="22">
        <f t="shared" si="94"/>
        <v>0</v>
      </c>
      <c r="O230" s="22"/>
      <c r="P230" s="288" t="e">
        <f t="shared" si="95"/>
        <v>#DIV/0!</v>
      </c>
      <c r="Q230" s="22">
        <f t="shared" si="96"/>
        <v>-5</v>
      </c>
      <c r="R230" s="290"/>
      <c r="S230" s="290">
        <f t="shared" si="97"/>
        <v>-8154.9340000000047</v>
      </c>
      <c r="T230" s="290" t="e">
        <f t="shared" si="98"/>
        <v>#DIV/0!</v>
      </c>
      <c r="U230" s="290" t="e">
        <f t="shared" si="99"/>
        <v>#DIV/0!</v>
      </c>
      <c r="V230" s="22">
        <f t="shared" si="100"/>
        <v>17605.470000000012</v>
      </c>
      <c r="W230" s="288" t="e">
        <f t="shared" si="101"/>
        <v>#DIV/0!</v>
      </c>
      <c r="X230" s="288" t="e">
        <f t="shared" si="102"/>
        <v>#DIV/0!</v>
      </c>
      <c r="Y230" s="288" t="e">
        <f t="shared" si="103"/>
        <v>#DIV/0!</v>
      </c>
      <c r="Z230" s="291" t="e">
        <f t="shared" si="104"/>
        <v>#DIV/0!</v>
      </c>
      <c r="AA230" s="22">
        <f>SUM(L$2:L434)-SUM(AB$2:AB434)</f>
        <v>-26470.404000000017</v>
      </c>
      <c r="AB230" s="292"/>
      <c r="AC230" s="253" t="e">
        <f t="shared" si="105"/>
        <v>#DIV/0!</v>
      </c>
      <c r="AD230" s="253" t="e">
        <f t="shared" si="106"/>
        <v>#DIV/0!</v>
      </c>
    </row>
    <row r="231" spans="1:30" x14ac:dyDescent="0.25">
      <c r="A231" s="402"/>
      <c r="B231" s="287"/>
      <c r="C231" s="299"/>
      <c r="D231" s="147"/>
      <c r="E231" s="22"/>
      <c r="F231" s="147"/>
      <c r="G231" s="288" t="e">
        <f t="shared" si="87"/>
        <v>#DIV/0!</v>
      </c>
      <c r="H231" s="22">
        <f t="shared" si="88"/>
        <v>25765.404000000017</v>
      </c>
      <c r="I231" s="22">
        <f t="shared" si="89"/>
        <v>-25765.404000000017</v>
      </c>
      <c r="J231" s="289" t="e">
        <f t="shared" si="90"/>
        <v>#DIV/0!</v>
      </c>
      <c r="K231" s="22">
        <f t="shared" si="91"/>
        <v>0</v>
      </c>
      <c r="L231" s="22">
        <f t="shared" si="92"/>
        <v>-5</v>
      </c>
      <c r="M231" s="22">
        <f t="shared" si="93"/>
        <v>5</v>
      </c>
      <c r="N231" s="22">
        <f t="shared" si="94"/>
        <v>0</v>
      </c>
      <c r="O231" s="22"/>
      <c r="P231" s="288" t="e">
        <f t="shared" si="95"/>
        <v>#DIV/0!</v>
      </c>
      <c r="Q231" s="22">
        <f t="shared" si="96"/>
        <v>-5</v>
      </c>
      <c r="R231" s="290"/>
      <c r="S231" s="290">
        <f t="shared" si="97"/>
        <v>-8159.9340000000047</v>
      </c>
      <c r="T231" s="290" t="e">
        <f t="shared" si="98"/>
        <v>#DIV/0!</v>
      </c>
      <c r="U231" s="290" t="e">
        <f t="shared" si="99"/>
        <v>#DIV/0!</v>
      </c>
      <c r="V231" s="22">
        <f t="shared" si="100"/>
        <v>17605.470000000012</v>
      </c>
      <c r="W231" s="288" t="e">
        <f t="shared" si="101"/>
        <v>#DIV/0!</v>
      </c>
      <c r="X231" s="288" t="e">
        <f t="shared" si="102"/>
        <v>#DIV/0!</v>
      </c>
      <c r="Y231" s="288" t="e">
        <f t="shared" si="103"/>
        <v>#DIV/0!</v>
      </c>
      <c r="Z231" s="291" t="e">
        <f t="shared" si="104"/>
        <v>#DIV/0!</v>
      </c>
      <c r="AA231" s="22">
        <f>SUM(L$2:L435)-SUM(AB$2:AB435)</f>
        <v>-26470.404000000017</v>
      </c>
      <c r="AB231" s="292"/>
      <c r="AC231" s="253" t="e">
        <f t="shared" si="105"/>
        <v>#DIV/0!</v>
      </c>
      <c r="AD231" s="253" t="e">
        <f t="shared" si="106"/>
        <v>#DIV/0!</v>
      </c>
    </row>
    <row r="232" spans="1:30" x14ac:dyDescent="0.25">
      <c r="A232" s="402"/>
      <c r="B232" s="287"/>
      <c r="C232" s="299"/>
      <c r="D232" s="147"/>
      <c r="E232" s="22"/>
      <c r="F232" s="147"/>
      <c r="G232" s="288" t="e">
        <f t="shared" si="87"/>
        <v>#DIV/0!</v>
      </c>
      <c r="H232" s="22">
        <f t="shared" si="88"/>
        <v>25770.404000000017</v>
      </c>
      <c r="I232" s="22">
        <f t="shared" si="89"/>
        <v>-25770.404000000017</v>
      </c>
      <c r="J232" s="289" t="e">
        <f t="shared" si="90"/>
        <v>#DIV/0!</v>
      </c>
      <c r="K232" s="22">
        <f t="shared" si="91"/>
        <v>0</v>
      </c>
      <c r="L232" s="22">
        <f t="shared" si="92"/>
        <v>-5</v>
      </c>
      <c r="M232" s="22">
        <f t="shared" si="93"/>
        <v>5</v>
      </c>
      <c r="N232" s="22">
        <f t="shared" si="94"/>
        <v>0</v>
      </c>
      <c r="O232" s="22"/>
      <c r="P232" s="288" t="e">
        <f t="shared" si="95"/>
        <v>#DIV/0!</v>
      </c>
      <c r="Q232" s="22">
        <f t="shared" si="96"/>
        <v>-5</v>
      </c>
      <c r="R232" s="290"/>
      <c r="S232" s="290">
        <f t="shared" si="97"/>
        <v>-8164.9340000000047</v>
      </c>
      <c r="T232" s="290" t="e">
        <f t="shared" si="98"/>
        <v>#DIV/0!</v>
      </c>
      <c r="U232" s="290" t="e">
        <f t="shared" si="99"/>
        <v>#DIV/0!</v>
      </c>
      <c r="V232" s="22">
        <f t="shared" si="100"/>
        <v>17605.470000000012</v>
      </c>
      <c r="W232" s="288" t="e">
        <f t="shared" si="101"/>
        <v>#DIV/0!</v>
      </c>
      <c r="X232" s="288" t="e">
        <f t="shared" si="102"/>
        <v>#DIV/0!</v>
      </c>
      <c r="Y232" s="288" t="e">
        <f t="shared" si="103"/>
        <v>#DIV/0!</v>
      </c>
      <c r="Z232" s="291" t="e">
        <f t="shared" si="104"/>
        <v>#DIV/0!</v>
      </c>
      <c r="AA232" s="22">
        <f>SUM(L$2:L436)-SUM(AB$2:AB436)</f>
        <v>-26470.404000000017</v>
      </c>
      <c r="AB232" s="292"/>
      <c r="AC232" s="253" t="e">
        <f t="shared" si="105"/>
        <v>#DIV/0!</v>
      </c>
      <c r="AD232" s="253" t="e">
        <f t="shared" si="106"/>
        <v>#DIV/0!</v>
      </c>
    </row>
    <row r="233" spans="1:30" x14ac:dyDescent="0.25">
      <c r="A233" s="402"/>
      <c r="B233" s="287"/>
      <c r="C233" s="299"/>
      <c r="D233" s="147"/>
      <c r="E233" s="22"/>
      <c r="F233" s="147"/>
      <c r="G233" s="288" t="e">
        <f t="shared" si="87"/>
        <v>#DIV/0!</v>
      </c>
      <c r="H233" s="22">
        <f t="shared" si="88"/>
        <v>25775.404000000017</v>
      </c>
      <c r="I233" s="22">
        <f t="shared" si="89"/>
        <v>-25775.404000000017</v>
      </c>
      <c r="J233" s="289" t="e">
        <f t="shared" si="90"/>
        <v>#DIV/0!</v>
      </c>
      <c r="K233" s="22">
        <f t="shared" si="91"/>
        <v>0</v>
      </c>
      <c r="L233" s="22">
        <f t="shared" si="92"/>
        <v>-5</v>
      </c>
      <c r="M233" s="22">
        <f t="shared" si="93"/>
        <v>5</v>
      </c>
      <c r="N233" s="22">
        <f t="shared" si="94"/>
        <v>0</v>
      </c>
      <c r="O233" s="22"/>
      <c r="P233" s="288" t="e">
        <f t="shared" si="95"/>
        <v>#DIV/0!</v>
      </c>
      <c r="Q233" s="22">
        <f t="shared" si="96"/>
        <v>-5</v>
      </c>
      <c r="R233" s="290"/>
      <c r="S233" s="290">
        <f t="shared" si="97"/>
        <v>-8169.9340000000047</v>
      </c>
      <c r="T233" s="290" t="e">
        <f t="shared" si="98"/>
        <v>#DIV/0!</v>
      </c>
      <c r="U233" s="290" t="e">
        <f t="shared" si="99"/>
        <v>#DIV/0!</v>
      </c>
      <c r="V233" s="22">
        <f t="shared" si="100"/>
        <v>17605.470000000012</v>
      </c>
      <c r="W233" s="288" t="e">
        <f t="shared" si="101"/>
        <v>#DIV/0!</v>
      </c>
      <c r="X233" s="288" t="e">
        <f t="shared" si="102"/>
        <v>#DIV/0!</v>
      </c>
      <c r="Y233" s="288" t="e">
        <f t="shared" si="103"/>
        <v>#DIV/0!</v>
      </c>
      <c r="Z233" s="291" t="e">
        <f t="shared" si="104"/>
        <v>#DIV/0!</v>
      </c>
      <c r="AA233" s="22">
        <f>SUM(L$2:L437)-SUM(AB$2:AB437)</f>
        <v>-26470.404000000017</v>
      </c>
      <c r="AB233" s="292"/>
      <c r="AC233" s="253" t="e">
        <f t="shared" si="105"/>
        <v>#DIV/0!</v>
      </c>
      <c r="AD233" s="253" t="e">
        <f t="shared" si="106"/>
        <v>#DIV/0!</v>
      </c>
    </row>
    <row r="234" spans="1:30" x14ac:dyDescent="0.25">
      <c r="A234" s="402"/>
      <c r="B234" s="287"/>
      <c r="C234" s="299"/>
      <c r="D234" s="147"/>
      <c r="E234" s="22"/>
      <c r="F234" s="147"/>
      <c r="G234" s="288" t="e">
        <f t="shared" ref="G234:G297" si="107">H234/F234</f>
        <v>#DIV/0!</v>
      </c>
      <c r="H234" s="22">
        <f t="shared" ref="H234:H297" si="108">IF(C234="买",H233+D234*E234+M234+N234,H233+-1*D234*E234+M234+N234)+O234</f>
        <v>25780.404000000017</v>
      </c>
      <c r="I234" s="22">
        <f t="shared" ref="I234:I297" si="109">-H234+K234</f>
        <v>-25780.404000000017</v>
      </c>
      <c r="J234" s="289" t="e">
        <f t="shared" ref="J234:J297" si="110">(E234-G234)/G234</f>
        <v>#DIV/0!</v>
      </c>
      <c r="K234" s="22">
        <f t="shared" ref="K234:K297" si="111">F234*E234</f>
        <v>0</v>
      </c>
      <c r="L234" s="22">
        <f t="shared" ref="L234:L297" si="112">I234-I233</f>
        <v>-5</v>
      </c>
      <c r="M234" s="22">
        <f t="shared" ref="M234:M297" si="113">IF(D234*E234*5/10000&gt;5,D234*E234*5/10000,5)+(D234/1000)*0.6</f>
        <v>5</v>
      </c>
      <c r="N234" s="22">
        <f t="shared" ref="N234:N297" si="114">IF(C234="卖",D234*E234/1000,0)</f>
        <v>0</v>
      </c>
      <c r="O234" s="22"/>
      <c r="P234" s="288" t="e">
        <f t="shared" ref="P234:P297" si="115">E234-G234</f>
        <v>#DIV/0!</v>
      </c>
      <c r="Q234" s="22">
        <f t="shared" ref="Q234:Q297" si="116">(H234-H233)*-1</f>
        <v>-5</v>
      </c>
      <c r="R234" s="290"/>
      <c r="S234" s="290">
        <f t="shared" ref="S234:S297" si="117">S233+Q234+O234+R234</f>
        <v>-8174.9340000000047</v>
      </c>
      <c r="T234" s="290" t="e">
        <f t="shared" ref="T234:T297" si="118">S234/E234</f>
        <v>#DIV/0!</v>
      </c>
      <c r="U234" s="290" t="e">
        <f t="shared" ref="U234:U297" si="119">F234+T234</f>
        <v>#DIV/0!</v>
      </c>
      <c r="V234" s="22">
        <f t="shared" ref="V234:V297" si="120">H234+S234</f>
        <v>17605.470000000012</v>
      </c>
      <c r="W234" s="288" t="e">
        <f t="shared" ref="W234:W297" si="121">V234/U234</f>
        <v>#DIV/0!</v>
      </c>
      <c r="X234" s="288" t="e">
        <f t="shared" ref="X234:X297" si="122">W234-G234</f>
        <v>#DIV/0!</v>
      </c>
      <c r="Y234" s="288" t="e">
        <f t="shared" ref="Y234:Y297" si="123">(X234-P234)*-1</f>
        <v>#DIV/0!</v>
      </c>
      <c r="Z234" s="291" t="e">
        <f t="shared" ref="Z234:Z297" si="124">F234/U234</f>
        <v>#DIV/0!</v>
      </c>
      <c r="AA234" s="22">
        <f>SUM(L$2:L438)-SUM(AB$2:AB438)</f>
        <v>-26470.404000000017</v>
      </c>
      <c r="AB234" s="292"/>
      <c r="AC234" s="253" t="e">
        <f t="shared" ref="AC234:AC297" si="125">I234/E234*(1-0.0005)</f>
        <v>#DIV/0!</v>
      </c>
      <c r="AD234" s="253" t="e">
        <f t="shared" ref="AD234:AD297" si="126">AC234-F234</f>
        <v>#DIV/0!</v>
      </c>
    </row>
    <row r="235" spans="1:30" x14ac:dyDescent="0.25">
      <c r="A235" s="402"/>
      <c r="B235" s="287"/>
      <c r="C235" s="299"/>
      <c r="D235" s="147"/>
      <c r="E235" s="22"/>
      <c r="F235" s="147"/>
      <c r="G235" s="288" t="e">
        <f t="shared" si="107"/>
        <v>#DIV/0!</v>
      </c>
      <c r="H235" s="22">
        <f t="shared" si="108"/>
        <v>25785.404000000017</v>
      </c>
      <c r="I235" s="22">
        <f t="shared" si="109"/>
        <v>-25785.404000000017</v>
      </c>
      <c r="J235" s="289" t="e">
        <f t="shared" si="110"/>
        <v>#DIV/0!</v>
      </c>
      <c r="K235" s="22">
        <f t="shared" si="111"/>
        <v>0</v>
      </c>
      <c r="L235" s="22">
        <f t="shared" si="112"/>
        <v>-5</v>
      </c>
      <c r="M235" s="22">
        <f t="shared" si="113"/>
        <v>5</v>
      </c>
      <c r="N235" s="22">
        <f t="shared" si="114"/>
        <v>0</v>
      </c>
      <c r="O235" s="22"/>
      <c r="P235" s="288" t="e">
        <f t="shared" si="115"/>
        <v>#DIV/0!</v>
      </c>
      <c r="Q235" s="22">
        <f t="shared" si="116"/>
        <v>-5</v>
      </c>
      <c r="R235" s="290"/>
      <c r="S235" s="290">
        <f t="shared" si="117"/>
        <v>-8179.9340000000047</v>
      </c>
      <c r="T235" s="290" t="e">
        <f t="shared" si="118"/>
        <v>#DIV/0!</v>
      </c>
      <c r="U235" s="290" t="e">
        <f t="shared" si="119"/>
        <v>#DIV/0!</v>
      </c>
      <c r="V235" s="22">
        <f t="shared" si="120"/>
        <v>17605.470000000012</v>
      </c>
      <c r="W235" s="288" t="e">
        <f t="shared" si="121"/>
        <v>#DIV/0!</v>
      </c>
      <c r="X235" s="288" t="e">
        <f t="shared" si="122"/>
        <v>#DIV/0!</v>
      </c>
      <c r="Y235" s="288" t="e">
        <f t="shared" si="123"/>
        <v>#DIV/0!</v>
      </c>
      <c r="Z235" s="291" t="e">
        <f t="shared" si="124"/>
        <v>#DIV/0!</v>
      </c>
      <c r="AA235" s="22">
        <f>SUM(L$2:L439)-SUM(AB$2:AB439)</f>
        <v>-26470.404000000017</v>
      </c>
      <c r="AB235" s="292"/>
      <c r="AC235" s="253" t="e">
        <f t="shared" si="125"/>
        <v>#DIV/0!</v>
      </c>
      <c r="AD235" s="253" t="e">
        <f t="shared" si="126"/>
        <v>#DIV/0!</v>
      </c>
    </row>
    <row r="236" spans="1:30" x14ac:dyDescent="0.25">
      <c r="A236" s="402"/>
      <c r="B236" s="287"/>
      <c r="C236" s="299"/>
      <c r="D236" s="147"/>
      <c r="E236" s="22"/>
      <c r="F236" s="147"/>
      <c r="G236" s="288" t="e">
        <f t="shared" si="107"/>
        <v>#DIV/0!</v>
      </c>
      <c r="H236" s="22">
        <f t="shared" si="108"/>
        <v>25790.404000000017</v>
      </c>
      <c r="I236" s="22">
        <f t="shared" si="109"/>
        <v>-25790.404000000017</v>
      </c>
      <c r="J236" s="289" t="e">
        <f t="shared" si="110"/>
        <v>#DIV/0!</v>
      </c>
      <c r="K236" s="22">
        <f t="shared" si="111"/>
        <v>0</v>
      </c>
      <c r="L236" s="22">
        <f t="shared" si="112"/>
        <v>-5</v>
      </c>
      <c r="M236" s="22">
        <f t="shared" si="113"/>
        <v>5</v>
      </c>
      <c r="N236" s="22">
        <f t="shared" si="114"/>
        <v>0</v>
      </c>
      <c r="O236" s="22"/>
      <c r="P236" s="288" t="e">
        <f t="shared" si="115"/>
        <v>#DIV/0!</v>
      </c>
      <c r="Q236" s="22">
        <f t="shared" si="116"/>
        <v>-5</v>
      </c>
      <c r="R236" s="290"/>
      <c r="S236" s="290">
        <f t="shared" si="117"/>
        <v>-8184.9340000000047</v>
      </c>
      <c r="T236" s="290" t="e">
        <f t="shared" si="118"/>
        <v>#DIV/0!</v>
      </c>
      <c r="U236" s="290" t="e">
        <f t="shared" si="119"/>
        <v>#DIV/0!</v>
      </c>
      <c r="V236" s="22">
        <f t="shared" si="120"/>
        <v>17605.470000000012</v>
      </c>
      <c r="W236" s="288" t="e">
        <f t="shared" si="121"/>
        <v>#DIV/0!</v>
      </c>
      <c r="X236" s="288" t="e">
        <f t="shared" si="122"/>
        <v>#DIV/0!</v>
      </c>
      <c r="Y236" s="288" t="e">
        <f t="shared" si="123"/>
        <v>#DIV/0!</v>
      </c>
      <c r="Z236" s="291" t="e">
        <f t="shared" si="124"/>
        <v>#DIV/0!</v>
      </c>
      <c r="AA236" s="22">
        <f>SUM(L$2:L440)-SUM(AB$2:AB440)</f>
        <v>-26470.404000000017</v>
      </c>
      <c r="AB236" s="292"/>
      <c r="AC236" s="253" t="e">
        <f t="shared" si="125"/>
        <v>#DIV/0!</v>
      </c>
      <c r="AD236" s="253" t="e">
        <f t="shared" si="126"/>
        <v>#DIV/0!</v>
      </c>
    </row>
    <row r="237" spans="1:30" x14ac:dyDescent="0.25">
      <c r="A237" s="402"/>
      <c r="B237" s="287"/>
      <c r="C237" s="299"/>
      <c r="D237" s="147"/>
      <c r="E237" s="22"/>
      <c r="F237" s="147"/>
      <c r="G237" s="288" t="e">
        <f t="shared" si="107"/>
        <v>#DIV/0!</v>
      </c>
      <c r="H237" s="22">
        <f t="shared" si="108"/>
        <v>25795.404000000017</v>
      </c>
      <c r="I237" s="22">
        <f t="shared" si="109"/>
        <v>-25795.404000000017</v>
      </c>
      <c r="J237" s="289" t="e">
        <f t="shared" si="110"/>
        <v>#DIV/0!</v>
      </c>
      <c r="K237" s="22">
        <f t="shared" si="111"/>
        <v>0</v>
      </c>
      <c r="L237" s="22">
        <f t="shared" si="112"/>
        <v>-5</v>
      </c>
      <c r="M237" s="22">
        <f t="shared" si="113"/>
        <v>5</v>
      </c>
      <c r="N237" s="22">
        <f t="shared" si="114"/>
        <v>0</v>
      </c>
      <c r="O237" s="22"/>
      <c r="P237" s="288" t="e">
        <f t="shared" si="115"/>
        <v>#DIV/0!</v>
      </c>
      <c r="Q237" s="22">
        <f t="shared" si="116"/>
        <v>-5</v>
      </c>
      <c r="R237" s="290"/>
      <c r="S237" s="290">
        <f t="shared" si="117"/>
        <v>-8189.9340000000047</v>
      </c>
      <c r="T237" s="290" t="e">
        <f t="shared" si="118"/>
        <v>#DIV/0!</v>
      </c>
      <c r="U237" s="290" t="e">
        <f t="shared" si="119"/>
        <v>#DIV/0!</v>
      </c>
      <c r="V237" s="22">
        <f t="shared" si="120"/>
        <v>17605.470000000012</v>
      </c>
      <c r="W237" s="288" t="e">
        <f t="shared" si="121"/>
        <v>#DIV/0!</v>
      </c>
      <c r="X237" s="288" t="e">
        <f t="shared" si="122"/>
        <v>#DIV/0!</v>
      </c>
      <c r="Y237" s="288" t="e">
        <f t="shared" si="123"/>
        <v>#DIV/0!</v>
      </c>
      <c r="Z237" s="291" t="e">
        <f t="shared" si="124"/>
        <v>#DIV/0!</v>
      </c>
      <c r="AA237" s="22">
        <f>SUM(L$2:L441)-SUM(AB$2:AB441)</f>
        <v>-26470.404000000017</v>
      </c>
      <c r="AB237" s="292"/>
      <c r="AC237" s="253" t="e">
        <f t="shared" si="125"/>
        <v>#DIV/0!</v>
      </c>
      <c r="AD237" s="253" t="e">
        <f t="shared" si="126"/>
        <v>#DIV/0!</v>
      </c>
    </row>
    <row r="238" spans="1:30" x14ac:dyDescent="0.25">
      <c r="A238" s="402"/>
      <c r="B238" s="287"/>
      <c r="C238" s="299"/>
      <c r="D238" s="147"/>
      <c r="E238" s="22"/>
      <c r="F238" s="147"/>
      <c r="G238" s="288" t="e">
        <f t="shared" si="107"/>
        <v>#DIV/0!</v>
      </c>
      <c r="H238" s="22">
        <f t="shared" si="108"/>
        <v>25800.404000000017</v>
      </c>
      <c r="I238" s="22">
        <f t="shared" si="109"/>
        <v>-25800.404000000017</v>
      </c>
      <c r="J238" s="289" t="e">
        <f t="shared" si="110"/>
        <v>#DIV/0!</v>
      </c>
      <c r="K238" s="22">
        <f t="shared" si="111"/>
        <v>0</v>
      </c>
      <c r="L238" s="22">
        <f t="shared" si="112"/>
        <v>-5</v>
      </c>
      <c r="M238" s="22">
        <f t="shared" si="113"/>
        <v>5</v>
      </c>
      <c r="N238" s="22">
        <f t="shared" si="114"/>
        <v>0</v>
      </c>
      <c r="O238" s="22"/>
      <c r="P238" s="288" t="e">
        <f t="shared" si="115"/>
        <v>#DIV/0!</v>
      </c>
      <c r="Q238" s="22">
        <f t="shared" si="116"/>
        <v>-5</v>
      </c>
      <c r="R238" s="290"/>
      <c r="S238" s="290">
        <f t="shared" si="117"/>
        <v>-8194.9340000000047</v>
      </c>
      <c r="T238" s="290" t="e">
        <f t="shared" si="118"/>
        <v>#DIV/0!</v>
      </c>
      <c r="U238" s="290" t="e">
        <f t="shared" si="119"/>
        <v>#DIV/0!</v>
      </c>
      <c r="V238" s="22">
        <f t="shared" si="120"/>
        <v>17605.470000000012</v>
      </c>
      <c r="W238" s="288" t="e">
        <f t="shared" si="121"/>
        <v>#DIV/0!</v>
      </c>
      <c r="X238" s="288" t="e">
        <f t="shared" si="122"/>
        <v>#DIV/0!</v>
      </c>
      <c r="Y238" s="288" t="e">
        <f t="shared" si="123"/>
        <v>#DIV/0!</v>
      </c>
      <c r="Z238" s="291" t="e">
        <f t="shared" si="124"/>
        <v>#DIV/0!</v>
      </c>
      <c r="AA238" s="22">
        <f>SUM(L$2:L442)-SUM(AB$2:AB442)</f>
        <v>-26470.404000000017</v>
      </c>
      <c r="AB238" s="292"/>
      <c r="AC238" s="253" t="e">
        <f t="shared" si="125"/>
        <v>#DIV/0!</v>
      </c>
      <c r="AD238" s="253" t="e">
        <f t="shared" si="126"/>
        <v>#DIV/0!</v>
      </c>
    </row>
    <row r="239" spans="1:30" x14ac:dyDescent="0.25">
      <c r="A239" s="402"/>
      <c r="B239" s="287"/>
      <c r="C239" s="299"/>
      <c r="D239" s="147"/>
      <c r="E239" s="22"/>
      <c r="F239" s="147"/>
      <c r="G239" s="288" t="e">
        <f t="shared" si="107"/>
        <v>#DIV/0!</v>
      </c>
      <c r="H239" s="22">
        <f t="shared" si="108"/>
        <v>25805.404000000017</v>
      </c>
      <c r="I239" s="22">
        <f t="shared" si="109"/>
        <v>-25805.404000000017</v>
      </c>
      <c r="J239" s="289" t="e">
        <f t="shared" si="110"/>
        <v>#DIV/0!</v>
      </c>
      <c r="K239" s="22">
        <f t="shared" si="111"/>
        <v>0</v>
      </c>
      <c r="L239" s="22">
        <f t="shared" si="112"/>
        <v>-5</v>
      </c>
      <c r="M239" s="22">
        <f t="shared" si="113"/>
        <v>5</v>
      </c>
      <c r="N239" s="22">
        <f t="shared" si="114"/>
        <v>0</v>
      </c>
      <c r="O239" s="22"/>
      <c r="P239" s="288" t="e">
        <f t="shared" si="115"/>
        <v>#DIV/0!</v>
      </c>
      <c r="Q239" s="22">
        <f t="shared" si="116"/>
        <v>-5</v>
      </c>
      <c r="R239" s="290"/>
      <c r="S239" s="290">
        <f t="shared" si="117"/>
        <v>-8199.9340000000047</v>
      </c>
      <c r="T239" s="290" t="e">
        <f t="shared" si="118"/>
        <v>#DIV/0!</v>
      </c>
      <c r="U239" s="290" t="e">
        <f t="shared" si="119"/>
        <v>#DIV/0!</v>
      </c>
      <c r="V239" s="22">
        <f t="shared" si="120"/>
        <v>17605.470000000012</v>
      </c>
      <c r="W239" s="288" t="e">
        <f t="shared" si="121"/>
        <v>#DIV/0!</v>
      </c>
      <c r="X239" s="288" t="e">
        <f t="shared" si="122"/>
        <v>#DIV/0!</v>
      </c>
      <c r="Y239" s="288" t="e">
        <f t="shared" si="123"/>
        <v>#DIV/0!</v>
      </c>
      <c r="Z239" s="291" t="e">
        <f t="shared" si="124"/>
        <v>#DIV/0!</v>
      </c>
      <c r="AA239" s="22">
        <f>SUM(L$2:L443)-SUM(AB$2:AB443)</f>
        <v>-26470.404000000017</v>
      </c>
      <c r="AB239" s="292"/>
      <c r="AC239" s="253" t="e">
        <f t="shared" si="125"/>
        <v>#DIV/0!</v>
      </c>
      <c r="AD239" s="253" t="e">
        <f t="shared" si="126"/>
        <v>#DIV/0!</v>
      </c>
    </row>
    <row r="240" spans="1:30" x14ac:dyDescent="0.25">
      <c r="A240" s="402"/>
      <c r="B240" s="287"/>
      <c r="C240" s="299"/>
      <c r="D240" s="147"/>
      <c r="E240" s="22"/>
      <c r="F240" s="147"/>
      <c r="G240" s="288" t="e">
        <f t="shared" si="107"/>
        <v>#DIV/0!</v>
      </c>
      <c r="H240" s="22">
        <f t="shared" si="108"/>
        <v>25810.404000000017</v>
      </c>
      <c r="I240" s="22">
        <f t="shared" si="109"/>
        <v>-25810.404000000017</v>
      </c>
      <c r="J240" s="289" t="e">
        <f t="shared" si="110"/>
        <v>#DIV/0!</v>
      </c>
      <c r="K240" s="22">
        <f t="shared" si="111"/>
        <v>0</v>
      </c>
      <c r="L240" s="22">
        <f t="shared" si="112"/>
        <v>-5</v>
      </c>
      <c r="M240" s="22">
        <f t="shared" si="113"/>
        <v>5</v>
      </c>
      <c r="N240" s="22">
        <f t="shared" si="114"/>
        <v>0</v>
      </c>
      <c r="O240" s="22"/>
      <c r="P240" s="288" t="e">
        <f t="shared" si="115"/>
        <v>#DIV/0!</v>
      </c>
      <c r="Q240" s="22">
        <f t="shared" si="116"/>
        <v>-5</v>
      </c>
      <c r="R240" s="290"/>
      <c r="S240" s="290">
        <f t="shared" si="117"/>
        <v>-8204.9340000000047</v>
      </c>
      <c r="T240" s="290" t="e">
        <f t="shared" si="118"/>
        <v>#DIV/0!</v>
      </c>
      <c r="U240" s="290" t="e">
        <f t="shared" si="119"/>
        <v>#DIV/0!</v>
      </c>
      <c r="V240" s="22">
        <f t="shared" si="120"/>
        <v>17605.470000000012</v>
      </c>
      <c r="W240" s="288" t="e">
        <f t="shared" si="121"/>
        <v>#DIV/0!</v>
      </c>
      <c r="X240" s="288" t="e">
        <f t="shared" si="122"/>
        <v>#DIV/0!</v>
      </c>
      <c r="Y240" s="288" t="e">
        <f t="shared" si="123"/>
        <v>#DIV/0!</v>
      </c>
      <c r="Z240" s="291" t="e">
        <f t="shared" si="124"/>
        <v>#DIV/0!</v>
      </c>
      <c r="AA240" s="22">
        <f>SUM(L$2:L444)-SUM(AB$2:AB444)</f>
        <v>-26470.404000000017</v>
      </c>
      <c r="AB240" s="292"/>
      <c r="AC240" s="253" t="e">
        <f t="shared" si="125"/>
        <v>#DIV/0!</v>
      </c>
      <c r="AD240" s="253" t="e">
        <f t="shared" si="126"/>
        <v>#DIV/0!</v>
      </c>
    </row>
    <row r="241" spans="1:30" x14ac:dyDescent="0.25">
      <c r="A241" s="402"/>
      <c r="B241" s="287"/>
      <c r="C241" s="299"/>
      <c r="D241" s="147"/>
      <c r="E241" s="22"/>
      <c r="F241" s="147"/>
      <c r="G241" s="288" t="e">
        <f t="shared" si="107"/>
        <v>#DIV/0!</v>
      </c>
      <c r="H241" s="22">
        <f t="shared" si="108"/>
        <v>25815.404000000017</v>
      </c>
      <c r="I241" s="22">
        <f t="shared" si="109"/>
        <v>-25815.404000000017</v>
      </c>
      <c r="J241" s="289" t="e">
        <f t="shared" si="110"/>
        <v>#DIV/0!</v>
      </c>
      <c r="K241" s="22">
        <f t="shared" si="111"/>
        <v>0</v>
      </c>
      <c r="L241" s="22">
        <f t="shared" si="112"/>
        <v>-5</v>
      </c>
      <c r="M241" s="22">
        <f t="shared" si="113"/>
        <v>5</v>
      </c>
      <c r="N241" s="22">
        <f t="shared" si="114"/>
        <v>0</v>
      </c>
      <c r="O241" s="22"/>
      <c r="P241" s="288" t="e">
        <f t="shared" si="115"/>
        <v>#DIV/0!</v>
      </c>
      <c r="Q241" s="22">
        <f t="shared" si="116"/>
        <v>-5</v>
      </c>
      <c r="R241" s="290"/>
      <c r="S241" s="290">
        <f t="shared" si="117"/>
        <v>-8209.9340000000047</v>
      </c>
      <c r="T241" s="290" t="e">
        <f t="shared" si="118"/>
        <v>#DIV/0!</v>
      </c>
      <c r="U241" s="290" t="e">
        <f t="shared" si="119"/>
        <v>#DIV/0!</v>
      </c>
      <c r="V241" s="22">
        <f t="shared" si="120"/>
        <v>17605.470000000012</v>
      </c>
      <c r="W241" s="288" t="e">
        <f t="shared" si="121"/>
        <v>#DIV/0!</v>
      </c>
      <c r="X241" s="288" t="e">
        <f t="shared" si="122"/>
        <v>#DIV/0!</v>
      </c>
      <c r="Y241" s="288" t="e">
        <f t="shared" si="123"/>
        <v>#DIV/0!</v>
      </c>
      <c r="Z241" s="291" t="e">
        <f t="shared" si="124"/>
        <v>#DIV/0!</v>
      </c>
      <c r="AA241" s="22">
        <f>SUM(L$2:L445)-SUM(AB$2:AB445)</f>
        <v>-26470.404000000017</v>
      </c>
      <c r="AB241" s="292"/>
      <c r="AC241" s="253" t="e">
        <f t="shared" si="125"/>
        <v>#DIV/0!</v>
      </c>
      <c r="AD241" s="253" t="e">
        <f t="shared" si="126"/>
        <v>#DIV/0!</v>
      </c>
    </row>
    <row r="242" spans="1:30" x14ac:dyDescent="0.25">
      <c r="A242" s="402"/>
      <c r="B242" s="287"/>
      <c r="C242" s="299"/>
      <c r="D242" s="147"/>
      <c r="E242" s="22"/>
      <c r="F242" s="147"/>
      <c r="G242" s="288" t="e">
        <f t="shared" si="107"/>
        <v>#DIV/0!</v>
      </c>
      <c r="H242" s="22">
        <f t="shared" si="108"/>
        <v>25820.404000000017</v>
      </c>
      <c r="I242" s="22">
        <f t="shared" si="109"/>
        <v>-25820.404000000017</v>
      </c>
      <c r="J242" s="289" t="e">
        <f t="shared" si="110"/>
        <v>#DIV/0!</v>
      </c>
      <c r="K242" s="22">
        <f t="shared" si="111"/>
        <v>0</v>
      </c>
      <c r="L242" s="22">
        <f t="shared" si="112"/>
        <v>-5</v>
      </c>
      <c r="M242" s="22">
        <f t="shared" si="113"/>
        <v>5</v>
      </c>
      <c r="N242" s="22">
        <f t="shared" si="114"/>
        <v>0</v>
      </c>
      <c r="O242" s="22"/>
      <c r="P242" s="288" t="e">
        <f t="shared" si="115"/>
        <v>#DIV/0!</v>
      </c>
      <c r="Q242" s="22">
        <f t="shared" si="116"/>
        <v>-5</v>
      </c>
      <c r="R242" s="290"/>
      <c r="S242" s="290">
        <f t="shared" si="117"/>
        <v>-8214.9340000000047</v>
      </c>
      <c r="T242" s="290" t="e">
        <f t="shared" si="118"/>
        <v>#DIV/0!</v>
      </c>
      <c r="U242" s="290" t="e">
        <f t="shared" si="119"/>
        <v>#DIV/0!</v>
      </c>
      <c r="V242" s="22">
        <f t="shared" si="120"/>
        <v>17605.470000000012</v>
      </c>
      <c r="W242" s="288" t="e">
        <f t="shared" si="121"/>
        <v>#DIV/0!</v>
      </c>
      <c r="X242" s="288" t="e">
        <f t="shared" si="122"/>
        <v>#DIV/0!</v>
      </c>
      <c r="Y242" s="288" t="e">
        <f t="shared" si="123"/>
        <v>#DIV/0!</v>
      </c>
      <c r="Z242" s="291" t="e">
        <f t="shared" si="124"/>
        <v>#DIV/0!</v>
      </c>
      <c r="AA242" s="22">
        <f>SUM(L$2:L446)-SUM(AB$2:AB446)</f>
        <v>-26470.404000000017</v>
      </c>
      <c r="AB242" s="292"/>
      <c r="AC242" s="253" t="e">
        <f t="shared" si="125"/>
        <v>#DIV/0!</v>
      </c>
      <c r="AD242" s="253" t="e">
        <f t="shared" si="126"/>
        <v>#DIV/0!</v>
      </c>
    </row>
    <row r="243" spans="1:30" x14ac:dyDescent="0.25">
      <c r="A243" s="402"/>
      <c r="B243" s="287"/>
      <c r="C243" s="299"/>
      <c r="D243" s="147"/>
      <c r="E243" s="22"/>
      <c r="F243" s="147"/>
      <c r="G243" s="288" t="e">
        <f t="shared" si="107"/>
        <v>#DIV/0!</v>
      </c>
      <c r="H243" s="22">
        <f t="shared" si="108"/>
        <v>25825.404000000017</v>
      </c>
      <c r="I243" s="22">
        <f t="shared" si="109"/>
        <v>-25825.404000000017</v>
      </c>
      <c r="J243" s="289" t="e">
        <f t="shared" si="110"/>
        <v>#DIV/0!</v>
      </c>
      <c r="K243" s="22">
        <f t="shared" si="111"/>
        <v>0</v>
      </c>
      <c r="L243" s="22">
        <f t="shared" si="112"/>
        <v>-5</v>
      </c>
      <c r="M243" s="22">
        <f t="shared" si="113"/>
        <v>5</v>
      </c>
      <c r="N243" s="22">
        <f t="shared" si="114"/>
        <v>0</v>
      </c>
      <c r="O243" s="22"/>
      <c r="P243" s="288" t="e">
        <f t="shared" si="115"/>
        <v>#DIV/0!</v>
      </c>
      <c r="Q243" s="22">
        <f t="shared" si="116"/>
        <v>-5</v>
      </c>
      <c r="R243" s="290"/>
      <c r="S243" s="290">
        <f t="shared" si="117"/>
        <v>-8219.9340000000047</v>
      </c>
      <c r="T243" s="290" t="e">
        <f t="shared" si="118"/>
        <v>#DIV/0!</v>
      </c>
      <c r="U243" s="290" t="e">
        <f t="shared" si="119"/>
        <v>#DIV/0!</v>
      </c>
      <c r="V243" s="22">
        <f t="shared" si="120"/>
        <v>17605.470000000012</v>
      </c>
      <c r="W243" s="288" t="e">
        <f t="shared" si="121"/>
        <v>#DIV/0!</v>
      </c>
      <c r="X243" s="288" t="e">
        <f t="shared" si="122"/>
        <v>#DIV/0!</v>
      </c>
      <c r="Y243" s="288" t="e">
        <f t="shared" si="123"/>
        <v>#DIV/0!</v>
      </c>
      <c r="Z243" s="291" t="e">
        <f t="shared" si="124"/>
        <v>#DIV/0!</v>
      </c>
      <c r="AA243" s="22">
        <f>SUM(L$2:L447)-SUM(AB$2:AB447)</f>
        <v>-26470.404000000017</v>
      </c>
      <c r="AB243" s="292"/>
      <c r="AC243" s="253" t="e">
        <f t="shared" si="125"/>
        <v>#DIV/0!</v>
      </c>
      <c r="AD243" s="253" t="e">
        <f t="shared" si="126"/>
        <v>#DIV/0!</v>
      </c>
    </row>
    <row r="244" spans="1:30" x14ac:dyDescent="0.25">
      <c r="A244" s="402"/>
      <c r="B244" s="287"/>
      <c r="C244" s="299"/>
      <c r="D244" s="147"/>
      <c r="E244" s="22"/>
      <c r="F244" s="147"/>
      <c r="G244" s="288" t="e">
        <f t="shared" si="107"/>
        <v>#DIV/0!</v>
      </c>
      <c r="H244" s="22">
        <f t="shared" si="108"/>
        <v>25830.404000000017</v>
      </c>
      <c r="I244" s="22">
        <f t="shared" si="109"/>
        <v>-25830.404000000017</v>
      </c>
      <c r="J244" s="289" t="e">
        <f t="shared" si="110"/>
        <v>#DIV/0!</v>
      </c>
      <c r="K244" s="22">
        <f t="shared" si="111"/>
        <v>0</v>
      </c>
      <c r="L244" s="22">
        <f t="shared" si="112"/>
        <v>-5</v>
      </c>
      <c r="M244" s="22">
        <f t="shared" si="113"/>
        <v>5</v>
      </c>
      <c r="N244" s="22">
        <f t="shared" si="114"/>
        <v>0</v>
      </c>
      <c r="O244" s="22"/>
      <c r="P244" s="288" t="e">
        <f t="shared" si="115"/>
        <v>#DIV/0!</v>
      </c>
      <c r="Q244" s="22">
        <f t="shared" si="116"/>
        <v>-5</v>
      </c>
      <c r="R244" s="290"/>
      <c r="S244" s="290">
        <f t="shared" si="117"/>
        <v>-8224.9340000000047</v>
      </c>
      <c r="T244" s="290" t="e">
        <f t="shared" si="118"/>
        <v>#DIV/0!</v>
      </c>
      <c r="U244" s="290" t="e">
        <f t="shared" si="119"/>
        <v>#DIV/0!</v>
      </c>
      <c r="V244" s="22">
        <f t="shared" si="120"/>
        <v>17605.470000000012</v>
      </c>
      <c r="W244" s="288" t="e">
        <f t="shared" si="121"/>
        <v>#DIV/0!</v>
      </c>
      <c r="X244" s="288" t="e">
        <f t="shared" si="122"/>
        <v>#DIV/0!</v>
      </c>
      <c r="Y244" s="288" t="e">
        <f t="shared" si="123"/>
        <v>#DIV/0!</v>
      </c>
      <c r="Z244" s="291" t="e">
        <f t="shared" si="124"/>
        <v>#DIV/0!</v>
      </c>
      <c r="AA244" s="22">
        <f>SUM(L$2:L448)-SUM(AB$2:AB448)</f>
        <v>-26470.404000000017</v>
      </c>
      <c r="AB244" s="292"/>
      <c r="AC244" s="253" t="e">
        <f t="shared" si="125"/>
        <v>#DIV/0!</v>
      </c>
      <c r="AD244" s="253" t="e">
        <f t="shared" si="126"/>
        <v>#DIV/0!</v>
      </c>
    </row>
    <row r="245" spans="1:30" x14ac:dyDescent="0.25">
      <c r="A245" s="402"/>
      <c r="B245" s="287"/>
      <c r="C245" s="299"/>
      <c r="D245" s="147"/>
      <c r="E245" s="22"/>
      <c r="F245" s="147"/>
      <c r="G245" s="288" t="e">
        <f t="shared" si="107"/>
        <v>#DIV/0!</v>
      </c>
      <c r="H245" s="22">
        <f t="shared" si="108"/>
        <v>25835.404000000017</v>
      </c>
      <c r="I245" s="22">
        <f t="shared" si="109"/>
        <v>-25835.404000000017</v>
      </c>
      <c r="J245" s="289" t="e">
        <f t="shared" si="110"/>
        <v>#DIV/0!</v>
      </c>
      <c r="K245" s="22">
        <f t="shared" si="111"/>
        <v>0</v>
      </c>
      <c r="L245" s="22">
        <f t="shared" si="112"/>
        <v>-5</v>
      </c>
      <c r="M245" s="22">
        <f t="shared" si="113"/>
        <v>5</v>
      </c>
      <c r="N245" s="22">
        <f t="shared" si="114"/>
        <v>0</v>
      </c>
      <c r="O245" s="22"/>
      <c r="P245" s="288" t="e">
        <f t="shared" si="115"/>
        <v>#DIV/0!</v>
      </c>
      <c r="Q245" s="22">
        <f t="shared" si="116"/>
        <v>-5</v>
      </c>
      <c r="R245" s="290"/>
      <c r="S245" s="290">
        <f t="shared" si="117"/>
        <v>-8229.9340000000047</v>
      </c>
      <c r="T245" s="290" t="e">
        <f t="shared" si="118"/>
        <v>#DIV/0!</v>
      </c>
      <c r="U245" s="290" t="e">
        <f t="shared" si="119"/>
        <v>#DIV/0!</v>
      </c>
      <c r="V245" s="22">
        <f t="shared" si="120"/>
        <v>17605.470000000012</v>
      </c>
      <c r="W245" s="288" t="e">
        <f t="shared" si="121"/>
        <v>#DIV/0!</v>
      </c>
      <c r="X245" s="288" t="e">
        <f t="shared" si="122"/>
        <v>#DIV/0!</v>
      </c>
      <c r="Y245" s="288" t="e">
        <f t="shared" si="123"/>
        <v>#DIV/0!</v>
      </c>
      <c r="Z245" s="291" t="e">
        <f t="shared" si="124"/>
        <v>#DIV/0!</v>
      </c>
      <c r="AA245" s="22">
        <f>SUM(L$2:L449)-SUM(AB$2:AB449)</f>
        <v>-26470.404000000017</v>
      </c>
      <c r="AB245" s="292"/>
      <c r="AC245" s="253" t="e">
        <f t="shared" si="125"/>
        <v>#DIV/0!</v>
      </c>
      <c r="AD245" s="253" t="e">
        <f t="shared" si="126"/>
        <v>#DIV/0!</v>
      </c>
    </row>
    <row r="246" spans="1:30" x14ac:dyDescent="0.25">
      <c r="A246" s="402"/>
      <c r="B246" s="287"/>
      <c r="C246" s="299"/>
      <c r="D246" s="147"/>
      <c r="E246" s="22"/>
      <c r="F246" s="147"/>
      <c r="G246" s="288" t="e">
        <f t="shared" si="107"/>
        <v>#DIV/0!</v>
      </c>
      <c r="H246" s="22">
        <f t="shared" si="108"/>
        <v>25840.404000000017</v>
      </c>
      <c r="I246" s="22">
        <f t="shared" si="109"/>
        <v>-25840.404000000017</v>
      </c>
      <c r="J246" s="289" t="e">
        <f t="shared" si="110"/>
        <v>#DIV/0!</v>
      </c>
      <c r="K246" s="22">
        <f t="shared" si="111"/>
        <v>0</v>
      </c>
      <c r="L246" s="22">
        <f t="shared" si="112"/>
        <v>-5</v>
      </c>
      <c r="M246" s="22">
        <f t="shared" si="113"/>
        <v>5</v>
      </c>
      <c r="N246" s="22">
        <f t="shared" si="114"/>
        <v>0</v>
      </c>
      <c r="O246" s="22"/>
      <c r="P246" s="288" t="e">
        <f t="shared" si="115"/>
        <v>#DIV/0!</v>
      </c>
      <c r="Q246" s="22">
        <f t="shared" si="116"/>
        <v>-5</v>
      </c>
      <c r="R246" s="290"/>
      <c r="S246" s="290">
        <f t="shared" si="117"/>
        <v>-8234.9340000000047</v>
      </c>
      <c r="T246" s="290" t="e">
        <f t="shared" si="118"/>
        <v>#DIV/0!</v>
      </c>
      <c r="U246" s="290" t="e">
        <f t="shared" si="119"/>
        <v>#DIV/0!</v>
      </c>
      <c r="V246" s="22">
        <f t="shared" si="120"/>
        <v>17605.470000000012</v>
      </c>
      <c r="W246" s="288" t="e">
        <f t="shared" si="121"/>
        <v>#DIV/0!</v>
      </c>
      <c r="X246" s="288" t="e">
        <f t="shared" si="122"/>
        <v>#DIV/0!</v>
      </c>
      <c r="Y246" s="288" t="e">
        <f t="shared" si="123"/>
        <v>#DIV/0!</v>
      </c>
      <c r="Z246" s="291" t="e">
        <f t="shared" si="124"/>
        <v>#DIV/0!</v>
      </c>
      <c r="AA246" s="22">
        <f>SUM(L$2:L450)-SUM(AB$2:AB450)</f>
        <v>-26470.404000000017</v>
      </c>
      <c r="AB246" s="292"/>
      <c r="AC246" s="253" t="e">
        <f t="shared" si="125"/>
        <v>#DIV/0!</v>
      </c>
      <c r="AD246" s="253" t="e">
        <f t="shared" si="126"/>
        <v>#DIV/0!</v>
      </c>
    </row>
    <row r="247" spans="1:30" x14ac:dyDescent="0.25">
      <c r="A247" s="402"/>
      <c r="B247" s="287"/>
      <c r="C247" s="299"/>
      <c r="D247" s="147"/>
      <c r="E247" s="22"/>
      <c r="F247" s="147"/>
      <c r="G247" s="288" t="e">
        <f t="shared" si="107"/>
        <v>#DIV/0!</v>
      </c>
      <c r="H247" s="22">
        <f t="shared" si="108"/>
        <v>25845.404000000017</v>
      </c>
      <c r="I247" s="22">
        <f t="shared" si="109"/>
        <v>-25845.404000000017</v>
      </c>
      <c r="J247" s="289" t="e">
        <f t="shared" si="110"/>
        <v>#DIV/0!</v>
      </c>
      <c r="K247" s="22">
        <f t="shared" si="111"/>
        <v>0</v>
      </c>
      <c r="L247" s="22">
        <f t="shared" si="112"/>
        <v>-5</v>
      </c>
      <c r="M247" s="22">
        <f t="shared" si="113"/>
        <v>5</v>
      </c>
      <c r="N247" s="22">
        <f t="shared" si="114"/>
        <v>0</v>
      </c>
      <c r="O247" s="22"/>
      <c r="P247" s="288" t="e">
        <f t="shared" si="115"/>
        <v>#DIV/0!</v>
      </c>
      <c r="Q247" s="22">
        <f t="shared" si="116"/>
        <v>-5</v>
      </c>
      <c r="R247" s="290"/>
      <c r="S247" s="290">
        <f t="shared" si="117"/>
        <v>-8239.9340000000047</v>
      </c>
      <c r="T247" s="290" t="e">
        <f t="shared" si="118"/>
        <v>#DIV/0!</v>
      </c>
      <c r="U247" s="290" t="e">
        <f t="shared" si="119"/>
        <v>#DIV/0!</v>
      </c>
      <c r="V247" s="22">
        <f t="shared" si="120"/>
        <v>17605.470000000012</v>
      </c>
      <c r="W247" s="288" t="e">
        <f t="shared" si="121"/>
        <v>#DIV/0!</v>
      </c>
      <c r="X247" s="288" t="e">
        <f t="shared" si="122"/>
        <v>#DIV/0!</v>
      </c>
      <c r="Y247" s="288" t="e">
        <f t="shared" si="123"/>
        <v>#DIV/0!</v>
      </c>
      <c r="Z247" s="291" t="e">
        <f t="shared" si="124"/>
        <v>#DIV/0!</v>
      </c>
      <c r="AA247" s="22">
        <f>SUM(L$2:L451)-SUM(AB$2:AB451)</f>
        <v>-26470.404000000017</v>
      </c>
      <c r="AB247" s="292"/>
      <c r="AC247" s="253" t="e">
        <f t="shared" si="125"/>
        <v>#DIV/0!</v>
      </c>
      <c r="AD247" s="253" t="e">
        <f t="shared" si="126"/>
        <v>#DIV/0!</v>
      </c>
    </row>
    <row r="248" spans="1:30" x14ac:dyDescent="0.25">
      <c r="A248" s="402"/>
      <c r="B248" s="287"/>
      <c r="C248" s="299"/>
      <c r="D248" s="147"/>
      <c r="E248" s="22"/>
      <c r="F248" s="147"/>
      <c r="G248" s="288" t="e">
        <f t="shared" si="107"/>
        <v>#DIV/0!</v>
      </c>
      <c r="H248" s="22">
        <f t="shared" si="108"/>
        <v>25850.404000000017</v>
      </c>
      <c r="I248" s="22">
        <f t="shared" si="109"/>
        <v>-25850.404000000017</v>
      </c>
      <c r="J248" s="289" t="e">
        <f t="shared" si="110"/>
        <v>#DIV/0!</v>
      </c>
      <c r="K248" s="22">
        <f t="shared" si="111"/>
        <v>0</v>
      </c>
      <c r="L248" s="22">
        <f t="shared" si="112"/>
        <v>-5</v>
      </c>
      <c r="M248" s="22">
        <f t="shared" si="113"/>
        <v>5</v>
      </c>
      <c r="N248" s="22">
        <f t="shared" si="114"/>
        <v>0</v>
      </c>
      <c r="O248" s="22"/>
      <c r="P248" s="288" t="e">
        <f t="shared" si="115"/>
        <v>#DIV/0!</v>
      </c>
      <c r="Q248" s="22">
        <f t="shared" si="116"/>
        <v>-5</v>
      </c>
      <c r="R248" s="290"/>
      <c r="S248" s="290">
        <f t="shared" si="117"/>
        <v>-8244.9340000000047</v>
      </c>
      <c r="T248" s="290" t="e">
        <f t="shared" si="118"/>
        <v>#DIV/0!</v>
      </c>
      <c r="U248" s="290" t="e">
        <f t="shared" si="119"/>
        <v>#DIV/0!</v>
      </c>
      <c r="V248" s="22">
        <f t="shared" si="120"/>
        <v>17605.470000000012</v>
      </c>
      <c r="W248" s="288" t="e">
        <f t="shared" si="121"/>
        <v>#DIV/0!</v>
      </c>
      <c r="X248" s="288" t="e">
        <f t="shared" si="122"/>
        <v>#DIV/0!</v>
      </c>
      <c r="Y248" s="288" t="e">
        <f t="shared" si="123"/>
        <v>#DIV/0!</v>
      </c>
      <c r="Z248" s="291" t="e">
        <f t="shared" si="124"/>
        <v>#DIV/0!</v>
      </c>
      <c r="AA248" s="22">
        <f>SUM(L$2:L452)-SUM(AB$2:AB452)</f>
        <v>-26470.404000000017</v>
      </c>
      <c r="AB248" s="292"/>
      <c r="AC248" s="253" t="e">
        <f t="shared" si="125"/>
        <v>#DIV/0!</v>
      </c>
      <c r="AD248" s="253" t="e">
        <f t="shared" si="126"/>
        <v>#DIV/0!</v>
      </c>
    </row>
    <row r="249" spans="1:30" x14ac:dyDescent="0.25">
      <c r="A249" s="402"/>
      <c r="B249" s="287"/>
      <c r="C249" s="299"/>
      <c r="D249" s="147"/>
      <c r="E249" s="22"/>
      <c r="F249" s="147"/>
      <c r="G249" s="288" t="e">
        <f t="shared" si="107"/>
        <v>#DIV/0!</v>
      </c>
      <c r="H249" s="22">
        <f t="shared" si="108"/>
        <v>25855.404000000017</v>
      </c>
      <c r="I249" s="22">
        <f t="shared" si="109"/>
        <v>-25855.404000000017</v>
      </c>
      <c r="J249" s="289" t="e">
        <f t="shared" si="110"/>
        <v>#DIV/0!</v>
      </c>
      <c r="K249" s="22">
        <f t="shared" si="111"/>
        <v>0</v>
      </c>
      <c r="L249" s="22">
        <f t="shared" si="112"/>
        <v>-5</v>
      </c>
      <c r="M249" s="22">
        <f t="shared" si="113"/>
        <v>5</v>
      </c>
      <c r="N249" s="22">
        <f t="shared" si="114"/>
        <v>0</v>
      </c>
      <c r="O249" s="22"/>
      <c r="P249" s="288" t="e">
        <f t="shared" si="115"/>
        <v>#DIV/0!</v>
      </c>
      <c r="Q249" s="22">
        <f t="shared" si="116"/>
        <v>-5</v>
      </c>
      <c r="R249" s="290"/>
      <c r="S249" s="290">
        <f t="shared" si="117"/>
        <v>-8249.9340000000047</v>
      </c>
      <c r="T249" s="290" t="e">
        <f t="shared" si="118"/>
        <v>#DIV/0!</v>
      </c>
      <c r="U249" s="290" t="e">
        <f t="shared" si="119"/>
        <v>#DIV/0!</v>
      </c>
      <c r="V249" s="22">
        <f t="shared" si="120"/>
        <v>17605.470000000012</v>
      </c>
      <c r="W249" s="288" t="e">
        <f t="shared" si="121"/>
        <v>#DIV/0!</v>
      </c>
      <c r="X249" s="288" t="e">
        <f t="shared" si="122"/>
        <v>#DIV/0!</v>
      </c>
      <c r="Y249" s="288" t="e">
        <f t="shared" si="123"/>
        <v>#DIV/0!</v>
      </c>
      <c r="Z249" s="291" t="e">
        <f t="shared" si="124"/>
        <v>#DIV/0!</v>
      </c>
      <c r="AA249" s="22">
        <f>SUM(L$2:L453)-SUM(AB$2:AB453)</f>
        <v>-26470.404000000017</v>
      </c>
      <c r="AB249" s="292"/>
      <c r="AC249" s="253" t="e">
        <f t="shared" si="125"/>
        <v>#DIV/0!</v>
      </c>
      <c r="AD249" s="253" t="e">
        <f t="shared" si="126"/>
        <v>#DIV/0!</v>
      </c>
    </row>
    <row r="250" spans="1:30" x14ac:dyDescent="0.25">
      <c r="A250" s="402"/>
      <c r="B250" s="287"/>
      <c r="C250" s="299"/>
      <c r="D250" s="147"/>
      <c r="E250" s="22"/>
      <c r="F250" s="147"/>
      <c r="G250" s="288" t="e">
        <f t="shared" si="107"/>
        <v>#DIV/0!</v>
      </c>
      <c r="H250" s="22">
        <f t="shared" si="108"/>
        <v>25860.404000000017</v>
      </c>
      <c r="I250" s="22">
        <f t="shared" si="109"/>
        <v>-25860.404000000017</v>
      </c>
      <c r="J250" s="289" t="e">
        <f t="shared" si="110"/>
        <v>#DIV/0!</v>
      </c>
      <c r="K250" s="22">
        <f t="shared" si="111"/>
        <v>0</v>
      </c>
      <c r="L250" s="22">
        <f t="shared" si="112"/>
        <v>-5</v>
      </c>
      <c r="M250" s="22">
        <f t="shared" si="113"/>
        <v>5</v>
      </c>
      <c r="N250" s="22">
        <f t="shared" si="114"/>
        <v>0</v>
      </c>
      <c r="O250" s="22"/>
      <c r="P250" s="288" t="e">
        <f t="shared" si="115"/>
        <v>#DIV/0!</v>
      </c>
      <c r="Q250" s="22">
        <f t="shared" si="116"/>
        <v>-5</v>
      </c>
      <c r="R250" s="290"/>
      <c r="S250" s="290">
        <f t="shared" si="117"/>
        <v>-8254.9340000000047</v>
      </c>
      <c r="T250" s="290" t="e">
        <f t="shared" si="118"/>
        <v>#DIV/0!</v>
      </c>
      <c r="U250" s="290" t="e">
        <f t="shared" si="119"/>
        <v>#DIV/0!</v>
      </c>
      <c r="V250" s="22">
        <f t="shared" si="120"/>
        <v>17605.470000000012</v>
      </c>
      <c r="W250" s="288" t="e">
        <f t="shared" si="121"/>
        <v>#DIV/0!</v>
      </c>
      <c r="X250" s="288" t="e">
        <f t="shared" si="122"/>
        <v>#DIV/0!</v>
      </c>
      <c r="Y250" s="288" t="e">
        <f t="shared" si="123"/>
        <v>#DIV/0!</v>
      </c>
      <c r="Z250" s="291" t="e">
        <f t="shared" si="124"/>
        <v>#DIV/0!</v>
      </c>
      <c r="AA250" s="22">
        <f>SUM(L$2:L454)-SUM(AB$2:AB454)</f>
        <v>-26470.404000000017</v>
      </c>
      <c r="AB250" s="292"/>
      <c r="AC250" s="253" t="e">
        <f t="shared" si="125"/>
        <v>#DIV/0!</v>
      </c>
      <c r="AD250" s="253" t="e">
        <f t="shared" si="126"/>
        <v>#DIV/0!</v>
      </c>
    </row>
    <row r="251" spans="1:30" x14ac:dyDescent="0.25">
      <c r="A251" s="402"/>
      <c r="B251" s="287"/>
      <c r="C251" s="299"/>
      <c r="D251" s="147"/>
      <c r="E251" s="22"/>
      <c r="F251" s="147"/>
      <c r="G251" s="288" t="e">
        <f t="shared" si="107"/>
        <v>#DIV/0!</v>
      </c>
      <c r="H251" s="22">
        <f t="shared" si="108"/>
        <v>25865.404000000017</v>
      </c>
      <c r="I251" s="22">
        <f t="shared" si="109"/>
        <v>-25865.404000000017</v>
      </c>
      <c r="J251" s="289" t="e">
        <f t="shared" si="110"/>
        <v>#DIV/0!</v>
      </c>
      <c r="K251" s="22">
        <f t="shared" si="111"/>
        <v>0</v>
      </c>
      <c r="L251" s="22">
        <f t="shared" si="112"/>
        <v>-5</v>
      </c>
      <c r="M251" s="22">
        <f t="shared" si="113"/>
        <v>5</v>
      </c>
      <c r="N251" s="22">
        <f t="shared" si="114"/>
        <v>0</v>
      </c>
      <c r="O251" s="22"/>
      <c r="P251" s="288" t="e">
        <f t="shared" si="115"/>
        <v>#DIV/0!</v>
      </c>
      <c r="Q251" s="22">
        <f t="shared" si="116"/>
        <v>-5</v>
      </c>
      <c r="R251" s="290"/>
      <c r="S251" s="290">
        <f t="shared" si="117"/>
        <v>-8259.9340000000047</v>
      </c>
      <c r="T251" s="290" t="e">
        <f t="shared" si="118"/>
        <v>#DIV/0!</v>
      </c>
      <c r="U251" s="290" t="e">
        <f t="shared" si="119"/>
        <v>#DIV/0!</v>
      </c>
      <c r="V251" s="22">
        <f t="shared" si="120"/>
        <v>17605.470000000012</v>
      </c>
      <c r="W251" s="288" t="e">
        <f t="shared" si="121"/>
        <v>#DIV/0!</v>
      </c>
      <c r="X251" s="288" t="e">
        <f t="shared" si="122"/>
        <v>#DIV/0!</v>
      </c>
      <c r="Y251" s="288" t="e">
        <f t="shared" si="123"/>
        <v>#DIV/0!</v>
      </c>
      <c r="Z251" s="291" t="e">
        <f t="shared" si="124"/>
        <v>#DIV/0!</v>
      </c>
      <c r="AA251" s="22">
        <f>SUM(L$2:L455)-SUM(AB$2:AB455)</f>
        <v>-26470.404000000017</v>
      </c>
      <c r="AB251" s="292"/>
      <c r="AC251" s="253" t="e">
        <f t="shared" si="125"/>
        <v>#DIV/0!</v>
      </c>
      <c r="AD251" s="253" t="e">
        <f t="shared" si="126"/>
        <v>#DIV/0!</v>
      </c>
    </row>
    <row r="252" spans="1:30" x14ac:dyDescent="0.25">
      <c r="A252" s="402"/>
      <c r="B252" s="287"/>
      <c r="C252" s="299"/>
      <c r="D252" s="147"/>
      <c r="E252" s="22"/>
      <c r="F252" s="147"/>
      <c r="G252" s="288" t="e">
        <f t="shared" si="107"/>
        <v>#DIV/0!</v>
      </c>
      <c r="H252" s="22">
        <f t="shared" si="108"/>
        <v>25870.404000000017</v>
      </c>
      <c r="I252" s="22">
        <f t="shared" si="109"/>
        <v>-25870.404000000017</v>
      </c>
      <c r="J252" s="289" t="e">
        <f t="shared" si="110"/>
        <v>#DIV/0!</v>
      </c>
      <c r="K252" s="22">
        <f t="shared" si="111"/>
        <v>0</v>
      </c>
      <c r="L252" s="22">
        <f t="shared" si="112"/>
        <v>-5</v>
      </c>
      <c r="M252" s="22">
        <f t="shared" si="113"/>
        <v>5</v>
      </c>
      <c r="N252" s="22">
        <f t="shared" si="114"/>
        <v>0</v>
      </c>
      <c r="O252" s="22"/>
      <c r="P252" s="288" t="e">
        <f t="shared" si="115"/>
        <v>#DIV/0!</v>
      </c>
      <c r="Q252" s="22">
        <f t="shared" si="116"/>
        <v>-5</v>
      </c>
      <c r="R252" s="290"/>
      <c r="S252" s="290">
        <f t="shared" si="117"/>
        <v>-8264.9340000000047</v>
      </c>
      <c r="T252" s="290" t="e">
        <f t="shared" si="118"/>
        <v>#DIV/0!</v>
      </c>
      <c r="U252" s="290" t="e">
        <f t="shared" si="119"/>
        <v>#DIV/0!</v>
      </c>
      <c r="V252" s="22">
        <f t="shared" si="120"/>
        <v>17605.470000000012</v>
      </c>
      <c r="W252" s="288" t="e">
        <f t="shared" si="121"/>
        <v>#DIV/0!</v>
      </c>
      <c r="X252" s="288" t="e">
        <f t="shared" si="122"/>
        <v>#DIV/0!</v>
      </c>
      <c r="Y252" s="288" t="e">
        <f t="shared" si="123"/>
        <v>#DIV/0!</v>
      </c>
      <c r="Z252" s="291" t="e">
        <f t="shared" si="124"/>
        <v>#DIV/0!</v>
      </c>
      <c r="AA252" s="22">
        <f>SUM(L$2:L456)-SUM(AB$2:AB456)</f>
        <v>-26470.404000000017</v>
      </c>
      <c r="AB252" s="292"/>
      <c r="AC252" s="253" t="e">
        <f t="shared" si="125"/>
        <v>#DIV/0!</v>
      </c>
      <c r="AD252" s="253" t="e">
        <f t="shared" si="126"/>
        <v>#DIV/0!</v>
      </c>
    </row>
    <row r="253" spans="1:30" x14ac:dyDescent="0.25">
      <c r="A253" s="402"/>
      <c r="B253" s="287"/>
      <c r="C253" s="299"/>
      <c r="D253" s="147"/>
      <c r="E253" s="22"/>
      <c r="F253" s="147"/>
      <c r="G253" s="288" t="e">
        <f t="shared" si="107"/>
        <v>#DIV/0!</v>
      </c>
      <c r="H253" s="22">
        <f t="shared" si="108"/>
        <v>25875.404000000017</v>
      </c>
      <c r="I253" s="22">
        <f t="shared" si="109"/>
        <v>-25875.404000000017</v>
      </c>
      <c r="J253" s="289" t="e">
        <f t="shared" si="110"/>
        <v>#DIV/0!</v>
      </c>
      <c r="K253" s="22">
        <f t="shared" si="111"/>
        <v>0</v>
      </c>
      <c r="L253" s="22">
        <f t="shared" si="112"/>
        <v>-5</v>
      </c>
      <c r="M253" s="22">
        <f t="shared" si="113"/>
        <v>5</v>
      </c>
      <c r="N253" s="22">
        <f t="shared" si="114"/>
        <v>0</v>
      </c>
      <c r="O253" s="22"/>
      <c r="P253" s="288" t="e">
        <f t="shared" si="115"/>
        <v>#DIV/0!</v>
      </c>
      <c r="Q253" s="22">
        <f t="shared" si="116"/>
        <v>-5</v>
      </c>
      <c r="R253" s="290"/>
      <c r="S253" s="290">
        <f t="shared" si="117"/>
        <v>-8269.9340000000047</v>
      </c>
      <c r="T253" s="290" t="e">
        <f t="shared" si="118"/>
        <v>#DIV/0!</v>
      </c>
      <c r="U253" s="290" t="e">
        <f t="shared" si="119"/>
        <v>#DIV/0!</v>
      </c>
      <c r="V253" s="22">
        <f t="shared" si="120"/>
        <v>17605.470000000012</v>
      </c>
      <c r="W253" s="288" t="e">
        <f t="shared" si="121"/>
        <v>#DIV/0!</v>
      </c>
      <c r="X253" s="288" t="e">
        <f t="shared" si="122"/>
        <v>#DIV/0!</v>
      </c>
      <c r="Y253" s="288" t="e">
        <f t="shared" si="123"/>
        <v>#DIV/0!</v>
      </c>
      <c r="Z253" s="291" t="e">
        <f t="shared" si="124"/>
        <v>#DIV/0!</v>
      </c>
      <c r="AA253" s="22">
        <f>SUM(L$2:L457)-SUM(AB$2:AB457)</f>
        <v>-26470.404000000017</v>
      </c>
      <c r="AB253" s="292"/>
      <c r="AC253" s="253" t="e">
        <f t="shared" si="125"/>
        <v>#DIV/0!</v>
      </c>
      <c r="AD253" s="253" t="e">
        <f t="shared" si="126"/>
        <v>#DIV/0!</v>
      </c>
    </row>
    <row r="254" spans="1:30" x14ac:dyDescent="0.25">
      <c r="A254" s="402"/>
      <c r="B254" s="287"/>
      <c r="C254" s="299"/>
      <c r="D254" s="147"/>
      <c r="E254" s="22"/>
      <c r="F254" s="147"/>
      <c r="G254" s="288" t="e">
        <f t="shared" si="107"/>
        <v>#DIV/0!</v>
      </c>
      <c r="H254" s="22">
        <f t="shared" si="108"/>
        <v>25880.404000000017</v>
      </c>
      <c r="I254" s="22">
        <f t="shared" si="109"/>
        <v>-25880.404000000017</v>
      </c>
      <c r="J254" s="289" t="e">
        <f t="shared" si="110"/>
        <v>#DIV/0!</v>
      </c>
      <c r="K254" s="22">
        <f t="shared" si="111"/>
        <v>0</v>
      </c>
      <c r="L254" s="22">
        <f t="shared" si="112"/>
        <v>-5</v>
      </c>
      <c r="M254" s="22">
        <f t="shared" si="113"/>
        <v>5</v>
      </c>
      <c r="N254" s="22">
        <f t="shared" si="114"/>
        <v>0</v>
      </c>
      <c r="O254" s="22"/>
      <c r="P254" s="288" t="e">
        <f t="shared" si="115"/>
        <v>#DIV/0!</v>
      </c>
      <c r="Q254" s="22">
        <f t="shared" si="116"/>
        <v>-5</v>
      </c>
      <c r="R254" s="290"/>
      <c r="S254" s="290">
        <f t="shared" si="117"/>
        <v>-8274.9340000000047</v>
      </c>
      <c r="T254" s="290" t="e">
        <f t="shared" si="118"/>
        <v>#DIV/0!</v>
      </c>
      <c r="U254" s="290" t="e">
        <f t="shared" si="119"/>
        <v>#DIV/0!</v>
      </c>
      <c r="V254" s="22">
        <f t="shared" si="120"/>
        <v>17605.470000000012</v>
      </c>
      <c r="W254" s="288" t="e">
        <f t="shared" si="121"/>
        <v>#DIV/0!</v>
      </c>
      <c r="X254" s="288" t="e">
        <f t="shared" si="122"/>
        <v>#DIV/0!</v>
      </c>
      <c r="Y254" s="288" t="e">
        <f t="shared" si="123"/>
        <v>#DIV/0!</v>
      </c>
      <c r="Z254" s="291" t="e">
        <f t="shared" si="124"/>
        <v>#DIV/0!</v>
      </c>
      <c r="AA254" s="22">
        <f>SUM(L$2:L458)-SUM(AB$2:AB458)</f>
        <v>-26470.404000000017</v>
      </c>
      <c r="AB254" s="292"/>
      <c r="AC254" s="253" t="e">
        <f t="shared" si="125"/>
        <v>#DIV/0!</v>
      </c>
      <c r="AD254" s="253" t="e">
        <f t="shared" si="126"/>
        <v>#DIV/0!</v>
      </c>
    </row>
    <row r="255" spans="1:30" x14ac:dyDescent="0.25">
      <c r="A255" s="402"/>
      <c r="B255" s="287"/>
      <c r="C255" s="299"/>
      <c r="D255" s="147"/>
      <c r="E255" s="22"/>
      <c r="F255" s="147"/>
      <c r="G255" s="288" t="e">
        <f t="shared" si="107"/>
        <v>#DIV/0!</v>
      </c>
      <c r="H255" s="22">
        <f t="shared" si="108"/>
        <v>25885.404000000017</v>
      </c>
      <c r="I255" s="22">
        <f t="shared" si="109"/>
        <v>-25885.404000000017</v>
      </c>
      <c r="J255" s="289" t="e">
        <f t="shared" si="110"/>
        <v>#DIV/0!</v>
      </c>
      <c r="K255" s="22">
        <f t="shared" si="111"/>
        <v>0</v>
      </c>
      <c r="L255" s="22">
        <f t="shared" si="112"/>
        <v>-5</v>
      </c>
      <c r="M255" s="22">
        <f t="shared" si="113"/>
        <v>5</v>
      </c>
      <c r="N255" s="22">
        <f t="shared" si="114"/>
        <v>0</v>
      </c>
      <c r="O255" s="22"/>
      <c r="P255" s="288" t="e">
        <f t="shared" si="115"/>
        <v>#DIV/0!</v>
      </c>
      <c r="Q255" s="22">
        <f t="shared" si="116"/>
        <v>-5</v>
      </c>
      <c r="R255" s="290"/>
      <c r="S255" s="290">
        <f t="shared" si="117"/>
        <v>-8279.9340000000047</v>
      </c>
      <c r="T255" s="290" t="e">
        <f t="shared" si="118"/>
        <v>#DIV/0!</v>
      </c>
      <c r="U255" s="290" t="e">
        <f t="shared" si="119"/>
        <v>#DIV/0!</v>
      </c>
      <c r="V255" s="22">
        <f t="shared" si="120"/>
        <v>17605.470000000012</v>
      </c>
      <c r="W255" s="288" t="e">
        <f t="shared" si="121"/>
        <v>#DIV/0!</v>
      </c>
      <c r="X255" s="288" t="e">
        <f t="shared" si="122"/>
        <v>#DIV/0!</v>
      </c>
      <c r="Y255" s="288" t="e">
        <f t="shared" si="123"/>
        <v>#DIV/0!</v>
      </c>
      <c r="Z255" s="291" t="e">
        <f t="shared" si="124"/>
        <v>#DIV/0!</v>
      </c>
      <c r="AA255" s="22">
        <f>SUM(L$2:L459)-SUM(AB$2:AB459)</f>
        <v>-26470.404000000017</v>
      </c>
      <c r="AB255" s="292"/>
      <c r="AC255" s="253" t="e">
        <f t="shared" si="125"/>
        <v>#DIV/0!</v>
      </c>
      <c r="AD255" s="253" t="e">
        <f t="shared" si="126"/>
        <v>#DIV/0!</v>
      </c>
    </row>
    <row r="256" spans="1:30" x14ac:dyDescent="0.25">
      <c r="A256" s="402"/>
      <c r="B256" s="287"/>
      <c r="C256" s="299"/>
      <c r="D256" s="147"/>
      <c r="E256" s="22"/>
      <c r="F256" s="147"/>
      <c r="G256" s="288" t="e">
        <f t="shared" si="107"/>
        <v>#DIV/0!</v>
      </c>
      <c r="H256" s="22">
        <f t="shared" si="108"/>
        <v>25890.404000000017</v>
      </c>
      <c r="I256" s="22">
        <f t="shared" si="109"/>
        <v>-25890.404000000017</v>
      </c>
      <c r="J256" s="289" t="e">
        <f t="shared" si="110"/>
        <v>#DIV/0!</v>
      </c>
      <c r="K256" s="22">
        <f t="shared" si="111"/>
        <v>0</v>
      </c>
      <c r="L256" s="22">
        <f t="shared" si="112"/>
        <v>-5</v>
      </c>
      <c r="M256" s="22">
        <f t="shared" si="113"/>
        <v>5</v>
      </c>
      <c r="N256" s="22">
        <f t="shared" si="114"/>
        <v>0</v>
      </c>
      <c r="O256" s="22"/>
      <c r="P256" s="288" t="e">
        <f t="shared" si="115"/>
        <v>#DIV/0!</v>
      </c>
      <c r="Q256" s="22">
        <f t="shared" si="116"/>
        <v>-5</v>
      </c>
      <c r="R256" s="290"/>
      <c r="S256" s="290">
        <f t="shared" si="117"/>
        <v>-8284.9340000000047</v>
      </c>
      <c r="T256" s="290" t="e">
        <f t="shared" si="118"/>
        <v>#DIV/0!</v>
      </c>
      <c r="U256" s="290" t="e">
        <f t="shared" si="119"/>
        <v>#DIV/0!</v>
      </c>
      <c r="V256" s="22">
        <f t="shared" si="120"/>
        <v>17605.470000000012</v>
      </c>
      <c r="W256" s="288" t="e">
        <f t="shared" si="121"/>
        <v>#DIV/0!</v>
      </c>
      <c r="X256" s="288" t="e">
        <f t="shared" si="122"/>
        <v>#DIV/0!</v>
      </c>
      <c r="Y256" s="288" t="e">
        <f t="shared" si="123"/>
        <v>#DIV/0!</v>
      </c>
      <c r="Z256" s="291" t="e">
        <f t="shared" si="124"/>
        <v>#DIV/0!</v>
      </c>
      <c r="AA256" s="22">
        <f>SUM(L$2:L460)-SUM(AB$2:AB460)</f>
        <v>-26470.404000000017</v>
      </c>
      <c r="AB256" s="292"/>
      <c r="AC256" s="253" t="e">
        <f t="shared" si="125"/>
        <v>#DIV/0!</v>
      </c>
      <c r="AD256" s="253" t="e">
        <f t="shared" si="126"/>
        <v>#DIV/0!</v>
      </c>
    </row>
    <row r="257" spans="1:30" x14ac:dyDescent="0.25">
      <c r="A257" s="402"/>
      <c r="B257" s="287"/>
      <c r="C257" s="299"/>
      <c r="D257" s="147"/>
      <c r="E257" s="22"/>
      <c r="F257" s="147"/>
      <c r="G257" s="288" t="e">
        <f t="shared" si="107"/>
        <v>#DIV/0!</v>
      </c>
      <c r="H257" s="22">
        <f t="shared" si="108"/>
        <v>25895.404000000017</v>
      </c>
      <c r="I257" s="22">
        <f t="shared" si="109"/>
        <v>-25895.404000000017</v>
      </c>
      <c r="J257" s="289" t="e">
        <f t="shared" si="110"/>
        <v>#DIV/0!</v>
      </c>
      <c r="K257" s="22">
        <f t="shared" si="111"/>
        <v>0</v>
      </c>
      <c r="L257" s="22">
        <f t="shared" si="112"/>
        <v>-5</v>
      </c>
      <c r="M257" s="22">
        <f t="shared" si="113"/>
        <v>5</v>
      </c>
      <c r="N257" s="22">
        <f t="shared" si="114"/>
        <v>0</v>
      </c>
      <c r="O257" s="22"/>
      <c r="P257" s="288" t="e">
        <f t="shared" si="115"/>
        <v>#DIV/0!</v>
      </c>
      <c r="Q257" s="22">
        <f t="shared" si="116"/>
        <v>-5</v>
      </c>
      <c r="R257" s="290"/>
      <c r="S257" s="290">
        <f t="shared" si="117"/>
        <v>-8289.9340000000047</v>
      </c>
      <c r="T257" s="290" t="e">
        <f t="shared" si="118"/>
        <v>#DIV/0!</v>
      </c>
      <c r="U257" s="290" t="e">
        <f t="shared" si="119"/>
        <v>#DIV/0!</v>
      </c>
      <c r="V257" s="22">
        <f t="shared" si="120"/>
        <v>17605.470000000012</v>
      </c>
      <c r="W257" s="288" t="e">
        <f t="shared" si="121"/>
        <v>#DIV/0!</v>
      </c>
      <c r="X257" s="288" t="e">
        <f t="shared" si="122"/>
        <v>#DIV/0!</v>
      </c>
      <c r="Y257" s="288" t="e">
        <f t="shared" si="123"/>
        <v>#DIV/0!</v>
      </c>
      <c r="Z257" s="291" t="e">
        <f t="shared" si="124"/>
        <v>#DIV/0!</v>
      </c>
      <c r="AA257" s="22">
        <f>SUM(L$2:L461)-SUM(AB$2:AB461)</f>
        <v>-26470.404000000017</v>
      </c>
      <c r="AB257" s="292"/>
      <c r="AC257" s="253" t="e">
        <f t="shared" si="125"/>
        <v>#DIV/0!</v>
      </c>
      <c r="AD257" s="253" t="e">
        <f t="shared" si="126"/>
        <v>#DIV/0!</v>
      </c>
    </row>
    <row r="258" spans="1:30" x14ac:dyDescent="0.25">
      <c r="A258" s="402"/>
      <c r="B258" s="287"/>
      <c r="C258" s="299"/>
      <c r="D258" s="147"/>
      <c r="E258" s="22"/>
      <c r="F258" s="147"/>
      <c r="G258" s="288" t="e">
        <f t="shared" si="107"/>
        <v>#DIV/0!</v>
      </c>
      <c r="H258" s="22">
        <f t="shared" si="108"/>
        <v>25900.404000000017</v>
      </c>
      <c r="I258" s="22">
        <f t="shared" si="109"/>
        <v>-25900.404000000017</v>
      </c>
      <c r="J258" s="289" t="e">
        <f t="shared" si="110"/>
        <v>#DIV/0!</v>
      </c>
      <c r="K258" s="22">
        <f t="shared" si="111"/>
        <v>0</v>
      </c>
      <c r="L258" s="22">
        <f t="shared" si="112"/>
        <v>-5</v>
      </c>
      <c r="M258" s="22">
        <f t="shared" si="113"/>
        <v>5</v>
      </c>
      <c r="N258" s="22">
        <f t="shared" si="114"/>
        <v>0</v>
      </c>
      <c r="O258" s="22"/>
      <c r="P258" s="288" t="e">
        <f t="shared" si="115"/>
        <v>#DIV/0!</v>
      </c>
      <c r="Q258" s="22">
        <f t="shared" si="116"/>
        <v>-5</v>
      </c>
      <c r="R258" s="290"/>
      <c r="S258" s="290">
        <f t="shared" si="117"/>
        <v>-8294.9340000000047</v>
      </c>
      <c r="T258" s="290" t="e">
        <f t="shared" si="118"/>
        <v>#DIV/0!</v>
      </c>
      <c r="U258" s="290" t="e">
        <f t="shared" si="119"/>
        <v>#DIV/0!</v>
      </c>
      <c r="V258" s="22">
        <f t="shared" si="120"/>
        <v>17605.470000000012</v>
      </c>
      <c r="W258" s="288" t="e">
        <f t="shared" si="121"/>
        <v>#DIV/0!</v>
      </c>
      <c r="X258" s="288" t="e">
        <f t="shared" si="122"/>
        <v>#DIV/0!</v>
      </c>
      <c r="Y258" s="288" t="e">
        <f t="shared" si="123"/>
        <v>#DIV/0!</v>
      </c>
      <c r="Z258" s="291" t="e">
        <f t="shared" si="124"/>
        <v>#DIV/0!</v>
      </c>
      <c r="AA258" s="22">
        <f>SUM(L$2:L462)-SUM(AB$2:AB462)</f>
        <v>-26470.404000000017</v>
      </c>
      <c r="AB258" s="292"/>
      <c r="AC258" s="253" t="e">
        <f t="shared" si="125"/>
        <v>#DIV/0!</v>
      </c>
      <c r="AD258" s="253" t="e">
        <f t="shared" si="126"/>
        <v>#DIV/0!</v>
      </c>
    </row>
    <row r="259" spans="1:30" x14ac:dyDescent="0.25">
      <c r="A259" s="402"/>
      <c r="B259" s="287"/>
      <c r="C259" s="299"/>
      <c r="D259" s="147"/>
      <c r="E259" s="22"/>
      <c r="F259" s="147"/>
      <c r="G259" s="288" t="e">
        <f t="shared" si="107"/>
        <v>#DIV/0!</v>
      </c>
      <c r="H259" s="22">
        <f t="shared" si="108"/>
        <v>25905.404000000017</v>
      </c>
      <c r="I259" s="22">
        <f t="shared" si="109"/>
        <v>-25905.404000000017</v>
      </c>
      <c r="J259" s="289" t="e">
        <f t="shared" si="110"/>
        <v>#DIV/0!</v>
      </c>
      <c r="K259" s="22">
        <f t="shared" si="111"/>
        <v>0</v>
      </c>
      <c r="L259" s="22">
        <f t="shared" si="112"/>
        <v>-5</v>
      </c>
      <c r="M259" s="22">
        <f t="shared" si="113"/>
        <v>5</v>
      </c>
      <c r="N259" s="22">
        <f t="shared" si="114"/>
        <v>0</v>
      </c>
      <c r="O259" s="22"/>
      <c r="P259" s="288" t="e">
        <f t="shared" si="115"/>
        <v>#DIV/0!</v>
      </c>
      <c r="Q259" s="22">
        <f t="shared" si="116"/>
        <v>-5</v>
      </c>
      <c r="R259" s="290"/>
      <c r="S259" s="290">
        <f t="shared" si="117"/>
        <v>-8299.9340000000047</v>
      </c>
      <c r="T259" s="290" t="e">
        <f t="shared" si="118"/>
        <v>#DIV/0!</v>
      </c>
      <c r="U259" s="290" t="e">
        <f t="shared" si="119"/>
        <v>#DIV/0!</v>
      </c>
      <c r="V259" s="22">
        <f t="shared" si="120"/>
        <v>17605.470000000012</v>
      </c>
      <c r="W259" s="288" t="e">
        <f t="shared" si="121"/>
        <v>#DIV/0!</v>
      </c>
      <c r="X259" s="288" t="e">
        <f t="shared" si="122"/>
        <v>#DIV/0!</v>
      </c>
      <c r="Y259" s="288" t="e">
        <f t="shared" si="123"/>
        <v>#DIV/0!</v>
      </c>
      <c r="Z259" s="291" t="e">
        <f t="shared" si="124"/>
        <v>#DIV/0!</v>
      </c>
      <c r="AA259" s="22">
        <f>SUM(L$2:L463)-SUM(AB$2:AB463)</f>
        <v>-26470.404000000017</v>
      </c>
      <c r="AB259" s="292"/>
      <c r="AC259" s="253" t="e">
        <f t="shared" si="125"/>
        <v>#DIV/0!</v>
      </c>
      <c r="AD259" s="253" t="e">
        <f t="shared" si="126"/>
        <v>#DIV/0!</v>
      </c>
    </row>
    <row r="260" spans="1:30" x14ac:dyDescent="0.25">
      <c r="A260" s="402"/>
      <c r="B260" s="287"/>
      <c r="C260" s="299"/>
      <c r="D260" s="147"/>
      <c r="E260" s="22"/>
      <c r="F260" s="147"/>
      <c r="G260" s="288" t="e">
        <f t="shared" si="107"/>
        <v>#DIV/0!</v>
      </c>
      <c r="H260" s="22">
        <f t="shared" si="108"/>
        <v>25910.404000000017</v>
      </c>
      <c r="I260" s="22">
        <f t="shared" si="109"/>
        <v>-25910.404000000017</v>
      </c>
      <c r="J260" s="289" t="e">
        <f t="shared" si="110"/>
        <v>#DIV/0!</v>
      </c>
      <c r="K260" s="22">
        <f t="shared" si="111"/>
        <v>0</v>
      </c>
      <c r="L260" s="22">
        <f t="shared" si="112"/>
        <v>-5</v>
      </c>
      <c r="M260" s="22">
        <f t="shared" si="113"/>
        <v>5</v>
      </c>
      <c r="N260" s="22">
        <f t="shared" si="114"/>
        <v>0</v>
      </c>
      <c r="O260" s="22"/>
      <c r="P260" s="288" t="e">
        <f t="shared" si="115"/>
        <v>#DIV/0!</v>
      </c>
      <c r="Q260" s="22">
        <f t="shared" si="116"/>
        <v>-5</v>
      </c>
      <c r="R260" s="290"/>
      <c r="S260" s="290">
        <f t="shared" si="117"/>
        <v>-8304.9340000000047</v>
      </c>
      <c r="T260" s="290" t="e">
        <f t="shared" si="118"/>
        <v>#DIV/0!</v>
      </c>
      <c r="U260" s="290" t="e">
        <f t="shared" si="119"/>
        <v>#DIV/0!</v>
      </c>
      <c r="V260" s="22">
        <f t="shared" si="120"/>
        <v>17605.470000000012</v>
      </c>
      <c r="W260" s="288" t="e">
        <f t="shared" si="121"/>
        <v>#DIV/0!</v>
      </c>
      <c r="X260" s="288" t="e">
        <f t="shared" si="122"/>
        <v>#DIV/0!</v>
      </c>
      <c r="Y260" s="288" t="e">
        <f t="shared" si="123"/>
        <v>#DIV/0!</v>
      </c>
      <c r="Z260" s="291" t="e">
        <f t="shared" si="124"/>
        <v>#DIV/0!</v>
      </c>
      <c r="AA260" s="22">
        <f>SUM(L$2:L464)-SUM(AB$2:AB464)</f>
        <v>-26470.404000000017</v>
      </c>
      <c r="AB260" s="292"/>
      <c r="AC260" s="253" t="e">
        <f t="shared" si="125"/>
        <v>#DIV/0!</v>
      </c>
      <c r="AD260" s="253" t="e">
        <f t="shared" si="126"/>
        <v>#DIV/0!</v>
      </c>
    </row>
    <row r="261" spans="1:30" x14ac:dyDescent="0.25">
      <c r="A261" s="402"/>
      <c r="B261" s="287"/>
      <c r="C261" s="299"/>
      <c r="D261" s="147"/>
      <c r="E261" s="22"/>
      <c r="F261" s="147"/>
      <c r="G261" s="288" t="e">
        <f t="shared" si="107"/>
        <v>#DIV/0!</v>
      </c>
      <c r="H261" s="22">
        <f t="shared" si="108"/>
        <v>25915.404000000017</v>
      </c>
      <c r="I261" s="22">
        <f t="shared" si="109"/>
        <v>-25915.404000000017</v>
      </c>
      <c r="J261" s="289" t="e">
        <f t="shared" si="110"/>
        <v>#DIV/0!</v>
      </c>
      <c r="K261" s="22">
        <f t="shared" si="111"/>
        <v>0</v>
      </c>
      <c r="L261" s="22">
        <f t="shared" si="112"/>
        <v>-5</v>
      </c>
      <c r="M261" s="22">
        <f t="shared" si="113"/>
        <v>5</v>
      </c>
      <c r="N261" s="22">
        <f t="shared" si="114"/>
        <v>0</v>
      </c>
      <c r="O261" s="22"/>
      <c r="P261" s="288" t="e">
        <f t="shared" si="115"/>
        <v>#DIV/0!</v>
      </c>
      <c r="Q261" s="22">
        <f t="shared" si="116"/>
        <v>-5</v>
      </c>
      <c r="R261" s="290"/>
      <c r="S261" s="290">
        <f t="shared" si="117"/>
        <v>-8309.9340000000047</v>
      </c>
      <c r="T261" s="290" t="e">
        <f t="shared" si="118"/>
        <v>#DIV/0!</v>
      </c>
      <c r="U261" s="290" t="e">
        <f t="shared" si="119"/>
        <v>#DIV/0!</v>
      </c>
      <c r="V261" s="22">
        <f t="shared" si="120"/>
        <v>17605.470000000012</v>
      </c>
      <c r="W261" s="288" t="e">
        <f t="shared" si="121"/>
        <v>#DIV/0!</v>
      </c>
      <c r="X261" s="288" t="e">
        <f t="shared" si="122"/>
        <v>#DIV/0!</v>
      </c>
      <c r="Y261" s="288" t="e">
        <f t="shared" si="123"/>
        <v>#DIV/0!</v>
      </c>
      <c r="Z261" s="291" t="e">
        <f t="shared" si="124"/>
        <v>#DIV/0!</v>
      </c>
      <c r="AA261" s="22">
        <f>SUM(L$2:L465)-SUM(AB$2:AB465)</f>
        <v>-26470.404000000017</v>
      </c>
      <c r="AB261" s="292"/>
      <c r="AC261" s="253" t="e">
        <f t="shared" si="125"/>
        <v>#DIV/0!</v>
      </c>
      <c r="AD261" s="253" t="e">
        <f t="shared" si="126"/>
        <v>#DIV/0!</v>
      </c>
    </row>
    <row r="262" spans="1:30" x14ac:dyDescent="0.25">
      <c r="A262" s="402"/>
      <c r="B262" s="287"/>
      <c r="C262" s="299"/>
      <c r="D262" s="147"/>
      <c r="E262" s="22"/>
      <c r="F262" s="147"/>
      <c r="G262" s="288" t="e">
        <f t="shared" si="107"/>
        <v>#DIV/0!</v>
      </c>
      <c r="H262" s="22">
        <f t="shared" si="108"/>
        <v>25920.404000000017</v>
      </c>
      <c r="I262" s="22">
        <f t="shared" si="109"/>
        <v>-25920.404000000017</v>
      </c>
      <c r="J262" s="289" t="e">
        <f t="shared" si="110"/>
        <v>#DIV/0!</v>
      </c>
      <c r="K262" s="22">
        <f t="shared" si="111"/>
        <v>0</v>
      </c>
      <c r="L262" s="22">
        <f t="shared" si="112"/>
        <v>-5</v>
      </c>
      <c r="M262" s="22">
        <f t="shared" si="113"/>
        <v>5</v>
      </c>
      <c r="N262" s="22">
        <f t="shared" si="114"/>
        <v>0</v>
      </c>
      <c r="O262" s="22"/>
      <c r="P262" s="288" t="e">
        <f t="shared" si="115"/>
        <v>#DIV/0!</v>
      </c>
      <c r="Q262" s="22">
        <f t="shared" si="116"/>
        <v>-5</v>
      </c>
      <c r="R262" s="290"/>
      <c r="S262" s="290">
        <f t="shared" si="117"/>
        <v>-8314.9340000000047</v>
      </c>
      <c r="T262" s="290" t="e">
        <f t="shared" si="118"/>
        <v>#DIV/0!</v>
      </c>
      <c r="U262" s="290" t="e">
        <f t="shared" si="119"/>
        <v>#DIV/0!</v>
      </c>
      <c r="V262" s="22">
        <f t="shared" si="120"/>
        <v>17605.470000000012</v>
      </c>
      <c r="W262" s="288" t="e">
        <f t="shared" si="121"/>
        <v>#DIV/0!</v>
      </c>
      <c r="X262" s="288" t="e">
        <f t="shared" si="122"/>
        <v>#DIV/0!</v>
      </c>
      <c r="Y262" s="288" t="e">
        <f t="shared" si="123"/>
        <v>#DIV/0!</v>
      </c>
      <c r="Z262" s="291" t="e">
        <f t="shared" si="124"/>
        <v>#DIV/0!</v>
      </c>
      <c r="AA262" s="22">
        <f>SUM(L$2:L466)-SUM(AB$2:AB466)</f>
        <v>-26470.404000000017</v>
      </c>
      <c r="AB262" s="292"/>
      <c r="AC262" s="253" t="e">
        <f t="shared" si="125"/>
        <v>#DIV/0!</v>
      </c>
      <c r="AD262" s="253" t="e">
        <f t="shared" si="126"/>
        <v>#DIV/0!</v>
      </c>
    </row>
    <row r="263" spans="1:30" x14ac:dyDescent="0.25">
      <c r="A263" s="402"/>
      <c r="B263" s="287"/>
      <c r="C263" s="299"/>
      <c r="D263" s="147"/>
      <c r="E263" s="22"/>
      <c r="F263" s="147"/>
      <c r="G263" s="288" t="e">
        <f t="shared" si="107"/>
        <v>#DIV/0!</v>
      </c>
      <c r="H263" s="22">
        <f t="shared" si="108"/>
        <v>25925.404000000017</v>
      </c>
      <c r="I263" s="22">
        <f t="shared" si="109"/>
        <v>-25925.404000000017</v>
      </c>
      <c r="J263" s="289" t="e">
        <f t="shared" si="110"/>
        <v>#DIV/0!</v>
      </c>
      <c r="K263" s="22">
        <f t="shared" si="111"/>
        <v>0</v>
      </c>
      <c r="L263" s="22">
        <f t="shared" si="112"/>
        <v>-5</v>
      </c>
      <c r="M263" s="22">
        <f t="shared" si="113"/>
        <v>5</v>
      </c>
      <c r="N263" s="22">
        <f t="shared" si="114"/>
        <v>0</v>
      </c>
      <c r="O263" s="22"/>
      <c r="P263" s="288" t="e">
        <f t="shared" si="115"/>
        <v>#DIV/0!</v>
      </c>
      <c r="Q263" s="22">
        <f t="shared" si="116"/>
        <v>-5</v>
      </c>
      <c r="R263" s="290"/>
      <c r="S263" s="290">
        <f t="shared" si="117"/>
        <v>-8319.9340000000047</v>
      </c>
      <c r="T263" s="290" t="e">
        <f t="shared" si="118"/>
        <v>#DIV/0!</v>
      </c>
      <c r="U263" s="290" t="e">
        <f t="shared" si="119"/>
        <v>#DIV/0!</v>
      </c>
      <c r="V263" s="22">
        <f t="shared" si="120"/>
        <v>17605.470000000012</v>
      </c>
      <c r="W263" s="288" t="e">
        <f t="shared" si="121"/>
        <v>#DIV/0!</v>
      </c>
      <c r="X263" s="288" t="e">
        <f t="shared" si="122"/>
        <v>#DIV/0!</v>
      </c>
      <c r="Y263" s="288" t="e">
        <f t="shared" si="123"/>
        <v>#DIV/0!</v>
      </c>
      <c r="Z263" s="291" t="e">
        <f t="shared" si="124"/>
        <v>#DIV/0!</v>
      </c>
      <c r="AA263" s="22">
        <f>SUM(L$2:L467)-SUM(AB$2:AB467)</f>
        <v>-26470.404000000017</v>
      </c>
      <c r="AB263" s="292"/>
      <c r="AC263" s="253" t="e">
        <f t="shared" si="125"/>
        <v>#DIV/0!</v>
      </c>
      <c r="AD263" s="253" t="e">
        <f t="shared" si="126"/>
        <v>#DIV/0!</v>
      </c>
    </row>
    <row r="264" spans="1:30" x14ac:dyDescent="0.25">
      <c r="A264" s="402"/>
      <c r="B264" s="287"/>
      <c r="C264" s="299"/>
      <c r="D264" s="147"/>
      <c r="E264" s="22"/>
      <c r="F264" s="147"/>
      <c r="G264" s="288" t="e">
        <f t="shared" si="107"/>
        <v>#DIV/0!</v>
      </c>
      <c r="H264" s="22">
        <f t="shared" si="108"/>
        <v>25930.404000000017</v>
      </c>
      <c r="I264" s="22">
        <f t="shared" si="109"/>
        <v>-25930.404000000017</v>
      </c>
      <c r="J264" s="289" t="e">
        <f t="shared" si="110"/>
        <v>#DIV/0!</v>
      </c>
      <c r="K264" s="22">
        <f t="shared" si="111"/>
        <v>0</v>
      </c>
      <c r="L264" s="22">
        <f t="shared" si="112"/>
        <v>-5</v>
      </c>
      <c r="M264" s="22">
        <f t="shared" si="113"/>
        <v>5</v>
      </c>
      <c r="N264" s="22">
        <f t="shared" si="114"/>
        <v>0</v>
      </c>
      <c r="O264" s="22"/>
      <c r="P264" s="288" t="e">
        <f t="shared" si="115"/>
        <v>#DIV/0!</v>
      </c>
      <c r="Q264" s="22">
        <f t="shared" si="116"/>
        <v>-5</v>
      </c>
      <c r="R264" s="290"/>
      <c r="S264" s="290">
        <f t="shared" si="117"/>
        <v>-8324.9340000000047</v>
      </c>
      <c r="T264" s="290" t="e">
        <f t="shared" si="118"/>
        <v>#DIV/0!</v>
      </c>
      <c r="U264" s="290" t="e">
        <f t="shared" si="119"/>
        <v>#DIV/0!</v>
      </c>
      <c r="V264" s="22">
        <f t="shared" si="120"/>
        <v>17605.470000000012</v>
      </c>
      <c r="W264" s="288" t="e">
        <f t="shared" si="121"/>
        <v>#DIV/0!</v>
      </c>
      <c r="X264" s="288" t="e">
        <f t="shared" si="122"/>
        <v>#DIV/0!</v>
      </c>
      <c r="Y264" s="288" t="e">
        <f t="shared" si="123"/>
        <v>#DIV/0!</v>
      </c>
      <c r="Z264" s="291" t="e">
        <f t="shared" si="124"/>
        <v>#DIV/0!</v>
      </c>
      <c r="AA264" s="22">
        <f>SUM(L$2:L468)-SUM(AB$2:AB468)</f>
        <v>-26470.404000000017</v>
      </c>
      <c r="AB264" s="292"/>
      <c r="AC264" s="253" t="e">
        <f t="shared" si="125"/>
        <v>#DIV/0!</v>
      </c>
      <c r="AD264" s="253" t="e">
        <f t="shared" si="126"/>
        <v>#DIV/0!</v>
      </c>
    </row>
    <row r="265" spans="1:30" x14ac:dyDescent="0.25">
      <c r="A265" s="402"/>
      <c r="B265" s="287"/>
      <c r="C265" s="299"/>
      <c r="D265" s="147"/>
      <c r="E265" s="22"/>
      <c r="F265" s="147"/>
      <c r="G265" s="288" t="e">
        <f t="shared" si="107"/>
        <v>#DIV/0!</v>
      </c>
      <c r="H265" s="22">
        <f t="shared" si="108"/>
        <v>25935.404000000017</v>
      </c>
      <c r="I265" s="22">
        <f t="shared" si="109"/>
        <v>-25935.404000000017</v>
      </c>
      <c r="J265" s="289" t="e">
        <f t="shared" si="110"/>
        <v>#DIV/0!</v>
      </c>
      <c r="K265" s="22">
        <f t="shared" si="111"/>
        <v>0</v>
      </c>
      <c r="L265" s="22">
        <f t="shared" si="112"/>
        <v>-5</v>
      </c>
      <c r="M265" s="22">
        <f t="shared" si="113"/>
        <v>5</v>
      </c>
      <c r="N265" s="22">
        <f t="shared" si="114"/>
        <v>0</v>
      </c>
      <c r="O265" s="22"/>
      <c r="P265" s="288" t="e">
        <f t="shared" si="115"/>
        <v>#DIV/0!</v>
      </c>
      <c r="Q265" s="22">
        <f t="shared" si="116"/>
        <v>-5</v>
      </c>
      <c r="R265" s="290"/>
      <c r="S265" s="290">
        <f t="shared" si="117"/>
        <v>-8329.9340000000047</v>
      </c>
      <c r="T265" s="290" t="e">
        <f t="shared" si="118"/>
        <v>#DIV/0!</v>
      </c>
      <c r="U265" s="290" t="e">
        <f t="shared" si="119"/>
        <v>#DIV/0!</v>
      </c>
      <c r="V265" s="22">
        <f t="shared" si="120"/>
        <v>17605.470000000012</v>
      </c>
      <c r="W265" s="288" t="e">
        <f t="shared" si="121"/>
        <v>#DIV/0!</v>
      </c>
      <c r="X265" s="288" t="e">
        <f t="shared" si="122"/>
        <v>#DIV/0!</v>
      </c>
      <c r="Y265" s="288" t="e">
        <f t="shared" si="123"/>
        <v>#DIV/0!</v>
      </c>
      <c r="Z265" s="291" t="e">
        <f t="shared" si="124"/>
        <v>#DIV/0!</v>
      </c>
      <c r="AA265" s="22">
        <f>SUM(L$2:L469)-SUM(AB$2:AB469)</f>
        <v>-26470.404000000017</v>
      </c>
      <c r="AB265" s="292"/>
      <c r="AC265" s="253" t="e">
        <f t="shared" si="125"/>
        <v>#DIV/0!</v>
      </c>
      <c r="AD265" s="253" t="e">
        <f t="shared" si="126"/>
        <v>#DIV/0!</v>
      </c>
    </row>
    <row r="266" spans="1:30" x14ac:dyDescent="0.25">
      <c r="A266" s="402"/>
      <c r="B266" s="287"/>
      <c r="C266" s="299"/>
      <c r="D266" s="147"/>
      <c r="E266" s="22"/>
      <c r="F266" s="147"/>
      <c r="G266" s="288" t="e">
        <f t="shared" si="107"/>
        <v>#DIV/0!</v>
      </c>
      <c r="H266" s="22">
        <f t="shared" si="108"/>
        <v>25940.404000000017</v>
      </c>
      <c r="I266" s="22">
        <f t="shared" si="109"/>
        <v>-25940.404000000017</v>
      </c>
      <c r="J266" s="289" t="e">
        <f t="shared" si="110"/>
        <v>#DIV/0!</v>
      </c>
      <c r="K266" s="22">
        <f t="shared" si="111"/>
        <v>0</v>
      </c>
      <c r="L266" s="22">
        <f t="shared" si="112"/>
        <v>-5</v>
      </c>
      <c r="M266" s="22">
        <f t="shared" si="113"/>
        <v>5</v>
      </c>
      <c r="N266" s="22">
        <f t="shared" si="114"/>
        <v>0</v>
      </c>
      <c r="O266" s="22"/>
      <c r="P266" s="288" t="e">
        <f t="shared" si="115"/>
        <v>#DIV/0!</v>
      </c>
      <c r="Q266" s="22">
        <f t="shared" si="116"/>
        <v>-5</v>
      </c>
      <c r="R266" s="290"/>
      <c r="S266" s="290">
        <f t="shared" si="117"/>
        <v>-8334.9340000000047</v>
      </c>
      <c r="T266" s="290" t="e">
        <f t="shared" si="118"/>
        <v>#DIV/0!</v>
      </c>
      <c r="U266" s="290" t="e">
        <f t="shared" si="119"/>
        <v>#DIV/0!</v>
      </c>
      <c r="V266" s="22">
        <f t="shared" si="120"/>
        <v>17605.470000000012</v>
      </c>
      <c r="W266" s="288" t="e">
        <f t="shared" si="121"/>
        <v>#DIV/0!</v>
      </c>
      <c r="X266" s="288" t="e">
        <f t="shared" si="122"/>
        <v>#DIV/0!</v>
      </c>
      <c r="Y266" s="288" t="e">
        <f t="shared" si="123"/>
        <v>#DIV/0!</v>
      </c>
      <c r="Z266" s="291" t="e">
        <f t="shared" si="124"/>
        <v>#DIV/0!</v>
      </c>
      <c r="AA266" s="22">
        <f>SUM(L$2:L470)-SUM(AB$2:AB470)</f>
        <v>-26470.404000000017</v>
      </c>
      <c r="AB266" s="292"/>
      <c r="AC266" s="253" t="e">
        <f t="shared" si="125"/>
        <v>#DIV/0!</v>
      </c>
      <c r="AD266" s="253" t="e">
        <f t="shared" si="126"/>
        <v>#DIV/0!</v>
      </c>
    </row>
    <row r="267" spans="1:30" x14ac:dyDescent="0.25">
      <c r="A267" s="402"/>
      <c r="B267" s="287"/>
      <c r="C267" s="299"/>
      <c r="D267" s="147"/>
      <c r="E267" s="22"/>
      <c r="F267" s="147"/>
      <c r="G267" s="288" t="e">
        <f t="shared" si="107"/>
        <v>#DIV/0!</v>
      </c>
      <c r="H267" s="22">
        <f t="shared" si="108"/>
        <v>25945.404000000017</v>
      </c>
      <c r="I267" s="22">
        <f t="shared" si="109"/>
        <v>-25945.404000000017</v>
      </c>
      <c r="J267" s="289" t="e">
        <f t="shared" si="110"/>
        <v>#DIV/0!</v>
      </c>
      <c r="K267" s="22">
        <f t="shared" si="111"/>
        <v>0</v>
      </c>
      <c r="L267" s="22">
        <f t="shared" si="112"/>
        <v>-5</v>
      </c>
      <c r="M267" s="22">
        <f t="shared" si="113"/>
        <v>5</v>
      </c>
      <c r="N267" s="22">
        <f t="shared" si="114"/>
        <v>0</v>
      </c>
      <c r="O267" s="22"/>
      <c r="P267" s="288" t="e">
        <f t="shared" si="115"/>
        <v>#DIV/0!</v>
      </c>
      <c r="Q267" s="22">
        <f t="shared" si="116"/>
        <v>-5</v>
      </c>
      <c r="R267" s="290"/>
      <c r="S267" s="290">
        <f t="shared" si="117"/>
        <v>-8339.9340000000047</v>
      </c>
      <c r="T267" s="290" t="e">
        <f t="shared" si="118"/>
        <v>#DIV/0!</v>
      </c>
      <c r="U267" s="290" t="e">
        <f t="shared" si="119"/>
        <v>#DIV/0!</v>
      </c>
      <c r="V267" s="22">
        <f t="shared" si="120"/>
        <v>17605.470000000012</v>
      </c>
      <c r="W267" s="288" t="e">
        <f t="shared" si="121"/>
        <v>#DIV/0!</v>
      </c>
      <c r="X267" s="288" t="e">
        <f t="shared" si="122"/>
        <v>#DIV/0!</v>
      </c>
      <c r="Y267" s="288" t="e">
        <f t="shared" si="123"/>
        <v>#DIV/0!</v>
      </c>
      <c r="Z267" s="291" t="e">
        <f t="shared" si="124"/>
        <v>#DIV/0!</v>
      </c>
      <c r="AA267" s="22">
        <f>SUM(L$2:L471)-SUM(AB$2:AB471)</f>
        <v>-26470.404000000017</v>
      </c>
      <c r="AB267" s="292"/>
      <c r="AC267" s="253" t="e">
        <f t="shared" si="125"/>
        <v>#DIV/0!</v>
      </c>
      <c r="AD267" s="253" t="e">
        <f t="shared" si="126"/>
        <v>#DIV/0!</v>
      </c>
    </row>
    <row r="268" spans="1:30" x14ac:dyDescent="0.25">
      <c r="A268" s="402"/>
      <c r="B268" s="287"/>
      <c r="C268" s="299"/>
      <c r="D268" s="147"/>
      <c r="E268" s="22"/>
      <c r="F268" s="147"/>
      <c r="G268" s="288" t="e">
        <f t="shared" si="107"/>
        <v>#DIV/0!</v>
      </c>
      <c r="H268" s="22">
        <f t="shared" si="108"/>
        <v>25950.404000000017</v>
      </c>
      <c r="I268" s="22">
        <f t="shared" si="109"/>
        <v>-25950.404000000017</v>
      </c>
      <c r="J268" s="289" t="e">
        <f t="shared" si="110"/>
        <v>#DIV/0!</v>
      </c>
      <c r="K268" s="22">
        <f t="shared" si="111"/>
        <v>0</v>
      </c>
      <c r="L268" s="22">
        <f t="shared" si="112"/>
        <v>-5</v>
      </c>
      <c r="M268" s="22">
        <f t="shared" si="113"/>
        <v>5</v>
      </c>
      <c r="N268" s="22">
        <f t="shared" si="114"/>
        <v>0</v>
      </c>
      <c r="O268" s="22"/>
      <c r="P268" s="288" t="e">
        <f t="shared" si="115"/>
        <v>#DIV/0!</v>
      </c>
      <c r="Q268" s="22">
        <f t="shared" si="116"/>
        <v>-5</v>
      </c>
      <c r="R268" s="290"/>
      <c r="S268" s="290">
        <f t="shared" si="117"/>
        <v>-8344.9340000000047</v>
      </c>
      <c r="T268" s="290" t="e">
        <f t="shared" si="118"/>
        <v>#DIV/0!</v>
      </c>
      <c r="U268" s="290" t="e">
        <f t="shared" si="119"/>
        <v>#DIV/0!</v>
      </c>
      <c r="V268" s="22">
        <f t="shared" si="120"/>
        <v>17605.470000000012</v>
      </c>
      <c r="W268" s="288" t="e">
        <f t="shared" si="121"/>
        <v>#DIV/0!</v>
      </c>
      <c r="X268" s="288" t="e">
        <f t="shared" si="122"/>
        <v>#DIV/0!</v>
      </c>
      <c r="Y268" s="288" t="e">
        <f t="shared" si="123"/>
        <v>#DIV/0!</v>
      </c>
      <c r="Z268" s="291" t="e">
        <f t="shared" si="124"/>
        <v>#DIV/0!</v>
      </c>
      <c r="AA268" s="22">
        <f>SUM(L$2:L472)-SUM(AB$2:AB472)</f>
        <v>-26470.404000000017</v>
      </c>
      <c r="AB268" s="292"/>
      <c r="AC268" s="253" t="e">
        <f t="shared" si="125"/>
        <v>#DIV/0!</v>
      </c>
      <c r="AD268" s="253" t="e">
        <f t="shared" si="126"/>
        <v>#DIV/0!</v>
      </c>
    </row>
    <row r="269" spans="1:30" x14ac:dyDescent="0.25">
      <c r="A269" s="402"/>
      <c r="B269" s="287"/>
      <c r="C269" s="299"/>
      <c r="D269" s="147"/>
      <c r="E269" s="22"/>
      <c r="F269" s="147"/>
      <c r="G269" s="288" t="e">
        <f t="shared" si="107"/>
        <v>#DIV/0!</v>
      </c>
      <c r="H269" s="22">
        <f t="shared" si="108"/>
        <v>25955.404000000017</v>
      </c>
      <c r="I269" s="22">
        <f t="shared" si="109"/>
        <v>-25955.404000000017</v>
      </c>
      <c r="J269" s="289" t="e">
        <f t="shared" si="110"/>
        <v>#DIV/0!</v>
      </c>
      <c r="K269" s="22">
        <f t="shared" si="111"/>
        <v>0</v>
      </c>
      <c r="L269" s="22">
        <f t="shared" si="112"/>
        <v>-5</v>
      </c>
      <c r="M269" s="22">
        <f t="shared" si="113"/>
        <v>5</v>
      </c>
      <c r="N269" s="22">
        <f t="shared" si="114"/>
        <v>0</v>
      </c>
      <c r="O269" s="22"/>
      <c r="P269" s="288" t="e">
        <f t="shared" si="115"/>
        <v>#DIV/0!</v>
      </c>
      <c r="Q269" s="22">
        <f t="shared" si="116"/>
        <v>-5</v>
      </c>
      <c r="R269" s="290"/>
      <c r="S269" s="290">
        <f t="shared" si="117"/>
        <v>-8349.9340000000047</v>
      </c>
      <c r="T269" s="290" t="e">
        <f t="shared" si="118"/>
        <v>#DIV/0!</v>
      </c>
      <c r="U269" s="290" t="e">
        <f t="shared" si="119"/>
        <v>#DIV/0!</v>
      </c>
      <c r="V269" s="22">
        <f t="shared" si="120"/>
        <v>17605.470000000012</v>
      </c>
      <c r="W269" s="288" t="e">
        <f t="shared" si="121"/>
        <v>#DIV/0!</v>
      </c>
      <c r="X269" s="288" t="e">
        <f t="shared" si="122"/>
        <v>#DIV/0!</v>
      </c>
      <c r="Y269" s="288" t="e">
        <f t="shared" si="123"/>
        <v>#DIV/0!</v>
      </c>
      <c r="Z269" s="291" t="e">
        <f t="shared" si="124"/>
        <v>#DIV/0!</v>
      </c>
      <c r="AA269" s="22">
        <f>SUM(L$2:L473)-SUM(AB$2:AB473)</f>
        <v>-26470.404000000017</v>
      </c>
      <c r="AB269" s="292"/>
      <c r="AC269" s="253" t="e">
        <f t="shared" si="125"/>
        <v>#DIV/0!</v>
      </c>
      <c r="AD269" s="253" t="e">
        <f t="shared" si="126"/>
        <v>#DIV/0!</v>
      </c>
    </row>
    <row r="270" spans="1:30" x14ac:dyDescent="0.25">
      <c r="A270" s="402"/>
      <c r="B270" s="287"/>
      <c r="C270" s="299"/>
      <c r="D270" s="147"/>
      <c r="E270" s="22"/>
      <c r="F270" s="147"/>
      <c r="G270" s="288" t="e">
        <f t="shared" si="107"/>
        <v>#DIV/0!</v>
      </c>
      <c r="H270" s="22">
        <f t="shared" si="108"/>
        <v>25960.404000000017</v>
      </c>
      <c r="I270" s="22">
        <f t="shared" si="109"/>
        <v>-25960.404000000017</v>
      </c>
      <c r="J270" s="289" t="e">
        <f t="shared" si="110"/>
        <v>#DIV/0!</v>
      </c>
      <c r="K270" s="22">
        <f t="shared" si="111"/>
        <v>0</v>
      </c>
      <c r="L270" s="22">
        <f t="shared" si="112"/>
        <v>-5</v>
      </c>
      <c r="M270" s="22">
        <f t="shared" si="113"/>
        <v>5</v>
      </c>
      <c r="N270" s="22">
        <f t="shared" si="114"/>
        <v>0</v>
      </c>
      <c r="O270" s="22"/>
      <c r="P270" s="288" t="e">
        <f t="shared" si="115"/>
        <v>#DIV/0!</v>
      </c>
      <c r="Q270" s="22">
        <f t="shared" si="116"/>
        <v>-5</v>
      </c>
      <c r="R270" s="290"/>
      <c r="S270" s="290">
        <f t="shared" si="117"/>
        <v>-8354.9340000000047</v>
      </c>
      <c r="T270" s="290" t="e">
        <f t="shared" si="118"/>
        <v>#DIV/0!</v>
      </c>
      <c r="U270" s="290" t="e">
        <f t="shared" si="119"/>
        <v>#DIV/0!</v>
      </c>
      <c r="V270" s="22">
        <f t="shared" si="120"/>
        <v>17605.470000000012</v>
      </c>
      <c r="W270" s="288" t="e">
        <f t="shared" si="121"/>
        <v>#DIV/0!</v>
      </c>
      <c r="X270" s="288" t="e">
        <f t="shared" si="122"/>
        <v>#DIV/0!</v>
      </c>
      <c r="Y270" s="288" t="e">
        <f t="shared" si="123"/>
        <v>#DIV/0!</v>
      </c>
      <c r="Z270" s="291" t="e">
        <f t="shared" si="124"/>
        <v>#DIV/0!</v>
      </c>
      <c r="AA270" s="22">
        <f>SUM(L$2:L474)-SUM(AB$2:AB474)</f>
        <v>-26470.404000000017</v>
      </c>
      <c r="AB270" s="292"/>
      <c r="AC270" s="253" t="e">
        <f t="shared" si="125"/>
        <v>#DIV/0!</v>
      </c>
      <c r="AD270" s="253" t="e">
        <f t="shared" si="126"/>
        <v>#DIV/0!</v>
      </c>
    </row>
    <row r="271" spans="1:30" x14ac:dyDescent="0.25">
      <c r="A271" s="402"/>
      <c r="B271" s="287"/>
      <c r="C271" s="299"/>
      <c r="D271" s="147"/>
      <c r="E271" s="22"/>
      <c r="F271" s="147"/>
      <c r="G271" s="288" t="e">
        <f t="shared" si="107"/>
        <v>#DIV/0!</v>
      </c>
      <c r="H271" s="22">
        <f t="shared" si="108"/>
        <v>25965.404000000017</v>
      </c>
      <c r="I271" s="22">
        <f t="shared" si="109"/>
        <v>-25965.404000000017</v>
      </c>
      <c r="J271" s="289" t="e">
        <f t="shared" si="110"/>
        <v>#DIV/0!</v>
      </c>
      <c r="K271" s="22">
        <f t="shared" si="111"/>
        <v>0</v>
      </c>
      <c r="L271" s="22">
        <f t="shared" si="112"/>
        <v>-5</v>
      </c>
      <c r="M271" s="22">
        <f t="shared" si="113"/>
        <v>5</v>
      </c>
      <c r="N271" s="22">
        <f t="shared" si="114"/>
        <v>0</v>
      </c>
      <c r="O271" s="22"/>
      <c r="P271" s="288" t="e">
        <f t="shared" si="115"/>
        <v>#DIV/0!</v>
      </c>
      <c r="Q271" s="22">
        <f t="shared" si="116"/>
        <v>-5</v>
      </c>
      <c r="R271" s="290"/>
      <c r="S271" s="290">
        <f t="shared" si="117"/>
        <v>-8359.9340000000047</v>
      </c>
      <c r="T271" s="290" t="e">
        <f t="shared" si="118"/>
        <v>#DIV/0!</v>
      </c>
      <c r="U271" s="290" t="e">
        <f t="shared" si="119"/>
        <v>#DIV/0!</v>
      </c>
      <c r="V271" s="22">
        <f t="shared" si="120"/>
        <v>17605.470000000012</v>
      </c>
      <c r="W271" s="288" t="e">
        <f t="shared" si="121"/>
        <v>#DIV/0!</v>
      </c>
      <c r="X271" s="288" t="e">
        <f t="shared" si="122"/>
        <v>#DIV/0!</v>
      </c>
      <c r="Y271" s="288" t="e">
        <f t="shared" si="123"/>
        <v>#DIV/0!</v>
      </c>
      <c r="Z271" s="291" t="e">
        <f t="shared" si="124"/>
        <v>#DIV/0!</v>
      </c>
      <c r="AA271" s="22">
        <f>SUM(L$2:L475)-SUM(AB$2:AB475)</f>
        <v>-26470.404000000017</v>
      </c>
      <c r="AB271" s="292"/>
      <c r="AC271" s="253" t="e">
        <f t="shared" si="125"/>
        <v>#DIV/0!</v>
      </c>
      <c r="AD271" s="253" t="e">
        <f t="shared" si="126"/>
        <v>#DIV/0!</v>
      </c>
    </row>
    <row r="272" spans="1:30" x14ac:dyDescent="0.25">
      <c r="A272" s="402"/>
      <c r="B272" s="287"/>
      <c r="C272" s="299"/>
      <c r="D272" s="147"/>
      <c r="E272" s="22"/>
      <c r="F272" s="147"/>
      <c r="G272" s="288" t="e">
        <f t="shared" si="107"/>
        <v>#DIV/0!</v>
      </c>
      <c r="H272" s="22">
        <f t="shared" si="108"/>
        <v>25970.404000000017</v>
      </c>
      <c r="I272" s="22">
        <f t="shared" si="109"/>
        <v>-25970.404000000017</v>
      </c>
      <c r="J272" s="289" t="e">
        <f t="shared" si="110"/>
        <v>#DIV/0!</v>
      </c>
      <c r="K272" s="22">
        <f t="shared" si="111"/>
        <v>0</v>
      </c>
      <c r="L272" s="22">
        <f t="shared" si="112"/>
        <v>-5</v>
      </c>
      <c r="M272" s="22">
        <f t="shared" si="113"/>
        <v>5</v>
      </c>
      <c r="N272" s="22">
        <f t="shared" si="114"/>
        <v>0</v>
      </c>
      <c r="O272" s="22"/>
      <c r="P272" s="288" t="e">
        <f t="shared" si="115"/>
        <v>#DIV/0!</v>
      </c>
      <c r="Q272" s="22">
        <f t="shared" si="116"/>
        <v>-5</v>
      </c>
      <c r="R272" s="290"/>
      <c r="S272" s="290">
        <f t="shared" si="117"/>
        <v>-8364.9340000000047</v>
      </c>
      <c r="T272" s="290" t="e">
        <f t="shared" si="118"/>
        <v>#DIV/0!</v>
      </c>
      <c r="U272" s="290" t="e">
        <f t="shared" si="119"/>
        <v>#DIV/0!</v>
      </c>
      <c r="V272" s="22">
        <f t="shared" si="120"/>
        <v>17605.470000000012</v>
      </c>
      <c r="W272" s="288" t="e">
        <f t="shared" si="121"/>
        <v>#DIV/0!</v>
      </c>
      <c r="X272" s="288" t="e">
        <f t="shared" si="122"/>
        <v>#DIV/0!</v>
      </c>
      <c r="Y272" s="288" t="e">
        <f t="shared" si="123"/>
        <v>#DIV/0!</v>
      </c>
      <c r="Z272" s="291" t="e">
        <f t="shared" si="124"/>
        <v>#DIV/0!</v>
      </c>
      <c r="AA272" s="22">
        <f>SUM(L$2:L476)-SUM(AB$2:AB476)</f>
        <v>-26470.404000000017</v>
      </c>
      <c r="AB272" s="292"/>
      <c r="AC272" s="253" t="e">
        <f t="shared" si="125"/>
        <v>#DIV/0!</v>
      </c>
      <c r="AD272" s="253" t="e">
        <f t="shared" si="126"/>
        <v>#DIV/0!</v>
      </c>
    </row>
    <row r="273" spans="1:30" x14ac:dyDescent="0.25">
      <c r="A273" s="402"/>
      <c r="B273" s="287"/>
      <c r="C273" s="299"/>
      <c r="D273" s="147"/>
      <c r="E273" s="22"/>
      <c r="F273" s="147"/>
      <c r="G273" s="288" t="e">
        <f t="shared" si="107"/>
        <v>#DIV/0!</v>
      </c>
      <c r="H273" s="22">
        <f t="shared" si="108"/>
        <v>25975.404000000017</v>
      </c>
      <c r="I273" s="22">
        <f t="shared" si="109"/>
        <v>-25975.404000000017</v>
      </c>
      <c r="J273" s="289" t="e">
        <f t="shared" si="110"/>
        <v>#DIV/0!</v>
      </c>
      <c r="K273" s="22">
        <f t="shared" si="111"/>
        <v>0</v>
      </c>
      <c r="L273" s="22">
        <f t="shared" si="112"/>
        <v>-5</v>
      </c>
      <c r="M273" s="22">
        <f t="shared" si="113"/>
        <v>5</v>
      </c>
      <c r="N273" s="22">
        <f t="shared" si="114"/>
        <v>0</v>
      </c>
      <c r="O273" s="22"/>
      <c r="P273" s="288" t="e">
        <f t="shared" si="115"/>
        <v>#DIV/0!</v>
      </c>
      <c r="Q273" s="22">
        <f t="shared" si="116"/>
        <v>-5</v>
      </c>
      <c r="R273" s="290"/>
      <c r="S273" s="290">
        <f t="shared" si="117"/>
        <v>-8369.9340000000047</v>
      </c>
      <c r="T273" s="290" t="e">
        <f t="shared" si="118"/>
        <v>#DIV/0!</v>
      </c>
      <c r="U273" s="290" t="e">
        <f t="shared" si="119"/>
        <v>#DIV/0!</v>
      </c>
      <c r="V273" s="22">
        <f t="shared" si="120"/>
        <v>17605.470000000012</v>
      </c>
      <c r="W273" s="288" t="e">
        <f t="shared" si="121"/>
        <v>#DIV/0!</v>
      </c>
      <c r="X273" s="288" t="e">
        <f t="shared" si="122"/>
        <v>#DIV/0!</v>
      </c>
      <c r="Y273" s="288" t="e">
        <f t="shared" si="123"/>
        <v>#DIV/0!</v>
      </c>
      <c r="Z273" s="291" t="e">
        <f t="shared" si="124"/>
        <v>#DIV/0!</v>
      </c>
      <c r="AA273" s="22">
        <f>SUM(L$2:L477)-SUM(AB$2:AB477)</f>
        <v>-26470.404000000017</v>
      </c>
      <c r="AB273" s="292"/>
      <c r="AC273" s="253" t="e">
        <f t="shared" si="125"/>
        <v>#DIV/0!</v>
      </c>
      <c r="AD273" s="253" t="e">
        <f t="shared" si="126"/>
        <v>#DIV/0!</v>
      </c>
    </row>
    <row r="274" spans="1:30" x14ac:dyDescent="0.25">
      <c r="A274" s="402"/>
      <c r="B274" s="287"/>
      <c r="C274" s="299"/>
      <c r="D274" s="147"/>
      <c r="E274" s="22"/>
      <c r="F274" s="147"/>
      <c r="G274" s="288" t="e">
        <f t="shared" si="107"/>
        <v>#DIV/0!</v>
      </c>
      <c r="H274" s="22">
        <f t="shared" si="108"/>
        <v>25980.404000000017</v>
      </c>
      <c r="I274" s="22">
        <f t="shared" si="109"/>
        <v>-25980.404000000017</v>
      </c>
      <c r="J274" s="289" t="e">
        <f t="shared" si="110"/>
        <v>#DIV/0!</v>
      </c>
      <c r="K274" s="22">
        <f t="shared" si="111"/>
        <v>0</v>
      </c>
      <c r="L274" s="22">
        <f t="shared" si="112"/>
        <v>-5</v>
      </c>
      <c r="M274" s="22">
        <f t="shared" si="113"/>
        <v>5</v>
      </c>
      <c r="N274" s="22">
        <f t="shared" si="114"/>
        <v>0</v>
      </c>
      <c r="O274" s="22"/>
      <c r="P274" s="288" t="e">
        <f t="shared" si="115"/>
        <v>#DIV/0!</v>
      </c>
      <c r="Q274" s="22">
        <f t="shared" si="116"/>
        <v>-5</v>
      </c>
      <c r="R274" s="290"/>
      <c r="S274" s="290">
        <f t="shared" si="117"/>
        <v>-8374.9340000000047</v>
      </c>
      <c r="T274" s="290" t="e">
        <f t="shared" si="118"/>
        <v>#DIV/0!</v>
      </c>
      <c r="U274" s="290" t="e">
        <f t="shared" si="119"/>
        <v>#DIV/0!</v>
      </c>
      <c r="V274" s="22">
        <f t="shared" si="120"/>
        <v>17605.470000000012</v>
      </c>
      <c r="W274" s="288" t="e">
        <f t="shared" si="121"/>
        <v>#DIV/0!</v>
      </c>
      <c r="X274" s="288" t="e">
        <f t="shared" si="122"/>
        <v>#DIV/0!</v>
      </c>
      <c r="Y274" s="288" t="e">
        <f t="shared" si="123"/>
        <v>#DIV/0!</v>
      </c>
      <c r="Z274" s="291" t="e">
        <f t="shared" si="124"/>
        <v>#DIV/0!</v>
      </c>
      <c r="AA274" s="22">
        <f>SUM(L$2:L478)-SUM(AB$2:AB478)</f>
        <v>-26470.404000000017</v>
      </c>
      <c r="AB274" s="292"/>
      <c r="AC274" s="253" t="e">
        <f t="shared" si="125"/>
        <v>#DIV/0!</v>
      </c>
      <c r="AD274" s="253" t="e">
        <f t="shared" si="126"/>
        <v>#DIV/0!</v>
      </c>
    </row>
    <row r="275" spans="1:30" x14ac:dyDescent="0.25">
      <c r="A275" s="402"/>
      <c r="B275" s="287"/>
      <c r="C275" s="299"/>
      <c r="D275" s="147"/>
      <c r="E275" s="22"/>
      <c r="F275" s="147"/>
      <c r="G275" s="288" t="e">
        <f t="shared" si="107"/>
        <v>#DIV/0!</v>
      </c>
      <c r="H275" s="22">
        <f t="shared" si="108"/>
        <v>25985.404000000017</v>
      </c>
      <c r="I275" s="22">
        <f t="shared" si="109"/>
        <v>-25985.404000000017</v>
      </c>
      <c r="J275" s="289" t="e">
        <f t="shared" si="110"/>
        <v>#DIV/0!</v>
      </c>
      <c r="K275" s="22">
        <f t="shared" si="111"/>
        <v>0</v>
      </c>
      <c r="L275" s="22">
        <f t="shared" si="112"/>
        <v>-5</v>
      </c>
      <c r="M275" s="22">
        <f t="shared" si="113"/>
        <v>5</v>
      </c>
      <c r="N275" s="22">
        <f t="shared" si="114"/>
        <v>0</v>
      </c>
      <c r="O275" s="22"/>
      <c r="P275" s="288" t="e">
        <f t="shared" si="115"/>
        <v>#DIV/0!</v>
      </c>
      <c r="Q275" s="22">
        <f t="shared" si="116"/>
        <v>-5</v>
      </c>
      <c r="R275" s="290"/>
      <c r="S275" s="290">
        <f t="shared" si="117"/>
        <v>-8379.9340000000047</v>
      </c>
      <c r="T275" s="290" t="e">
        <f t="shared" si="118"/>
        <v>#DIV/0!</v>
      </c>
      <c r="U275" s="290" t="e">
        <f t="shared" si="119"/>
        <v>#DIV/0!</v>
      </c>
      <c r="V275" s="22">
        <f t="shared" si="120"/>
        <v>17605.470000000012</v>
      </c>
      <c r="W275" s="288" t="e">
        <f t="shared" si="121"/>
        <v>#DIV/0!</v>
      </c>
      <c r="X275" s="288" t="e">
        <f t="shared" si="122"/>
        <v>#DIV/0!</v>
      </c>
      <c r="Y275" s="288" t="e">
        <f t="shared" si="123"/>
        <v>#DIV/0!</v>
      </c>
      <c r="Z275" s="291" t="e">
        <f t="shared" si="124"/>
        <v>#DIV/0!</v>
      </c>
      <c r="AA275" s="22">
        <f>SUM(L$2:L479)-SUM(AB$2:AB479)</f>
        <v>-26470.404000000017</v>
      </c>
      <c r="AB275" s="292"/>
      <c r="AC275" s="253" t="e">
        <f t="shared" si="125"/>
        <v>#DIV/0!</v>
      </c>
      <c r="AD275" s="253" t="e">
        <f t="shared" si="126"/>
        <v>#DIV/0!</v>
      </c>
    </row>
    <row r="276" spans="1:30" x14ac:dyDescent="0.25">
      <c r="A276" s="402"/>
      <c r="B276" s="287"/>
      <c r="C276" s="299"/>
      <c r="D276" s="147"/>
      <c r="E276" s="22"/>
      <c r="F276" s="147"/>
      <c r="G276" s="288" t="e">
        <f t="shared" si="107"/>
        <v>#DIV/0!</v>
      </c>
      <c r="H276" s="22">
        <f t="shared" si="108"/>
        <v>25990.404000000017</v>
      </c>
      <c r="I276" s="22">
        <f t="shared" si="109"/>
        <v>-25990.404000000017</v>
      </c>
      <c r="J276" s="289" t="e">
        <f t="shared" si="110"/>
        <v>#DIV/0!</v>
      </c>
      <c r="K276" s="22">
        <f t="shared" si="111"/>
        <v>0</v>
      </c>
      <c r="L276" s="22">
        <f t="shared" si="112"/>
        <v>-5</v>
      </c>
      <c r="M276" s="22">
        <f t="shared" si="113"/>
        <v>5</v>
      </c>
      <c r="N276" s="22">
        <f t="shared" si="114"/>
        <v>0</v>
      </c>
      <c r="O276" s="22"/>
      <c r="P276" s="288" t="e">
        <f t="shared" si="115"/>
        <v>#DIV/0!</v>
      </c>
      <c r="Q276" s="22">
        <f t="shared" si="116"/>
        <v>-5</v>
      </c>
      <c r="R276" s="290"/>
      <c r="S276" s="290">
        <f t="shared" si="117"/>
        <v>-8384.9340000000047</v>
      </c>
      <c r="T276" s="290" t="e">
        <f t="shared" si="118"/>
        <v>#DIV/0!</v>
      </c>
      <c r="U276" s="290" t="e">
        <f t="shared" si="119"/>
        <v>#DIV/0!</v>
      </c>
      <c r="V276" s="22">
        <f t="shared" si="120"/>
        <v>17605.470000000012</v>
      </c>
      <c r="W276" s="288" t="e">
        <f t="shared" si="121"/>
        <v>#DIV/0!</v>
      </c>
      <c r="X276" s="288" t="e">
        <f t="shared" si="122"/>
        <v>#DIV/0!</v>
      </c>
      <c r="Y276" s="288" t="e">
        <f t="shared" si="123"/>
        <v>#DIV/0!</v>
      </c>
      <c r="Z276" s="291" t="e">
        <f t="shared" si="124"/>
        <v>#DIV/0!</v>
      </c>
      <c r="AA276" s="22">
        <f>SUM(L$2:L480)-SUM(AB$2:AB480)</f>
        <v>-26470.404000000017</v>
      </c>
      <c r="AB276" s="292"/>
      <c r="AC276" s="253" t="e">
        <f t="shared" si="125"/>
        <v>#DIV/0!</v>
      </c>
      <c r="AD276" s="253" t="e">
        <f t="shared" si="126"/>
        <v>#DIV/0!</v>
      </c>
    </row>
    <row r="277" spans="1:30" x14ac:dyDescent="0.25">
      <c r="A277" s="402"/>
      <c r="B277" s="287"/>
      <c r="C277" s="299"/>
      <c r="D277" s="147"/>
      <c r="E277" s="22"/>
      <c r="F277" s="147"/>
      <c r="G277" s="288" t="e">
        <f t="shared" si="107"/>
        <v>#DIV/0!</v>
      </c>
      <c r="H277" s="22">
        <f t="shared" si="108"/>
        <v>25995.404000000017</v>
      </c>
      <c r="I277" s="22">
        <f t="shared" si="109"/>
        <v>-25995.404000000017</v>
      </c>
      <c r="J277" s="289" t="e">
        <f t="shared" si="110"/>
        <v>#DIV/0!</v>
      </c>
      <c r="K277" s="22">
        <f t="shared" si="111"/>
        <v>0</v>
      </c>
      <c r="L277" s="22">
        <f t="shared" si="112"/>
        <v>-5</v>
      </c>
      <c r="M277" s="22">
        <f t="shared" si="113"/>
        <v>5</v>
      </c>
      <c r="N277" s="22">
        <f t="shared" si="114"/>
        <v>0</v>
      </c>
      <c r="O277" s="22"/>
      <c r="P277" s="288" t="e">
        <f t="shared" si="115"/>
        <v>#DIV/0!</v>
      </c>
      <c r="Q277" s="22">
        <f t="shared" si="116"/>
        <v>-5</v>
      </c>
      <c r="R277" s="290"/>
      <c r="S277" s="290">
        <f t="shared" si="117"/>
        <v>-8389.9340000000047</v>
      </c>
      <c r="T277" s="290" t="e">
        <f t="shared" si="118"/>
        <v>#DIV/0!</v>
      </c>
      <c r="U277" s="290" t="e">
        <f t="shared" si="119"/>
        <v>#DIV/0!</v>
      </c>
      <c r="V277" s="22">
        <f t="shared" si="120"/>
        <v>17605.470000000012</v>
      </c>
      <c r="W277" s="288" t="e">
        <f t="shared" si="121"/>
        <v>#DIV/0!</v>
      </c>
      <c r="X277" s="288" t="e">
        <f t="shared" si="122"/>
        <v>#DIV/0!</v>
      </c>
      <c r="Y277" s="288" t="e">
        <f t="shared" si="123"/>
        <v>#DIV/0!</v>
      </c>
      <c r="Z277" s="291" t="e">
        <f t="shared" si="124"/>
        <v>#DIV/0!</v>
      </c>
      <c r="AA277" s="22">
        <f>SUM(L$2:L481)-SUM(AB$2:AB481)</f>
        <v>-26470.404000000017</v>
      </c>
      <c r="AB277" s="292"/>
      <c r="AC277" s="253" t="e">
        <f t="shared" si="125"/>
        <v>#DIV/0!</v>
      </c>
      <c r="AD277" s="253" t="e">
        <f t="shared" si="126"/>
        <v>#DIV/0!</v>
      </c>
    </row>
    <row r="278" spans="1:30" x14ac:dyDescent="0.25">
      <c r="A278" s="402"/>
      <c r="B278" s="287"/>
      <c r="C278" s="299"/>
      <c r="D278" s="147"/>
      <c r="E278" s="22"/>
      <c r="F278" s="147"/>
      <c r="G278" s="288" t="e">
        <f t="shared" si="107"/>
        <v>#DIV/0!</v>
      </c>
      <c r="H278" s="22">
        <f t="shared" si="108"/>
        <v>26000.404000000017</v>
      </c>
      <c r="I278" s="22">
        <f t="shared" si="109"/>
        <v>-26000.404000000017</v>
      </c>
      <c r="J278" s="289" t="e">
        <f t="shared" si="110"/>
        <v>#DIV/0!</v>
      </c>
      <c r="K278" s="22">
        <f t="shared" si="111"/>
        <v>0</v>
      </c>
      <c r="L278" s="22">
        <f t="shared" si="112"/>
        <v>-5</v>
      </c>
      <c r="M278" s="22">
        <f t="shared" si="113"/>
        <v>5</v>
      </c>
      <c r="N278" s="22">
        <f t="shared" si="114"/>
        <v>0</v>
      </c>
      <c r="O278" s="22"/>
      <c r="P278" s="288" t="e">
        <f t="shared" si="115"/>
        <v>#DIV/0!</v>
      </c>
      <c r="Q278" s="22">
        <f t="shared" si="116"/>
        <v>-5</v>
      </c>
      <c r="R278" s="290"/>
      <c r="S278" s="290">
        <f t="shared" si="117"/>
        <v>-8394.9340000000047</v>
      </c>
      <c r="T278" s="290" t="e">
        <f t="shared" si="118"/>
        <v>#DIV/0!</v>
      </c>
      <c r="U278" s="290" t="e">
        <f t="shared" si="119"/>
        <v>#DIV/0!</v>
      </c>
      <c r="V278" s="22">
        <f t="shared" si="120"/>
        <v>17605.470000000012</v>
      </c>
      <c r="W278" s="288" t="e">
        <f t="shared" si="121"/>
        <v>#DIV/0!</v>
      </c>
      <c r="X278" s="288" t="e">
        <f t="shared" si="122"/>
        <v>#DIV/0!</v>
      </c>
      <c r="Y278" s="288" t="e">
        <f t="shared" si="123"/>
        <v>#DIV/0!</v>
      </c>
      <c r="Z278" s="291" t="e">
        <f t="shared" si="124"/>
        <v>#DIV/0!</v>
      </c>
      <c r="AA278" s="22">
        <f>SUM(L$2:L482)-SUM(AB$2:AB482)</f>
        <v>-26470.404000000017</v>
      </c>
      <c r="AB278" s="292"/>
      <c r="AC278" s="253" t="e">
        <f t="shared" si="125"/>
        <v>#DIV/0!</v>
      </c>
      <c r="AD278" s="253" t="e">
        <f t="shared" si="126"/>
        <v>#DIV/0!</v>
      </c>
    </row>
    <row r="279" spans="1:30" x14ac:dyDescent="0.25">
      <c r="A279" s="402"/>
      <c r="B279" s="287"/>
      <c r="C279" s="299"/>
      <c r="D279" s="147"/>
      <c r="E279" s="22"/>
      <c r="F279" s="147"/>
      <c r="G279" s="288" t="e">
        <f t="shared" si="107"/>
        <v>#DIV/0!</v>
      </c>
      <c r="H279" s="22">
        <f t="shared" si="108"/>
        <v>26005.404000000017</v>
      </c>
      <c r="I279" s="22">
        <f t="shared" si="109"/>
        <v>-26005.404000000017</v>
      </c>
      <c r="J279" s="289" t="e">
        <f t="shared" si="110"/>
        <v>#DIV/0!</v>
      </c>
      <c r="K279" s="22">
        <f t="shared" si="111"/>
        <v>0</v>
      </c>
      <c r="L279" s="22">
        <f t="shared" si="112"/>
        <v>-5</v>
      </c>
      <c r="M279" s="22">
        <f t="shared" si="113"/>
        <v>5</v>
      </c>
      <c r="N279" s="22">
        <f t="shared" si="114"/>
        <v>0</v>
      </c>
      <c r="O279" s="22"/>
      <c r="P279" s="288" t="e">
        <f t="shared" si="115"/>
        <v>#DIV/0!</v>
      </c>
      <c r="Q279" s="22">
        <f t="shared" si="116"/>
        <v>-5</v>
      </c>
      <c r="R279" s="290"/>
      <c r="S279" s="290">
        <f t="shared" si="117"/>
        <v>-8399.9340000000047</v>
      </c>
      <c r="T279" s="290" t="e">
        <f t="shared" si="118"/>
        <v>#DIV/0!</v>
      </c>
      <c r="U279" s="290" t="e">
        <f t="shared" si="119"/>
        <v>#DIV/0!</v>
      </c>
      <c r="V279" s="22">
        <f t="shared" si="120"/>
        <v>17605.470000000012</v>
      </c>
      <c r="W279" s="288" t="e">
        <f t="shared" si="121"/>
        <v>#DIV/0!</v>
      </c>
      <c r="X279" s="288" t="e">
        <f t="shared" si="122"/>
        <v>#DIV/0!</v>
      </c>
      <c r="Y279" s="288" t="e">
        <f t="shared" si="123"/>
        <v>#DIV/0!</v>
      </c>
      <c r="Z279" s="291" t="e">
        <f t="shared" si="124"/>
        <v>#DIV/0!</v>
      </c>
      <c r="AA279" s="22">
        <f>SUM(L$2:L483)-SUM(AB$2:AB483)</f>
        <v>-26470.404000000017</v>
      </c>
      <c r="AB279" s="292"/>
      <c r="AC279" s="253" t="e">
        <f t="shared" si="125"/>
        <v>#DIV/0!</v>
      </c>
      <c r="AD279" s="253" t="e">
        <f t="shared" si="126"/>
        <v>#DIV/0!</v>
      </c>
    </row>
    <row r="280" spans="1:30" x14ac:dyDescent="0.25">
      <c r="A280" s="402"/>
      <c r="B280" s="287"/>
      <c r="C280" s="299"/>
      <c r="D280" s="147"/>
      <c r="E280" s="22"/>
      <c r="F280" s="147"/>
      <c r="G280" s="288" t="e">
        <f t="shared" si="107"/>
        <v>#DIV/0!</v>
      </c>
      <c r="H280" s="22">
        <f t="shared" si="108"/>
        <v>26010.404000000017</v>
      </c>
      <c r="I280" s="22">
        <f t="shared" si="109"/>
        <v>-26010.404000000017</v>
      </c>
      <c r="J280" s="289" t="e">
        <f t="shared" si="110"/>
        <v>#DIV/0!</v>
      </c>
      <c r="K280" s="22">
        <f t="shared" si="111"/>
        <v>0</v>
      </c>
      <c r="L280" s="22">
        <f t="shared" si="112"/>
        <v>-5</v>
      </c>
      <c r="M280" s="22">
        <f t="shared" si="113"/>
        <v>5</v>
      </c>
      <c r="N280" s="22">
        <f t="shared" si="114"/>
        <v>0</v>
      </c>
      <c r="O280" s="22"/>
      <c r="P280" s="288" t="e">
        <f t="shared" si="115"/>
        <v>#DIV/0!</v>
      </c>
      <c r="Q280" s="22">
        <f t="shared" si="116"/>
        <v>-5</v>
      </c>
      <c r="R280" s="290"/>
      <c r="S280" s="290">
        <f t="shared" si="117"/>
        <v>-8404.9340000000047</v>
      </c>
      <c r="T280" s="290" t="e">
        <f t="shared" si="118"/>
        <v>#DIV/0!</v>
      </c>
      <c r="U280" s="290" t="e">
        <f t="shared" si="119"/>
        <v>#DIV/0!</v>
      </c>
      <c r="V280" s="22">
        <f t="shared" si="120"/>
        <v>17605.470000000012</v>
      </c>
      <c r="W280" s="288" t="e">
        <f t="shared" si="121"/>
        <v>#DIV/0!</v>
      </c>
      <c r="X280" s="288" t="e">
        <f t="shared" si="122"/>
        <v>#DIV/0!</v>
      </c>
      <c r="Y280" s="288" t="e">
        <f t="shared" si="123"/>
        <v>#DIV/0!</v>
      </c>
      <c r="Z280" s="291" t="e">
        <f t="shared" si="124"/>
        <v>#DIV/0!</v>
      </c>
      <c r="AA280" s="22">
        <f>SUM(L$2:L484)-SUM(AB$2:AB484)</f>
        <v>-26470.404000000017</v>
      </c>
      <c r="AB280" s="292"/>
      <c r="AC280" s="253" t="e">
        <f t="shared" si="125"/>
        <v>#DIV/0!</v>
      </c>
      <c r="AD280" s="253" t="e">
        <f t="shared" si="126"/>
        <v>#DIV/0!</v>
      </c>
    </row>
    <row r="281" spans="1:30" x14ac:dyDescent="0.25">
      <c r="A281" s="402"/>
      <c r="B281" s="287"/>
      <c r="C281" s="299"/>
      <c r="D281" s="147"/>
      <c r="E281" s="22"/>
      <c r="F281" s="147"/>
      <c r="G281" s="288" t="e">
        <f t="shared" si="107"/>
        <v>#DIV/0!</v>
      </c>
      <c r="H281" s="22">
        <f t="shared" si="108"/>
        <v>26015.404000000017</v>
      </c>
      <c r="I281" s="22">
        <f t="shared" si="109"/>
        <v>-26015.404000000017</v>
      </c>
      <c r="J281" s="289" t="e">
        <f t="shared" si="110"/>
        <v>#DIV/0!</v>
      </c>
      <c r="K281" s="22">
        <f t="shared" si="111"/>
        <v>0</v>
      </c>
      <c r="L281" s="22">
        <f t="shared" si="112"/>
        <v>-5</v>
      </c>
      <c r="M281" s="22">
        <f t="shared" si="113"/>
        <v>5</v>
      </c>
      <c r="N281" s="22">
        <f t="shared" si="114"/>
        <v>0</v>
      </c>
      <c r="O281" s="22"/>
      <c r="P281" s="288" t="e">
        <f t="shared" si="115"/>
        <v>#DIV/0!</v>
      </c>
      <c r="Q281" s="22">
        <f t="shared" si="116"/>
        <v>-5</v>
      </c>
      <c r="R281" s="290"/>
      <c r="S281" s="290">
        <f t="shared" si="117"/>
        <v>-8409.9340000000047</v>
      </c>
      <c r="T281" s="290" t="e">
        <f t="shared" si="118"/>
        <v>#DIV/0!</v>
      </c>
      <c r="U281" s="290" t="e">
        <f t="shared" si="119"/>
        <v>#DIV/0!</v>
      </c>
      <c r="V281" s="22">
        <f t="shared" si="120"/>
        <v>17605.470000000012</v>
      </c>
      <c r="W281" s="288" t="e">
        <f t="shared" si="121"/>
        <v>#DIV/0!</v>
      </c>
      <c r="X281" s="288" t="e">
        <f t="shared" si="122"/>
        <v>#DIV/0!</v>
      </c>
      <c r="Y281" s="288" t="e">
        <f t="shared" si="123"/>
        <v>#DIV/0!</v>
      </c>
      <c r="Z281" s="291" t="e">
        <f t="shared" si="124"/>
        <v>#DIV/0!</v>
      </c>
      <c r="AA281" s="22">
        <f>SUM(L$2:L485)-SUM(AB$2:AB485)</f>
        <v>-26470.404000000017</v>
      </c>
      <c r="AB281" s="292"/>
      <c r="AC281" s="253" t="e">
        <f t="shared" si="125"/>
        <v>#DIV/0!</v>
      </c>
      <c r="AD281" s="253" t="e">
        <f t="shared" si="126"/>
        <v>#DIV/0!</v>
      </c>
    </row>
    <row r="282" spans="1:30" x14ac:dyDescent="0.25">
      <c r="A282" s="402"/>
      <c r="B282" s="287"/>
      <c r="C282" s="299"/>
      <c r="D282" s="147"/>
      <c r="E282" s="22"/>
      <c r="F282" s="147"/>
      <c r="G282" s="288" t="e">
        <f t="shared" si="107"/>
        <v>#DIV/0!</v>
      </c>
      <c r="H282" s="22">
        <f t="shared" si="108"/>
        <v>26020.404000000017</v>
      </c>
      <c r="I282" s="22">
        <f t="shared" si="109"/>
        <v>-26020.404000000017</v>
      </c>
      <c r="J282" s="289" t="e">
        <f t="shared" si="110"/>
        <v>#DIV/0!</v>
      </c>
      <c r="K282" s="22">
        <f t="shared" si="111"/>
        <v>0</v>
      </c>
      <c r="L282" s="22">
        <f t="shared" si="112"/>
        <v>-5</v>
      </c>
      <c r="M282" s="22">
        <f t="shared" si="113"/>
        <v>5</v>
      </c>
      <c r="N282" s="22">
        <f t="shared" si="114"/>
        <v>0</v>
      </c>
      <c r="O282" s="22"/>
      <c r="P282" s="288" t="e">
        <f t="shared" si="115"/>
        <v>#DIV/0!</v>
      </c>
      <c r="Q282" s="22">
        <f t="shared" si="116"/>
        <v>-5</v>
      </c>
      <c r="R282" s="290"/>
      <c r="S282" s="290">
        <f t="shared" si="117"/>
        <v>-8414.9340000000047</v>
      </c>
      <c r="T282" s="290" t="e">
        <f t="shared" si="118"/>
        <v>#DIV/0!</v>
      </c>
      <c r="U282" s="290" t="e">
        <f t="shared" si="119"/>
        <v>#DIV/0!</v>
      </c>
      <c r="V282" s="22">
        <f t="shared" si="120"/>
        <v>17605.470000000012</v>
      </c>
      <c r="W282" s="288" t="e">
        <f t="shared" si="121"/>
        <v>#DIV/0!</v>
      </c>
      <c r="X282" s="288" t="e">
        <f t="shared" si="122"/>
        <v>#DIV/0!</v>
      </c>
      <c r="Y282" s="288" t="e">
        <f t="shared" si="123"/>
        <v>#DIV/0!</v>
      </c>
      <c r="Z282" s="291" t="e">
        <f t="shared" si="124"/>
        <v>#DIV/0!</v>
      </c>
      <c r="AA282" s="22">
        <f>SUM(L$2:L486)-SUM(AB$2:AB486)</f>
        <v>-26470.404000000017</v>
      </c>
      <c r="AB282" s="292"/>
      <c r="AC282" s="253" t="e">
        <f t="shared" si="125"/>
        <v>#DIV/0!</v>
      </c>
      <c r="AD282" s="253" t="e">
        <f t="shared" si="126"/>
        <v>#DIV/0!</v>
      </c>
    </row>
    <row r="283" spans="1:30" x14ac:dyDescent="0.25">
      <c r="A283" s="402"/>
      <c r="B283" s="287"/>
      <c r="C283" s="299"/>
      <c r="D283" s="147"/>
      <c r="E283" s="22"/>
      <c r="F283" s="147"/>
      <c r="G283" s="288" t="e">
        <f t="shared" si="107"/>
        <v>#DIV/0!</v>
      </c>
      <c r="H283" s="22">
        <f t="shared" si="108"/>
        <v>26025.404000000017</v>
      </c>
      <c r="I283" s="22">
        <f t="shared" si="109"/>
        <v>-26025.404000000017</v>
      </c>
      <c r="J283" s="289" t="e">
        <f t="shared" si="110"/>
        <v>#DIV/0!</v>
      </c>
      <c r="K283" s="22">
        <f t="shared" si="111"/>
        <v>0</v>
      </c>
      <c r="L283" s="22">
        <f t="shared" si="112"/>
        <v>-5</v>
      </c>
      <c r="M283" s="22">
        <f t="shared" si="113"/>
        <v>5</v>
      </c>
      <c r="N283" s="22">
        <f t="shared" si="114"/>
        <v>0</v>
      </c>
      <c r="O283" s="22"/>
      <c r="P283" s="288" t="e">
        <f t="shared" si="115"/>
        <v>#DIV/0!</v>
      </c>
      <c r="Q283" s="22">
        <f t="shared" si="116"/>
        <v>-5</v>
      </c>
      <c r="R283" s="290"/>
      <c r="S283" s="290">
        <f t="shared" si="117"/>
        <v>-8419.9340000000047</v>
      </c>
      <c r="T283" s="290" t="e">
        <f t="shared" si="118"/>
        <v>#DIV/0!</v>
      </c>
      <c r="U283" s="290" t="e">
        <f t="shared" si="119"/>
        <v>#DIV/0!</v>
      </c>
      <c r="V283" s="22">
        <f t="shared" si="120"/>
        <v>17605.470000000012</v>
      </c>
      <c r="W283" s="288" t="e">
        <f t="shared" si="121"/>
        <v>#DIV/0!</v>
      </c>
      <c r="X283" s="288" t="e">
        <f t="shared" si="122"/>
        <v>#DIV/0!</v>
      </c>
      <c r="Y283" s="288" t="e">
        <f t="shared" si="123"/>
        <v>#DIV/0!</v>
      </c>
      <c r="Z283" s="291" t="e">
        <f t="shared" si="124"/>
        <v>#DIV/0!</v>
      </c>
      <c r="AA283" s="22">
        <f>SUM(L$2:L487)-SUM(AB$2:AB487)</f>
        <v>-26470.404000000017</v>
      </c>
      <c r="AB283" s="292"/>
      <c r="AC283" s="253" t="e">
        <f t="shared" si="125"/>
        <v>#DIV/0!</v>
      </c>
      <c r="AD283" s="253" t="e">
        <f t="shared" si="126"/>
        <v>#DIV/0!</v>
      </c>
    </row>
    <row r="284" spans="1:30" x14ac:dyDescent="0.25">
      <c r="A284" s="402"/>
      <c r="B284" s="287"/>
      <c r="C284" s="299"/>
      <c r="D284" s="147"/>
      <c r="E284" s="22"/>
      <c r="F284" s="147"/>
      <c r="G284" s="288" t="e">
        <f t="shared" si="107"/>
        <v>#DIV/0!</v>
      </c>
      <c r="H284" s="22">
        <f t="shared" si="108"/>
        <v>26030.404000000017</v>
      </c>
      <c r="I284" s="22">
        <f t="shared" si="109"/>
        <v>-26030.404000000017</v>
      </c>
      <c r="J284" s="289" t="e">
        <f t="shared" si="110"/>
        <v>#DIV/0!</v>
      </c>
      <c r="K284" s="22">
        <f t="shared" si="111"/>
        <v>0</v>
      </c>
      <c r="L284" s="22">
        <f t="shared" si="112"/>
        <v>-5</v>
      </c>
      <c r="M284" s="22">
        <f t="shared" si="113"/>
        <v>5</v>
      </c>
      <c r="N284" s="22">
        <f t="shared" si="114"/>
        <v>0</v>
      </c>
      <c r="O284" s="22"/>
      <c r="P284" s="288" t="e">
        <f t="shared" si="115"/>
        <v>#DIV/0!</v>
      </c>
      <c r="Q284" s="22">
        <f t="shared" si="116"/>
        <v>-5</v>
      </c>
      <c r="R284" s="290"/>
      <c r="S284" s="290">
        <f t="shared" si="117"/>
        <v>-8424.9340000000047</v>
      </c>
      <c r="T284" s="290" t="e">
        <f t="shared" si="118"/>
        <v>#DIV/0!</v>
      </c>
      <c r="U284" s="290" t="e">
        <f t="shared" si="119"/>
        <v>#DIV/0!</v>
      </c>
      <c r="V284" s="22">
        <f t="shared" si="120"/>
        <v>17605.470000000012</v>
      </c>
      <c r="W284" s="288" t="e">
        <f t="shared" si="121"/>
        <v>#DIV/0!</v>
      </c>
      <c r="X284" s="288" t="e">
        <f t="shared" si="122"/>
        <v>#DIV/0!</v>
      </c>
      <c r="Y284" s="288" t="e">
        <f t="shared" si="123"/>
        <v>#DIV/0!</v>
      </c>
      <c r="Z284" s="291" t="e">
        <f t="shared" si="124"/>
        <v>#DIV/0!</v>
      </c>
      <c r="AA284" s="22">
        <f>SUM(L$2:L488)-SUM(AB$2:AB488)</f>
        <v>-26470.404000000017</v>
      </c>
      <c r="AB284" s="292"/>
      <c r="AC284" s="253" t="e">
        <f t="shared" si="125"/>
        <v>#DIV/0!</v>
      </c>
      <c r="AD284" s="253" t="e">
        <f t="shared" si="126"/>
        <v>#DIV/0!</v>
      </c>
    </row>
    <row r="285" spans="1:30" x14ac:dyDescent="0.25">
      <c r="A285" s="402"/>
      <c r="B285" s="287"/>
      <c r="C285" s="299"/>
      <c r="D285" s="147"/>
      <c r="E285" s="22"/>
      <c r="F285" s="147"/>
      <c r="G285" s="288" t="e">
        <f t="shared" si="107"/>
        <v>#DIV/0!</v>
      </c>
      <c r="H285" s="22">
        <f t="shared" si="108"/>
        <v>26035.404000000017</v>
      </c>
      <c r="I285" s="22">
        <f t="shared" si="109"/>
        <v>-26035.404000000017</v>
      </c>
      <c r="J285" s="289" t="e">
        <f t="shared" si="110"/>
        <v>#DIV/0!</v>
      </c>
      <c r="K285" s="22">
        <f t="shared" si="111"/>
        <v>0</v>
      </c>
      <c r="L285" s="22">
        <f t="shared" si="112"/>
        <v>-5</v>
      </c>
      <c r="M285" s="22">
        <f t="shared" si="113"/>
        <v>5</v>
      </c>
      <c r="N285" s="22">
        <f t="shared" si="114"/>
        <v>0</v>
      </c>
      <c r="O285" s="22"/>
      <c r="P285" s="288" t="e">
        <f t="shared" si="115"/>
        <v>#DIV/0!</v>
      </c>
      <c r="Q285" s="22">
        <f t="shared" si="116"/>
        <v>-5</v>
      </c>
      <c r="R285" s="290"/>
      <c r="S285" s="290">
        <f t="shared" si="117"/>
        <v>-8429.9340000000047</v>
      </c>
      <c r="T285" s="290" t="e">
        <f t="shared" si="118"/>
        <v>#DIV/0!</v>
      </c>
      <c r="U285" s="290" t="e">
        <f t="shared" si="119"/>
        <v>#DIV/0!</v>
      </c>
      <c r="V285" s="22">
        <f t="shared" si="120"/>
        <v>17605.470000000012</v>
      </c>
      <c r="W285" s="288" t="e">
        <f t="shared" si="121"/>
        <v>#DIV/0!</v>
      </c>
      <c r="X285" s="288" t="e">
        <f t="shared" si="122"/>
        <v>#DIV/0!</v>
      </c>
      <c r="Y285" s="288" t="e">
        <f t="shared" si="123"/>
        <v>#DIV/0!</v>
      </c>
      <c r="Z285" s="291" t="e">
        <f t="shared" si="124"/>
        <v>#DIV/0!</v>
      </c>
      <c r="AA285" s="22">
        <f>SUM(L$2:L489)-SUM(AB$2:AB489)</f>
        <v>-26470.404000000017</v>
      </c>
      <c r="AB285" s="292"/>
      <c r="AC285" s="253" t="e">
        <f t="shared" si="125"/>
        <v>#DIV/0!</v>
      </c>
      <c r="AD285" s="253" t="e">
        <f t="shared" si="126"/>
        <v>#DIV/0!</v>
      </c>
    </row>
    <row r="286" spans="1:30" x14ac:dyDescent="0.25">
      <c r="A286" s="402"/>
      <c r="B286" s="287"/>
      <c r="C286" s="299"/>
      <c r="D286" s="147"/>
      <c r="E286" s="22"/>
      <c r="F286" s="147"/>
      <c r="G286" s="288" t="e">
        <f t="shared" si="107"/>
        <v>#DIV/0!</v>
      </c>
      <c r="H286" s="22">
        <f t="shared" si="108"/>
        <v>26040.404000000017</v>
      </c>
      <c r="I286" s="22">
        <f t="shared" si="109"/>
        <v>-26040.404000000017</v>
      </c>
      <c r="J286" s="289" t="e">
        <f t="shared" si="110"/>
        <v>#DIV/0!</v>
      </c>
      <c r="K286" s="22">
        <f t="shared" si="111"/>
        <v>0</v>
      </c>
      <c r="L286" s="22">
        <f t="shared" si="112"/>
        <v>-5</v>
      </c>
      <c r="M286" s="22">
        <f t="shared" si="113"/>
        <v>5</v>
      </c>
      <c r="N286" s="22">
        <f t="shared" si="114"/>
        <v>0</v>
      </c>
      <c r="O286" s="22"/>
      <c r="P286" s="288" t="e">
        <f t="shared" si="115"/>
        <v>#DIV/0!</v>
      </c>
      <c r="Q286" s="22">
        <f t="shared" si="116"/>
        <v>-5</v>
      </c>
      <c r="R286" s="290"/>
      <c r="S286" s="290">
        <f t="shared" si="117"/>
        <v>-8434.9340000000047</v>
      </c>
      <c r="T286" s="290" t="e">
        <f t="shared" si="118"/>
        <v>#DIV/0!</v>
      </c>
      <c r="U286" s="290" t="e">
        <f t="shared" si="119"/>
        <v>#DIV/0!</v>
      </c>
      <c r="V286" s="22">
        <f t="shared" si="120"/>
        <v>17605.470000000012</v>
      </c>
      <c r="W286" s="288" t="e">
        <f t="shared" si="121"/>
        <v>#DIV/0!</v>
      </c>
      <c r="X286" s="288" t="e">
        <f t="shared" si="122"/>
        <v>#DIV/0!</v>
      </c>
      <c r="Y286" s="288" t="e">
        <f t="shared" si="123"/>
        <v>#DIV/0!</v>
      </c>
      <c r="Z286" s="291" t="e">
        <f t="shared" si="124"/>
        <v>#DIV/0!</v>
      </c>
      <c r="AA286" s="22">
        <f>SUM(L$2:L490)-SUM(AB$2:AB490)</f>
        <v>-26470.404000000017</v>
      </c>
      <c r="AB286" s="292"/>
      <c r="AC286" s="253" t="e">
        <f t="shared" si="125"/>
        <v>#DIV/0!</v>
      </c>
      <c r="AD286" s="253" t="e">
        <f t="shared" si="126"/>
        <v>#DIV/0!</v>
      </c>
    </row>
    <row r="287" spans="1:30" x14ac:dyDescent="0.25">
      <c r="A287" s="402"/>
      <c r="B287" s="287"/>
      <c r="C287" s="299"/>
      <c r="D287" s="147"/>
      <c r="E287" s="22"/>
      <c r="F287" s="147"/>
      <c r="G287" s="288" t="e">
        <f t="shared" si="107"/>
        <v>#DIV/0!</v>
      </c>
      <c r="H287" s="22">
        <f t="shared" si="108"/>
        <v>26045.404000000017</v>
      </c>
      <c r="I287" s="22">
        <f t="shared" si="109"/>
        <v>-26045.404000000017</v>
      </c>
      <c r="J287" s="289" t="e">
        <f t="shared" si="110"/>
        <v>#DIV/0!</v>
      </c>
      <c r="K287" s="22">
        <f t="shared" si="111"/>
        <v>0</v>
      </c>
      <c r="L287" s="22">
        <f t="shared" si="112"/>
        <v>-5</v>
      </c>
      <c r="M287" s="22">
        <f t="shared" si="113"/>
        <v>5</v>
      </c>
      <c r="N287" s="22">
        <f t="shared" si="114"/>
        <v>0</v>
      </c>
      <c r="O287" s="22"/>
      <c r="P287" s="288" t="e">
        <f t="shared" si="115"/>
        <v>#DIV/0!</v>
      </c>
      <c r="Q287" s="22">
        <f t="shared" si="116"/>
        <v>-5</v>
      </c>
      <c r="R287" s="290"/>
      <c r="S287" s="290">
        <f t="shared" si="117"/>
        <v>-8439.9340000000047</v>
      </c>
      <c r="T287" s="290" t="e">
        <f t="shared" si="118"/>
        <v>#DIV/0!</v>
      </c>
      <c r="U287" s="290" t="e">
        <f t="shared" si="119"/>
        <v>#DIV/0!</v>
      </c>
      <c r="V287" s="22">
        <f t="shared" si="120"/>
        <v>17605.470000000012</v>
      </c>
      <c r="W287" s="288" t="e">
        <f t="shared" si="121"/>
        <v>#DIV/0!</v>
      </c>
      <c r="X287" s="288" t="e">
        <f t="shared" si="122"/>
        <v>#DIV/0!</v>
      </c>
      <c r="Y287" s="288" t="e">
        <f t="shared" si="123"/>
        <v>#DIV/0!</v>
      </c>
      <c r="Z287" s="291" t="e">
        <f t="shared" si="124"/>
        <v>#DIV/0!</v>
      </c>
      <c r="AA287" s="22">
        <f>SUM(L$2:L491)-SUM(AB$2:AB491)</f>
        <v>-26470.404000000017</v>
      </c>
      <c r="AB287" s="292"/>
      <c r="AC287" s="253" t="e">
        <f t="shared" si="125"/>
        <v>#DIV/0!</v>
      </c>
      <c r="AD287" s="253" t="e">
        <f t="shared" si="126"/>
        <v>#DIV/0!</v>
      </c>
    </row>
    <row r="288" spans="1:30" x14ac:dyDescent="0.25">
      <c r="A288" s="402"/>
      <c r="B288" s="287"/>
      <c r="C288" s="299"/>
      <c r="D288" s="147"/>
      <c r="E288" s="22"/>
      <c r="F288" s="147"/>
      <c r="G288" s="288" t="e">
        <f t="shared" si="107"/>
        <v>#DIV/0!</v>
      </c>
      <c r="H288" s="22">
        <f t="shared" si="108"/>
        <v>26050.404000000017</v>
      </c>
      <c r="I288" s="22">
        <f t="shared" si="109"/>
        <v>-26050.404000000017</v>
      </c>
      <c r="J288" s="289" t="e">
        <f t="shared" si="110"/>
        <v>#DIV/0!</v>
      </c>
      <c r="K288" s="22">
        <f t="shared" si="111"/>
        <v>0</v>
      </c>
      <c r="L288" s="22">
        <f t="shared" si="112"/>
        <v>-5</v>
      </c>
      <c r="M288" s="22">
        <f t="shared" si="113"/>
        <v>5</v>
      </c>
      <c r="N288" s="22">
        <f t="shared" si="114"/>
        <v>0</v>
      </c>
      <c r="O288" s="22"/>
      <c r="P288" s="288" t="e">
        <f t="shared" si="115"/>
        <v>#DIV/0!</v>
      </c>
      <c r="Q288" s="22">
        <f t="shared" si="116"/>
        <v>-5</v>
      </c>
      <c r="R288" s="290"/>
      <c r="S288" s="290">
        <f t="shared" si="117"/>
        <v>-8444.9340000000047</v>
      </c>
      <c r="T288" s="290" t="e">
        <f t="shared" si="118"/>
        <v>#DIV/0!</v>
      </c>
      <c r="U288" s="290" t="e">
        <f t="shared" si="119"/>
        <v>#DIV/0!</v>
      </c>
      <c r="V288" s="22">
        <f t="shared" si="120"/>
        <v>17605.470000000012</v>
      </c>
      <c r="W288" s="288" t="e">
        <f t="shared" si="121"/>
        <v>#DIV/0!</v>
      </c>
      <c r="X288" s="288" t="e">
        <f t="shared" si="122"/>
        <v>#DIV/0!</v>
      </c>
      <c r="Y288" s="288" t="e">
        <f t="shared" si="123"/>
        <v>#DIV/0!</v>
      </c>
      <c r="Z288" s="291" t="e">
        <f t="shared" si="124"/>
        <v>#DIV/0!</v>
      </c>
      <c r="AA288" s="22">
        <f>SUM(L$2:L492)-SUM(AB$2:AB492)</f>
        <v>-26470.404000000017</v>
      </c>
      <c r="AB288" s="292"/>
      <c r="AC288" s="253" t="e">
        <f t="shared" si="125"/>
        <v>#DIV/0!</v>
      </c>
      <c r="AD288" s="253" t="e">
        <f t="shared" si="126"/>
        <v>#DIV/0!</v>
      </c>
    </row>
    <row r="289" spans="1:30" x14ac:dyDescent="0.25">
      <c r="A289" s="402"/>
      <c r="B289" s="287"/>
      <c r="C289" s="299"/>
      <c r="D289" s="147"/>
      <c r="E289" s="22"/>
      <c r="F289" s="147"/>
      <c r="G289" s="288" t="e">
        <f t="shared" si="107"/>
        <v>#DIV/0!</v>
      </c>
      <c r="H289" s="22">
        <f t="shared" si="108"/>
        <v>26055.404000000017</v>
      </c>
      <c r="I289" s="22">
        <f t="shared" si="109"/>
        <v>-26055.404000000017</v>
      </c>
      <c r="J289" s="289" t="e">
        <f t="shared" si="110"/>
        <v>#DIV/0!</v>
      </c>
      <c r="K289" s="22">
        <f t="shared" si="111"/>
        <v>0</v>
      </c>
      <c r="L289" s="22">
        <f t="shared" si="112"/>
        <v>-5</v>
      </c>
      <c r="M289" s="22">
        <f t="shared" si="113"/>
        <v>5</v>
      </c>
      <c r="N289" s="22">
        <f t="shared" si="114"/>
        <v>0</v>
      </c>
      <c r="O289" s="22"/>
      <c r="P289" s="288" t="e">
        <f t="shared" si="115"/>
        <v>#DIV/0!</v>
      </c>
      <c r="Q289" s="22">
        <f t="shared" si="116"/>
        <v>-5</v>
      </c>
      <c r="R289" s="290"/>
      <c r="S289" s="290">
        <f t="shared" si="117"/>
        <v>-8449.9340000000047</v>
      </c>
      <c r="T289" s="290" t="e">
        <f t="shared" si="118"/>
        <v>#DIV/0!</v>
      </c>
      <c r="U289" s="290" t="e">
        <f t="shared" si="119"/>
        <v>#DIV/0!</v>
      </c>
      <c r="V289" s="22">
        <f t="shared" si="120"/>
        <v>17605.470000000012</v>
      </c>
      <c r="W289" s="288" t="e">
        <f t="shared" si="121"/>
        <v>#DIV/0!</v>
      </c>
      <c r="X289" s="288" t="e">
        <f t="shared" si="122"/>
        <v>#DIV/0!</v>
      </c>
      <c r="Y289" s="288" t="e">
        <f t="shared" si="123"/>
        <v>#DIV/0!</v>
      </c>
      <c r="Z289" s="291" t="e">
        <f t="shared" si="124"/>
        <v>#DIV/0!</v>
      </c>
      <c r="AA289" s="22">
        <f>SUM(L$2:L493)-SUM(AB$2:AB493)</f>
        <v>-26470.404000000017</v>
      </c>
      <c r="AB289" s="292"/>
      <c r="AC289" s="253" t="e">
        <f t="shared" si="125"/>
        <v>#DIV/0!</v>
      </c>
      <c r="AD289" s="253" t="e">
        <f t="shared" si="126"/>
        <v>#DIV/0!</v>
      </c>
    </row>
    <row r="290" spans="1:30" x14ac:dyDescent="0.25">
      <c r="A290" s="402"/>
      <c r="B290" s="287"/>
      <c r="C290" s="299"/>
      <c r="D290" s="147"/>
      <c r="E290" s="22"/>
      <c r="F290" s="147"/>
      <c r="G290" s="288" t="e">
        <f t="shared" si="107"/>
        <v>#DIV/0!</v>
      </c>
      <c r="H290" s="22">
        <f t="shared" si="108"/>
        <v>26060.404000000017</v>
      </c>
      <c r="I290" s="22">
        <f t="shared" si="109"/>
        <v>-26060.404000000017</v>
      </c>
      <c r="J290" s="289" t="e">
        <f t="shared" si="110"/>
        <v>#DIV/0!</v>
      </c>
      <c r="K290" s="22">
        <f t="shared" si="111"/>
        <v>0</v>
      </c>
      <c r="L290" s="22">
        <f t="shared" si="112"/>
        <v>-5</v>
      </c>
      <c r="M290" s="22">
        <f t="shared" si="113"/>
        <v>5</v>
      </c>
      <c r="N290" s="22">
        <f t="shared" si="114"/>
        <v>0</v>
      </c>
      <c r="O290" s="22"/>
      <c r="P290" s="288" t="e">
        <f t="shared" si="115"/>
        <v>#DIV/0!</v>
      </c>
      <c r="Q290" s="22">
        <f t="shared" si="116"/>
        <v>-5</v>
      </c>
      <c r="R290" s="290"/>
      <c r="S290" s="290">
        <f t="shared" si="117"/>
        <v>-8454.9340000000047</v>
      </c>
      <c r="T290" s="290" t="e">
        <f t="shared" si="118"/>
        <v>#DIV/0!</v>
      </c>
      <c r="U290" s="290" t="e">
        <f t="shared" si="119"/>
        <v>#DIV/0!</v>
      </c>
      <c r="V290" s="22">
        <f t="shared" si="120"/>
        <v>17605.470000000012</v>
      </c>
      <c r="W290" s="288" t="e">
        <f t="shared" si="121"/>
        <v>#DIV/0!</v>
      </c>
      <c r="X290" s="288" t="e">
        <f t="shared" si="122"/>
        <v>#DIV/0!</v>
      </c>
      <c r="Y290" s="288" t="e">
        <f t="shared" si="123"/>
        <v>#DIV/0!</v>
      </c>
      <c r="Z290" s="291" t="e">
        <f t="shared" si="124"/>
        <v>#DIV/0!</v>
      </c>
      <c r="AA290" s="22">
        <f>SUM(L$2:L494)-SUM(AB$2:AB494)</f>
        <v>-26470.404000000017</v>
      </c>
      <c r="AB290" s="292"/>
      <c r="AC290" s="253" t="e">
        <f t="shared" si="125"/>
        <v>#DIV/0!</v>
      </c>
      <c r="AD290" s="253" t="e">
        <f t="shared" si="126"/>
        <v>#DIV/0!</v>
      </c>
    </row>
    <row r="291" spans="1:30" x14ac:dyDescent="0.25">
      <c r="A291" s="402"/>
      <c r="B291" s="287"/>
      <c r="C291" s="299"/>
      <c r="D291" s="147"/>
      <c r="E291" s="22"/>
      <c r="F291" s="147"/>
      <c r="G291" s="288" t="e">
        <f t="shared" si="107"/>
        <v>#DIV/0!</v>
      </c>
      <c r="H291" s="22">
        <f t="shared" si="108"/>
        <v>26065.404000000017</v>
      </c>
      <c r="I291" s="22">
        <f t="shared" si="109"/>
        <v>-26065.404000000017</v>
      </c>
      <c r="J291" s="289" t="e">
        <f t="shared" si="110"/>
        <v>#DIV/0!</v>
      </c>
      <c r="K291" s="22">
        <f t="shared" si="111"/>
        <v>0</v>
      </c>
      <c r="L291" s="22">
        <f t="shared" si="112"/>
        <v>-5</v>
      </c>
      <c r="M291" s="22">
        <f t="shared" si="113"/>
        <v>5</v>
      </c>
      <c r="N291" s="22">
        <f t="shared" si="114"/>
        <v>0</v>
      </c>
      <c r="O291" s="22"/>
      <c r="P291" s="288" t="e">
        <f t="shared" si="115"/>
        <v>#DIV/0!</v>
      </c>
      <c r="Q291" s="22">
        <f t="shared" si="116"/>
        <v>-5</v>
      </c>
      <c r="R291" s="290"/>
      <c r="S291" s="290">
        <f t="shared" si="117"/>
        <v>-8459.9340000000047</v>
      </c>
      <c r="T291" s="290" t="e">
        <f t="shared" si="118"/>
        <v>#DIV/0!</v>
      </c>
      <c r="U291" s="290" t="e">
        <f t="shared" si="119"/>
        <v>#DIV/0!</v>
      </c>
      <c r="V291" s="22">
        <f t="shared" si="120"/>
        <v>17605.470000000012</v>
      </c>
      <c r="W291" s="288" t="e">
        <f t="shared" si="121"/>
        <v>#DIV/0!</v>
      </c>
      <c r="X291" s="288" t="e">
        <f t="shared" si="122"/>
        <v>#DIV/0!</v>
      </c>
      <c r="Y291" s="288" t="e">
        <f t="shared" si="123"/>
        <v>#DIV/0!</v>
      </c>
      <c r="Z291" s="291" t="e">
        <f t="shared" si="124"/>
        <v>#DIV/0!</v>
      </c>
      <c r="AA291" s="22">
        <f>SUM(L$2:L495)-SUM(AB$2:AB495)</f>
        <v>-26470.404000000017</v>
      </c>
      <c r="AB291" s="292"/>
      <c r="AC291" s="253" t="e">
        <f t="shared" si="125"/>
        <v>#DIV/0!</v>
      </c>
      <c r="AD291" s="253" t="e">
        <f t="shared" si="126"/>
        <v>#DIV/0!</v>
      </c>
    </row>
    <row r="292" spans="1:30" x14ac:dyDescent="0.25">
      <c r="A292" s="402"/>
      <c r="B292" s="287"/>
      <c r="C292" s="299"/>
      <c r="D292" s="147"/>
      <c r="E292" s="22"/>
      <c r="F292" s="147"/>
      <c r="G292" s="288" t="e">
        <f t="shared" si="107"/>
        <v>#DIV/0!</v>
      </c>
      <c r="H292" s="22">
        <f t="shared" si="108"/>
        <v>26070.404000000017</v>
      </c>
      <c r="I292" s="22">
        <f t="shared" si="109"/>
        <v>-26070.404000000017</v>
      </c>
      <c r="J292" s="289" t="e">
        <f t="shared" si="110"/>
        <v>#DIV/0!</v>
      </c>
      <c r="K292" s="22">
        <f t="shared" si="111"/>
        <v>0</v>
      </c>
      <c r="L292" s="22">
        <f t="shared" si="112"/>
        <v>-5</v>
      </c>
      <c r="M292" s="22">
        <f t="shared" si="113"/>
        <v>5</v>
      </c>
      <c r="N292" s="22">
        <f t="shared" si="114"/>
        <v>0</v>
      </c>
      <c r="O292" s="22"/>
      <c r="P292" s="288" t="e">
        <f t="shared" si="115"/>
        <v>#DIV/0!</v>
      </c>
      <c r="Q292" s="22">
        <f t="shared" si="116"/>
        <v>-5</v>
      </c>
      <c r="R292" s="290"/>
      <c r="S292" s="290">
        <f t="shared" si="117"/>
        <v>-8464.9340000000047</v>
      </c>
      <c r="T292" s="290" t="e">
        <f t="shared" si="118"/>
        <v>#DIV/0!</v>
      </c>
      <c r="U292" s="290" t="e">
        <f t="shared" si="119"/>
        <v>#DIV/0!</v>
      </c>
      <c r="V292" s="22">
        <f t="shared" si="120"/>
        <v>17605.470000000012</v>
      </c>
      <c r="W292" s="288" t="e">
        <f t="shared" si="121"/>
        <v>#DIV/0!</v>
      </c>
      <c r="X292" s="288" t="e">
        <f t="shared" si="122"/>
        <v>#DIV/0!</v>
      </c>
      <c r="Y292" s="288" t="e">
        <f t="shared" si="123"/>
        <v>#DIV/0!</v>
      </c>
      <c r="Z292" s="291" t="e">
        <f t="shared" si="124"/>
        <v>#DIV/0!</v>
      </c>
      <c r="AA292" s="22">
        <f>SUM(L$2:L496)-SUM(AB$2:AB496)</f>
        <v>-26470.404000000017</v>
      </c>
      <c r="AB292" s="292"/>
      <c r="AC292" s="253" t="e">
        <f t="shared" si="125"/>
        <v>#DIV/0!</v>
      </c>
      <c r="AD292" s="253" t="e">
        <f t="shared" si="126"/>
        <v>#DIV/0!</v>
      </c>
    </row>
    <row r="293" spans="1:30" x14ac:dyDescent="0.25">
      <c r="A293" s="402"/>
      <c r="B293" s="287"/>
      <c r="C293" s="299"/>
      <c r="D293" s="147"/>
      <c r="E293" s="22"/>
      <c r="F293" s="147"/>
      <c r="G293" s="288" t="e">
        <f t="shared" si="107"/>
        <v>#DIV/0!</v>
      </c>
      <c r="H293" s="22">
        <f t="shared" si="108"/>
        <v>26075.404000000017</v>
      </c>
      <c r="I293" s="22">
        <f t="shared" si="109"/>
        <v>-26075.404000000017</v>
      </c>
      <c r="J293" s="289" t="e">
        <f t="shared" si="110"/>
        <v>#DIV/0!</v>
      </c>
      <c r="K293" s="22">
        <f t="shared" si="111"/>
        <v>0</v>
      </c>
      <c r="L293" s="22">
        <f t="shared" si="112"/>
        <v>-5</v>
      </c>
      <c r="M293" s="22">
        <f t="shared" si="113"/>
        <v>5</v>
      </c>
      <c r="N293" s="22">
        <f t="shared" si="114"/>
        <v>0</v>
      </c>
      <c r="O293" s="22"/>
      <c r="P293" s="288" t="e">
        <f t="shared" si="115"/>
        <v>#DIV/0!</v>
      </c>
      <c r="Q293" s="22">
        <f t="shared" si="116"/>
        <v>-5</v>
      </c>
      <c r="R293" s="290"/>
      <c r="S293" s="290">
        <f t="shared" si="117"/>
        <v>-8469.9340000000047</v>
      </c>
      <c r="T293" s="290" t="e">
        <f t="shared" si="118"/>
        <v>#DIV/0!</v>
      </c>
      <c r="U293" s="290" t="e">
        <f t="shared" si="119"/>
        <v>#DIV/0!</v>
      </c>
      <c r="V293" s="22">
        <f t="shared" si="120"/>
        <v>17605.470000000012</v>
      </c>
      <c r="W293" s="288" t="e">
        <f t="shared" si="121"/>
        <v>#DIV/0!</v>
      </c>
      <c r="X293" s="288" t="e">
        <f t="shared" si="122"/>
        <v>#DIV/0!</v>
      </c>
      <c r="Y293" s="288" t="e">
        <f t="shared" si="123"/>
        <v>#DIV/0!</v>
      </c>
      <c r="Z293" s="291" t="e">
        <f t="shared" si="124"/>
        <v>#DIV/0!</v>
      </c>
      <c r="AA293" s="22">
        <f>SUM(L$2:L497)-SUM(AB$2:AB497)</f>
        <v>-26470.404000000017</v>
      </c>
      <c r="AB293" s="292"/>
      <c r="AC293" s="253" t="e">
        <f t="shared" si="125"/>
        <v>#DIV/0!</v>
      </c>
      <c r="AD293" s="253" t="e">
        <f t="shared" si="126"/>
        <v>#DIV/0!</v>
      </c>
    </row>
    <row r="294" spans="1:30" x14ac:dyDescent="0.25">
      <c r="A294" s="402"/>
      <c r="B294" s="287"/>
      <c r="C294" s="299"/>
      <c r="D294" s="147"/>
      <c r="E294" s="22"/>
      <c r="F294" s="147"/>
      <c r="G294" s="288" t="e">
        <f t="shared" si="107"/>
        <v>#DIV/0!</v>
      </c>
      <c r="H294" s="22">
        <f t="shared" si="108"/>
        <v>26080.404000000017</v>
      </c>
      <c r="I294" s="22">
        <f t="shared" si="109"/>
        <v>-26080.404000000017</v>
      </c>
      <c r="J294" s="289" t="e">
        <f t="shared" si="110"/>
        <v>#DIV/0!</v>
      </c>
      <c r="K294" s="22">
        <f t="shared" si="111"/>
        <v>0</v>
      </c>
      <c r="L294" s="22">
        <f t="shared" si="112"/>
        <v>-5</v>
      </c>
      <c r="M294" s="22">
        <f t="shared" si="113"/>
        <v>5</v>
      </c>
      <c r="N294" s="22">
        <f t="shared" si="114"/>
        <v>0</v>
      </c>
      <c r="O294" s="22"/>
      <c r="P294" s="288" t="e">
        <f t="shared" si="115"/>
        <v>#DIV/0!</v>
      </c>
      <c r="Q294" s="22">
        <f t="shared" si="116"/>
        <v>-5</v>
      </c>
      <c r="R294" s="290"/>
      <c r="S294" s="290">
        <f t="shared" si="117"/>
        <v>-8474.9340000000047</v>
      </c>
      <c r="T294" s="290" t="e">
        <f t="shared" si="118"/>
        <v>#DIV/0!</v>
      </c>
      <c r="U294" s="290" t="e">
        <f t="shared" si="119"/>
        <v>#DIV/0!</v>
      </c>
      <c r="V294" s="22">
        <f t="shared" si="120"/>
        <v>17605.470000000012</v>
      </c>
      <c r="W294" s="288" t="e">
        <f t="shared" si="121"/>
        <v>#DIV/0!</v>
      </c>
      <c r="X294" s="288" t="e">
        <f t="shared" si="122"/>
        <v>#DIV/0!</v>
      </c>
      <c r="Y294" s="288" t="e">
        <f t="shared" si="123"/>
        <v>#DIV/0!</v>
      </c>
      <c r="Z294" s="291" t="e">
        <f t="shared" si="124"/>
        <v>#DIV/0!</v>
      </c>
      <c r="AA294" s="22">
        <f>SUM(L$2:L498)-SUM(AB$2:AB498)</f>
        <v>-26470.404000000017</v>
      </c>
      <c r="AB294" s="292"/>
      <c r="AC294" s="253" t="e">
        <f t="shared" si="125"/>
        <v>#DIV/0!</v>
      </c>
      <c r="AD294" s="253" t="e">
        <f t="shared" si="126"/>
        <v>#DIV/0!</v>
      </c>
    </row>
    <row r="295" spans="1:30" x14ac:dyDescent="0.25">
      <c r="A295" s="402"/>
      <c r="B295" s="287"/>
      <c r="C295" s="299"/>
      <c r="D295" s="147"/>
      <c r="E295" s="22"/>
      <c r="F295" s="147"/>
      <c r="G295" s="288" t="e">
        <f t="shared" si="107"/>
        <v>#DIV/0!</v>
      </c>
      <c r="H295" s="22">
        <f t="shared" si="108"/>
        <v>26085.404000000017</v>
      </c>
      <c r="I295" s="22">
        <f t="shared" si="109"/>
        <v>-26085.404000000017</v>
      </c>
      <c r="J295" s="289" t="e">
        <f t="shared" si="110"/>
        <v>#DIV/0!</v>
      </c>
      <c r="K295" s="22">
        <f t="shared" si="111"/>
        <v>0</v>
      </c>
      <c r="L295" s="22">
        <f t="shared" si="112"/>
        <v>-5</v>
      </c>
      <c r="M295" s="22">
        <f t="shared" si="113"/>
        <v>5</v>
      </c>
      <c r="N295" s="22">
        <f t="shared" si="114"/>
        <v>0</v>
      </c>
      <c r="O295" s="22"/>
      <c r="P295" s="288" t="e">
        <f t="shared" si="115"/>
        <v>#DIV/0!</v>
      </c>
      <c r="Q295" s="22">
        <f t="shared" si="116"/>
        <v>-5</v>
      </c>
      <c r="R295" s="290"/>
      <c r="S295" s="290">
        <f t="shared" si="117"/>
        <v>-8479.9340000000047</v>
      </c>
      <c r="T295" s="290" t="e">
        <f t="shared" si="118"/>
        <v>#DIV/0!</v>
      </c>
      <c r="U295" s="290" t="e">
        <f t="shared" si="119"/>
        <v>#DIV/0!</v>
      </c>
      <c r="V295" s="22">
        <f t="shared" si="120"/>
        <v>17605.470000000012</v>
      </c>
      <c r="W295" s="288" t="e">
        <f t="shared" si="121"/>
        <v>#DIV/0!</v>
      </c>
      <c r="X295" s="288" t="e">
        <f t="shared" si="122"/>
        <v>#DIV/0!</v>
      </c>
      <c r="Y295" s="288" t="e">
        <f t="shared" si="123"/>
        <v>#DIV/0!</v>
      </c>
      <c r="Z295" s="291" t="e">
        <f t="shared" si="124"/>
        <v>#DIV/0!</v>
      </c>
      <c r="AA295" s="22">
        <f>SUM(L$2:L499)-SUM(AB$2:AB499)</f>
        <v>-26470.404000000017</v>
      </c>
      <c r="AB295" s="292"/>
      <c r="AC295" s="253" t="e">
        <f t="shared" si="125"/>
        <v>#DIV/0!</v>
      </c>
      <c r="AD295" s="253" t="e">
        <f t="shared" si="126"/>
        <v>#DIV/0!</v>
      </c>
    </row>
    <row r="296" spans="1:30" x14ac:dyDescent="0.25">
      <c r="A296" s="402"/>
      <c r="B296" s="287"/>
      <c r="C296" s="299"/>
      <c r="D296" s="147"/>
      <c r="E296" s="22"/>
      <c r="F296" s="147"/>
      <c r="G296" s="288" t="e">
        <f t="shared" si="107"/>
        <v>#DIV/0!</v>
      </c>
      <c r="H296" s="22">
        <f t="shared" si="108"/>
        <v>26090.404000000017</v>
      </c>
      <c r="I296" s="22">
        <f t="shared" si="109"/>
        <v>-26090.404000000017</v>
      </c>
      <c r="J296" s="289" t="e">
        <f t="shared" si="110"/>
        <v>#DIV/0!</v>
      </c>
      <c r="K296" s="22">
        <f t="shared" si="111"/>
        <v>0</v>
      </c>
      <c r="L296" s="22">
        <f t="shared" si="112"/>
        <v>-5</v>
      </c>
      <c r="M296" s="22">
        <f t="shared" si="113"/>
        <v>5</v>
      </c>
      <c r="N296" s="22">
        <f t="shared" si="114"/>
        <v>0</v>
      </c>
      <c r="O296" s="22"/>
      <c r="P296" s="288" t="e">
        <f t="shared" si="115"/>
        <v>#DIV/0!</v>
      </c>
      <c r="Q296" s="22">
        <f t="shared" si="116"/>
        <v>-5</v>
      </c>
      <c r="R296" s="290"/>
      <c r="S296" s="290">
        <f t="shared" si="117"/>
        <v>-8484.9340000000047</v>
      </c>
      <c r="T296" s="290" t="e">
        <f t="shared" si="118"/>
        <v>#DIV/0!</v>
      </c>
      <c r="U296" s="290" t="e">
        <f t="shared" si="119"/>
        <v>#DIV/0!</v>
      </c>
      <c r="V296" s="22">
        <f t="shared" si="120"/>
        <v>17605.470000000012</v>
      </c>
      <c r="W296" s="288" t="e">
        <f t="shared" si="121"/>
        <v>#DIV/0!</v>
      </c>
      <c r="X296" s="288" t="e">
        <f t="shared" si="122"/>
        <v>#DIV/0!</v>
      </c>
      <c r="Y296" s="288" t="e">
        <f t="shared" si="123"/>
        <v>#DIV/0!</v>
      </c>
      <c r="Z296" s="291" t="e">
        <f t="shared" si="124"/>
        <v>#DIV/0!</v>
      </c>
      <c r="AA296" s="22">
        <f>SUM(L$2:L500)-SUM(AB$2:AB500)</f>
        <v>-26470.404000000017</v>
      </c>
      <c r="AB296" s="292"/>
      <c r="AC296" s="253" t="e">
        <f t="shared" si="125"/>
        <v>#DIV/0!</v>
      </c>
      <c r="AD296" s="253" t="e">
        <f t="shared" si="126"/>
        <v>#DIV/0!</v>
      </c>
    </row>
    <row r="297" spans="1:30" x14ac:dyDescent="0.25">
      <c r="A297" s="402"/>
      <c r="B297" s="287"/>
      <c r="C297" s="299"/>
      <c r="D297" s="147"/>
      <c r="E297" s="22"/>
      <c r="F297" s="147"/>
      <c r="G297" s="288" t="e">
        <f t="shared" si="107"/>
        <v>#DIV/0!</v>
      </c>
      <c r="H297" s="22">
        <f t="shared" si="108"/>
        <v>26095.404000000017</v>
      </c>
      <c r="I297" s="22">
        <f t="shared" si="109"/>
        <v>-26095.404000000017</v>
      </c>
      <c r="J297" s="289" t="e">
        <f t="shared" si="110"/>
        <v>#DIV/0!</v>
      </c>
      <c r="K297" s="22">
        <f t="shared" si="111"/>
        <v>0</v>
      </c>
      <c r="L297" s="22">
        <f t="shared" si="112"/>
        <v>-5</v>
      </c>
      <c r="M297" s="22">
        <f t="shared" si="113"/>
        <v>5</v>
      </c>
      <c r="N297" s="22">
        <f t="shared" si="114"/>
        <v>0</v>
      </c>
      <c r="O297" s="22"/>
      <c r="P297" s="288" t="e">
        <f t="shared" si="115"/>
        <v>#DIV/0!</v>
      </c>
      <c r="Q297" s="22">
        <f t="shared" si="116"/>
        <v>-5</v>
      </c>
      <c r="R297" s="290"/>
      <c r="S297" s="290">
        <f t="shared" si="117"/>
        <v>-8489.9340000000047</v>
      </c>
      <c r="T297" s="290" t="e">
        <f t="shared" si="118"/>
        <v>#DIV/0!</v>
      </c>
      <c r="U297" s="290" t="e">
        <f t="shared" si="119"/>
        <v>#DIV/0!</v>
      </c>
      <c r="V297" s="22">
        <f t="shared" si="120"/>
        <v>17605.470000000012</v>
      </c>
      <c r="W297" s="288" t="e">
        <f t="shared" si="121"/>
        <v>#DIV/0!</v>
      </c>
      <c r="X297" s="288" t="e">
        <f t="shared" si="122"/>
        <v>#DIV/0!</v>
      </c>
      <c r="Y297" s="288" t="e">
        <f t="shared" si="123"/>
        <v>#DIV/0!</v>
      </c>
      <c r="Z297" s="291" t="e">
        <f t="shared" si="124"/>
        <v>#DIV/0!</v>
      </c>
      <c r="AA297" s="22">
        <f>SUM(L$2:L501)-SUM(AB$2:AB501)</f>
        <v>-26470.404000000017</v>
      </c>
      <c r="AB297" s="292"/>
      <c r="AC297" s="253" t="e">
        <f t="shared" si="125"/>
        <v>#DIV/0!</v>
      </c>
      <c r="AD297" s="253" t="e">
        <f t="shared" si="126"/>
        <v>#DIV/0!</v>
      </c>
    </row>
    <row r="298" spans="1:30" x14ac:dyDescent="0.25">
      <c r="A298" s="402"/>
      <c r="B298" s="287"/>
      <c r="C298" s="299"/>
      <c r="D298" s="147"/>
      <c r="E298" s="22"/>
      <c r="F298" s="147"/>
      <c r="G298" s="288" t="e">
        <f t="shared" ref="G298:G361" si="127">H298/F298</f>
        <v>#DIV/0!</v>
      </c>
      <c r="H298" s="22">
        <f t="shared" ref="H298:H361" si="128">IF(C298="买",H297+D298*E298+M298+N298,H297+-1*D298*E298+M298+N298)+O298</f>
        <v>26100.404000000017</v>
      </c>
      <c r="I298" s="22">
        <f t="shared" ref="I298:I361" si="129">-H298+K298</f>
        <v>-26100.404000000017</v>
      </c>
      <c r="J298" s="289" t="e">
        <f t="shared" ref="J298:J361" si="130">(E298-G298)/G298</f>
        <v>#DIV/0!</v>
      </c>
      <c r="K298" s="22">
        <f t="shared" ref="K298:K361" si="131">F298*E298</f>
        <v>0</v>
      </c>
      <c r="L298" s="22">
        <f t="shared" ref="L298:L361" si="132">I298-I297</f>
        <v>-5</v>
      </c>
      <c r="M298" s="22">
        <f t="shared" ref="M298:M361" si="133">IF(D298*E298*5/10000&gt;5,D298*E298*5/10000,5)+(D298/1000)*0.6</f>
        <v>5</v>
      </c>
      <c r="N298" s="22">
        <f t="shared" ref="N298:N361" si="134">IF(C298="卖",D298*E298/1000,0)</f>
        <v>0</v>
      </c>
      <c r="O298" s="22"/>
      <c r="P298" s="288" t="e">
        <f t="shared" ref="P298:P361" si="135">E298-G298</f>
        <v>#DIV/0!</v>
      </c>
      <c r="Q298" s="22">
        <f t="shared" ref="Q298:Q361" si="136">(H298-H297)*-1</f>
        <v>-5</v>
      </c>
      <c r="R298" s="290"/>
      <c r="S298" s="290">
        <f t="shared" ref="S298:S361" si="137">S297+Q298+O298+R298</f>
        <v>-8494.9340000000047</v>
      </c>
      <c r="T298" s="290" t="e">
        <f t="shared" ref="T298:T361" si="138">S298/E298</f>
        <v>#DIV/0!</v>
      </c>
      <c r="U298" s="290" t="e">
        <f t="shared" ref="U298:U361" si="139">F298+T298</f>
        <v>#DIV/0!</v>
      </c>
      <c r="V298" s="22">
        <f t="shared" ref="V298:V361" si="140">H298+S298</f>
        <v>17605.470000000012</v>
      </c>
      <c r="W298" s="288" t="e">
        <f t="shared" ref="W298:W361" si="141">V298/U298</f>
        <v>#DIV/0!</v>
      </c>
      <c r="X298" s="288" t="e">
        <f t="shared" ref="X298:X361" si="142">W298-G298</f>
        <v>#DIV/0!</v>
      </c>
      <c r="Y298" s="288" t="e">
        <f t="shared" ref="Y298:Y361" si="143">(X298-P298)*-1</f>
        <v>#DIV/0!</v>
      </c>
      <c r="Z298" s="291" t="e">
        <f t="shared" ref="Z298:Z361" si="144">F298/U298</f>
        <v>#DIV/0!</v>
      </c>
      <c r="AA298" s="22">
        <f>SUM(L$2:L502)-SUM(AB$2:AB502)</f>
        <v>-26470.404000000017</v>
      </c>
      <c r="AB298" s="292"/>
      <c r="AC298" s="253" t="e">
        <f t="shared" ref="AC298:AC361" si="145">I298/E298*(1-0.0005)</f>
        <v>#DIV/0!</v>
      </c>
      <c r="AD298" s="253" t="e">
        <f t="shared" ref="AD298:AD361" si="146">AC298-F298</f>
        <v>#DIV/0!</v>
      </c>
    </row>
    <row r="299" spans="1:30" x14ac:dyDescent="0.25">
      <c r="A299" s="402"/>
      <c r="B299" s="287"/>
      <c r="C299" s="299"/>
      <c r="D299" s="147"/>
      <c r="E299" s="22"/>
      <c r="F299" s="147"/>
      <c r="G299" s="288" t="e">
        <f t="shared" si="127"/>
        <v>#DIV/0!</v>
      </c>
      <c r="H299" s="22">
        <f t="shared" si="128"/>
        <v>26105.404000000017</v>
      </c>
      <c r="I299" s="22">
        <f t="shared" si="129"/>
        <v>-26105.404000000017</v>
      </c>
      <c r="J299" s="289" t="e">
        <f t="shared" si="130"/>
        <v>#DIV/0!</v>
      </c>
      <c r="K299" s="22">
        <f t="shared" si="131"/>
        <v>0</v>
      </c>
      <c r="L299" s="22">
        <f t="shared" si="132"/>
        <v>-5</v>
      </c>
      <c r="M299" s="22">
        <f t="shared" si="133"/>
        <v>5</v>
      </c>
      <c r="N299" s="22">
        <f t="shared" si="134"/>
        <v>0</v>
      </c>
      <c r="O299" s="22"/>
      <c r="P299" s="288" t="e">
        <f t="shared" si="135"/>
        <v>#DIV/0!</v>
      </c>
      <c r="Q299" s="22">
        <f t="shared" si="136"/>
        <v>-5</v>
      </c>
      <c r="R299" s="290"/>
      <c r="S299" s="290">
        <f t="shared" si="137"/>
        <v>-8499.9340000000047</v>
      </c>
      <c r="T299" s="290" t="e">
        <f t="shared" si="138"/>
        <v>#DIV/0!</v>
      </c>
      <c r="U299" s="290" t="e">
        <f t="shared" si="139"/>
        <v>#DIV/0!</v>
      </c>
      <c r="V299" s="22">
        <f t="shared" si="140"/>
        <v>17605.470000000012</v>
      </c>
      <c r="W299" s="288" t="e">
        <f t="shared" si="141"/>
        <v>#DIV/0!</v>
      </c>
      <c r="X299" s="288" t="e">
        <f t="shared" si="142"/>
        <v>#DIV/0!</v>
      </c>
      <c r="Y299" s="288" t="e">
        <f t="shared" si="143"/>
        <v>#DIV/0!</v>
      </c>
      <c r="Z299" s="291" t="e">
        <f t="shared" si="144"/>
        <v>#DIV/0!</v>
      </c>
      <c r="AA299" s="22">
        <f>SUM(L$2:L503)-SUM(AB$2:AB503)</f>
        <v>-26470.404000000017</v>
      </c>
      <c r="AB299" s="292"/>
      <c r="AC299" s="253" t="e">
        <f t="shared" si="145"/>
        <v>#DIV/0!</v>
      </c>
      <c r="AD299" s="253" t="e">
        <f t="shared" si="146"/>
        <v>#DIV/0!</v>
      </c>
    </row>
    <row r="300" spans="1:30" x14ac:dyDescent="0.25">
      <c r="A300" s="402"/>
      <c r="B300" s="287"/>
      <c r="C300" s="299"/>
      <c r="D300" s="147"/>
      <c r="E300" s="22"/>
      <c r="F300" s="147"/>
      <c r="G300" s="288" t="e">
        <f t="shared" si="127"/>
        <v>#DIV/0!</v>
      </c>
      <c r="H300" s="22">
        <f t="shared" si="128"/>
        <v>26110.404000000017</v>
      </c>
      <c r="I300" s="22">
        <f t="shared" si="129"/>
        <v>-26110.404000000017</v>
      </c>
      <c r="J300" s="289" t="e">
        <f t="shared" si="130"/>
        <v>#DIV/0!</v>
      </c>
      <c r="K300" s="22">
        <f t="shared" si="131"/>
        <v>0</v>
      </c>
      <c r="L300" s="22">
        <f t="shared" si="132"/>
        <v>-5</v>
      </c>
      <c r="M300" s="22">
        <f t="shared" si="133"/>
        <v>5</v>
      </c>
      <c r="N300" s="22">
        <f t="shared" si="134"/>
        <v>0</v>
      </c>
      <c r="O300" s="22"/>
      <c r="P300" s="288" t="e">
        <f t="shared" si="135"/>
        <v>#DIV/0!</v>
      </c>
      <c r="Q300" s="22">
        <f t="shared" si="136"/>
        <v>-5</v>
      </c>
      <c r="R300" s="290"/>
      <c r="S300" s="290">
        <f t="shared" si="137"/>
        <v>-8504.9340000000047</v>
      </c>
      <c r="T300" s="290" t="e">
        <f t="shared" si="138"/>
        <v>#DIV/0!</v>
      </c>
      <c r="U300" s="290" t="e">
        <f t="shared" si="139"/>
        <v>#DIV/0!</v>
      </c>
      <c r="V300" s="22">
        <f t="shared" si="140"/>
        <v>17605.470000000012</v>
      </c>
      <c r="W300" s="288" t="e">
        <f t="shared" si="141"/>
        <v>#DIV/0!</v>
      </c>
      <c r="X300" s="288" t="e">
        <f t="shared" si="142"/>
        <v>#DIV/0!</v>
      </c>
      <c r="Y300" s="288" t="e">
        <f t="shared" si="143"/>
        <v>#DIV/0!</v>
      </c>
      <c r="Z300" s="291" t="e">
        <f t="shared" si="144"/>
        <v>#DIV/0!</v>
      </c>
      <c r="AA300" s="22">
        <f>SUM(L$2:L504)-SUM(AB$2:AB504)</f>
        <v>-26470.404000000017</v>
      </c>
      <c r="AB300" s="292"/>
      <c r="AC300" s="253" t="e">
        <f t="shared" si="145"/>
        <v>#DIV/0!</v>
      </c>
      <c r="AD300" s="253" t="e">
        <f t="shared" si="146"/>
        <v>#DIV/0!</v>
      </c>
    </row>
    <row r="301" spans="1:30" x14ac:dyDescent="0.25">
      <c r="A301" s="402"/>
      <c r="B301" s="287"/>
      <c r="C301" s="299"/>
      <c r="D301" s="147"/>
      <c r="E301" s="22"/>
      <c r="F301" s="147"/>
      <c r="G301" s="288" t="e">
        <f t="shared" si="127"/>
        <v>#DIV/0!</v>
      </c>
      <c r="H301" s="22">
        <f t="shared" si="128"/>
        <v>26115.404000000017</v>
      </c>
      <c r="I301" s="22">
        <f t="shared" si="129"/>
        <v>-26115.404000000017</v>
      </c>
      <c r="J301" s="289" t="e">
        <f t="shared" si="130"/>
        <v>#DIV/0!</v>
      </c>
      <c r="K301" s="22">
        <f t="shared" si="131"/>
        <v>0</v>
      </c>
      <c r="L301" s="22">
        <f t="shared" si="132"/>
        <v>-5</v>
      </c>
      <c r="M301" s="22">
        <f t="shared" si="133"/>
        <v>5</v>
      </c>
      <c r="N301" s="22">
        <f t="shared" si="134"/>
        <v>0</v>
      </c>
      <c r="O301" s="22"/>
      <c r="P301" s="288" t="e">
        <f t="shared" si="135"/>
        <v>#DIV/0!</v>
      </c>
      <c r="Q301" s="22">
        <f t="shared" si="136"/>
        <v>-5</v>
      </c>
      <c r="R301" s="290"/>
      <c r="S301" s="290">
        <f t="shared" si="137"/>
        <v>-8509.9340000000047</v>
      </c>
      <c r="T301" s="290" t="e">
        <f t="shared" si="138"/>
        <v>#DIV/0!</v>
      </c>
      <c r="U301" s="290" t="e">
        <f t="shared" si="139"/>
        <v>#DIV/0!</v>
      </c>
      <c r="V301" s="22">
        <f t="shared" si="140"/>
        <v>17605.470000000012</v>
      </c>
      <c r="W301" s="288" t="e">
        <f t="shared" si="141"/>
        <v>#DIV/0!</v>
      </c>
      <c r="X301" s="288" t="e">
        <f t="shared" si="142"/>
        <v>#DIV/0!</v>
      </c>
      <c r="Y301" s="288" t="e">
        <f t="shared" si="143"/>
        <v>#DIV/0!</v>
      </c>
      <c r="Z301" s="291" t="e">
        <f t="shared" si="144"/>
        <v>#DIV/0!</v>
      </c>
      <c r="AA301" s="22">
        <f>SUM(L$2:L505)-SUM(AB$2:AB505)</f>
        <v>-26470.404000000017</v>
      </c>
      <c r="AB301" s="292"/>
      <c r="AC301" s="253" t="e">
        <f t="shared" si="145"/>
        <v>#DIV/0!</v>
      </c>
      <c r="AD301" s="253" t="e">
        <f t="shared" si="146"/>
        <v>#DIV/0!</v>
      </c>
    </row>
    <row r="302" spans="1:30" x14ac:dyDescent="0.25">
      <c r="A302" s="402"/>
      <c r="B302" s="287"/>
      <c r="C302" s="299"/>
      <c r="D302" s="147"/>
      <c r="E302" s="22"/>
      <c r="F302" s="147"/>
      <c r="G302" s="288" t="e">
        <f t="shared" si="127"/>
        <v>#DIV/0!</v>
      </c>
      <c r="H302" s="22">
        <f t="shared" si="128"/>
        <v>26120.404000000017</v>
      </c>
      <c r="I302" s="22">
        <f t="shared" si="129"/>
        <v>-26120.404000000017</v>
      </c>
      <c r="J302" s="289" t="e">
        <f t="shared" si="130"/>
        <v>#DIV/0!</v>
      </c>
      <c r="K302" s="22">
        <f t="shared" si="131"/>
        <v>0</v>
      </c>
      <c r="L302" s="22">
        <f t="shared" si="132"/>
        <v>-5</v>
      </c>
      <c r="M302" s="22">
        <f t="shared" si="133"/>
        <v>5</v>
      </c>
      <c r="N302" s="22">
        <f t="shared" si="134"/>
        <v>0</v>
      </c>
      <c r="O302" s="22"/>
      <c r="P302" s="288" t="e">
        <f t="shared" si="135"/>
        <v>#DIV/0!</v>
      </c>
      <c r="Q302" s="22">
        <f t="shared" si="136"/>
        <v>-5</v>
      </c>
      <c r="R302" s="290"/>
      <c r="S302" s="290">
        <f t="shared" si="137"/>
        <v>-8514.9340000000047</v>
      </c>
      <c r="T302" s="290" t="e">
        <f t="shared" si="138"/>
        <v>#DIV/0!</v>
      </c>
      <c r="U302" s="290" t="e">
        <f t="shared" si="139"/>
        <v>#DIV/0!</v>
      </c>
      <c r="V302" s="22">
        <f t="shared" si="140"/>
        <v>17605.470000000012</v>
      </c>
      <c r="W302" s="288" t="e">
        <f t="shared" si="141"/>
        <v>#DIV/0!</v>
      </c>
      <c r="X302" s="288" t="e">
        <f t="shared" si="142"/>
        <v>#DIV/0!</v>
      </c>
      <c r="Y302" s="288" t="e">
        <f t="shared" si="143"/>
        <v>#DIV/0!</v>
      </c>
      <c r="Z302" s="291" t="e">
        <f t="shared" si="144"/>
        <v>#DIV/0!</v>
      </c>
      <c r="AA302" s="22">
        <f>SUM(L$2:L506)-SUM(AB$2:AB506)</f>
        <v>-26470.404000000017</v>
      </c>
      <c r="AB302" s="292"/>
      <c r="AC302" s="253" t="e">
        <f t="shared" si="145"/>
        <v>#DIV/0!</v>
      </c>
      <c r="AD302" s="253" t="e">
        <f t="shared" si="146"/>
        <v>#DIV/0!</v>
      </c>
    </row>
    <row r="303" spans="1:30" x14ac:dyDescent="0.25">
      <c r="A303" s="402"/>
      <c r="B303" s="287"/>
      <c r="C303" s="299"/>
      <c r="D303" s="147"/>
      <c r="E303" s="22"/>
      <c r="F303" s="147"/>
      <c r="G303" s="288" t="e">
        <f t="shared" si="127"/>
        <v>#DIV/0!</v>
      </c>
      <c r="H303" s="22">
        <f t="shared" si="128"/>
        <v>26125.404000000017</v>
      </c>
      <c r="I303" s="22">
        <f t="shared" si="129"/>
        <v>-26125.404000000017</v>
      </c>
      <c r="J303" s="289" t="e">
        <f t="shared" si="130"/>
        <v>#DIV/0!</v>
      </c>
      <c r="K303" s="22">
        <f t="shared" si="131"/>
        <v>0</v>
      </c>
      <c r="L303" s="22">
        <f t="shared" si="132"/>
        <v>-5</v>
      </c>
      <c r="M303" s="22">
        <f t="shared" si="133"/>
        <v>5</v>
      </c>
      <c r="N303" s="22">
        <f t="shared" si="134"/>
        <v>0</v>
      </c>
      <c r="O303" s="22"/>
      <c r="P303" s="288" t="e">
        <f t="shared" si="135"/>
        <v>#DIV/0!</v>
      </c>
      <c r="Q303" s="22">
        <f t="shared" si="136"/>
        <v>-5</v>
      </c>
      <c r="R303" s="290"/>
      <c r="S303" s="290">
        <f t="shared" si="137"/>
        <v>-8519.9340000000047</v>
      </c>
      <c r="T303" s="290" t="e">
        <f t="shared" si="138"/>
        <v>#DIV/0!</v>
      </c>
      <c r="U303" s="290" t="e">
        <f t="shared" si="139"/>
        <v>#DIV/0!</v>
      </c>
      <c r="V303" s="22">
        <f t="shared" si="140"/>
        <v>17605.470000000012</v>
      </c>
      <c r="W303" s="288" t="e">
        <f t="shared" si="141"/>
        <v>#DIV/0!</v>
      </c>
      <c r="X303" s="288" t="e">
        <f t="shared" si="142"/>
        <v>#DIV/0!</v>
      </c>
      <c r="Y303" s="288" t="e">
        <f t="shared" si="143"/>
        <v>#DIV/0!</v>
      </c>
      <c r="Z303" s="291" t="e">
        <f t="shared" si="144"/>
        <v>#DIV/0!</v>
      </c>
      <c r="AA303" s="22">
        <f>SUM(L$2:L507)-SUM(AB$2:AB507)</f>
        <v>-26470.404000000017</v>
      </c>
      <c r="AB303" s="292"/>
      <c r="AC303" s="253" t="e">
        <f t="shared" si="145"/>
        <v>#DIV/0!</v>
      </c>
      <c r="AD303" s="253" t="e">
        <f t="shared" si="146"/>
        <v>#DIV/0!</v>
      </c>
    </row>
    <row r="304" spans="1:30" x14ac:dyDescent="0.25">
      <c r="A304" s="402"/>
      <c r="B304" s="287"/>
      <c r="C304" s="299"/>
      <c r="D304" s="147"/>
      <c r="E304" s="22"/>
      <c r="F304" s="147"/>
      <c r="G304" s="288" t="e">
        <f t="shared" si="127"/>
        <v>#DIV/0!</v>
      </c>
      <c r="H304" s="22">
        <f t="shared" si="128"/>
        <v>26130.404000000017</v>
      </c>
      <c r="I304" s="22">
        <f t="shared" si="129"/>
        <v>-26130.404000000017</v>
      </c>
      <c r="J304" s="289" t="e">
        <f t="shared" si="130"/>
        <v>#DIV/0!</v>
      </c>
      <c r="K304" s="22">
        <f t="shared" si="131"/>
        <v>0</v>
      </c>
      <c r="L304" s="22">
        <f t="shared" si="132"/>
        <v>-5</v>
      </c>
      <c r="M304" s="22">
        <f t="shared" si="133"/>
        <v>5</v>
      </c>
      <c r="N304" s="22">
        <f t="shared" si="134"/>
        <v>0</v>
      </c>
      <c r="O304" s="22"/>
      <c r="P304" s="288" t="e">
        <f t="shared" si="135"/>
        <v>#DIV/0!</v>
      </c>
      <c r="Q304" s="22">
        <f t="shared" si="136"/>
        <v>-5</v>
      </c>
      <c r="R304" s="290"/>
      <c r="S304" s="290">
        <f t="shared" si="137"/>
        <v>-8524.9340000000047</v>
      </c>
      <c r="T304" s="290" t="e">
        <f t="shared" si="138"/>
        <v>#DIV/0!</v>
      </c>
      <c r="U304" s="290" t="e">
        <f t="shared" si="139"/>
        <v>#DIV/0!</v>
      </c>
      <c r="V304" s="22">
        <f t="shared" si="140"/>
        <v>17605.470000000012</v>
      </c>
      <c r="W304" s="288" t="e">
        <f t="shared" si="141"/>
        <v>#DIV/0!</v>
      </c>
      <c r="X304" s="288" t="e">
        <f t="shared" si="142"/>
        <v>#DIV/0!</v>
      </c>
      <c r="Y304" s="288" t="e">
        <f t="shared" si="143"/>
        <v>#DIV/0!</v>
      </c>
      <c r="Z304" s="291" t="e">
        <f t="shared" si="144"/>
        <v>#DIV/0!</v>
      </c>
      <c r="AA304" s="22">
        <f>SUM(L$2:L508)-SUM(AB$2:AB508)</f>
        <v>-26470.404000000017</v>
      </c>
      <c r="AB304" s="292"/>
      <c r="AC304" s="253" t="e">
        <f t="shared" si="145"/>
        <v>#DIV/0!</v>
      </c>
      <c r="AD304" s="253" t="e">
        <f t="shared" si="146"/>
        <v>#DIV/0!</v>
      </c>
    </row>
    <row r="305" spans="1:30" x14ac:dyDescent="0.25">
      <c r="A305" s="402"/>
      <c r="B305" s="287"/>
      <c r="C305" s="299"/>
      <c r="D305" s="147"/>
      <c r="E305" s="22"/>
      <c r="F305" s="147"/>
      <c r="G305" s="288" t="e">
        <f t="shared" si="127"/>
        <v>#DIV/0!</v>
      </c>
      <c r="H305" s="22">
        <f t="shared" si="128"/>
        <v>26135.404000000017</v>
      </c>
      <c r="I305" s="22">
        <f t="shared" si="129"/>
        <v>-26135.404000000017</v>
      </c>
      <c r="J305" s="289" t="e">
        <f t="shared" si="130"/>
        <v>#DIV/0!</v>
      </c>
      <c r="K305" s="22">
        <f t="shared" si="131"/>
        <v>0</v>
      </c>
      <c r="L305" s="22">
        <f t="shared" si="132"/>
        <v>-5</v>
      </c>
      <c r="M305" s="22">
        <f t="shared" si="133"/>
        <v>5</v>
      </c>
      <c r="N305" s="22">
        <f t="shared" si="134"/>
        <v>0</v>
      </c>
      <c r="O305" s="22"/>
      <c r="P305" s="288" t="e">
        <f t="shared" si="135"/>
        <v>#DIV/0!</v>
      </c>
      <c r="Q305" s="22">
        <f t="shared" si="136"/>
        <v>-5</v>
      </c>
      <c r="R305" s="290"/>
      <c r="S305" s="290">
        <f t="shared" si="137"/>
        <v>-8529.9340000000047</v>
      </c>
      <c r="T305" s="290" t="e">
        <f t="shared" si="138"/>
        <v>#DIV/0!</v>
      </c>
      <c r="U305" s="290" t="e">
        <f t="shared" si="139"/>
        <v>#DIV/0!</v>
      </c>
      <c r="V305" s="22">
        <f t="shared" si="140"/>
        <v>17605.470000000012</v>
      </c>
      <c r="W305" s="288" t="e">
        <f t="shared" si="141"/>
        <v>#DIV/0!</v>
      </c>
      <c r="X305" s="288" t="e">
        <f t="shared" si="142"/>
        <v>#DIV/0!</v>
      </c>
      <c r="Y305" s="288" t="e">
        <f t="shared" si="143"/>
        <v>#DIV/0!</v>
      </c>
      <c r="Z305" s="291" t="e">
        <f t="shared" si="144"/>
        <v>#DIV/0!</v>
      </c>
      <c r="AA305" s="22">
        <f>SUM(L$2:L509)-SUM(AB$2:AB509)</f>
        <v>-26470.404000000017</v>
      </c>
      <c r="AB305" s="292"/>
      <c r="AC305" s="253" t="e">
        <f t="shared" si="145"/>
        <v>#DIV/0!</v>
      </c>
      <c r="AD305" s="253" t="e">
        <f t="shared" si="146"/>
        <v>#DIV/0!</v>
      </c>
    </row>
    <row r="306" spans="1:30" x14ac:dyDescent="0.25">
      <c r="A306" s="402"/>
      <c r="B306" s="287"/>
      <c r="C306" s="299"/>
      <c r="D306" s="147"/>
      <c r="E306" s="22"/>
      <c r="F306" s="147"/>
      <c r="G306" s="288" t="e">
        <f t="shared" si="127"/>
        <v>#DIV/0!</v>
      </c>
      <c r="H306" s="22">
        <f t="shared" si="128"/>
        <v>26140.404000000017</v>
      </c>
      <c r="I306" s="22">
        <f t="shared" si="129"/>
        <v>-26140.404000000017</v>
      </c>
      <c r="J306" s="289" t="e">
        <f t="shared" si="130"/>
        <v>#DIV/0!</v>
      </c>
      <c r="K306" s="22">
        <f t="shared" si="131"/>
        <v>0</v>
      </c>
      <c r="L306" s="22">
        <f t="shared" si="132"/>
        <v>-5</v>
      </c>
      <c r="M306" s="22">
        <f t="shared" si="133"/>
        <v>5</v>
      </c>
      <c r="N306" s="22">
        <f t="shared" si="134"/>
        <v>0</v>
      </c>
      <c r="O306" s="22"/>
      <c r="P306" s="288" t="e">
        <f t="shared" si="135"/>
        <v>#DIV/0!</v>
      </c>
      <c r="Q306" s="22">
        <f t="shared" si="136"/>
        <v>-5</v>
      </c>
      <c r="R306" s="290"/>
      <c r="S306" s="290">
        <f t="shared" si="137"/>
        <v>-8534.9340000000047</v>
      </c>
      <c r="T306" s="290" t="e">
        <f t="shared" si="138"/>
        <v>#DIV/0!</v>
      </c>
      <c r="U306" s="290" t="e">
        <f t="shared" si="139"/>
        <v>#DIV/0!</v>
      </c>
      <c r="V306" s="22">
        <f t="shared" si="140"/>
        <v>17605.470000000012</v>
      </c>
      <c r="W306" s="288" t="e">
        <f t="shared" si="141"/>
        <v>#DIV/0!</v>
      </c>
      <c r="X306" s="288" t="e">
        <f t="shared" si="142"/>
        <v>#DIV/0!</v>
      </c>
      <c r="Y306" s="288" t="e">
        <f t="shared" si="143"/>
        <v>#DIV/0!</v>
      </c>
      <c r="Z306" s="291" t="e">
        <f t="shared" si="144"/>
        <v>#DIV/0!</v>
      </c>
      <c r="AA306" s="22">
        <f>SUM(L$2:L510)-SUM(AB$2:AB510)</f>
        <v>-26470.404000000017</v>
      </c>
      <c r="AB306" s="292"/>
      <c r="AC306" s="253" t="e">
        <f t="shared" si="145"/>
        <v>#DIV/0!</v>
      </c>
      <c r="AD306" s="253" t="e">
        <f t="shared" si="146"/>
        <v>#DIV/0!</v>
      </c>
    </row>
    <row r="307" spans="1:30" x14ac:dyDescent="0.25">
      <c r="A307" s="402"/>
      <c r="B307" s="287"/>
      <c r="C307" s="299"/>
      <c r="D307" s="147"/>
      <c r="E307" s="22"/>
      <c r="F307" s="147"/>
      <c r="G307" s="288" t="e">
        <f t="shared" si="127"/>
        <v>#DIV/0!</v>
      </c>
      <c r="H307" s="22">
        <f t="shared" si="128"/>
        <v>26145.404000000017</v>
      </c>
      <c r="I307" s="22">
        <f t="shared" si="129"/>
        <v>-26145.404000000017</v>
      </c>
      <c r="J307" s="289" t="e">
        <f t="shared" si="130"/>
        <v>#DIV/0!</v>
      </c>
      <c r="K307" s="22">
        <f t="shared" si="131"/>
        <v>0</v>
      </c>
      <c r="L307" s="22">
        <f t="shared" si="132"/>
        <v>-5</v>
      </c>
      <c r="M307" s="22">
        <f t="shared" si="133"/>
        <v>5</v>
      </c>
      <c r="N307" s="22">
        <f t="shared" si="134"/>
        <v>0</v>
      </c>
      <c r="O307" s="22"/>
      <c r="P307" s="288" t="e">
        <f t="shared" si="135"/>
        <v>#DIV/0!</v>
      </c>
      <c r="Q307" s="22">
        <f t="shared" si="136"/>
        <v>-5</v>
      </c>
      <c r="R307" s="290"/>
      <c r="S307" s="290">
        <f t="shared" si="137"/>
        <v>-8539.9340000000047</v>
      </c>
      <c r="T307" s="290" t="e">
        <f t="shared" si="138"/>
        <v>#DIV/0!</v>
      </c>
      <c r="U307" s="290" t="e">
        <f t="shared" si="139"/>
        <v>#DIV/0!</v>
      </c>
      <c r="V307" s="22">
        <f t="shared" si="140"/>
        <v>17605.470000000012</v>
      </c>
      <c r="W307" s="288" t="e">
        <f t="shared" si="141"/>
        <v>#DIV/0!</v>
      </c>
      <c r="X307" s="288" t="e">
        <f t="shared" si="142"/>
        <v>#DIV/0!</v>
      </c>
      <c r="Y307" s="288" t="e">
        <f t="shared" si="143"/>
        <v>#DIV/0!</v>
      </c>
      <c r="Z307" s="291" t="e">
        <f t="shared" si="144"/>
        <v>#DIV/0!</v>
      </c>
      <c r="AA307" s="22">
        <f>SUM(L$2:L511)-SUM(AB$2:AB511)</f>
        <v>-26470.404000000017</v>
      </c>
      <c r="AB307" s="292"/>
      <c r="AC307" s="253" t="e">
        <f t="shared" si="145"/>
        <v>#DIV/0!</v>
      </c>
      <c r="AD307" s="253" t="e">
        <f t="shared" si="146"/>
        <v>#DIV/0!</v>
      </c>
    </row>
    <row r="308" spans="1:30" x14ac:dyDescent="0.25">
      <c r="A308" s="402"/>
      <c r="B308" s="287"/>
      <c r="C308" s="299"/>
      <c r="D308" s="147"/>
      <c r="E308" s="22"/>
      <c r="F308" s="147"/>
      <c r="G308" s="288" t="e">
        <f t="shared" si="127"/>
        <v>#DIV/0!</v>
      </c>
      <c r="H308" s="22">
        <f t="shared" si="128"/>
        <v>26150.404000000017</v>
      </c>
      <c r="I308" s="22">
        <f t="shared" si="129"/>
        <v>-26150.404000000017</v>
      </c>
      <c r="J308" s="289" t="e">
        <f t="shared" si="130"/>
        <v>#DIV/0!</v>
      </c>
      <c r="K308" s="22">
        <f t="shared" si="131"/>
        <v>0</v>
      </c>
      <c r="L308" s="22">
        <f t="shared" si="132"/>
        <v>-5</v>
      </c>
      <c r="M308" s="22">
        <f t="shared" si="133"/>
        <v>5</v>
      </c>
      <c r="N308" s="22">
        <f t="shared" si="134"/>
        <v>0</v>
      </c>
      <c r="O308" s="22"/>
      <c r="P308" s="288" t="e">
        <f t="shared" si="135"/>
        <v>#DIV/0!</v>
      </c>
      <c r="Q308" s="22">
        <f t="shared" si="136"/>
        <v>-5</v>
      </c>
      <c r="R308" s="290"/>
      <c r="S308" s="290">
        <f t="shared" si="137"/>
        <v>-8544.9340000000047</v>
      </c>
      <c r="T308" s="290" t="e">
        <f t="shared" si="138"/>
        <v>#DIV/0!</v>
      </c>
      <c r="U308" s="290" t="e">
        <f t="shared" si="139"/>
        <v>#DIV/0!</v>
      </c>
      <c r="V308" s="22">
        <f t="shared" si="140"/>
        <v>17605.470000000012</v>
      </c>
      <c r="W308" s="288" t="e">
        <f t="shared" si="141"/>
        <v>#DIV/0!</v>
      </c>
      <c r="X308" s="288" t="e">
        <f t="shared" si="142"/>
        <v>#DIV/0!</v>
      </c>
      <c r="Y308" s="288" t="e">
        <f t="shared" si="143"/>
        <v>#DIV/0!</v>
      </c>
      <c r="Z308" s="291" t="e">
        <f t="shared" si="144"/>
        <v>#DIV/0!</v>
      </c>
      <c r="AA308" s="22">
        <f>SUM(L$2:L512)-SUM(AB$2:AB512)</f>
        <v>-26470.404000000017</v>
      </c>
      <c r="AB308" s="292"/>
      <c r="AC308" s="253" t="e">
        <f t="shared" si="145"/>
        <v>#DIV/0!</v>
      </c>
      <c r="AD308" s="253" t="e">
        <f t="shared" si="146"/>
        <v>#DIV/0!</v>
      </c>
    </row>
    <row r="309" spans="1:30" x14ac:dyDescent="0.25">
      <c r="A309" s="402"/>
      <c r="B309" s="287"/>
      <c r="C309" s="299"/>
      <c r="D309" s="147"/>
      <c r="E309" s="22"/>
      <c r="F309" s="147"/>
      <c r="G309" s="288" t="e">
        <f t="shared" si="127"/>
        <v>#DIV/0!</v>
      </c>
      <c r="H309" s="22">
        <f t="shared" si="128"/>
        <v>26155.404000000017</v>
      </c>
      <c r="I309" s="22">
        <f t="shared" si="129"/>
        <v>-26155.404000000017</v>
      </c>
      <c r="J309" s="289" t="e">
        <f t="shared" si="130"/>
        <v>#DIV/0!</v>
      </c>
      <c r="K309" s="22">
        <f t="shared" si="131"/>
        <v>0</v>
      </c>
      <c r="L309" s="22">
        <f t="shared" si="132"/>
        <v>-5</v>
      </c>
      <c r="M309" s="22">
        <f t="shared" si="133"/>
        <v>5</v>
      </c>
      <c r="N309" s="22">
        <f t="shared" si="134"/>
        <v>0</v>
      </c>
      <c r="O309" s="22"/>
      <c r="P309" s="288" t="e">
        <f t="shared" si="135"/>
        <v>#DIV/0!</v>
      </c>
      <c r="Q309" s="22">
        <f t="shared" si="136"/>
        <v>-5</v>
      </c>
      <c r="R309" s="290"/>
      <c r="S309" s="290">
        <f t="shared" si="137"/>
        <v>-8549.9340000000047</v>
      </c>
      <c r="T309" s="290" t="e">
        <f t="shared" si="138"/>
        <v>#DIV/0!</v>
      </c>
      <c r="U309" s="290" t="e">
        <f t="shared" si="139"/>
        <v>#DIV/0!</v>
      </c>
      <c r="V309" s="22">
        <f t="shared" si="140"/>
        <v>17605.470000000012</v>
      </c>
      <c r="W309" s="288" t="e">
        <f t="shared" si="141"/>
        <v>#DIV/0!</v>
      </c>
      <c r="X309" s="288" t="e">
        <f t="shared" si="142"/>
        <v>#DIV/0!</v>
      </c>
      <c r="Y309" s="288" t="e">
        <f t="shared" si="143"/>
        <v>#DIV/0!</v>
      </c>
      <c r="Z309" s="291" t="e">
        <f t="shared" si="144"/>
        <v>#DIV/0!</v>
      </c>
      <c r="AA309" s="22">
        <f>SUM(L$2:L513)-SUM(AB$2:AB513)</f>
        <v>-26470.404000000017</v>
      </c>
      <c r="AB309" s="292"/>
      <c r="AC309" s="253" t="e">
        <f t="shared" si="145"/>
        <v>#DIV/0!</v>
      </c>
      <c r="AD309" s="253" t="e">
        <f t="shared" si="146"/>
        <v>#DIV/0!</v>
      </c>
    </row>
    <row r="310" spans="1:30" x14ac:dyDescent="0.25">
      <c r="A310" s="402"/>
      <c r="B310" s="287"/>
      <c r="C310" s="299"/>
      <c r="D310" s="147"/>
      <c r="E310" s="22"/>
      <c r="F310" s="147"/>
      <c r="G310" s="288" t="e">
        <f t="shared" si="127"/>
        <v>#DIV/0!</v>
      </c>
      <c r="H310" s="22">
        <f t="shared" si="128"/>
        <v>26160.404000000017</v>
      </c>
      <c r="I310" s="22">
        <f t="shared" si="129"/>
        <v>-26160.404000000017</v>
      </c>
      <c r="J310" s="289" t="e">
        <f t="shared" si="130"/>
        <v>#DIV/0!</v>
      </c>
      <c r="K310" s="22">
        <f t="shared" si="131"/>
        <v>0</v>
      </c>
      <c r="L310" s="22">
        <f t="shared" si="132"/>
        <v>-5</v>
      </c>
      <c r="M310" s="22">
        <f t="shared" si="133"/>
        <v>5</v>
      </c>
      <c r="N310" s="22">
        <f t="shared" si="134"/>
        <v>0</v>
      </c>
      <c r="O310" s="22"/>
      <c r="P310" s="288" t="e">
        <f t="shared" si="135"/>
        <v>#DIV/0!</v>
      </c>
      <c r="Q310" s="22">
        <f t="shared" si="136"/>
        <v>-5</v>
      </c>
      <c r="R310" s="290"/>
      <c r="S310" s="290">
        <f t="shared" si="137"/>
        <v>-8554.9340000000047</v>
      </c>
      <c r="T310" s="290" t="e">
        <f t="shared" si="138"/>
        <v>#DIV/0!</v>
      </c>
      <c r="U310" s="290" t="e">
        <f t="shared" si="139"/>
        <v>#DIV/0!</v>
      </c>
      <c r="V310" s="22">
        <f t="shared" si="140"/>
        <v>17605.470000000012</v>
      </c>
      <c r="W310" s="288" t="e">
        <f t="shared" si="141"/>
        <v>#DIV/0!</v>
      </c>
      <c r="X310" s="288" t="e">
        <f t="shared" si="142"/>
        <v>#DIV/0!</v>
      </c>
      <c r="Y310" s="288" t="e">
        <f t="shared" si="143"/>
        <v>#DIV/0!</v>
      </c>
      <c r="Z310" s="291" t="e">
        <f t="shared" si="144"/>
        <v>#DIV/0!</v>
      </c>
      <c r="AA310" s="22">
        <f>SUM(L$2:L514)-SUM(AB$2:AB514)</f>
        <v>-26470.404000000017</v>
      </c>
      <c r="AB310" s="292"/>
      <c r="AC310" s="253" t="e">
        <f t="shared" si="145"/>
        <v>#DIV/0!</v>
      </c>
      <c r="AD310" s="253" t="e">
        <f t="shared" si="146"/>
        <v>#DIV/0!</v>
      </c>
    </row>
    <row r="311" spans="1:30" x14ac:dyDescent="0.25">
      <c r="A311" s="402"/>
      <c r="B311" s="287"/>
      <c r="C311" s="299"/>
      <c r="D311" s="147"/>
      <c r="E311" s="22"/>
      <c r="F311" s="147"/>
      <c r="G311" s="288" t="e">
        <f t="shared" si="127"/>
        <v>#DIV/0!</v>
      </c>
      <c r="H311" s="22">
        <f t="shared" si="128"/>
        <v>26165.404000000017</v>
      </c>
      <c r="I311" s="22">
        <f t="shared" si="129"/>
        <v>-26165.404000000017</v>
      </c>
      <c r="J311" s="289" t="e">
        <f t="shared" si="130"/>
        <v>#DIV/0!</v>
      </c>
      <c r="K311" s="22">
        <f t="shared" si="131"/>
        <v>0</v>
      </c>
      <c r="L311" s="22">
        <f t="shared" si="132"/>
        <v>-5</v>
      </c>
      <c r="M311" s="22">
        <f t="shared" si="133"/>
        <v>5</v>
      </c>
      <c r="N311" s="22">
        <f t="shared" si="134"/>
        <v>0</v>
      </c>
      <c r="O311" s="22"/>
      <c r="P311" s="288" t="e">
        <f t="shared" si="135"/>
        <v>#DIV/0!</v>
      </c>
      <c r="Q311" s="22">
        <f t="shared" si="136"/>
        <v>-5</v>
      </c>
      <c r="R311" s="290"/>
      <c r="S311" s="290">
        <f t="shared" si="137"/>
        <v>-8559.9340000000047</v>
      </c>
      <c r="T311" s="290" t="e">
        <f t="shared" si="138"/>
        <v>#DIV/0!</v>
      </c>
      <c r="U311" s="290" t="e">
        <f t="shared" si="139"/>
        <v>#DIV/0!</v>
      </c>
      <c r="V311" s="22">
        <f t="shared" si="140"/>
        <v>17605.470000000012</v>
      </c>
      <c r="W311" s="288" t="e">
        <f t="shared" si="141"/>
        <v>#DIV/0!</v>
      </c>
      <c r="X311" s="288" t="e">
        <f t="shared" si="142"/>
        <v>#DIV/0!</v>
      </c>
      <c r="Y311" s="288" t="e">
        <f t="shared" si="143"/>
        <v>#DIV/0!</v>
      </c>
      <c r="Z311" s="291" t="e">
        <f t="shared" si="144"/>
        <v>#DIV/0!</v>
      </c>
      <c r="AA311" s="22">
        <f>SUM(L$2:L515)-SUM(AB$2:AB515)</f>
        <v>-26470.404000000017</v>
      </c>
      <c r="AB311" s="292"/>
      <c r="AC311" s="253" t="e">
        <f t="shared" si="145"/>
        <v>#DIV/0!</v>
      </c>
      <c r="AD311" s="253" t="e">
        <f t="shared" si="146"/>
        <v>#DIV/0!</v>
      </c>
    </row>
    <row r="312" spans="1:30" x14ac:dyDescent="0.25">
      <c r="A312" s="402"/>
      <c r="B312" s="287"/>
      <c r="C312" s="299"/>
      <c r="D312" s="147"/>
      <c r="E312" s="22"/>
      <c r="F312" s="147"/>
      <c r="G312" s="288" t="e">
        <f t="shared" si="127"/>
        <v>#DIV/0!</v>
      </c>
      <c r="H312" s="22">
        <f t="shared" si="128"/>
        <v>26170.404000000017</v>
      </c>
      <c r="I312" s="22">
        <f t="shared" si="129"/>
        <v>-26170.404000000017</v>
      </c>
      <c r="J312" s="289" t="e">
        <f t="shared" si="130"/>
        <v>#DIV/0!</v>
      </c>
      <c r="K312" s="22">
        <f t="shared" si="131"/>
        <v>0</v>
      </c>
      <c r="L312" s="22">
        <f t="shared" si="132"/>
        <v>-5</v>
      </c>
      <c r="M312" s="22">
        <f t="shared" si="133"/>
        <v>5</v>
      </c>
      <c r="N312" s="22">
        <f t="shared" si="134"/>
        <v>0</v>
      </c>
      <c r="O312" s="22"/>
      <c r="P312" s="288" t="e">
        <f t="shared" si="135"/>
        <v>#DIV/0!</v>
      </c>
      <c r="Q312" s="22">
        <f t="shared" si="136"/>
        <v>-5</v>
      </c>
      <c r="R312" s="290"/>
      <c r="S312" s="290">
        <f t="shared" si="137"/>
        <v>-8564.9340000000047</v>
      </c>
      <c r="T312" s="290" t="e">
        <f t="shared" si="138"/>
        <v>#DIV/0!</v>
      </c>
      <c r="U312" s="290" t="e">
        <f t="shared" si="139"/>
        <v>#DIV/0!</v>
      </c>
      <c r="V312" s="22">
        <f t="shared" si="140"/>
        <v>17605.470000000012</v>
      </c>
      <c r="W312" s="288" t="e">
        <f t="shared" si="141"/>
        <v>#DIV/0!</v>
      </c>
      <c r="X312" s="288" t="e">
        <f t="shared" si="142"/>
        <v>#DIV/0!</v>
      </c>
      <c r="Y312" s="288" t="e">
        <f t="shared" si="143"/>
        <v>#DIV/0!</v>
      </c>
      <c r="Z312" s="291" t="e">
        <f t="shared" si="144"/>
        <v>#DIV/0!</v>
      </c>
      <c r="AA312" s="22">
        <f>SUM(L$2:L516)-SUM(AB$2:AB516)</f>
        <v>-26470.404000000017</v>
      </c>
      <c r="AB312" s="292"/>
      <c r="AC312" s="253" t="e">
        <f t="shared" si="145"/>
        <v>#DIV/0!</v>
      </c>
      <c r="AD312" s="253" t="e">
        <f t="shared" si="146"/>
        <v>#DIV/0!</v>
      </c>
    </row>
    <row r="313" spans="1:30" x14ac:dyDescent="0.25">
      <c r="A313" s="402"/>
      <c r="B313" s="287"/>
      <c r="C313" s="299"/>
      <c r="D313" s="147"/>
      <c r="E313" s="22"/>
      <c r="F313" s="147"/>
      <c r="G313" s="288" t="e">
        <f t="shared" si="127"/>
        <v>#DIV/0!</v>
      </c>
      <c r="H313" s="22">
        <f t="shared" si="128"/>
        <v>26175.404000000017</v>
      </c>
      <c r="I313" s="22">
        <f t="shared" si="129"/>
        <v>-26175.404000000017</v>
      </c>
      <c r="J313" s="289" t="e">
        <f t="shared" si="130"/>
        <v>#DIV/0!</v>
      </c>
      <c r="K313" s="22">
        <f t="shared" si="131"/>
        <v>0</v>
      </c>
      <c r="L313" s="22">
        <f t="shared" si="132"/>
        <v>-5</v>
      </c>
      <c r="M313" s="22">
        <f t="shared" si="133"/>
        <v>5</v>
      </c>
      <c r="N313" s="22">
        <f t="shared" si="134"/>
        <v>0</v>
      </c>
      <c r="O313" s="22"/>
      <c r="P313" s="288" t="e">
        <f t="shared" si="135"/>
        <v>#DIV/0!</v>
      </c>
      <c r="Q313" s="22">
        <f t="shared" si="136"/>
        <v>-5</v>
      </c>
      <c r="R313" s="290"/>
      <c r="S313" s="290">
        <f t="shared" si="137"/>
        <v>-8569.9340000000047</v>
      </c>
      <c r="T313" s="290" t="e">
        <f t="shared" si="138"/>
        <v>#DIV/0!</v>
      </c>
      <c r="U313" s="290" t="e">
        <f t="shared" si="139"/>
        <v>#DIV/0!</v>
      </c>
      <c r="V313" s="22">
        <f t="shared" si="140"/>
        <v>17605.470000000012</v>
      </c>
      <c r="W313" s="288" t="e">
        <f t="shared" si="141"/>
        <v>#DIV/0!</v>
      </c>
      <c r="X313" s="288" t="e">
        <f t="shared" si="142"/>
        <v>#DIV/0!</v>
      </c>
      <c r="Y313" s="288" t="e">
        <f t="shared" si="143"/>
        <v>#DIV/0!</v>
      </c>
      <c r="Z313" s="291" t="e">
        <f t="shared" si="144"/>
        <v>#DIV/0!</v>
      </c>
      <c r="AA313" s="22">
        <f>SUM(L$2:L517)-SUM(AB$2:AB517)</f>
        <v>-26470.404000000017</v>
      </c>
      <c r="AB313" s="292"/>
      <c r="AC313" s="253" t="e">
        <f t="shared" si="145"/>
        <v>#DIV/0!</v>
      </c>
      <c r="AD313" s="253" t="e">
        <f t="shared" si="146"/>
        <v>#DIV/0!</v>
      </c>
    </row>
    <row r="314" spans="1:30" x14ac:dyDescent="0.25">
      <c r="A314" s="402"/>
      <c r="B314" s="287"/>
      <c r="C314" s="299"/>
      <c r="D314" s="147"/>
      <c r="E314" s="22"/>
      <c r="F314" s="147"/>
      <c r="G314" s="288" t="e">
        <f t="shared" si="127"/>
        <v>#DIV/0!</v>
      </c>
      <c r="H314" s="22">
        <f t="shared" si="128"/>
        <v>26180.404000000017</v>
      </c>
      <c r="I314" s="22">
        <f t="shared" si="129"/>
        <v>-26180.404000000017</v>
      </c>
      <c r="J314" s="289" t="e">
        <f t="shared" si="130"/>
        <v>#DIV/0!</v>
      </c>
      <c r="K314" s="22">
        <f t="shared" si="131"/>
        <v>0</v>
      </c>
      <c r="L314" s="22">
        <f t="shared" si="132"/>
        <v>-5</v>
      </c>
      <c r="M314" s="22">
        <f t="shared" si="133"/>
        <v>5</v>
      </c>
      <c r="N314" s="22">
        <f t="shared" si="134"/>
        <v>0</v>
      </c>
      <c r="O314" s="22"/>
      <c r="P314" s="288" t="e">
        <f t="shared" si="135"/>
        <v>#DIV/0!</v>
      </c>
      <c r="Q314" s="22">
        <f t="shared" si="136"/>
        <v>-5</v>
      </c>
      <c r="R314" s="290"/>
      <c r="S314" s="290">
        <f t="shared" si="137"/>
        <v>-8574.9340000000047</v>
      </c>
      <c r="T314" s="290" t="e">
        <f t="shared" si="138"/>
        <v>#DIV/0!</v>
      </c>
      <c r="U314" s="290" t="e">
        <f t="shared" si="139"/>
        <v>#DIV/0!</v>
      </c>
      <c r="V314" s="22">
        <f t="shared" si="140"/>
        <v>17605.470000000012</v>
      </c>
      <c r="W314" s="288" t="e">
        <f t="shared" si="141"/>
        <v>#DIV/0!</v>
      </c>
      <c r="X314" s="288" t="e">
        <f t="shared" si="142"/>
        <v>#DIV/0!</v>
      </c>
      <c r="Y314" s="288" t="e">
        <f t="shared" si="143"/>
        <v>#DIV/0!</v>
      </c>
      <c r="Z314" s="291" t="e">
        <f t="shared" si="144"/>
        <v>#DIV/0!</v>
      </c>
      <c r="AA314" s="22">
        <f>SUM(L$2:L518)-SUM(AB$2:AB518)</f>
        <v>-26470.404000000017</v>
      </c>
      <c r="AB314" s="292"/>
      <c r="AC314" s="253" t="e">
        <f t="shared" si="145"/>
        <v>#DIV/0!</v>
      </c>
      <c r="AD314" s="253" t="e">
        <f t="shared" si="146"/>
        <v>#DIV/0!</v>
      </c>
    </row>
    <row r="315" spans="1:30" x14ac:dyDescent="0.25">
      <c r="A315" s="402"/>
      <c r="B315" s="287"/>
      <c r="C315" s="299"/>
      <c r="D315" s="147"/>
      <c r="E315" s="22"/>
      <c r="F315" s="147"/>
      <c r="G315" s="288" t="e">
        <f t="shared" si="127"/>
        <v>#DIV/0!</v>
      </c>
      <c r="H315" s="22">
        <f t="shared" si="128"/>
        <v>26185.404000000017</v>
      </c>
      <c r="I315" s="22">
        <f t="shared" si="129"/>
        <v>-26185.404000000017</v>
      </c>
      <c r="J315" s="289" t="e">
        <f t="shared" si="130"/>
        <v>#DIV/0!</v>
      </c>
      <c r="K315" s="22">
        <f t="shared" si="131"/>
        <v>0</v>
      </c>
      <c r="L315" s="22">
        <f t="shared" si="132"/>
        <v>-5</v>
      </c>
      <c r="M315" s="22">
        <f t="shared" si="133"/>
        <v>5</v>
      </c>
      <c r="N315" s="22">
        <f t="shared" si="134"/>
        <v>0</v>
      </c>
      <c r="O315" s="22"/>
      <c r="P315" s="288" t="e">
        <f t="shared" si="135"/>
        <v>#DIV/0!</v>
      </c>
      <c r="Q315" s="22">
        <f t="shared" si="136"/>
        <v>-5</v>
      </c>
      <c r="R315" s="290"/>
      <c r="S315" s="290">
        <f t="shared" si="137"/>
        <v>-8579.9340000000047</v>
      </c>
      <c r="T315" s="290" t="e">
        <f t="shared" si="138"/>
        <v>#DIV/0!</v>
      </c>
      <c r="U315" s="290" t="e">
        <f t="shared" si="139"/>
        <v>#DIV/0!</v>
      </c>
      <c r="V315" s="22">
        <f t="shared" si="140"/>
        <v>17605.470000000012</v>
      </c>
      <c r="W315" s="288" t="e">
        <f t="shared" si="141"/>
        <v>#DIV/0!</v>
      </c>
      <c r="X315" s="288" t="e">
        <f t="shared" si="142"/>
        <v>#DIV/0!</v>
      </c>
      <c r="Y315" s="288" t="e">
        <f t="shared" si="143"/>
        <v>#DIV/0!</v>
      </c>
      <c r="Z315" s="291" t="e">
        <f t="shared" si="144"/>
        <v>#DIV/0!</v>
      </c>
      <c r="AA315" s="22">
        <f>SUM(L$2:L519)-SUM(AB$2:AB519)</f>
        <v>-26470.404000000017</v>
      </c>
      <c r="AB315" s="292"/>
      <c r="AC315" s="253" t="e">
        <f t="shared" si="145"/>
        <v>#DIV/0!</v>
      </c>
      <c r="AD315" s="253" t="e">
        <f t="shared" si="146"/>
        <v>#DIV/0!</v>
      </c>
    </row>
    <row r="316" spans="1:30" x14ac:dyDescent="0.25">
      <c r="A316" s="402"/>
      <c r="B316" s="287"/>
      <c r="C316" s="299"/>
      <c r="D316" s="147"/>
      <c r="E316" s="22"/>
      <c r="F316" s="147"/>
      <c r="G316" s="288" t="e">
        <f t="shared" si="127"/>
        <v>#DIV/0!</v>
      </c>
      <c r="H316" s="22">
        <f t="shared" si="128"/>
        <v>26190.404000000017</v>
      </c>
      <c r="I316" s="22">
        <f t="shared" si="129"/>
        <v>-26190.404000000017</v>
      </c>
      <c r="J316" s="289" t="e">
        <f t="shared" si="130"/>
        <v>#DIV/0!</v>
      </c>
      <c r="K316" s="22">
        <f t="shared" si="131"/>
        <v>0</v>
      </c>
      <c r="L316" s="22">
        <f t="shared" si="132"/>
        <v>-5</v>
      </c>
      <c r="M316" s="22">
        <f t="shared" si="133"/>
        <v>5</v>
      </c>
      <c r="N316" s="22">
        <f t="shared" si="134"/>
        <v>0</v>
      </c>
      <c r="O316" s="22"/>
      <c r="P316" s="288" t="e">
        <f t="shared" si="135"/>
        <v>#DIV/0!</v>
      </c>
      <c r="Q316" s="22">
        <f t="shared" si="136"/>
        <v>-5</v>
      </c>
      <c r="R316" s="290"/>
      <c r="S316" s="290">
        <f t="shared" si="137"/>
        <v>-8584.9340000000047</v>
      </c>
      <c r="T316" s="290" t="e">
        <f t="shared" si="138"/>
        <v>#DIV/0!</v>
      </c>
      <c r="U316" s="290" t="e">
        <f t="shared" si="139"/>
        <v>#DIV/0!</v>
      </c>
      <c r="V316" s="22">
        <f t="shared" si="140"/>
        <v>17605.470000000012</v>
      </c>
      <c r="W316" s="288" t="e">
        <f t="shared" si="141"/>
        <v>#DIV/0!</v>
      </c>
      <c r="X316" s="288" t="e">
        <f t="shared" si="142"/>
        <v>#DIV/0!</v>
      </c>
      <c r="Y316" s="288" t="e">
        <f t="shared" si="143"/>
        <v>#DIV/0!</v>
      </c>
      <c r="Z316" s="291" t="e">
        <f t="shared" si="144"/>
        <v>#DIV/0!</v>
      </c>
      <c r="AA316" s="22">
        <f>SUM(L$2:L520)-SUM(AB$2:AB520)</f>
        <v>-26470.404000000017</v>
      </c>
      <c r="AB316" s="292"/>
      <c r="AC316" s="253" t="e">
        <f t="shared" si="145"/>
        <v>#DIV/0!</v>
      </c>
      <c r="AD316" s="253" t="e">
        <f t="shared" si="146"/>
        <v>#DIV/0!</v>
      </c>
    </row>
    <row r="317" spans="1:30" x14ac:dyDescent="0.25">
      <c r="A317" s="402"/>
      <c r="B317" s="287"/>
      <c r="C317" s="299"/>
      <c r="D317" s="147"/>
      <c r="E317" s="22"/>
      <c r="F317" s="147"/>
      <c r="G317" s="288" t="e">
        <f t="shared" si="127"/>
        <v>#DIV/0!</v>
      </c>
      <c r="H317" s="22">
        <f t="shared" si="128"/>
        <v>26195.404000000017</v>
      </c>
      <c r="I317" s="22">
        <f t="shared" si="129"/>
        <v>-26195.404000000017</v>
      </c>
      <c r="J317" s="289" t="e">
        <f t="shared" si="130"/>
        <v>#DIV/0!</v>
      </c>
      <c r="K317" s="22">
        <f t="shared" si="131"/>
        <v>0</v>
      </c>
      <c r="L317" s="22">
        <f t="shared" si="132"/>
        <v>-5</v>
      </c>
      <c r="M317" s="22">
        <f t="shared" si="133"/>
        <v>5</v>
      </c>
      <c r="N317" s="22">
        <f t="shared" si="134"/>
        <v>0</v>
      </c>
      <c r="O317" s="22"/>
      <c r="P317" s="288" t="e">
        <f t="shared" si="135"/>
        <v>#DIV/0!</v>
      </c>
      <c r="Q317" s="22">
        <f t="shared" si="136"/>
        <v>-5</v>
      </c>
      <c r="R317" s="290"/>
      <c r="S317" s="290">
        <f t="shared" si="137"/>
        <v>-8589.9340000000047</v>
      </c>
      <c r="T317" s="290" t="e">
        <f t="shared" si="138"/>
        <v>#DIV/0!</v>
      </c>
      <c r="U317" s="290" t="e">
        <f t="shared" si="139"/>
        <v>#DIV/0!</v>
      </c>
      <c r="V317" s="22">
        <f t="shared" si="140"/>
        <v>17605.470000000012</v>
      </c>
      <c r="W317" s="288" t="e">
        <f t="shared" si="141"/>
        <v>#DIV/0!</v>
      </c>
      <c r="X317" s="288" t="e">
        <f t="shared" si="142"/>
        <v>#DIV/0!</v>
      </c>
      <c r="Y317" s="288" t="e">
        <f t="shared" si="143"/>
        <v>#DIV/0!</v>
      </c>
      <c r="Z317" s="291" t="e">
        <f t="shared" si="144"/>
        <v>#DIV/0!</v>
      </c>
      <c r="AA317" s="22">
        <f>SUM(L$2:L521)-SUM(AB$2:AB521)</f>
        <v>-26470.404000000017</v>
      </c>
      <c r="AB317" s="292"/>
      <c r="AC317" s="253" t="e">
        <f t="shared" si="145"/>
        <v>#DIV/0!</v>
      </c>
      <c r="AD317" s="253" t="e">
        <f t="shared" si="146"/>
        <v>#DIV/0!</v>
      </c>
    </row>
    <row r="318" spans="1:30" x14ac:dyDescent="0.25">
      <c r="A318" s="402"/>
      <c r="B318" s="287"/>
      <c r="C318" s="299"/>
      <c r="D318" s="147"/>
      <c r="E318" s="22"/>
      <c r="F318" s="147"/>
      <c r="G318" s="288" t="e">
        <f t="shared" si="127"/>
        <v>#DIV/0!</v>
      </c>
      <c r="H318" s="22">
        <f t="shared" si="128"/>
        <v>26200.404000000017</v>
      </c>
      <c r="I318" s="22">
        <f t="shared" si="129"/>
        <v>-26200.404000000017</v>
      </c>
      <c r="J318" s="289" t="e">
        <f t="shared" si="130"/>
        <v>#DIV/0!</v>
      </c>
      <c r="K318" s="22">
        <f t="shared" si="131"/>
        <v>0</v>
      </c>
      <c r="L318" s="22">
        <f t="shared" si="132"/>
        <v>-5</v>
      </c>
      <c r="M318" s="22">
        <f t="shared" si="133"/>
        <v>5</v>
      </c>
      <c r="N318" s="22">
        <f t="shared" si="134"/>
        <v>0</v>
      </c>
      <c r="O318" s="22"/>
      <c r="P318" s="288" t="e">
        <f t="shared" si="135"/>
        <v>#DIV/0!</v>
      </c>
      <c r="Q318" s="22">
        <f t="shared" si="136"/>
        <v>-5</v>
      </c>
      <c r="R318" s="290"/>
      <c r="S318" s="290">
        <f t="shared" si="137"/>
        <v>-8594.9340000000047</v>
      </c>
      <c r="T318" s="290" t="e">
        <f t="shared" si="138"/>
        <v>#DIV/0!</v>
      </c>
      <c r="U318" s="290" t="e">
        <f t="shared" si="139"/>
        <v>#DIV/0!</v>
      </c>
      <c r="V318" s="22">
        <f t="shared" si="140"/>
        <v>17605.470000000012</v>
      </c>
      <c r="W318" s="288" t="e">
        <f t="shared" si="141"/>
        <v>#DIV/0!</v>
      </c>
      <c r="X318" s="288" t="e">
        <f t="shared" si="142"/>
        <v>#DIV/0!</v>
      </c>
      <c r="Y318" s="288" t="e">
        <f t="shared" si="143"/>
        <v>#DIV/0!</v>
      </c>
      <c r="Z318" s="291" t="e">
        <f t="shared" si="144"/>
        <v>#DIV/0!</v>
      </c>
      <c r="AA318" s="22">
        <f>SUM(L$2:L522)-SUM(AB$2:AB522)</f>
        <v>-26470.404000000017</v>
      </c>
      <c r="AB318" s="292"/>
      <c r="AC318" s="253" t="e">
        <f t="shared" si="145"/>
        <v>#DIV/0!</v>
      </c>
      <c r="AD318" s="253" t="e">
        <f t="shared" si="146"/>
        <v>#DIV/0!</v>
      </c>
    </row>
    <row r="319" spans="1:30" x14ac:dyDescent="0.25">
      <c r="A319" s="402"/>
      <c r="B319" s="287"/>
      <c r="C319" s="299"/>
      <c r="D319" s="147"/>
      <c r="E319" s="22"/>
      <c r="F319" s="147"/>
      <c r="G319" s="288" t="e">
        <f t="shared" si="127"/>
        <v>#DIV/0!</v>
      </c>
      <c r="H319" s="22">
        <f t="shared" si="128"/>
        <v>26205.404000000017</v>
      </c>
      <c r="I319" s="22">
        <f t="shared" si="129"/>
        <v>-26205.404000000017</v>
      </c>
      <c r="J319" s="289" t="e">
        <f t="shared" si="130"/>
        <v>#DIV/0!</v>
      </c>
      <c r="K319" s="22">
        <f t="shared" si="131"/>
        <v>0</v>
      </c>
      <c r="L319" s="22">
        <f t="shared" si="132"/>
        <v>-5</v>
      </c>
      <c r="M319" s="22">
        <f t="shared" si="133"/>
        <v>5</v>
      </c>
      <c r="N319" s="22">
        <f t="shared" si="134"/>
        <v>0</v>
      </c>
      <c r="O319" s="22"/>
      <c r="P319" s="288" t="e">
        <f t="shared" si="135"/>
        <v>#DIV/0!</v>
      </c>
      <c r="Q319" s="22">
        <f t="shared" si="136"/>
        <v>-5</v>
      </c>
      <c r="R319" s="290"/>
      <c r="S319" s="290">
        <f t="shared" si="137"/>
        <v>-8599.9340000000047</v>
      </c>
      <c r="T319" s="290" t="e">
        <f t="shared" si="138"/>
        <v>#DIV/0!</v>
      </c>
      <c r="U319" s="290" t="e">
        <f t="shared" si="139"/>
        <v>#DIV/0!</v>
      </c>
      <c r="V319" s="22">
        <f t="shared" si="140"/>
        <v>17605.470000000012</v>
      </c>
      <c r="W319" s="288" t="e">
        <f t="shared" si="141"/>
        <v>#DIV/0!</v>
      </c>
      <c r="X319" s="288" t="e">
        <f t="shared" si="142"/>
        <v>#DIV/0!</v>
      </c>
      <c r="Y319" s="288" t="e">
        <f t="shared" si="143"/>
        <v>#DIV/0!</v>
      </c>
      <c r="Z319" s="291" t="e">
        <f t="shared" si="144"/>
        <v>#DIV/0!</v>
      </c>
      <c r="AA319" s="22">
        <f>SUM(L$2:L523)-SUM(AB$2:AB523)</f>
        <v>-26470.404000000017</v>
      </c>
      <c r="AB319" s="292"/>
      <c r="AC319" s="253" t="e">
        <f t="shared" si="145"/>
        <v>#DIV/0!</v>
      </c>
      <c r="AD319" s="253" t="e">
        <f t="shared" si="146"/>
        <v>#DIV/0!</v>
      </c>
    </row>
    <row r="320" spans="1:30" x14ac:dyDescent="0.25">
      <c r="A320" s="402"/>
      <c r="B320" s="287"/>
      <c r="C320" s="299"/>
      <c r="D320" s="147"/>
      <c r="E320" s="22"/>
      <c r="F320" s="147"/>
      <c r="G320" s="288" t="e">
        <f t="shared" si="127"/>
        <v>#DIV/0!</v>
      </c>
      <c r="H320" s="22">
        <f t="shared" si="128"/>
        <v>26210.404000000017</v>
      </c>
      <c r="I320" s="22">
        <f t="shared" si="129"/>
        <v>-26210.404000000017</v>
      </c>
      <c r="J320" s="289" t="e">
        <f t="shared" si="130"/>
        <v>#DIV/0!</v>
      </c>
      <c r="K320" s="22">
        <f t="shared" si="131"/>
        <v>0</v>
      </c>
      <c r="L320" s="22">
        <f t="shared" si="132"/>
        <v>-5</v>
      </c>
      <c r="M320" s="22">
        <f t="shared" si="133"/>
        <v>5</v>
      </c>
      <c r="N320" s="22">
        <f t="shared" si="134"/>
        <v>0</v>
      </c>
      <c r="O320" s="22"/>
      <c r="P320" s="288" t="e">
        <f t="shared" si="135"/>
        <v>#DIV/0!</v>
      </c>
      <c r="Q320" s="22">
        <f t="shared" si="136"/>
        <v>-5</v>
      </c>
      <c r="R320" s="290"/>
      <c r="S320" s="290">
        <f t="shared" si="137"/>
        <v>-8604.9340000000047</v>
      </c>
      <c r="T320" s="290" t="e">
        <f t="shared" si="138"/>
        <v>#DIV/0!</v>
      </c>
      <c r="U320" s="290" t="e">
        <f t="shared" si="139"/>
        <v>#DIV/0!</v>
      </c>
      <c r="V320" s="22">
        <f t="shared" si="140"/>
        <v>17605.470000000012</v>
      </c>
      <c r="W320" s="288" t="e">
        <f t="shared" si="141"/>
        <v>#DIV/0!</v>
      </c>
      <c r="X320" s="288" t="e">
        <f t="shared" si="142"/>
        <v>#DIV/0!</v>
      </c>
      <c r="Y320" s="288" t="e">
        <f t="shared" si="143"/>
        <v>#DIV/0!</v>
      </c>
      <c r="Z320" s="291" t="e">
        <f t="shared" si="144"/>
        <v>#DIV/0!</v>
      </c>
      <c r="AA320" s="22">
        <f>SUM(L$2:L524)-SUM(AB$2:AB524)</f>
        <v>-26470.404000000017</v>
      </c>
      <c r="AB320" s="292"/>
      <c r="AC320" s="253" t="e">
        <f t="shared" si="145"/>
        <v>#DIV/0!</v>
      </c>
      <c r="AD320" s="253" t="e">
        <f t="shared" si="146"/>
        <v>#DIV/0!</v>
      </c>
    </row>
    <row r="321" spans="1:30" x14ac:dyDescent="0.25">
      <c r="A321" s="402"/>
      <c r="B321" s="287"/>
      <c r="C321" s="299"/>
      <c r="D321" s="147"/>
      <c r="E321" s="22"/>
      <c r="F321" s="147"/>
      <c r="G321" s="288" t="e">
        <f t="shared" si="127"/>
        <v>#DIV/0!</v>
      </c>
      <c r="H321" s="22">
        <f t="shared" si="128"/>
        <v>26215.404000000017</v>
      </c>
      <c r="I321" s="22">
        <f t="shared" si="129"/>
        <v>-26215.404000000017</v>
      </c>
      <c r="J321" s="289" t="e">
        <f t="shared" si="130"/>
        <v>#DIV/0!</v>
      </c>
      <c r="K321" s="22">
        <f t="shared" si="131"/>
        <v>0</v>
      </c>
      <c r="L321" s="22">
        <f t="shared" si="132"/>
        <v>-5</v>
      </c>
      <c r="M321" s="22">
        <f t="shared" si="133"/>
        <v>5</v>
      </c>
      <c r="N321" s="22">
        <f t="shared" si="134"/>
        <v>0</v>
      </c>
      <c r="O321" s="22"/>
      <c r="P321" s="288" t="e">
        <f t="shared" si="135"/>
        <v>#DIV/0!</v>
      </c>
      <c r="Q321" s="22">
        <f t="shared" si="136"/>
        <v>-5</v>
      </c>
      <c r="R321" s="290"/>
      <c r="S321" s="290">
        <f t="shared" si="137"/>
        <v>-8609.9340000000047</v>
      </c>
      <c r="T321" s="290" t="e">
        <f t="shared" si="138"/>
        <v>#DIV/0!</v>
      </c>
      <c r="U321" s="290" t="e">
        <f t="shared" si="139"/>
        <v>#DIV/0!</v>
      </c>
      <c r="V321" s="22">
        <f t="shared" si="140"/>
        <v>17605.470000000012</v>
      </c>
      <c r="W321" s="288" t="e">
        <f t="shared" si="141"/>
        <v>#DIV/0!</v>
      </c>
      <c r="X321" s="288" t="e">
        <f t="shared" si="142"/>
        <v>#DIV/0!</v>
      </c>
      <c r="Y321" s="288" t="e">
        <f t="shared" si="143"/>
        <v>#DIV/0!</v>
      </c>
      <c r="Z321" s="291" t="e">
        <f t="shared" si="144"/>
        <v>#DIV/0!</v>
      </c>
      <c r="AA321" s="22">
        <f>SUM(L$2:L525)-SUM(AB$2:AB525)</f>
        <v>-26470.404000000017</v>
      </c>
      <c r="AB321" s="292"/>
      <c r="AC321" s="253" t="e">
        <f t="shared" si="145"/>
        <v>#DIV/0!</v>
      </c>
      <c r="AD321" s="253" t="e">
        <f t="shared" si="146"/>
        <v>#DIV/0!</v>
      </c>
    </row>
    <row r="322" spans="1:30" x14ac:dyDescent="0.25">
      <c r="A322" s="402"/>
      <c r="B322" s="287"/>
      <c r="C322" s="299"/>
      <c r="D322" s="147"/>
      <c r="E322" s="22"/>
      <c r="F322" s="147"/>
      <c r="G322" s="288" t="e">
        <f t="shared" si="127"/>
        <v>#DIV/0!</v>
      </c>
      <c r="H322" s="22">
        <f t="shared" si="128"/>
        <v>26220.404000000017</v>
      </c>
      <c r="I322" s="22">
        <f t="shared" si="129"/>
        <v>-26220.404000000017</v>
      </c>
      <c r="J322" s="289" t="e">
        <f t="shared" si="130"/>
        <v>#DIV/0!</v>
      </c>
      <c r="K322" s="22">
        <f t="shared" si="131"/>
        <v>0</v>
      </c>
      <c r="L322" s="22">
        <f t="shared" si="132"/>
        <v>-5</v>
      </c>
      <c r="M322" s="22">
        <f t="shared" si="133"/>
        <v>5</v>
      </c>
      <c r="N322" s="22">
        <f t="shared" si="134"/>
        <v>0</v>
      </c>
      <c r="O322" s="22"/>
      <c r="P322" s="288" t="e">
        <f t="shared" si="135"/>
        <v>#DIV/0!</v>
      </c>
      <c r="Q322" s="22">
        <f t="shared" si="136"/>
        <v>-5</v>
      </c>
      <c r="R322" s="290"/>
      <c r="S322" s="290">
        <f t="shared" si="137"/>
        <v>-8614.9340000000047</v>
      </c>
      <c r="T322" s="290" t="e">
        <f t="shared" si="138"/>
        <v>#DIV/0!</v>
      </c>
      <c r="U322" s="290" t="e">
        <f t="shared" si="139"/>
        <v>#DIV/0!</v>
      </c>
      <c r="V322" s="22">
        <f t="shared" si="140"/>
        <v>17605.470000000012</v>
      </c>
      <c r="W322" s="288" t="e">
        <f t="shared" si="141"/>
        <v>#DIV/0!</v>
      </c>
      <c r="X322" s="288" t="e">
        <f t="shared" si="142"/>
        <v>#DIV/0!</v>
      </c>
      <c r="Y322" s="288" t="e">
        <f t="shared" si="143"/>
        <v>#DIV/0!</v>
      </c>
      <c r="Z322" s="291" t="e">
        <f t="shared" si="144"/>
        <v>#DIV/0!</v>
      </c>
      <c r="AA322" s="22">
        <f>SUM(L$2:L526)-SUM(AB$2:AB526)</f>
        <v>-26470.404000000017</v>
      </c>
      <c r="AB322" s="292"/>
      <c r="AC322" s="253" t="e">
        <f t="shared" si="145"/>
        <v>#DIV/0!</v>
      </c>
      <c r="AD322" s="253" t="e">
        <f t="shared" si="146"/>
        <v>#DIV/0!</v>
      </c>
    </row>
    <row r="323" spans="1:30" x14ac:dyDescent="0.25">
      <c r="A323" s="402"/>
      <c r="B323" s="287"/>
      <c r="C323" s="299"/>
      <c r="D323" s="147"/>
      <c r="E323" s="22"/>
      <c r="F323" s="147"/>
      <c r="G323" s="288" t="e">
        <f t="shared" si="127"/>
        <v>#DIV/0!</v>
      </c>
      <c r="H323" s="22">
        <f t="shared" si="128"/>
        <v>26225.404000000017</v>
      </c>
      <c r="I323" s="22">
        <f t="shared" si="129"/>
        <v>-26225.404000000017</v>
      </c>
      <c r="J323" s="289" t="e">
        <f t="shared" si="130"/>
        <v>#DIV/0!</v>
      </c>
      <c r="K323" s="22">
        <f t="shared" si="131"/>
        <v>0</v>
      </c>
      <c r="L323" s="22">
        <f t="shared" si="132"/>
        <v>-5</v>
      </c>
      <c r="M323" s="22">
        <f t="shared" si="133"/>
        <v>5</v>
      </c>
      <c r="N323" s="22">
        <f t="shared" si="134"/>
        <v>0</v>
      </c>
      <c r="O323" s="22"/>
      <c r="P323" s="288" t="e">
        <f t="shared" si="135"/>
        <v>#DIV/0!</v>
      </c>
      <c r="Q323" s="22">
        <f t="shared" si="136"/>
        <v>-5</v>
      </c>
      <c r="R323" s="290"/>
      <c r="S323" s="290">
        <f t="shared" si="137"/>
        <v>-8619.9340000000047</v>
      </c>
      <c r="T323" s="290" t="e">
        <f t="shared" si="138"/>
        <v>#DIV/0!</v>
      </c>
      <c r="U323" s="290" t="e">
        <f t="shared" si="139"/>
        <v>#DIV/0!</v>
      </c>
      <c r="V323" s="22">
        <f t="shared" si="140"/>
        <v>17605.470000000012</v>
      </c>
      <c r="W323" s="288" t="e">
        <f t="shared" si="141"/>
        <v>#DIV/0!</v>
      </c>
      <c r="X323" s="288" t="e">
        <f t="shared" si="142"/>
        <v>#DIV/0!</v>
      </c>
      <c r="Y323" s="288" t="e">
        <f t="shared" si="143"/>
        <v>#DIV/0!</v>
      </c>
      <c r="Z323" s="291" t="e">
        <f t="shared" si="144"/>
        <v>#DIV/0!</v>
      </c>
      <c r="AA323" s="22">
        <f>SUM(L$2:L527)-SUM(AB$2:AB527)</f>
        <v>-26470.404000000017</v>
      </c>
      <c r="AB323" s="292"/>
      <c r="AC323" s="253" t="e">
        <f t="shared" si="145"/>
        <v>#DIV/0!</v>
      </c>
      <c r="AD323" s="253" t="e">
        <f t="shared" si="146"/>
        <v>#DIV/0!</v>
      </c>
    </row>
    <row r="324" spans="1:30" x14ac:dyDescent="0.25">
      <c r="A324" s="402"/>
      <c r="B324" s="287"/>
      <c r="C324" s="299"/>
      <c r="D324" s="147"/>
      <c r="E324" s="22"/>
      <c r="F324" s="147"/>
      <c r="G324" s="288" t="e">
        <f t="shared" si="127"/>
        <v>#DIV/0!</v>
      </c>
      <c r="H324" s="22">
        <f t="shared" si="128"/>
        <v>26230.404000000017</v>
      </c>
      <c r="I324" s="22">
        <f t="shared" si="129"/>
        <v>-26230.404000000017</v>
      </c>
      <c r="J324" s="289" t="e">
        <f t="shared" si="130"/>
        <v>#DIV/0!</v>
      </c>
      <c r="K324" s="22">
        <f t="shared" si="131"/>
        <v>0</v>
      </c>
      <c r="L324" s="22">
        <f t="shared" si="132"/>
        <v>-5</v>
      </c>
      <c r="M324" s="22">
        <f t="shared" si="133"/>
        <v>5</v>
      </c>
      <c r="N324" s="22">
        <f t="shared" si="134"/>
        <v>0</v>
      </c>
      <c r="O324" s="22"/>
      <c r="P324" s="288" t="e">
        <f t="shared" si="135"/>
        <v>#DIV/0!</v>
      </c>
      <c r="Q324" s="22">
        <f t="shared" si="136"/>
        <v>-5</v>
      </c>
      <c r="R324" s="290"/>
      <c r="S324" s="290">
        <f t="shared" si="137"/>
        <v>-8624.9340000000047</v>
      </c>
      <c r="T324" s="290" t="e">
        <f t="shared" si="138"/>
        <v>#DIV/0!</v>
      </c>
      <c r="U324" s="290" t="e">
        <f t="shared" si="139"/>
        <v>#DIV/0!</v>
      </c>
      <c r="V324" s="22">
        <f t="shared" si="140"/>
        <v>17605.470000000012</v>
      </c>
      <c r="W324" s="288" t="e">
        <f t="shared" si="141"/>
        <v>#DIV/0!</v>
      </c>
      <c r="X324" s="288" t="e">
        <f t="shared" si="142"/>
        <v>#DIV/0!</v>
      </c>
      <c r="Y324" s="288" t="e">
        <f t="shared" si="143"/>
        <v>#DIV/0!</v>
      </c>
      <c r="Z324" s="291" t="e">
        <f t="shared" si="144"/>
        <v>#DIV/0!</v>
      </c>
      <c r="AA324" s="22">
        <f>SUM(L$2:L528)-SUM(AB$2:AB528)</f>
        <v>-26470.404000000017</v>
      </c>
      <c r="AB324" s="292"/>
      <c r="AC324" s="253" t="e">
        <f t="shared" si="145"/>
        <v>#DIV/0!</v>
      </c>
      <c r="AD324" s="253" t="e">
        <f t="shared" si="146"/>
        <v>#DIV/0!</v>
      </c>
    </row>
    <row r="325" spans="1:30" x14ac:dyDescent="0.25">
      <c r="A325" s="402"/>
      <c r="B325" s="287"/>
      <c r="C325" s="299"/>
      <c r="D325" s="147"/>
      <c r="E325" s="22"/>
      <c r="F325" s="147"/>
      <c r="G325" s="288" t="e">
        <f t="shared" si="127"/>
        <v>#DIV/0!</v>
      </c>
      <c r="H325" s="22">
        <f t="shared" si="128"/>
        <v>26235.404000000017</v>
      </c>
      <c r="I325" s="22">
        <f t="shared" si="129"/>
        <v>-26235.404000000017</v>
      </c>
      <c r="J325" s="289" t="e">
        <f t="shared" si="130"/>
        <v>#DIV/0!</v>
      </c>
      <c r="K325" s="22">
        <f t="shared" si="131"/>
        <v>0</v>
      </c>
      <c r="L325" s="22">
        <f t="shared" si="132"/>
        <v>-5</v>
      </c>
      <c r="M325" s="22">
        <f t="shared" si="133"/>
        <v>5</v>
      </c>
      <c r="N325" s="22">
        <f t="shared" si="134"/>
        <v>0</v>
      </c>
      <c r="O325" s="22"/>
      <c r="P325" s="288" t="e">
        <f t="shared" si="135"/>
        <v>#DIV/0!</v>
      </c>
      <c r="Q325" s="22">
        <f t="shared" si="136"/>
        <v>-5</v>
      </c>
      <c r="R325" s="290"/>
      <c r="S325" s="290">
        <f t="shared" si="137"/>
        <v>-8629.9340000000047</v>
      </c>
      <c r="T325" s="290" t="e">
        <f t="shared" si="138"/>
        <v>#DIV/0!</v>
      </c>
      <c r="U325" s="290" t="e">
        <f t="shared" si="139"/>
        <v>#DIV/0!</v>
      </c>
      <c r="V325" s="22">
        <f t="shared" si="140"/>
        <v>17605.470000000012</v>
      </c>
      <c r="W325" s="288" t="e">
        <f t="shared" si="141"/>
        <v>#DIV/0!</v>
      </c>
      <c r="X325" s="288" t="e">
        <f t="shared" si="142"/>
        <v>#DIV/0!</v>
      </c>
      <c r="Y325" s="288" t="e">
        <f t="shared" si="143"/>
        <v>#DIV/0!</v>
      </c>
      <c r="Z325" s="291" t="e">
        <f t="shared" si="144"/>
        <v>#DIV/0!</v>
      </c>
      <c r="AA325" s="22">
        <f>SUM(L$2:L529)-SUM(AB$2:AB529)</f>
        <v>-26470.404000000017</v>
      </c>
      <c r="AB325" s="292"/>
      <c r="AC325" s="253" t="e">
        <f t="shared" si="145"/>
        <v>#DIV/0!</v>
      </c>
      <c r="AD325" s="253" t="e">
        <f t="shared" si="146"/>
        <v>#DIV/0!</v>
      </c>
    </row>
    <row r="326" spans="1:30" x14ac:dyDescent="0.25">
      <c r="A326" s="402"/>
      <c r="B326" s="287"/>
      <c r="C326" s="299"/>
      <c r="D326" s="147"/>
      <c r="E326" s="22"/>
      <c r="F326" s="147"/>
      <c r="G326" s="288" t="e">
        <f t="shared" si="127"/>
        <v>#DIV/0!</v>
      </c>
      <c r="H326" s="22">
        <f t="shared" si="128"/>
        <v>26240.404000000017</v>
      </c>
      <c r="I326" s="22">
        <f t="shared" si="129"/>
        <v>-26240.404000000017</v>
      </c>
      <c r="J326" s="289" t="e">
        <f t="shared" si="130"/>
        <v>#DIV/0!</v>
      </c>
      <c r="K326" s="22">
        <f t="shared" si="131"/>
        <v>0</v>
      </c>
      <c r="L326" s="22">
        <f t="shared" si="132"/>
        <v>-5</v>
      </c>
      <c r="M326" s="22">
        <f t="shared" si="133"/>
        <v>5</v>
      </c>
      <c r="N326" s="22">
        <f t="shared" si="134"/>
        <v>0</v>
      </c>
      <c r="O326" s="22"/>
      <c r="P326" s="288" t="e">
        <f t="shared" si="135"/>
        <v>#DIV/0!</v>
      </c>
      <c r="Q326" s="22">
        <f t="shared" si="136"/>
        <v>-5</v>
      </c>
      <c r="R326" s="290"/>
      <c r="S326" s="290">
        <f t="shared" si="137"/>
        <v>-8634.9340000000047</v>
      </c>
      <c r="T326" s="290" t="e">
        <f t="shared" si="138"/>
        <v>#DIV/0!</v>
      </c>
      <c r="U326" s="290" t="e">
        <f t="shared" si="139"/>
        <v>#DIV/0!</v>
      </c>
      <c r="V326" s="22">
        <f t="shared" si="140"/>
        <v>17605.470000000012</v>
      </c>
      <c r="W326" s="288" t="e">
        <f t="shared" si="141"/>
        <v>#DIV/0!</v>
      </c>
      <c r="X326" s="288" t="e">
        <f t="shared" si="142"/>
        <v>#DIV/0!</v>
      </c>
      <c r="Y326" s="288" t="e">
        <f t="shared" si="143"/>
        <v>#DIV/0!</v>
      </c>
      <c r="Z326" s="291" t="e">
        <f t="shared" si="144"/>
        <v>#DIV/0!</v>
      </c>
      <c r="AA326" s="22">
        <f>SUM(L$2:L530)-SUM(AB$2:AB530)</f>
        <v>-26470.404000000017</v>
      </c>
      <c r="AB326" s="292"/>
      <c r="AC326" s="253" t="e">
        <f t="shared" si="145"/>
        <v>#DIV/0!</v>
      </c>
      <c r="AD326" s="253" t="e">
        <f t="shared" si="146"/>
        <v>#DIV/0!</v>
      </c>
    </row>
    <row r="327" spans="1:30" x14ac:dyDescent="0.25">
      <c r="A327" s="402"/>
      <c r="B327" s="287"/>
      <c r="C327" s="299"/>
      <c r="D327" s="147"/>
      <c r="E327" s="22"/>
      <c r="F327" s="147"/>
      <c r="G327" s="288" t="e">
        <f t="shared" si="127"/>
        <v>#DIV/0!</v>
      </c>
      <c r="H327" s="22">
        <f t="shared" si="128"/>
        <v>26245.404000000017</v>
      </c>
      <c r="I327" s="22">
        <f t="shared" si="129"/>
        <v>-26245.404000000017</v>
      </c>
      <c r="J327" s="289" t="e">
        <f t="shared" si="130"/>
        <v>#DIV/0!</v>
      </c>
      <c r="K327" s="22">
        <f t="shared" si="131"/>
        <v>0</v>
      </c>
      <c r="L327" s="22">
        <f t="shared" si="132"/>
        <v>-5</v>
      </c>
      <c r="M327" s="22">
        <f t="shared" si="133"/>
        <v>5</v>
      </c>
      <c r="N327" s="22">
        <f t="shared" si="134"/>
        <v>0</v>
      </c>
      <c r="O327" s="22"/>
      <c r="P327" s="288" t="e">
        <f t="shared" si="135"/>
        <v>#DIV/0!</v>
      </c>
      <c r="Q327" s="22">
        <f t="shared" si="136"/>
        <v>-5</v>
      </c>
      <c r="R327" s="290"/>
      <c r="S327" s="290">
        <f t="shared" si="137"/>
        <v>-8639.9340000000047</v>
      </c>
      <c r="T327" s="290" t="e">
        <f t="shared" si="138"/>
        <v>#DIV/0!</v>
      </c>
      <c r="U327" s="290" t="e">
        <f t="shared" si="139"/>
        <v>#DIV/0!</v>
      </c>
      <c r="V327" s="22">
        <f t="shared" si="140"/>
        <v>17605.470000000012</v>
      </c>
      <c r="W327" s="288" t="e">
        <f t="shared" si="141"/>
        <v>#DIV/0!</v>
      </c>
      <c r="X327" s="288" t="e">
        <f t="shared" si="142"/>
        <v>#DIV/0!</v>
      </c>
      <c r="Y327" s="288" t="e">
        <f t="shared" si="143"/>
        <v>#DIV/0!</v>
      </c>
      <c r="Z327" s="291" t="e">
        <f t="shared" si="144"/>
        <v>#DIV/0!</v>
      </c>
      <c r="AA327" s="22">
        <f>SUM(L$2:L531)-SUM(AB$2:AB531)</f>
        <v>-26470.404000000017</v>
      </c>
      <c r="AB327" s="292"/>
      <c r="AC327" s="253" t="e">
        <f t="shared" si="145"/>
        <v>#DIV/0!</v>
      </c>
      <c r="AD327" s="253" t="e">
        <f t="shared" si="146"/>
        <v>#DIV/0!</v>
      </c>
    </row>
    <row r="328" spans="1:30" x14ac:dyDescent="0.25">
      <c r="A328" s="402"/>
      <c r="B328" s="287"/>
      <c r="C328" s="299"/>
      <c r="D328" s="147"/>
      <c r="E328" s="22"/>
      <c r="F328" s="147"/>
      <c r="G328" s="288" t="e">
        <f t="shared" si="127"/>
        <v>#DIV/0!</v>
      </c>
      <c r="H328" s="22">
        <f t="shared" si="128"/>
        <v>26250.404000000017</v>
      </c>
      <c r="I328" s="22">
        <f t="shared" si="129"/>
        <v>-26250.404000000017</v>
      </c>
      <c r="J328" s="289" t="e">
        <f t="shared" si="130"/>
        <v>#DIV/0!</v>
      </c>
      <c r="K328" s="22">
        <f t="shared" si="131"/>
        <v>0</v>
      </c>
      <c r="L328" s="22">
        <f t="shared" si="132"/>
        <v>-5</v>
      </c>
      <c r="M328" s="22">
        <f t="shared" si="133"/>
        <v>5</v>
      </c>
      <c r="N328" s="22">
        <f t="shared" si="134"/>
        <v>0</v>
      </c>
      <c r="O328" s="22"/>
      <c r="P328" s="288" t="e">
        <f t="shared" si="135"/>
        <v>#DIV/0!</v>
      </c>
      <c r="Q328" s="22">
        <f t="shared" si="136"/>
        <v>-5</v>
      </c>
      <c r="R328" s="290"/>
      <c r="S328" s="290">
        <f t="shared" si="137"/>
        <v>-8644.9340000000047</v>
      </c>
      <c r="T328" s="290" t="e">
        <f t="shared" si="138"/>
        <v>#DIV/0!</v>
      </c>
      <c r="U328" s="290" t="e">
        <f t="shared" si="139"/>
        <v>#DIV/0!</v>
      </c>
      <c r="V328" s="22">
        <f t="shared" si="140"/>
        <v>17605.470000000012</v>
      </c>
      <c r="W328" s="288" t="e">
        <f t="shared" si="141"/>
        <v>#DIV/0!</v>
      </c>
      <c r="X328" s="288" t="e">
        <f t="shared" si="142"/>
        <v>#DIV/0!</v>
      </c>
      <c r="Y328" s="288" t="e">
        <f t="shared" si="143"/>
        <v>#DIV/0!</v>
      </c>
      <c r="Z328" s="291" t="e">
        <f t="shared" si="144"/>
        <v>#DIV/0!</v>
      </c>
      <c r="AA328" s="22">
        <f>SUM(L$2:L532)-SUM(AB$2:AB532)</f>
        <v>-26470.404000000017</v>
      </c>
      <c r="AB328" s="292"/>
      <c r="AC328" s="253" t="e">
        <f t="shared" si="145"/>
        <v>#DIV/0!</v>
      </c>
      <c r="AD328" s="253" t="e">
        <f t="shared" si="146"/>
        <v>#DIV/0!</v>
      </c>
    </row>
    <row r="329" spans="1:30" x14ac:dyDescent="0.25">
      <c r="A329" s="402"/>
      <c r="B329" s="287"/>
      <c r="C329" s="299"/>
      <c r="D329" s="147"/>
      <c r="E329" s="22"/>
      <c r="F329" s="147"/>
      <c r="G329" s="288" t="e">
        <f t="shared" si="127"/>
        <v>#DIV/0!</v>
      </c>
      <c r="H329" s="22">
        <f t="shared" si="128"/>
        <v>26255.404000000017</v>
      </c>
      <c r="I329" s="22">
        <f t="shared" si="129"/>
        <v>-26255.404000000017</v>
      </c>
      <c r="J329" s="289" t="e">
        <f t="shared" si="130"/>
        <v>#DIV/0!</v>
      </c>
      <c r="K329" s="22">
        <f t="shared" si="131"/>
        <v>0</v>
      </c>
      <c r="L329" s="22">
        <f t="shared" si="132"/>
        <v>-5</v>
      </c>
      <c r="M329" s="22">
        <f t="shared" si="133"/>
        <v>5</v>
      </c>
      <c r="N329" s="22">
        <f t="shared" si="134"/>
        <v>0</v>
      </c>
      <c r="O329" s="22"/>
      <c r="P329" s="288" t="e">
        <f t="shared" si="135"/>
        <v>#DIV/0!</v>
      </c>
      <c r="Q329" s="22">
        <f t="shared" si="136"/>
        <v>-5</v>
      </c>
      <c r="R329" s="290"/>
      <c r="S329" s="290">
        <f t="shared" si="137"/>
        <v>-8649.9340000000047</v>
      </c>
      <c r="T329" s="290" t="e">
        <f t="shared" si="138"/>
        <v>#DIV/0!</v>
      </c>
      <c r="U329" s="290" t="e">
        <f t="shared" si="139"/>
        <v>#DIV/0!</v>
      </c>
      <c r="V329" s="22">
        <f t="shared" si="140"/>
        <v>17605.470000000012</v>
      </c>
      <c r="W329" s="288" t="e">
        <f t="shared" si="141"/>
        <v>#DIV/0!</v>
      </c>
      <c r="X329" s="288" t="e">
        <f t="shared" si="142"/>
        <v>#DIV/0!</v>
      </c>
      <c r="Y329" s="288" t="e">
        <f t="shared" si="143"/>
        <v>#DIV/0!</v>
      </c>
      <c r="Z329" s="291" t="e">
        <f t="shared" si="144"/>
        <v>#DIV/0!</v>
      </c>
      <c r="AA329" s="22">
        <f>SUM(L$2:L533)-SUM(AB$2:AB533)</f>
        <v>-26470.404000000017</v>
      </c>
      <c r="AB329" s="292"/>
      <c r="AC329" s="253" t="e">
        <f t="shared" si="145"/>
        <v>#DIV/0!</v>
      </c>
      <c r="AD329" s="253" t="e">
        <f t="shared" si="146"/>
        <v>#DIV/0!</v>
      </c>
    </row>
    <row r="330" spans="1:30" x14ac:dyDescent="0.25">
      <c r="A330" s="402"/>
      <c r="B330" s="287"/>
      <c r="C330" s="299"/>
      <c r="D330" s="147"/>
      <c r="E330" s="22"/>
      <c r="F330" s="147"/>
      <c r="G330" s="288" t="e">
        <f t="shared" si="127"/>
        <v>#DIV/0!</v>
      </c>
      <c r="H330" s="22">
        <f t="shared" si="128"/>
        <v>26260.404000000017</v>
      </c>
      <c r="I330" s="22">
        <f t="shared" si="129"/>
        <v>-26260.404000000017</v>
      </c>
      <c r="J330" s="289" t="e">
        <f t="shared" si="130"/>
        <v>#DIV/0!</v>
      </c>
      <c r="K330" s="22">
        <f t="shared" si="131"/>
        <v>0</v>
      </c>
      <c r="L330" s="22">
        <f t="shared" si="132"/>
        <v>-5</v>
      </c>
      <c r="M330" s="22">
        <f t="shared" si="133"/>
        <v>5</v>
      </c>
      <c r="N330" s="22">
        <f t="shared" si="134"/>
        <v>0</v>
      </c>
      <c r="O330" s="22"/>
      <c r="P330" s="288" t="e">
        <f t="shared" si="135"/>
        <v>#DIV/0!</v>
      </c>
      <c r="Q330" s="22">
        <f t="shared" si="136"/>
        <v>-5</v>
      </c>
      <c r="R330" s="290"/>
      <c r="S330" s="290">
        <f t="shared" si="137"/>
        <v>-8654.9340000000047</v>
      </c>
      <c r="T330" s="290" t="e">
        <f t="shared" si="138"/>
        <v>#DIV/0!</v>
      </c>
      <c r="U330" s="290" t="e">
        <f t="shared" si="139"/>
        <v>#DIV/0!</v>
      </c>
      <c r="V330" s="22">
        <f t="shared" si="140"/>
        <v>17605.470000000012</v>
      </c>
      <c r="W330" s="288" t="e">
        <f t="shared" si="141"/>
        <v>#DIV/0!</v>
      </c>
      <c r="X330" s="288" t="e">
        <f t="shared" si="142"/>
        <v>#DIV/0!</v>
      </c>
      <c r="Y330" s="288" t="e">
        <f t="shared" si="143"/>
        <v>#DIV/0!</v>
      </c>
      <c r="Z330" s="291" t="e">
        <f t="shared" si="144"/>
        <v>#DIV/0!</v>
      </c>
      <c r="AA330" s="22">
        <f>SUM(L$2:L534)-SUM(AB$2:AB534)</f>
        <v>-26470.404000000017</v>
      </c>
      <c r="AB330" s="292"/>
      <c r="AC330" s="253" t="e">
        <f t="shared" si="145"/>
        <v>#DIV/0!</v>
      </c>
      <c r="AD330" s="253" t="e">
        <f t="shared" si="146"/>
        <v>#DIV/0!</v>
      </c>
    </row>
    <row r="331" spans="1:30" x14ac:dyDescent="0.25">
      <c r="A331" s="402"/>
      <c r="B331" s="287"/>
      <c r="C331" s="299"/>
      <c r="D331" s="147"/>
      <c r="E331" s="22"/>
      <c r="F331" s="147"/>
      <c r="G331" s="288" t="e">
        <f t="shared" si="127"/>
        <v>#DIV/0!</v>
      </c>
      <c r="H331" s="22">
        <f t="shared" si="128"/>
        <v>26265.404000000017</v>
      </c>
      <c r="I331" s="22">
        <f t="shared" si="129"/>
        <v>-26265.404000000017</v>
      </c>
      <c r="J331" s="289" t="e">
        <f t="shared" si="130"/>
        <v>#DIV/0!</v>
      </c>
      <c r="K331" s="22">
        <f t="shared" si="131"/>
        <v>0</v>
      </c>
      <c r="L331" s="22">
        <f t="shared" si="132"/>
        <v>-5</v>
      </c>
      <c r="M331" s="22">
        <f t="shared" si="133"/>
        <v>5</v>
      </c>
      <c r="N331" s="22">
        <f t="shared" si="134"/>
        <v>0</v>
      </c>
      <c r="O331" s="22"/>
      <c r="P331" s="288" t="e">
        <f t="shared" si="135"/>
        <v>#DIV/0!</v>
      </c>
      <c r="Q331" s="22">
        <f t="shared" si="136"/>
        <v>-5</v>
      </c>
      <c r="R331" s="290"/>
      <c r="S331" s="290">
        <f t="shared" si="137"/>
        <v>-8659.9340000000047</v>
      </c>
      <c r="T331" s="290" t="e">
        <f t="shared" si="138"/>
        <v>#DIV/0!</v>
      </c>
      <c r="U331" s="290" t="e">
        <f t="shared" si="139"/>
        <v>#DIV/0!</v>
      </c>
      <c r="V331" s="22">
        <f t="shared" si="140"/>
        <v>17605.470000000012</v>
      </c>
      <c r="W331" s="288" t="e">
        <f t="shared" si="141"/>
        <v>#DIV/0!</v>
      </c>
      <c r="X331" s="288" t="e">
        <f t="shared" si="142"/>
        <v>#DIV/0!</v>
      </c>
      <c r="Y331" s="288" t="e">
        <f t="shared" si="143"/>
        <v>#DIV/0!</v>
      </c>
      <c r="Z331" s="291" t="e">
        <f t="shared" si="144"/>
        <v>#DIV/0!</v>
      </c>
      <c r="AA331" s="22">
        <f>SUM(L$2:L535)-SUM(AB$2:AB535)</f>
        <v>-26470.404000000017</v>
      </c>
      <c r="AB331" s="292"/>
      <c r="AC331" s="253" t="e">
        <f t="shared" si="145"/>
        <v>#DIV/0!</v>
      </c>
      <c r="AD331" s="253" t="e">
        <f t="shared" si="146"/>
        <v>#DIV/0!</v>
      </c>
    </row>
    <row r="332" spans="1:30" x14ac:dyDescent="0.25">
      <c r="A332" s="402"/>
      <c r="B332" s="287"/>
      <c r="C332" s="299"/>
      <c r="D332" s="147"/>
      <c r="E332" s="22"/>
      <c r="F332" s="147"/>
      <c r="G332" s="288" t="e">
        <f t="shared" si="127"/>
        <v>#DIV/0!</v>
      </c>
      <c r="H332" s="22">
        <f t="shared" si="128"/>
        <v>26270.404000000017</v>
      </c>
      <c r="I332" s="22">
        <f t="shared" si="129"/>
        <v>-26270.404000000017</v>
      </c>
      <c r="J332" s="289" t="e">
        <f t="shared" si="130"/>
        <v>#DIV/0!</v>
      </c>
      <c r="K332" s="22">
        <f t="shared" si="131"/>
        <v>0</v>
      </c>
      <c r="L332" s="22">
        <f t="shared" si="132"/>
        <v>-5</v>
      </c>
      <c r="M332" s="22">
        <f t="shared" si="133"/>
        <v>5</v>
      </c>
      <c r="N332" s="22">
        <f t="shared" si="134"/>
        <v>0</v>
      </c>
      <c r="O332" s="22"/>
      <c r="P332" s="288" t="e">
        <f t="shared" si="135"/>
        <v>#DIV/0!</v>
      </c>
      <c r="Q332" s="22">
        <f t="shared" si="136"/>
        <v>-5</v>
      </c>
      <c r="R332" s="290"/>
      <c r="S332" s="290">
        <f t="shared" si="137"/>
        <v>-8664.9340000000047</v>
      </c>
      <c r="T332" s="290" t="e">
        <f t="shared" si="138"/>
        <v>#DIV/0!</v>
      </c>
      <c r="U332" s="290" t="e">
        <f t="shared" si="139"/>
        <v>#DIV/0!</v>
      </c>
      <c r="V332" s="22">
        <f t="shared" si="140"/>
        <v>17605.470000000012</v>
      </c>
      <c r="W332" s="288" t="e">
        <f t="shared" si="141"/>
        <v>#DIV/0!</v>
      </c>
      <c r="X332" s="288" t="e">
        <f t="shared" si="142"/>
        <v>#DIV/0!</v>
      </c>
      <c r="Y332" s="288" t="e">
        <f t="shared" si="143"/>
        <v>#DIV/0!</v>
      </c>
      <c r="Z332" s="291" t="e">
        <f t="shared" si="144"/>
        <v>#DIV/0!</v>
      </c>
      <c r="AA332" s="22">
        <f>SUM(L$2:L536)-SUM(AB$2:AB536)</f>
        <v>-26470.404000000017</v>
      </c>
      <c r="AB332" s="292"/>
      <c r="AC332" s="253" t="e">
        <f t="shared" si="145"/>
        <v>#DIV/0!</v>
      </c>
      <c r="AD332" s="253" t="e">
        <f t="shared" si="146"/>
        <v>#DIV/0!</v>
      </c>
    </row>
    <row r="333" spans="1:30" x14ac:dyDescent="0.25">
      <c r="A333" s="402"/>
      <c r="B333" s="287"/>
      <c r="C333" s="299"/>
      <c r="D333" s="147"/>
      <c r="E333" s="22"/>
      <c r="F333" s="147"/>
      <c r="G333" s="288" t="e">
        <f t="shared" si="127"/>
        <v>#DIV/0!</v>
      </c>
      <c r="H333" s="22">
        <f t="shared" si="128"/>
        <v>26275.404000000017</v>
      </c>
      <c r="I333" s="22">
        <f t="shared" si="129"/>
        <v>-26275.404000000017</v>
      </c>
      <c r="J333" s="289" t="e">
        <f t="shared" si="130"/>
        <v>#DIV/0!</v>
      </c>
      <c r="K333" s="22">
        <f t="shared" si="131"/>
        <v>0</v>
      </c>
      <c r="L333" s="22">
        <f t="shared" si="132"/>
        <v>-5</v>
      </c>
      <c r="M333" s="22">
        <f t="shared" si="133"/>
        <v>5</v>
      </c>
      <c r="N333" s="22">
        <f t="shared" si="134"/>
        <v>0</v>
      </c>
      <c r="O333" s="22"/>
      <c r="P333" s="288" t="e">
        <f t="shared" si="135"/>
        <v>#DIV/0!</v>
      </c>
      <c r="Q333" s="22">
        <f t="shared" si="136"/>
        <v>-5</v>
      </c>
      <c r="R333" s="290"/>
      <c r="S333" s="290">
        <f t="shared" si="137"/>
        <v>-8669.9340000000047</v>
      </c>
      <c r="T333" s="290" t="e">
        <f t="shared" si="138"/>
        <v>#DIV/0!</v>
      </c>
      <c r="U333" s="290" t="e">
        <f t="shared" si="139"/>
        <v>#DIV/0!</v>
      </c>
      <c r="V333" s="22">
        <f t="shared" si="140"/>
        <v>17605.470000000012</v>
      </c>
      <c r="W333" s="288" t="e">
        <f t="shared" si="141"/>
        <v>#DIV/0!</v>
      </c>
      <c r="X333" s="288" t="e">
        <f t="shared" si="142"/>
        <v>#DIV/0!</v>
      </c>
      <c r="Y333" s="288" t="e">
        <f t="shared" si="143"/>
        <v>#DIV/0!</v>
      </c>
      <c r="Z333" s="291" t="e">
        <f t="shared" si="144"/>
        <v>#DIV/0!</v>
      </c>
      <c r="AA333" s="22">
        <f>SUM(L$2:L537)-SUM(AB$2:AB537)</f>
        <v>-26470.404000000017</v>
      </c>
      <c r="AB333" s="292"/>
      <c r="AC333" s="253" t="e">
        <f t="shared" si="145"/>
        <v>#DIV/0!</v>
      </c>
      <c r="AD333" s="253" t="e">
        <f t="shared" si="146"/>
        <v>#DIV/0!</v>
      </c>
    </row>
    <row r="334" spans="1:30" x14ac:dyDescent="0.25">
      <c r="A334" s="402"/>
      <c r="B334" s="287"/>
      <c r="C334" s="299"/>
      <c r="D334" s="147"/>
      <c r="E334" s="22"/>
      <c r="F334" s="147"/>
      <c r="G334" s="288" t="e">
        <f t="shared" si="127"/>
        <v>#DIV/0!</v>
      </c>
      <c r="H334" s="22">
        <f t="shared" si="128"/>
        <v>26280.404000000017</v>
      </c>
      <c r="I334" s="22">
        <f t="shared" si="129"/>
        <v>-26280.404000000017</v>
      </c>
      <c r="J334" s="289" t="e">
        <f t="shared" si="130"/>
        <v>#DIV/0!</v>
      </c>
      <c r="K334" s="22">
        <f t="shared" si="131"/>
        <v>0</v>
      </c>
      <c r="L334" s="22">
        <f t="shared" si="132"/>
        <v>-5</v>
      </c>
      <c r="M334" s="22">
        <f t="shared" si="133"/>
        <v>5</v>
      </c>
      <c r="N334" s="22">
        <f t="shared" si="134"/>
        <v>0</v>
      </c>
      <c r="O334" s="22"/>
      <c r="P334" s="288" t="e">
        <f t="shared" si="135"/>
        <v>#DIV/0!</v>
      </c>
      <c r="Q334" s="22">
        <f t="shared" si="136"/>
        <v>-5</v>
      </c>
      <c r="R334" s="290"/>
      <c r="S334" s="290">
        <f t="shared" si="137"/>
        <v>-8674.9340000000047</v>
      </c>
      <c r="T334" s="290" t="e">
        <f t="shared" si="138"/>
        <v>#DIV/0!</v>
      </c>
      <c r="U334" s="290" t="e">
        <f t="shared" si="139"/>
        <v>#DIV/0!</v>
      </c>
      <c r="V334" s="22">
        <f t="shared" si="140"/>
        <v>17605.470000000012</v>
      </c>
      <c r="W334" s="288" t="e">
        <f t="shared" si="141"/>
        <v>#DIV/0!</v>
      </c>
      <c r="X334" s="288" t="e">
        <f t="shared" si="142"/>
        <v>#DIV/0!</v>
      </c>
      <c r="Y334" s="288" t="e">
        <f t="shared" si="143"/>
        <v>#DIV/0!</v>
      </c>
      <c r="Z334" s="291" t="e">
        <f t="shared" si="144"/>
        <v>#DIV/0!</v>
      </c>
      <c r="AA334" s="22">
        <f>SUM(L$2:L538)-SUM(AB$2:AB538)</f>
        <v>-26470.404000000017</v>
      </c>
      <c r="AB334" s="292"/>
      <c r="AC334" s="253" t="e">
        <f t="shared" si="145"/>
        <v>#DIV/0!</v>
      </c>
      <c r="AD334" s="253" t="e">
        <f t="shared" si="146"/>
        <v>#DIV/0!</v>
      </c>
    </row>
    <row r="335" spans="1:30" x14ac:dyDescent="0.25">
      <c r="A335" s="402"/>
      <c r="B335" s="287"/>
      <c r="C335" s="299"/>
      <c r="D335" s="147"/>
      <c r="E335" s="22"/>
      <c r="F335" s="147"/>
      <c r="G335" s="288" t="e">
        <f t="shared" si="127"/>
        <v>#DIV/0!</v>
      </c>
      <c r="H335" s="22">
        <f t="shared" si="128"/>
        <v>26285.404000000017</v>
      </c>
      <c r="I335" s="22">
        <f t="shared" si="129"/>
        <v>-26285.404000000017</v>
      </c>
      <c r="J335" s="289" t="e">
        <f t="shared" si="130"/>
        <v>#DIV/0!</v>
      </c>
      <c r="K335" s="22">
        <f t="shared" si="131"/>
        <v>0</v>
      </c>
      <c r="L335" s="22">
        <f t="shared" si="132"/>
        <v>-5</v>
      </c>
      <c r="M335" s="22">
        <f t="shared" si="133"/>
        <v>5</v>
      </c>
      <c r="N335" s="22">
        <f t="shared" si="134"/>
        <v>0</v>
      </c>
      <c r="O335" s="22"/>
      <c r="P335" s="288" t="e">
        <f t="shared" si="135"/>
        <v>#DIV/0!</v>
      </c>
      <c r="Q335" s="22">
        <f t="shared" si="136"/>
        <v>-5</v>
      </c>
      <c r="R335" s="290"/>
      <c r="S335" s="290">
        <f t="shared" si="137"/>
        <v>-8679.9340000000047</v>
      </c>
      <c r="T335" s="290" t="e">
        <f t="shared" si="138"/>
        <v>#DIV/0!</v>
      </c>
      <c r="U335" s="290" t="e">
        <f t="shared" si="139"/>
        <v>#DIV/0!</v>
      </c>
      <c r="V335" s="22">
        <f t="shared" si="140"/>
        <v>17605.470000000012</v>
      </c>
      <c r="W335" s="288" t="e">
        <f t="shared" si="141"/>
        <v>#DIV/0!</v>
      </c>
      <c r="X335" s="288" t="e">
        <f t="shared" si="142"/>
        <v>#DIV/0!</v>
      </c>
      <c r="Y335" s="288" t="e">
        <f t="shared" si="143"/>
        <v>#DIV/0!</v>
      </c>
      <c r="Z335" s="291" t="e">
        <f t="shared" si="144"/>
        <v>#DIV/0!</v>
      </c>
      <c r="AA335" s="22">
        <f>SUM(L$2:L539)-SUM(AB$2:AB539)</f>
        <v>-26470.404000000017</v>
      </c>
      <c r="AB335" s="292"/>
      <c r="AC335" s="253" t="e">
        <f t="shared" si="145"/>
        <v>#DIV/0!</v>
      </c>
      <c r="AD335" s="253" t="e">
        <f t="shared" si="146"/>
        <v>#DIV/0!</v>
      </c>
    </row>
    <row r="336" spans="1:30" x14ac:dyDescent="0.25">
      <c r="A336" s="402"/>
      <c r="B336" s="287"/>
      <c r="C336" s="299"/>
      <c r="D336" s="147"/>
      <c r="E336" s="22"/>
      <c r="F336" s="147"/>
      <c r="G336" s="288" t="e">
        <f t="shared" si="127"/>
        <v>#DIV/0!</v>
      </c>
      <c r="H336" s="22">
        <f t="shared" si="128"/>
        <v>26290.404000000017</v>
      </c>
      <c r="I336" s="22">
        <f t="shared" si="129"/>
        <v>-26290.404000000017</v>
      </c>
      <c r="J336" s="289" t="e">
        <f t="shared" si="130"/>
        <v>#DIV/0!</v>
      </c>
      <c r="K336" s="22">
        <f t="shared" si="131"/>
        <v>0</v>
      </c>
      <c r="L336" s="22">
        <f t="shared" si="132"/>
        <v>-5</v>
      </c>
      <c r="M336" s="22">
        <f t="shared" si="133"/>
        <v>5</v>
      </c>
      <c r="N336" s="22">
        <f t="shared" si="134"/>
        <v>0</v>
      </c>
      <c r="O336" s="22"/>
      <c r="P336" s="288" t="e">
        <f t="shared" si="135"/>
        <v>#DIV/0!</v>
      </c>
      <c r="Q336" s="22">
        <f t="shared" si="136"/>
        <v>-5</v>
      </c>
      <c r="R336" s="290"/>
      <c r="S336" s="290">
        <f t="shared" si="137"/>
        <v>-8684.9340000000047</v>
      </c>
      <c r="T336" s="290" t="e">
        <f t="shared" si="138"/>
        <v>#DIV/0!</v>
      </c>
      <c r="U336" s="290" t="e">
        <f t="shared" si="139"/>
        <v>#DIV/0!</v>
      </c>
      <c r="V336" s="22">
        <f t="shared" si="140"/>
        <v>17605.470000000012</v>
      </c>
      <c r="W336" s="288" t="e">
        <f t="shared" si="141"/>
        <v>#DIV/0!</v>
      </c>
      <c r="X336" s="288" t="e">
        <f t="shared" si="142"/>
        <v>#DIV/0!</v>
      </c>
      <c r="Y336" s="288" t="e">
        <f t="shared" si="143"/>
        <v>#DIV/0!</v>
      </c>
      <c r="Z336" s="291" t="e">
        <f t="shared" si="144"/>
        <v>#DIV/0!</v>
      </c>
      <c r="AA336" s="22">
        <f>SUM(L$2:L540)-SUM(AB$2:AB540)</f>
        <v>-26470.404000000017</v>
      </c>
      <c r="AB336" s="292"/>
      <c r="AC336" s="253" t="e">
        <f t="shared" si="145"/>
        <v>#DIV/0!</v>
      </c>
      <c r="AD336" s="253" t="e">
        <f t="shared" si="146"/>
        <v>#DIV/0!</v>
      </c>
    </row>
    <row r="337" spans="1:30" x14ac:dyDescent="0.25">
      <c r="A337" s="402"/>
      <c r="B337" s="287"/>
      <c r="C337" s="299"/>
      <c r="D337" s="147"/>
      <c r="E337" s="22"/>
      <c r="F337" s="147"/>
      <c r="G337" s="288" t="e">
        <f t="shared" si="127"/>
        <v>#DIV/0!</v>
      </c>
      <c r="H337" s="22">
        <f t="shared" si="128"/>
        <v>26295.404000000017</v>
      </c>
      <c r="I337" s="22">
        <f t="shared" si="129"/>
        <v>-26295.404000000017</v>
      </c>
      <c r="J337" s="289" t="e">
        <f t="shared" si="130"/>
        <v>#DIV/0!</v>
      </c>
      <c r="K337" s="22">
        <f t="shared" si="131"/>
        <v>0</v>
      </c>
      <c r="L337" s="22">
        <f t="shared" si="132"/>
        <v>-5</v>
      </c>
      <c r="M337" s="22">
        <f t="shared" si="133"/>
        <v>5</v>
      </c>
      <c r="N337" s="22">
        <f t="shared" si="134"/>
        <v>0</v>
      </c>
      <c r="O337" s="22"/>
      <c r="P337" s="288" t="e">
        <f t="shared" si="135"/>
        <v>#DIV/0!</v>
      </c>
      <c r="Q337" s="22">
        <f t="shared" si="136"/>
        <v>-5</v>
      </c>
      <c r="R337" s="290"/>
      <c r="S337" s="290">
        <f t="shared" si="137"/>
        <v>-8689.9340000000047</v>
      </c>
      <c r="T337" s="290" t="e">
        <f t="shared" si="138"/>
        <v>#DIV/0!</v>
      </c>
      <c r="U337" s="290" t="e">
        <f t="shared" si="139"/>
        <v>#DIV/0!</v>
      </c>
      <c r="V337" s="22">
        <f t="shared" si="140"/>
        <v>17605.470000000012</v>
      </c>
      <c r="W337" s="288" t="e">
        <f t="shared" si="141"/>
        <v>#DIV/0!</v>
      </c>
      <c r="X337" s="288" t="e">
        <f t="shared" si="142"/>
        <v>#DIV/0!</v>
      </c>
      <c r="Y337" s="288" t="e">
        <f t="shared" si="143"/>
        <v>#DIV/0!</v>
      </c>
      <c r="Z337" s="291" t="e">
        <f t="shared" si="144"/>
        <v>#DIV/0!</v>
      </c>
      <c r="AA337" s="22">
        <f>SUM(L$2:L541)-SUM(AB$2:AB541)</f>
        <v>-26470.404000000017</v>
      </c>
      <c r="AB337" s="292"/>
      <c r="AC337" s="253" t="e">
        <f t="shared" si="145"/>
        <v>#DIV/0!</v>
      </c>
      <c r="AD337" s="253" t="e">
        <f t="shared" si="146"/>
        <v>#DIV/0!</v>
      </c>
    </row>
    <row r="338" spans="1:30" x14ac:dyDescent="0.25">
      <c r="A338" s="402"/>
      <c r="B338" s="287"/>
      <c r="C338" s="299"/>
      <c r="D338" s="147"/>
      <c r="E338" s="22"/>
      <c r="F338" s="147"/>
      <c r="G338" s="288" t="e">
        <f t="shared" si="127"/>
        <v>#DIV/0!</v>
      </c>
      <c r="H338" s="22">
        <f t="shared" si="128"/>
        <v>26300.404000000017</v>
      </c>
      <c r="I338" s="22">
        <f t="shared" si="129"/>
        <v>-26300.404000000017</v>
      </c>
      <c r="J338" s="289" t="e">
        <f t="shared" si="130"/>
        <v>#DIV/0!</v>
      </c>
      <c r="K338" s="22">
        <f t="shared" si="131"/>
        <v>0</v>
      </c>
      <c r="L338" s="22">
        <f t="shared" si="132"/>
        <v>-5</v>
      </c>
      <c r="M338" s="22">
        <f t="shared" si="133"/>
        <v>5</v>
      </c>
      <c r="N338" s="22">
        <f t="shared" si="134"/>
        <v>0</v>
      </c>
      <c r="O338" s="22"/>
      <c r="P338" s="288" t="e">
        <f t="shared" si="135"/>
        <v>#DIV/0!</v>
      </c>
      <c r="Q338" s="22">
        <f t="shared" si="136"/>
        <v>-5</v>
      </c>
      <c r="R338" s="290"/>
      <c r="S338" s="290">
        <f t="shared" si="137"/>
        <v>-8694.9340000000047</v>
      </c>
      <c r="T338" s="290" t="e">
        <f t="shared" si="138"/>
        <v>#DIV/0!</v>
      </c>
      <c r="U338" s="290" t="e">
        <f t="shared" si="139"/>
        <v>#DIV/0!</v>
      </c>
      <c r="V338" s="22">
        <f t="shared" si="140"/>
        <v>17605.470000000012</v>
      </c>
      <c r="W338" s="288" t="e">
        <f t="shared" si="141"/>
        <v>#DIV/0!</v>
      </c>
      <c r="X338" s="288" t="e">
        <f t="shared" si="142"/>
        <v>#DIV/0!</v>
      </c>
      <c r="Y338" s="288" t="e">
        <f t="shared" si="143"/>
        <v>#DIV/0!</v>
      </c>
      <c r="Z338" s="291" t="e">
        <f t="shared" si="144"/>
        <v>#DIV/0!</v>
      </c>
      <c r="AA338" s="22">
        <f>SUM(L$2:L542)-SUM(AB$2:AB542)</f>
        <v>-26470.404000000017</v>
      </c>
      <c r="AB338" s="292"/>
      <c r="AC338" s="253" t="e">
        <f t="shared" si="145"/>
        <v>#DIV/0!</v>
      </c>
      <c r="AD338" s="253" t="e">
        <f t="shared" si="146"/>
        <v>#DIV/0!</v>
      </c>
    </row>
    <row r="339" spans="1:30" x14ac:dyDescent="0.25">
      <c r="A339" s="402"/>
      <c r="B339" s="287"/>
      <c r="C339" s="299"/>
      <c r="D339" s="147"/>
      <c r="E339" s="22"/>
      <c r="F339" s="147"/>
      <c r="G339" s="288" t="e">
        <f t="shared" si="127"/>
        <v>#DIV/0!</v>
      </c>
      <c r="H339" s="22">
        <f t="shared" si="128"/>
        <v>26305.404000000017</v>
      </c>
      <c r="I339" s="22">
        <f t="shared" si="129"/>
        <v>-26305.404000000017</v>
      </c>
      <c r="J339" s="289" t="e">
        <f t="shared" si="130"/>
        <v>#DIV/0!</v>
      </c>
      <c r="K339" s="22">
        <f t="shared" si="131"/>
        <v>0</v>
      </c>
      <c r="L339" s="22">
        <f t="shared" si="132"/>
        <v>-5</v>
      </c>
      <c r="M339" s="22">
        <f t="shared" si="133"/>
        <v>5</v>
      </c>
      <c r="N339" s="22">
        <f t="shared" si="134"/>
        <v>0</v>
      </c>
      <c r="O339" s="22"/>
      <c r="P339" s="288" t="e">
        <f t="shared" si="135"/>
        <v>#DIV/0!</v>
      </c>
      <c r="Q339" s="22">
        <f t="shared" si="136"/>
        <v>-5</v>
      </c>
      <c r="R339" s="290"/>
      <c r="S339" s="290">
        <f t="shared" si="137"/>
        <v>-8699.9340000000047</v>
      </c>
      <c r="T339" s="290" t="e">
        <f t="shared" si="138"/>
        <v>#DIV/0!</v>
      </c>
      <c r="U339" s="290" t="e">
        <f t="shared" si="139"/>
        <v>#DIV/0!</v>
      </c>
      <c r="V339" s="22">
        <f t="shared" si="140"/>
        <v>17605.470000000012</v>
      </c>
      <c r="W339" s="288" t="e">
        <f t="shared" si="141"/>
        <v>#DIV/0!</v>
      </c>
      <c r="X339" s="288" t="e">
        <f t="shared" si="142"/>
        <v>#DIV/0!</v>
      </c>
      <c r="Y339" s="288" t="e">
        <f t="shared" si="143"/>
        <v>#DIV/0!</v>
      </c>
      <c r="Z339" s="291" t="e">
        <f t="shared" si="144"/>
        <v>#DIV/0!</v>
      </c>
      <c r="AA339" s="22">
        <f>SUM(L$2:L543)-SUM(AB$2:AB543)</f>
        <v>-26470.404000000017</v>
      </c>
      <c r="AB339" s="292"/>
      <c r="AC339" s="253" t="e">
        <f t="shared" si="145"/>
        <v>#DIV/0!</v>
      </c>
      <c r="AD339" s="253" t="e">
        <f t="shared" si="146"/>
        <v>#DIV/0!</v>
      </c>
    </row>
    <row r="340" spans="1:30" x14ac:dyDescent="0.25">
      <c r="A340" s="402"/>
      <c r="B340" s="287"/>
      <c r="C340" s="299"/>
      <c r="D340" s="147"/>
      <c r="E340" s="22"/>
      <c r="F340" s="147"/>
      <c r="G340" s="288" t="e">
        <f t="shared" si="127"/>
        <v>#DIV/0!</v>
      </c>
      <c r="H340" s="22">
        <f t="shared" si="128"/>
        <v>26310.404000000017</v>
      </c>
      <c r="I340" s="22">
        <f t="shared" si="129"/>
        <v>-26310.404000000017</v>
      </c>
      <c r="J340" s="289" t="e">
        <f t="shared" si="130"/>
        <v>#DIV/0!</v>
      </c>
      <c r="K340" s="22">
        <f t="shared" si="131"/>
        <v>0</v>
      </c>
      <c r="L340" s="22">
        <f t="shared" si="132"/>
        <v>-5</v>
      </c>
      <c r="M340" s="22">
        <f t="shared" si="133"/>
        <v>5</v>
      </c>
      <c r="N340" s="22">
        <f t="shared" si="134"/>
        <v>0</v>
      </c>
      <c r="O340" s="22"/>
      <c r="P340" s="288" t="e">
        <f t="shared" si="135"/>
        <v>#DIV/0!</v>
      </c>
      <c r="Q340" s="22">
        <f t="shared" si="136"/>
        <v>-5</v>
      </c>
      <c r="R340" s="290"/>
      <c r="S340" s="290">
        <f t="shared" si="137"/>
        <v>-8704.9340000000047</v>
      </c>
      <c r="T340" s="290" t="e">
        <f t="shared" si="138"/>
        <v>#DIV/0!</v>
      </c>
      <c r="U340" s="290" t="e">
        <f t="shared" si="139"/>
        <v>#DIV/0!</v>
      </c>
      <c r="V340" s="22">
        <f t="shared" si="140"/>
        <v>17605.470000000012</v>
      </c>
      <c r="W340" s="288" t="e">
        <f t="shared" si="141"/>
        <v>#DIV/0!</v>
      </c>
      <c r="X340" s="288" t="e">
        <f t="shared" si="142"/>
        <v>#DIV/0!</v>
      </c>
      <c r="Y340" s="288" t="e">
        <f t="shared" si="143"/>
        <v>#DIV/0!</v>
      </c>
      <c r="Z340" s="291" t="e">
        <f t="shared" si="144"/>
        <v>#DIV/0!</v>
      </c>
      <c r="AA340" s="22">
        <f>SUM(L$2:L544)-SUM(AB$2:AB544)</f>
        <v>-26470.404000000017</v>
      </c>
      <c r="AB340" s="292"/>
      <c r="AC340" s="253" t="e">
        <f t="shared" si="145"/>
        <v>#DIV/0!</v>
      </c>
      <c r="AD340" s="253" t="e">
        <f t="shared" si="146"/>
        <v>#DIV/0!</v>
      </c>
    </row>
    <row r="341" spans="1:30" x14ac:dyDescent="0.25">
      <c r="A341" s="402"/>
      <c r="B341" s="287"/>
      <c r="C341" s="299"/>
      <c r="D341" s="147"/>
      <c r="E341" s="22"/>
      <c r="F341" s="147"/>
      <c r="G341" s="288" t="e">
        <f t="shared" si="127"/>
        <v>#DIV/0!</v>
      </c>
      <c r="H341" s="22">
        <f t="shared" si="128"/>
        <v>26315.404000000017</v>
      </c>
      <c r="I341" s="22">
        <f t="shared" si="129"/>
        <v>-26315.404000000017</v>
      </c>
      <c r="J341" s="289" t="e">
        <f t="shared" si="130"/>
        <v>#DIV/0!</v>
      </c>
      <c r="K341" s="22">
        <f t="shared" si="131"/>
        <v>0</v>
      </c>
      <c r="L341" s="22">
        <f t="shared" si="132"/>
        <v>-5</v>
      </c>
      <c r="M341" s="22">
        <f t="shared" si="133"/>
        <v>5</v>
      </c>
      <c r="N341" s="22">
        <f t="shared" si="134"/>
        <v>0</v>
      </c>
      <c r="O341" s="22"/>
      <c r="P341" s="288" t="e">
        <f t="shared" si="135"/>
        <v>#DIV/0!</v>
      </c>
      <c r="Q341" s="22">
        <f t="shared" si="136"/>
        <v>-5</v>
      </c>
      <c r="R341" s="290"/>
      <c r="S341" s="290">
        <f t="shared" si="137"/>
        <v>-8709.9340000000047</v>
      </c>
      <c r="T341" s="290" t="e">
        <f t="shared" si="138"/>
        <v>#DIV/0!</v>
      </c>
      <c r="U341" s="290" t="e">
        <f t="shared" si="139"/>
        <v>#DIV/0!</v>
      </c>
      <c r="V341" s="22">
        <f t="shared" si="140"/>
        <v>17605.470000000012</v>
      </c>
      <c r="W341" s="288" t="e">
        <f t="shared" si="141"/>
        <v>#DIV/0!</v>
      </c>
      <c r="X341" s="288" t="e">
        <f t="shared" si="142"/>
        <v>#DIV/0!</v>
      </c>
      <c r="Y341" s="288" t="e">
        <f t="shared" si="143"/>
        <v>#DIV/0!</v>
      </c>
      <c r="Z341" s="291" t="e">
        <f t="shared" si="144"/>
        <v>#DIV/0!</v>
      </c>
      <c r="AA341" s="22">
        <f>SUM(L$2:L545)-SUM(AB$2:AB545)</f>
        <v>-26470.404000000017</v>
      </c>
      <c r="AB341" s="292"/>
      <c r="AC341" s="253" t="e">
        <f t="shared" si="145"/>
        <v>#DIV/0!</v>
      </c>
      <c r="AD341" s="253" t="e">
        <f t="shared" si="146"/>
        <v>#DIV/0!</v>
      </c>
    </row>
    <row r="342" spans="1:30" x14ac:dyDescent="0.25">
      <c r="A342" s="402"/>
      <c r="B342" s="287"/>
      <c r="C342" s="299"/>
      <c r="D342" s="147"/>
      <c r="E342" s="22"/>
      <c r="F342" s="147"/>
      <c r="G342" s="288" t="e">
        <f t="shared" si="127"/>
        <v>#DIV/0!</v>
      </c>
      <c r="H342" s="22">
        <f t="shared" si="128"/>
        <v>26320.404000000017</v>
      </c>
      <c r="I342" s="22">
        <f t="shared" si="129"/>
        <v>-26320.404000000017</v>
      </c>
      <c r="J342" s="289" t="e">
        <f t="shared" si="130"/>
        <v>#DIV/0!</v>
      </c>
      <c r="K342" s="22">
        <f t="shared" si="131"/>
        <v>0</v>
      </c>
      <c r="L342" s="22">
        <f t="shared" si="132"/>
        <v>-5</v>
      </c>
      <c r="M342" s="22">
        <f t="shared" si="133"/>
        <v>5</v>
      </c>
      <c r="N342" s="22">
        <f t="shared" si="134"/>
        <v>0</v>
      </c>
      <c r="O342" s="22"/>
      <c r="P342" s="288" t="e">
        <f t="shared" si="135"/>
        <v>#DIV/0!</v>
      </c>
      <c r="Q342" s="22">
        <f t="shared" si="136"/>
        <v>-5</v>
      </c>
      <c r="R342" s="290"/>
      <c r="S342" s="290">
        <f t="shared" si="137"/>
        <v>-8714.9340000000047</v>
      </c>
      <c r="T342" s="290" t="e">
        <f t="shared" si="138"/>
        <v>#DIV/0!</v>
      </c>
      <c r="U342" s="290" t="e">
        <f t="shared" si="139"/>
        <v>#DIV/0!</v>
      </c>
      <c r="V342" s="22">
        <f t="shared" si="140"/>
        <v>17605.470000000012</v>
      </c>
      <c r="W342" s="288" t="e">
        <f t="shared" si="141"/>
        <v>#DIV/0!</v>
      </c>
      <c r="X342" s="288" t="e">
        <f t="shared" si="142"/>
        <v>#DIV/0!</v>
      </c>
      <c r="Y342" s="288" t="e">
        <f t="shared" si="143"/>
        <v>#DIV/0!</v>
      </c>
      <c r="Z342" s="291" t="e">
        <f t="shared" si="144"/>
        <v>#DIV/0!</v>
      </c>
      <c r="AA342" s="22">
        <f>SUM(L$2:L546)-SUM(AB$2:AB546)</f>
        <v>-26470.404000000017</v>
      </c>
      <c r="AB342" s="292"/>
      <c r="AC342" s="253" t="e">
        <f t="shared" si="145"/>
        <v>#DIV/0!</v>
      </c>
      <c r="AD342" s="253" t="e">
        <f t="shared" si="146"/>
        <v>#DIV/0!</v>
      </c>
    </row>
    <row r="343" spans="1:30" x14ac:dyDescent="0.25">
      <c r="A343" s="402"/>
      <c r="B343" s="287"/>
      <c r="C343" s="299"/>
      <c r="D343" s="147"/>
      <c r="E343" s="22"/>
      <c r="F343" s="147"/>
      <c r="G343" s="288" t="e">
        <f t="shared" si="127"/>
        <v>#DIV/0!</v>
      </c>
      <c r="H343" s="22">
        <f t="shared" si="128"/>
        <v>26325.404000000017</v>
      </c>
      <c r="I343" s="22">
        <f t="shared" si="129"/>
        <v>-26325.404000000017</v>
      </c>
      <c r="J343" s="289" t="e">
        <f t="shared" si="130"/>
        <v>#DIV/0!</v>
      </c>
      <c r="K343" s="22">
        <f t="shared" si="131"/>
        <v>0</v>
      </c>
      <c r="L343" s="22">
        <f t="shared" si="132"/>
        <v>-5</v>
      </c>
      <c r="M343" s="22">
        <f t="shared" si="133"/>
        <v>5</v>
      </c>
      <c r="N343" s="22">
        <f t="shared" si="134"/>
        <v>0</v>
      </c>
      <c r="O343" s="22"/>
      <c r="P343" s="288" t="e">
        <f t="shared" si="135"/>
        <v>#DIV/0!</v>
      </c>
      <c r="Q343" s="22">
        <f t="shared" si="136"/>
        <v>-5</v>
      </c>
      <c r="R343" s="290"/>
      <c r="S343" s="290">
        <f t="shared" si="137"/>
        <v>-8719.9340000000047</v>
      </c>
      <c r="T343" s="290" t="e">
        <f t="shared" si="138"/>
        <v>#DIV/0!</v>
      </c>
      <c r="U343" s="290" t="e">
        <f t="shared" si="139"/>
        <v>#DIV/0!</v>
      </c>
      <c r="V343" s="22">
        <f t="shared" si="140"/>
        <v>17605.470000000012</v>
      </c>
      <c r="W343" s="288" t="e">
        <f t="shared" si="141"/>
        <v>#DIV/0!</v>
      </c>
      <c r="X343" s="288" t="e">
        <f t="shared" si="142"/>
        <v>#DIV/0!</v>
      </c>
      <c r="Y343" s="288" t="e">
        <f t="shared" si="143"/>
        <v>#DIV/0!</v>
      </c>
      <c r="Z343" s="291" t="e">
        <f t="shared" si="144"/>
        <v>#DIV/0!</v>
      </c>
      <c r="AA343" s="22">
        <f>SUM(L$2:L547)-SUM(AB$2:AB547)</f>
        <v>-26470.404000000017</v>
      </c>
      <c r="AB343" s="292"/>
      <c r="AC343" s="253" t="e">
        <f t="shared" si="145"/>
        <v>#DIV/0!</v>
      </c>
      <c r="AD343" s="253" t="e">
        <f t="shared" si="146"/>
        <v>#DIV/0!</v>
      </c>
    </row>
    <row r="344" spans="1:30" x14ac:dyDescent="0.25">
      <c r="A344" s="402"/>
      <c r="B344" s="287"/>
      <c r="C344" s="299"/>
      <c r="D344" s="147"/>
      <c r="E344" s="22"/>
      <c r="F344" s="147"/>
      <c r="G344" s="288" t="e">
        <f t="shared" si="127"/>
        <v>#DIV/0!</v>
      </c>
      <c r="H344" s="22">
        <f t="shared" si="128"/>
        <v>26330.404000000017</v>
      </c>
      <c r="I344" s="22">
        <f t="shared" si="129"/>
        <v>-26330.404000000017</v>
      </c>
      <c r="J344" s="289" t="e">
        <f t="shared" si="130"/>
        <v>#DIV/0!</v>
      </c>
      <c r="K344" s="22">
        <f t="shared" si="131"/>
        <v>0</v>
      </c>
      <c r="L344" s="22">
        <f t="shared" si="132"/>
        <v>-5</v>
      </c>
      <c r="M344" s="22">
        <f t="shared" si="133"/>
        <v>5</v>
      </c>
      <c r="N344" s="22">
        <f t="shared" si="134"/>
        <v>0</v>
      </c>
      <c r="O344" s="22"/>
      <c r="P344" s="288" t="e">
        <f t="shared" si="135"/>
        <v>#DIV/0!</v>
      </c>
      <c r="Q344" s="22">
        <f t="shared" si="136"/>
        <v>-5</v>
      </c>
      <c r="R344" s="290"/>
      <c r="S344" s="290">
        <f t="shared" si="137"/>
        <v>-8724.9340000000047</v>
      </c>
      <c r="T344" s="290" t="e">
        <f t="shared" si="138"/>
        <v>#DIV/0!</v>
      </c>
      <c r="U344" s="290" t="e">
        <f t="shared" si="139"/>
        <v>#DIV/0!</v>
      </c>
      <c r="V344" s="22">
        <f t="shared" si="140"/>
        <v>17605.470000000012</v>
      </c>
      <c r="W344" s="288" t="e">
        <f t="shared" si="141"/>
        <v>#DIV/0!</v>
      </c>
      <c r="X344" s="288" t="e">
        <f t="shared" si="142"/>
        <v>#DIV/0!</v>
      </c>
      <c r="Y344" s="288" t="e">
        <f t="shared" si="143"/>
        <v>#DIV/0!</v>
      </c>
      <c r="Z344" s="291" t="e">
        <f t="shared" si="144"/>
        <v>#DIV/0!</v>
      </c>
      <c r="AA344" s="22">
        <f>SUM(L$2:L548)-SUM(AB$2:AB548)</f>
        <v>-26470.404000000017</v>
      </c>
      <c r="AB344" s="292"/>
      <c r="AC344" s="253" t="e">
        <f t="shared" si="145"/>
        <v>#DIV/0!</v>
      </c>
      <c r="AD344" s="253" t="e">
        <f t="shared" si="146"/>
        <v>#DIV/0!</v>
      </c>
    </row>
    <row r="345" spans="1:30" x14ac:dyDescent="0.25">
      <c r="A345" s="402"/>
      <c r="B345" s="287"/>
      <c r="C345" s="299"/>
      <c r="D345" s="147"/>
      <c r="E345" s="22"/>
      <c r="F345" s="147"/>
      <c r="G345" s="288" t="e">
        <f t="shared" si="127"/>
        <v>#DIV/0!</v>
      </c>
      <c r="H345" s="22">
        <f t="shared" si="128"/>
        <v>26335.404000000017</v>
      </c>
      <c r="I345" s="22">
        <f t="shared" si="129"/>
        <v>-26335.404000000017</v>
      </c>
      <c r="J345" s="289" t="e">
        <f t="shared" si="130"/>
        <v>#DIV/0!</v>
      </c>
      <c r="K345" s="22">
        <f t="shared" si="131"/>
        <v>0</v>
      </c>
      <c r="L345" s="22">
        <f t="shared" si="132"/>
        <v>-5</v>
      </c>
      <c r="M345" s="22">
        <f t="shared" si="133"/>
        <v>5</v>
      </c>
      <c r="N345" s="22">
        <f t="shared" si="134"/>
        <v>0</v>
      </c>
      <c r="O345" s="22"/>
      <c r="P345" s="288" t="e">
        <f t="shared" si="135"/>
        <v>#DIV/0!</v>
      </c>
      <c r="Q345" s="22">
        <f t="shared" si="136"/>
        <v>-5</v>
      </c>
      <c r="R345" s="290"/>
      <c r="S345" s="290">
        <f t="shared" si="137"/>
        <v>-8729.9340000000047</v>
      </c>
      <c r="T345" s="290" t="e">
        <f t="shared" si="138"/>
        <v>#DIV/0!</v>
      </c>
      <c r="U345" s="290" t="e">
        <f t="shared" si="139"/>
        <v>#DIV/0!</v>
      </c>
      <c r="V345" s="22">
        <f t="shared" si="140"/>
        <v>17605.470000000012</v>
      </c>
      <c r="W345" s="288" t="e">
        <f t="shared" si="141"/>
        <v>#DIV/0!</v>
      </c>
      <c r="X345" s="288" t="e">
        <f t="shared" si="142"/>
        <v>#DIV/0!</v>
      </c>
      <c r="Y345" s="288" t="e">
        <f t="shared" si="143"/>
        <v>#DIV/0!</v>
      </c>
      <c r="Z345" s="291" t="e">
        <f t="shared" si="144"/>
        <v>#DIV/0!</v>
      </c>
      <c r="AA345" s="22">
        <f>SUM(L$2:L549)-SUM(AB$2:AB549)</f>
        <v>-26470.404000000017</v>
      </c>
      <c r="AB345" s="292"/>
      <c r="AC345" s="253" t="e">
        <f t="shared" si="145"/>
        <v>#DIV/0!</v>
      </c>
      <c r="AD345" s="253" t="e">
        <f t="shared" si="146"/>
        <v>#DIV/0!</v>
      </c>
    </row>
    <row r="346" spans="1:30" x14ac:dyDescent="0.25">
      <c r="A346" s="402"/>
      <c r="B346" s="287"/>
      <c r="C346" s="299"/>
      <c r="D346" s="147"/>
      <c r="E346" s="22"/>
      <c r="F346" s="147"/>
      <c r="G346" s="288" t="e">
        <f t="shared" si="127"/>
        <v>#DIV/0!</v>
      </c>
      <c r="H346" s="22">
        <f t="shared" si="128"/>
        <v>26340.404000000017</v>
      </c>
      <c r="I346" s="22">
        <f t="shared" si="129"/>
        <v>-26340.404000000017</v>
      </c>
      <c r="J346" s="289" t="e">
        <f t="shared" si="130"/>
        <v>#DIV/0!</v>
      </c>
      <c r="K346" s="22">
        <f t="shared" si="131"/>
        <v>0</v>
      </c>
      <c r="L346" s="22">
        <f t="shared" si="132"/>
        <v>-5</v>
      </c>
      <c r="M346" s="22">
        <f t="shared" si="133"/>
        <v>5</v>
      </c>
      <c r="N346" s="22">
        <f t="shared" si="134"/>
        <v>0</v>
      </c>
      <c r="O346" s="22"/>
      <c r="P346" s="288" t="e">
        <f t="shared" si="135"/>
        <v>#DIV/0!</v>
      </c>
      <c r="Q346" s="22">
        <f t="shared" si="136"/>
        <v>-5</v>
      </c>
      <c r="R346" s="290"/>
      <c r="S346" s="290">
        <f t="shared" si="137"/>
        <v>-8734.9340000000047</v>
      </c>
      <c r="T346" s="290" t="e">
        <f t="shared" si="138"/>
        <v>#DIV/0!</v>
      </c>
      <c r="U346" s="290" t="e">
        <f t="shared" si="139"/>
        <v>#DIV/0!</v>
      </c>
      <c r="V346" s="22">
        <f t="shared" si="140"/>
        <v>17605.470000000012</v>
      </c>
      <c r="W346" s="288" t="e">
        <f t="shared" si="141"/>
        <v>#DIV/0!</v>
      </c>
      <c r="X346" s="288" t="e">
        <f t="shared" si="142"/>
        <v>#DIV/0!</v>
      </c>
      <c r="Y346" s="288" t="e">
        <f t="shared" si="143"/>
        <v>#DIV/0!</v>
      </c>
      <c r="Z346" s="291" t="e">
        <f t="shared" si="144"/>
        <v>#DIV/0!</v>
      </c>
      <c r="AA346" s="22">
        <f>SUM(L$2:L550)-SUM(AB$2:AB550)</f>
        <v>-26470.404000000017</v>
      </c>
      <c r="AB346" s="292"/>
      <c r="AC346" s="253" t="e">
        <f t="shared" si="145"/>
        <v>#DIV/0!</v>
      </c>
      <c r="AD346" s="253" t="e">
        <f t="shared" si="146"/>
        <v>#DIV/0!</v>
      </c>
    </row>
    <row r="347" spans="1:30" x14ac:dyDescent="0.25">
      <c r="A347" s="402"/>
      <c r="B347" s="287"/>
      <c r="C347" s="299"/>
      <c r="D347" s="147"/>
      <c r="E347" s="22"/>
      <c r="F347" s="147"/>
      <c r="G347" s="288" t="e">
        <f t="shared" si="127"/>
        <v>#DIV/0!</v>
      </c>
      <c r="H347" s="22">
        <f t="shared" si="128"/>
        <v>26345.404000000017</v>
      </c>
      <c r="I347" s="22">
        <f t="shared" si="129"/>
        <v>-26345.404000000017</v>
      </c>
      <c r="J347" s="289" t="e">
        <f t="shared" si="130"/>
        <v>#DIV/0!</v>
      </c>
      <c r="K347" s="22">
        <f t="shared" si="131"/>
        <v>0</v>
      </c>
      <c r="L347" s="22">
        <f t="shared" si="132"/>
        <v>-5</v>
      </c>
      <c r="M347" s="22">
        <f t="shared" si="133"/>
        <v>5</v>
      </c>
      <c r="N347" s="22">
        <f t="shared" si="134"/>
        <v>0</v>
      </c>
      <c r="O347" s="22"/>
      <c r="P347" s="288" t="e">
        <f t="shared" si="135"/>
        <v>#DIV/0!</v>
      </c>
      <c r="Q347" s="22">
        <f t="shared" si="136"/>
        <v>-5</v>
      </c>
      <c r="R347" s="290"/>
      <c r="S347" s="290">
        <f t="shared" si="137"/>
        <v>-8739.9340000000047</v>
      </c>
      <c r="T347" s="290" t="e">
        <f t="shared" si="138"/>
        <v>#DIV/0!</v>
      </c>
      <c r="U347" s="290" t="e">
        <f t="shared" si="139"/>
        <v>#DIV/0!</v>
      </c>
      <c r="V347" s="22">
        <f t="shared" si="140"/>
        <v>17605.470000000012</v>
      </c>
      <c r="W347" s="288" t="e">
        <f t="shared" si="141"/>
        <v>#DIV/0!</v>
      </c>
      <c r="X347" s="288" t="e">
        <f t="shared" si="142"/>
        <v>#DIV/0!</v>
      </c>
      <c r="Y347" s="288" t="e">
        <f t="shared" si="143"/>
        <v>#DIV/0!</v>
      </c>
      <c r="Z347" s="291" t="e">
        <f t="shared" si="144"/>
        <v>#DIV/0!</v>
      </c>
      <c r="AA347" s="22">
        <f>SUM(L$2:L551)-SUM(AB$2:AB551)</f>
        <v>-26470.404000000017</v>
      </c>
      <c r="AB347" s="292"/>
      <c r="AC347" s="253" t="e">
        <f t="shared" si="145"/>
        <v>#DIV/0!</v>
      </c>
      <c r="AD347" s="253" t="e">
        <f t="shared" si="146"/>
        <v>#DIV/0!</v>
      </c>
    </row>
    <row r="348" spans="1:30" x14ac:dyDescent="0.25">
      <c r="A348" s="402"/>
      <c r="B348" s="287"/>
      <c r="C348" s="299"/>
      <c r="D348" s="147"/>
      <c r="E348" s="22"/>
      <c r="F348" s="147"/>
      <c r="G348" s="288" t="e">
        <f t="shared" si="127"/>
        <v>#DIV/0!</v>
      </c>
      <c r="H348" s="22">
        <f t="shared" si="128"/>
        <v>26350.404000000017</v>
      </c>
      <c r="I348" s="22">
        <f t="shared" si="129"/>
        <v>-26350.404000000017</v>
      </c>
      <c r="J348" s="289" t="e">
        <f t="shared" si="130"/>
        <v>#DIV/0!</v>
      </c>
      <c r="K348" s="22">
        <f t="shared" si="131"/>
        <v>0</v>
      </c>
      <c r="L348" s="22">
        <f t="shared" si="132"/>
        <v>-5</v>
      </c>
      <c r="M348" s="22">
        <f t="shared" si="133"/>
        <v>5</v>
      </c>
      <c r="N348" s="22">
        <f t="shared" si="134"/>
        <v>0</v>
      </c>
      <c r="O348" s="22"/>
      <c r="P348" s="288" t="e">
        <f t="shared" si="135"/>
        <v>#DIV/0!</v>
      </c>
      <c r="Q348" s="22">
        <f t="shared" si="136"/>
        <v>-5</v>
      </c>
      <c r="R348" s="290"/>
      <c r="S348" s="290">
        <f t="shared" si="137"/>
        <v>-8744.9340000000047</v>
      </c>
      <c r="T348" s="290" t="e">
        <f t="shared" si="138"/>
        <v>#DIV/0!</v>
      </c>
      <c r="U348" s="290" t="e">
        <f t="shared" si="139"/>
        <v>#DIV/0!</v>
      </c>
      <c r="V348" s="22">
        <f t="shared" si="140"/>
        <v>17605.470000000012</v>
      </c>
      <c r="W348" s="288" t="e">
        <f t="shared" si="141"/>
        <v>#DIV/0!</v>
      </c>
      <c r="X348" s="288" t="e">
        <f t="shared" si="142"/>
        <v>#DIV/0!</v>
      </c>
      <c r="Y348" s="288" t="e">
        <f t="shared" si="143"/>
        <v>#DIV/0!</v>
      </c>
      <c r="Z348" s="291" t="e">
        <f t="shared" si="144"/>
        <v>#DIV/0!</v>
      </c>
      <c r="AA348" s="22">
        <f>SUM(L$2:L552)-SUM(AB$2:AB552)</f>
        <v>-26470.404000000017</v>
      </c>
      <c r="AB348" s="292"/>
      <c r="AC348" s="253" t="e">
        <f t="shared" si="145"/>
        <v>#DIV/0!</v>
      </c>
      <c r="AD348" s="253" t="e">
        <f t="shared" si="146"/>
        <v>#DIV/0!</v>
      </c>
    </row>
    <row r="349" spans="1:30" x14ac:dyDescent="0.25">
      <c r="A349" s="402"/>
      <c r="B349" s="287"/>
      <c r="C349" s="299"/>
      <c r="D349" s="147"/>
      <c r="E349" s="22"/>
      <c r="F349" s="147"/>
      <c r="G349" s="288" t="e">
        <f t="shared" si="127"/>
        <v>#DIV/0!</v>
      </c>
      <c r="H349" s="22">
        <f t="shared" si="128"/>
        <v>26355.404000000017</v>
      </c>
      <c r="I349" s="22">
        <f t="shared" si="129"/>
        <v>-26355.404000000017</v>
      </c>
      <c r="J349" s="289" t="e">
        <f t="shared" si="130"/>
        <v>#DIV/0!</v>
      </c>
      <c r="K349" s="22">
        <f t="shared" si="131"/>
        <v>0</v>
      </c>
      <c r="L349" s="22">
        <f t="shared" si="132"/>
        <v>-5</v>
      </c>
      <c r="M349" s="22">
        <f t="shared" si="133"/>
        <v>5</v>
      </c>
      <c r="N349" s="22">
        <f t="shared" si="134"/>
        <v>0</v>
      </c>
      <c r="O349" s="22"/>
      <c r="P349" s="288" t="e">
        <f t="shared" si="135"/>
        <v>#DIV/0!</v>
      </c>
      <c r="Q349" s="22">
        <f t="shared" si="136"/>
        <v>-5</v>
      </c>
      <c r="R349" s="290"/>
      <c r="S349" s="290">
        <f t="shared" si="137"/>
        <v>-8749.9340000000047</v>
      </c>
      <c r="T349" s="290" t="e">
        <f t="shared" si="138"/>
        <v>#DIV/0!</v>
      </c>
      <c r="U349" s="290" t="e">
        <f t="shared" si="139"/>
        <v>#DIV/0!</v>
      </c>
      <c r="V349" s="22">
        <f t="shared" si="140"/>
        <v>17605.470000000012</v>
      </c>
      <c r="W349" s="288" t="e">
        <f t="shared" si="141"/>
        <v>#DIV/0!</v>
      </c>
      <c r="X349" s="288" t="e">
        <f t="shared" si="142"/>
        <v>#DIV/0!</v>
      </c>
      <c r="Y349" s="288" t="e">
        <f t="shared" si="143"/>
        <v>#DIV/0!</v>
      </c>
      <c r="Z349" s="291" t="e">
        <f t="shared" si="144"/>
        <v>#DIV/0!</v>
      </c>
      <c r="AA349" s="22">
        <f>SUM(L$2:L553)-SUM(AB$2:AB553)</f>
        <v>-26470.404000000017</v>
      </c>
      <c r="AB349" s="292"/>
      <c r="AC349" s="253" t="e">
        <f t="shared" si="145"/>
        <v>#DIV/0!</v>
      </c>
      <c r="AD349" s="253" t="e">
        <f t="shared" si="146"/>
        <v>#DIV/0!</v>
      </c>
    </row>
    <row r="350" spans="1:30" x14ac:dyDescent="0.25">
      <c r="A350" s="402"/>
      <c r="B350" s="287"/>
      <c r="C350" s="299"/>
      <c r="D350" s="147"/>
      <c r="E350" s="22"/>
      <c r="F350" s="147"/>
      <c r="G350" s="288" t="e">
        <f t="shared" si="127"/>
        <v>#DIV/0!</v>
      </c>
      <c r="H350" s="22">
        <f t="shared" si="128"/>
        <v>26360.404000000017</v>
      </c>
      <c r="I350" s="22">
        <f t="shared" si="129"/>
        <v>-26360.404000000017</v>
      </c>
      <c r="J350" s="289" t="e">
        <f t="shared" si="130"/>
        <v>#DIV/0!</v>
      </c>
      <c r="K350" s="22">
        <f t="shared" si="131"/>
        <v>0</v>
      </c>
      <c r="L350" s="22">
        <f t="shared" si="132"/>
        <v>-5</v>
      </c>
      <c r="M350" s="22">
        <f t="shared" si="133"/>
        <v>5</v>
      </c>
      <c r="N350" s="22">
        <f t="shared" si="134"/>
        <v>0</v>
      </c>
      <c r="O350" s="22"/>
      <c r="P350" s="288" t="e">
        <f t="shared" si="135"/>
        <v>#DIV/0!</v>
      </c>
      <c r="Q350" s="22">
        <f t="shared" si="136"/>
        <v>-5</v>
      </c>
      <c r="R350" s="290"/>
      <c r="S350" s="290">
        <f t="shared" si="137"/>
        <v>-8754.9340000000047</v>
      </c>
      <c r="T350" s="290" t="e">
        <f t="shared" si="138"/>
        <v>#DIV/0!</v>
      </c>
      <c r="U350" s="290" t="e">
        <f t="shared" si="139"/>
        <v>#DIV/0!</v>
      </c>
      <c r="V350" s="22">
        <f t="shared" si="140"/>
        <v>17605.470000000012</v>
      </c>
      <c r="W350" s="288" t="e">
        <f t="shared" si="141"/>
        <v>#DIV/0!</v>
      </c>
      <c r="X350" s="288" t="e">
        <f t="shared" si="142"/>
        <v>#DIV/0!</v>
      </c>
      <c r="Y350" s="288" t="e">
        <f t="shared" si="143"/>
        <v>#DIV/0!</v>
      </c>
      <c r="Z350" s="291" t="e">
        <f t="shared" si="144"/>
        <v>#DIV/0!</v>
      </c>
      <c r="AA350" s="22">
        <f>SUM(L$2:L554)-SUM(AB$2:AB554)</f>
        <v>-26470.404000000017</v>
      </c>
      <c r="AB350" s="292"/>
      <c r="AC350" s="253" t="e">
        <f t="shared" si="145"/>
        <v>#DIV/0!</v>
      </c>
      <c r="AD350" s="253" t="e">
        <f t="shared" si="146"/>
        <v>#DIV/0!</v>
      </c>
    </row>
    <row r="351" spans="1:30" x14ac:dyDescent="0.25">
      <c r="A351" s="402"/>
      <c r="B351" s="287"/>
      <c r="C351" s="299"/>
      <c r="D351" s="147"/>
      <c r="E351" s="22"/>
      <c r="F351" s="147"/>
      <c r="G351" s="288" t="e">
        <f t="shared" si="127"/>
        <v>#DIV/0!</v>
      </c>
      <c r="H351" s="22">
        <f t="shared" si="128"/>
        <v>26365.404000000017</v>
      </c>
      <c r="I351" s="22">
        <f t="shared" si="129"/>
        <v>-26365.404000000017</v>
      </c>
      <c r="J351" s="289" t="e">
        <f t="shared" si="130"/>
        <v>#DIV/0!</v>
      </c>
      <c r="K351" s="22">
        <f t="shared" si="131"/>
        <v>0</v>
      </c>
      <c r="L351" s="22">
        <f t="shared" si="132"/>
        <v>-5</v>
      </c>
      <c r="M351" s="22">
        <f t="shared" si="133"/>
        <v>5</v>
      </c>
      <c r="N351" s="22">
        <f t="shared" si="134"/>
        <v>0</v>
      </c>
      <c r="O351" s="22"/>
      <c r="P351" s="288" t="e">
        <f t="shared" si="135"/>
        <v>#DIV/0!</v>
      </c>
      <c r="Q351" s="22">
        <f t="shared" si="136"/>
        <v>-5</v>
      </c>
      <c r="R351" s="290"/>
      <c r="S351" s="290">
        <f t="shared" si="137"/>
        <v>-8759.9340000000047</v>
      </c>
      <c r="T351" s="290" t="e">
        <f t="shared" si="138"/>
        <v>#DIV/0!</v>
      </c>
      <c r="U351" s="290" t="e">
        <f t="shared" si="139"/>
        <v>#DIV/0!</v>
      </c>
      <c r="V351" s="22">
        <f t="shared" si="140"/>
        <v>17605.470000000012</v>
      </c>
      <c r="W351" s="288" t="e">
        <f t="shared" si="141"/>
        <v>#DIV/0!</v>
      </c>
      <c r="X351" s="288" t="e">
        <f t="shared" si="142"/>
        <v>#DIV/0!</v>
      </c>
      <c r="Y351" s="288" t="e">
        <f t="shared" si="143"/>
        <v>#DIV/0!</v>
      </c>
      <c r="Z351" s="291" t="e">
        <f t="shared" si="144"/>
        <v>#DIV/0!</v>
      </c>
      <c r="AA351" s="22">
        <f>SUM(L$2:L555)-SUM(AB$2:AB555)</f>
        <v>-26470.404000000017</v>
      </c>
      <c r="AB351" s="292"/>
      <c r="AC351" s="253" t="e">
        <f t="shared" si="145"/>
        <v>#DIV/0!</v>
      </c>
      <c r="AD351" s="253" t="e">
        <f t="shared" si="146"/>
        <v>#DIV/0!</v>
      </c>
    </row>
    <row r="352" spans="1:30" x14ac:dyDescent="0.25">
      <c r="A352" s="402"/>
      <c r="B352" s="287"/>
      <c r="C352" s="299"/>
      <c r="D352" s="147"/>
      <c r="E352" s="22"/>
      <c r="F352" s="147"/>
      <c r="G352" s="288" t="e">
        <f t="shared" si="127"/>
        <v>#DIV/0!</v>
      </c>
      <c r="H352" s="22">
        <f t="shared" si="128"/>
        <v>26370.404000000017</v>
      </c>
      <c r="I352" s="22">
        <f t="shared" si="129"/>
        <v>-26370.404000000017</v>
      </c>
      <c r="J352" s="289" t="e">
        <f t="shared" si="130"/>
        <v>#DIV/0!</v>
      </c>
      <c r="K352" s="22">
        <f t="shared" si="131"/>
        <v>0</v>
      </c>
      <c r="L352" s="22">
        <f t="shared" si="132"/>
        <v>-5</v>
      </c>
      <c r="M352" s="22">
        <f t="shared" si="133"/>
        <v>5</v>
      </c>
      <c r="N352" s="22">
        <f t="shared" si="134"/>
        <v>0</v>
      </c>
      <c r="O352" s="22"/>
      <c r="P352" s="288" t="e">
        <f t="shared" si="135"/>
        <v>#DIV/0!</v>
      </c>
      <c r="Q352" s="22">
        <f t="shared" si="136"/>
        <v>-5</v>
      </c>
      <c r="R352" s="290"/>
      <c r="S352" s="290">
        <f t="shared" si="137"/>
        <v>-8764.9340000000047</v>
      </c>
      <c r="T352" s="290" t="e">
        <f t="shared" si="138"/>
        <v>#DIV/0!</v>
      </c>
      <c r="U352" s="290" t="e">
        <f t="shared" si="139"/>
        <v>#DIV/0!</v>
      </c>
      <c r="V352" s="22">
        <f t="shared" si="140"/>
        <v>17605.470000000012</v>
      </c>
      <c r="W352" s="288" t="e">
        <f t="shared" si="141"/>
        <v>#DIV/0!</v>
      </c>
      <c r="X352" s="288" t="e">
        <f t="shared" si="142"/>
        <v>#DIV/0!</v>
      </c>
      <c r="Y352" s="288" t="e">
        <f t="shared" si="143"/>
        <v>#DIV/0!</v>
      </c>
      <c r="Z352" s="291" t="e">
        <f t="shared" si="144"/>
        <v>#DIV/0!</v>
      </c>
      <c r="AA352" s="22">
        <f>SUM(L$2:L556)-SUM(AB$2:AB556)</f>
        <v>-26470.404000000017</v>
      </c>
      <c r="AB352" s="292"/>
      <c r="AC352" s="253" t="e">
        <f t="shared" si="145"/>
        <v>#DIV/0!</v>
      </c>
      <c r="AD352" s="253" t="e">
        <f t="shared" si="146"/>
        <v>#DIV/0!</v>
      </c>
    </row>
    <row r="353" spans="1:30" x14ac:dyDescent="0.25">
      <c r="A353" s="402"/>
      <c r="B353" s="287"/>
      <c r="C353" s="299"/>
      <c r="D353" s="147"/>
      <c r="E353" s="22"/>
      <c r="F353" s="147"/>
      <c r="G353" s="288" t="e">
        <f t="shared" si="127"/>
        <v>#DIV/0!</v>
      </c>
      <c r="H353" s="22">
        <f t="shared" si="128"/>
        <v>26375.404000000017</v>
      </c>
      <c r="I353" s="22">
        <f t="shared" si="129"/>
        <v>-26375.404000000017</v>
      </c>
      <c r="J353" s="289" t="e">
        <f t="shared" si="130"/>
        <v>#DIV/0!</v>
      </c>
      <c r="K353" s="22">
        <f t="shared" si="131"/>
        <v>0</v>
      </c>
      <c r="L353" s="22">
        <f t="shared" si="132"/>
        <v>-5</v>
      </c>
      <c r="M353" s="22">
        <f t="shared" si="133"/>
        <v>5</v>
      </c>
      <c r="N353" s="22">
        <f t="shared" si="134"/>
        <v>0</v>
      </c>
      <c r="O353" s="22"/>
      <c r="P353" s="288" t="e">
        <f t="shared" si="135"/>
        <v>#DIV/0!</v>
      </c>
      <c r="Q353" s="22">
        <f t="shared" si="136"/>
        <v>-5</v>
      </c>
      <c r="R353" s="290"/>
      <c r="S353" s="290">
        <f t="shared" si="137"/>
        <v>-8769.9340000000047</v>
      </c>
      <c r="T353" s="290" t="e">
        <f t="shared" si="138"/>
        <v>#DIV/0!</v>
      </c>
      <c r="U353" s="290" t="e">
        <f t="shared" si="139"/>
        <v>#DIV/0!</v>
      </c>
      <c r="V353" s="22">
        <f t="shared" si="140"/>
        <v>17605.470000000012</v>
      </c>
      <c r="W353" s="288" t="e">
        <f t="shared" si="141"/>
        <v>#DIV/0!</v>
      </c>
      <c r="X353" s="288" t="e">
        <f t="shared" si="142"/>
        <v>#DIV/0!</v>
      </c>
      <c r="Y353" s="288" t="e">
        <f t="shared" si="143"/>
        <v>#DIV/0!</v>
      </c>
      <c r="Z353" s="291" t="e">
        <f t="shared" si="144"/>
        <v>#DIV/0!</v>
      </c>
      <c r="AA353" s="22">
        <f>SUM(L$2:L557)-SUM(AB$2:AB557)</f>
        <v>-26470.404000000017</v>
      </c>
      <c r="AB353" s="292"/>
      <c r="AC353" s="253" t="e">
        <f t="shared" si="145"/>
        <v>#DIV/0!</v>
      </c>
      <c r="AD353" s="253" t="e">
        <f t="shared" si="146"/>
        <v>#DIV/0!</v>
      </c>
    </row>
    <row r="354" spans="1:30" x14ac:dyDescent="0.25">
      <c r="A354" s="402"/>
      <c r="B354" s="287"/>
      <c r="C354" s="299"/>
      <c r="D354" s="147"/>
      <c r="E354" s="22"/>
      <c r="F354" s="147"/>
      <c r="G354" s="288" t="e">
        <f t="shared" si="127"/>
        <v>#DIV/0!</v>
      </c>
      <c r="H354" s="22">
        <f t="shared" si="128"/>
        <v>26380.404000000017</v>
      </c>
      <c r="I354" s="22">
        <f t="shared" si="129"/>
        <v>-26380.404000000017</v>
      </c>
      <c r="J354" s="289" t="e">
        <f t="shared" si="130"/>
        <v>#DIV/0!</v>
      </c>
      <c r="K354" s="22">
        <f t="shared" si="131"/>
        <v>0</v>
      </c>
      <c r="L354" s="22">
        <f t="shared" si="132"/>
        <v>-5</v>
      </c>
      <c r="M354" s="22">
        <f t="shared" si="133"/>
        <v>5</v>
      </c>
      <c r="N354" s="22">
        <f t="shared" si="134"/>
        <v>0</v>
      </c>
      <c r="O354" s="22"/>
      <c r="P354" s="288" t="e">
        <f t="shared" si="135"/>
        <v>#DIV/0!</v>
      </c>
      <c r="Q354" s="22">
        <f t="shared" si="136"/>
        <v>-5</v>
      </c>
      <c r="R354" s="290"/>
      <c r="S354" s="290">
        <f t="shared" si="137"/>
        <v>-8774.9340000000047</v>
      </c>
      <c r="T354" s="290" t="e">
        <f t="shared" si="138"/>
        <v>#DIV/0!</v>
      </c>
      <c r="U354" s="290" t="e">
        <f t="shared" si="139"/>
        <v>#DIV/0!</v>
      </c>
      <c r="V354" s="22">
        <f t="shared" si="140"/>
        <v>17605.470000000012</v>
      </c>
      <c r="W354" s="288" t="e">
        <f t="shared" si="141"/>
        <v>#DIV/0!</v>
      </c>
      <c r="X354" s="288" t="e">
        <f t="shared" si="142"/>
        <v>#DIV/0!</v>
      </c>
      <c r="Y354" s="288" t="e">
        <f t="shared" si="143"/>
        <v>#DIV/0!</v>
      </c>
      <c r="Z354" s="291" t="e">
        <f t="shared" si="144"/>
        <v>#DIV/0!</v>
      </c>
      <c r="AA354" s="22">
        <f>SUM(L$2:L558)-SUM(AB$2:AB558)</f>
        <v>-26470.404000000017</v>
      </c>
      <c r="AB354" s="292"/>
      <c r="AC354" s="253" t="e">
        <f t="shared" si="145"/>
        <v>#DIV/0!</v>
      </c>
      <c r="AD354" s="253" t="e">
        <f t="shared" si="146"/>
        <v>#DIV/0!</v>
      </c>
    </row>
    <row r="355" spans="1:30" x14ac:dyDescent="0.25">
      <c r="A355" s="402"/>
      <c r="B355" s="287"/>
      <c r="C355" s="299"/>
      <c r="D355" s="147"/>
      <c r="E355" s="22"/>
      <c r="F355" s="147"/>
      <c r="G355" s="288" t="e">
        <f t="shared" si="127"/>
        <v>#DIV/0!</v>
      </c>
      <c r="H355" s="22">
        <f t="shared" si="128"/>
        <v>26385.404000000017</v>
      </c>
      <c r="I355" s="22">
        <f t="shared" si="129"/>
        <v>-26385.404000000017</v>
      </c>
      <c r="J355" s="289" t="e">
        <f t="shared" si="130"/>
        <v>#DIV/0!</v>
      </c>
      <c r="K355" s="22">
        <f t="shared" si="131"/>
        <v>0</v>
      </c>
      <c r="L355" s="22">
        <f t="shared" si="132"/>
        <v>-5</v>
      </c>
      <c r="M355" s="22">
        <f t="shared" si="133"/>
        <v>5</v>
      </c>
      <c r="N355" s="22">
        <f t="shared" si="134"/>
        <v>0</v>
      </c>
      <c r="O355" s="22"/>
      <c r="P355" s="288" t="e">
        <f t="shared" si="135"/>
        <v>#DIV/0!</v>
      </c>
      <c r="Q355" s="22">
        <f t="shared" si="136"/>
        <v>-5</v>
      </c>
      <c r="R355" s="290"/>
      <c r="S355" s="290">
        <f t="shared" si="137"/>
        <v>-8779.9340000000047</v>
      </c>
      <c r="T355" s="290" t="e">
        <f t="shared" si="138"/>
        <v>#DIV/0!</v>
      </c>
      <c r="U355" s="290" t="e">
        <f t="shared" si="139"/>
        <v>#DIV/0!</v>
      </c>
      <c r="V355" s="22">
        <f t="shared" si="140"/>
        <v>17605.470000000012</v>
      </c>
      <c r="W355" s="288" t="e">
        <f t="shared" si="141"/>
        <v>#DIV/0!</v>
      </c>
      <c r="X355" s="288" t="e">
        <f t="shared" si="142"/>
        <v>#DIV/0!</v>
      </c>
      <c r="Y355" s="288" t="e">
        <f t="shared" si="143"/>
        <v>#DIV/0!</v>
      </c>
      <c r="Z355" s="291" t="e">
        <f t="shared" si="144"/>
        <v>#DIV/0!</v>
      </c>
      <c r="AA355" s="22">
        <f>SUM(L$2:L559)-SUM(AB$2:AB559)</f>
        <v>-26470.404000000017</v>
      </c>
      <c r="AB355" s="292"/>
      <c r="AC355" s="253" t="e">
        <f t="shared" si="145"/>
        <v>#DIV/0!</v>
      </c>
      <c r="AD355" s="253" t="e">
        <f t="shared" si="146"/>
        <v>#DIV/0!</v>
      </c>
    </row>
    <row r="356" spans="1:30" x14ac:dyDescent="0.25">
      <c r="A356" s="402"/>
      <c r="B356" s="287"/>
      <c r="C356" s="299"/>
      <c r="D356" s="147"/>
      <c r="E356" s="22"/>
      <c r="F356" s="147"/>
      <c r="G356" s="288" t="e">
        <f t="shared" si="127"/>
        <v>#DIV/0!</v>
      </c>
      <c r="H356" s="22">
        <f t="shared" si="128"/>
        <v>26390.404000000017</v>
      </c>
      <c r="I356" s="22">
        <f t="shared" si="129"/>
        <v>-26390.404000000017</v>
      </c>
      <c r="J356" s="289" t="e">
        <f t="shared" si="130"/>
        <v>#DIV/0!</v>
      </c>
      <c r="K356" s="22">
        <f t="shared" si="131"/>
        <v>0</v>
      </c>
      <c r="L356" s="22">
        <f t="shared" si="132"/>
        <v>-5</v>
      </c>
      <c r="M356" s="22">
        <f t="shared" si="133"/>
        <v>5</v>
      </c>
      <c r="N356" s="22">
        <f t="shared" si="134"/>
        <v>0</v>
      </c>
      <c r="O356" s="22"/>
      <c r="P356" s="288" t="e">
        <f t="shared" si="135"/>
        <v>#DIV/0!</v>
      </c>
      <c r="Q356" s="22">
        <f t="shared" si="136"/>
        <v>-5</v>
      </c>
      <c r="R356" s="290"/>
      <c r="S356" s="290">
        <f t="shared" si="137"/>
        <v>-8784.9340000000047</v>
      </c>
      <c r="T356" s="290" t="e">
        <f t="shared" si="138"/>
        <v>#DIV/0!</v>
      </c>
      <c r="U356" s="290" t="e">
        <f t="shared" si="139"/>
        <v>#DIV/0!</v>
      </c>
      <c r="V356" s="22">
        <f t="shared" si="140"/>
        <v>17605.470000000012</v>
      </c>
      <c r="W356" s="288" t="e">
        <f t="shared" si="141"/>
        <v>#DIV/0!</v>
      </c>
      <c r="X356" s="288" t="e">
        <f t="shared" si="142"/>
        <v>#DIV/0!</v>
      </c>
      <c r="Y356" s="288" t="e">
        <f t="shared" si="143"/>
        <v>#DIV/0!</v>
      </c>
      <c r="Z356" s="291" t="e">
        <f t="shared" si="144"/>
        <v>#DIV/0!</v>
      </c>
      <c r="AA356" s="22">
        <f>SUM(L$2:L560)-SUM(AB$2:AB560)</f>
        <v>-26470.404000000017</v>
      </c>
      <c r="AB356" s="292"/>
      <c r="AC356" s="253" t="e">
        <f t="shared" si="145"/>
        <v>#DIV/0!</v>
      </c>
      <c r="AD356" s="253" t="e">
        <f t="shared" si="146"/>
        <v>#DIV/0!</v>
      </c>
    </row>
    <row r="357" spans="1:30" x14ac:dyDescent="0.25">
      <c r="A357" s="402"/>
      <c r="B357" s="287"/>
      <c r="C357" s="299"/>
      <c r="D357" s="147"/>
      <c r="E357" s="22"/>
      <c r="F357" s="147"/>
      <c r="G357" s="288" t="e">
        <f t="shared" si="127"/>
        <v>#DIV/0!</v>
      </c>
      <c r="H357" s="22">
        <f t="shared" si="128"/>
        <v>26395.404000000017</v>
      </c>
      <c r="I357" s="22">
        <f t="shared" si="129"/>
        <v>-26395.404000000017</v>
      </c>
      <c r="J357" s="289" t="e">
        <f t="shared" si="130"/>
        <v>#DIV/0!</v>
      </c>
      <c r="K357" s="22">
        <f t="shared" si="131"/>
        <v>0</v>
      </c>
      <c r="L357" s="22">
        <f t="shared" si="132"/>
        <v>-5</v>
      </c>
      <c r="M357" s="22">
        <f t="shared" si="133"/>
        <v>5</v>
      </c>
      <c r="N357" s="22">
        <f t="shared" si="134"/>
        <v>0</v>
      </c>
      <c r="O357" s="22"/>
      <c r="P357" s="288" t="e">
        <f t="shared" si="135"/>
        <v>#DIV/0!</v>
      </c>
      <c r="Q357" s="22">
        <f t="shared" si="136"/>
        <v>-5</v>
      </c>
      <c r="R357" s="290"/>
      <c r="S357" s="290">
        <f t="shared" si="137"/>
        <v>-8789.9340000000047</v>
      </c>
      <c r="T357" s="290" t="e">
        <f t="shared" si="138"/>
        <v>#DIV/0!</v>
      </c>
      <c r="U357" s="290" t="e">
        <f t="shared" si="139"/>
        <v>#DIV/0!</v>
      </c>
      <c r="V357" s="22">
        <f t="shared" si="140"/>
        <v>17605.470000000012</v>
      </c>
      <c r="W357" s="288" t="e">
        <f t="shared" si="141"/>
        <v>#DIV/0!</v>
      </c>
      <c r="X357" s="288" t="e">
        <f t="shared" si="142"/>
        <v>#DIV/0!</v>
      </c>
      <c r="Y357" s="288" t="e">
        <f t="shared" si="143"/>
        <v>#DIV/0!</v>
      </c>
      <c r="Z357" s="291" t="e">
        <f t="shared" si="144"/>
        <v>#DIV/0!</v>
      </c>
      <c r="AA357" s="22">
        <f>SUM(L$2:L561)-SUM(AB$2:AB561)</f>
        <v>-26470.404000000017</v>
      </c>
      <c r="AB357" s="292"/>
      <c r="AC357" s="253" t="e">
        <f t="shared" si="145"/>
        <v>#DIV/0!</v>
      </c>
      <c r="AD357" s="253" t="e">
        <f t="shared" si="146"/>
        <v>#DIV/0!</v>
      </c>
    </row>
    <row r="358" spans="1:30" x14ac:dyDescent="0.25">
      <c r="A358" s="402"/>
      <c r="B358" s="287"/>
      <c r="C358" s="299"/>
      <c r="D358" s="147"/>
      <c r="E358" s="22"/>
      <c r="F358" s="147"/>
      <c r="G358" s="288" t="e">
        <f t="shared" si="127"/>
        <v>#DIV/0!</v>
      </c>
      <c r="H358" s="22">
        <f t="shared" si="128"/>
        <v>26400.404000000017</v>
      </c>
      <c r="I358" s="22">
        <f t="shared" si="129"/>
        <v>-26400.404000000017</v>
      </c>
      <c r="J358" s="289" t="e">
        <f t="shared" si="130"/>
        <v>#DIV/0!</v>
      </c>
      <c r="K358" s="22">
        <f t="shared" si="131"/>
        <v>0</v>
      </c>
      <c r="L358" s="22">
        <f t="shared" si="132"/>
        <v>-5</v>
      </c>
      <c r="M358" s="22">
        <f t="shared" si="133"/>
        <v>5</v>
      </c>
      <c r="N358" s="22">
        <f t="shared" si="134"/>
        <v>0</v>
      </c>
      <c r="O358" s="22"/>
      <c r="P358" s="288" t="e">
        <f t="shared" si="135"/>
        <v>#DIV/0!</v>
      </c>
      <c r="Q358" s="22">
        <f t="shared" si="136"/>
        <v>-5</v>
      </c>
      <c r="R358" s="290"/>
      <c r="S358" s="290">
        <f t="shared" si="137"/>
        <v>-8794.9340000000047</v>
      </c>
      <c r="T358" s="290" t="e">
        <f t="shared" si="138"/>
        <v>#DIV/0!</v>
      </c>
      <c r="U358" s="290" t="e">
        <f t="shared" si="139"/>
        <v>#DIV/0!</v>
      </c>
      <c r="V358" s="22">
        <f t="shared" si="140"/>
        <v>17605.470000000012</v>
      </c>
      <c r="W358" s="288" t="e">
        <f t="shared" si="141"/>
        <v>#DIV/0!</v>
      </c>
      <c r="X358" s="288" t="e">
        <f t="shared" si="142"/>
        <v>#DIV/0!</v>
      </c>
      <c r="Y358" s="288" t="e">
        <f t="shared" si="143"/>
        <v>#DIV/0!</v>
      </c>
      <c r="Z358" s="291" t="e">
        <f t="shared" si="144"/>
        <v>#DIV/0!</v>
      </c>
      <c r="AA358" s="22">
        <f>SUM(L$2:L562)-SUM(AB$2:AB562)</f>
        <v>-26470.404000000017</v>
      </c>
      <c r="AB358" s="292"/>
      <c r="AC358" s="253" t="e">
        <f t="shared" si="145"/>
        <v>#DIV/0!</v>
      </c>
      <c r="AD358" s="253" t="e">
        <f t="shared" si="146"/>
        <v>#DIV/0!</v>
      </c>
    </row>
    <row r="359" spans="1:30" x14ac:dyDescent="0.25">
      <c r="A359" s="402"/>
      <c r="B359" s="287"/>
      <c r="C359" s="299"/>
      <c r="D359" s="147"/>
      <c r="E359" s="22"/>
      <c r="F359" s="147"/>
      <c r="G359" s="288" t="e">
        <f t="shared" si="127"/>
        <v>#DIV/0!</v>
      </c>
      <c r="H359" s="22">
        <f t="shared" si="128"/>
        <v>26405.404000000017</v>
      </c>
      <c r="I359" s="22">
        <f t="shared" si="129"/>
        <v>-26405.404000000017</v>
      </c>
      <c r="J359" s="289" t="e">
        <f t="shared" si="130"/>
        <v>#DIV/0!</v>
      </c>
      <c r="K359" s="22">
        <f t="shared" si="131"/>
        <v>0</v>
      </c>
      <c r="L359" s="22">
        <f t="shared" si="132"/>
        <v>-5</v>
      </c>
      <c r="M359" s="22">
        <f t="shared" si="133"/>
        <v>5</v>
      </c>
      <c r="N359" s="22">
        <f t="shared" si="134"/>
        <v>0</v>
      </c>
      <c r="O359" s="22"/>
      <c r="P359" s="288" t="e">
        <f t="shared" si="135"/>
        <v>#DIV/0!</v>
      </c>
      <c r="Q359" s="22">
        <f t="shared" si="136"/>
        <v>-5</v>
      </c>
      <c r="R359" s="290"/>
      <c r="S359" s="290">
        <f t="shared" si="137"/>
        <v>-8799.9340000000047</v>
      </c>
      <c r="T359" s="290" t="e">
        <f t="shared" si="138"/>
        <v>#DIV/0!</v>
      </c>
      <c r="U359" s="290" t="e">
        <f t="shared" si="139"/>
        <v>#DIV/0!</v>
      </c>
      <c r="V359" s="22">
        <f t="shared" si="140"/>
        <v>17605.470000000012</v>
      </c>
      <c r="W359" s="288" t="e">
        <f t="shared" si="141"/>
        <v>#DIV/0!</v>
      </c>
      <c r="X359" s="288" t="e">
        <f t="shared" si="142"/>
        <v>#DIV/0!</v>
      </c>
      <c r="Y359" s="288" t="e">
        <f t="shared" si="143"/>
        <v>#DIV/0!</v>
      </c>
      <c r="Z359" s="291" t="e">
        <f t="shared" si="144"/>
        <v>#DIV/0!</v>
      </c>
      <c r="AA359" s="22">
        <f>SUM(L$2:L563)-SUM(AB$2:AB563)</f>
        <v>-26470.404000000017</v>
      </c>
      <c r="AB359" s="292"/>
      <c r="AC359" s="253" t="e">
        <f t="shared" si="145"/>
        <v>#DIV/0!</v>
      </c>
      <c r="AD359" s="253" t="e">
        <f t="shared" si="146"/>
        <v>#DIV/0!</v>
      </c>
    </row>
    <row r="360" spans="1:30" x14ac:dyDescent="0.25">
      <c r="A360" s="402"/>
      <c r="B360" s="287"/>
      <c r="C360" s="299"/>
      <c r="D360" s="147"/>
      <c r="E360" s="22"/>
      <c r="F360" s="147"/>
      <c r="G360" s="288" t="e">
        <f t="shared" si="127"/>
        <v>#DIV/0!</v>
      </c>
      <c r="H360" s="22">
        <f t="shared" si="128"/>
        <v>26410.404000000017</v>
      </c>
      <c r="I360" s="22">
        <f t="shared" si="129"/>
        <v>-26410.404000000017</v>
      </c>
      <c r="J360" s="289" t="e">
        <f t="shared" si="130"/>
        <v>#DIV/0!</v>
      </c>
      <c r="K360" s="22">
        <f t="shared" si="131"/>
        <v>0</v>
      </c>
      <c r="L360" s="22">
        <f t="shared" si="132"/>
        <v>-5</v>
      </c>
      <c r="M360" s="22">
        <f t="shared" si="133"/>
        <v>5</v>
      </c>
      <c r="N360" s="22">
        <f t="shared" si="134"/>
        <v>0</v>
      </c>
      <c r="O360" s="22"/>
      <c r="P360" s="288" t="e">
        <f t="shared" si="135"/>
        <v>#DIV/0!</v>
      </c>
      <c r="Q360" s="22">
        <f t="shared" si="136"/>
        <v>-5</v>
      </c>
      <c r="R360" s="290"/>
      <c r="S360" s="290">
        <f t="shared" si="137"/>
        <v>-8804.9340000000047</v>
      </c>
      <c r="T360" s="290" t="e">
        <f t="shared" si="138"/>
        <v>#DIV/0!</v>
      </c>
      <c r="U360" s="290" t="e">
        <f t="shared" si="139"/>
        <v>#DIV/0!</v>
      </c>
      <c r="V360" s="22">
        <f t="shared" si="140"/>
        <v>17605.470000000012</v>
      </c>
      <c r="W360" s="288" t="e">
        <f t="shared" si="141"/>
        <v>#DIV/0!</v>
      </c>
      <c r="X360" s="288" t="e">
        <f t="shared" si="142"/>
        <v>#DIV/0!</v>
      </c>
      <c r="Y360" s="288" t="e">
        <f t="shared" si="143"/>
        <v>#DIV/0!</v>
      </c>
      <c r="Z360" s="291" t="e">
        <f t="shared" si="144"/>
        <v>#DIV/0!</v>
      </c>
      <c r="AA360" s="22">
        <f>SUM(L$2:L564)-SUM(AB$2:AB564)</f>
        <v>-26470.404000000017</v>
      </c>
      <c r="AB360" s="292"/>
      <c r="AC360" s="253" t="e">
        <f t="shared" si="145"/>
        <v>#DIV/0!</v>
      </c>
      <c r="AD360" s="253" t="e">
        <f t="shared" si="146"/>
        <v>#DIV/0!</v>
      </c>
    </row>
    <row r="361" spans="1:30" x14ac:dyDescent="0.25">
      <c r="A361" s="402"/>
      <c r="B361" s="287"/>
      <c r="C361" s="299"/>
      <c r="D361" s="147"/>
      <c r="E361" s="22"/>
      <c r="F361" s="147"/>
      <c r="G361" s="288" t="e">
        <f t="shared" si="127"/>
        <v>#DIV/0!</v>
      </c>
      <c r="H361" s="22">
        <f t="shared" si="128"/>
        <v>26415.404000000017</v>
      </c>
      <c r="I361" s="22">
        <f t="shared" si="129"/>
        <v>-26415.404000000017</v>
      </c>
      <c r="J361" s="289" t="e">
        <f t="shared" si="130"/>
        <v>#DIV/0!</v>
      </c>
      <c r="K361" s="22">
        <f t="shared" si="131"/>
        <v>0</v>
      </c>
      <c r="L361" s="22">
        <f t="shared" si="132"/>
        <v>-5</v>
      </c>
      <c r="M361" s="22">
        <f t="shared" si="133"/>
        <v>5</v>
      </c>
      <c r="N361" s="22">
        <f t="shared" si="134"/>
        <v>0</v>
      </c>
      <c r="O361" s="22"/>
      <c r="P361" s="288" t="e">
        <f t="shared" si="135"/>
        <v>#DIV/0!</v>
      </c>
      <c r="Q361" s="22">
        <f t="shared" si="136"/>
        <v>-5</v>
      </c>
      <c r="R361" s="290"/>
      <c r="S361" s="290">
        <f t="shared" si="137"/>
        <v>-8809.9340000000047</v>
      </c>
      <c r="T361" s="290" t="e">
        <f t="shared" si="138"/>
        <v>#DIV/0!</v>
      </c>
      <c r="U361" s="290" t="e">
        <f t="shared" si="139"/>
        <v>#DIV/0!</v>
      </c>
      <c r="V361" s="22">
        <f t="shared" si="140"/>
        <v>17605.470000000012</v>
      </c>
      <c r="W361" s="288" t="e">
        <f t="shared" si="141"/>
        <v>#DIV/0!</v>
      </c>
      <c r="X361" s="288" t="e">
        <f t="shared" si="142"/>
        <v>#DIV/0!</v>
      </c>
      <c r="Y361" s="288" t="e">
        <f t="shared" si="143"/>
        <v>#DIV/0!</v>
      </c>
      <c r="Z361" s="291" t="e">
        <f t="shared" si="144"/>
        <v>#DIV/0!</v>
      </c>
      <c r="AA361" s="22">
        <f>SUM(L$2:L565)-SUM(AB$2:AB565)</f>
        <v>-26470.404000000017</v>
      </c>
      <c r="AB361" s="292"/>
      <c r="AC361" s="253" t="e">
        <f t="shared" si="145"/>
        <v>#DIV/0!</v>
      </c>
      <c r="AD361" s="253" t="e">
        <f t="shared" si="146"/>
        <v>#DIV/0!</v>
      </c>
    </row>
    <row r="362" spans="1:30" x14ac:dyDescent="0.25">
      <c r="A362" s="402"/>
      <c r="B362" s="287"/>
      <c r="C362" s="299"/>
      <c r="D362" s="147"/>
      <c r="E362" s="22"/>
      <c r="F362" s="147"/>
      <c r="G362" s="288" t="e">
        <f t="shared" ref="G362:G372" si="147">H362/F362</f>
        <v>#DIV/0!</v>
      </c>
      <c r="H362" s="22">
        <f t="shared" ref="H362:H372" si="148">IF(C362="买",H361+D362*E362+M362+N362,H361+-1*D362*E362+M362+N362)+O362</f>
        <v>26420.404000000017</v>
      </c>
      <c r="I362" s="22">
        <f t="shared" ref="I362:I372" si="149">-H362+K362</f>
        <v>-26420.404000000017</v>
      </c>
      <c r="J362" s="289" t="e">
        <f t="shared" ref="J362:J372" si="150">(E362-G362)/G362</f>
        <v>#DIV/0!</v>
      </c>
      <c r="K362" s="22">
        <f t="shared" ref="K362:K372" si="151">F362*E362</f>
        <v>0</v>
      </c>
      <c r="L362" s="22">
        <f t="shared" ref="L362:L372" si="152">I362-I361</f>
        <v>-5</v>
      </c>
      <c r="M362" s="22">
        <f t="shared" ref="M362:M372" si="153">IF(D362*E362*5/10000&gt;5,D362*E362*5/10000,5)+(D362/1000)*0.6</f>
        <v>5</v>
      </c>
      <c r="N362" s="22">
        <f t="shared" ref="N362:N372" si="154">IF(C362="卖",D362*E362/1000,0)</f>
        <v>0</v>
      </c>
      <c r="O362" s="22"/>
      <c r="P362" s="288" t="e">
        <f t="shared" ref="P362:P372" si="155">E362-G362</f>
        <v>#DIV/0!</v>
      </c>
      <c r="Q362" s="22">
        <f t="shared" ref="Q362:Q372" si="156">(H362-H361)*-1</f>
        <v>-5</v>
      </c>
      <c r="R362" s="290"/>
      <c r="S362" s="290">
        <f t="shared" ref="S362:S372" si="157">S361+Q362+O362+R362</f>
        <v>-8814.9340000000047</v>
      </c>
      <c r="T362" s="290" t="e">
        <f t="shared" ref="T362:T372" si="158">S362/E362</f>
        <v>#DIV/0!</v>
      </c>
      <c r="U362" s="290" t="e">
        <f t="shared" ref="U362:U372" si="159">F362+T362</f>
        <v>#DIV/0!</v>
      </c>
      <c r="V362" s="22">
        <f t="shared" ref="V362:V372" si="160">H362+S362</f>
        <v>17605.470000000012</v>
      </c>
      <c r="W362" s="288" t="e">
        <f t="shared" ref="W362:W372" si="161">V362/U362</f>
        <v>#DIV/0!</v>
      </c>
      <c r="X362" s="288" t="e">
        <f t="shared" ref="X362:X372" si="162">W362-G362</f>
        <v>#DIV/0!</v>
      </c>
      <c r="Y362" s="288" t="e">
        <f t="shared" ref="Y362:Y372" si="163">(X362-P362)*-1</f>
        <v>#DIV/0!</v>
      </c>
      <c r="Z362" s="291" t="e">
        <f t="shared" ref="Z362:Z372" si="164">F362/U362</f>
        <v>#DIV/0!</v>
      </c>
      <c r="AA362" s="22">
        <f>SUM(L$2:L566)-SUM(AB$2:AB566)</f>
        <v>-26470.404000000017</v>
      </c>
      <c r="AB362" s="292"/>
      <c r="AC362" s="253" t="e">
        <f t="shared" ref="AC362:AC372" si="165">I362/E362*(1-0.0005)</f>
        <v>#DIV/0!</v>
      </c>
      <c r="AD362" s="253" t="e">
        <f t="shared" ref="AD362:AD372" si="166">AC362-F362</f>
        <v>#DIV/0!</v>
      </c>
    </row>
    <row r="363" spans="1:30" x14ac:dyDescent="0.25">
      <c r="A363" s="402"/>
      <c r="B363" s="287"/>
      <c r="C363" s="299"/>
      <c r="D363" s="147"/>
      <c r="E363" s="22"/>
      <c r="F363" s="147"/>
      <c r="G363" s="288" t="e">
        <f t="shared" si="147"/>
        <v>#DIV/0!</v>
      </c>
      <c r="H363" s="22">
        <f t="shared" si="148"/>
        <v>26425.404000000017</v>
      </c>
      <c r="I363" s="22">
        <f t="shared" si="149"/>
        <v>-26425.404000000017</v>
      </c>
      <c r="J363" s="289" t="e">
        <f t="shared" si="150"/>
        <v>#DIV/0!</v>
      </c>
      <c r="K363" s="22">
        <f t="shared" si="151"/>
        <v>0</v>
      </c>
      <c r="L363" s="22">
        <f t="shared" si="152"/>
        <v>-5</v>
      </c>
      <c r="M363" s="22">
        <f t="shared" si="153"/>
        <v>5</v>
      </c>
      <c r="N363" s="22">
        <f t="shared" si="154"/>
        <v>0</v>
      </c>
      <c r="O363" s="22"/>
      <c r="P363" s="288" t="e">
        <f t="shared" si="155"/>
        <v>#DIV/0!</v>
      </c>
      <c r="Q363" s="22">
        <f t="shared" si="156"/>
        <v>-5</v>
      </c>
      <c r="R363" s="290"/>
      <c r="S363" s="290">
        <f t="shared" si="157"/>
        <v>-8819.9340000000047</v>
      </c>
      <c r="T363" s="290" t="e">
        <f t="shared" si="158"/>
        <v>#DIV/0!</v>
      </c>
      <c r="U363" s="290" t="e">
        <f t="shared" si="159"/>
        <v>#DIV/0!</v>
      </c>
      <c r="V363" s="22">
        <f t="shared" si="160"/>
        <v>17605.470000000012</v>
      </c>
      <c r="W363" s="288" t="e">
        <f t="shared" si="161"/>
        <v>#DIV/0!</v>
      </c>
      <c r="X363" s="288" t="e">
        <f t="shared" si="162"/>
        <v>#DIV/0!</v>
      </c>
      <c r="Y363" s="288" t="e">
        <f t="shared" si="163"/>
        <v>#DIV/0!</v>
      </c>
      <c r="Z363" s="291" t="e">
        <f t="shared" si="164"/>
        <v>#DIV/0!</v>
      </c>
      <c r="AA363" s="22">
        <f>SUM(L$2:L567)-SUM(AB$2:AB567)</f>
        <v>-26470.404000000017</v>
      </c>
      <c r="AB363" s="292"/>
      <c r="AC363" s="253" t="e">
        <f t="shared" si="165"/>
        <v>#DIV/0!</v>
      </c>
      <c r="AD363" s="253" t="e">
        <f t="shared" si="166"/>
        <v>#DIV/0!</v>
      </c>
    </row>
    <row r="364" spans="1:30" x14ac:dyDescent="0.25">
      <c r="A364" s="402"/>
      <c r="B364" s="287"/>
      <c r="C364" s="299"/>
      <c r="D364" s="147"/>
      <c r="E364" s="22"/>
      <c r="F364" s="147"/>
      <c r="G364" s="288" t="e">
        <f t="shared" si="147"/>
        <v>#DIV/0!</v>
      </c>
      <c r="H364" s="22">
        <f t="shared" si="148"/>
        <v>26430.404000000017</v>
      </c>
      <c r="I364" s="22">
        <f t="shared" si="149"/>
        <v>-26430.404000000017</v>
      </c>
      <c r="J364" s="289" t="e">
        <f t="shared" si="150"/>
        <v>#DIV/0!</v>
      </c>
      <c r="K364" s="22">
        <f t="shared" si="151"/>
        <v>0</v>
      </c>
      <c r="L364" s="22">
        <f t="shared" si="152"/>
        <v>-5</v>
      </c>
      <c r="M364" s="22">
        <f t="shared" si="153"/>
        <v>5</v>
      </c>
      <c r="N364" s="22">
        <f t="shared" si="154"/>
        <v>0</v>
      </c>
      <c r="O364" s="22"/>
      <c r="P364" s="288" t="e">
        <f t="shared" si="155"/>
        <v>#DIV/0!</v>
      </c>
      <c r="Q364" s="22">
        <f t="shared" si="156"/>
        <v>-5</v>
      </c>
      <c r="R364" s="290"/>
      <c r="S364" s="290">
        <f t="shared" si="157"/>
        <v>-8824.9340000000047</v>
      </c>
      <c r="T364" s="290" t="e">
        <f t="shared" si="158"/>
        <v>#DIV/0!</v>
      </c>
      <c r="U364" s="290" t="e">
        <f t="shared" si="159"/>
        <v>#DIV/0!</v>
      </c>
      <c r="V364" s="22">
        <f t="shared" si="160"/>
        <v>17605.470000000012</v>
      </c>
      <c r="W364" s="288" t="e">
        <f t="shared" si="161"/>
        <v>#DIV/0!</v>
      </c>
      <c r="X364" s="288" t="e">
        <f t="shared" si="162"/>
        <v>#DIV/0!</v>
      </c>
      <c r="Y364" s="288" t="e">
        <f t="shared" si="163"/>
        <v>#DIV/0!</v>
      </c>
      <c r="Z364" s="291" t="e">
        <f t="shared" si="164"/>
        <v>#DIV/0!</v>
      </c>
      <c r="AA364" s="22">
        <f>SUM(L$2:L568)-SUM(AB$2:AB568)</f>
        <v>-26470.404000000017</v>
      </c>
      <c r="AB364" s="292"/>
      <c r="AC364" s="253" t="e">
        <f t="shared" si="165"/>
        <v>#DIV/0!</v>
      </c>
      <c r="AD364" s="253" t="e">
        <f t="shared" si="166"/>
        <v>#DIV/0!</v>
      </c>
    </row>
    <row r="365" spans="1:30" x14ac:dyDescent="0.25">
      <c r="A365" s="402"/>
      <c r="B365" s="287"/>
      <c r="C365" s="299"/>
      <c r="D365" s="147"/>
      <c r="E365" s="22"/>
      <c r="F365" s="147"/>
      <c r="G365" s="288" t="e">
        <f t="shared" si="147"/>
        <v>#DIV/0!</v>
      </c>
      <c r="H365" s="22">
        <f t="shared" si="148"/>
        <v>26435.404000000017</v>
      </c>
      <c r="I365" s="22">
        <f t="shared" si="149"/>
        <v>-26435.404000000017</v>
      </c>
      <c r="J365" s="289" t="e">
        <f t="shared" si="150"/>
        <v>#DIV/0!</v>
      </c>
      <c r="K365" s="22">
        <f t="shared" si="151"/>
        <v>0</v>
      </c>
      <c r="L365" s="22">
        <f t="shared" si="152"/>
        <v>-5</v>
      </c>
      <c r="M365" s="22">
        <f t="shared" si="153"/>
        <v>5</v>
      </c>
      <c r="N365" s="22">
        <f t="shared" si="154"/>
        <v>0</v>
      </c>
      <c r="O365" s="22"/>
      <c r="P365" s="288" t="e">
        <f t="shared" si="155"/>
        <v>#DIV/0!</v>
      </c>
      <c r="Q365" s="22">
        <f t="shared" si="156"/>
        <v>-5</v>
      </c>
      <c r="R365" s="290"/>
      <c r="S365" s="290">
        <f t="shared" si="157"/>
        <v>-8829.9340000000047</v>
      </c>
      <c r="T365" s="290" t="e">
        <f t="shared" si="158"/>
        <v>#DIV/0!</v>
      </c>
      <c r="U365" s="290" t="e">
        <f t="shared" si="159"/>
        <v>#DIV/0!</v>
      </c>
      <c r="V365" s="22">
        <f t="shared" si="160"/>
        <v>17605.470000000012</v>
      </c>
      <c r="W365" s="288" t="e">
        <f t="shared" si="161"/>
        <v>#DIV/0!</v>
      </c>
      <c r="X365" s="288" t="e">
        <f t="shared" si="162"/>
        <v>#DIV/0!</v>
      </c>
      <c r="Y365" s="288" t="e">
        <f t="shared" si="163"/>
        <v>#DIV/0!</v>
      </c>
      <c r="Z365" s="291" t="e">
        <f t="shared" si="164"/>
        <v>#DIV/0!</v>
      </c>
      <c r="AA365" s="22">
        <f>SUM(L$2:L569)-SUM(AB$2:AB569)</f>
        <v>-26470.404000000017</v>
      </c>
      <c r="AB365" s="292"/>
      <c r="AC365" s="253" t="e">
        <f t="shared" si="165"/>
        <v>#DIV/0!</v>
      </c>
      <c r="AD365" s="253" t="e">
        <f t="shared" si="166"/>
        <v>#DIV/0!</v>
      </c>
    </row>
    <row r="366" spans="1:30" x14ac:dyDescent="0.25">
      <c r="A366" s="402"/>
      <c r="B366" s="287"/>
      <c r="C366" s="299"/>
      <c r="D366" s="147"/>
      <c r="E366" s="22"/>
      <c r="F366" s="147"/>
      <c r="G366" s="288" t="e">
        <f t="shared" si="147"/>
        <v>#DIV/0!</v>
      </c>
      <c r="H366" s="22">
        <f t="shared" si="148"/>
        <v>26440.404000000017</v>
      </c>
      <c r="I366" s="22">
        <f t="shared" si="149"/>
        <v>-26440.404000000017</v>
      </c>
      <c r="J366" s="289" t="e">
        <f t="shared" si="150"/>
        <v>#DIV/0!</v>
      </c>
      <c r="K366" s="22">
        <f t="shared" si="151"/>
        <v>0</v>
      </c>
      <c r="L366" s="22">
        <f t="shared" si="152"/>
        <v>-5</v>
      </c>
      <c r="M366" s="22">
        <f t="shared" si="153"/>
        <v>5</v>
      </c>
      <c r="N366" s="22">
        <f t="shared" si="154"/>
        <v>0</v>
      </c>
      <c r="O366" s="22"/>
      <c r="P366" s="288" t="e">
        <f t="shared" si="155"/>
        <v>#DIV/0!</v>
      </c>
      <c r="Q366" s="22">
        <f t="shared" si="156"/>
        <v>-5</v>
      </c>
      <c r="R366" s="290"/>
      <c r="S366" s="290">
        <f t="shared" si="157"/>
        <v>-8834.9340000000047</v>
      </c>
      <c r="T366" s="290" t="e">
        <f t="shared" si="158"/>
        <v>#DIV/0!</v>
      </c>
      <c r="U366" s="290" t="e">
        <f t="shared" si="159"/>
        <v>#DIV/0!</v>
      </c>
      <c r="V366" s="22">
        <f t="shared" si="160"/>
        <v>17605.470000000012</v>
      </c>
      <c r="W366" s="288" t="e">
        <f t="shared" si="161"/>
        <v>#DIV/0!</v>
      </c>
      <c r="X366" s="288" t="e">
        <f t="shared" si="162"/>
        <v>#DIV/0!</v>
      </c>
      <c r="Y366" s="288" t="e">
        <f t="shared" si="163"/>
        <v>#DIV/0!</v>
      </c>
      <c r="Z366" s="291" t="e">
        <f t="shared" si="164"/>
        <v>#DIV/0!</v>
      </c>
      <c r="AA366" s="22">
        <f>SUM(L$2:L570)-SUM(AB$2:AB570)</f>
        <v>-26470.404000000017</v>
      </c>
      <c r="AB366" s="292"/>
      <c r="AC366" s="253" t="e">
        <f t="shared" si="165"/>
        <v>#DIV/0!</v>
      </c>
      <c r="AD366" s="253" t="e">
        <f t="shared" si="166"/>
        <v>#DIV/0!</v>
      </c>
    </row>
    <row r="367" spans="1:30" x14ac:dyDescent="0.25">
      <c r="A367" s="402"/>
      <c r="B367" s="287"/>
      <c r="C367" s="299"/>
      <c r="D367" s="147"/>
      <c r="E367" s="22"/>
      <c r="F367" s="147"/>
      <c r="G367" s="288" t="e">
        <f t="shared" si="147"/>
        <v>#DIV/0!</v>
      </c>
      <c r="H367" s="22">
        <f t="shared" si="148"/>
        <v>26445.404000000017</v>
      </c>
      <c r="I367" s="22">
        <f t="shared" si="149"/>
        <v>-26445.404000000017</v>
      </c>
      <c r="J367" s="289" t="e">
        <f t="shared" si="150"/>
        <v>#DIV/0!</v>
      </c>
      <c r="K367" s="22">
        <f t="shared" si="151"/>
        <v>0</v>
      </c>
      <c r="L367" s="22">
        <f t="shared" si="152"/>
        <v>-5</v>
      </c>
      <c r="M367" s="22">
        <f t="shared" si="153"/>
        <v>5</v>
      </c>
      <c r="N367" s="22">
        <f t="shared" si="154"/>
        <v>0</v>
      </c>
      <c r="O367" s="22"/>
      <c r="P367" s="288" t="e">
        <f t="shared" si="155"/>
        <v>#DIV/0!</v>
      </c>
      <c r="Q367" s="22">
        <f t="shared" si="156"/>
        <v>-5</v>
      </c>
      <c r="R367" s="290"/>
      <c r="S367" s="290">
        <f t="shared" si="157"/>
        <v>-8839.9340000000047</v>
      </c>
      <c r="T367" s="290" t="e">
        <f t="shared" si="158"/>
        <v>#DIV/0!</v>
      </c>
      <c r="U367" s="290" t="e">
        <f t="shared" si="159"/>
        <v>#DIV/0!</v>
      </c>
      <c r="V367" s="22">
        <f t="shared" si="160"/>
        <v>17605.470000000012</v>
      </c>
      <c r="W367" s="288" t="e">
        <f t="shared" si="161"/>
        <v>#DIV/0!</v>
      </c>
      <c r="X367" s="288" t="e">
        <f t="shared" si="162"/>
        <v>#DIV/0!</v>
      </c>
      <c r="Y367" s="288" t="e">
        <f t="shared" si="163"/>
        <v>#DIV/0!</v>
      </c>
      <c r="Z367" s="291" t="e">
        <f t="shared" si="164"/>
        <v>#DIV/0!</v>
      </c>
      <c r="AA367" s="22">
        <f>SUM(L$2:L571)-SUM(AB$2:AB571)</f>
        <v>-26470.404000000017</v>
      </c>
      <c r="AB367" s="292"/>
      <c r="AC367" s="253" t="e">
        <f t="shared" si="165"/>
        <v>#DIV/0!</v>
      </c>
      <c r="AD367" s="253" t="e">
        <f t="shared" si="166"/>
        <v>#DIV/0!</v>
      </c>
    </row>
    <row r="368" spans="1:30" x14ac:dyDescent="0.25">
      <c r="A368" s="402"/>
      <c r="B368" s="287"/>
      <c r="C368" s="299"/>
      <c r="D368" s="147"/>
      <c r="E368" s="22"/>
      <c r="F368" s="147"/>
      <c r="G368" s="288" t="e">
        <f t="shared" si="147"/>
        <v>#DIV/0!</v>
      </c>
      <c r="H368" s="22">
        <f t="shared" si="148"/>
        <v>26450.404000000017</v>
      </c>
      <c r="I368" s="22">
        <f t="shared" si="149"/>
        <v>-26450.404000000017</v>
      </c>
      <c r="J368" s="289" t="e">
        <f t="shared" si="150"/>
        <v>#DIV/0!</v>
      </c>
      <c r="K368" s="22">
        <f t="shared" si="151"/>
        <v>0</v>
      </c>
      <c r="L368" s="22">
        <f t="shared" si="152"/>
        <v>-5</v>
      </c>
      <c r="M368" s="22">
        <f t="shared" si="153"/>
        <v>5</v>
      </c>
      <c r="N368" s="22">
        <f t="shared" si="154"/>
        <v>0</v>
      </c>
      <c r="O368" s="22"/>
      <c r="P368" s="288" t="e">
        <f t="shared" si="155"/>
        <v>#DIV/0!</v>
      </c>
      <c r="Q368" s="22">
        <f t="shared" si="156"/>
        <v>-5</v>
      </c>
      <c r="R368" s="290"/>
      <c r="S368" s="290">
        <f t="shared" si="157"/>
        <v>-8844.9340000000047</v>
      </c>
      <c r="T368" s="290" t="e">
        <f t="shared" si="158"/>
        <v>#DIV/0!</v>
      </c>
      <c r="U368" s="290" t="e">
        <f t="shared" si="159"/>
        <v>#DIV/0!</v>
      </c>
      <c r="V368" s="22">
        <f t="shared" si="160"/>
        <v>17605.470000000012</v>
      </c>
      <c r="W368" s="288" t="e">
        <f t="shared" si="161"/>
        <v>#DIV/0!</v>
      </c>
      <c r="X368" s="288" t="e">
        <f t="shared" si="162"/>
        <v>#DIV/0!</v>
      </c>
      <c r="Y368" s="288" t="e">
        <f t="shared" si="163"/>
        <v>#DIV/0!</v>
      </c>
      <c r="Z368" s="291" t="e">
        <f t="shared" si="164"/>
        <v>#DIV/0!</v>
      </c>
      <c r="AA368" s="22">
        <f>SUM(L$2:L572)-SUM(AB$2:AB572)</f>
        <v>-26470.404000000017</v>
      </c>
      <c r="AB368" s="292"/>
      <c r="AC368" s="253" t="e">
        <f t="shared" si="165"/>
        <v>#DIV/0!</v>
      </c>
      <c r="AD368" s="253" t="e">
        <f t="shared" si="166"/>
        <v>#DIV/0!</v>
      </c>
    </row>
    <row r="369" spans="1:30" x14ac:dyDescent="0.25">
      <c r="A369" s="402"/>
      <c r="B369" s="287"/>
      <c r="C369" s="299"/>
      <c r="D369" s="147"/>
      <c r="E369" s="22"/>
      <c r="F369" s="147"/>
      <c r="G369" s="288" t="e">
        <f t="shared" si="147"/>
        <v>#DIV/0!</v>
      </c>
      <c r="H369" s="22">
        <f t="shared" si="148"/>
        <v>26455.404000000017</v>
      </c>
      <c r="I369" s="22">
        <f t="shared" si="149"/>
        <v>-26455.404000000017</v>
      </c>
      <c r="J369" s="289" t="e">
        <f t="shared" si="150"/>
        <v>#DIV/0!</v>
      </c>
      <c r="K369" s="22">
        <f t="shared" si="151"/>
        <v>0</v>
      </c>
      <c r="L369" s="22">
        <f t="shared" si="152"/>
        <v>-5</v>
      </c>
      <c r="M369" s="22">
        <f t="shared" si="153"/>
        <v>5</v>
      </c>
      <c r="N369" s="22">
        <f t="shared" si="154"/>
        <v>0</v>
      </c>
      <c r="O369" s="22"/>
      <c r="P369" s="288" t="e">
        <f t="shared" si="155"/>
        <v>#DIV/0!</v>
      </c>
      <c r="Q369" s="22">
        <f t="shared" si="156"/>
        <v>-5</v>
      </c>
      <c r="R369" s="290"/>
      <c r="S369" s="290">
        <f t="shared" si="157"/>
        <v>-8849.9340000000047</v>
      </c>
      <c r="T369" s="290" t="e">
        <f t="shared" si="158"/>
        <v>#DIV/0!</v>
      </c>
      <c r="U369" s="290" t="e">
        <f t="shared" si="159"/>
        <v>#DIV/0!</v>
      </c>
      <c r="V369" s="22">
        <f t="shared" si="160"/>
        <v>17605.470000000012</v>
      </c>
      <c r="W369" s="288" t="e">
        <f t="shared" si="161"/>
        <v>#DIV/0!</v>
      </c>
      <c r="X369" s="288" t="e">
        <f t="shared" si="162"/>
        <v>#DIV/0!</v>
      </c>
      <c r="Y369" s="288" t="e">
        <f t="shared" si="163"/>
        <v>#DIV/0!</v>
      </c>
      <c r="Z369" s="291" t="e">
        <f t="shared" si="164"/>
        <v>#DIV/0!</v>
      </c>
      <c r="AA369" s="22">
        <f>SUM(L$2:L573)-SUM(AB$2:AB573)</f>
        <v>-26470.404000000017</v>
      </c>
      <c r="AB369" s="292"/>
      <c r="AC369" s="253" t="e">
        <f t="shared" si="165"/>
        <v>#DIV/0!</v>
      </c>
      <c r="AD369" s="253" t="e">
        <f t="shared" si="166"/>
        <v>#DIV/0!</v>
      </c>
    </row>
    <row r="370" spans="1:30" x14ac:dyDescent="0.25">
      <c r="A370" s="402"/>
      <c r="B370" s="287"/>
      <c r="C370" s="299"/>
      <c r="D370" s="147"/>
      <c r="E370" s="22"/>
      <c r="F370" s="147"/>
      <c r="G370" s="288" t="e">
        <f t="shared" si="147"/>
        <v>#DIV/0!</v>
      </c>
      <c r="H370" s="22">
        <f t="shared" si="148"/>
        <v>26460.404000000017</v>
      </c>
      <c r="I370" s="22">
        <f t="shared" si="149"/>
        <v>-26460.404000000017</v>
      </c>
      <c r="J370" s="289" t="e">
        <f t="shared" si="150"/>
        <v>#DIV/0!</v>
      </c>
      <c r="K370" s="22">
        <f t="shared" si="151"/>
        <v>0</v>
      </c>
      <c r="L370" s="22">
        <f t="shared" si="152"/>
        <v>-5</v>
      </c>
      <c r="M370" s="22">
        <f t="shared" si="153"/>
        <v>5</v>
      </c>
      <c r="N370" s="22">
        <f t="shared" si="154"/>
        <v>0</v>
      </c>
      <c r="O370" s="22"/>
      <c r="P370" s="288" t="e">
        <f t="shared" si="155"/>
        <v>#DIV/0!</v>
      </c>
      <c r="Q370" s="22">
        <f t="shared" si="156"/>
        <v>-5</v>
      </c>
      <c r="R370" s="290"/>
      <c r="S370" s="290">
        <f t="shared" si="157"/>
        <v>-8854.9340000000047</v>
      </c>
      <c r="T370" s="290" t="e">
        <f t="shared" si="158"/>
        <v>#DIV/0!</v>
      </c>
      <c r="U370" s="290" t="e">
        <f t="shared" si="159"/>
        <v>#DIV/0!</v>
      </c>
      <c r="V370" s="22">
        <f t="shared" si="160"/>
        <v>17605.470000000012</v>
      </c>
      <c r="W370" s="288" t="e">
        <f t="shared" si="161"/>
        <v>#DIV/0!</v>
      </c>
      <c r="X370" s="288" t="e">
        <f t="shared" si="162"/>
        <v>#DIV/0!</v>
      </c>
      <c r="Y370" s="288" t="e">
        <f t="shared" si="163"/>
        <v>#DIV/0!</v>
      </c>
      <c r="Z370" s="291" t="e">
        <f t="shared" si="164"/>
        <v>#DIV/0!</v>
      </c>
      <c r="AA370" s="22">
        <f>SUM(L$2:L574)-SUM(AB$2:AB574)</f>
        <v>-26470.404000000017</v>
      </c>
      <c r="AB370" s="292"/>
      <c r="AC370" s="253" t="e">
        <f t="shared" si="165"/>
        <v>#DIV/0!</v>
      </c>
      <c r="AD370" s="253" t="e">
        <f t="shared" si="166"/>
        <v>#DIV/0!</v>
      </c>
    </row>
    <row r="371" spans="1:30" x14ac:dyDescent="0.25">
      <c r="A371" s="402"/>
      <c r="B371" s="287"/>
      <c r="C371" s="299"/>
      <c r="D371" s="147"/>
      <c r="E371" s="22"/>
      <c r="F371" s="147"/>
      <c r="G371" s="288" t="e">
        <f t="shared" si="147"/>
        <v>#DIV/0!</v>
      </c>
      <c r="H371" s="22">
        <f t="shared" si="148"/>
        <v>26465.404000000017</v>
      </c>
      <c r="I371" s="22">
        <f t="shared" si="149"/>
        <v>-26465.404000000017</v>
      </c>
      <c r="J371" s="289" t="e">
        <f t="shared" si="150"/>
        <v>#DIV/0!</v>
      </c>
      <c r="K371" s="22">
        <f t="shared" si="151"/>
        <v>0</v>
      </c>
      <c r="L371" s="22">
        <f t="shared" si="152"/>
        <v>-5</v>
      </c>
      <c r="M371" s="22">
        <f t="shared" si="153"/>
        <v>5</v>
      </c>
      <c r="N371" s="22">
        <f t="shared" si="154"/>
        <v>0</v>
      </c>
      <c r="O371" s="22"/>
      <c r="P371" s="288" t="e">
        <f t="shared" si="155"/>
        <v>#DIV/0!</v>
      </c>
      <c r="Q371" s="22">
        <f t="shared" si="156"/>
        <v>-5</v>
      </c>
      <c r="R371" s="290"/>
      <c r="S371" s="290">
        <f t="shared" si="157"/>
        <v>-8859.9340000000047</v>
      </c>
      <c r="T371" s="290" t="e">
        <f t="shared" si="158"/>
        <v>#DIV/0!</v>
      </c>
      <c r="U371" s="290" t="e">
        <f t="shared" si="159"/>
        <v>#DIV/0!</v>
      </c>
      <c r="V371" s="22">
        <f t="shared" si="160"/>
        <v>17605.470000000012</v>
      </c>
      <c r="W371" s="288" t="e">
        <f t="shared" si="161"/>
        <v>#DIV/0!</v>
      </c>
      <c r="X371" s="288" t="e">
        <f t="shared" si="162"/>
        <v>#DIV/0!</v>
      </c>
      <c r="Y371" s="288" t="e">
        <f t="shared" si="163"/>
        <v>#DIV/0!</v>
      </c>
      <c r="Z371" s="291" t="e">
        <f t="shared" si="164"/>
        <v>#DIV/0!</v>
      </c>
      <c r="AA371" s="22">
        <f>SUM(L$2:L575)-SUM(AB$2:AB575)</f>
        <v>-26470.404000000017</v>
      </c>
      <c r="AB371" s="292"/>
      <c r="AC371" s="253" t="e">
        <f t="shared" si="165"/>
        <v>#DIV/0!</v>
      </c>
      <c r="AD371" s="253" t="e">
        <f t="shared" si="166"/>
        <v>#DIV/0!</v>
      </c>
    </row>
    <row r="372" spans="1:30" x14ac:dyDescent="0.25">
      <c r="A372" s="402"/>
      <c r="B372" s="287"/>
      <c r="C372" s="299"/>
      <c r="D372" s="16"/>
      <c r="E372" s="15"/>
      <c r="F372" s="16"/>
      <c r="G372" s="288" t="e">
        <f t="shared" si="147"/>
        <v>#DIV/0!</v>
      </c>
      <c r="H372" s="22">
        <f t="shared" si="148"/>
        <v>26470.404000000017</v>
      </c>
      <c r="I372" s="22">
        <f t="shared" si="149"/>
        <v>-26470.404000000017</v>
      </c>
      <c r="J372" s="289" t="e">
        <f t="shared" si="150"/>
        <v>#DIV/0!</v>
      </c>
      <c r="K372" s="22">
        <f t="shared" si="151"/>
        <v>0</v>
      </c>
      <c r="L372" s="22">
        <f t="shared" si="152"/>
        <v>-5</v>
      </c>
      <c r="M372" s="22">
        <f t="shared" si="153"/>
        <v>5</v>
      </c>
      <c r="N372" s="22">
        <f t="shared" si="154"/>
        <v>0</v>
      </c>
      <c r="O372" s="22"/>
      <c r="P372" s="288" t="e">
        <f t="shared" si="155"/>
        <v>#DIV/0!</v>
      </c>
      <c r="Q372" s="22">
        <f t="shared" si="156"/>
        <v>-5</v>
      </c>
      <c r="R372" s="290"/>
      <c r="S372" s="290">
        <f t="shared" si="157"/>
        <v>-8864.9340000000047</v>
      </c>
      <c r="T372" s="290" t="e">
        <f t="shared" si="158"/>
        <v>#DIV/0!</v>
      </c>
      <c r="U372" s="290" t="e">
        <f t="shared" si="159"/>
        <v>#DIV/0!</v>
      </c>
      <c r="V372" s="22">
        <f t="shared" si="160"/>
        <v>17605.470000000012</v>
      </c>
      <c r="W372" s="288" t="e">
        <f t="shared" si="161"/>
        <v>#DIV/0!</v>
      </c>
      <c r="X372" s="288" t="e">
        <f t="shared" si="162"/>
        <v>#DIV/0!</v>
      </c>
      <c r="Y372" s="288" t="e">
        <f t="shared" si="163"/>
        <v>#DIV/0!</v>
      </c>
      <c r="Z372" s="291" t="e">
        <f t="shared" si="164"/>
        <v>#DIV/0!</v>
      </c>
      <c r="AA372" s="22">
        <f>SUM(L$2:L576)-SUM(AB$2:AB576)</f>
        <v>-26470.404000000017</v>
      </c>
      <c r="AB372" s="292"/>
      <c r="AC372" s="253" t="e">
        <f t="shared" si="165"/>
        <v>#DIV/0!</v>
      </c>
      <c r="AD372" s="253" t="e">
        <f t="shared" si="166"/>
        <v>#DIV/0!</v>
      </c>
    </row>
    <row r="373" spans="1:30" x14ac:dyDescent="0.25">
      <c r="A373" s="146"/>
    </row>
    <row r="374" spans="1:30" x14ac:dyDescent="0.25">
      <c r="A374" s="146"/>
    </row>
  </sheetData>
  <phoneticPr fontId="16" type="noConversion"/>
  <conditionalFormatting sqref="Y1">
    <cfRule type="top10" dxfId="192" priority="1" bottom="1" rank="10"/>
  </conditionalFormatting>
  <dataValidations count="1">
    <dataValidation type="list" allowBlank="1" showInputMessage="1" showErrorMessage="1" sqref="C2:C37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274"/>
  <sheetViews>
    <sheetView topLeftCell="A141" workbookViewId="0">
      <selection activeCell="E155" sqref="E155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x14ac:dyDescent="0.25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x14ac:dyDescent="0.25">
      <c r="A2" s="47">
        <v>42327</v>
      </c>
      <c r="B2" s="282" t="s">
        <v>77</v>
      </c>
      <c r="C2" s="48"/>
      <c r="D2" s="49"/>
      <c r="E2" s="50"/>
      <c r="F2" s="50">
        <v>0</v>
      </c>
      <c r="G2" s="51">
        <v>0</v>
      </c>
      <c r="H2" s="50">
        <v>0</v>
      </c>
      <c r="I2" s="48">
        <f t="shared" ref="I2:I65" si="0">-H2+K2</f>
        <v>0</v>
      </c>
      <c r="J2" s="68" t="e">
        <f t="shared" ref="J2:J65" si="1">(E2-G2)/G2</f>
        <v>#DIV/0!</v>
      </c>
      <c r="K2" s="48">
        <f t="shared" ref="K2:K65" si="2">F2*E2</f>
        <v>0</v>
      </c>
      <c r="L2" s="48">
        <v>0</v>
      </c>
      <c r="M2" s="48"/>
      <c r="N2" s="48"/>
      <c r="O2" s="48"/>
      <c r="P2" s="69"/>
      <c r="Q2" s="48"/>
      <c r="R2" s="48"/>
      <c r="S2" s="48">
        <v>20000</v>
      </c>
      <c r="T2" s="48"/>
      <c r="U2" s="48"/>
      <c r="V2" s="48"/>
      <c r="W2" s="69"/>
      <c r="X2" s="69"/>
      <c r="Y2" s="69"/>
      <c r="Z2" s="76"/>
      <c r="AA2" s="48"/>
      <c r="AB2" s="77"/>
      <c r="AC2" s="66"/>
      <c r="AD2" s="40">
        <f t="shared" ref="AD2:AD65" si="3">AC2-F2</f>
        <v>0</v>
      </c>
    </row>
    <row r="3" spans="1:30" s="1" customFormat="1" x14ac:dyDescent="0.25">
      <c r="A3" s="52">
        <v>42327</v>
      </c>
      <c r="B3" s="14"/>
      <c r="C3" s="19" t="s">
        <v>63</v>
      </c>
      <c r="D3" s="53">
        <v>600</v>
      </c>
      <c r="E3" s="19">
        <v>9.09</v>
      </c>
      <c r="F3" s="53">
        <f t="shared" ref="F3:F66" si="4">IF(C3="买",F2+D3,F2-D3)</f>
        <v>600</v>
      </c>
      <c r="G3" s="54">
        <f t="shared" ref="G3:G66" si="5">H3/F3</f>
        <v>9.0983333333333327</v>
      </c>
      <c r="H3" s="19">
        <f t="shared" ref="H3:H66" si="6">IF(C3="买",H2+D3*E3+M3+N3,H2+-1*D3*E3+M3+N3)+O2</f>
        <v>5459</v>
      </c>
      <c r="I3" s="19">
        <f t="shared" si="0"/>
        <v>-5</v>
      </c>
      <c r="J3" s="29">
        <f t="shared" si="1"/>
        <v>-9.159186664223697E-4</v>
      </c>
      <c r="K3" s="19">
        <f t="shared" si="2"/>
        <v>5454</v>
      </c>
      <c r="L3" s="19">
        <f t="shared" ref="L3:L66" si="7">I3-I2</f>
        <v>-5</v>
      </c>
      <c r="M3" s="19">
        <f t="shared" ref="M3:M66" si="8">IF(D3*E3*5/10000&gt;5,D3*E3*5/10000,5)</f>
        <v>5</v>
      </c>
      <c r="N3" s="19">
        <f t="shared" ref="N3:N66" si="9">IF(C3="卖",D3*E3/1000,0)</f>
        <v>0</v>
      </c>
      <c r="O3" s="19"/>
      <c r="P3" s="54">
        <f>E3-G3</f>
        <v>-8.3333333333328596E-3</v>
      </c>
      <c r="Q3" s="19">
        <f>(H3-H2)*-1</f>
        <v>-5459</v>
      </c>
      <c r="R3" s="73"/>
      <c r="S3" s="34">
        <f>S2+Q3+O3+R3</f>
        <v>14541</v>
      </c>
      <c r="T3" s="34">
        <f>S3/E3</f>
        <v>1599.6699669966997</v>
      </c>
      <c r="U3" s="34">
        <f>F3+T3</f>
        <v>2199.6699669966997</v>
      </c>
      <c r="V3" s="31">
        <f>H3+S3</f>
        <v>20000</v>
      </c>
      <c r="W3" s="32">
        <f>V3/U3</f>
        <v>9.0922730682670672</v>
      </c>
      <c r="X3" s="32">
        <f>W3-G3</f>
        <v>-6.0602650662655577E-3</v>
      </c>
      <c r="Y3" s="32">
        <f>(X3-P3)*-1</f>
        <v>-2.2730682670673019E-3</v>
      </c>
      <c r="Z3" s="78">
        <f>F3/U3</f>
        <v>0.272768192048012</v>
      </c>
      <c r="AA3" s="10">
        <f>SUM(L$2:L3)-AB2</f>
        <v>-5</v>
      </c>
      <c r="AB3" s="79"/>
      <c r="AC3" s="40">
        <f t="shared" ref="AC3:AC66" si="10">I3/E3*(1-0.0005)</f>
        <v>-0.54977997799779987</v>
      </c>
      <c r="AD3" s="40">
        <f t="shared" si="3"/>
        <v>-600.54977997799779</v>
      </c>
    </row>
    <row r="4" spans="1:30" s="1" customFormat="1" x14ac:dyDescent="0.25">
      <c r="A4" s="55">
        <v>42328</v>
      </c>
      <c r="B4" s="14"/>
      <c r="C4" s="10" t="s">
        <v>69</v>
      </c>
      <c r="D4" s="11">
        <v>500</v>
      </c>
      <c r="E4" s="10">
        <v>9.2200000000000006</v>
      </c>
      <c r="F4" s="11">
        <f t="shared" si="4"/>
        <v>100</v>
      </c>
      <c r="G4" s="28">
        <f t="shared" si="5"/>
        <v>8.5861000000000001</v>
      </c>
      <c r="H4" s="10">
        <f t="shared" si="6"/>
        <v>858.61</v>
      </c>
      <c r="I4" s="10">
        <f t="shared" si="0"/>
        <v>63.3900000000001</v>
      </c>
      <c r="J4" s="27">
        <f t="shared" si="1"/>
        <v>7.3828629994991971E-2</v>
      </c>
      <c r="K4" s="10">
        <f t="shared" si="2"/>
        <v>922.00000000000011</v>
      </c>
      <c r="L4" s="10">
        <f t="shared" si="7"/>
        <v>68.3900000000001</v>
      </c>
      <c r="M4" s="10">
        <f t="shared" si="8"/>
        <v>5</v>
      </c>
      <c r="N4" s="10">
        <f t="shared" si="9"/>
        <v>4.6100000000000003</v>
      </c>
      <c r="O4" s="10"/>
      <c r="P4" s="28">
        <f>E4-G4</f>
        <v>0.63390000000000057</v>
      </c>
      <c r="Q4" s="10">
        <f>(H4-H3)*-1</f>
        <v>4600.3900000000003</v>
      </c>
      <c r="R4" s="74"/>
      <c r="S4" s="34">
        <f t="shared" ref="S4:S67" si="11">S3+Q4+O4+R4</f>
        <v>19141.39</v>
      </c>
      <c r="T4" s="34">
        <f t="shared" ref="T4:T67" si="12">S4/E4</f>
        <v>2076.0726681127981</v>
      </c>
      <c r="U4" s="34">
        <f t="shared" ref="U4:U67" si="13">F4+T4</f>
        <v>2176.0726681127981</v>
      </c>
      <c r="V4" s="31">
        <f t="shared" ref="V4:V67" si="14">H4+S4</f>
        <v>20000</v>
      </c>
      <c r="W4" s="32">
        <f t="shared" ref="W4:W67" si="15">V4/U4</f>
        <v>9.1908695389961519</v>
      </c>
      <c r="X4" s="32">
        <f t="shared" ref="X4:X67" si="16">W4-G4</f>
        <v>0.60476953899615182</v>
      </c>
      <c r="Y4" s="32">
        <f t="shared" ref="Y4:Y67" si="17">(X4-P4)*-1</f>
        <v>2.9130461003848751E-2</v>
      </c>
      <c r="Z4" s="78">
        <f t="shared" ref="Z4:Z67" si="18">F4/U4</f>
        <v>4.595434769498076E-2</v>
      </c>
      <c r="AA4" s="10">
        <f>SUM(L$2:L4)-AB3</f>
        <v>63.3900000000001</v>
      </c>
      <c r="AB4" s="80"/>
      <c r="AC4" s="40">
        <f t="shared" si="10"/>
        <v>6.8718335140997935</v>
      </c>
      <c r="AD4" s="81">
        <f t="shared" si="3"/>
        <v>-93.128166485900209</v>
      </c>
    </row>
    <row r="5" spans="1:30" s="1" customFormat="1" x14ac:dyDescent="0.25">
      <c r="A5" s="52">
        <v>42328</v>
      </c>
      <c r="B5" s="14"/>
      <c r="C5" s="19" t="s">
        <v>63</v>
      </c>
      <c r="D5" s="53">
        <v>500</v>
      </c>
      <c r="E5" s="19">
        <v>9.06</v>
      </c>
      <c r="F5" s="53">
        <f t="shared" si="4"/>
        <v>600</v>
      </c>
      <c r="G5" s="54">
        <f t="shared" si="5"/>
        <v>8.98935</v>
      </c>
      <c r="H5" s="19">
        <f t="shared" si="6"/>
        <v>5393.61</v>
      </c>
      <c r="I5" s="19">
        <f t="shared" si="0"/>
        <v>42.390000000000327</v>
      </c>
      <c r="J5" s="29">
        <f t="shared" si="1"/>
        <v>7.8593001718701063E-3</v>
      </c>
      <c r="K5" s="19">
        <f t="shared" si="2"/>
        <v>5436</v>
      </c>
      <c r="L5" s="19">
        <f t="shared" si="7"/>
        <v>-20.999999999999773</v>
      </c>
      <c r="M5" s="19">
        <f t="shared" si="8"/>
        <v>5</v>
      </c>
      <c r="N5" s="19">
        <f t="shared" si="9"/>
        <v>0</v>
      </c>
      <c r="O5" s="19"/>
      <c r="P5" s="54">
        <f t="shared" ref="P5:P68" si="19">E5-G5</f>
        <v>7.0650000000000546E-2</v>
      </c>
      <c r="Q5" s="19">
        <f t="shared" ref="Q5:Q68" si="20">(H5-H4)*-1</f>
        <v>-4535</v>
      </c>
      <c r="R5" s="75"/>
      <c r="S5" s="34">
        <f t="shared" si="11"/>
        <v>14606.39</v>
      </c>
      <c r="T5" s="34">
        <f t="shared" si="12"/>
        <v>1612.1843267108165</v>
      </c>
      <c r="U5" s="34">
        <f t="shared" si="13"/>
        <v>2212.1843267108165</v>
      </c>
      <c r="V5" s="31">
        <f t="shared" si="14"/>
        <v>20000</v>
      </c>
      <c r="W5" s="32">
        <f t="shared" si="15"/>
        <v>9.0408379439777402</v>
      </c>
      <c r="X5" s="32">
        <f t="shared" si="16"/>
        <v>5.1487943977740258E-2</v>
      </c>
      <c r="Y5" s="32">
        <f t="shared" si="17"/>
        <v>1.9162056022260288E-2</v>
      </c>
      <c r="Z5" s="78">
        <f t="shared" si="18"/>
        <v>0.2712251383193322</v>
      </c>
      <c r="AA5" s="19">
        <f>SUM(L$2:L5)-AB4</f>
        <v>42.390000000000327</v>
      </c>
      <c r="AB5" s="79"/>
      <c r="AC5" s="40">
        <f t="shared" si="10"/>
        <v>4.6764685430463935</v>
      </c>
      <c r="AD5" s="81">
        <f t="shared" si="3"/>
        <v>-595.32353145695356</v>
      </c>
    </row>
    <row r="6" spans="1:30" s="1" customFormat="1" x14ac:dyDescent="0.25">
      <c r="A6" s="55">
        <v>42332</v>
      </c>
      <c r="B6" s="18"/>
      <c r="C6" s="10" t="s">
        <v>63</v>
      </c>
      <c r="D6" s="11">
        <v>500</v>
      </c>
      <c r="E6" s="10">
        <v>8.9499999999999993</v>
      </c>
      <c r="F6" s="11">
        <f t="shared" si="4"/>
        <v>1100</v>
      </c>
      <c r="G6" s="28">
        <f t="shared" si="5"/>
        <v>8.9760090909090913</v>
      </c>
      <c r="H6" s="10">
        <f t="shared" si="6"/>
        <v>9873.61</v>
      </c>
      <c r="I6" s="10">
        <f t="shared" si="0"/>
        <v>-28.610000000000582</v>
      </c>
      <c r="J6" s="27">
        <f t="shared" si="1"/>
        <v>-2.8976230578280061E-3</v>
      </c>
      <c r="K6" s="10">
        <f t="shared" si="2"/>
        <v>9845</v>
      </c>
      <c r="L6" s="10">
        <f t="shared" si="7"/>
        <v>-71.000000000000909</v>
      </c>
      <c r="M6" s="10">
        <f t="shared" si="8"/>
        <v>5</v>
      </c>
      <c r="N6" s="10">
        <f t="shared" si="9"/>
        <v>0</v>
      </c>
      <c r="O6" s="10"/>
      <c r="P6" s="28">
        <f t="shared" si="19"/>
        <v>-2.6009090909091981E-2</v>
      </c>
      <c r="Q6" s="10">
        <f t="shared" si="20"/>
        <v>-4480.0000000000009</v>
      </c>
      <c r="R6" s="74"/>
      <c r="S6" s="34">
        <f t="shared" si="11"/>
        <v>10126.39</v>
      </c>
      <c r="T6" s="34">
        <f t="shared" si="12"/>
        <v>1131.4402234636873</v>
      </c>
      <c r="U6" s="34">
        <f t="shared" si="13"/>
        <v>2231.4402234636873</v>
      </c>
      <c r="V6" s="31">
        <f t="shared" si="14"/>
        <v>20000</v>
      </c>
      <c r="W6" s="32">
        <f t="shared" si="15"/>
        <v>8.9628213158923842</v>
      </c>
      <c r="X6" s="32">
        <f t="shared" si="16"/>
        <v>-1.3187775016707093E-2</v>
      </c>
      <c r="Y6" s="32">
        <f t="shared" si="17"/>
        <v>-1.2821315892384888E-2</v>
      </c>
      <c r="Z6" s="78">
        <f t="shared" si="18"/>
        <v>0.4929551723740811</v>
      </c>
      <c r="AA6" s="10">
        <f>SUM(L$2:L6)-AB5</f>
        <v>-28.610000000000582</v>
      </c>
      <c r="AB6" s="82"/>
      <c r="AC6" s="40">
        <f t="shared" si="10"/>
        <v>-3.1950497206704562</v>
      </c>
      <c r="AD6" s="81">
        <f t="shared" si="3"/>
        <v>-1103.1950497206706</v>
      </c>
    </row>
    <row r="7" spans="1:30" s="1" customFormat="1" x14ac:dyDescent="0.25">
      <c r="A7" s="52">
        <v>42333</v>
      </c>
      <c r="B7" s="18"/>
      <c r="C7" s="19" t="s">
        <v>69</v>
      </c>
      <c r="D7" s="53">
        <v>500</v>
      </c>
      <c r="E7" s="19">
        <v>9.07</v>
      </c>
      <c r="F7" s="53">
        <f t="shared" si="4"/>
        <v>600</v>
      </c>
      <c r="G7" s="54">
        <f t="shared" si="5"/>
        <v>8.9135750000000016</v>
      </c>
      <c r="H7" s="19">
        <f t="shared" si="6"/>
        <v>5348.1450000000004</v>
      </c>
      <c r="I7" s="19">
        <f t="shared" si="0"/>
        <v>93.854999999999563</v>
      </c>
      <c r="J7" s="29">
        <f t="shared" si="1"/>
        <v>1.7549075427087186E-2</v>
      </c>
      <c r="K7" s="19">
        <f t="shared" si="2"/>
        <v>5442</v>
      </c>
      <c r="L7" s="19">
        <f t="shared" si="7"/>
        <v>122.46500000000015</v>
      </c>
      <c r="M7" s="19">
        <f t="shared" si="8"/>
        <v>5</v>
      </c>
      <c r="N7" s="19">
        <f t="shared" si="9"/>
        <v>4.5350000000000001</v>
      </c>
      <c r="O7" s="19"/>
      <c r="P7" s="54">
        <f t="shared" si="19"/>
        <v>0.1564249999999987</v>
      </c>
      <c r="Q7" s="19">
        <f t="shared" si="20"/>
        <v>4525.4650000000001</v>
      </c>
      <c r="R7" s="75"/>
      <c r="S7" s="34">
        <f t="shared" si="11"/>
        <v>14651.855</v>
      </c>
      <c r="T7" s="34">
        <f t="shared" si="12"/>
        <v>1615.4195148842336</v>
      </c>
      <c r="U7" s="34">
        <f t="shared" si="13"/>
        <v>2215.4195148842336</v>
      </c>
      <c r="V7" s="31">
        <f t="shared" si="14"/>
        <v>20000</v>
      </c>
      <c r="W7" s="32">
        <f t="shared" si="15"/>
        <v>9.0276355632107439</v>
      </c>
      <c r="X7" s="32">
        <f t="shared" si="16"/>
        <v>0.11406056321074232</v>
      </c>
      <c r="Y7" s="32">
        <f t="shared" si="17"/>
        <v>4.2364436789256388E-2</v>
      </c>
      <c r="Z7" s="78">
        <f t="shared" si="18"/>
        <v>0.2708290668963223</v>
      </c>
      <c r="AA7" s="19">
        <f>SUM(L$2:L7)-AB6</f>
        <v>93.854999999999563</v>
      </c>
      <c r="AB7" s="83"/>
      <c r="AC7" s="40">
        <f t="shared" si="10"/>
        <v>10.34267613009918</v>
      </c>
      <c r="AD7" s="81">
        <f t="shared" si="3"/>
        <v>-589.65732386990078</v>
      </c>
    </row>
    <row r="8" spans="1:30" s="1" customFormat="1" x14ac:dyDescent="0.25">
      <c r="A8" s="55">
        <v>42334</v>
      </c>
      <c r="B8" s="18"/>
      <c r="C8" s="10" t="s">
        <v>69</v>
      </c>
      <c r="D8" s="11">
        <v>500</v>
      </c>
      <c r="E8" s="10">
        <v>9.24</v>
      </c>
      <c r="F8" s="11">
        <f t="shared" si="4"/>
        <v>100</v>
      </c>
      <c r="G8" s="28">
        <f t="shared" si="5"/>
        <v>7.3776500000000045</v>
      </c>
      <c r="H8" s="10">
        <f t="shared" si="6"/>
        <v>737.76500000000044</v>
      </c>
      <c r="I8" s="10">
        <f t="shared" si="0"/>
        <v>186.23499999999956</v>
      </c>
      <c r="J8" s="27">
        <f t="shared" si="1"/>
        <v>0.25243132975947552</v>
      </c>
      <c r="K8" s="10">
        <f t="shared" si="2"/>
        <v>924</v>
      </c>
      <c r="L8" s="10">
        <f t="shared" si="7"/>
        <v>92.38</v>
      </c>
      <c r="M8" s="10">
        <f t="shared" si="8"/>
        <v>5</v>
      </c>
      <c r="N8" s="10">
        <f t="shared" si="9"/>
        <v>4.62</v>
      </c>
      <c r="O8" s="10"/>
      <c r="P8" s="28">
        <f t="shared" si="19"/>
        <v>1.8623499999999957</v>
      </c>
      <c r="Q8" s="10">
        <f t="shared" si="20"/>
        <v>4610.38</v>
      </c>
      <c r="R8" s="74"/>
      <c r="S8" s="34">
        <f t="shared" si="11"/>
        <v>19262.235000000001</v>
      </c>
      <c r="T8" s="34">
        <f t="shared" si="12"/>
        <v>2084.6574675324678</v>
      </c>
      <c r="U8" s="34">
        <f t="shared" si="13"/>
        <v>2184.6574675324678</v>
      </c>
      <c r="V8" s="31">
        <f t="shared" si="14"/>
        <v>20000</v>
      </c>
      <c r="W8" s="32">
        <f t="shared" si="15"/>
        <v>9.1547532266418177</v>
      </c>
      <c r="X8" s="32">
        <f t="shared" si="16"/>
        <v>1.7771032266418132</v>
      </c>
      <c r="Y8" s="32">
        <f t="shared" si="17"/>
        <v>8.5246773358182537E-2</v>
      </c>
      <c r="Z8" s="78">
        <f t="shared" si="18"/>
        <v>4.5773766133209083E-2</v>
      </c>
      <c r="AA8" s="10">
        <f>SUM(L$2:L8)-AB7</f>
        <v>186.23499999999956</v>
      </c>
      <c r="AB8" s="82"/>
      <c r="AC8" s="40">
        <f t="shared" si="10"/>
        <v>20.145225378787831</v>
      </c>
      <c r="AD8" s="81">
        <f t="shared" si="3"/>
        <v>-79.854774621212172</v>
      </c>
    </row>
    <row r="9" spans="1:30" s="1" customFormat="1" x14ac:dyDescent="0.25">
      <c r="A9" s="52">
        <v>42335</v>
      </c>
      <c r="B9" s="18"/>
      <c r="C9" s="19" t="s">
        <v>63</v>
      </c>
      <c r="D9" s="53">
        <v>500</v>
      </c>
      <c r="E9" s="19">
        <v>9.0399999999999991</v>
      </c>
      <c r="F9" s="53">
        <f t="shared" si="4"/>
        <v>600</v>
      </c>
      <c r="G9" s="54">
        <f t="shared" si="5"/>
        <v>8.771275000000001</v>
      </c>
      <c r="H9" s="19">
        <f t="shared" si="6"/>
        <v>5262.7650000000003</v>
      </c>
      <c r="I9" s="19">
        <f t="shared" si="0"/>
        <v>161.23499999999876</v>
      </c>
      <c r="J9" s="29">
        <f t="shared" si="1"/>
        <v>3.0636937047350366E-2</v>
      </c>
      <c r="K9" s="19">
        <f t="shared" si="2"/>
        <v>5423.9999999999991</v>
      </c>
      <c r="L9" s="19">
        <f t="shared" si="7"/>
        <v>-25.000000000000796</v>
      </c>
      <c r="M9" s="19">
        <f t="shared" si="8"/>
        <v>5</v>
      </c>
      <c r="N9" s="19">
        <f t="shared" si="9"/>
        <v>0</v>
      </c>
      <c r="O9" s="19"/>
      <c r="P9" s="54">
        <f t="shared" si="19"/>
        <v>0.2687249999999981</v>
      </c>
      <c r="Q9" s="19">
        <f t="shared" si="20"/>
        <v>-4525</v>
      </c>
      <c r="R9" s="75"/>
      <c r="S9" s="34">
        <f t="shared" si="11"/>
        <v>14737.235000000001</v>
      </c>
      <c r="T9" s="34">
        <f t="shared" si="12"/>
        <v>1630.2251106194692</v>
      </c>
      <c r="U9" s="34">
        <f t="shared" si="13"/>
        <v>2230.225110619469</v>
      </c>
      <c r="V9" s="31">
        <f t="shared" si="14"/>
        <v>20000</v>
      </c>
      <c r="W9" s="32">
        <f t="shared" si="15"/>
        <v>8.9677046073814424</v>
      </c>
      <c r="X9" s="32">
        <f t="shared" si="16"/>
        <v>0.19642960738144133</v>
      </c>
      <c r="Y9" s="32">
        <f t="shared" si="17"/>
        <v>7.2295392618556775E-2</v>
      </c>
      <c r="Z9" s="78">
        <f t="shared" si="18"/>
        <v>0.26903113822144331</v>
      </c>
      <c r="AA9" s="19">
        <f>SUM(L$2:L9)-AB8</f>
        <v>161.23499999999876</v>
      </c>
      <c r="AB9" s="83"/>
      <c r="AC9" s="40">
        <f t="shared" si="10"/>
        <v>17.826812223451192</v>
      </c>
      <c r="AD9" s="81">
        <f t="shared" si="3"/>
        <v>-582.17318777654884</v>
      </c>
    </row>
    <row r="10" spans="1:30" s="1" customFormat="1" x14ac:dyDescent="0.25">
      <c r="A10" s="55">
        <v>42338</v>
      </c>
      <c r="B10" s="56"/>
      <c r="C10" s="10" t="s">
        <v>63</v>
      </c>
      <c r="D10" s="11">
        <v>500</v>
      </c>
      <c r="E10" s="10">
        <v>8.3800000000000008</v>
      </c>
      <c r="F10" s="11">
        <f t="shared" si="4"/>
        <v>1100</v>
      </c>
      <c r="G10" s="28">
        <f t="shared" si="5"/>
        <v>8.5979681818181817</v>
      </c>
      <c r="H10" s="10">
        <f t="shared" si="6"/>
        <v>9457.7649999999994</v>
      </c>
      <c r="I10" s="10">
        <f t="shared" si="0"/>
        <v>-239.76499999999942</v>
      </c>
      <c r="J10" s="27">
        <f t="shared" si="1"/>
        <v>-2.5351126825417947E-2</v>
      </c>
      <c r="K10" s="10">
        <f t="shared" si="2"/>
        <v>9218</v>
      </c>
      <c r="L10" s="10">
        <f t="shared" si="7"/>
        <v>-400.99999999999818</v>
      </c>
      <c r="M10" s="10">
        <f t="shared" si="8"/>
        <v>5</v>
      </c>
      <c r="N10" s="10">
        <f t="shared" si="9"/>
        <v>0</v>
      </c>
      <c r="O10" s="70"/>
      <c r="P10" s="28">
        <f t="shared" si="19"/>
        <v>-0.21796818181818089</v>
      </c>
      <c r="Q10" s="10">
        <f t="shared" si="20"/>
        <v>-4194.9999999999991</v>
      </c>
      <c r="R10" s="70"/>
      <c r="S10" s="34">
        <f t="shared" si="11"/>
        <v>10542.235000000001</v>
      </c>
      <c r="T10" s="34">
        <f t="shared" si="12"/>
        <v>1258.0232696897374</v>
      </c>
      <c r="U10" s="34">
        <f t="shared" si="13"/>
        <v>2358.0232696897374</v>
      </c>
      <c r="V10" s="31">
        <f t="shared" si="14"/>
        <v>20000</v>
      </c>
      <c r="W10" s="32">
        <f t="shared" si="15"/>
        <v>8.4816805063300116</v>
      </c>
      <c r="X10" s="32">
        <f t="shared" si="16"/>
        <v>-0.11628767548817009</v>
      </c>
      <c r="Y10" s="32">
        <f t="shared" si="17"/>
        <v>-0.1016805063300108</v>
      </c>
      <c r="Z10" s="78">
        <f t="shared" si="18"/>
        <v>0.46649242784815059</v>
      </c>
      <c r="AA10" s="10">
        <f>SUM(L$2:L10)-AB9</f>
        <v>-239.76499999999942</v>
      </c>
      <c r="AB10" s="82"/>
      <c r="AC10" s="40">
        <f t="shared" si="10"/>
        <v>-28.597269391408044</v>
      </c>
      <c r="AD10" s="81">
        <f t="shared" si="3"/>
        <v>-1128.597269391408</v>
      </c>
    </row>
    <row r="11" spans="1:30" s="1" customFormat="1" x14ac:dyDescent="0.25">
      <c r="A11" s="52">
        <v>42338</v>
      </c>
      <c r="B11" s="56"/>
      <c r="C11" s="19" t="s">
        <v>69</v>
      </c>
      <c r="D11" s="53">
        <v>500</v>
      </c>
      <c r="E11" s="19">
        <v>8.64</v>
      </c>
      <c r="F11" s="53">
        <f t="shared" si="4"/>
        <v>600</v>
      </c>
      <c r="G11" s="54">
        <f t="shared" si="5"/>
        <v>8.5784749999999992</v>
      </c>
      <c r="H11" s="19">
        <f t="shared" si="6"/>
        <v>5147.0849999999991</v>
      </c>
      <c r="I11" s="19">
        <f t="shared" si="0"/>
        <v>36.915000000000873</v>
      </c>
      <c r="J11" s="29">
        <f t="shared" si="1"/>
        <v>7.1720206680093365E-3</v>
      </c>
      <c r="K11" s="19">
        <f t="shared" si="2"/>
        <v>5184</v>
      </c>
      <c r="L11" s="19">
        <f t="shared" si="7"/>
        <v>276.68000000000029</v>
      </c>
      <c r="M11" s="19">
        <f t="shared" si="8"/>
        <v>5</v>
      </c>
      <c r="N11" s="19">
        <f t="shared" si="9"/>
        <v>4.32</v>
      </c>
      <c r="O11" s="71"/>
      <c r="P11" s="54">
        <f t="shared" si="19"/>
        <v>6.1525000000001384E-2</v>
      </c>
      <c r="Q11" s="19">
        <f t="shared" si="20"/>
        <v>4310.68</v>
      </c>
      <c r="R11" s="71"/>
      <c r="S11" s="34">
        <f t="shared" si="11"/>
        <v>14852.915000000001</v>
      </c>
      <c r="T11" s="34">
        <f t="shared" si="12"/>
        <v>1719.0873842592594</v>
      </c>
      <c r="U11" s="34">
        <f t="shared" si="13"/>
        <v>2319.0873842592591</v>
      </c>
      <c r="V11" s="31">
        <f t="shared" si="14"/>
        <v>20000</v>
      </c>
      <c r="W11" s="32">
        <f t="shared" si="15"/>
        <v>8.6240821004630703</v>
      </c>
      <c r="X11" s="32">
        <f t="shared" si="16"/>
        <v>4.5607100463071149E-2</v>
      </c>
      <c r="Y11" s="32">
        <f t="shared" si="17"/>
        <v>1.5917899536930236E-2</v>
      </c>
      <c r="Z11" s="78">
        <f t="shared" si="18"/>
        <v>0.25872246301389212</v>
      </c>
      <c r="AA11" s="19">
        <f>SUM(L$2:L11)-AB10</f>
        <v>36.915000000000873</v>
      </c>
      <c r="AB11" s="83"/>
      <c r="AC11" s="40">
        <f t="shared" si="10"/>
        <v>4.2704331597223231</v>
      </c>
      <c r="AD11" s="81">
        <f t="shared" si="3"/>
        <v>-595.7295668402777</v>
      </c>
    </row>
    <row r="12" spans="1:30" s="1" customFormat="1" x14ac:dyDescent="0.25">
      <c r="A12" s="55">
        <v>42339</v>
      </c>
      <c r="B12" s="56"/>
      <c r="C12" s="10" t="s">
        <v>69</v>
      </c>
      <c r="D12" s="11">
        <v>500</v>
      </c>
      <c r="E12" s="10">
        <v>8.99</v>
      </c>
      <c r="F12" s="11">
        <f t="shared" si="4"/>
        <v>100</v>
      </c>
      <c r="G12" s="28">
        <f t="shared" si="5"/>
        <v>6.6157999999999912</v>
      </c>
      <c r="H12" s="10">
        <f t="shared" si="6"/>
        <v>661.57999999999913</v>
      </c>
      <c r="I12" s="10">
        <f t="shared" si="0"/>
        <v>237.42000000000087</v>
      </c>
      <c r="J12" s="27">
        <f t="shared" si="1"/>
        <v>0.35886816409202393</v>
      </c>
      <c r="K12" s="10">
        <f t="shared" si="2"/>
        <v>899</v>
      </c>
      <c r="L12" s="10">
        <f t="shared" si="7"/>
        <v>200.505</v>
      </c>
      <c r="M12" s="10">
        <f t="shared" si="8"/>
        <v>5</v>
      </c>
      <c r="N12" s="10">
        <f t="shared" si="9"/>
        <v>4.4950000000000001</v>
      </c>
      <c r="O12" s="70"/>
      <c r="P12" s="28">
        <f t="shared" si="19"/>
        <v>2.374200000000009</v>
      </c>
      <c r="Q12" s="10">
        <f t="shared" si="20"/>
        <v>4485.5050000000001</v>
      </c>
      <c r="R12" s="70"/>
      <c r="S12" s="34">
        <f t="shared" si="11"/>
        <v>19338.420000000002</v>
      </c>
      <c r="T12" s="34">
        <f t="shared" si="12"/>
        <v>2151.1034482758623</v>
      </c>
      <c r="U12" s="34">
        <f t="shared" si="13"/>
        <v>2251.1034482758623</v>
      </c>
      <c r="V12" s="31">
        <f t="shared" si="14"/>
        <v>20000</v>
      </c>
      <c r="W12" s="32">
        <f t="shared" si="15"/>
        <v>8.8845317239055159</v>
      </c>
      <c r="X12" s="32">
        <f t="shared" si="16"/>
        <v>2.2687317239055247</v>
      </c>
      <c r="Y12" s="32">
        <f t="shared" si="17"/>
        <v>0.10546827609448428</v>
      </c>
      <c r="Z12" s="78">
        <f t="shared" si="18"/>
        <v>4.4422658619527586E-2</v>
      </c>
      <c r="AA12" s="10">
        <f>SUM(L$2:L12)-AB11</f>
        <v>237.42000000000087</v>
      </c>
      <c r="AB12" s="82"/>
      <c r="AC12" s="40">
        <f t="shared" si="10"/>
        <v>26.396139043381631</v>
      </c>
      <c r="AD12" s="81">
        <f t="shared" si="3"/>
        <v>-73.603860956618377</v>
      </c>
    </row>
    <row r="13" spans="1:30" s="1" customFormat="1" x14ac:dyDescent="0.25">
      <c r="A13" s="52">
        <v>42340</v>
      </c>
      <c r="B13" s="56"/>
      <c r="C13" s="19" t="s">
        <v>63</v>
      </c>
      <c r="D13" s="53">
        <v>500</v>
      </c>
      <c r="E13" s="19">
        <v>8.83</v>
      </c>
      <c r="F13" s="53">
        <f t="shared" si="4"/>
        <v>600</v>
      </c>
      <c r="G13" s="54">
        <f t="shared" si="5"/>
        <v>8.4692999999999987</v>
      </c>
      <c r="H13" s="19">
        <f t="shared" si="6"/>
        <v>5081.579999999999</v>
      </c>
      <c r="I13" s="19">
        <f t="shared" si="0"/>
        <v>216.42000000000098</v>
      </c>
      <c r="J13" s="29">
        <f t="shared" si="1"/>
        <v>4.2589115983611564E-2</v>
      </c>
      <c r="K13" s="19">
        <f t="shared" si="2"/>
        <v>5298</v>
      </c>
      <c r="L13" s="19">
        <f t="shared" si="7"/>
        <v>-20.999999999999886</v>
      </c>
      <c r="M13" s="19">
        <f t="shared" si="8"/>
        <v>5</v>
      </c>
      <c r="N13" s="19">
        <f t="shared" si="9"/>
        <v>0</v>
      </c>
      <c r="O13" s="71"/>
      <c r="P13" s="54">
        <f t="shared" si="19"/>
        <v>0.36070000000000135</v>
      </c>
      <c r="Q13" s="19">
        <f t="shared" si="20"/>
        <v>-4420</v>
      </c>
      <c r="R13" s="71"/>
      <c r="S13" s="34">
        <f t="shared" si="11"/>
        <v>14918.420000000002</v>
      </c>
      <c r="T13" s="34">
        <f t="shared" si="12"/>
        <v>1689.5152887882223</v>
      </c>
      <c r="U13" s="34">
        <f t="shared" si="13"/>
        <v>2289.5152887882223</v>
      </c>
      <c r="V13" s="31">
        <f t="shared" si="14"/>
        <v>20000</v>
      </c>
      <c r="W13" s="32">
        <f t="shared" si="15"/>
        <v>8.7354734418853575</v>
      </c>
      <c r="X13" s="32">
        <f t="shared" si="16"/>
        <v>0.26617344188535874</v>
      </c>
      <c r="Y13" s="32">
        <f t="shared" si="17"/>
        <v>9.4526558114642611E-2</v>
      </c>
      <c r="Z13" s="78">
        <f t="shared" si="18"/>
        <v>0.26206420325656071</v>
      </c>
      <c r="AA13" s="19">
        <f>SUM(L$2:L13)-AB12</f>
        <v>216.42000000000098</v>
      </c>
      <c r="AB13" s="83"/>
      <c r="AC13" s="40">
        <f t="shared" si="10"/>
        <v>24.497371460928765</v>
      </c>
      <c r="AD13" s="81">
        <f t="shared" si="3"/>
        <v>-575.50262853907122</v>
      </c>
    </row>
    <row r="14" spans="1:30" s="1" customFormat="1" x14ac:dyDescent="0.25">
      <c r="A14" s="55">
        <v>42341</v>
      </c>
      <c r="B14" s="56"/>
      <c r="C14" s="10" t="s">
        <v>69</v>
      </c>
      <c r="D14" s="11">
        <v>500</v>
      </c>
      <c r="E14" s="10">
        <v>9.41</v>
      </c>
      <c r="F14" s="11">
        <f t="shared" si="4"/>
        <v>100</v>
      </c>
      <c r="G14" s="28">
        <f t="shared" si="5"/>
        <v>3.8628499999999901</v>
      </c>
      <c r="H14" s="10">
        <f t="shared" si="6"/>
        <v>386.284999999999</v>
      </c>
      <c r="I14" s="10">
        <f t="shared" si="0"/>
        <v>554.71500000000106</v>
      </c>
      <c r="J14" s="27">
        <f t="shared" si="1"/>
        <v>1.4360252145436723</v>
      </c>
      <c r="K14" s="10">
        <f t="shared" si="2"/>
        <v>941</v>
      </c>
      <c r="L14" s="10">
        <f t="shared" si="7"/>
        <v>338.29500000000007</v>
      </c>
      <c r="M14" s="10">
        <f t="shared" si="8"/>
        <v>5</v>
      </c>
      <c r="N14" s="10">
        <f t="shared" si="9"/>
        <v>4.7050000000000001</v>
      </c>
      <c r="O14" s="70"/>
      <c r="P14" s="28">
        <f t="shared" si="19"/>
        <v>5.54715000000001</v>
      </c>
      <c r="Q14" s="10">
        <f t="shared" si="20"/>
        <v>4695.2950000000001</v>
      </c>
      <c r="R14" s="70"/>
      <c r="S14" s="34">
        <f t="shared" si="11"/>
        <v>19613.715000000004</v>
      </c>
      <c r="T14" s="34">
        <f t="shared" si="12"/>
        <v>2084.3480340063766</v>
      </c>
      <c r="U14" s="34">
        <f t="shared" si="13"/>
        <v>2184.3480340063766</v>
      </c>
      <c r="V14" s="31">
        <f t="shared" si="14"/>
        <v>20000.000000000004</v>
      </c>
      <c r="W14" s="32">
        <f t="shared" si="15"/>
        <v>9.1560500838858623</v>
      </c>
      <c r="X14" s="32">
        <f t="shared" si="16"/>
        <v>5.2932000838858722</v>
      </c>
      <c r="Y14" s="32">
        <f t="shared" si="17"/>
        <v>0.25394991611413786</v>
      </c>
      <c r="Z14" s="78">
        <f t="shared" si="18"/>
        <v>4.5780250419429305E-2</v>
      </c>
      <c r="AA14" s="10">
        <f>SUM(L$2:L14)-AB13</f>
        <v>554.71500000000106</v>
      </c>
      <c r="AB14" s="82"/>
      <c r="AC14" s="40">
        <f t="shared" si="10"/>
        <v>58.920047024442198</v>
      </c>
      <c r="AD14" s="81">
        <f t="shared" si="3"/>
        <v>-41.079952975557802</v>
      </c>
    </row>
    <row r="15" spans="1:30" s="1" customFormat="1" x14ac:dyDescent="0.25">
      <c r="A15" s="52">
        <v>42342</v>
      </c>
      <c r="B15" s="56"/>
      <c r="C15" s="19" t="s">
        <v>63</v>
      </c>
      <c r="D15" s="53">
        <v>500</v>
      </c>
      <c r="E15" s="19">
        <v>9.17</v>
      </c>
      <c r="F15" s="53">
        <f t="shared" si="4"/>
        <v>600</v>
      </c>
      <c r="G15" s="54">
        <f t="shared" si="5"/>
        <v>8.293808333333331</v>
      </c>
      <c r="H15" s="19">
        <f t="shared" si="6"/>
        <v>4976.2849999999989</v>
      </c>
      <c r="I15" s="19">
        <f t="shared" si="0"/>
        <v>525.71500000000106</v>
      </c>
      <c r="J15" s="29">
        <f t="shared" si="1"/>
        <v>0.10564406982317161</v>
      </c>
      <c r="K15" s="19">
        <f t="shared" si="2"/>
        <v>5502</v>
      </c>
      <c r="L15" s="19">
        <f t="shared" si="7"/>
        <v>-29</v>
      </c>
      <c r="M15" s="19">
        <f t="shared" si="8"/>
        <v>5</v>
      </c>
      <c r="N15" s="19">
        <f t="shared" si="9"/>
        <v>0</v>
      </c>
      <c r="O15" s="71"/>
      <c r="P15" s="54">
        <f t="shared" si="19"/>
        <v>0.87619166666666892</v>
      </c>
      <c r="Q15" s="19">
        <f t="shared" si="20"/>
        <v>-4590</v>
      </c>
      <c r="R15" s="71"/>
      <c r="S15" s="34">
        <f t="shared" si="11"/>
        <v>15023.715000000004</v>
      </c>
      <c r="T15" s="34">
        <f t="shared" si="12"/>
        <v>1638.3549618320615</v>
      </c>
      <c r="U15" s="34">
        <f t="shared" si="13"/>
        <v>2238.3549618320612</v>
      </c>
      <c r="V15" s="31">
        <f t="shared" si="14"/>
        <v>20000.000000000004</v>
      </c>
      <c r="W15" s="32">
        <f t="shared" si="15"/>
        <v>8.9351333193508733</v>
      </c>
      <c r="X15" s="32">
        <f t="shared" si="16"/>
        <v>0.64132498601754229</v>
      </c>
      <c r="Y15" s="32">
        <f t="shared" si="17"/>
        <v>0.23486668064912664</v>
      </c>
      <c r="Z15" s="78">
        <f t="shared" si="18"/>
        <v>0.26805399958052617</v>
      </c>
      <c r="AA15" s="19">
        <f>SUM(L$2:L15)-AB14</f>
        <v>525.71500000000106</v>
      </c>
      <c r="AB15" s="83"/>
      <c r="AC15" s="40">
        <f t="shared" si="10"/>
        <v>57.301215103598814</v>
      </c>
      <c r="AD15" s="81">
        <f t="shared" si="3"/>
        <v>-542.69878489640121</v>
      </c>
    </row>
    <row r="16" spans="1:30" s="1" customFormat="1" x14ac:dyDescent="0.25">
      <c r="A16" s="55">
        <v>42346</v>
      </c>
      <c r="B16" s="56"/>
      <c r="C16" s="10" t="s">
        <v>63</v>
      </c>
      <c r="D16" s="11">
        <v>500</v>
      </c>
      <c r="E16" s="10">
        <v>8.94</v>
      </c>
      <c r="F16" s="11">
        <f t="shared" si="4"/>
        <v>1100</v>
      </c>
      <c r="G16" s="28">
        <f t="shared" si="5"/>
        <v>8.5920772727272734</v>
      </c>
      <c r="H16" s="10">
        <f t="shared" si="6"/>
        <v>9451.2849999999999</v>
      </c>
      <c r="I16" s="10">
        <f t="shared" si="0"/>
        <v>382.71500000000015</v>
      </c>
      <c r="J16" s="27">
        <f t="shared" si="1"/>
        <v>4.049343554871096E-2</v>
      </c>
      <c r="K16" s="10">
        <f t="shared" si="2"/>
        <v>9834</v>
      </c>
      <c r="L16" s="10">
        <f t="shared" si="7"/>
        <v>-143.00000000000091</v>
      </c>
      <c r="M16" s="10">
        <f t="shared" si="8"/>
        <v>5</v>
      </c>
      <c r="N16" s="10">
        <f t="shared" si="9"/>
        <v>0</v>
      </c>
      <c r="O16" s="70"/>
      <c r="P16" s="28">
        <f t="shared" si="19"/>
        <v>0.34792272727272611</v>
      </c>
      <c r="Q16" s="10">
        <f t="shared" si="20"/>
        <v>-4475.0000000000009</v>
      </c>
      <c r="R16" s="70"/>
      <c r="S16" s="34">
        <f t="shared" si="11"/>
        <v>10548.715000000004</v>
      </c>
      <c r="T16" s="34">
        <f t="shared" si="12"/>
        <v>1179.9457494407163</v>
      </c>
      <c r="U16" s="34">
        <f t="shared" si="13"/>
        <v>2279.9457494407161</v>
      </c>
      <c r="V16" s="31">
        <f t="shared" si="14"/>
        <v>20000.000000000004</v>
      </c>
      <c r="W16" s="32">
        <f t="shared" si="15"/>
        <v>8.7721385497466855</v>
      </c>
      <c r="X16" s="32">
        <f t="shared" si="16"/>
        <v>0.1800612770194121</v>
      </c>
      <c r="Y16" s="32">
        <f t="shared" si="17"/>
        <v>0.167861450253314</v>
      </c>
      <c r="Z16" s="78">
        <f t="shared" si="18"/>
        <v>0.4824676202360676</v>
      </c>
      <c r="AA16" s="10">
        <f>SUM(L$2:L16)-AB15</f>
        <v>382.71500000000015</v>
      </c>
      <c r="AB16" s="82"/>
      <c r="AC16" s="40">
        <f t="shared" si="10"/>
        <v>42.787879474272948</v>
      </c>
      <c r="AD16" s="81">
        <f t="shared" si="3"/>
        <v>-1057.212120525727</v>
      </c>
    </row>
    <row r="17" spans="1:30" s="1" customFormat="1" x14ac:dyDescent="0.25">
      <c r="A17" s="52">
        <v>42349</v>
      </c>
      <c r="B17" s="56"/>
      <c r="C17" s="19" t="s">
        <v>63</v>
      </c>
      <c r="D17" s="53">
        <v>500</v>
      </c>
      <c r="E17" s="19">
        <v>8.66</v>
      </c>
      <c r="F17" s="53">
        <f t="shared" si="4"/>
        <v>1600</v>
      </c>
      <c r="G17" s="54">
        <f t="shared" si="5"/>
        <v>8.6164281250000005</v>
      </c>
      <c r="H17" s="19">
        <f t="shared" si="6"/>
        <v>13786.285</v>
      </c>
      <c r="I17" s="19">
        <f t="shared" si="0"/>
        <v>69.715000000000146</v>
      </c>
      <c r="J17" s="29">
        <f t="shared" si="1"/>
        <v>5.056837284300981E-3</v>
      </c>
      <c r="K17" s="19">
        <f t="shared" si="2"/>
        <v>13856</v>
      </c>
      <c r="L17" s="19">
        <f t="shared" si="7"/>
        <v>-313</v>
      </c>
      <c r="M17" s="19">
        <f t="shared" si="8"/>
        <v>5</v>
      </c>
      <c r="N17" s="19">
        <f t="shared" si="9"/>
        <v>0</v>
      </c>
      <c r="O17" s="71"/>
      <c r="P17" s="54">
        <f t="shared" si="19"/>
        <v>4.3571874999999594E-2</v>
      </c>
      <c r="Q17" s="19">
        <f t="shared" si="20"/>
        <v>-4335</v>
      </c>
      <c r="R17" s="71"/>
      <c r="S17" s="34">
        <f t="shared" si="11"/>
        <v>6213.7150000000038</v>
      </c>
      <c r="T17" s="34">
        <f t="shared" si="12"/>
        <v>717.5190531177833</v>
      </c>
      <c r="U17" s="34">
        <f t="shared" si="13"/>
        <v>2317.5190531177832</v>
      </c>
      <c r="V17" s="31">
        <f t="shared" si="14"/>
        <v>20000.000000000004</v>
      </c>
      <c r="W17" s="32">
        <f t="shared" si="15"/>
        <v>8.6299182624167816</v>
      </c>
      <c r="X17" s="32">
        <f t="shared" si="16"/>
        <v>1.3490137416781067E-2</v>
      </c>
      <c r="Y17" s="32">
        <f t="shared" si="17"/>
        <v>3.0081737583218526E-2</v>
      </c>
      <c r="Z17" s="78">
        <f t="shared" si="18"/>
        <v>0.69039346099334242</v>
      </c>
      <c r="AA17" s="19">
        <f>SUM(L$2:L17)-AB16</f>
        <v>69.715000000000146</v>
      </c>
      <c r="AB17" s="83"/>
      <c r="AC17" s="40">
        <f t="shared" si="10"/>
        <v>8.046205831408793</v>
      </c>
      <c r="AD17" s="81">
        <f t="shared" si="3"/>
        <v>-1591.9537941685912</v>
      </c>
    </row>
    <row r="18" spans="1:30" s="1" customFormat="1" x14ac:dyDescent="0.25">
      <c r="A18" s="55">
        <v>42352</v>
      </c>
      <c r="B18" s="56"/>
      <c r="C18" s="10" t="s">
        <v>63</v>
      </c>
      <c r="D18" s="11">
        <v>500</v>
      </c>
      <c r="E18" s="10">
        <v>8.44</v>
      </c>
      <c r="F18" s="11">
        <f t="shared" si="4"/>
        <v>2100</v>
      </c>
      <c r="G18" s="28">
        <f t="shared" si="5"/>
        <v>8.5768023809523815</v>
      </c>
      <c r="H18" s="10">
        <f t="shared" si="6"/>
        <v>18011.285</v>
      </c>
      <c r="I18" s="10">
        <f t="shared" si="0"/>
        <v>-287.28499999999985</v>
      </c>
      <c r="J18" s="27">
        <f t="shared" si="1"/>
        <v>-1.5950277839698948E-2</v>
      </c>
      <c r="K18" s="10">
        <f t="shared" si="2"/>
        <v>17724</v>
      </c>
      <c r="L18" s="10">
        <f t="shared" si="7"/>
        <v>-357</v>
      </c>
      <c r="M18" s="10">
        <f t="shared" si="8"/>
        <v>5</v>
      </c>
      <c r="N18" s="10">
        <f t="shared" si="9"/>
        <v>0</v>
      </c>
      <c r="O18" s="70"/>
      <c r="P18" s="28">
        <f t="shared" si="19"/>
        <v>-0.13680238095238195</v>
      </c>
      <c r="Q18" s="10">
        <f t="shared" si="20"/>
        <v>-4225</v>
      </c>
      <c r="R18" s="70"/>
      <c r="S18" s="34">
        <f t="shared" si="11"/>
        <v>1988.7150000000038</v>
      </c>
      <c r="T18" s="34">
        <f t="shared" si="12"/>
        <v>235.62973933649334</v>
      </c>
      <c r="U18" s="34">
        <f t="shared" si="13"/>
        <v>2335.6297393364935</v>
      </c>
      <c r="V18" s="31">
        <f t="shared" si="14"/>
        <v>20000.000000000004</v>
      </c>
      <c r="W18" s="32">
        <f t="shared" si="15"/>
        <v>8.5630010883838175</v>
      </c>
      <c r="X18" s="32">
        <f t="shared" si="16"/>
        <v>-1.3801292568563994E-2</v>
      </c>
      <c r="Y18" s="32">
        <f t="shared" si="17"/>
        <v>-0.12300108838381796</v>
      </c>
      <c r="Z18" s="78">
        <f t="shared" si="18"/>
        <v>0.89911511428030055</v>
      </c>
      <c r="AA18" s="10">
        <f>SUM(L$2:L18)-AB17</f>
        <v>-287.28499999999985</v>
      </c>
      <c r="AB18" s="82"/>
      <c r="AC18" s="40">
        <f t="shared" si="10"/>
        <v>-34.021487855450225</v>
      </c>
      <c r="AD18" s="81">
        <f t="shared" si="3"/>
        <v>-2134.0214878554502</v>
      </c>
    </row>
    <row r="19" spans="1:30" s="1" customFormat="1" x14ac:dyDescent="0.25">
      <c r="A19" s="52">
        <v>42352</v>
      </c>
      <c r="B19" s="56" t="s">
        <v>186</v>
      </c>
      <c r="C19" s="19" t="s">
        <v>69</v>
      </c>
      <c r="D19" s="53">
        <v>500</v>
      </c>
      <c r="E19" s="19">
        <v>8.6300000000000008</v>
      </c>
      <c r="F19" s="53">
        <f t="shared" si="4"/>
        <v>1600</v>
      </c>
      <c r="G19" s="54">
        <f t="shared" si="5"/>
        <v>8.5660000000000007</v>
      </c>
      <c r="H19" s="19">
        <f t="shared" si="6"/>
        <v>13705.6</v>
      </c>
      <c r="I19" s="19">
        <f t="shared" si="0"/>
        <v>102.40000000000146</v>
      </c>
      <c r="J19" s="29">
        <f t="shared" si="1"/>
        <v>7.4713985524165367E-3</v>
      </c>
      <c r="K19" s="19">
        <f t="shared" si="2"/>
        <v>13808.000000000002</v>
      </c>
      <c r="L19" s="19">
        <f t="shared" si="7"/>
        <v>389.68500000000131</v>
      </c>
      <c r="M19" s="19">
        <f t="shared" si="8"/>
        <v>5</v>
      </c>
      <c r="N19" s="19">
        <f t="shared" si="9"/>
        <v>4.3150000000000004</v>
      </c>
      <c r="O19" s="71"/>
      <c r="P19" s="54">
        <f t="shared" si="19"/>
        <v>6.4000000000000057E-2</v>
      </c>
      <c r="Q19" s="19">
        <f t="shared" si="20"/>
        <v>4305.6849999999995</v>
      </c>
      <c r="R19" s="71"/>
      <c r="S19" s="34">
        <f t="shared" si="11"/>
        <v>6294.4000000000033</v>
      </c>
      <c r="T19" s="34">
        <f t="shared" si="12"/>
        <v>729.36268829663993</v>
      </c>
      <c r="U19" s="34">
        <f t="shared" si="13"/>
        <v>2329.36268829664</v>
      </c>
      <c r="V19" s="31">
        <f t="shared" si="14"/>
        <v>20000.000000000004</v>
      </c>
      <c r="W19" s="32">
        <f t="shared" si="15"/>
        <v>8.5860394778732889</v>
      </c>
      <c r="X19" s="32">
        <f t="shared" si="16"/>
        <v>2.0039477873288192E-2</v>
      </c>
      <c r="Y19" s="32">
        <f t="shared" si="17"/>
        <v>4.3960522126711865E-2</v>
      </c>
      <c r="Z19" s="78">
        <f t="shared" si="18"/>
        <v>0.68688315822986301</v>
      </c>
      <c r="AA19" s="19">
        <f>SUM(L$2:L19)-AB18</f>
        <v>102.40000000000146</v>
      </c>
      <c r="AB19" s="83"/>
      <c r="AC19" s="40">
        <f t="shared" si="10"/>
        <v>11.859652375434699</v>
      </c>
      <c r="AD19" s="81">
        <f t="shared" si="3"/>
        <v>-1588.1403476245653</v>
      </c>
    </row>
    <row r="20" spans="1:30" s="1" customFormat="1" x14ac:dyDescent="0.25">
      <c r="A20" s="55">
        <v>42353</v>
      </c>
      <c r="B20" s="56" t="s">
        <v>611</v>
      </c>
      <c r="C20" s="10" t="s">
        <v>69</v>
      </c>
      <c r="D20" s="11">
        <v>500</v>
      </c>
      <c r="E20" s="10">
        <v>8.86</v>
      </c>
      <c r="F20" s="11">
        <f t="shared" si="4"/>
        <v>1100</v>
      </c>
      <c r="G20" s="28">
        <f t="shared" si="5"/>
        <v>8.4409363636363643</v>
      </c>
      <c r="H20" s="10">
        <f t="shared" si="6"/>
        <v>9285.0300000000007</v>
      </c>
      <c r="I20" s="10">
        <f t="shared" si="0"/>
        <v>460.96999999999935</v>
      </c>
      <c r="J20" s="27">
        <f t="shared" si="1"/>
        <v>4.9646581648093602E-2</v>
      </c>
      <c r="K20" s="10">
        <f t="shared" si="2"/>
        <v>9746</v>
      </c>
      <c r="L20" s="10">
        <f t="shared" si="7"/>
        <v>358.56999999999789</v>
      </c>
      <c r="M20" s="10">
        <f t="shared" si="8"/>
        <v>5</v>
      </c>
      <c r="N20" s="10">
        <f t="shared" si="9"/>
        <v>4.43</v>
      </c>
      <c r="O20" s="70"/>
      <c r="P20" s="28">
        <f t="shared" si="19"/>
        <v>0.41906363636363508</v>
      </c>
      <c r="Q20" s="10">
        <f t="shared" si="20"/>
        <v>4420.57</v>
      </c>
      <c r="R20" s="70"/>
      <c r="S20" s="34">
        <f t="shared" si="11"/>
        <v>10714.970000000003</v>
      </c>
      <c r="T20" s="34">
        <f t="shared" si="12"/>
        <v>1209.3645598194134</v>
      </c>
      <c r="U20" s="34">
        <f t="shared" si="13"/>
        <v>2309.3645598194134</v>
      </c>
      <c r="V20" s="31">
        <f t="shared" si="14"/>
        <v>20000.000000000004</v>
      </c>
      <c r="W20" s="32">
        <f t="shared" si="15"/>
        <v>8.6603909785313213</v>
      </c>
      <c r="X20" s="32">
        <f t="shared" si="16"/>
        <v>0.21945461489495699</v>
      </c>
      <c r="Y20" s="32">
        <f t="shared" si="17"/>
        <v>0.19960902146867809</v>
      </c>
      <c r="Z20" s="78">
        <f t="shared" si="18"/>
        <v>0.47632150381922256</v>
      </c>
      <c r="AA20" s="10">
        <f>SUM(L$2:L20)-AB19</f>
        <v>460.96999999999935</v>
      </c>
      <c r="AB20" s="82"/>
      <c r="AC20" s="40">
        <f t="shared" si="10"/>
        <v>52.002202595936723</v>
      </c>
      <c r="AD20" s="81">
        <f t="shared" si="3"/>
        <v>-1047.9977974040632</v>
      </c>
    </row>
    <row r="21" spans="1:30" s="1" customFormat="1" x14ac:dyDescent="0.25">
      <c r="A21" s="52">
        <v>42359</v>
      </c>
      <c r="B21" s="56" t="s">
        <v>612</v>
      </c>
      <c r="C21" s="19" t="s">
        <v>69</v>
      </c>
      <c r="D21" s="53">
        <v>500</v>
      </c>
      <c r="E21" s="19">
        <v>9.06</v>
      </c>
      <c r="F21" s="53">
        <f t="shared" si="4"/>
        <v>600</v>
      </c>
      <c r="G21" s="54">
        <f t="shared" si="5"/>
        <v>7.9409333333333336</v>
      </c>
      <c r="H21" s="19">
        <f t="shared" si="6"/>
        <v>4764.5600000000004</v>
      </c>
      <c r="I21" s="19">
        <f t="shared" si="0"/>
        <v>671.4399999999996</v>
      </c>
      <c r="J21" s="29">
        <f t="shared" si="1"/>
        <v>0.14092382087747873</v>
      </c>
      <c r="K21" s="19">
        <f t="shared" si="2"/>
        <v>5436</v>
      </c>
      <c r="L21" s="19">
        <f t="shared" si="7"/>
        <v>210.47000000000025</v>
      </c>
      <c r="M21" s="19">
        <f t="shared" si="8"/>
        <v>5</v>
      </c>
      <c r="N21" s="19">
        <f t="shared" si="9"/>
        <v>4.53</v>
      </c>
      <c r="O21" s="71"/>
      <c r="P21" s="54">
        <f t="shared" si="19"/>
        <v>1.1190666666666669</v>
      </c>
      <c r="Q21" s="19">
        <f t="shared" si="20"/>
        <v>4520.47</v>
      </c>
      <c r="R21" s="71"/>
      <c r="S21" s="34">
        <f t="shared" si="11"/>
        <v>15235.440000000002</v>
      </c>
      <c r="T21" s="34">
        <f t="shared" si="12"/>
        <v>1681.6158940397352</v>
      </c>
      <c r="U21" s="34">
        <f t="shared" si="13"/>
        <v>2281.6158940397354</v>
      </c>
      <c r="V21" s="31">
        <f t="shared" si="14"/>
        <v>20000.000000000004</v>
      </c>
      <c r="W21" s="32">
        <f t="shared" si="15"/>
        <v>8.7657173375439736</v>
      </c>
      <c r="X21" s="32">
        <f t="shared" si="16"/>
        <v>0.82478400421064002</v>
      </c>
      <c r="Y21" s="32">
        <f t="shared" si="17"/>
        <v>0.29428266245602686</v>
      </c>
      <c r="Z21" s="78">
        <f t="shared" si="18"/>
        <v>0.26297152012631919</v>
      </c>
      <c r="AA21" s="19">
        <f>SUM(L$2:L21)-AB20</f>
        <v>671.4399999999996</v>
      </c>
      <c r="AB21" s="83"/>
      <c r="AC21" s="40">
        <f t="shared" si="10"/>
        <v>74.073320088300179</v>
      </c>
      <c r="AD21" s="81">
        <f t="shared" si="3"/>
        <v>-525.92667991169981</v>
      </c>
    </row>
    <row r="22" spans="1:30" s="1" customFormat="1" x14ac:dyDescent="0.25">
      <c r="A22" s="55">
        <v>42361</v>
      </c>
      <c r="B22" s="56" t="s">
        <v>457</v>
      </c>
      <c r="C22" s="10" t="s">
        <v>69</v>
      </c>
      <c r="D22" s="11">
        <v>500</v>
      </c>
      <c r="E22" s="10">
        <v>9.14</v>
      </c>
      <c r="F22" s="11">
        <f t="shared" si="4"/>
        <v>100</v>
      </c>
      <c r="G22" s="28">
        <f t="shared" si="5"/>
        <v>2.0413000000000041</v>
      </c>
      <c r="H22" s="10">
        <f t="shared" si="6"/>
        <v>204.13000000000039</v>
      </c>
      <c r="I22" s="10">
        <f t="shared" si="0"/>
        <v>709.86999999999966</v>
      </c>
      <c r="J22" s="27">
        <f t="shared" si="1"/>
        <v>3.4775388232988695</v>
      </c>
      <c r="K22" s="10">
        <f t="shared" si="2"/>
        <v>914</v>
      </c>
      <c r="L22" s="10">
        <f t="shared" si="7"/>
        <v>38.430000000000064</v>
      </c>
      <c r="M22" s="10">
        <f t="shared" si="8"/>
        <v>5</v>
      </c>
      <c r="N22" s="10">
        <f t="shared" si="9"/>
        <v>4.57</v>
      </c>
      <c r="O22" s="70"/>
      <c r="P22" s="28">
        <f t="shared" si="19"/>
        <v>7.0986999999999965</v>
      </c>
      <c r="Q22" s="10">
        <f t="shared" si="20"/>
        <v>4560.43</v>
      </c>
      <c r="R22" s="70"/>
      <c r="S22" s="34">
        <f t="shared" si="11"/>
        <v>19795.870000000003</v>
      </c>
      <c r="T22" s="34">
        <f t="shared" si="12"/>
        <v>2165.8501094091907</v>
      </c>
      <c r="U22" s="34">
        <f t="shared" si="13"/>
        <v>2265.8501094091907</v>
      </c>
      <c r="V22" s="31">
        <f t="shared" si="14"/>
        <v>20000.000000000004</v>
      </c>
      <c r="W22" s="32">
        <f t="shared" si="15"/>
        <v>8.8267091971122955</v>
      </c>
      <c r="X22" s="32">
        <f t="shared" si="16"/>
        <v>6.7854091971122914</v>
      </c>
      <c r="Y22" s="32">
        <f t="shared" si="17"/>
        <v>0.31329080288770506</v>
      </c>
      <c r="Z22" s="78">
        <f t="shared" si="18"/>
        <v>4.4133545985561469E-2</v>
      </c>
      <c r="AA22" s="10">
        <f>SUM(L$2:L22)-AB21</f>
        <v>709.86999999999966</v>
      </c>
      <c r="AB22" s="82"/>
      <c r="AC22" s="40">
        <f t="shared" si="10"/>
        <v>77.627468818380706</v>
      </c>
      <c r="AD22" s="81">
        <f t="shared" si="3"/>
        <v>-22.372531181619294</v>
      </c>
    </row>
    <row r="23" spans="1:30" s="1" customFormat="1" x14ac:dyDescent="0.25">
      <c r="A23" s="57">
        <v>42606</v>
      </c>
      <c r="B23" s="56"/>
      <c r="C23" s="19" t="s">
        <v>63</v>
      </c>
      <c r="D23" s="53">
        <v>500</v>
      </c>
      <c r="E23" s="58">
        <v>7.59</v>
      </c>
      <c r="F23" s="53">
        <f t="shared" si="4"/>
        <v>600</v>
      </c>
      <c r="G23" s="54">
        <f t="shared" si="5"/>
        <v>6.6735500000000005</v>
      </c>
      <c r="H23" s="19">
        <f t="shared" si="6"/>
        <v>4004.1300000000006</v>
      </c>
      <c r="I23" s="19">
        <f t="shared" si="0"/>
        <v>549.86999999999944</v>
      </c>
      <c r="J23" s="29">
        <f t="shared" si="1"/>
        <v>0.1373257112031826</v>
      </c>
      <c r="K23" s="19">
        <f t="shared" si="2"/>
        <v>4554</v>
      </c>
      <c r="L23" s="19">
        <f t="shared" si="7"/>
        <v>-160.00000000000023</v>
      </c>
      <c r="M23" s="19">
        <f t="shared" si="8"/>
        <v>5</v>
      </c>
      <c r="N23" s="19">
        <f t="shared" si="9"/>
        <v>0</v>
      </c>
      <c r="O23" s="71"/>
      <c r="P23" s="54">
        <f t="shared" si="19"/>
        <v>0.91644999999999932</v>
      </c>
      <c r="Q23" s="19">
        <f t="shared" si="20"/>
        <v>-3800</v>
      </c>
      <c r="R23" s="71"/>
      <c r="S23" s="34">
        <f t="shared" si="11"/>
        <v>15995.870000000003</v>
      </c>
      <c r="T23" s="34">
        <f t="shared" si="12"/>
        <v>2107.4927536231889</v>
      </c>
      <c r="U23" s="34">
        <f t="shared" si="13"/>
        <v>2707.4927536231889</v>
      </c>
      <c r="V23" s="31">
        <f t="shared" si="14"/>
        <v>20000.000000000004</v>
      </c>
      <c r="W23" s="32">
        <f t="shared" si="15"/>
        <v>7.3869080437005197</v>
      </c>
      <c r="X23" s="32">
        <f t="shared" si="16"/>
        <v>0.71335804370051914</v>
      </c>
      <c r="Y23" s="32">
        <f t="shared" si="17"/>
        <v>0.20309195629948018</v>
      </c>
      <c r="Z23" s="78">
        <f t="shared" si="18"/>
        <v>0.22160724131101556</v>
      </c>
      <c r="AA23" s="19">
        <f>SUM(L$2:L23)-AB22</f>
        <v>549.86999999999944</v>
      </c>
      <c r="AB23" s="83"/>
      <c r="AC23" s="40">
        <f t="shared" si="10"/>
        <v>72.41041699604736</v>
      </c>
      <c r="AD23" s="81">
        <f t="shared" si="3"/>
        <v>-527.58958300395261</v>
      </c>
    </row>
    <row r="24" spans="1:30" s="1" customFormat="1" x14ac:dyDescent="0.25">
      <c r="A24" s="59">
        <v>42607</v>
      </c>
      <c r="B24" s="56"/>
      <c r="C24" s="10" t="s">
        <v>63</v>
      </c>
      <c r="D24" s="11">
        <v>500</v>
      </c>
      <c r="E24" s="60">
        <v>7.45</v>
      </c>
      <c r="F24" s="11">
        <f t="shared" si="4"/>
        <v>1100</v>
      </c>
      <c r="G24" s="28">
        <f t="shared" si="5"/>
        <v>7.0310272727272736</v>
      </c>
      <c r="H24" s="10">
        <f t="shared" si="6"/>
        <v>7734.130000000001</v>
      </c>
      <c r="I24" s="10">
        <f t="shared" si="0"/>
        <v>460.86999999999898</v>
      </c>
      <c r="J24" s="27">
        <f t="shared" si="1"/>
        <v>5.9589119913939802E-2</v>
      </c>
      <c r="K24" s="10">
        <f t="shared" si="2"/>
        <v>8195</v>
      </c>
      <c r="L24" s="10">
        <f t="shared" si="7"/>
        <v>-89.000000000000455</v>
      </c>
      <c r="M24" s="10">
        <f t="shared" si="8"/>
        <v>5</v>
      </c>
      <c r="N24" s="10">
        <f t="shared" si="9"/>
        <v>0</v>
      </c>
      <c r="O24" s="70"/>
      <c r="P24" s="28">
        <f t="shared" si="19"/>
        <v>0.41897272727272661</v>
      </c>
      <c r="Q24" s="10">
        <f t="shared" si="20"/>
        <v>-3730.0000000000005</v>
      </c>
      <c r="R24" s="70"/>
      <c r="S24" s="34">
        <f t="shared" si="11"/>
        <v>12265.870000000003</v>
      </c>
      <c r="T24" s="34">
        <f t="shared" si="12"/>
        <v>1646.4255033557049</v>
      </c>
      <c r="U24" s="34">
        <f t="shared" si="13"/>
        <v>2746.4255033557047</v>
      </c>
      <c r="V24" s="31">
        <f t="shared" si="14"/>
        <v>20000.000000000004</v>
      </c>
      <c r="W24" s="32">
        <f t="shared" si="15"/>
        <v>7.2821927904336441</v>
      </c>
      <c r="X24" s="32">
        <f t="shared" si="16"/>
        <v>0.25116551770637052</v>
      </c>
      <c r="Y24" s="32">
        <f t="shared" si="17"/>
        <v>0.16780720956635609</v>
      </c>
      <c r="Z24" s="78">
        <f t="shared" si="18"/>
        <v>0.40052060347385032</v>
      </c>
      <c r="AA24" s="10">
        <f>SUM(L$2:L24)-AB23</f>
        <v>460.86999999999898</v>
      </c>
      <c r="AB24" s="82"/>
      <c r="AC24" s="40">
        <f t="shared" si="10"/>
        <v>61.830814093959596</v>
      </c>
      <c r="AD24" s="81">
        <f t="shared" si="3"/>
        <v>-1038.1691859060404</v>
      </c>
    </row>
    <row r="25" spans="1:30" s="1" customFormat="1" x14ac:dyDescent="0.25">
      <c r="A25" s="57">
        <v>42608</v>
      </c>
      <c r="B25" s="56" t="s">
        <v>178</v>
      </c>
      <c r="C25" s="19" t="s">
        <v>69</v>
      </c>
      <c r="D25" s="53">
        <v>500</v>
      </c>
      <c r="E25" s="58">
        <v>7.6</v>
      </c>
      <c r="F25" s="53">
        <f t="shared" si="4"/>
        <v>600</v>
      </c>
      <c r="G25" s="54">
        <f t="shared" si="5"/>
        <v>6.571550000000002</v>
      </c>
      <c r="H25" s="19">
        <f t="shared" si="6"/>
        <v>3942.9300000000012</v>
      </c>
      <c r="I25" s="19">
        <f t="shared" si="0"/>
        <v>617.0699999999988</v>
      </c>
      <c r="J25" s="29">
        <f t="shared" si="1"/>
        <v>0.15650036901491998</v>
      </c>
      <c r="K25" s="19">
        <f t="shared" si="2"/>
        <v>4560</v>
      </c>
      <c r="L25" s="19">
        <f t="shared" si="7"/>
        <v>156.19999999999982</v>
      </c>
      <c r="M25" s="19">
        <f t="shared" si="8"/>
        <v>5</v>
      </c>
      <c r="N25" s="19">
        <f t="shared" si="9"/>
        <v>3.8</v>
      </c>
      <c r="O25" s="71"/>
      <c r="P25" s="54">
        <f t="shared" si="19"/>
        <v>1.0284499999999976</v>
      </c>
      <c r="Q25" s="19">
        <f t="shared" si="20"/>
        <v>3791.2</v>
      </c>
      <c r="R25" s="71"/>
      <c r="S25" s="34">
        <f t="shared" si="11"/>
        <v>16057.070000000003</v>
      </c>
      <c r="T25" s="34">
        <f t="shared" si="12"/>
        <v>2112.7723684210532</v>
      </c>
      <c r="U25" s="34">
        <f t="shared" si="13"/>
        <v>2712.7723684210532</v>
      </c>
      <c r="V25" s="31">
        <f t="shared" si="14"/>
        <v>20000.000000000004</v>
      </c>
      <c r="W25" s="32">
        <f t="shared" si="15"/>
        <v>7.3725315963907576</v>
      </c>
      <c r="X25" s="32">
        <f t="shared" si="16"/>
        <v>0.80098159639075561</v>
      </c>
      <c r="Y25" s="32">
        <f t="shared" si="17"/>
        <v>0.22746840360924203</v>
      </c>
      <c r="Z25" s="78">
        <f t="shared" si="18"/>
        <v>0.22117594789172268</v>
      </c>
      <c r="AA25" s="19">
        <f>SUM(L$2:L25)-AB24</f>
        <v>617.0699999999988</v>
      </c>
      <c r="AB25" s="83"/>
      <c r="AC25" s="40">
        <f t="shared" si="10"/>
        <v>81.152824342105106</v>
      </c>
      <c r="AD25" s="81">
        <f t="shared" si="3"/>
        <v>-518.84717565789492</v>
      </c>
    </row>
    <row r="26" spans="1:30" s="1" customFormat="1" x14ac:dyDescent="0.25">
      <c r="A26" s="59">
        <v>42612</v>
      </c>
      <c r="B26" s="56"/>
      <c r="C26" s="10" t="s">
        <v>63</v>
      </c>
      <c r="D26" s="11">
        <v>500</v>
      </c>
      <c r="E26" s="60">
        <v>7.46</v>
      </c>
      <c r="F26" s="11">
        <f t="shared" si="4"/>
        <v>1100</v>
      </c>
      <c r="G26" s="28">
        <f t="shared" si="5"/>
        <v>6.9799363636363649</v>
      </c>
      <c r="H26" s="10">
        <f t="shared" si="6"/>
        <v>7677.9300000000012</v>
      </c>
      <c r="I26" s="10">
        <f t="shared" si="0"/>
        <v>528.0699999999988</v>
      </c>
      <c r="J26" s="27">
        <f t="shared" si="1"/>
        <v>6.8777652309932297E-2</v>
      </c>
      <c r="K26" s="10">
        <f t="shared" si="2"/>
        <v>8206</v>
      </c>
      <c r="L26" s="10">
        <f t="shared" si="7"/>
        <v>-89</v>
      </c>
      <c r="M26" s="10">
        <f t="shared" si="8"/>
        <v>5</v>
      </c>
      <c r="N26" s="10">
        <f t="shared" si="9"/>
        <v>0</v>
      </c>
      <c r="O26" s="70"/>
      <c r="P26" s="28">
        <f t="shared" si="19"/>
        <v>0.48006363636363503</v>
      </c>
      <c r="Q26" s="10">
        <f t="shared" si="20"/>
        <v>-3735</v>
      </c>
      <c r="R26" s="70"/>
      <c r="S26" s="34">
        <f t="shared" si="11"/>
        <v>12322.070000000003</v>
      </c>
      <c r="T26" s="34">
        <f t="shared" si="12"/>
        <v>1651.7520107238611</v>
      </c>
      <c r="U26" s="34">
        <f t="shared" si="13"/>
        <v>2751.7520107238611</v>
      </c>
      <c r="V26" s="31">
        <f t="shared" si="14"/>
        <v>20000.000000000004</v>
      </c>
      <c r="W26" s="32">
        <f t="shared" si="15"/>
        <v>7.2680968059832223</v>
      </c>
      <c r="X26" s="32">
        <f t="shared" si="16"/>
        <v>0.28816044234685734</v>
      </c>
      <c r="Y26" s="32">
        <f t="shared" si="17"/>
        <v>0.19190319401677769</v>
      </c>
      <c r="Z26" s="78">
        <f t="shared" si="18"/>
        <v>0.39974532432907711</v>
      </c>
      <c r="AA26" s="10">
        <f>SUM(L$2:L26)-AB25</f>
        <v>528.0699999999988</v>
      </c>
      <c r="AB26" s="82"/>
      <c r="AC26" s="40">
        <f t="shared" si="10"/>
        <v>70.751469839141933</v>
      </c>
      <c r="AD26" s="81">
        <f t="shared" si="3"/>
        <v>-1029.2485301608581</v>
      </c>
    </row>
    <row r="27" spans="1:30" s="1" customFormat="1" x14ac:dyDescent="0.25">
      <c r="A27" s="57">
        <v>42613</v>
      </c>
      <c r="B27" s="61"/>
      <c r="C27" s="19" t="s">
        <v>63</v>
      </c>
      <c r="D27" s="53">
        <v>500</v>
      </c>
      <c r="E27" s="58">
        <v>7.36</v>
      </c>
      <c r="F27" s="53">
        <f t="shared" si="4"/>
        <v>1600</v>
      </c>
      <c r="G27" s="54">
        <f t="shared" si="5"/>
        <v>7.10183125</v>
      </c>
      <c r="H27" s="19">
        <f t="shared" si="6"/>
        <v>11362.93</v>
      </c>
      <c r="I27" s="19">
        <f t="shared" si="0"/>
        <v>413.06999999999971</v>
      </c>
      <c r="J27" s="29">
        <f t="shared" si="1"/>
        <v>3.6352419666406503E-2</v>
      </c>
      <c r="K27" s="19">
        <f t="shared" si="2"/>
        <v>11776</v>
      </c>
      <c r="L27" s="19">
        <f t="shared" si="7"/>
        <v>-114.99999999999909</v>
      </c>
      <c r="M27" s="19">
        <f t="shared" si="8"/>
        <v>5</v>
      </c>
      <c r="N27" s="19">
        <f t="shared" si="9"/>
        <v>0</v>
      </c>
      <c r="O27" s="71"/>
      <c r="P27" s="54">
        <f t="shared" si="19"/>
        <v>0.25816875000000028</v>
      </c>
      <c r="Q27" s="19">
        <f t="shared" si="20"/>
        <v>-3684.9999999999991</v>
      </c>
      <c r="R27" s="71"/>
      <c r="S27" s="34">
        <f t="shared" si="11"/>
        <v>8637.0700000000033</v>
      </c>
      <c r="T27" s="34">
        <f t="shared" si="12"/>
        <v>1173.5149456521742</v>
      </c>
      <c r="U27" s="34">
        <f t="shared" si="13"/>
        <v>2773.514945652174</v>
      </c>
      <c r="V27" s="31">
        <f t="shared" si="14"/>
        <v>20000.000000000004</v>
      </c>
      <c r="W27" s="32">
        <f t="shared" si="15"/>
        <v>7.2110662433431143</v>
      </c>
      <c r="X27" s="32">
        <f t="shared" si="16"/>
        <v>0.10923499334311426</v>
      </c>
      <c r="Y27" s="32">
        <f t="shared" si="17"/>
        <v>0.14893375665688602</v>
      </c>
      <c r="Z27" s="78">
        <f t="shared" si="18"/>
        <v>0.57688529946744904</v>
      </c>
      <c r="AA27" s="19">
        <f>SUM(L$2:L27)-AB26</f>
        <v>413.06999999999971</v>
      </c>
      <c r="AB27" s="83"/>
      <c r="AC27" s="40">
        <f t="shared" si="10"/>
        <v>56.095579483695616</v>
      </c>
      <c r="AD27" s="81">
        <f t="shared" si="3"/>
        <v>-1543.9044205163043</v>
      </c>
    </row>
    <row r="28" spans="1:30" s="1" customFormat="1" x14ac:dyDescent="0.25">
      <c r="A28" s="59">
        <v>42615</v>
      </c>
      <c r="B28" s="56"/>
      <c r="C28" s="10" t="s">
        <v>63</v>
      </c>
      <c r="D28" s="11">
        <v>500</v>
      </c>
      <c r="E28" s="60">
        <v>7.21</v>
      </c>
      <c r="F28" s="11">
        <f t="shared" si="4"/>
        <v>2100</v>
      </c>
      <c r="G28" s="28">
        <f t="shared" si="5"/>
        <v>7.1299666666666672</v>
      </c>
      <c r="H28" s="10">
        <f t="shared" si="6"/>
        <v>14972.93</v>
      </c>
      <c r="I28" s="10">
        <f t="shared" si="0"/>
        <v>168.06999999999971</v>
      </c>
      <c r="J28" s="27">
        <f t="shared" si="1"/>
        <v>1.1224923912687678E-2</v>
      </c>
      <c r="K28" s="10">
        <f t="shared" si="2"/>
        <v>15141</v>
      </c>
      <c r="L28" s="10">
        <f t="shared" si="7"/>
        <v>-245</v>
      </c>
      <c r="M28" s="10">
        <f t="shared" si="8"/>
        <v>5</v>
      </c>
      <c r="N28" s="10">
        <f t="shared" si="9"/>
        <v>0</v>
      </c>
      <c r="O28" s="70"/>
      <c r="P28" s="28">
        <f t="shared" si="19"/>
        <v>8.0033333333332735E-2</v>
      </c>
      <c r="Q28" s="10">
        <f t="shared" si="20"/>
        <v>-3610</v>
      </c>
      <c r="R28" s="70"/>
      <c r="S28" s="34">
        <f t="shared" si="11"/>
        <v>5027.0700000000033</v>
      </c>
      <c r="T28" s="34">
        <f t="shared" si="12"/>
        <v>697.2357836338424</v>
      </c>
      <c r="U28" s="34">
        <f t="shared" si="13"/>
        <v>2797.2357836338424</v>
      </c>
      <c r="V28" s="31">
        <f t="shared" si="14"/>
        <v>20000.000000000004</v>
      </c>
      <c r="W28" s="32">
        <f t="shared" si="15"/>
        <v>7.1499156835532602</v>
      </c>
      <c r="X28" s="32">
        <f t="shared" si="16"/>
        <v>1.9949016886593007E-2</v>
      </c>
      <c r="Y28" s="32">
        <f t="shared" si="17"/>
        <v>6.0084316446739727E-2</v>
      </c>
      <c r="Z28" s="78">
        <f t="shared" si="18"/>
        <v>0.75074114677309223</v>
      </c>
      <c r="AA28" s="10">
        <f>SUM(L$2:L28)-AB27</f>
        <v>168.06999999999971</v>
      </c>
      <c r="AB28" s="82"/>
      <c r="AC28" s="40">
        <f t="shared" si="10"/>
        <v>23.299024271844623</v>
      </c>
      <c r="AD28" s="81">
        <f t="shared" si="3"/>
        <v>-2076.7009757281553</v>
      </c>
    </row>
    <row r="29" spans="1:30" s="1" customFormat="1" x14ac:dyDescent="0.25">
      <c r="A29" s="57">
        <v>42726</v>
      </c>
      <c r="B29" s="56" t="s">
        <v>389</v>
      </c>
      <c r="C29" s="19" t="s">
        <v>69</v>
      </c>
      <c r="D29" s="53">
        <v>500</v>
      </c>
      <c r="E29" s="58">
        <v>7.9</v>
      </c>
      <c r="F29" s="53">
        <f t="shared" si="4"/>
        <v>1600</v>
      </c>
      <c r="G29" s="54">
        <f t="shared" si="5"/>
        <v>6.8949250000000006</v>
      </c>
      <c r="H29" s="19">
        <f t="shared" si="6"/>
        <v>11031.880000000001</v>
      </c>
      <c r="I29" s="19">
        <f t="shared" si="0"/>
        <v>1608.119999999999</v>
      </c>
      <c r="J29" s="29">
        <f t="shared" si="1"/>
        <v>0.14577025855973771</v>
      </c>
      <c r="K29" s="19">
        <f t="shared" si="2"/>
        <v>12640</v>
      </c>
      <c r="L29" s="19">
        <f t="shared" si="7"/>
        <v>1440.0499999999993</v>
      </c>
      <c r="M29" s="19">
        <f t="shared" si="8"/>
        <v>5</v>
      </c>
      <c r="N29" s="19">
        <f t="shared" si="9"/>
        <v>3.95</v>
      </c>
      <c r="O29" s="71"/>
      <c r="P29" s="54">
        <f t="shared" si="19"/>
        <v>1.0050749999999997</v>
      </c>
      <c r="Q29" s="19">
        <f t="shared" si="20"/>
        <v>3941.0499999999993</v>
      </c>
      <c r="R29" s="71"/>
      <c r="S29" s="34">
        <f t="shared" si="11"/>
        <v>8968.1200000000026</v>
      </c>
      <c r="T29" s="34">
        <f t="shared" si="12"/>
        <v>1135.2050632911396</v>
      </c>
      <c r="U29" s="34">
        <f t="shared" si="13"/>
        <v>2735.2050632911396</v>
      </c>
      <c r="V29" s="31">
        <f t="shared" si="14"/>
        <v>20000.000000000004</v>
      </c>
      <c r="W29" s="32">
        <f t="shared" si="15"/>
        <v>7.3120660196259557</v>
      </c>
      <c r="X29" s="32">
        <f t="shared" si="16"/>
        <v>0.41714101962595507</v>
      </c>
      <c r="Y29" s="32">
        <f t="shared" si="17"/>
        <v>0.58793398037404465</v>
      </c>
      <c r="Z29" s="78">
        <f t="shared" si="18"/>
        <v>0.58496528157007632</v>
      </c>
      <c r="AA29" s="19">
        <f>SUM(L$2:L29)-AB28</f>
        <v>1608.119999999999</v>
      </c>
      <c r="AB29" s="83"/>
      <c r="AC29" s="40">
        <f t="shared" si="10"/>
        <v>203.45771392405049</v>
      </c>
      <c r="AD29" s="81">
        <f t="shared" si="3"/>
        <v>-1396.5422860759495</v>
      </c>
    </row>
    <row r="30" spans="1:30" s="1" customFormat="1" x14ac:dyDescent="0.25">
      <c r="A30" s="59">
        <v>42727</v>
      </c>
      <c r="B30" s="56" t="s">
        <v>596</v>
      </c>
      <c r="C30" s="10" t="s">
        <v>69</v>
      </c>
      <c r="D30" s="11">
        <v>500</v>
      </c>
      <c r="E30" s="60">
        <v>8.4499999999999993</v>
      </c>
      <c r="F30" s="11">
        <f t="shared" si="4"/>
        <v>1100</v>
      </c>
      <c r="G30" s="28">
        <f t="shared" si="5"/>
        <v>6.1964590909090917</v>
      </c>
      <c r="H30" s="10">
        <f t="shared" si="6"/>
        <v>6816.1050000000014</v>
      </c>
      <c r="I30" s="10">
        <f t="shared" si="0"/>
        <v>2478.8949999999986</v>
      </c>
      <c r="J30" s="27">
        <f t="shared" si="1"/>
        <v>0.36368204421733497</v>
      </c>
      <c r="K30" s="10">
        <f t="shared" si="2"/>
        <v>9295</v>
      </c>
      <c r="L30" s="10">
        <f t="shared" si="7"/>
        <v>870.77499999999964</v>
      </c>
      <c r="M30" s="10">
        <f t="shared" si="8"/>
        <v>5</v>
      </c>
      <c r="N30" s="10">
        <f t="shared" si="9"/>
        <v>4.2249999999999996</v>
      </c>
      <c r="O30" s="70"/>
      <c r="P30" s="28">
        <f t="shared" si="19"/>
        <v>2.2535409090909075</v>
      </c>
      <c r="Q30" s="10">
        <f t="shared" si="20"/>
        <v>4215.7749999999996</v>
      </c>
      <c r="R30" s="70"/>
      <c r="S30" s="34">
        <f t="shared" si="11"/>
        <v>13183.895000000002</v>
      </c>
      <c r="T30" s="34">
        <f t="shared" si="12"/>
        <v>1560.2242603550301</v>
      </c>
      <c r="U30" s="34">
        <f t="shared" si="13"/>
        <v>2660.2242603550303</v>
      </c>
      <c r="V30" s="31">
        <f t="shared" si="14"/>
        <v>20000.000000000004</v>
      </c>
      <c r="W30" s="32">
        <f t="shared" si="15"/>
        <v>7.5181631481440698</v>
      </c>
      <c r="X30" s="32">
        <f t="shared" si="16"/>
        <v>1.3217040572349781</v>
      </c>
      <c r="Y30" s="32">
        <f t="shared" si="17"/>
        <v>0.93183685185592946</v>
      </c>
      <c r="Z30" s="78">
        <f t="shared" si="18"/>
        <v>0.41349897314792378</v>
      </c>
      <c r="AA30" s="10">
        <f>SUM(L$2:L30)-AB29</f>
        <v>2478.8949999999986</v>
      </c>
      <c r="AB30" s="82">
        <v>500</v>
      </c>
      <c r="AC30" s="40">
        <f t="shared" si="10"/>
        <v>293.21367485207088</v>
      </c>
      <c r="AD30" s="81">
        <f t="shared" si="3"/>
        <v>-806.78632514792912</v>
      </c>
    </row>
    <row r="31" spans="1:30" s="1" customFormat="1" x14ac:dyDescent="0.25">
      <c r="A31" s="57">
        <v>42740</v>
      </c>
      <c r="B31" s="56"/>
      <c r="C31" s="19" t="s">
        <v>63</v>
      </c>
      <c r="D31" s="53">
        <v>500</v>
      </c>
      <c r="E31" s="58">
        <v>7.18</v>
      </c>
      <c r="F31" s="53">
        <f t="shared" si="4"/>
        <v>1600</v>
      </c>
      <c r="G31" s="54">
        <f t="shared" si="5"/>
        <v>6.5069406250000013</v>
      </c>
      <c r="H31" s="19">
        <f t="shared" si="6"/>
        <v>10411.105000000001</v>
      </c>
      <c r="I31" s="19">
        <f t="shared" si="0"/>
        <v>1076.8949999999986</v>
      </c>
      <c r="J31" s="29">
        <f t="shared" si="1"/>
        <v>0.10343714716161227</v>
      </c>
      <c r="K31" s="19">
        <f t="shared" si="2"/>
        <v>11488</v>
      </c>
      <c r="L31" s="19">
        <f t="shared" si="7"/>
        <v>-1402</v>
      </c>
      <c r="M31" s="19">
        <f t="shared" si="8"/>
        <v>5</v>
      </c>
      <c r="N31" s="19">
        <f t="shared" si="9"/>
        <v>0</v>
      </c>
      <c r="O31" s="71"/>
      <c r="P31" s="54">
        <f t="shared" si="19"/>
        <v>0.67305937499999846</v>
      </c>
      <c r="Q31" s="19">
        <f t="shared" si="20"/>
        <v>-3595</v>
      </c>
      <c r="R31" s="71"/>
      <c r="S31" s="34">
        <f t="shared" si="11"/>
        <v>9588.8950000000023</v>
      </c>
      <c r="T31" s="34">
        <f t="shared" si="12"/>
        <v>1335.5006963788305</v>
      </c>
      <c r="U31" s="34">
        <f t="shared" si="13"/>
        <v>2935.5006963788305</v>
      </c>
      <c r="V31" s="31">
        <f t="shared" si="14"/>
        <v>20000.000000000004</v>
      </c>
      <c r="W31" s="32">
        <f t="shared" si="15"/>
        <v>6.8131477620399021</v>
      </c>
      <c r="X31" s="32">
        <f t="shared" si="16"/>
        <v>0.30620713703990088</v>
      </c>
      <c r="Y31" s="32">
        <f t="shared" si="17"/>
        <v>0.36685223796009758</v>
      </c>
      <c r="Z31" s="78">
        <f t="shared" si="18"/>
        <v>0.54505182096319205</v>
      </c>
      <c r="AA31" s="19">
        <f>SUM(L$2:L31)-AB30</f>
        <v>576.89499999999862</v>
      </c>
      <c r="AB31" s="83"/>
      <c r="AC31" s="40">
        <f t="shared" si="10"/>
        <v>149.91038335654579</v>
      </c>
      <c r="AD31" s="81">
        <f t="shared" si="3"/>
        <v>-1450.0896166434543</v>
      </c>
    </row>
    <row r="32" spans="1:30" s="1" customFormat="1" x14ac:dyDescent="0.25">
      <c r="A32" s="59">
        <v>42746</v>
      </c>
      <c r="B32" s="56"/>
      <c r="C32" s="10" t="s">
        <v>63</v>
      </c>
      <c r="D32" s="11">
        <v>500</v>
      </c>
      <c r="E32" s="60">
        <v>7.04</v>
      </c>
      <c r="F32" s="11">
        <f t="shared" si="4"/>
        <v>2100</v>
      </c>
      <c r="G32" s="28">
        <f t="shared" si="5"/>
        <v>6.6362404761904772</v>
      </c>
      <c r="H32" s="10">
        <f t="shared" si="6"/>
        <v>13936.105000000001</v>
      </c>
      <c r="I32" s="10">
        <f t="shared" si="0"/>
        <v>847.89499999999862</v>
      </c>
      <c r="J32" s="27">
        <f t="shared" si="1"/>
        <v>6.084160531224455E-2</v>
      </c>
      <c r="K32" s="10">
        <f t="shared" si="2"/>
        <v>14784</v>
      </c>
      <c r="L32" s="10">
        <f t="shared" si="7"/>
        <v>-229</v>
      </c>
      <c r="M32" s="10">
        <f t="shared" si="8"/>
        <v>5</v>
      </c>
      <c r="N32" s="10">
        <f t="shared" si="9"/>
        <v>0</v>
      </c>
      <c r="O32" s="70"/>
      <c r="P32" s="28">
        <f t="shared" si="19"/>
        <v>0.40375952380952285</v>
      </c>
      <c r="Q32" s="10">
        <f t="shared" si="20"/>
        <v>-3525</v>
      </c>
      <c r="R32" s="70"/>
      <c r="S32" s="34">
        <f t="shared" si="11"/>
        <v>6063.8950000000023</v>
      </c>
      <c r="T32" s="34">
        <f t="shared" si="12"/>
        <v>861.34872159090946</v>
      </c>
      <c r="U32" s="34">
        <f t="shared" si="13"/>
        <v>2961.3487215909095</v>
      </c>
      <c r="V32" s="31">
        <f t="shared" si="14"/>
        <v>20000.000000000004</v>
      </c>
      <c r="W32" s="32">
        <f t="shared" si="15"/>
        <v>6.7536794482128775</v>
      </c>
      <c r="X32" s="32">
        <f t="shared" si="16"/>
        <v>0.11743897202240028</v>
      </c>
      <c r="Y32" s="32">
        <f t="shared" si="17"/>
        <v>0.28632055178712257</v>
      </c>
      <c r="Z32" s="78">
        <f t="shared" si="18"/>
        <v>0.70913634206235199</v>
      </c>
      <c r="AA32" s="10">
        <f>SUM(L$2:L32)-AB31</f>
        <v>847.89499999999862</v>
      </c>
      <c r="AB32" s="82"/>
      <c r="AC32" s="40">
        <f t="shared" si="10"/>
        <v>120.37941086647709</v>
      </c>
      <c r="AD32" s="81">
        <f t="shared" si="3"/>
        <v>-1979.620589133523</v>
      </c>
    </row>
    <row r="33" spans="1:30" s="1" customFormat="1" x14ac:dyDescent="0.25">
      <c r="A33" s="57">
        <v>42748</v>
      </c>
      <c r="B33" s="56"/>
      <c r="C33" s="19" t="s">
        <v>63</v>
      </c>
      <c r="D33" s="53">
        <v>500</v>
      </c>
      <c r="E33" s="58">
        <v>6.9</v>
      </c>
      <c r="F33" s="53">
        <f t="shared" si="4"/>
        <v>2600</v>
      </c>
      <c r="G33" s="54">
        <f t="shared" si="5"/>
        <v>6.6888865384615395</v>
      </c>
      <c r="H33" s="19">
        <f t="shared" si="6"/>
        <v>17391.105000000003</v>
      </c>
      <c r="I33" s="19">
        <f t="shared" si="0"/>
        <v>548.8949999999968</v>
      </c>
      <c r="J33" s="29">
        <f t="shared" si="1"/>
        <v>3.156182427741068E-2</v>
      </c>
      <c r="K33" s="19">
        <f t="shared" si="2"/>
        <v>17940</v>
      </c>
      <c r="L33" s="19">
        <f t="shared" si="7"/>
        <v>-299.00000000000182</v>
      </c>
      <c r="M33" s="19">
        <f t="shared" si="8"/>
        <v>5</v>
      </c>
      <c r="N33" s="19">
        <f t="shared" si="9"/>
        <v>0</v>
      </c>
      <c r="O33" s="71"/>
      <c r="P33" s="54">
        <f t="shared" si="19"/>
        <v>0.21111346153846089</v>
      </c>
      <c r="Q33" s="19">
        <f t="shared" si="20"/>
        <v>-3455.0000000000018</v>
      </c>
      <c r="R33" s="71"/>
      <c r="S33" s="34">
        <f t="shared" si="11"/>
        <v>2608.8950000000004</v>
      </c>
      <c r="T33" s="34">
        <f t="shared" si="12"/>
        <v>378.1007246376812</v>
      </c>
      <c r="U33" s="34">
        <f t="shared" si="13"/>
        <v>2978.1007246376812</v>
      </c>
      <c r="V33" s="31">
        <f t="shared" si="14"/>
        <v>20000.000000000004</v>
      </c>
      <c r="W33" s="32">
        <f t="shared" si="15"/>
        <v>6.7156895784420536</v>
      </c>
      <c r="X33" s="32">
        <f t="shared" si="16"/>
        <v>2.6803039980514143E-2</v>
      </c>
      <c r="Y33" s="32">
        <f t="shared" si="17"/>
        <v>0.18431042155794675</v>
      </c>
      <c r="Z33" s="78">
        <f t="shared" si="18"/>
        <v>0.8730396451974668</v>
      </c>
      <c r="AA33" s="19">
        <f>SUM(L$2:L33)-AB32</f>
        <v>548.8949999999968</v>
      </c>
      <c r="AB33" s="83"/>
      <c r="AC33" s="40">
        <f t="shared" si="10"/>
        <v>79.510224999999537</v>
      </c>
      <c r="AD33" s="81">
        <f t="shared" si="3"/>
        <v>-2520.4897750000005</v>
      </c>
    </row>
    <row r="34" spans="1:30" s="1" customFormat="1" x14ac:dyDescent="0.25">
      <c r="A34" s="59">
        <v>42748</v>
      </c>
      <c r="B34" s="56"/>
      <c r="C34" s="10" t="s">
        <v>63</v>
      </c>
      <c r="D34" s="11">
        <v>500</v>
      </c>
      <c r="E34" s="60">
        <v>6.76</v>
      </c>
      <c r="F34" s="11">
        <f t="shared" si="4"/>
        <v>3100</v>
      </c>
      <c r="G34" s="28">
        <f t="shared" si="5"/>
        <v>6.7019693548387105</v>
      </c>
      <c r="H34" s="10">
        <f t="shared" si="6"/>
        <v>20776.105000000003</v>
      </c>
      <c r="I34" s="10">
        <f t="shared" si="0"/>
        <v>179.8949999999968</v>
      </c>
      <c r="J34" s="27">
        <f t="shared" si="1"/>
        <v>8.6587452267880248E-3</v>
      </c>
      <c r="K34" s="10">
        <f t="shared" si="2"/>
        <v>20956</v>
      </c>
      <c r="L34" s="10">
        <f t="shared" si="7"/>
        <v>-369</v>
      </c>
      <c r="M34" s="10">
        <f t="shared" si="8"/>
        <v>5</v>
      </c>
      <c r="N34" s="10">
        <f t="shared" si="9"/>
        <v>0</v>
      </c>
      <c r="O34" s="70"/>
      <c r="P34" s="28">
        <f t="shared" si="19"/>
        <v>5.8030645161289307E-2</v>
      </c>
      <c r="Q34" s="10">
        <f t="shared" si="20"/>
        <v>-3385</v>
      </c>
      <c r="R34" s="70"/>
      <c r="S34" s="34">
        <f t="shared" si="11"/>
        <v>-776.10499999999956</v>
      </c>
      <c r="T34" s="34">
        <f t="shared" si="12"/>
        <v>-114.80843195266266</v>
      </c>
      <c r="U34" s="34">
        <f t="shared" si="13"/>
        <v>2985.1915680473376</v>
      </c>
      <c r="V34" s="31">
        <f t="shared" si="14"/>
        <v>20000.000000000004</v>
      </c>
      <c r="W34" s="32">
        <f t="shared" si="15"/>
        <v>6.6997375357998648</v>
      </c>
      <c r="X34" s="32">
        <f t="shared" si="16"/>
        <v>-2.2318190388457282E-3</v>
      </c>
      <c r="Y34" s="32">
        <f t="shared" si="17"/>
        <v>6.0262464200135035E-2</v>
      </c>
      <c r="Z34" s="78">
        <f t="shared" si="18"/>
        <v>1.038459318048979</v>
      </c>
      <c r="AA34" s="10">
        <f>SUM(L$2:L34)-AB33</f>
        <v>179.8949999999968</v>
      </c>
      <c r="AB34" s="82"/>
      <c r="AC34" s="40">
        <f t="shared" si="10"/>
        <v>26.598380547336806</v>
      </c>
      <c r="AD34" s="81">
        <f t="shared" si="3"/>
        <v>-3073.401619452663</v>
      </c>
    </row>
    <row r="35" spans="1:30" s="1" customFormat="1" x14ac:dyDescent="0.25">
      <c r="A35" s="57">
        <v>42751</v>
      </c>
      <c r="B35" s="56" t="s">
        <v>390</v>
      </c>
      <c r="C35" s="19" t="s">
        <v>69</v>
      </c>
      <c r="D35" s="53">
        <v>500</v>
      </c>
      <c r="E35" s="58">
        <v>6.93</v>
      </c>
      <c r="F35" s="53">
        <f t="shared" si="4"/>
        <v>2600</v>
      </c>
      <c r="G35" s="54">
        <f t="shared" si="5"/>
        <v>6.6613730769230779</v>
      </c>
      <c r="H35" s="19">
        <f t="shared" si="6"/>
        <v>17319.570000000003</v>
      </c>
      <c r="I35" s="19">
        <f t="shared" si="0"/>
        <v>698.42999999999665</v>
      </c>
      <c r="J35" s="29">
        <f t="shared" si="1"/>
        <v>4.0326058903309758E-2</v>
      </c>
      <c r="K35" s="19">
        <f t="shared" si="2"/>
        <v>18018</v>
      </c>
      <c r="L35" s="19">
        <f t="shared" si="7"/>
        <v>518.53499999999985</v>
      </c>
      <c r="M35" s="19">
        <f t="shared" si="8"/>
        <v>5</v>
      </c>
      <c r="N35" s="19">
        <f t="shared" si="9"/>
        <v>3.4649999999999999</v>
      </c>
      <c r="O35" s="71"/>
      <c r="P35" s="54">
        <f t="shared" si="19"/>
        <v>0.26862692307692182</v>
      </c>
      <c r="Q35" s="19">
        <f t="shared" si="20"/>
        <v>3456.5349999999999</v>
      </c>
      <c r="R35" s="71"/>
      <c r="S35" s="34">
        <f t="shared" si="11"/>
        <v>2680.4300000000003</v>
      </c>
      <c r="T35" s="34">
        <f t="shared" si="12"/>
        <v>386.78643578643585</v>
      </c>
      <c r="U35" s="34">
        <f t="shared" si="13"/>
        <v>2986.786435786436</v>
      </c>
      <c r="V35" s="31">
        <f t="shared" si="14"/>
        <v>20000.000000000004</v>
      </c>
      <c r="W35" s="32">
        <f t="shared" si="15"/>
        <v>6.6961600469214337</v>
      </c>
      <c r="X35" s="32">
        <f t="shared" si="16"/>
        <v>3.4786969998355843E-2</v>
      </c>
      <c r="Y35" s="32">
        <f t="shared" si="17"/>
        <v>0.23383995307856598</v>
      </c>
      <c r="Z35" s="78">
        <f t="shared" si="18"/>
        <v>0.87050080609978631</v>
      </c>
      <c r="AA35" s="19">
        <f>SUM(L$2:L35)-AB34</f>
        <v>698.42999999999665</v>
      </c>
      <c r="AB35" s="83"/>
      <c r="AC35" s="40">
        <f t="shared" si="10"/>
        <v>100.73315800865754</v>
      </c>
      <c r="AD35" s="81">
        <f t="shared" si="3"/>
        <v>-2499.2668419913425</v>
      </c>
    </row>
    <row r="36" spans="1:30" s="1" customFormat="1" x14ac:dyDescent="0.25">
      <c r="A36" s="59">
        <v>42751</v>
      </c>
      <c r="B36" s="56"/>
      <c r="C36" s="10" t="s">
        <v>63</v>
      </c>
      <c r="D36" s="11">
        <v>500</v>
      </c>
      <c r="E36" s="60">
        <v>6.66</v>
      </c>
      <c r="F36" s="11">
        <f t="shared" si="4"/>
        <v>3100</v>
      </c>
      <c r="G36" s="28">
        <f t="shared" si="5"/>
        <v>6.662764516129033</v>
      </c>
      <c r="H36" s="10">
        <f t="shared" si="6"/>
        <v>20654.570000000003</v>
      </c>
      <c r="I36" s="10">
        <f t="shared" si="0"/>
        <v>-8.5700000000033469</v>
      </c>
      <c r="J36" s="27">
        <f t="shared" si="1"/>
        <v>-4.149202815648927E-4</v>
      </c>
      <c r="K36" s="10">
        <f t="shared" si="2"/>
        <v>20646</v>
      </c>
      <c r="L36" s="10">
        <f t="shared" si="7"/>
        <v>-707</v>
      </c>
      <c r="M36" s="10">
        <f t="shared" si="8"/>
        <v>5</v>
      </c>
      <c r="N36" s="10">
        <f t="shared" si="9"/>
        <v>0</v>
      </c>
      <c r="O36" s="70"/>
      <c r="P36" s="28">
        <f t="shared" si="19"/>
        <v>-2.7645161290328346E-3</v>
      </c>
      <c r="Q36" s="10">
        <f t="shared" si="20"/>
        <v>-3335</v>
      </c>
      <c r="R36" s="70"/>
      <c r="S36" s="34">
        <f t="shared" si="11"/>
        <v>-654.56999999999971</v>
      </c>
      <c r="T36" s="34">
        <f t="shared" si="12"/>
        <v>-98.283783783783733</v>
      </c>
      <c r="U36" s="34">
        <f t="shared" si="13"/>
        <v>3001.7162162162163</v>
      </c>
      <c r="V36" s="31">
        <f t="shared" si="14"/>
        <v>20000.000000000004</v>
      </c>
      <c r="W36" s="32">
        <f t="shared" si="15"/>
        <v>6.6628550333818053</v>
      </c>
      <c r="X36" s="32">
        <f t="shared" si="16"/>
        <v>9.051725277231526E-5</v>
      </c>
      <c r="Y36" s="32">
        <f t="shared" si="17"/>
        <v>-2.8550333818051499E-3</v>
      </c>
      <c r="Z36" s="78">
        <f t="shared" si="18"/>
        <v>1.0327425301741797</v>
      </c>
      <c r="AA36" s="10">
        <f>SUM(L$2:L36)-AB35</f>
        <v>-8.5700000000033469</v>
      </c>
      <c r="AB36" s="82"/>
      <c r="AC36" s="40">
        <f t="shared" si="10"/>
        <v>-1.2861433933938957</v>
      </c>
      <c r="AD36" s="81">
        <f t="shared" si="3"/>
        <v>-3101.286143393394</v>
      </c>
    </row>
    <row r="37" spans="1:30" s="1" customFormat="1" x14ac:dyDescent="0.25">
      <c r="A37" s="57">
        <v>42751</v>
      </c>
      <c r="B37" s="56" t="s">
        <v>392</v>
      </c>
      <c r="C37" s="19" t="s">
        <v>69</v>
      </c>
      <c r="D37" s="53">
        <v>500</v>
      </c>
      <c r="E37" s="58">
        <v>6.79</v>
      </c>
      <c r="F37" s="53">
        <f t="shared" si="4"/>
        <v>2600</v>
      </c>
      <c r="G37" s="54">
        <f t="shared" si="5"/>
        <v>6.6415250000000015</v>
      </c>
      <c r="H37" s="19">
        <f t="shared" si="6"/>
        <v>17267.965000000004</v>
      </c>
      <c r="I37" s="19">
        <f t="shared" si="0"/>
        <v>386.03499999999622</v>
      </c>
      <c r="J37" s="29">
        <f t="shared" si="1"/>
        <v>2.2355558399614329E-2</v>
      </c>
      <c r="K37" s="19">
        <f t="shared" si="2"/>
        <v>17654</v>
      </c>
      <c r="L37" s="19">
        <f t="shared" si="7"/>
        <v>394.60499999999956</v>
      </c>
      <c r="M37" s="19">
        <f t="shared" si="8"/>
        <v>5</v>
      </c>
      <c r="N37" s="19">
        <f t="shared" si="9"/>
        <v>3.395</v>
      </c>
      <c r="O37" s="71"/>
      <c r="P37" s="54">
        <f t="shared" si="19"/>
        <v>0.14847499999999858</v>
      </c>
      <c r="Q37" s="19">
        <f t="shared" si="20"/>
        <v>3386.6049999999996</v>
      </c>
      <c r="R37" s="71"/>
      <c r="S37" s="34">
        <f t="shared" si="11"/>
        <v>2732.0349999999999</v>
      </c>
      <c r="T37" s="34">
        <f t="shared" si="12"/>
        <v>402.36156111929307</v>
      </c>
      <c r="U37" s="34">
        <f t="shared" si="13"/>
        <v>3002.3615611192931</v>
      </c>
      <c r="V37" s="31">
        <f t="shared" si="14"/>
        <v>20000.000000000004</v>
      </c>
      <c r="W37" s="32">
        <f t="shared" si="15"/>
        <v>6.661422880908427</v>
      </c>
      <c r="X37" s="32">
        <f t="shared" si="16"/>
        <v>1.9897880908425591E-2</v>
      </c>
      <c r="Y37" s="32">
        <f t="shared" si="17"/>
        <v>0.12857711909157299</v>
      </c>
      <c r="Z37" s="78">
        <f t="shared" si="18"/>
        <v>0.86598497451809531</v>
      </c>
      <c r="AA37" s="19">
        <f>SUM(L$2:L37)-AB36</f>
        <v>386.03499999999622</v>
      </c>
      <c r="AB37" s="83"/>
      <c r="AC37" s="40">
        <f t="shared" si="10"/>
        <v>56.825034241531114</v>
      </c>
      <c r="AD37" s="81">
        <f t="shared" si="3"/>
        <v>-2543.1749657584687</v>
      </c>
    </row>
    <row r="38" spans="1:30" s="1" customFormat="1" x14ac:dyDescent="0.25">
      <c r="A38" s="59">
        <v>42755</v>
      </c>
      <c r="B38" s="56"/>
      <c r="C38" s="10" t="s">
        <v>69</v>
      </c>
      <c r="D38" s="11">
        <v>500</v>
      </c>
      <c r="E38" s="60">
        <v>6.95</v>
      </c>
      <c r="F38" s="11">
        <f t="shared" si="4"/>
        <v>2100</v>
      </c>
      <c r="G38" s="28">
        <f t="shared" si="5"/>
        <v>6.5721142857142878</v>
      </c>
      <c r="H38" s="10">
        <f t="shared" si="6"/>
        <v>13801.440000000004</v>
      </c>
      <c r="I38" s="10">
        <f t="shared" si="0"/>
        <v>793.55999999999585</v>
      </c>
      <c r="J38" s="27">
        <f t="shared" si="1"/>
        <v>5.7498347998469417E-2</v>
      </c>
      <c r="K38" s="10">
        <f t="shared" si="2"/>
        <v>14595</v>
      </c>
      <c r="L38" s="10">
        <f t="shared" si="7"/>
        <v>407.52499999999964</v>
      </c>
      <c r="M38" s="10">
        <f t="shared" si="8"/>
        <v>5</v>
      </c>
      <c r="N38" s="10">
        <f t="shared" si="9"/>
        <v>3.4750000000000001</v>
      </c>
      <c r="O38" s="70"/>
      <c r="P38" s="28">
        <f t="shared" si="19"/>
        <v>0.37788571428571238</v>
      </c>
      <c r="Q38" s="10">
        <f t="shared" si="20"/>
        <v>3466.5249999999996</v>
      </c>
      <c r="R38" s="70"/>
      <c r="S38" s="34">
        <f t="shared" si="11"/>
        <v>6198.5599999999995</v>
      </c>
      <c r="T38" s="34">
        <f t="shared" si="12"/>
        <v>891.87913669064744</v>
      </c>
      <c r="U38" s="34">
        <f t="shared" si="13"/>
        <v>2991.8791366906476</v>
      </c>
      <c r="V38" s="31">
        <f t="shared" si="14"/>
        <v>20000.000000000004</v>
      </c>
      <c r="W38" s="32">
        <f t="shared" si="15"/>
        <v>6.6847620128539811</v>
      </c>
      <c r="X38" s="32">
        <f t="shared" si="16"/>
        <v>0.11264772713969329</v>
      </c>
      <c r="Y38" s="32">
        <f t="shared" si="17"/>
        <v>0.26523798714601909</v>
      </c>
      <c r="Z38" s="78">
        <f t="shared" si="18"/>
        <v>0.70190001134966784</v>
      </c>
      <c r="AA38" s="10">
        <f>SUM(L$2:L38)-SUM(AB$2:AB38)</f>
        <v>293.55999999999585</v>
      </c>
      <c r="AB38" s="82"/>
      <c r="AC38" s="40">
        <f t="shared" si="10"/>
        <v>114.12420431654617</v>
      </c>
      <c r="AD38" s="81">
        <f t="shared" si="3"/>
        <v>-1985.8757956834538</v>
      </c>
    </row>
    <row r="39" spans="1:30" s="1" customFormat="1" x14ac:dyDescent="0.25">
      <c r="A39" s="57">
        <v>42758</v>
      </c>
      <c r="B39" s="56" t="s">
        <v>181</v>
      </c>
      <c r="C39" s="19" t="s">
        <v>69</v>
      </c>
      <c r="D39" s="53">
        <v>500</v>
      </c>
      <c r="E39" s="58">
        <v>7.05</v>
      </c>
      <c r="F39" s="53">
        <f t="shared" si="4"/>
        <v>1600</v>
      </c>
      <c r="G39" s="54">
        <f t="shared" si="5"/>
        <v>6.4281031250000025</v>
      </c>
      <c r="H39" s="19">
        <f t="shared" si="6"/>
        <v>10284.965000000004</v>
      </c>
      <c r="I39" s="19">
        <f t="shared" si="0"/>
        <v>995.03499999999622</v>
      </c>
      <c r="J39" s="29">
        <f t="shared" si="1"/>
        <v>9.6746561607161066E-2</v>
      </c>
      <c r="K39" s="19">
        <f t="shared" si="2"/>
        <v>11280</v>
      </c>
      <c r="L39" s="19">
        <f t="shared" si="7"/>
        <v>201.47500000000036</v>
      </c>
      <c r="M39" s="19">
        <f t="shared" si="8"/>
        <v>5</v>
      </c>
      <c r="N39" s="19">
        <f t="shared" si="9"/>
        <v>3.5249999999999999</v>
      </c>
      <c r="O39" s="71"/>
      <c r="P39" s="54">
        <f t="shared" si="19"/>
        <v>0.62189687499999735</v>
      </c>
      <c r="Q39" s="19">
        <f t="shared" si="20"/>
        <v>3516.4750000000004</v>
      </c>
      <c r="R39" s="71"/>
      <c r="S39" s="34">
        <f t="shared" si="11"/>
        <v>9715.0349999999999</v>
      </c>
      <c r="T39" s="34">
        <f t="shared" si="12"/>
        <v>1378.0191489361703</v>
      </c>
      <c r="U39" s="34">
        <f t="shared" si="13"/>
        <v>2978.0191489361705</v>
      </c>
      <c r="V39" s="31">
        <f t="shared" si="14"/>
        <v>20000.000000000004</v>
      </c>
      <c r="W39" s="32">
        <f t="shared" si="15"/>
        <v>6.7158735386723585</v>
      </c>
      <c r="X39" s="32">
        <f t="shared" si="16"/>
        <v>0.28777041367235601</v>
      </c>
      <c r="Y39" s="32">
        <f t="shared" si="17"/>
        <v>0.33412646132764134</v>
      </c>
      <c r="Z39" s="78">
        <f t="shared" si="18"/>
        <v>0.53726988309378854</v>
      </c>
      <c r="AA39" s="19">
        <f>SUM(L$2:L39)-SUM(AB$2:AB39)</f>
        <v>495.03499999999622</v>
      </c>
      <c r="AB39" s="83"/>
      <c r="AC39" s="40">
        <f t="shared" si="10"/>
        <v>141.06914645390017</v>
      </c>
      <c r="AD39" s="81">
        <f t="shared" si="3"/>
        <v>-1458.9308535460998</v>
      </c>
    </row>
    <row r="40" spans="1:30" s="1" customFormat="1" x14ac:dyDescent="0.25">
      <c r="A40" s="59">
        <v>42759</v>
      </c>
      <c r="B40" s="56" t="s">
        <v>608</v>
      </c>
      <c r="C40" s="10" t="s">
        <v>63</v>
      </c>
      <c r="D40" s="11">
        <v>500</v>
      </c>
      <c r="E40" s="60">
        <v>6.94</v>
      </c>
      <c r="F40" s="11">
        <f t="shared" si="4"/>
        <v>2100</v>
      </c>
      <c r="G40" s="28">
        <f t="shared" si="5"/>
        <v>6.5523642857142876</v>
      </c>
      <c r="H40" s="10">
        <f t="shared" si="6"/>
        <v>13759.965000000004</v>
      </c>
      <c r="I40" s="10">
        <f t="shared" si="0"/>
        <v>814.03499999999622</v>
      </c>
      <c r="J40" s="27">
        <f t="shared" si="1"/>
        <v>5.9159670827650834E-2</v>
      </c>
      <c r="K40" s="10">
        <f t="shared" si="2"/>
        <v>14574</v>
      </c>
      <c r="L40" s="10">
        <f t="shared" si="7"/>
        <v>-181</v>
      </c>
      <c r="M40" s="10">
        <f t="shared" si="8"/>
        <v>5</v>
      </c>
      <c r="N40" s="10">
        <f t="shared" si="9"/>
        <v>0</v>
      </c>
      <c r="O40" s="70"/>
      <c r="P40" s="28">
        <f t="shared" si="19"/>
        <v>0.38763571428571275</v>
      </c>
      <c r="Q40" s="10">
        <f t="shared" si="20"/>
        <v>-3475</v>
      </c>
      <c r="R40" s="70"/>
      <c r="S40" s="34">
        <f t="shared" si="11"/>
        <v>6240.0349999999999</v>
      </c>
      <c r="T40" s="34">
        <f t="shared" si="12"/>
        <v>899.14048991354457</v>
      </c>
      <c r="U40" s="34">
        <f t="shared" si="13"/>
        <v>2999.1404899135446</v>
      </c>
      <c r="V40" s="31">
        <f t="shared" si="14"/>
        <v>20000.000000000004</v>
      </c>
      <c r="W40" s="32">
        <f t="shared" si="15"/>
        <v>6.6685772364656843</v>
      </c>
      <c r="X40" s="32">
        <f t="shared" si="16"/>
        <v>0.1162129507513967</v>
      </c>
      <c r="Y40" s="32">
        <f t="shared" si="17"/>
        <v>0.27142276353431605</v>
      </c>
      <c r="Z40" s="78">
        <f t="shared" si="18"/>
        <v>0.70020060982889676</v>
      </c>
      <c r="AA40" s="10">
        <f>SUM(L$2:L40)-SUM(AB$2:AB40)</f>
        <v>314.03499999999622</v>
      </c>
      <c r="AB40" s="82"/>
      <c r="AC40" s="40">
        <f t="shared" si="10"/>
        <v>117.23746145533086</v>
      </c>
      <c r="AD40" s="81">
        <f t="shared" si="3"/>
        <v>-1982.762538544669</v>
      </c>
    </row>
    <row r="41" spans="1:30" s="1" customFormat="1" x14ac:dyDescent="0.25">
      <c r="A41" s="57">
        <v>42775</v>
      </c>
      <c r="B41" s="56"/>
      <c r="C41" s="19" t="s">
        <v>69</v>
      </c>
      <c r="D41" s="53">
        <v>500</v>
      </c>
      <c r="E41" s="58">
        <v>7.04</v>
      </c>
      <c r="F41" s="53">
        <f t="shared" si="4"/>
        <v>1600</v>
      </c>
      <c r="G41" s="54">
        <f t="shared" si="5"/>
        <v>6.4053031250000023</v>
      </c>
      <c r="H41" s="19">
        <f t="shared" si="6"/>
        <v>10248.485000000004</v>
      </c>
      <c r="I41" s="19">
        <f t="shared" si="0"/>
        <v>1015.5149999999958</v>
      </c>
      <c r="J41" s="29">
        <f t="shared" si="1"/>
        <v>9.9089280025291146E-2</v>
      </c>
      <c r="K41" s="19">
        <f t="shared" si="2"/>
        <v>11264</v>
      </c>
      <c r="L41" s="19">
        <f t="shared" si="7"/>
        <v>201.47999999999956</v>
      </c>
      <c r="M41" s="19">
        <f t="shared" si="8"/>
        <v>5</v>
      </c>
      <c r="N41" s="19">
        <f t="shared" si="9"/>
        <v>3.52</v>
      </c>
      <c r="O41" s="71"/>
      <c r="P41" s="54">
        <f t="shared" si="19"/>
        <v>0.63469687499999772</v>
      </c>
      <c r="Q41" s="19">
        <f t="shared" si="20"/>
        <v>3511.4799999999996</v>
      </c>
      <c r="R41" s="71"/>
      <c r="S41" s="34">
        <f t="shared" si="11"/>
        <v>9751.5149999999994</v>
      </c>
      <c r="T41" s="34">
        <f t="shared" si="12"/>
        <v>1385.158380681818</v>
      </c>
      <c r="U41" s="34">
        <f t="shared" si="13"/>
        <v>2985.158380681818</v>
      </c>
      <c r="V41" s="31">
        <f t="shared" si="14"/>
        <v>20000.000000000004</v>
      </c>
      <c r="W41" s="32">
        <f t="shared" si="15"/>
        <v>6.6998120198339199</v>
      </c>
      <c r="X41" s="32">
        <f t="shared" si="16"/>
        <v>0.29450889483391762</v>
      </c>
      <c r="Y41" s="32">
        <f t="shared" si="17"/>
        <v>0.3401879801660801</v>
      </c>
      <c r="Z41" s="78">
        <f t="shared" si="18"/>
        <v>0.53598496158671349</v>
      </c>
      <c r="AA41" s="19">
        <f>SUM(L$2:L41)-SUM(AB$2:AB41)</f>
        <v>515.51499999999578</v>
      </c>
      <c r="AB41" s="83"/>
      <c r="AC41" s="40">
        <f t="shared" si="10"/>
        <v>144.17716512784034</v>
      </c>
      <c r="AD41" s="81">
        <f t="shared" si="3"/>
        <v>-1455.8228348721595</v>
      </c>
    </row>
    <row r="42" spans="1:30" s="1" customFormat="1" x14ac:dyDescent="0.25">
      <c r="A42" s="59">
        <v>42775</v>
      </c>
      <c r="B42" s="62"/>
      <c r="C42" s="10" t="s">
        <v>69</v>
      </c>
      <c r="D42" s="11">
        <v>500</v>
      </c>
      <c r="E42" s="60">
        <v>7.1</v>
      </c>
      <c r="F42" s="11">
        <f t="shared" si="4"/>
        <v>1100</v>
      </c>
      <c r="G42" s="28">
        <f t="shared" si="5"/>
        <v>6.0973045454545494</v>
      </c>
      <c r="H42" s="10">
        <f t="shared" si="6"/>
        <v>6707.0350000000044</v>
      </c>
      <c r="I42" s="10">
        <f t="shared" si="0"/>
        <v>1102.9649999999956</v>
      </c>
      <c r="J42" s="27">
        <f t="shared" si="1"/>
        <v>0.1644489703721532</v>
      </c>
      <c r="K42" s="10">
        <f t="shared" si="2"/>
        <v>7810</v>
      </c>
      <c r="L42" s="10">
        <f t="shared" si="7"/>
        <v>87.449999999999818</v>
      </c>
      <c r="M42" s="10">
        <f t="shared" si="8"/>
        <v>5</v>
      </c>
      <c r="N42" s="10">
        <f t="shared" si="9"/>
        <v>3.55</v>
      </c>
      <c r="O42" s="70"/>
      <c r="P42" s="28">
        <f t="shared" si="19"/>
        <v>1.0026954545454503</v>
      </c>
      <c r="Q42" s="10">
        <f t="shared" si="20"/>
        <v>3541.45</v>
      </c>
      <c r="R42" s="70"/>
      <c r="S42" s="34">
        <f t="shared" si="11"/>
        <v>13292.965</v>
      </c>
      <c r="T42" s="34">
        <f t="shared" si="12"/>
        <v>1872.248591549296</v>
      </c>
      <c r="U42" s="34">
        <f t="shared" si="13"/>
        <v>2972.2485915492962</v>
      </c>
      <c r="V42" s="31">
        <f t="shared" si="14"/>
        <v>20000.000000000004</v>
      </c>
      <c r="W42" s="32">
        <f t="shared" si="15"/>
        <v>6.7289122642244825</v>
      </c>
      <c r="X42" s="32">
        <f t="shared" si="16"/>
        <v>0.63160771876993316</v>
      </c>
      <c r="Y42" s="32">
        <f t="shared" si="17"/>
        <v>0.37108773577551712</v>
      </c>
      <c r="Z42" s="78">
        <f t="shared" si="18"/>
        <v>0.37009017453234649</v>
      </c>
      <c r="AA42" s="10">
        <f>SUM(L$2:L42)-SUM(AB$2:AB42)</f>
        <v>602.9649999999956</v>
      </c>
      <c r="AB42" s="82"/>
      <c r="AC42" s="40">
        <f t="shared" si="10"/>
        <v>155.26950950704165</v>
      </c>
      <c r="AD42" s="81">
        <f t="shared" si="3"/>
        <v>-944.73049049295832</v>
      </c>
    </row>
    <row r="43" spans="1:30" s="1" customFormat="1" x14ac:dyDescent="0.25">
      <c r="A43" s="57">
        <v>42780</v>
      </c>
      <c r="B43" s="56" t="s">
        <v>183</v>
      </c>
      <c r="C43" s="19" t="s">
        <v>69</v>
      </c>
      <c r="D43" s="53">
        <v>500</v>
      </c>
      <c r="E43" s="58">
        <v>7.15</v>
      </c>
      <c r="F43" s="53">
        <f t="shared" si="4"/>
        <v>600</v>
      </c>
      <c r="G43" s="54">
        <f t="shared" si="5"/>
        <v>5.2343500000000072</v>
      </c>
      <c r="H43" s="19">
        <f t="shared" si="6"/>
        <v>3140.6100000000042</v>
      </c>
      <c r="I43" s="19">
        <f t="shared" si="0"/>
        <v>1149.3899999999958</v>
      </c>
      <c r="J43" s="29">
        <f t="shared" si="1"/>
        <v>0.36597667332142303</v>
      </c>
      <c r="K43" s="19">
        <f t="shared" si="2"/>
        <v>4290</v>
      </c>
      <c r="L43" s="19">
        <f t="shared" si="7"/>
        <v>46.425000000000182</v>
      </c>
      <c r="M43" s="19">
        <f t="shared" si="8"/>
        <v>5</v>
      </c>
      <c r="N43" s="19">
        <f t="shared" si="9"/>
        <v>3.5750000000000002</v>
      </c>
      <c r="O43" s="71"/>
      <c r="P43" s="54">
        <f t="shared" si="19"/>
        <v>1.9156499999999932</v>
      </c>
      <c r="Q43" s="19">
        <f t="shared" si="20"/>
        <v>3566.4250000000002</v>
      </c>
      <c r="R43" s="71"/>
      <c r="S43" s="34">
        <f t="shared" si="11"/>
        <v>16859.39</v>
      </c>
      <c r="T43" s="34">
        <f t="shared" si="12"/>
        <v>2357.9566433566433</v>
      </c>
      <c r="U43" s="34">
        <f t="shared" si="13"/>
        <v>2957.9566433566433</v>
      </c>
      <c r="V43" s="31">
        <f t="shared" si="14"/>
        <v>20000.000000000004</v>
      </c>
      <c r="W43" s="32">
        <f t="shared" si="15"/>
        <v>6.7614243247677601</v>
      </c>
      <c r="X43" s="32">
        <f t="shared" si="16"/>
        <v>1.527074324767753</v>
      </c>
      <c r="Y43" s="32">
        <f t="shared" si="17"/>
        <v>0.38857567523224024</v>
      </c>
      <c r="Z43" s="78">
        <f t="shared" si="18"/>
        <v>0.20284272974303277</v>
      </c>
      <c r="AA43" s="19">
        <f>SUM(L$2:L43)-SUM(AB$2:AB43)</f>
        <v>649.38999999999578</v>
      </c>
      <c r="AB43" s="83"/>
      <c r="AC43" s="40">
        <f t="shared" si="10"/>
        <v>160.67346923076863</v>
      </c>
      <c r="AD43" s="81">
        <f t="shared" si="3"/>
        <v>-439.32653076923134</v>
      </c>
    </row>
    <row r="44" spans="1:30" s="1" customFormat="1" x14ac:dyDescent="0.25">
      <c r="A44" s="59">
        <v>42781</v>
      </c>
      <c r="B44" s="56" t="s">
        <v>197</v>
      </c>
      <c r="C44" s="10" t="s">
        <v>63</v>
      </c>
      <c r="D44" s="11">
        <v>500</v>
      </c>
      <c r="E44" s="60">
        <v>7.03</v>
      </c>
      <c r="F44" s="11">
        <f t="shared" si="4"/>
        <v>1100</v>
      </c>
      <c r="G44" s="28">
        <f t="shared" si="5"/>
        <v>6.0551000000000039</v>
      </c>
      <c r="H44" s="10">
        <f t="shared" si="6"/>
        <v>6660.6100000000042</v>
      </c>
      <c r="I44" s="10">
        <f t="shared" si="0"/>
        <v>1072.3899999999958</v>
      </c>
      <c r="J44" s="27">
        <f t="shared" si="1"/>
        <v>0.16100477283612091</v>
      </c>
      <c r="K44" s="10">
        <f t="shared" si="2"/>
        <v>7733</v>
      </c>
      <c r="L44" s="10">
        <f t="shared" si="7"/>
        <v>-77</v>
      </c>
      <c r="M44" s="10">
        <f t="shared" si="8"/>
        <v>5</v>
      </c>
      <c r="N44" s="10">
        <f t="shared" si="9"/>
        <v>0</v>
      </c>
      <c r="O44" s="70"/>
      <c r="P44" s="28">
        <f t="shared" si="19"/>
        <v>0.97489999999999633</v>
      </c>
      <c r="Q44" s="10">
        <f t="shared" si="20"/>
        <v>-3520</v>
      </c>
      <c r="R44" s="70"/>
      <c r="S44" s="34">
        <f t="shared" si="11"/>
        <v>13339.39</v>
      </c>
      <c r="T44" s="34">
        <f t="shared" si="12"/>
        <v>1897.4950213371264</v>
      </c>
      <c r="U44" s="34">
        <f t="shared" si="13"/>
        <v>2997.4950213371267</v>
      </c>
      <c r="V44" s="31">
        <f t="shared" si="14"/>
        <v>20000.000000000004</v>
      </c>
      <c r="W44" s="32">
        <f t="shared" si="15"/>
        <v>6.6722379378893431</v>
      </c>
      <c r="X44" s="32">
        <f t="shared" si="16"/>
        <v>0.61713793788933913</v>
      </c>
      <c r="Y44" s="32">
        <f t="shared" si="17"/>
        <v>0.3577620621106572</v>
      </c>
      <c r="Z44" s="78">
        <f t="shared" si="18"/>
        <v>0.36697308658391381</v>
      </c>
      <c r="AA44" s="10">
        <f>SUM(L$2:L44)-SUM(AB$2:AB44)</f>
        <v>572.38999999999578</v>
      </c>
      <c r="AB44" s="82"/>
      <c r="AC44" s="40">
        <f t="shared" si="10"/>
        <v>152.46853556187708</v>
      </c>
      <c r="AD44" s="81">
        <f t="shared" si="3"/>
        <v>-947.53146443812295</v>
      </c>
    </row>
    <row r="45" spans="1:30" s="1" customFormat="1" x14ac:dyDescent="0.25">
      <c r="A45" s="57">
        <v>42782</v>
      </c>
      <c r="B45" s="56" t="s">
        <v>184</v>
      </c>
      <c r="C45" s="19" t="s">
        <v>69</v>
      </c>
      <c r="D45" s="53">
        <v>500</v>
      </c>
      <c r="E45" s="58">
        <v>7.16</v>
      </c>
      <c r="F45" s="53">
        <f t="shared" si="4"/>
        <v>600</v>
      </c>
      <c r="G45" s="54">
        <f t="shared" si="5"/>
        <v>5.1486500000000071</v>
      </c>
      <c r="H45" s="19">
        <f t="shared" si="6"/>
        <v>3089.1900000000041</v>
      </c>
      <c r="I45" s="19">
        <f t="shared" si="0"/>
        <v>1206.8099999999959</v>
      </c>
      <c r="J45" s="29">
        <f t="shared" si="1"/>
        <v>0.39065580297747765</v>
      </c>
      <c r="K45" s="19">
        <f t="shared" si="2"/>
        <v>4296</v>
      </c>
      <c r="L45" s="19">
        <f t="shared" si="7"/>
        <v>134.42000000000007</v>
      </c>
      <c r="M45" s="19">
        <f t="shared" si="8"/>
        <v>5</v>
      </c>
      <c r="N45" s="19">
        <f t="shared" si="9"/>
        <v>3.58</v>
      </c>
      <c r="O45" s="71"/>
      <c r="P45" s="54">
        <f t="shared" si="19"/>
        <v>2.0113499999999931</v>
      </c>
      <c r="Q45" s="19">
        <f t="shared" si="20"/>
        <v>3571.42</v>
      </c>
      <c r="R45" s="71"/>
      <c r="S45" s="34">
        <f t="shared" si="11"/>
        <v>16910.809999999998</v>
      </c>
      <c r="T45" s="34">
        <f t="shared" si="12"/>
        <v>2361.8449720670387</v>
      </c>
      <c r="U45" s="34">
        <f t="shared" si="13"/>
        <v>2961.8449720670387</v>
      </c>
      <c r="V45" s="31">
        <f t="shared" si="14"/>
        <v>20000</v>
      </c>
      <c r="W45" s="32">
        <f t="shared" si="15"/>
        <v>6.7525478843824231</v>
      </c>
      <c r="X45" s="32">
        <f t="shared" si="16"/>
        <v>1.6038978843824161</v>
      </c>
      <c r="Y45" s="32">
        <f t="shared" si="17"/>
        <v>0.40745211561757699</v>
      </c>
      <c r="Z45" s="78">
        <f t="shared" si="18"/>
        <v>0.2025764365314727</v>
      </c>
      <c r="AA45" s="19">
        <f>SUM(L$2:L45)-SUM(AB$2:AB45)</f>
        <v>706.80999999999585</v>
      </c>
      <c r="AB45" s="83"/>
      <c r="AC45" s="40">
        <f t="shared" si="10"/>
        <v>168.4646082402229</v>
      </c>
      <c r="AD45" s="81">
        <f t="shared" si="3"/>
        <v>-431.5353917597771</v>
      </c>
    </row>
    <row r="46" spans="1:30" s="1" customFormat="1" x14ac:dyDescent="0.25">
      <c r="A46" s="63">
        <v>42782</v>
      </c>
      <c r="B46" s="56" t="s">
        <v>613</v>
      </c>
      <c r="C46" s="15" t="s">
        <v>69</v>
      </c>
      <c r="D46" s="16">
        <v>500</v>
      </c>
      <c r="E46" s="64">
        <v>7.26</v>
      </c>
      <c r="F46" s="16">
        <f t="shared" si="4"/>
        <v>100</v>
      </c>
      <c r="G46" s="17">
        <f t="shared" si="5"/>
        <v>-5.3217999999999588</v>
      </c>
      <c r="H46" s="15">
        <f t="shared" si="6"/>
        <v>-532.17999999999586</v>
      </c>
      <c r="I46" s="15">
        <f t="shared" si="0"/>
        <v>1258.1799999999957</v>
      </c>
      <c r="J46" s="33">
        <f t="shared" si="1"/>
        <v>-2.3642000826788032</v>
      </c>
      <c r="K46" s="15">
        <f t="shared" si="2"/>
        <v>726</v>
      </c>
      <c r="L46" s="15">
        <f t="shared" si="7"/>
        <v>51.369999999999891</v>
      </c>
      <c r="M46" s="15">
        <f t="shared" si="8"/>
        <v>5</v>
      </c>
      <c r="N46" s="15">
        <f t="shared" si="9"/>
        <v>3.63</v>
      </c>
      <c r="O46" s="72"/>
      <c r="P46" s="17">
        <f t="shared" si="19"/>
        <v>12.581799999999959</v>
      </c>
      <c r="Q46" s="15">
        <f t="shared" si="20"/>
        <v>3621.37</v>
      </c>
      <c r="R46" s="72"/>
      <c r="S46" s="34">
        <f t="shared" si="11"/>
        <v>20532.179999999997</v>
      </c>
      <c r="T46" s="34">
        <f t="shared" si="12"/>
        <v>2828.1239669421484</v>
      </c>
      <c r="U46" s="34">
        <f t="shared" si="13"/>
        <v>2928.1239669421484</v>
      </c>
      <c r="V46" s="31">
        <f t="shared" si="14"/>
        <v>20000</v>
      </c>
      <c r="W46" s="32">
        <f t="shared" si="15"/>
        <v>6.8303119081689978</v>
      </c>
      <c r="X46" s="32">
        <f t="shared" si="16"/>
        <v>12.152111908168957</v>
      </c>
      <c r="Y46" s="32">
        <f t="shared" si="17"/>
        <v>0.42968809183100198</v>
      </c>
      <c r="Z46" s="78">
        <f t="shared" si="18"/>
        <v>3.4151559540844985E-2</v>
      </c>
      <c r="AA46" s="15">
        <f>SUM(L$2:L46)-SUM(AB$2:AB46)</f>
        <v>758.17999999999574</v>
      </c>
      <c r="AB46" s="41"/>
      <c r="AC46" s="40">
        <f t="shared" si="10"/>
        <v>173.2163787878782</v>
      </c>
      <c r="AD46" s="40">
        <f t="shared" si="3"/>
        <v>73.216378787878199</v>
      </c>
    </row>
    <row r="47" spans="1:30" s="1" customFormat="1" x14ac:dyDescent="0.25">
      <c r="A47" s="63">
        <v>42817</v>
      </c>
      <c r="B47" s="65" t="s">
        <v>607</v>
      </c>
      <c r="C47" s="15" t="s">
        <v>63</v>
      </c>
      <c r="D47" s="66">
        <v>500</v>
      </c>
      <c r="E47" s="66">
        <v>7.04</v>
      </c>
      <c r="F47" s="16">
        <f t="shared" si="4"/>
        <v>600</v>
      </c>
      <c r="G47" s="17">
        <f t="shared" si="5"/>
        <v>4.9880333333333402</v>
      </c>
      <c r="H47" s="15">
        <f t="shared" si="6"/>
        <v>2992.8200000000043</v>
      </c>
      <c r="I47" s="15">
        <f t="shared" si="0"/>
        <v>1231.1799999999957</v>
      </c>
      <c r="J47" s="33">
        <f t="shared" si="1"/>
        <v>0.41137789776865774</v>
      </c>
      <c r="K47" s="15">
        <f t="shared" si="2"/>
        <v>4224</v>
      </c>
      <c r="L47" s="15">
        <f t="shared" si="7"/>
        <v>-27</v>
      </c>
      <c r="M47" s="15">
        <f t="shared" si="8"/>
        <v>5</v>
      </c>
      <c r="N47" s="15">
        <f t="shared" si="9"/>
        <v>0</v>
      </c>
      <c r="O47" s="72"/>
      <c r="P47" s="17">
        <f t="shared" si="19"/>
        <v>2.0519666666666598</v>
      </c>
      <c r="Q47" s="15">
        <f t="shared" si="20"/>
        <v>-3525</v>
      </c>
      <c r="R47" s="72"/>
      <c r="S47" s="34">
        <f t="shared" si="11"/>
        <v>17007.179999999997</v>
      </c>
      <c r="T47" s="34">
        <f t="shared" si="12"/>
        <v>2415.7926136363631</v>
      </c>
      <c r="U47" s="34">
        <f t="shared" si="13"/>
        <v>3015.7926136363631</v>
      </c>
      <c r="V47" s="31">
        <f t="shared" si="14"/>
        <v>20000</v>
      </c>
      <c r="W47" s="32">
        <f t="shared" si="15"/>
        <v>6.6317557479141538</v>
      </c>
      <c r="X47" s="32">
        <f t="shared" si="16"/>
        <v>1.6437224145808136</v>
      </c>
      <c r="Y47" s="32">
        <f t="shared" si="17"/>
        <v>0.40824425208584625</v>
      </c>
      <c r="Z47" s="78">
        <f t="shared" si="18"/>
        <v>0.19895267243742462</v>
      </c>
      <c r="AA47" s="15">
        <f>SUM(L$2:L47)-SUM(AB$2:AB47)</f>
        <v>731.17999999999574</v>
      </c>
      <c r="AB47"/>
      <c r="AC47" s="40">
        <f t="shared" si="10"/>
        <v>174.79608096590849</v>
      </c>
      <c r="AD47" s="40">
        <f t="shared" si="3"/>
        <v>-425.20391903409154</v>
      </c>
    </row>
    <row r="48" spans="1:30" s="1" customFormat="1" x14ac:dyDescent="0.25">
      <c r="A48" s="63">
        <v>42824</v>
      </c>
      <c r="B48" s="65"/>
      <c r="C48" s="15" t="s">
        <v>69</v>
      </c>
      <c r="D48" s="66">
        <v>500</v>
      </c>
      <c r="E48" s="66">
        <v>7.22</v>
      </c>
      <c r="F48" s="16">
        <f t="shared" si="4"/>
        <v>100</v>
      </c>
      <c r="G48" s="17">
        <f t="shared" si="5"/>
        <v>-6.0856999999999575</v>
      </c>
      <c r="H48" s="15">
        <f t="shared" si="6"/>
        <v>-608.56999999999573</v>
      </c>
      <c r="I48" s="15">
        <f t="shared" si="0"/>
        <v>1330.5699999999956</v>
      </c>
      <c r="J48" s="33">
        <f t="shared" si="1"/>
        <v>-2.1863877614736267</v>
      </c>
      <c r="K48" s="15">
        <f t="shared" si="2"/>
        <v>722</v>
      </c>
      <c r="L48" s="15">
        <f t="shared" si="7"/>
        <v>99.389999999999873</v>
      </c>
      <c r="M48" s="15">
        <f t="shared" si="8"/>
        <v>5</v>
      </c>
      <c r="N48" s="15">
        <f t="shared" si="9"/>
        <v>3.61</v>
      </c>
      <c r="O48" s="72"/>
      <c r="P48" s="17">
        <f t="shared" si="19"/>
        <v>13.305699999999957</v>
      </c>
      <c r="Q48" s="15">
        <f t="shared" si="20"/>
        <v>3601.39</v>
      </c>
      <c r="R48" s="72"/>
      <c r="S48" s="34">
        <f t="shared" si="11"/>
        <v>20608.569999999996</v>
      </c>
      <c r="T48" s="34">
        <f t="shared" si="12"/>
        <v>2854.3725761772848</v>
      </c>
      <c r="U48" s="34">
        <f t="shared" si="13"/>
        <v>2954.3725761772848</v>
      </c>
      <c r="V48" s="31">
        <f t="shared" si="14"/>
        <v>20000</v>
      </c>
      <c r="W48" s="32">
        <f t="shared" si="15"/>
        <v>6.7696268782315725</v>
      </c>
      <c r="X48" s="32">
        <f t="shared" si="16"/>
        <v>12.85532687823153</v>
      </c>
      <c r="Y48" s="32">
        <f t="shared" si="17"/>
        <v>0.45037312176842725</v>
      </c>
      <c r="Z48" s="78">
        <f t="shared" si="18"/>
        <v>3.3848134391157858E-2</v>
      </c>
      <c r="AA48" s="15">
        <f>SUM(L$2:L48)-SUM(AB$2:AB48)</f>
        <v>830.56999999999562</v>
      </c>
      <c r="AB48"/>
      <c r="AC48" s="40">
        <f t="shared" si="10"/>
        <v>184.19732894736782</v>
      </c>
      <c r="AD48" s="40">
        <f t="shared" si="3"/>
        <v>84.197328947367822</v>
      </c>
    </row>
    <row r="49" spans="1:30" s="1" customFormat="1" x14ac:dyDescent="0.25">
      <c r="A49" s="63">
        <v>42835</v>
      </c>
      <c r="B49" s="56" t="s">
        <v>614</v>
      </c>
      <c r="C49" s="15" t="s">
        <v>63</v>
      </c>
      <c r="D49" s="66">
        <v>500</v>
      </c>
      <c r="E49" s="66">
        <v>7.1</v>
      </c>
      <c r="F49" s="16">
        <f t="shared" si="4"/>
        <v>600</v>
      </c>
      <c r="G49" s="17">
        <f t="shared" si="5"/>
        <v>4.9107166666666737</v>
      </c>
      <c r="H49" s="15">
        <f t="shared" si="6"/>
        <v>2946.4300000000044</v>
      </c>
      <c r="I49" s="15">
        <f t="shared" si="0"/>
        <v>1313.5699999999956</v>
      </c>
      <c r="J49" s="33">
        <f t="shared" si="1"/>
        <v>0.44581748081576472</v>
      </c>
      <c r="K49" s="15">
        <f t="shared" si="2"/>
        <v>4260</v>
      </c>
      <c r="L49" s="15">
        <f t="shared" si="7"/>
        <v>-17</v>
      </c>
      <c r="M49" s="15">
        <f t="shared" si="8"/>
        <v>5</v>
      </c>
      <c r="N49" s="15">
        <f t="shared" si="9"/>
        <v>0</v>
      </c>
      <c r="O49" s="72"/>
      <c r="P49" s="17">
        <f t="shared" si="19"/>
        <v>2.1892833333333259</v>
      </c>
      <c r="Q49" s="15">
        <f t="shared" si="20"/>
        <v>-3555</v>
      </c>
      <c r="R49" s="72"/>
      <c r="S49" s="34">
        <f t="shared" si="11"/>
        <v>17053.569999999996</v>
      </c>
      <c r="T49" s="34">
        <f t="shared" si="12"/>
        <v>2401.9112676056334</v>
      </c>
      <c r="U49" s="34">
        <f t="shared" si="13"/>
        <v>3001.9112676056334</v>
      </c>
      <c r="V49" s="31">
        <f t="shared" si="14"/>
        <v>20000</v>
      </c>
      <c r="W49" s="32">
        <f t="shared" si="15"/>
        <v>6.6624221094823639</v>
      </c>
      <c r="X49" s="32">
        <f t="shared" si="16"/>
        <v>1.7517054428156902</v>
      </c>
      <c r="Y49" s="32">
        <f t="shared" si="17"/>
        <v>0.43757789051763574</v>
      </c>
      <c r="Z49" s="78">
        <f t="shared" si="18"/>
        <v>0.1998726632844709</v>
      </c>
      <c r="AA49" s="15">
        <f>SUM(L$2:L49)-SUM(AB$2:AB49)</f>
        <v>813.56999999999562</v>
      </c>
      <c r="AB49"/>
      <c r="AC49" s="40">
        <f t="shared" si="10"/>
        <v>184.91735422535152</v>
      </c>
      <c r="AD49" s="40">
        <f t="shared" si="3"/>
        <v>-415.08264577464848</v>
      </c>
    </row>
    <row r="50" spans="1:30" s="1" customFormat="1" x14ac:dyDescent="0.25">
      <c r="A50" s="63">
        <v>42836</v>
      </c>
      <c r="B50" s="67"/>
      <c r="C50" s="15" t="s">
        <v>63</v>
      </c>
      <c r="D50" s="66">
        <v>500</v>
      </c>
      <c r="E50" s="66">
        <v>6.97</v>
      </c>
      <c r="F50" s="16">
        <f t="shared" si="4"/>
        <v>1100</v>
      </c>
      <c r="G50" s="17">
        <f t="shared" si="5"/>
        <v>5.8513000000000037</v>
      </c>
      <c r="H50" s="15">
        <f t="shared" si="6"/>
        <v>6436.4300000000039</v>
      </c>
      <c r="I50" s="15">
        <f t="shared" si="0"/>
        <v>1230.5699999999961</v>
      </c>
      <c r="J50" s="33">
        <f t="shared" si="1"/>
        <v>0.19118828294566939</v>
      </c>
      <c r="K50" s="15">
        <f t="shared" si="2"/>
        <v>7667</v>
      </c>
      <c r="L50" s="15">
        <f t="shared" si="7"/>
        <v>-82.999999999999545</v>
      </c>
      <c r="M50" s="15">
        <f t="shared" si="8"/>
        <v>5</v>
      </c>
      <c r="N50" s="15">
        <f t="shared" si="9"/>
        <v>0</v>
      </c>
      <c r="O50" s="72"/>
      <c r="P50" s="17">
        <f t="shared" si="19"/>
        <v>1.118699999999996</v>
      </c>
      <c r="Q50" s="15">
        <f t="shared" si="20"/>
        <v>-3489.9999999999995</v>
      </c>
      <c r="R50" s="72"/>
      <c r="S50" s="34">
        <f t="shared" si="11"/>
        <v>13563.569999999996</v>
      </c>
      <c r="T50" s="34">
        <f t="shared" si="12"/>
        <v>1945.9928263988518</v>
      </c>
      <c r="U50" s="34">
        <f t="shared" si="13"/>
        <v>3045.9928263988518</v>
      </c>
      <c r="V50" s="31">
        <f t="shared" si="14"/>
        <v>20000</v>
      </c>
      <c r="W50" s="32">
        <f t="shared" si="15"/>
        <v>6.5660036447443479</v>
      </c>
      <c r="X50" s="32">
        <f t="shared" si="16"/>
        <v>0.71470364474434422</v>
      </c>
      <c r="Y50" s="32">
        <f t="shared" si="17"/>
        <v>0.40399635525565181</v>
      </c>
      <c r="Z50" s="78">
        <f t="shared" si="18"/>
        <v>0.36113020046093919</v>
      </c>
      <c r="AA50" s="15">
        <f>SUM(L$2:L50)-SUM(AB$2:AB50)</f>
        <v>730.56999999999607</v>
      </c>
      <c r="AB50"/>
      <c r="AC50" s="40">
        <f t="shared" si="10"/>
        <v>176.46409110473402</v>
      </c>
      <c r="AD50" s="40">
        <f t="shared" si="3"/>
        <v>-923.53590889526595</v>
      </c>
    </row>
    <row r="51" spans="1:30" s="1" customFormat="1" x14ac:dyDescent="0.25">
      <c r="A51" s="63">
        <v>42838</v>
      </c>
      <c r="B51" s="67" t="s">
        <v>180</v>
      </c>
      <c r="C51" s="15" t="s">
        <v>69</v>
      </c>
      <c r="D51" s="66">
        <v>500</v>
      </c>
      <c r="E51" s="66">
        <v>7.7</v>
      </c>
      <c r="F51" s="16">
        <f t="shared" si="4"/>
        <v>600</v>
      </c>
      <c r="G51" s="17">
        <f t="shared" si="5"/>
        <v>4.3254666666666735</v>
      </c>
      <c r="H51" s="15">
        <f t="shared" si="6"/>
        <v>2595.2800000000038</v>
      </c>
      <c r="I51" s="15">
        <f t="shared" si="0"/>
        <v>2024.7199999999962</v>
      </c>
      <c r="J51" s="33">
        <f t="shared" si="1"/>
        <v>0.78015474245553196</v>
      </c>
      <c r="K51" s="15">
        <f t="shared" si="2"/>
        <v>4620</v>
      </c>
      <c r="L51" s="15">
        <f t="shared" si="7"/>
        <v>794.15000000000009</v>
      </c>
      <c r="M51" s="15">
        <f t="shared" si="8"/>
        <v>5</v>
      </c>
      <c r="N51" s="15">
        <f t="shared" si="9"/>
        <v>3.85</v>
      </c>
      <c r="O51" s="72"/>
      <c r="P51" s="17">
        <f t="shared" si="19"/>
        <v>3.3745333333333267</v>
      </c>
      <c r="Q51" s="15">
        <f t="shared" si="20"/>
        <v>3841.15</v>
      </c>
      <c r="R51" s="72"/>
      <c r="S51" s="34">
        <f t="shared" si="11"/>
        <v>17404.719999999998</v>
      </c>
      <c r="T51" s="34">
        <f t="shared" si="12"/>
        <v>2260.3532467532464</v>
      </c>
      <c r="U51" s="34">
        <f t="shared" si="13"/>
        <v>2860.3532467532464</v>
      </c>
      <c r="V51" s="31">
        <f t="shared" si="14"/>
        <v>20000</v>
      </c>
      <c r="W51" s="32">
        <f t="shared" si="15"/>
        <v>6.9921433734458383</v>
      </c>
      <c r="X51" s="32">
        <f t="shared" si="16"/>
        <v>2.6666767067791648</v>
      </c>
      <c r="Y51" s="32">
        <f t="shared" si="17"/>
        <v>0.70785662655416193</v>
      </c>
      <c r="Z51" s="78">
        <f t="shared" si="18"/>
        <v>0.20976430120337514</v>
      </c>
      <c r="AA51" s="15">
        <f>SUM(L$2:L51)-SUM(AB$2:AB51)</f>
        <v>1524.7199999999962</v>
      </c>
      <c r="AB51"/>
      <c r="AC51" s="40">
        <f t="shared" si="10"/>
        <v>262.81917402597355</v>
      </c>
      <c r="AD51" s="81">
        <f t="shared" si="3"/>
        <v>-337.18082597402645</v>
      </c>
    </row>
    <row r="52" spans="1:30" s="1" customFormat="1" x14ac:dyDescent="0.25">
      <c r="A52" s="63">
        <v>42839</v>
      </c>
      <c r="B52" s="67" t="s">
        <v>191</v>
      </c>
      <c r="C52" s="15" t="s">
        <v>69</v>
      </c>
      <c r="D52" s="66">
        <v>500</v>
      </c>
      <c r="E52" s="66">
        <v>8.4700000000000006</v>
      </c>
      <c r="F52" s="16">
        <f t="shared" si="4"/>
        <v>100</v>
      </c>
      <c r="G52" s="17">
        <f t="shared" si="5"/>
        <v>-16.304849999999963</v>
      </c>
      <c r="H52" s="15">
        <f t="shared" si="6"/>
        <v>-1630.4849999999963</v>
      </c>
      <c r="I52" s="15">
        <f t="shared" si="0"/>
        <v>2477.4849999999965</v>
      </c>
      <c r="J52" s="33">
        <f t="shared" si="1"/>
        <v>-1.5194773334314651</v>
      </c>
      <c r="K52" s="15">
        <f t="shared" si="2"/>
        <v>847.00000000000011</v>
      </c>
      <c r="L52" s="15">
        <f t="shared" si="7"/>
        <v>452.76500000000033</v>
      </c>
      <c r="M52" s="15">
        <f t="shared" si="8"/>
        <v>5</v>
      </c>
      <c r="N52" s="15">
        <f t="shared" si="9"/>
        <v>4.2350000000000003</v>
      </c>
      <c r="O52" s="72"/>
      <c r="P52" s="17">
        <f t="shared" si="19"/>
        <v>24.774849999999965</v>
      </c>
      <c r="Q52" s="15">
        <f t="shared" si="20"/>
        <v>4225.7650000000003</v>
      </c>
      <c r="R52" s="72"/>
      <c r="S52" s="34">
        <f t="shared" si="11"/>
        <v>21630.484999999997</v>
      </c>
      <c r="T52" s="34">
        <f t="shared" si="12"/>
        <v>2553.7762691853595</v>
      </c>
      <c r="U52" s="34">
        <f t="shared" si="13"/>
        <v>2653.7762691853595</v>
      </c>
      <c r="V52" s="31">
        <f t="shared" si="14"/>
        <v>20000</v>
      </c>
      <c r="W52" s="32">
        <f t="shared" si="15"/>
        <v>7.5364303435193056</v>
      </c>
      <c r="X52" s="32">
        <f t="shared" si="16"/>
        <v>23.841280343519269</v>
      </c>
      <c r="Y52" s="32">
        <f t="shared" si="17"/>
        <v>0.9335696564806959</v>
      </c>
      <c r="Z52" s="78">
        <f t="shared" si="18"/>
        <v>3.7682151717596528E-2</v>
      </c>
      <c r="AA52" s="15">
        <f>SUM(L$2:L52)-SUM(AB$2:AB52)</f>
        <v>1977.4849999999965</v>
      </c>
      <c r="AB52"/>
      <c r="AC52" s="40">
        <f t="shared" si="10"/>
        <v>292.35493004722508</v>
      </c>
      <c r="AD52" s="81">
        <f t="shared" si="3"/>
        <v>192.35493004722508</v>
      </c>
    </row>
    <row r="53" spans="1:30" s="1" customFormat="1" x14ac:dyDescent="0.25">
      <c r="A53" s="63">
        <v>42842</v>
      </c>
      <c r="B53" s="67"/>
      <c r="C53" s="15" t="s">
        <v>63</v>
      </c>
      <c r="D53" s="66">
        <v>500</v>
      </c>
      <c r="E53" s="66">
        <v>7.15</v>
      </c>
      <c r="F53" s="16">
        <f t="shared" si="4"/>
        <v>600</v>
      </c>
      <c r="G53" s="17">
        <f t="shared" si="5"/>
        <v>3.2491916666666727</v>
      </c>
      <c r="H53" s="15">
        <f t="shared" si="6"/>
        <v>1949.5150000000037</v>
      </c>
      <c r="I53" s="15">
        <f t="shared" si="0"/>
        <v>2340.484999999996</v>
      </c>
      <c r="J53" s="33">
        <f t="shared" si="1"/>
        <v>1.2005473156143924</v>
      </c>
      <c r="K53" s="15">
        <f t="shared" si="2"/>
        <v>4290</v>
      </c>
      <c r="L53" s="15">
        <f t="shared" si="7"/>
        <v>-137.00000000000045</v>
      </c>
      <c r="M53" s="15">
        <f t="shared" si="8"/>
        <v>5</v>
      </c>
      <c r="N53" s="15">
        <f t="shared" si="9"/>
        <v>0</v>
      </c>
      <c r="O53" s="72"/>
      <c r="P53" s="17">
        <f t="shared" si="19"/>
        <v>3.9008083333333277</v>
      </c>
      <c r="Q53" s="15">
        <f t="shared" si="20"/>
        <v>-3580</v>
      </c>
      <c r="R53" s="72"/>
      <c r="S53" s="34">
        <f t="shared" si="11"/>
        <v>18050.484999999997</v>
      </c>
      <c r="T53" s="34">
        <f t="shared" si="12"/>
        <v>2524.5433566433562</v>
      </c>
      <c r="U53" s="34">
        <f t="shared" si="13"/>
        <v>3124.5433566433562</v>
      </c>
      <c r="V53" s="31">
        <f t="shared" si="14"/>
        <v>20000</v>
      </c>
      <c r="W53" s="32">
        <f t="shared" si="15"/>
        <v>6.4009353422721134</v>
      </c>
      <c r="X53" s="32">
        <f t="shared" si="16"/>
        <v>3.1517436756054407</v>
      </c>
      <c r="Y53" s="32">
        <f t="shared" si="17"/>
        <v>0.749064657727887</v>
      </c>
      <c r="Z53" s="78">
        <f t="shared" si="18"/>
        <v>0.19202806026816341</v>
      </c>
      <c r="AA53" s="15">
        <f>SUM(L$2:L53)-SUM(AB$2:AB53)</f>
        <v>1840.484999999996</v>
      </c>
      <c r="AB53"/>
      <c r="AC53" s="40">
        <f t="shared" si="10"/>
        <v>327.17688916083864</v>
      </c>
      <c r="AD53" s="81">
        <f t="shared" si="3"/>
        <v>-272.82311083916136</v>
      </c>
    </row>
    <row r="54" spans="1:30" s="1" customFormat="1" x14ac:dyDescent="0.25">
      <c r="A54" s="63">
        <v>42843</v>
      </c>
      <c r="B54" s="67" t="s">
        <v>400</v>
      </c>
      <c r="C54" s="15" t="s">
        <v>69</v>
      </c>
      <c r="D54" s="66">
        <v>500</v>
      </c>
      <c r="E54" s="66">
        <v>7.28</v>
      </c>
      <c r="F54" s="16">
        <f t="shared" si="4"/>
        <v>100</v>
      </c>
      <c r="G54" s="17">
        <f t="shared" si="5"/>
        <v>-16.818449999999963</v>
      </c>
      <c r="H54" s="15">
        <f t="shared" si="6"/>
        <v>-1681.8449999999962</v>
      </c>
      <c r="I54" s="15">
        <f t="shared" si="0"/>
        <v>2409.8449999999962</v>
      </c>
      <c r="J54" s="33">
        <f t="shared" si="1"/>
        <v>-1.4328579625351929</v>
      </c>
      <c r="K54" s="15">
        <f t="shared" si="2"/>
        <v>728</v>
      </c>
      <c r="L54" s="15">
        <f t="shared" si="7"/>
        <v>69.360000000000127</v>
      </c>
      <c r="M54" s="15">
        <f t="shared" si="8"/>
        <v>5</v>
      </c>
      <c r="N54" s="15">
        <f t="shared" si="9"/>
        <v>3.64</v>
      </c>
      <c r="O54" s="72"/>
      <c r="P54" s="17">
        <f t="shared" si="19"/>
        <v>24.098449999999964</v>
      </c>
      <c r="Q54" s="15">
        <f t="shared" si="20"/>
        <v>3631.3599999999997</v>
      </c>
      <c r="R54" s="72"/>
      <c r="S54" s="34">
        <f t="shared" si="11"/>
        <v>21681.844999999998</v>
      </c>
      <c r="T54" s="34">
        <f t="shared" si="12"/>
        <v>2978.2754120879117</v>
      </c>
      <c r="U54" s="34">
        <f t="shared" si="13"/>
        <v>3078.2754120879117</v>
      </c>
      <c r="V54" s="31">
        <f t="shared" si="14"/>
        <v>20000</v>
      </c>
      <c r="W54" s="32">
        <f t="shared" si="15"/>
        <v>6.4971444470053239</v>
      </c>
      <c r="X54" s="32">
        <f t="shared" si="16"/>
        <v>23.315594447005289</v>
      </c>
      <c r="Y54" s="32">
        <f t="shared" si="17"/>
        <v>0.78285555299467546</v>
      </c>
      <c r="Z54" s="78">
        <f t="shared" si="18"/>
        <v>3.2485722235026618E-2</v>
      </c>
      <c r="AA54" s="15">
        <f>SUM(L$2:L54)-SUM(AB$2:AB54)</f>
        <v>1909.8449999999962</v>
      </c>
      <c r="AB54"/>
      <c r="AC54" s="40">
        <f t="shared" si="10"/>
        <v>330.85715350274671</v>
      </c>
      <c r="AD54" s="81">
        <f t="shared" si="3"/>
        <v>230.85715350274671</v>
      </c>
    </row>
    <row r="55" spans="1:30" s="1" customFormat="1" x14ac:dyDescent="0.25">
      <c r="A55" s="63">
        <v>42849</v>
      </c>
      <c r="B55" s="67"/>
      <c r="C55" s="15" t="s">
        <v>63</v>
      </c>
      <c r="D55" s="66">
        <v>500</v>
      </c>
      <c r="E55" s="66">
        <v>6.8</v>
      </c>
      <c r="F55" s="16">
        <f t="shared" si="4"/>
        <v>600</v>
      </c>
      <c r="G55" s="17">
        <f t="shared" si="5"/>
        <v>2.8719250000000063</v>
      </c>
      <c r="H55" s="15">
        <f t="shared" si="6"/>
        <v>1723.1550000000038</v>
      </c>
      <c r="I55" s="15">
        <f t="shared" si="0"/>
        <v>2356.8449999999962</v>
      </c>
      <c r="J55" s="33">
        <f t="shared" si="1"/>
        <v>1.3677498541918696</v>
      </c>
      <c r="K55" s="15">
        <f t="shared" si="2"/>
        <v>4080</v>
      </c>
      <c r="L55" s="15">
        <f t="shared" si="7"/>
        <v>-53</v>
      </c>
      <c r="M55" s="15">
        <f t="shared" si="8"/>
        <v>5</v>
      </c>
      <c r="N55" s="15">
        <f t="shared" si="9"/>
        <v>0</v>
      </c>
      <c r="O55" s="72"/>
      <c r="P55" s="17">
        <f t="shared" si="19"/>
        <v>3.9280749999999935</v>
      </c>
      <c r="Q55" s="15">
        <f t="shared" si="20"/>
        <v>-3405</v>
      </c>
      <c r="R55" s="72"/>
      <c r="S55" s="34">
        <f t="shared" si="11"/>
        <v>18276.844999999998</v>
      </c>
      <c r="T55" s="34">
        <f t="shared" si="12"/>
        <v>2687.7713235294113</v>
      </c>
      <c r="U55" s="34">
        <f t="shared" si="13"/>
        <v>3287.7713235294113</v>
      </c>
      <c r="V55" s="31">
        <f t="shared" si="14"/>
        <v>20000</v>
      </c>
      <c r="W55" s="32">
        <f t="shared" si="15"/>
        <v>6.0831481365103182</v>
      </c>
      <c r="X55" s="32">
        <f t="shared" si="16"/>
        <v>3.2112231365103119</v>
      </c>
      <c r="Y55" s="32">
        <f t="shared" si="17"/>
        <v>0.71685186348968166</v>
      </c>
      <c r="Z55" s="78">
        <f t="shared" si="18"/>
        <v>0.18249444409530954</v>
      </c>
      <c r="AA55" s="15">
        <f>SUM(L$2:L55)-SUM(AB$2:AB55)</f>
        <v>1856.8449999999962</v>
      </c>
      <c r="AB55"/>
      <c r="AC55" s="40">
        <f t="shared" si="10"/>
        <v>346.42155551470535</v>
      </c>
      <c r="AD55" s="81">
        <f t="shared" si="3"/>
        <v>-253.57844448529465</v>
      </c>
    </row>
    <row r="56" spans="1:30" s="1" customFormat="1" x14ac:dyDescent="0.25">
      <c r="A56" s="63">
        <v>42851</v>
      </c>
      <c r="B56" s="67" t="s">
        <v>394</v>
      </c>
      <c r="C56" s="15" t="s">
        <v>69</v>
      </c>
      <c r="D56" s="66">
        <v>500</v>
      </c>
      <c r="E56" s="66">
        <v>7</v>
      </c>
      <c r="F56" s="16">
        <f t="shared" si="4"/>
        <v>100</v>
      </c>
      <c r="G56" s="17">
        <f t="shared" si="5"/>
        <v>-17.683449999999961</v>
      </c>
      <c r="H56" s="15">
        <f t="shared" si="6"/>
        <v>-1768.3449999999962</v>
      </c>
      <c r="I56" s="15">
        <f t="shared" si="0"/>
        <v>2468.3449999999962</v>
      </c>
      <c r="J56" s="33">
        <f t="shared" si="1"/>
        <v>-1.3958503572549483</v>
      </c>
      <c r="K56" s="15">
        <f t="shared" si="2"/>
        <v>700</v>
      </c>
      <c r="L56" s="15">
        <f t="shared" si="7"/>
        <v>111.5</v>
      </c>
      <c r="M56" s="15">
        <f t="shared" si="8"/>
        <v>5</v>
      </c>
      <c r="N56" s="15">
        <f t="shared" si="9"/>
        <v>3.5</v>
      </c>
      <c r="O56" s="72"/>
      <c r="P56" s="17">
        <f t="shared" si="19"/>
        <v>24.683449999999961</v>
      </c>
      <c r="Q56" s="15">
        <f t="shared" si="20"/>
        <v>3491.5</v>
      </c>
      <c r="R56" s="72"/>
      <c r="S56" s="34">
        <f t="shared" si="11"/>
        <v>21768.344999999998</v>
      </c>
      <c r="T56" s="34">
        <f t="shared" si="12"/>
        <v>3109.7635714285711</v>
      </c>
      <c r="U56" s="34">
        <f t="shared" si="13"/>
        <v>3209.7635714285711</v>
      </c>
      <c r="V56" s="31">
        <f t="shared" si="14"/>
        <v>20000</v>
      </c>
      <c r="W56" s="32">
        <f t="shared" si="15"/>
        <v>6.2309885307529331</v>
      </c>
      <c r="X56" s="32">
        <f t="shared" si="16"/>
        <v>23.914438530752896</v>
      </c>
      <c r="Y56" s="32">
        <f t="shared" si="17"/>
        <v>0.76901146924706509</v>
      </c>
      <c r="Z56" s="78">
        <f t="shared" si="18"/>
        <v>3.1154942653764665E-2</v>
      </c>
      <c r="AA56" s="15">
        <f>SUM(L$2:L56)-SUM(AB$2:AB56)</f>
        <v>1968.3449999999962</v>
      </c>
      <c r="AB56"/>
      <c r="AC56" s="40">
        <f t="shared" si="10"/>
        <v>352.44440392857092</v>
      </c>
      <c r="AD56" s="81">
        <f t="shared" si="3"/>
        <v>252.44440392857092</v>
      </c>
    </row>
    <row r="57" spans="1:30" s="1" customFormat="1" x14ac:dyDescent="0.25">
      <c r="A57" s="63">
        <v>42877</v>
      </c>
      <c r="B57" s="67"/>
      <c r="C57" s="15" t="s">
        <v>63</v>
      </c>
      <c r="D57" s="66">
        <v>500</v>
      </c>
      <c r="E57" s="66">
        <v>6.38</v>
      </c>
      <c r="F57" s="16">
        <f t="shared" si="4"/>
        <v>600</v>
      </c>
      <c r="G57" s="17">
        <f t="shared" si="5"/>
        <v>2.3777583333333396</v>
      </c>
      <c r="H57" s="15">
        <f t="shared" si="6"/>
        <v>1426.6550000000038</v>
      </c>
      <c r="I57" s="15">
        <f t="shared" si="0"/>
        <v>2401.3449999999962</v>
      </c>
      <c r="J57" s="33">
        <f t="shared" si="1"/>
        <v>1.6831995121455361</v>
      </c>
      <c r="K57" s="15">
        <f t="shared" si="2"/>
        <v>3828</v>
      </c>
      <c r="L57" s="15">
        <f t="shared" si="7"/>
        <v>-67</v>
      </c>
      <c r="M57" s="15">
        <f t="shared" si="8"/>
        <v>5</v>
      </c>
      <c r="N57" s="15">
        <f t="shared" si="9"/>
        <v>0</v>
      </c>
      <c r="O57" s="72"/>
      <c r="P57" s="17">
        <f t="shared" si="19"/>
        <v>4.0022416666666603</v>
      </c>
      <c r="Q57" s="15">
        <f t="shared" si="20"/>
        <v>-3195</v>
      </c>
      <c r="R57" s="72"/>
      <c r="S57" s="34">
        <f t="shared" si="11"/>
        <v>18573.344999999998</v>
      </c>
      <c r="T57" s="34">
        <f t="shared" si="12"/>
        <v>2911.1826018808774</v>
      </c>
      <c r="U57" s="34">
        <f t="shared" si="13"/>
        <v>3511.1826018808774</v>
      </c>
      <c r="V57" s="31">
        <f t="shared" si="14"/>
        <v>20000</v>
      </c>
      <c r="W57" s="32">
        <f t="shared" si="15"/>
        <v>5.6960865519458768</v>
      </c>
      <c r="X57" s="32">
        <f t="shared" si="16"/>
        <v>3.3183282186125371</v>
      </c>
      <c r="Y57" s="32">
        <f t="shared" si="17"/>
        <v>0.68391344805412313</v>
      </c>
      <c r="Z57" s="78">
        <f t="shared" si="18"/>
        <v>0.17088259655837632</v>
      </c>
      <c r="AA57" s="15">
        <f>SUM(L$2:L57)-SUM(AB$2:AB57)</f>
        <v>1901.3449999999962</v>
      </c>
      <c r="AB57"/>
      <c r="AC57" s="40">
        <f t="shared" si="10"/>
        <v>376.19817045454488</v>
      </c>
      <c r="AD57" s="81">
        <f t="shared" si="3"/>
        <v>-223.80182954545512</v>
      </c>
    </row>
    <row r="58" spans="1:30" s="1" customFormat="1" x14ac:dyDescent="0.25">
      <c r="A58" s="63">
        <v>42880</v>
      </c>
      <c r="B58" s="67" t="s">
        <v>405</v>
      </c>
      <c r="C58" s="15" t="s">
        <v>69</v>
      </c>
      <c r="D58" s="66">
        <v>400</v>
      </c>
      <c r="E58" s="66">
        <v>6.5</v>
      </c>
      <c r="F58" s="16">
        <f t="shared" si="4"/>
        <v>200</v>
      </c>
      <c r="G58" s="17">
        <f t="shared" si="5"/>
        <v>-5.8287249999999808</v>
      </c>
      <c r="H58" s="15">
        <f t="shared" si="6"/>
        <v>-1165.7449999999963</v>
      </c>
      <c r="I58" s="15">
        <f t="shared" si="0"/>
        <v>2465.7449999999963</v>
      </c>
      <c r="J58" s="33">
        <f t="shared" si="1"/>
        <v>-2.1151666959755384</v>
      </c>
      <c r="K58" s="15">
        <f t="shared" si="2"/>
        <v>1300</v>
      </c>
      <c r="L58" s="15">
        <f t="shared" si="7"/>
        <v>64.400000000000091</v>
      </c>
      <c r="M58" s="15">
        <f t="shared" si="8"/>
        <v>5</v>
      </c>
      <c r="N58" s="15">
        <f t="shared" si="9"/>
        <v>2.6</v>
      </c>
      <c r="O58" s="72"/>
      <c r="P58" s="17">
        <f t="shared" si="19"/>
        <v>12.328724999999981</v>
      </c>
      <c r="Q58" s="15">
        <f t="shared" si="20"/>
        <v>2592.4</v>
      </c>
      <c r="R58" s="72"/>
      <c r="S58" s="34">
        <f t="shared" si="11"/>
        <v>21165.744999999999</v>
      </c>
      <c r="T58" s="34">
        <f t="shared" si="12"/>
        <v>3256.2684615384615</v>
      </c>
      <c r="U58" s="34">
        <f t="shared" si="13"/>
        <v>3456.2684615384615</v>
      </c>
      <c r="V58" s="31">
        <f t="shared" si="14"/>
        <v>20000.000000000004</v>
      </c>
      <c r="W58" s="32">
        <f t="shared" si="15"/>
        <v>5.786587535823986</v>
      </c>
      <c r="X58" s="32">
        <f t="shared" si="16"/>
        <v>11.615312535823968</v>
      </c>
      <c r="Y58" s="32">
        <f t="shared" si="17"/>
        <v>0.71341246417601312</v>
      </c>
      <c r="Z58" s="78">
        <f t="shared" si="18"/>
        <v>5.7865875358239845E-2</v>
      </c>
      <c r="AA58" s="15">
        <f>SUM(L$2:L58)-SUM(AB$2:AB58)</f>
        <v>1965.7449999999963</v>
      </c>
      <c r="AB58" s="84"/>
      <c r="AC58" s="40">
        <f t="shared" si="10"/>
        <v>379.15571192307635</v>
      </c>
      <c r="AD58" s="81">
        <f t="shared" si="3"/>
        <v>179.15571192307635</v>
      </c>
    </row>
    <row r="59" spans="1:30" s="1" customFormat="1" x14ac:dyDescent="0.25">
      <c r="A59" s="63">
        <v>42887</v>
      </c>
      <c r="B59" s="67"/>
      <c r="C59" s="15" t="s">
        <v>63</v>
      </c>
      <c r="D59" s="66">
        <v>500</v>
      </c>
      <c r="E59" s="66">
        <v>6.34</v>
      </c>
      <c r="F59" s="16">
        <f t="shared" si="4"/>
        <v>700</v>
      </c>
      <c r="G59" s="17">
        <f t="shared" si="5"/>
        <v>2.8703642857142913</v>
      </c>
      <c r="H59" s="15">
        <f t="shared" si="6"/>
        <v>2009.2550000000037</v>
      </c>
      <c r="I59" s="15">
        <f t="shared" si="0"/>
        <v>2428.7449999999963</v>
      </c>
      <c r="J59" s="33">
        <f t="shared" si="1"/>
        <v>1.2087788757524511</v>
      </c>
      <c r="K59" s="15">
        <f t="shared" si="2"/>
        <v>4438</v>
      </c>
      <c r="L59" s="15">
        <f t="shared" si="7"/>
        <v>-37</v>
      </c>
      <c r="M59" s="15">
        <f t="shared" si="8"/>
        <v>5</v>
      </c>
      <c r="N59" s="15">
        <f t="shared" si="9"/>
        <v>0</v>
      </c>
      <c r="O59" s="72"/>
      <c r="P59" s="17">
        <f t="shared" si="19"/>
        <v>3.4696357142857086</v>
      </c>
      <c r="Q59" s="15">
        <f t="shared" si="20"/>
        <v>-3175</v>
      </c>
      <c r="R59" s="72"/>
      <c r="S59" s="34">
        <f t="shared" si="11"/>
        <v>17990.744999999999</v>
      </c>
      <c r="T59" s="34">
        <f t="shared" si="12"/>
        <v>2837.6569400630915</v>
      </c>
      <c r="U59" s="34">
        <f t="shared" si="13"/>
        <v>3537.6569400630915</v>
      </c>
      <c r="V59" s="31">
        <f t="shared" si="14"/>
        <v>20000.000000000004</v>
      </c>
      <c r="W59" s="32">
        <f t="shared" si="15"/>
        <v>5.6534594334190356</v>
      </c>
      <c r="X59" s="32">
        <f t="shared" si="16"/>
        <v>2.7830951477047443</v>
      </c>
      <c r="Y59" s="32">
        <f t="shared" si="17"/>
        <v>0.6865405665809643</v>
      </c>
      <c r="Z59" s="78">
        <f t="shared" si="18"/>
        <v>0.1978710801696662</v>
      </c>
      <c r="AA59" s="15">
        <f>SUM(L$2:L59)-SUM(AB$2:AB59)</f>
        <v>1928.7449999999963</v>
      </c>
      <c r="AB59" s="84"/>
      <c r="AC59" s="40">
        <f t="shared" si="10"/>
        <v>382.89126616719182</v>
      </c>
      <c r="AD59" s="81">
        <f t="shared" si="3"/>
        <v>-317.10873383280818</v>
      </c>
    </row>
    <row r="60" spans="1:30" s="1" customFormat="1" x14ac:dyDescent="0.25">
      <c r="A60" s="63">
        <v>42888</v>
      </c>
      <c r="B60" s="67"/>
      <c r="C60" s="15" t="s">
        <v>63</v>
      </c>
      <c r="D60" s="66">
        <v>500</v>
      </c>
      <c r="E60" s="66">
        <v>6.27</v>
      </c>
      <c r="F60" s="16">
        <f t="shared" si="4"/>
        <v>1200</v>
      </c>
      <c r="G60" s="17">
        <f t="shared" si="5"/>
        <v>4.2910458333333361</v>
      </c>
      <c r="H60" s="15">
        <f t="shared" si="6"/>
        <v>5149.2550000000037</v>
      </c>
      <c r="I60" s="15">
        <f t="shared" si="0"/>
        <v>2374.7449999999953</v>
      </c>
      <c r="J60" s="33">
        <f t="shared" si="1"/>
        <v>0.46118224869422753</v>
      </c>
      <c r="K60" s="15">
        <f t="shared" si="2"/>
        <v>7523.9999999999991</v>
      </c>
      <c r="L60" s="15">
        <f t="shared" si="7"/>
        <v>-54.000000000000909</v>
      </c>
      <c r="M60" s="15">
        <f t="shared" si="8"/>
        <v>5</v>
      </c>
      <c r="N60" s="15">
        <f t="shared" si="9"/>
        <v>0</v>
      </c>
      <c r="O60" s="72"/>
      <c r="P60" s="17">
        <f t="shared" si="19"/>
        <v>1.9789541666666635</v>
      </c>
      <c r="Q60" s="15">
        <f t="shared" si="20"/>
        <v>-3140</v>
      </c>
      <c r="R60" s="72"/>
      <c r="S60" s="34">
        <f t="shared" si="11"/>
        <v>14850.744999999999</v>
      </c>
      <c r="T60" s="34">
        <f t="shared" si="12"/>
        <v>2368.5398724082934</v>
      </c>
      <c r="U60" s="34">
        <f t="shared" si="13"/>
        <v>3568.5398724082934</v>
      </c>
      <c r="V60" s="31">
        <f t="shared" si="14"/>
        <v>20000.000000000004</v>
      </c>
      <c r="W60" s="32">
        <f t="shared" si="15"/>
        <v>5.6045331466347452</v>
      </c>
      <c r="X60" s="32">
        <f t="shared" si="16"/>
        <v>1.3134873133014091</v>
      </c>
      <c r="Y60" s="32">
        <f t="shared" si="17"/>
        <v>0.66546685336525435</v>
      </c>
      <c r="Z60" s="78">
        <f t="shared" si="18"/>
        <v>0.33627198879808462</v>
      </c>
      <c r="AA60" s="15">
        <f>SUM(L$2:L60)-SUM(AB$2:AB60)</f>
        <v>1874.7449999999953</v>
      </c>
      <c r="AB60" s="84"/>
      <c r="AC60" s="40">
        <f t="shared" si="10"/>
        <v>378.55783532695307</v>
      </c>
      <c r="AD60" s="81">
        <f t="shared" si="3"/>
        <v>-821.44216467304693</v>
      </c>
    </row>
    <row r="61" spans="1:30" s="1" customFormat="1" x14ac:dyDescent="0.25">
      <c r="A61" s="63">
        <v>42892</v>
      </c>
      <c r="B61" s="67" t="s">
        <v>218</v>
      </c>
      <c r="C61" s="15" t="s">
        <v>69</v>
      </c>
      <c r="D61" s="66">
        <v>400</v>
      </c>
      <c r="E61" s="66">
        <v>6.44</v>
      </c>
      <c r="F61" s="16">
        <f t="shared" si="4"/>
        <v>800</v>
      </c>
      <c r="G61" s="17">
        <f t="shared" si="5"/>
        <v>3.2260387500000047</v>
      </c>
      <c r="H61" s="15">
        <f t="shared" si="6"/>
        <v>2580.8310000000038</v>
      </c>
      <c r="I61" s="15">
        <f t="shared" si="0"/>
        <v>2571.1689999999962</v>
      </c>
      <c r="J61" s="33">
        <f t="shared" si="1"/>
        <v>0.99625624459718309</v>
      </c>
      <c r="K61" s="15">
        <f t="shared" si="2"/>
        <v>5152</v>
      </c>
      <c r="L61" s="15">
        <f t="shared" si="7"/>
        <v>196.42400000000089</v>
      </c>
      <c r="M61" s="15">
        <f t="shared" si="8"/>
        <v>5</v>
      </c>
      <c r="N61" s="15">
        <f t="shared" si="9"/>
        <v>2.5760000000000001</v>
      </c>
      <c r="O61" s="72"/>
      <c r="P61" s="17">
        <f t="shared" si="19"/>
        <v>3.2139612499999957</v>
      </c>
      <c r="Q61" s="15">
        <f t="shared" si="20"/>
        <v>2568.424</v>
      </c>
      <c r="R61" s="72"/>
      <c r="S61" s="34">
        <f t="shared" si="11"/>
        <v>17419.168999999998</v>
      </c>
      <c r="T61" s="34">
        <f t="shared" si="12"/>
        <v>2704.8399068322979</v>
      </c>
      <c r="U61" s="34">
        <f t="shared" si="13"/>
        <v>3504.8399068322979</v>
      </c>
      <c r="V61" s="31">
        <f t="shared" si="14"/>
        <v>20000</v>
      </c>
      <c r="W61" s="32">
        <f t="shared" si="15"/>
        <v>5.7063947374635315</v>
      </c>
      <c r="X61" s="32">
        <f t="shared" si="16"/>
        <v>2.4803559874635268</v>
      </c>
      <c r="Y61" s="32">
        <f t="shared" si="17"/>
        <v>0.73360526253646885</v>
      </c>
      <c r="Z61" s="78">
        <f t="shared" si="18"/>
        <v>0.22825578949854128</v>
      </c>
      <c r="AA61" s="15">
        <f>SUM(L$2:L61)-SUM(AB$2:AB61)</f>
        <v>2071.1689999999962</v>
      </c>
      <c r="AB61" s="84"/>
      <c r="AC61" s="40">
        <f t="shared" si="10"/>
        <v>399.05021979813608</v>
      </c>
      <c r="AD61" s="81">
        <f t="shared" si="3"/>
        <v>-400.94978020186392</v>
      </c>
    </row>
    <row r="62" spans="1:30" s="1" customFormat="1" x14ac:dyDescent="0.25">
      <c r="A62" s="63">
        <v>42893</v>
      </c>
      <c r="B62" s="67" t="s">
        <v>204</v>
      </c>
      <c r="C62" s="15" t="s">
        <v>69</v>
      </c>
      <c r="D62" s="66">
        <v>400</v>
      </c>
      <c r="E62" s="66">
        <v>6.51</v>
      </c>
      <c r="F62" s="16">
        <f t="shared" si="4"/>
        <v>400</v>
      </c>
      <c r="G62" s="17">
        <f t="shared" si="5"/>
        <v>-3.891249999999058E-2</v>
      </c>
      <c r="H62" s="15">
        <f t="shared" si="6"/>
        <v>-15.564999999996232</v>
      </c>
      <c r="I62" s="15">
        <f t="shared" si="0"/>
        <v>2619.5649999999964</v>
      </c>
      <c r="J62" s="33">
        <f t="shared" si="1"/>
        <v>-168.29842595571026</v>
      </c>
      <c r="K62" s="15">
        <f t="shared" si="2"/>
        <v>2604</v>
      </c>
      <c r="L62" s="15">
        <f t="shared" si="7"/>
        <v>48.396000000000186</v>
      </c>
      <c r="M62" s="15">
        <f t="shared" si="8"/>
        <v>5</v>
      </c>
      <c r="N62" s="15">
        <f t="shared" si="9"/>
        <v>2.6040000000000001</v>
      </c>
      <c r="O62" s="72"/>
      <c r="P62" s="17">
        <f t="shared" si="19"/>
        <v>6.5489124999999904</v>
      </c>
      <c r="Q62" s="15">
        <f t="shared" si="20"/>
        <v>2596.3960000000002</v>
      </c>
      <c r="R62" s="72"/>
      <c r="S62" s="34">
        <f t="shared" si="11"/>
        <v>20015.564999999999</v>
      </c>
      <c r="T62" s="34">
        <f t="shared" si="12"/>
        <v>3074.5875576036865</v>
      </c>
      <c r="U62" s="34">
        <f t="shared" si="13"/>
        <v>3474.5875576036865</v>
      </c>
      <c r="V62" s="31">
        <f t="shared" si="14"/>
        <v>20000.000000000004</v>
      </c>
      <c r="W62" s="32">
        <f t="shared" si="15"/>
        <v>5.7560788635855742</v>
      </c>
      <c r="X62" s="32">
        <f t="shared" si="16"/>
        <v>5.7949913635855648</v>
      </c>
      <c r="Y62" s="32">
        <f t="shared" si="17"/>
        <v>0.7539211364144256</v>
      </c>
      <c r="Z62" s="78">
        <f t="shared" si="18"/>
        <v>0.11512157727171146</v>
      </c>
      <c r="AA62" s="15">
        <f>SUM(L$2:L62)-SUM(AB$2:AB62)</f>
        <v>2119.5649999999964</v>
      </c>
      <c r="AB62" s="84"/>
      <c r="AC62" s="40">
        <f t="shared" si="10"/>
        <v>402.18974155145878</v>
      </c>
      <c r="AD62" s="81">
        <f t="shared" si="3"/>
        <v>2.1897415514587806</v>
      </c>
    </row>
    <row r="63" spans="1:30" s="1" customFormat="1" x14ac:dyDescent="0.25">
      <c r="A63" s="63">
        <v>42916</v>
      </c>
      <c r="B63" s="67"/>
      <c r="C63" s="15" t="s">
        <v>69</v>
      </c>
      <c r="D63" s="66">
        <v>300</v>
      </c>
      <c r="E63" s="66">
        <v>6.73</v>
      </c>
      <c r="F63" s="16">
        <f t="shared" si="4"/>
        <v>100</v>
      </c>
      <c r="G63" s="17">
        <f t="shared" si="5"/>
        <v>-20.275459999999963</v>
      </c>
      <c r="H63" s="15">
        <f t="shared" si="6"/>
        <v>-2027.5459999999964</v>
      </c>
      <c r="I63" s="15">
        <f t="shared" si="0"/>
        <v>2700.5459999999966</v>
      </c>
      <c r="J63" s="33">
        <f t="shared" si="1"/>
        <v>-1.3319283508241002</v>
      </c>
      <c r="K63" s="15">
        <f t="shared" si="2"/>
        <v>673</v>
      </c>
      <c r="L63" s="15">
        <f t="shared" si="7"/>
        <v>80.981000000000222</v>
      </c>
      <c r="M63" s="15">
        <f t="shared" si="8"/>
        <v>5</v>
      </c>
      <c r="N63" s="15">
        <f t="shared" si="9"/>
        <v>2.0190000000000001</v>
      </c>
      <c r="O63" s="72"/>
      <c r="P63" s="17">
        <f t="shared" si="19"/>
        <v>27.005459999999964</v>
      </c>
      <c r="Q63" s="15">
        <f t="shared" si="20"/>
        <v>2011.9810000000002</v>
      </c>
      <c r="R63" s="72"/>
      <c r="S63" s="34">
        <f t="shared" si="11"/>
        <v>22027.545999999998</v>
      </c>
      <c r="T63" s="34">
        <f t="shared" si="12"/>
        <v>3273.0380386329862</v>
      </c>
      <c r="U63" s="34">
        <f t="shared" si="13"/>
        <v>3373.0380386329862</v>
      </c>
      <c r="V63" s="31">
        <f t="shared" si="14"/>
        <v>20000.000000000004</v>
      </c>
      <c r="W63" s="32">
        <f t="shared" si="15"/>
        <v>5.9293728001079815</v>
      </c>
      <c r="X63" s="32">
        <f t="shared" si="16"/>
        <v>26.204832800107944</v>
      </c>
      <c r="Y63" s="32">
        <f t="shared" si="17"/>
        <v>0.8006271998920198</v>
      </c>
      <c r="Z63" s="78">
        <f t="shared" si="18"/>
        <v>2.9646864000539903E-2</v>
      </c>
      <c r="AA63" s="15">
        <f>SUM(L$2:L63)-SUM(AB$2:AB63)</f>
        <v>2200.5459999999966</v>
      </c>
      <c r="AB63" s="84"/>
      <c r="AC63" s="40">
        <f t="shared" si="10"/>
        <v>401.06920163447199</v>
      </c>
      <c r="AD63" s="81">
        <f t="shared" si="3"/>
        <v>301.06920163447199</v>
      </c>
    </row>
    <row r="64" spans="1:30" s="1" customFormat="1" x14ac:dyDescent="0.25">
      <c r="A64" s="63">
        <v>42930</v>
      </c>
      <c r="B64" s="67" t="s">
        <v>195</v>
      </c>
      <c r="C64" s="15" t="s">
        <v>63</v>
      </c>
      <c r="D64" s="66">
        <v>400</v>
      </c>
      <c r="E64" s="66">
        <v>6.65</v>
      </c>
      <c r="F64" s="16">
        <f t="shared" si="4"/>
        <v>500</v>
      </c>
      <c r="G64" s="17">
        <f t="shared" si="5"/>
        <v>1.2749080000000073</v>
      </c>
      <c r="H64" s="15">
        <f t="shared" si="6"/>
        <v>637.45400000000359</v>
      </c>
      <c r="I64" s="15">
        <f t="shared" si="0"/>
        <v>2687.5459999999966</v>
      </c>
      <c r="J64" s="33">
        <f t="shared" si="1"/>
        <v>4.2160626492264246</v>
      </c>
      <c r="K64" s="15">
        <f t="shared" si="2"/>
        <v>3325</v>
      </c>
      <c r="L64" s="15">
        <f t="shared" si="7"/>
        <v>-13</v>
      </c>
      <c r="M64" s="15">
        <f t="shared" si="8"/>
        <v>5</v>
      </c>
      <c r="N64" s="15">
        <f t="shared" si="9"/>
        <v>0</v>
      </c>
      <c r="O64" s="72"/>
      <c r="P64" s="17">
        <f t="shared" si="19"/>
        <v>5.3750919999999933</v>
      </c>
      <c r="Q64" s="15">
        <f t="shared" si="20"/>
        <v>-2665</v>
      </c>
      <c r="R64" s="72"/>
      <c r="S64" s="34">
        <f t="shared" si="11"/>
        <v>19362.545999999998</v>
      </c>
      <c r="T64" s="34">
        <f t="shared" si="12"/>
        <v>2911.6610526315785</v>
      </c>
      <c r="U64" s="34">
        <f t="shared" si="13"/>
        <v>3411.6610526315785</v>
      </c>
      <c r="V64" s="31">
        <f t="shared" si="14"/>
        <v>20000.000000000004</v>
      </c>
      <c r="W64" s="32">
        <f t="shared" si="15"/>
        <v>5.8622470671795019</v>
      </c>
      <c r="X64" s="32">
        <f t="shared" si="16"/>
        <v>4.5873390671794949</v>
      </c>
      <c r="Y64" s="32">
        <f t="shared" si="17"/>
        <v>0.78775293282049841</v>
      </c>
      <c r="Z64" s="78">
        <f t="shared" si="18"/>
        <v>0.14655617667948753</v>
      </c>
      <c r="AA64" s="15">
        <f>SUM(L$2:L64)-SUM(AB$2:AB64)</f>
        <v>2187.5459999999966</v>
      </c>
      <c r="AB64" s="84"/>
      <c r="AC64" s="40">
        <f t="shared" si="10"/>
        <v>403.94018451127772</v>
      </c>
      <c r="AD64" s="81">
        <f t="shared" si="3"/>
        <v>-96.059815488722279</v>
      </c>
    </row>
    <row r="65" spans="1:30" s="1" customFormat="1" x14ac:dyDescent="0.25">
      <c r="A65" s="63">
        <v>42934</v>
      </c>
      <c r="B65" s="67"/>
      <c r="C65" s="15" t="s">
        <v>69</v>
      </c>
      <c r="D65" s="66">
        <v>400</v>
      </c>
      <c r="E65" s="66">
        <v>6.76</v>
      </c>
      <c r="F65" s="16">
        <f t="shared" si="4"/>
        <v>100</v>
      </c>
      <c r="G65" s="17">
        <f t="shared" si="5"/>
        <v>-20.588419999999964</v>
      </c>
      <c r="H65" s="15">
        <f t="shared" si="6"/>
        <v>-2058.8419999999965</v>
      </c>
      <c r="I65" s="15">
        <f t="shared" si="0"/>
        <v>2734.8419999999965</v>
      </c>
      <c r="J65" s="33">
        <f t="shared" si="1"/>
        <v>-1.3283399114647947</v>
      </c>
      <c r="K65" s="15">
        <f t="shared" si="2"/>
        <v>676</v>
      </c>
      <c r="L65" s="15">
        <f t="shared" si="7"/>
        <v>47.295999999999822</v>
      </c>
      <c r="M65" s="15">
        <f t="shared" si="8"/>
        <v>5</v>
      </c>
      <c r="N65" s="15">
        <f t="shared" si="9"/>
        <v>2.7040000000000002</v>
      </c>
      <c r="O65" s="72"/>
      <c r="P65" s="17">
        <f t="shared" si="19"/>
        <v>27.348419999999962</v>
      </c>
      <c r="Q65" s="15">
        <f t="shared" si="20"/>
        <v>2696.2960000000003</v>
      </c>
      <c r="R65" s="72"/>
      <c r="S65" s="34">
        <f t="shared" si="11"/>
        <v>22058.841999999997</v>
      </c>
      <c r="T65" s="34">
        <f t="shared" si="12"/>
        <v>3263.1423076923074</v>
      </c>
      <c r="U65" s="34">
        <f t="shared" si="13"/>
        <v>3363.1423076923074</v>
      </c>
      <c r="V65" s="31">
        <f t="shared" si="14"/>
        <v>20000</v>
      </c>
      <c r="W65" s="32">
        <f t="shared" si="15"/>
        <v>5.9468194236845813</v>
      </c>
      <c r="X65" s="32">
        <f t="shared" si="16"/>
        <v>26.535239423684544</v>
      </c>
      <c r="Y65" s="32">
        <f t="shared" si="17"/>
        <v>0.81318057631541762</v>
      </c>
      <c r="Z65" s="78">
        <f t="shared" si="18"/>
        <v>2.9734097118422904E-2</v>
      </c>
      <c r="AA65" s="15">
        <f>SUM(L$2:L65)-SUM(AB$2:AB65)</f>
        <v>2234.8419999999965</v>
      </c>
      <c r="AB65" s="84"/>
      <c r="AC65" s="40">
        <f t="shared" si="10"/>
        <v>404.3601448224847</v>
      </c>
      <c r="AD65" s="81">
        <f t="shared" si="3"/>
        <v>304.3601448224847</v>
      </c>
    </row>
    <row r="66" spans="1:30" s="1" customFormat="1" x14ac:dyDescent="0.25">
      <c r="A66" s="63">
        <v>42989</v>
      </c>
      <c r="B66" s="67"/>
      <c r="C66" s="15" t="s">
        <v>63</v>
      </c>
      <c r="D66" s="66">
        <v>500</v>
      </c>
      <c r="E66" s="66">
        <v>6.95</v>
      </c>
      <c r="F66" s="16">
        <f t="shared" si="4"/>
        <v>600</v>
      </c>
      <c r="G66" s="17">
        <f t="shared" si="5"/>
        <v>2.3685966666666727</v>
      </c>
      <c r="H66" s="15">
        <f t="shared" si="6"/>
        <v>1421.1580000000035</v>
      </c>
      <c r="I66" s="15">
        <f t="shared" ref="I66:I129" si="21">-H66+K66</f>
        <v>2748.8419999999965</v>
      </c>
      <c r="J66" s="33">
        <f t="shared" ref="J66:J129" si="22">(E66-G66)/G66</f>
        <v>1.9342268769552642</v>
      </c>
      <c r="K66" s="15">
        <f t="shared" ref="K66:K129" si="23">F66*E66</f>
        <v>4170</v>
      </c>
      <c r="L66" s="15">
        <f t="shared" si="7"/>
        <v>14</v>
      </c>
      <c r="M66" s="15">
        <f t="shared" si="8"/>
        <v>5</v>
      </c>
      <c r="N66" s="15">
        <f t="shared" si="9"/>
        <v>0</v>
      </c>
      <c r="O66" s="72"/>
      <c r="P66" s="17">
        <f t="shared" si="19"/>
        <v>4.5814033333333271</v>
      </c>
      <c r="Q66" s="15">
        <f t="shared" si="20"/>
        <v>-3480</v>
      </c>
      <c r="R66" s="72"/>
      <c r="S66" s="34">
        <f t="shared" si="11"/>
        <v>18578.841999999997</v>
      </c>
      <c r="T66" s="34">
        <f t="shared" si="12"/>
        <v>2673.2146762589923</v>
      </c>
      <c r="U66" s="34">
        <f t="shared" si="13"/>
        <v>3273.2146762589923</v>
      </c>
      <c r="V66" s="31">
        <f t="shared" si="14"/>
        <v>20000</v>
      </c>
      <c r="W66" s="32">
        <f t="shared" si="15"/>
        <v>6.1102011258419227</v>
      </c>
      <c r="X66" s="32">
        <f t="shared" si="16"/>
        <v>3.74160445917525</v>
      </c>
      <c r="Y66" s="32">
        <f t="shared" si="17"/>
        <v>0.83979887415807708</v>
      </c>
      <c r="Z66" s="78">
        <f t="shared" si="18"/>
        <v>0.1833060337752577</v>
      </c>
      <c r="AA66" s="15">
        <f>SUM(L$2:L66)-SUM(AB$2:AB66)</f>
        <v>2248.8419999999965</v>
      </c>
      <c r="AB66" s="84"/>
      <c r="AC66" s="40">
        <f t="shared" si="10"/>
        <v>395.31907611510741</v>
      </c>
      <c r="AD66" s="81">
        <f t="shared" ref="AD66:AD129" si="24">AC66-F66</f>
        <v>-204.68092388489259</v>
      </c>
    </row>
    <row r="67" spans="1:30" s="1" customFormat="1" x14ac:dyDescent="0.25">
      <c r="A67" s="63">
        <v>42993</v>
      </c>
      <c r="B67" s="67"/>
      <c r="C67" s="15" t="s">
        <v>63</v>
      </c>
      <c r="D67" s="66">
        <v>500</v>
      </c>
      <c r="E67" s="66">
        <v>6.9</v>
      </c>
      <c r="F67" s="16">
        <f t="shared" ref="F67:F130" si="25">IF(C67="买",F66+D67,F66-D67)</f>
        <v>1100</v>
      </c>
      <c r="G67" s="17">
        <f t="shared" ref="G67:G130" si="26">H67/F67</f>
        <v>4.4328709090909122</v>
      </c>
      <c r="H67" s="15">
        <f t="shared" ref="H67:H130" si="27">IF(C67="买",H66+D67*E67+M67+N67,H66+-1*D67*E67+M67+N67)+O66</f>
        <v>4876.1580000000031</v>
      </c>
      <c r="I67" s="15">
        <f t="shared" si="21"/>
        <v>2713.8419999999969</v>
      </c>
      <c r="J67" s="33">
        <f t="shared" si="22"/>
        <v>0.55655333563842579</v>
      </c>
      <c r="K67" s="15">
        <f t="shared" si="23"/>
        <v>7590</v>
      </c>
      <c r="L67" s="15">
        <f t="shared" ref="L67:L130" si="28">I67-I66</f>
        <v>-34.999999999999545</v>
      </c>
      <c r="M67" s="15">
        <f t="shared" ref="M67:M70" si="29">IF(D67*E67*5/10000&gt;5,D67*E67*5/10000,5)</f>
        <v>5</v>
      </c>
      <c r="N67" s="15">
        <f t="shared" ref="N67:N130" si="30">IF(C67="卖",D67*E67/1000,0)</f>
        <v>0</v>
      </c>
      <c r="O67" s="72"/>
      <c r="P67" s="17">
        <f t="shared" si="19"/>
        <v>2.4671290909090882</v>
      </c>
      <c r="Q67" s="15">
        <f t="shared" si="20"/>
        <v>-3454.9999999999995</v>
      </c>
      <c r="R67" s="72"/>
      <c r="S67" s="34">
        <f t="shared" si="11"/>
        <v>15123.841999999997</v>
      </c>
      <c r="T67" s="34">
        <f t="shared" si="12"/>
        <v>2191.8611594202894</v>
      </c>
      <c r="U67" s="34">
        <f t="shared" si="13"/>
        <v>3291.8611594202894</v>
      </c>
      <c r="V67" s="31">
        <f t="shared" si="14"/>
        <v>20000</v>
      </c>
      <c r="W67" s="32">
        <f t="shared" si="15"/>
        <v>6.0755903822875945</v>
      </c>
      <c r="X67" s="32">
        <f t="shared" si="16"/>
        <v>1.6427194731966823</v>
      </c>
      <c r="Y67" s="32">
        <f t="shared" si="17"/>
        <v>0.82440961771240584</v>
      </c>
      <c r="Z67" s="78">
        <f t="shared" si="18"/>
        <v>0.33415747102581772</v>
      </c>
      <c r="AA67" s="15">
        <f>SUM(L$2:L67)-SUM(AB$2:AB67)</f>
        <v>2213.8419999999969</v>
      </c>
      <c r="AB67" s="84"/>
      <c r="AC67" s="40">
        <f t="shared" ref="AC67:AC130" si="31">I67/E67*(1-0.0005)</f>
        <v>393.11377956521693</v>
      </c>
      <c r="AD67" s="81">
        <f t="shared" si="24"/>
        <v>-706.88622043478313</v>
      </c>
    </row>
    <row r="68" spans="1:30" s="1" customFormat="1" x14ac:dyDescent="0.25">
      <c r="A68" s="63">
        <v>42996</v>
      </c>
      <c r="B68" s="67"/>
      <c r="C68" s="15" t="s">
        <v>63</v>
      </c>
      <c r="D68" s="66">
        <v>500</v>
      </c>
      <c r="E68" s="66">
        <v>6.87</v>
      </c>
      <c r="F68" s="16">
        <f t="shared" si="25"/>
        <v>1600</v>
      </c>
      <c r="G68" s="17">
        <f t="shared" si="26"/>
        <v>5.1975987500000018</v>
      </c>
      <c r="H68" s="15">
        <f t="shared" si="27"/>
        <v>8316.1580000000031</v>
      </c>
      <c r="I68" s="15">
        <f t="shared" si="21"/>
        <v>2675.8419999999969</v>
      </c>
      <c r="J68" s="33">
        <f t="shared" si="22"/>
        <v>0.32176420890512136</v>
      </c>
      <c r="K68" s="15">
        <f t="shared" si="23"/>
        <v>10992</v>
      </c>
      <c r="L68" s="15">
        <f t="shared" si="28"/>
        <v>-38</v>
      </c>
      <c r="M68" s="15">
        <f t="shared" si="29"/>
        <v>5</v>
      </c>
      <c r="N68" s="15">
        <f t="shared" si="30"/>
        <v>0</v>
      </c>
      <c r="O68" s="72"/>
      <c r="P68" s="17">
        <f t="shared" si="19"/>
        <v>1.6724012499999983</v>
      </c>
      <c r="Q68" s="15">
        <f t="shared" si="20"/>
        <v>-3440</v>
      </c>
      <c r="R68" s="72"/>
      <c r="S68" s="34">
        <f t="shared" ref="S68:S131" si="32">S67+Q68+O68+R68</f>
        <v>11683.841999999997</v>
      </c>
      <c r="T68" s="34">
        <f t="shared" ref="T68:T131" si="33">S68/E68</f>
        <v>1700.7048034934494</v>
      </c>
      <c r="U68" s="34">
        <f t="shared" ref="U68:U131" si="34">F68+T68</f>
        <v>3300.7048034934496</v>
      </c>
      <c r="V68" s="31">
        <f t="shared" ref="V68:V131" si="35">H68+S68</f>
        <v>20000</v>
      </c>
      <c r="W68" s="32">
        <f t="shared" ref="W68:W131" si="36">V68/U68</f>
        <v>6.0593119320552686</v>
      </c>
      <c r="X68" s="32">
        <f t="shared" ref="X68:X131" si="37">W68-G68</f>
        <v>0.86171318205526681</v>
      </c>
      <c r="Y68" s="32">
        <f t="shared" ref="Y68:Y131" si="38">(X68-P68)*-1</f>
        <v>0.81068806794473147</v>
      </c>
      <c r="Z68" s="78">
        <f t="shared" ref="Z68:Z131" si="39">F68/U68</f>
        <v>0.48474495456442152</v>
      </c>
      <c r="AA68" s="15">
        <f>SUM(L$2:L68)-SUM(AB$2:AB68)</f>
        <v>2175.8419999999969</v>
      </c>
      <c r="AB68" s="84"/>
      <c r="AC68" s="40">
        <f t="shared" si="31"/>
        <v>389.30190378457019</v>
      </c>
      <c r="AD68" s="81">
        <f t="shared" si="24"/>
        <v>-1210.6980962154298</v>
      </c>
    </row>
    <row r="69" spans="1:30" s="1" customFormat="1" x14ac:dyDescent="0.25">
      <c r="A69" s="63">
        <v>42997</v>
      </c>
      <c r="B69" s="67"/>
      <c r="C69" s="15" t="s">
        <v>63</v>
      </c>
      <c r="D69" s="66">
        <v>500</v>
      </c>
      <c r="E69" s="66">
        <v>6.83</v>
      </c>
      <c r="F69" s="16">
        <f t="shared" si="25"/>
        <v>2100</v>
      </c>
      <c r="G69" s="17">
        <f t="shared" si="26"/>
        <v>5.5886466666666683</v>
      </c>
      <c r="H69" s="15">
        <f t="shared" si="27"/>
        <v>11736.158000000003</v>
      </c>
      <c r="I69" s="15">
        <f t="shared" si="21"/>
        <v>2606.8419999999969</v>
      </c>
      <c r="J69" s="33">
        <f t="shared" si="22"/>
        <v>0.22212056108992362</v>
      </c>
      <c r="K69" s="15">
        <f t="shared" si="23"/>
        <v>14343</v>
      </c>
      <c r="L69" s="15">
        <f t="shared" si="28"/>
        <v>-69</v>
      </c>
      <c r="M69" s="15">
        <f t="shared" si="29"/>
        <v>5</v>
      </c>
      <c r="N69" s="15">
        <f t="shared" si="30"/>
        <v>0</v>
      </c>
      <c r="O69" s="72"/>
      <c r="P69" s="17">
        <f t="shared" ref="P69:P132" si="40">E69-G69</f>
        <v>1.2413533333333318</v>
      </c>
      <c r="Q69" s="15">
        <f t="shared" ref="Q69:Q132" si="41">(H69-H68)*-1</f>
        <v>-3420</v>
      </c>
      <c r="R69" s="72"/>
      <c r="S69" s="34">
        <f t="shared" si="32"/>
        <v>8263.8419999999969</v>
      </c>
      <c r="T69" s="34">
        <f t="shared" si="33"/>
        <v>1209.9329428989747</v>
      </c>
      <c r="U69" s="34">
        <f t="shared" si="34"/>
        <v>3309.9329428989749</v>
      </c>
      <c r="V69" s="31">
        <f t="shared" si="35"/>
        <v>20000</v>
      </c>
      <c r="W69" s="32">
        <f t="shared" si="36"/>
        <v>6.0424184855186764</v>
      </c>
      <c r="X69" s="32">
        <f t="shared" si="37"/>
        <v>0.45377181885200812</v>
      </c>
      <c r="Y69" s="32">
        <f t="shared" si="38"/>
        <v>0.78758151448132363</v>
      </c>
      <c r="Z69" s="78">
        <f t="shared" si="39"/>
        <v>0.63445394097946106</v>
      </c>
      <c r="AA69" s="15">
        <f>SUM(L$2:L69)-SUM(AB$2:AB69)</f>
        <v>2106.8419999999969</v>
      </c>
      <c r="AB69" s="84"/>
      <c r="AC69" s="40">
        <f t="shared" si="31"/>
        <v>381.48441859443591</v>
      </c>
      <c r="AD69" s="81">
        <f t="shared" si="24"/>
        <v>-1718.515581405564</v>
      </c>
    </row>
    <row r="70" spans="1:30" s="1" customFormat="1" x14ac:dyDescent="0.25">
      <c r="A70" s="63">
        <v>43000</v>
      </c>
      <c r="B70" s="67" t="s">
        <v>407</v>
      </c>
      <c r="C70" s="15" t="s">
        <v>63</v>
      </c>
      <c r="D70" s="66">
        <v>500</v>
      </c>
      <c r="E70" s="66">
        <v>6.72</v>
      </c>
      <c r="F70" s="16">
        <f t="shared" si="25"/>
        <v>2600</v>
      </c>
      <c r="G70" s="17">
        <f t="shared" si="26"/>
        <v>5.8081376923076933</v>
      </c>
      <c r="H70" s="15">
        <f t="shared" si="27"/>
        <v>15101.158000000003</v>
      </c>
      <c r="I70" s="15">
        <f t="shared" si="21"/>
        <v>2370.8419999999969</v>
      </c>
      <c r="J70" s="33">
        <f t="shared" si="22"/>
        <v>0.15699736404320758</v>
      </c>
      <c r="K70" s="15">
        <f t="shared" si="23"/>
        <v>17472</v>
      </c>
      <c r="L70" s="15">
        <f t="shared" si="28"/>
        <v>-236</v>
      </c>
      <c r="M70" s="15">
        <f t="shared" si="29"/>
        <v>5</v>
      </c>
      <c r="N70" s="15">
        <f t="shared" si="30"/>
        <v>0</v>
      </c>
      <c r="O70" s="72"/>
      <c r="P70" s="17">
        <f t="shared" si="40"/>
        <v>0.91186230769230647</v>
      </c>
      <c r="Q70" s="15">
        <f t="shared" si="41"/>
        <v>-3365</v>
      </c>
      <c r="R70" s="72"/>
      <c r="S70" s="34">
        <f t="shared" si="32"/>
        <v>4898.8419999999969</v>
      </c>
      <c r="T70" s="34">
        <f t="shared" si="33"/>
        <v>728.99434523809475</v>
      </c>
      <c r="U70" s="34">
        <f t="shared" si="34"/>
        <v>3328.9943452380949</v>
      </c>
      <c r="V70" s="31">
        <f t="shared" si="35"/>
        <v>20000</v>
      </c>
      <c r="W70" s="32">
        <f t="shared" si="36"/>
        <v>6.0078203583039036</v>
      </c>
      <c r="X70" s="32">
        <f t="shared" si="37"/>
        <v>0.19968266599621032</v>
      </c>
      <c r="Y70" s="32">
        <f t="shared" si="38"/>
        <v>0.71217964169609616</v>
      </c>
      <c r="Z70" s="78">
        <f t="shared" si="39"/>
        <v>0.78101664657950742</v>
      </c>
      <c r="AA70" s="15">
        <f>SUM(L$2:L70)-SUM(AB$2:AB70)</f>
        <v>1870.8419999999969</v>
      </c>
      <c r="AB70" s="84"/>
      <c r="AC70" s="40">
        <f t="shared" si="31"/>
        <v>352.62746711309484</v>
      </c>
      <c r="AD70" s="81">
        <f t="shared" si="24"/>
        <v>-2247.372532886905</v>
      </c>
    </row>
    <row r="71" spans="1:30" s="1" customFormat="1" x14ac:dyDescent="0.25">
      <c r="A71" s="63">
        <v>43003</v>
      </c>
      <c r="B71" s="67"/>
      <c r="C71" s="15" t="s">
        <v>63</v>
      </c>
      <c r="D71" s="66">
        <v>500</v>
      </c>
      <c r="E71" s="66">
        <v>6.67</v>
      </c>
      <c r="F71" s="16">
        <f t="shared" si="25"/>
        <v>3100</v>
      </c>
      <c r="G71" s="17">
        <f t="shared" si="26"/>
        <v>5.9487606451612915</v>
      </c>
      <c r="H71" s="15">
        <f t="shared" si="27"/>
        <v>18441.158000000003</v>
      </c>
      <c r="I71" s="15">
        <f t="shared" si="21"/>
        <v>2235.8419999999969</v>
      </c>
      <c r="J71" s="33">
        <f t="shared" si="22"/>
        <v>0.12124195237630932</v>
      </c>
      <c r="K71" s="15">
        <f t="shared" si="23"/>
        <v>20677</v>
      </c>
      <c r="L71" s="15">
        <f t="shared" si="28"/>
        <v>-135</v>
      </c>
      <c r="M71" s="15">
        <f>IF(D71*E71*2.5/10000&gt;5,D71*E71*2.5/10000,5)</f>
        <v>5</v>
      </c>
      <c r="N71" s="15">
        <f t="shared" si="30"/>
        <v>0</v>
      </c>
      <c r="O71" s="72"/>
      <c r="P71" s="17">
        <f t="shared" si="40"/>
        <v>0.72123935483870838</v>
      </c>
      <c r="Q71" s="15">
        <f t="shared" si="41"/>
        <v>-3340</v>
      </c>
      <c r="R71" s="72"/>
      <c r="S71" s="34">
        <f t="shared" si="32"/>
        <v>1558.8419999999969</v>
      </c>
      <c r="T71" s="34">
        <f t="shared" si="33"/>
        <v>233.70944527736086</v>
      </c>
      <c r="U71" s="34">
        <f t="shared" si="34"/>
        <v>3333.7094452773608</v>
      </c>
      <c r="V71" s="31">
        <f t="shared" si="35"/>
        <v>20000</v>
      </c>
      <c r="W71" s="32">
        <f t="shared" si="36"/>
        <v>5.9993230748806372</v>
      </c>
      <c r="X71" s="32">
        <f t="shared" si="37"/>
        <v>5.0562429719345658E-2</v>
      </c>
      <c r="Y71" s="32">
        <f t="shared" si="38"/>
        <v>0.67067692511936272</v>
      </c>
      <c r="Z71" s="78">
        <f t="shared" si="39"/>
        <v>0.92989507660649873</v>
      </c>
      <c r="AA71" s="15">
        <f>SUM(L$2:L71)-SUM(AB$2:AB71)</f>
        <v>1735.8419999999969</v>
      </c>
      <c r="AB71" s="84"/>
      <c r="AC71" s="40">
        <f t="shared" si="31"/>
        <v>335.04109130434739</v>
      </c>
      <c r="AD71" s="81">
        <f t="shared" si="24"/>
        <v>-2764.9589086956526</v>
      </c>
    </row>
    <row r="72" spans="1:30" s="1" customFormat="1" x14ac:dyDescent="0.25">
      <c r="A72" s="63">
        <v>43024</v>
      </c>
      <c r="B72" s="67"/>
      <c r="C72" s="15" t="s">
        <v>63</v>
      </c>
      <c r="D72" s="66">
        <v>500</v>
      </c>
      <c r="E72" s="66">
        <v>6.57</v>
      </c>
      <c r="F72" s="16">
        <f t="shared" si="25"/>
        <v>3600</v>
      </c>
      <c r="G72" s="17">
        <f t="shared" si="26"/>
        <v>6.0364327777777786</v>
      </c>
      <c r="H72" s="15">
        <f t="shared" si="27"/>
        <v>21731.158000000003</v>
      </c>
      <c r="I72" s="15">
        <f t="shared" si="21"/>
        <v>1920.8419999999969</v>
      </c>
      <c r="J72" s="33">
        <f t="shared" si="22"/>
        <v>8.8391147862437777E-2</v>
      </c>
      <c r="K72" s="15">
        <f t="shared" si="23"/>
        <v>23652</v>
      </c>
      <c r="L72" s="15">
        <f t="shared" si="28"/>
        <v>-315</v>
      </c>
      <c r="M72" s="15">
        <f>IF(D72*E72*2.5/10000&gt;5,D72*E72*2.5/10000,5)</f>
        <v>5</v>
      </c>
      <c r="N72" s="15">
        <f t="shared" si="30"/>
        <v>0</v>
      </c>
      <c r="O72" s="72"/>
      <c r="P72" s="17">
        <f t="shared" si="40"/>
        <v>0.53356722222222164</v>
      </c>
      <c r="Q72" s="15">
        <f t="shared" si="41"/>
        <v>-3290</v>
      </c>
      <c r="R72" s="72"/>
      <c r="S72" s="34">
        <f t="shared" si="32"/>
        <v>-1731.1580000000031</v>
      </c>
      <c r="T72" s="34">
        <f t="shared" si="33"/>
        <v>-263.49436834094416</v>
      </c>
      <c r="U72" s="34">
        <f t="shared" si="34"/>
        <v>3336.5056316590558</v>
      </c>
      <c r="V72" s="31">
        <f t="shared" si="35"/>
        <v>20000</v>
      </c>
      <c r="W72" s="32">
        <f t="shared" si="36"/>
        <v>5.9942952921242725</v>
      </c>
      <c r="X72" s="32">
        <f t="shared" si="37"/>
        <v>-4.2137485653506168E-2</v>
      </c>
      <c r="Y72" s="32">
        <f t="shared" si="38"/>
        <v>0.57570470787572781</v>
      </c>
      <c r="Z72" s="78">
        <f t="shared" si="39"/>
        <v>1.0789731525823691</v>
      </c>
      <c r="AA72" s="15">
        <f>SUM(L$2:L72)-SUM(AB$2:AB72)</f>
        <v>1420.8419999999969</v>
      </c>
      <c r="AB72" s="84"/>
      <c r="AC72" s="40">
        <f t="shared" si="31"/>
        <v>292.21941841704671</v>
      </c>
      <c r="AD72" s="81">
        <f t="shared" si="24"/>
        <v>-3307.7805815829533</v>
      </c>
    </row>
    <row r="73" spans="1:30" s="1" customFormat="1" x14ac:dyDescent="0.25">
      <c r="A73" s="63">
        <v>43027</v>
      </c>
      <c r="B73" s="67"/>
      <c r="C73" s="15" t="s">
        <v>63</v>
      </c>
      <c r="D73" s="66">
        <v>500</v>
      </c>
      <c r="E73" s="66">
        <v>6.4</v>
      </c>
      <c r="F73" s="16">
        <f t="shared" si="25"/>
        <v>4100</v>
      </c>
      <c r="G73" s="17">
        <f t="shared" si="26"/>
        <v>6.0819897560975615</v>
      </c>
      <c r="H73" s="15">
        <f t="shared" si="27"/>
        <v>24936.158000000003</v>
      </c>
      <c r="I73" s="15">
        <f t="shared" si="21"/>
        <v>1303.8419999999969</v>
      </c>
      <c r="J73" s="33">
        <f t="shared" si="22"/>
        <v>5.2287204789125859E-2</v>
      </c>
      <c r="K73" s="15">
        <f t="shared" si="23"/>
        <v>26240</v>
      </c>
      <c r="L73" s="15">
        <f t="shared" si="28"/>
        <v>-617</v>
      </c>
      <c r="M73" s="15">
        <f>IF(D73*E73*2.5/10000&gt;5,D73*E73*2.5/10000,5)</f>
        <v>5</v>
      </c>
      <c r="N73" s="15">
        <f t="shared" si="30"/>
        <v>0</v>
      </c>
      <c r="O73" s="72"/>
      <c r="P73" s="17">
        <f t="shared" si="40"/>
        <v>0.31801024390243882</v>
      </c>
      <c r="Q73" s="15">
        <f t="shared" si="41"/>
        <v>-3205</v>
      </c>
      <c r="R73" s="72"/>
      <c r="S73" s="34">
        <f t="shared" si="32"/>
        <v>-4936.1580000000031</v>
      </c>
      <c r="T73" s="34">
        <f t="shared" si="33"/>
        <v>-771.27468750000048</v>
      </c>
      <c r="U73" s="34">
        <f t="shared" si="34"/>
        <v>3328.7253124999997</v>
      </c>
      <c r="V73" s="31">
        <f t="shared" si="35"/>
        <v>20000</v>
      </c>
      <c r="W73" s="32">
        <f t="shared" si="36"/>
        <v>6.0083059196552435</v>
      </c>
      <c r="X73" s="32">
        <f t="shared" si="37"/>
        <v>-7.3683836442318018E-2</v>
      </c>
      <c r="Y73" s="32">
        <f t="shared" si="38"/>
        <v>0.39169408034475683</v>
      </c>
      <c r="Z73" s="78">
        <f t="shared" si="39"/>
        <v>1.231702713529325</v>
      </c>
      <c r="AA73" s="15">
        <f>SUM(L$2:L73)-SUM(AB$2:AB73)</f>
        <v>803.84199999999691</v>
      </c>
      <c r="AB73" s="84"/>
      <c r="AC73" s="40">
        <f t="shared" si="31"/>
        <v>203.62344984374954</v>
      </c>
      <c r="AD73" s="81">
        <f t="shared" si="24"/>
        <v>-3896.3765501562502</v>
      </c>
    </row>
    <row r="74" spans="1:30" s="1" customFormat="1" x14ac:dyDescent="0.25">
      <c r="A74" s="63">
        <v>43033</v>
      </c>
      <c r="B74" s="67" t="s">
        <v>409</v>
      </c>
      <c r="C74" s="15" t="s">
        <v>69</v>
      </c>
      <c r="D74" s="66">
        <v>400</v>
      </c>
      <c r="E74" s="66">
        <v>6.62</v>
      </c>
      <c r="F74" s="16">
        <f t="shared" si="25"/>
        <v>3700</v>
      </c>
      <c r="G74" s="17">
        <f t="shared" si="26"/>
        <v>6.0258935135135143</v>
      </c>
      <c r="H74" s="15">
        <f t="shared" si="27"/>
        <v>22295.806000000004</v>
      </c>
      <c r="I74" s="15">
        <f t="shared" si="21"/>
        <v>2198.1939999999959</v>
      </c>
      <c r="J74" s="33">
        <f t="shared" si="22"/>
        <v>9.8592264392684301E-2</v>
      </c>
      <c r="K74" s="15">
        <f t="shared" si="23"/>
        <v>24494</v>
      </c>
      <c r="L74" s="15">
        <f t="shared" si="28"/>
        <v>894.35199999999895</v>
      </c>
      <c r="M74" s="15">
        <f>IF(D74*E74*2.5/10000&gt;5,D74*E74*2.5/10000,5)</f>
        <v>5</v>
      </c>
      <c r="N74" s="15">
        <f t="shared" si="30"/>
        <v>2.6480000000000001</v>
      </c>
      <c r="O74" s="72"/>
      <c r="P74" s="17">
        <f t="shared" si="40"/>
        <v>0.59410648648648579</v>
      </c>
      <c r="Q74" s="15">
        <f t="shared" si="41"/>
        <v>2640.351999999999</v>
      </c>
      <c r="R74" s="72"/>
      <c r="S74" s="34">
        <f t="shared" si="32"/>
        <v>-2295.8060000000041</v>
      </c>
      <c r="T74" s="34">
        <f t="shared" si="33"/>
        <v>-346.7984894259825</v>
      </c>
      <c r="U74" s="34">
        <f t="shared" si="34"/>
        <v>3353.2015105740174</v>
      </c>
      <c r="V74" s="31">
        <f t="shared" si="35"/>
        <v>20000</v>
      </c>
      <c r="W74" s="32">
        <f t="shared" si="36"/>
        <v>5.9644491799648218</v>
      </c>
      <c r="X74" s="32">
        <f t="shared" si="37"/>
        <v>-6.1444333548692498E-2</v>
      </c>
      <c r="Y74" s="32">
        <f t="shared" si="38"/>
        <v>0.65555082003517828</v>
      </c>
      <c r="Z74" s="78">
        <f t="shared" si="39"/>
        <v>1.1034230982934921</v>
      </c>
      <c r="AA74" s="15">
        <f>SUM(L$2:L74)-SUM(AB$2:AB74)</f>
        <v>1698.1939999999959</v>
      </c>
      <c r="AB74" s="84"/>
      <c r="AC74" s="40">
        <f t="shared" si="31"/>
        <v>331.88744758308093</v>
      </c>
      <c r="AD74" s="81">
        <f t="shared" si="24"/>
        <v>-3368.1125524169192</v>
      </c>
    </row>
    <row r="75" spans="1:30" s="1" customFormat="1" x14ac:dyDescent="0.25">
      <c r="A75" s="63">
        <v>43038</v>
      </c>
      <c r="B75" s="67"/>
      <c r="C75" s="46" t="s">
        <v>63</v>
      </c>
      <c r="D75" s="46">
        <v>500</v>
      </c>
      <c r="E75" s="46">
        <v>6.39</v>
      </c>
      <c r="F75" s="16">
        <f t="shared" si="25"/>
        <v>4200</v>
      </c>
      <c r="G75" s="17">
        <f t="shared" si="26"/>
        <v>6.0704300000000009</v>
      </c>
      <c r="H75" s="15">
        <f t="shared" si="27"/>
        <v>25495.806000000004</v>
      </c>
      <c r="I75" s="15">
        <f t="shared" si="21"/>
        <v>1342.1939999999959</v>
      </c>
      <c r="J75" s="33">
        <f t="shared" si="22"/>
        <v>5.2643717166658499E-2</v>
      </c>
      <c r="K75" s="15">
        <f t="shared" si="23"/>
        <v>26838</v>
      </c>
      <c r="L75" s="15">
        <f t="shared" si="28"/>
        <v>-856</v>
      </c>
      <c r="M75" s="15">
        <f t="shared" ref="M75:M135" si="42">IF(D75*E75*2.5/10000&gt;5,D75*E75*2.5/10000,5)</f>
        <v>5</v>
      </c>
      <c r="N75" s="15">
        <f t="shared" si="30"/>
        <v>0</v>
      </c>
      <c r="O75" s="72"/>
      <c r="P75" s="17">
        <f t="shared" si="40"/>
        <v>0.3195699999999988</v>
      </c>
      <c r="Q75" s="15">
        <f t="shared" si="41"/>
        <v>-3200</v>
      </c>
      <c r="R75" s="72"/>
      <c r="S75" s="34">
        <f t="shared" si="32"/>
        <v>-5495.8060000000041</v>
      </c>
      <c r="T75" s="34">
        <f t="shared" si="33"/>
        <v>-860.06353677621348</v>
      </c>
      <c r="U75" s="34">
        <f t="shared" si="34"/>
        <v>3339.9364632237866</v>
      </c>
      <c r="V75" s="31">
        <f t="shared" si="35"/>
        <v>20000</v>
      </c>
      <c r="W75" s="32">
        <f t="shared" si="36"/>
        <v>5.9881378643638987</v>
      </c>
      <c r="X75" s="32">
        <f t="shared" si="37"/>
        <v>-8.2292135636102159E-2</v>
      </c>
      <c r="Y75" s="32">
        <f t="shared" si="38"/>
        <v>0.40186213563610096</v>
      </c>
      <c r="Z75" s="78">
        <f t="shared" si="39"/>
        <v>1.2575089515164188</v>
      </c>
      <c r="AA75" s="15">
        <f>SUM(L$2:L75)-SUM(AB$2:AB75)</f>
        <v>842.19399999999587</v>
      </c>
      <c r="AB75" s="84"/>
      <c r="AC75" s="40">
        <f t="shared" si="31"/>
        <v>209.9409863849759</v>
      </c>
      <c r="AD75" s="81">
        <f t="shared" si="24"/>
        <v>-3990.059013615024</v>
      </c>
    </row>
    <row r="76" spans="1:30" s="1" customFormat="1" x14ac:dyDescent="0.25">
      <c r="A76" s="63">
        <v>43048</v>
      </c>
      <c r="B76" s="67" t="s">
        <v>217</v>
      </c>
      <c r="C76" s="46" t="s">
        <v>69</v>
      </c>
      <c r="D76" s="46">
        <v>400</v>
      </c>
      <c r="E76" s="46">
        <v>6.52</v>
      </c>
      <c r="F76" s="16">
        <f t="shared" si="25"/>
        <v>3800</v>
      </c>
      <c r="G76" s="17">
        <f t="shared" si="26"/>
        <v>6.0251089473684223</v>
      </c>
      <c r="H76" s="15">
        <f t="shared" si="27"/>
        <v>22895.414000000004</v>
      </c>
      <c r="I76" s="15">
        <f t="shared" si="21"/>
        <v>1880.5859999999957</v>
      </c>
      <c r="J76" s="33">
        <f t="shared" si="22"/>
        <v>8.2138108531254042E-2</v>
      </c>
      <c r="K76" s="15">
        <f t="shared" si="23"/>
        <v>24776</v>
      </c>
      <c r="L76" s="15">
        <f t="shared" si="28"/>
        <v>538.39199999999983</v>
      </c>
      <c r="M76" s="15">
        <f t="shared" si="42"/>
        <v>5</v>
      </c>
      <c r="N76" s="15">
        <f t="shared" si="30"/>
        <v>2.6080000000000001</v>
      </c>
      <c r="O76" s="72"/>
      <c r="P76" s="17">
        <f t="shared" si="40"/>
        <v>0.49489105263157729</v>
      </c>
      <c r="Q76" s="15">
        <f t="shared" si="41"/>
        <v>2600.3919999999998</v>
      </c>
      <c r="R76" s="72"/>
      <c r="S76" s="34">
        <f t="shared" si="32"/>
        <v>-2895.4140000000043</v>
      </c>
      <c r="T76" s="34">
        <f t="shared" si="33"/>
        <v>-444.08190184049147</v>
      </c>
      <c r="U76" s="34">
        <f t="shared" si="34"/>
        <v>3355.9180981595086</v>
      </c>
      <c r="V76" s="31">
        <f t="shared" si="35"/>
        <v>20000</v>
      </c>
      <c r="W76" s="32">
        <f t="shared" si="36"/>
        <v>5.9596210083221726</v>
      </c>
      <c r="X76" s="32">
        <f t="shared" si="37"/>
        <v>-6.5487939046249721E-2</v>
      </c>
      <c r="Y76" s="32">
        <f t="shared" si="38"/>
        <v>0.56037899167782701</v>
      </c>
      <c r="Z76" s="78">
        <f t="shared" si="39"/>
        <v>1.1323279915812128</v>
      </c>
      <c r="AA76" s="15">
        <f>SUM(L$2:L76)-SUM(AB$2:AB76)</f>
        <v>1380.5859999999957</v>
      </c>
      <c r="AB76" s="84"/>
      <c r="AC76" s="40">
        <f t="shared" si="31"/>
        <v>288.28921886503008</v>
      </c>
      <c r="AD76" s="81">
        <f t="shared" si="24"/>
        <v>-3511.7107811349697</v>
      </c>
    </row>
    <row r="77" spans="1:30" s="1" customFormat="1" x14ac:dyDescent="0.25">
      <c r="A77" s="63">
        <v>43061</v>
      </c>
      <c r="B77" s="67"/>
      <c r="C77" s="46" t="s">
        <v>63</v>
      </c>
      <c r="D77" s="46">
        <v>500</v>
      </c>
      <c r="E77" s="46">
        <v>6.21</v>
      </c>
      <c r="F77" s="16">
        <f t="shared" si="25"/>
        <v>4300</v>
      </c>
      <c r="G77" s="17">
        <f t="shared" si="26"/>
        <v>6.0477706976744194</v>
      </c>
      <c r="H77" s="15">
        <f t="shared" si="27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28"/>
        <v>-1183</v>
      </c>
      <c r="M77" s="15">
        <f t="shared" si="42"/>
        <v>5</v>
      </c>
      <c r="N77" s="15">
        <f t="shared" si="30"/>
        <v>0</v>
      </c>
      <c r="O77" s="72"/>
      <c r="P77" s="17">
        <f t="shared" si="40"/>
        <v>0.16222930232558053</v>
      </c>
      <c r="Q77" s="15">
        <f t="shared" si="41"/>
        <v>-3110</v>
      </c>
      <c r="R77" s="72"/>
      <c r="S77" s="34">
        <f t="shared" si="32"/>
        <v>-6005.4140000000043</v>
      </c>
      <c r="T77" s="34">
        <f t="shared" si="33"/>
        <v>-967.05539452496043</v>
      </c>
      <c r="U77" s="34">
        <f t="shared" si="34"/>
        <v>3332.9446054750397</v>
      </c>
      <c r="V77" s="31">
        <f t="shared" si="35"/>
        <v>20000</v>
      </c>
      <c r="W77" s="32">
        <f t="shared" si="36"/>
        <v>6.0006997917534939</v>
      </c>
      <c r="X77" s="32">
        <f t="shared" si="37"/>
        <v>-4.7070905920925554E-2</v>
      </c>
      <c r="Y77" s="32">
        <f t="shared" si="38"/>
        <v>0.20930020824650608</v>
      </c>
      <c r="Z77" s="78">
        <f t="shared" si="39"/>
        <v>1.2901504552270011</v>
      </c>
      <c r="AA77" s="15">
        <f>SUM(L$2:L274)-SUM(AB$2:AB274)</f>
        <v>-35190.371999999981</v>
      </c>
      <c r="AB77" s="84"/>
      <c r="AC77" s="40">
        <f t="shared" si="31"/>
        <v>112.27652286634391</v>
      </c>
      <c r="AD77" s="81">
        <f t="shared" si="24"/>
        <v>-4187.7234771336562</v>
      </c>
    </row>
    <row r="78" spans="1:30" s="1" customFormat="1" x14ac:dyDescent="0.25">
      <c r="A78" s="63">
        <v>43063</v>
      </c>
      <c r="B78" s="56"/>
      <c r="C78" s="46" t="s">
        <v>63</v>
      </c>
      <c r="D78" s="46">
        <v>500</v>
      </c>
      <c r="E78" s="46">
        <v>5.98</v>
      </c>
      <c r="F78" s="16">
        <f t="shared" si="25"/>
        <v>4800</v>
      </c>
      <c r="G78" s="17">
        <f t="shared" si="26"/>
        <v>6.0417529166666677</v>
      </c>
      <c r="H78" s="15">
        <f t="shared" si="27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28"/>
        <v>-993.99999999999636</v>
      </c>
      <c r="M78" s="15">
        <f t="shared" si="42"/>
        <v>5</v>
      </c>
      <c r="N78" s="15">
        <f t="shared" si="30"/>
        <v>0</v>
      </c>
      <c r="O78" s="72"/>
      <c r="P78" s="17">
        <f t="shared" si="40"/>
        <v>-6.1752916666667268E-2</v>
      </c>
      <c r="Q78" s="15">
        <f t="shared" si="41"/>
        <v>-2995</v>
      </c>
      <c r="R78" s="72"/>
      <c r="S78" s="34">
        <f t="shared" si="32"/>
        <v>-9000.4140000000043</v>
      </c>
      <c r="T78" s="34">
        <f t="shared" si="33"/>
        <v>-1505.085953177258</v>
      </c>
      <c r="U78" s="34">
        <f t="shared" si="34"/>
        <v>3294.914046822742</v>
      </c>
      <c r="V78" s="31">
        <f t="shared" si="35"/>
        <v>20000</v>
      </c>
      <c r="W78" s="32">
        <f t="shared" si="36"/>
        <v>6.0699610720606909</v>
      </c>
      <c r="X78" s="32">
        <f t="shared" si="37"/>
        <v>2.8208155394023215E-2</v>
      </c>
      <c r="Y78" s="32">
        <f t="shared" si="38"/>
        <v>-8.9961072060690483E-2</v>
      </c>
      <c r="Z78" s="78">
        <f t="shared" si="39"/>
        <v>1.4567906572945657</v>
      </c>
      <c r="AA78" s="15">
        <f>SUM(L$2:L78)-SUM(AB$2:AB78)</f>
        <v>-796.41400000000067</v>
      </c>
      <c r="AB78" s="84"/>
      <c r="AC78" s="40">
        <f t="shared" si="31"/>
        <v>-49.542774749163989</v>
      </c>
      <c r="AD78" s="81">
        <f t="shared" si="24"/>
        <v>-4849.542774749164</v>
      </c>
    </row>
    <row r="79" spans="1:30" s="1" customFormat="1" x14ac:dyDescent="0.25">
      <c r="A79" s="63">
        <v>43074</v>
      </c>
      <c r="B79" s="56"/>
      <c r="C79" s="46" t="s">
        <v>63</v>
      </c>
      <c r="D79" s="46">
        <v>500</v>
      </c>
      <c r="E79" s="46">
        <v>5.64</v>
      </c>
      <c r="F79" s="16">
        <f t="shared" si="25"/>
        <v>5300</v>
      </c>
      <c r="G79" s="17">
        <f t="shared" si="26"/>
        <v>6.0047950943396238</v>
      </c>
      <c r="H79" s="15">
        <f t="shared" si="27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28"/>
        <v>-1637.0000000000036</v>
      </c>
      <c r="M79" s="15">
        <f t="shared" si="42"/>
        <v>5</v>
      </c>
      <c r="N79" s="15">
        <f t="shared" si="30"/>
        <v>0</v>
      </c>
      <c r="O79" s="72"/>
      <c r="P79" s="17">
        <f t="shared" si="40"/>
        <v>-0.36479509433962409</v>
      </c>
      <c r="Q79" s="15">
        <f t="shared" si="41"/>
        <v>-2825</v>
      </c>
      <c r="R79" s="72"/>
      <c r="S79" s="34">
        <f t="shared" si="32"/>
        <v>-11825.414000000004</v>
      </c>
      <c r="T79" s="34">
        <f t="shared" si="33"/>
        <v>-2096.7046099290787</v>
      </c>
      <c r="U79" s="34">
        <f t="shared" si="34"/>
        <v>3203.2953900709213</v>
      </c>
      <c r="V79" s="31">
        <f t="shared" si="35"/>
        <v>20000</v>
      </c>
      <c r="W79" s="32">
        <f t="shared" si="36"/>
        <v>6.243570312620216</v>
      </c>
      <c r="X79" s="32">
        <f t="shared" si="37"/>
        <v>0.23877521828059223</v>
      </c>
      <c r="Y79" s="32">
        <f t="shared" si="38"/>
        <v>-0.60357031262021632</v>
      </c>
      <c r="Z79" s="78">
        <f t="shared" si="39"/>
        <v>1.6545461328443574</v>
      </c>
      <c r="AA79" s="15">
        <f>SUM(L$2:L79)-SUM(AB$2:AB79)</f>
        <v>-2433.4140000000043</v>
      </c>
      <c r="AB79" s="84"/>
      <c r="AC79" s="40">
        <f t="shared" si="31"/>
        <v>-342.63249875886601</v>
      </c>
      <c r="AD79" s="81">
        <f t="shared" si="24"/>
        <v>-5642.6324987588659</v>
      </c>
    </row>
    <row r="80" spans="1:30" x14ac:dyDescent="0.25">
      <c r="A80" s="63">
        <v>43076</v>
      </c>
      <c r="B80" s="56"/>
      <c r="C80" s="46" t="s">
        <v>63</v>
      </c>
      <c r="D80" s="46">
        <v>500</v>
      </c>
      <c r="E80" s="46">
        <v>5.48</v>
      </c>
      <c r="F80" s="16">
        <f t="shared" si="25"/>
        <v>5800</v>
      </c>
      <c r="G80" s="17">
        <f t="shared" si="26"/>
        <v>5.9604162068965527</v>
      </c>
      <c r="H80" s="15">
        <f t="shared" si="27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28"/>
        <v>-852.99999999999636</v>
      </c>
      <c r="M80" s="15">
        <f t="shared" si="42"/>
        <v>5</v>
      </c>
      <c r="N80" s="15">
        <f t="shared" si="30"/>
        <v>0</v>
      </c>
      <c r="O80" s="72"/>
      <c r="P80" s="17">
        <f t="shared" si="40"/>
        <v>-0.48041620689655229</v>
      </c>
      <c r="Q80" s="15">
        <f t="shared" si="41"/>
        <v>-2745</v>
      </c>
      <c r="R80" s="72"/>
      <c r="S80" s="34">
        <f t="shared" si="32"/>
        <v>-14570.414000000004</v>
      </c>
      <c r="T80" s="34">
        <f t="shared" si="33"/>
        <v>-2658.8346715328471</v>
      </c>
      <c r="U80" s="34">
        <f t="shared" si="34"/>
        <v>3141.1653284671529</v>
      </c>
      <c r="V80" s="31">
        <f t="shared" si="35"/>
        <v>20000</v>
      </c>
      <c r="W80" s="32">
        <f t="shared" si="36"/>
        <v>6.3670637832233226</v>
      </c>
      <c r="X80" s="32">
        <f t="shared" si="37"/>
        <v>0.40664757632676984</v>
      </c>
      <c r="Y80" s="32">
        <f t="shared" si="38"/>
        <v>-0.88706378322332213</v>
      </c>
      <c r="Z80" s="78">
        <f t="shared" si="39"/>
        <v>1.8464484971347634</v>
      </c>
      <c r="AA80" s="15">
        <f>SUM(L$2:L80)-SUM(AB$2:AB80)</f>
        <v>-3286.4140000000007</v>
      </c>
      <c r="AB80" s="84"/>
      <c r="AC80" s="40">
        <f t="shared" si="31"/>
        <v>-508.21547317518258</v>
      </c>
      <c r="AD80" s="81">
        <f t="shared" si="24"/>
        <v>-6308.2154731751825</v>
      </c>
    </row>
    <row r="81" spans="1:30" x14ac:dyDescent="0.25">
      <c r="A81" s="63">
        <v>43080</v>
      </c>
      <c r="B81" s="56" t="s">
        <v>216</v>
      </c>
      <c r="C81" s="46" t="s">
        <v>69</v>
      </c>
      <c r="D81" s="46">
        <v>400</v>
      </c>
      <c r="E81" s="46">
        <v>5.68</v>
      </c>
      <c r="F81" s="16">
        <f t="shared" si="25"/>
        <v>5400</v>
      </c>
      <c r="G81" s="17">
        <f t="shared" si="26"/>
        <v>5.982534444444445</v>
      </c>
      <c r="H81" s="15">
        <f t="shared" si="27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28"/>
        <v>1152.7279999999955</v>
      </c>
      <c r="M81" s="15">
        <f t="shared" si="42"/>
        <v>5</v>
      </c>
      <c r="N81" s="15">
        <f t="shared" si="30"/>
        <v>2.2719999999999998</v>
      </c>
      <c r="O81" s="72"/>
      <c r="P81" s="17">
        <f t="shared" si="40"/>
        <v>-0.30253444444444533</v>
      </c>
      <c r="Q81" s="15">
        <f t="shared" si="41"/>
        <v>2264.7279999999992</v>
      </c>
      <c r="R81" s="72"/>
      <c r="S81" s="34">
        <f t="shared" si="32"/>
        <v>-12305.686000000005</v>
      </c>
      <c r="T81" s="34">
        <f t="shared" si="33"/>
        <v>-2166.4940140845079</v>
      </c>
      <c r="U81" s="34">
        <f t="shared" si="34"/>
        <v>3233.5059859154921</v>
      </c>
      <c r="V81" s="31">
        <f t="shared" si="35"/>
        <v>20000</v>
      </c>
      <c r="W81" s="32">
        <f t="shared" si="36"/>
        <v>6.185236732857776</v>
      </c>
      <c r="X81" s="32">
        <f t="shared" si="37"/>
        <v>0.20270228841333093</v>
      </c>
      <c r="Y81" s="32">
        <f t="shared" si="38"/>
        <v>-0.50523673285777626</v>
      </c>
      <c r="Z81" s="78">
        <f t="shared" si="39"/>
        <v>1.6700139178715996</v>
      </c>
      <c r="AA81" s="15">
        <f>SUM(L$2:L81)-SUM(AB$2:AB81)</f>
        <v>-2133.6860000000052</v>
      </c>
      <c r="AB81" s="84"/>
      <c r="AC81" s="40">
        <f t="shared" si="31"/>
        <v>-287.47696426056433</v>
      </c>
      <c r="AD81" s="81">
        <f t="shared" si="24"/>
        <v>-5687.4769642605643</v>
      </c>
    </row>
    <row r="82" spans="1:30" x14ac:dyDescent="0.25">
      <c r="A82" s="63">
        <v>43082</v>
      </c>
      <c r="B82" s="56" t="s">
        <v>201</v>
      </c>
      <c r="C82" s="46" t="s">
        <v>69</v>
      </c>
      <c r="D82" s="46">
        <v>400</v>
      </c>
      <c r="E82" s="46">
        <v>5.8</v>
      </c>
      <c r="F82" s="16">
        <f t="shared" si="25"/>
        <v>5000</v>
      </c>
      <c r="G82" s="17">
        <f t="shared" si="26"/>
        <v>5.9986012000000013</v>
      </c>
      <c r="H82" s="15">
        <f t="shared" si="27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28"/>
        <v>640.68000000000029</v>
      </c>
      <c r="M82" s="15">
        <f t="shared" si="42"/>
        <v>5</v>
      </c>
      <c r="N82" s="15">
        <f t="shared" si="30"/>
        <v>2.3199999999999998</v>
      </c>
      <c r="O82" s="72"/>
      <c r="P82" s="17">
        <f t="shared" si="40"/>
        <v>-0.19860120000000148</v>
      </c>
      <c r="Q82" s="15">
        <f t="shared" si="41"/>
        <v>2312.6800000000003</v>
      </c>
      <c r="R82" s="72"/>
      <c r="S82" s="34">
        <f t="shared" si="32"/>
        <v>-9993.0060000000049</v>
      </c>
      <c r="T82" s="34">
        <f t="shared" si="33"/>
        <v>-1722.9320689655181</v>
      </c>
      <c r="U82" s="34">
        <f t="shared" si="34"/>
        <v>3277.0679310344822</v>
      </c>
      <c r="V82" s="31">
        <f t="shared" si="35"/>
        <v>20000</v>
      </c>
      <c r="W82" s="32">
        <f t="shared" si="36"/>
        <v>6.1030166053611641</v>
      </c>
      <c r="X82" s="32">
        <f t="shared" si="37"/>
        <v>0.10441540536116278</v>
      </c>
      <c r="Y82" s="32">
        <f t="shared" si="38"/>
        <v>-0.30301660536116426</v>
      </c>
      <c r="Z82" s="78">
        <f t="shared" si="39"/>
        <v>1.525754151340291</v>
      </c>
      <c r="AA82" s="15">
        <f>SUM(L$2:L82)-SUM(AB$2:AB82)</f>
        <v>-1493.0060000000049</v>
      </c>
      <c r="AB82" s="84"/>
      <c r="AC82" s="40">
        <f t="shared" si="31"/>
        <v>-171.12232706896637</v>
      </c>
      <c r="AD82" s="81">
        <f t="shared" si="24"/>
        <v>-5171.1223270689661</v>
      </c>
    </row>
    <row r="83" spans="1:30" x14ac:dyDescent="0.25">
      <c r="A83" s="63">
        <v>43102</v>
      </c>
      <c r="B83" s="56" t="s">
        <v>209</v>
      </c>
      <c r="C83" s="46" t="s">
        <v>69</v>
      </c>
      <c r="D83" s="46">
        <v>400</v>
      </c>
      <c r="E83" s="46">
        <v>5.92</v>
      </c>
      <c r="F83" s="16">
        <f t="shared" si="25"/>
        <v>4600</v>
      </c>
      <c r="G83" s="17">
        <f t="shared" si="26"/>
        <v>6.0070378260869575</v>
      </c>
      <c r="H83" s="15">
        <f t="shared" si="27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28"/>
        <v>592.63200000000143</v>
      </c>
      <c r="M83" s="15">
        <f t="shared" si="42"/>
        <v>5</v>
      </c>
      <c r="N83" s="15">
        <f t="shared" si="30"/>
        <v>2.3679999999999999</v>
      </c>
      <c r="O83" s="72"/>
      <c r="P83" s="17">
        <f t="shared" si="40"/>
        <v>-8.7037826086957537E-2</v>
      </c>
      <c r="Q83" s="15">
        <f t="shared" si="41"/>
        <v>2360.6320000000014</v>
      </c>
      <c r="R83" s="72"/>
      <c r="S83" s="34">
        <f t="shared" si="32"/>
        <v>-7632.3740000000034</v>
      </c>
      <c r="T83" s="34">
        <f t="shared" si="33"/>
        <v>-1289.2523648648655</v>
      </c>
      <c r="U83" s="34">
        <f t="shared" si="34"/>
        <v>3310.7476351351343</v>
      </c>
      <c r="V83" s="31">
        <f t="shared" si="35"/>
        <v>20000</v>
      </c>
      <c r="W83" s="32">
        <f t="shared" si="36"/>
        <v>6.0409315973682371</v>
      </c>
      <c r="X83" s="32">
        <f t="shared" si="37"/>
        <v>3.3893771281279683E-2</v>
      </c>
      <c r="Y83" s="32">
        <f t="shared" si="38"/>
        <v>-0.12093159736823722</v>
      </c>
      <c r="Z83" s="78">
        <f t="shared" si="39"/>
        <v>1.3894142673946945</v>
      </c>
      <c r="AA83" s="15">
        <f>SUM(L$2:L83)-SUM(AB$2:AB83)</f>
        <v>-900.37400000000343</v>
      </c>
      <c r="AB83" s="84"/>
      <c r="AC83" s="40">
        <f t="shared" si="31"/>
        <v>-67.596927871622214</v>
      </c>
      <c r="AD83" s="81">
        <f t="shared" si="24"/>
        <v>-4667.596927871622</v>
      </c>
    </row>
    <row r="84" spans="1:30" x14ac:dyDescent="0.25">
      <c r="A84" s="63">
        <v>43103</v>
      </c>
      <c r="B84" s="56"/>
      <c r="C84" s="46" t="s">
        <v>69</v>
      </c>
      <c r="D84" s="46">
        <v>400</v>
      </c>
      <c r="E84" s="46">
        <v>6.04</v>
      </c>
      <c r="F84" s="16">
        <f t="shared" si="25"/>
        <v>4200</v>
      </c>
      <c r="G84" s="17">
        <f t="shared" si="26"/>
        <v>6.0056642857142872</v>
      </c>
      <c r="H84" s="15">
        <f t="shared" si="27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28"/>
        <v>544.58399999999892</v>
      </c>
      <c r="M84" s="15">
        <f t="shared" si="42"/>
        <v>5</v>
      </c>
      <c r="N84" s="15">
        <f t="shared" si="30"/>
        <v>2.4159999999999999</v>
      </c>
      <c r="O84" s="72"/>
      <c r="P84" s="17">
        <f t="shared" si="40"/>
        <v>3.4335714285712804E-2</v>
      </c>
      <c r="Q84" s="15">
        <f t="shared" si="41"/>
        <v>2408.5839999999989</v>
      </c>
      <c r="R84" s="72"/>
      <c r="S84" s="34">
        <f t="shared" si="32"/>
        <v>-5223.7900000000045</v>
      </c>
      <c r="T84" s="34">
        <f t="shared" si="33"/>
        <v>-864.86589403973585</v>
      </c>
      <c r="U84" s="34">
        <f t="shared" si="34"/>
        <v>3335.1341059602642</v>
      </c>
      <c r="V84" s="31">
        <f t="shared" si="35"/>
        <v>20000</v>
      </c>
      <c r="W84" s="32">
        <f t="shared" si="36"/>
        <v>5.9967603594283432</v>
      </c>
      <c r="X84" s="32">
        <f t="shared" si="37"/>
        <v>-8.9039262859440527E-3</v>
      </c>
      <c r="Y84" s="32">
        <f t="shared" si="38"/>
        <v>4.3239640571656857E-2</v>
      </c>
      <c r="Z84" s="78">
        <f t="shared" si="39"/>
        <v>1.259319675479952</v>
      </c>
      <c r="AA84" s="15">
        <f>SUM(L$2:L84)-SUM(AB$2:AB84)</f>
        <v>-355.79000000000451</v>
      </c>
      <c r="AB84" s="84"/>
      <c r="AC84" s="40">
        <f t="shared" si="31"/>
        <v>23.863889900661508</v>
      </c>
      <c r="AD84" s="81">
        <f t="shared" si="24"/>
        <v>-4176.1361100993381</v>
      </c>
    </row>
    <row r="85" spans="1:30" x14ac:dyDescent="0.25">
      <c r="A85" s="63">
        <v>43111</v>
      </c>
      <c r="B85" s="56" t="s">
        <v>202</v>
      </c>
      <c r="C85" s="46" t="s">
        <v>69</v>
      </c>
      <c r="D85" s="46">
        <v>400</v>
      </c>
      <c r="E85" s="46">
        <v>6.06</v>
      </c>
      <c r="F85" s="16">
        <f t="shared" si="25"/>
        <v>3800</v>
      </c>
      <c r="G85" s="17">
        <f t="shared" si="26"/>
        <v>6.0018984210526325</v>
      </c>
      <c r="H85" s="15">
        <f t="shared" si="27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28"/>
        <v>76.576000000000931</v>
      </c>
      <c r="M85" s="15">
        <f t="shared" si="42"/>
        <v>5</v>
      </c>
      <c r="N85" s="15">
        <f t="shared" si="30"/>
        <v>2.4239999999999999</v>
      </c>
      <c r="O85" s="72"/>
      <c r="P85" s="17">
        <f t="shared" si="40"/>
        <v>5.8101578947367116E-2</v>
      </c>
      <c r="Q85" s="15">
        <f t="shared" si="41"/>
        <v>2416.5760000000009</v>
      </c>
      <c r="R85" s="72"/>
      <c r="S85" s="34">
        <f t="shared" si="32"/>
        <v>-2807.2140000000036</v>
      </c>
      <c r="T85" s="34">
        <f t="shared" si="33"/>
        <v>-463.23663366336694</v>
      </c>
      <c r="U85" s="34">
        <f t="shared" si="34"/>
        <v>3336.7633663366332</v>
      </c>
      <c r="V85" s="31">
        <f t="shared" si="35"/>
        <v>20000</v>
      </c>
      <c r="W85" s="32">
        <f t="shared" si="36"/>
        <v>5.993832287231565</v>
      </c>
      <c r="X85" s="32">
        <f t="shared" si="37"/>
        <v>-8.0661338210674671E-3</v>
      </c>
      <c r="Y85" s="32">
        <f t="shared" si="38"/>
        <v>6.6167712768434583E-2</v>
      </c>
      <c r="Z85" s="78">
        <f t="shared" si="39"/>
        <v>1.1388281345739975</v>
      </c>
      <c r="AA85" s="15">
        <f>SUM(L$2:L85)-SUM(AB$2:AB85)</f>
        <v>-279.21400000000358</v>
      </c>
      <c r="AB85" s="84"/>
      <c r="AC85" s="40">
        <f t="shared" si="31"/>
        <v>36.41511666666608</v>
      </c>
      <c r="AD85" s="81">
        <f t="shared" si="24"/>
        <v>-3763.5848833333339</v>
      </c>
    </row>
    <row r="86" spans="1:30" x14ac:dyDescent="0.25">
      <c r="A86" s="63">
        <v>43115</v>
      </c>
      <c r="B86" s="56" t="s">
        <v>602</v>
      </c>
      <c r="C86" s="46" t="s">
        <v>63</v>
      </c>
      <c r="D86" s="46">
        <v>500</v>
      </c>
      <c r="E86" s="46">
        <v>5.8</v>
      </c>
      <c r="F86" s="16">
        <f t="shared" si="25"/>
        <v>4300</v>
      </c>
      <c r="G86" s="17">
        <f t="shared" si="26"/>
        <v>5.9795846511627913</v>
      </c>
      <c r="H86" s="15">
        <f t="shared" si="27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28"/>
        <v>-993</v>
      </c>
      <c r="M86" s="15">
        <f t="shared" si="42"/>
        <v>5</v>
      </c>
      <c r="N86" s="15">
        <f t="shared" si="30"/>
        <v>0</v>
      </c>
      <c r="O86" s="72"/>
      <c r="P86" s="17">
        <f t="shared" si="40"/>
        <v>-0.17958465116279143</v>
      </c>
      <c r="Q86" s="15">
        <f t="shared" si="41"/>
        <v>-2905</v>
      </c>
      <c r="R86" s="72"/>
      <c r="S86" s="34">
        <f t="shared" si="32"/>
        <v>-5712.2140000000036</v>
      </c>
      <c r="T86" s="34">
        <f t="shared" si="33"/>
        <v>-984.86448275862131</v>
      </c>
      <c r="U86" s="34">
        <f t="shared" si="34"/>
        <v>3315.1355172413787</v>
      </c>
      <c r="V86" s="31">
        <f t="shared" si="35"/>
        <v>20000</v>
      </c>
      <c r="W86" s="32">
        <f t="shared" si="36"/>
        <v>6.0329358772767714</v>
      </c>
      <c r="X86" s="32">
        <f t="shared" si="37"/>
        <v>5.3351226113980132E-2</v>
      </c>
      <c r="Y86" s="32">
        <f t="shared" si="38"/>
        <v>-0.23293587727677156</v>
      </c>
      <c r="Z86" s="78">
        <f t="shared" si="39"/>
        <v>1.2970812136145058</v>
      </c>
      <c r="AA86" s="15">
        <f>SUM(L$2:L86)-SUM(AB$2:AB86)</f>
        <v>-1272.2140000000036</v>
      </c>
      <c r="AB86" s="84"/>
      <c r="AC86" s="40">
        <f t="shared" si="31"/>
        <v>-133.07377465517305</v>
      </c>
      <c r="AD86" s="81">
        <f t="shared" si="24"/>
        <v>-4433.0737746551731</v>
      </c>
    </row>
    <row r="87" spans="1:30" x14ac:dyDescent="0.25">
      <c r="A87" s="63">
        <v>43299</v>
      </c>
      <c r="B87" s="56"/>
      <c r="C87" s="46" t="s">
        <v>63</v>
      </c>
      <c r="D87" s="46">
        <v>500</v>
      </c>
      <c r="E87" s="46">
        <v>4.7300000000000004</v>
      </c>
      <c r="F87" s="16">
        <f t="shared" si="25"/>
        <v>4800</v>
      </c>
      <c r="G87" s="17">
        <f t="shared" si="26"/>
        <v>5.8504612500000004</v>
      </c>
      <c r="H87" s="15">
        <f t="shared" si="27"/>
        <v>28082.214000000004</v>
      </c>
      <c r="I87" s="15">
        <f t="shared" si="21"/>
        <v>-5378.2139999999999</v>
      </c>
      <c r="J87" s="33">
        <f t="shared" si="22"/>
        <v>-0.19151673724870835</v>
      </c>
      <c r="K87" s="15">
        <f t="shared" si="23"/>
        <v>22704.000000000004</v>
      </c>
      <c r="L87" s="15">
        <f t="shared" si="28"/>
        <v>-4605.9999999999964</v>
      </c>
      <c r="M87" s="15">
        <f t="shared" si="42"/>
        <v>5</v>
      </c>
      <c r="N87" s="15">
        <f t="shared" si="30"/>
        <v>0</v>
      </c>
      <c r="O87" s="72">
        <v>-288</v>
      </c>
      <c r="P87" s="17">
        <f t="shared" si="40"/>
        <v>-1.12046125</v>
      </c>
      <c r="Q87" s="15">
        <f t="shared" si="41"/>
        <v>-2370</v>
      </c>
      <c r="R87" s="72"/>
      <c r="S87" s="34">
        <f t="shared" si="32"/>
        <v>-8370.2140000000036</v>
      </c>
      <c r="T87" s="34">
        <f t="shared" si="33"/>
        <v>-1769.6012684989435</v>
      </c>
      <c r="U87" s="34">
        <f t="shared" si="34"/>
        <v>3030.3987315010563</v>
      </c>
      <c r="V87" s="31">
        <f t="shared" si="35"/>
        <v>19712</v>
      </c>
      <c r="W87" s="32">
        <f t="shared" si="36"/>
        <v>6.5047545707742547</v>
      </c>
      <c r="X87" s="32">
        <f t="shared" si="37"/>
        <v>0.65429332077425428</v>
      </c>
      <c r="Y87" s="32">
        <f t="shared" si="38"/>
        <v>-1.7747545707742542</v>
      </c>
      <c r="Z87" s="78">
        <f t="shared" si="39"/>
        <v>1.583949976649575</v>
      </c>
      <c r="AA87" s="15">
        <f>SUM(L$2:L87)-SUM(AB$2:AB87)</f>
        <v>-5878.2139999999999</v>
      </c>
      <c r="AB87" s="84"/>
      <c r="AC87" s="40">
        <f t="shared" si="31"/>
        <v>-1136.4746073995773</v>
      </c>
      <c r="AD87" s="81">
        <f t="shared" si="24"/>
        <v>-5936.4746073995775</v>
      </c>
    </row>
    <row r="88" spans="1:30" x14ac:dyDescent="0.25">
      <c r="A88" s="63">
        <v>43300</v>
      </c>
      <c r="B88" s="85"/>
      <c r="C88" s="46" t="s">
        <v>63</v>
      </c>
      <c r="D88" s="46">
        <v>500</v>
      </c>
      <c r="E88" s="46">
        <v>4.3600000000000003</v>
      </c>
      <c r="F88" s="16">
        <f t="shared" si="25"/>
        <v>5300</v>
      </c>
      <c r="G88" s="17">
        <f t="shared" si="26"/>
        <v>5.6564554716981137</v>
      </c>
      <c r="H88" s="15">
        <f t="shared" si="27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28"/>
        <v>-1493.0000000000036</v>
      </c>
      <c r="M88" s="15">
        <f t="shared" si="42"/>
        <v>5</v>
      </c>
      <c r="N88" s="15">
        <f t="shared" si="30"/>
        <v>0</v>
      </c>
      <c r="O88" s="72"/>
      <c r="P88" s="17">
        <f t="shared" si="40"/>
        <v>-1.2964554716981134</v>
      </c>
      <c r="Q88" s="15">
        <f t="shared" si="41"/>
        <v>-1897</v>
      </c>
      <c r="R88" s="72"/>
      <c r="S88" s="34">
        <f t="shared" si="32"/>
        <v>-10267.214000000004</v>
      </c>
      <c r="T88" s="34">
        <f t="shared" si="33"/>
        <v>-2354.8655963302758</v>
      </c>
      <c r="U88" s="34">
        <f t="shared" si="34"/>
        <v>2945.1344036697242</v>
      </c>
      <c r="V88" s="31">
        <f t="shared" si="35"/>
        <v>19712</v>
      </c>
      <c r="W88" s="32">
        <f t="shared" si="36"/>
        <v>6.6930731498835057</v>
      </c>
      <c r="X88" s="32">
        <f t="shared" si="37"/>
        <v>1.036617678185392</v>
      </c>
      <c r="Y88" s="32">
        <f t="shared" si="38"/>
        <v>-2.3330731498835053</v>
      </c>
      <c r="Z88" s="78">
        <f t="shared" si="39"/>
        <v>1.7995783124179474</v>
      </c>
      <c r="AA88" s="15">
        <f>SUM(L$2:L88)-SUM(AB$2:AB88)</f>
        <v>-7371.2140000000036</v>
      </c>
      <c r="AB88" s="84"/>
      <c r="AC88" s="40">
        <f t="shared" si="31"/>
        <v>-1575.178530504588</v>
      </c>
      <c r="AD88" s="81">
        <f t="shared" si="24"/>
        <v>-6875.1785305045878</v>
      </c>
    </row>
    <row r="89" spans="1:30" x14ac:dyDescent="0.25">
      <c r="A89" s="63">
        <v>43304</v>
      </c>
      <c r="B89" s="56"/>
      <c r="C89" s="46" t="s">
        <v>63</v>
      </c>
      <c r="D89" s="46">
        <v>500</v>
      </c>
      <c r="E89" s="46">
        <v>4.22</v>
      </c>
      <c r="F89" s="16">
        <f t="shared" si="25"/>
        <v>5800</v>
      </c>
      <c r="G89" s="17">
        <f t="shared" si="26"/>
        <v>5.5334851724137941</v>
      </c>
      <c r="H89" s="15">
        <f t="shared" si="27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28"/>
        <v>-747</v>
      </c>
      <c r="M89" s="15">
        <f t="shared" si="42"/>
        <v>5</v>
      </c>
      <c r="N89" s="15">
        <f t="shared" si="30"/>
        <v>0</v>
      </c>
      <c r="O89" s="72"/>
      <c r="P89" s="17">
        <f t="shared" si="40"/>
        <v>-1.3134851724137944</v>
      </c>
      <c r="Q89" s="15">
        <f t="shared" si="41"/>
        <v>-2115</v>
      </c>
      <c r="R89" s="72"/>
      <c r="S89" s="34">
        <f t="shared" si="32"/>
        <v>-12382.214000000004</v>
      </c>
      <c r="T89" s="34">
        <f t="shared" si="33"/>
        <v>-2934.1739336492901</v>
      </c>
      <c r="U89" s="34">
        <f t="shared" si="34"/>
        <v>2865.8260663507099</v>
      </c>
      <c r="V89" s="31">
        <f t="shared" si="35"/>
        <v>19712</v>
      </c>
      <c r="W89" s="32">
        <f t="shared" si="36"/>
        <v>6.8782960108604563</v>
      </c>
      <c r="X89" s="32">
        <f t="shared" si="37"/>
        <v>1.3448108384466622</v>
      </c>
      <c r="Y89" s="32">
        <f t="shared" si="38"/>
        <v>-2.6582960108604565</v>
      </c>
      <c r="Z89" s="78">
        <f t="shared" si="39"/>
        <v>2.0238492726760677</v>
      </c>
      <c r="AA89" s="15">
        <f>SUM(L$2:L89)-SUM(AB$2:AB89)</f>
        <v>-8118.2140000000036</v>
      </c>
      <c r="AB89" s="84"/>
      <c r="AC89" s="40">
        <f t="shared" si="31"/>
        <v>-1804.3613490521336</v>
      </c>
      <c r="AD89" s="81">
        <f t="shared" si="24"/>
        <v>-7604.3613490521338</v>
      </c>
    </row>
    <row r="90" spans="1:30" x14ac:dyDescent="0.25">
      <c r="A90" s="63">
        <v>43314</v>
      </c>
      <c r="B90" s="56"/>
      <c r="C90" s="46" t="s">
        <v>63</v>
      </c>
      <c r="D90" s="46">
        <v>500</v>
      </c>
      <c r="E90" s="46">
        <v>3.74</v>
      </c>
      <c r="F90" s="16">
        <f t="shared" si="25"/>
        <v>6300</v>
      </c>
      <c r="G90" s="17">
        <f t="shared" si="26"/>
        <v>5.3919387301587314</v>
      </c>
      <c r="H90" s="15">
        <f t="shared" si="27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28"/>
        <v>-2789.0000000000036</v>
      </c>
      <c r="M90" s="15">
        <f t="shared" si="42"/>
        <v>5</v>
      </c>
      <c r="N90" s="15">
        <f t="shared" si="30"/>
        <v>0</v>
      </c>
      <c r="O90" s="72"/>
      <c r="P90" s="17">
        <f t="shared" si="40"/>
        <v>-1.6519387301587312</v>
      </c>
      <c r="Q90" s="15">
        <f t="shared" si="41"/>
        <v>-1875.0000000000036</v>
      </c>
      <c r="R90" s="72"/>
      <c r="S90" s="34">
        <f t="shared" si="32"/>
        <v>-14257.214000000007</v>
      </c>
      <c r="T90" s="34">
        <f t="shared" si="33"/>
        <v>-3812.089304812836</v>
      </c>
      <c r="U90" s="34">
        <f t="shared" si="34"/>
        <v>2487.910695187164</v>
      </c>
      <c r="V90" s="31">
        <f t="shared" si="35"/>
        <v>19712</v>
      </c>
      <c r="W90" s="32">
        <f t="shared" si="36"/>
        <v>7.9231139759689313</v>
      </c>
      <c r="X90" s="32">
        <f t="shared" si="37"/>
        <v>2.5311752458101999</v>
      </c>
      <c r="Y90" s="32">
        <f t="shared" si="38"/>
        <v>-4.1831139759689311</v>
      </c>
      <c r="Z90" s="78">
        <f t="shared" si="39"/>
        <v>2.5322452337968886</v>
      </c>
      <c r="AA90" s="15">
        <f>SUM(L$2:L90)-SUM(AB$2:AB90)</f>
        <v>-10907.214000000007</v>
      </c>
      <c r="AB90" s="84"/>
      <c r="AC90" s="40">
        <f t="shared" si="31"/>
        <v>-2781.2862013369004</v>
      </c>
      <c r="AD90" s="81">
        <f t="shared" si="24"/>
        <v>-9081.2862013369013</v>
      </c>
    </row>
    <row r="91" spans="1:30" x14ac:dyDescent="0.25">
      <c r="A91" s="63">
        <v>43329</v>
      </c>
      <c r="B91" s="56"/>
      <c r="C91" s="46" t="s">
        <v>63</v>
      </c>
      <c r="D91" s="46">
        <v>500</v>
      </c>
      <c r="E91" s="46">
        <v>3.42</v>
      </c>
      <c r="F91" s="16">
        <f t="shared" si="25"/>
        <v>6800</v>
      </c>
      <c r="G91" s="17">
        <f t="shared" si="26"/>
        <v>5.2476785294117656</v>
      </c>
      <c r="H91" s="15">
        <f t="shared" si="27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28"/>
        <v>-2021</v>
      </c>
      <c r="M91" s="15">
        <f t="shared" si="42"/>
        <v>5</v>
      </c>
      <c r="N91" s="15">
        <f t="shared" si="30"/>
        <v>0</v>
      </c>
      <c r="O91" s="72"/>
      <c r="P91" s="17">
        <f t="shared" si="40"/>
        <v>-1.8276785294117657</v>
      </c>
      <c r="Q91" s="15">
        <f t="shared" si="41"/>
        <v>-1715</v>
      </c>
      <c r="R91" s="72"/>
      <c r="S91" s="34">
        <f t="shared" si="32"/>
        <v>-15972.214000000007</v>
      </c>
      <c r="T91" s="34">
        <f t="shared" si="33"/>
        <v>-4670.2380116959084</v>
      </c>
      <c r="U91" s="34">
        <f t="shared" si="34"/>
        <v>2129.7619883040916</v>
      </c>
      <c r="V91" s="31">
        <f t="shared" si="35"/>
        <v>19712</v>
      </c>
      <c r="W91" s="32">
        <f t="shared" si="36"/>
        <v>9.2554943267141656</v>
      </c>
      <c r="X91" s="32">
        <f t="shared" si="37"/>
        <v>4.0078157973024</v>
      </c>
      <c r="Y91" s="32">
        <f t="shared" si="38"/>
        <v>-5.8354943267141657</v>
      </c>
      <c r="Z91" s="78">
        <f t="shared" si="39"/>
        <v>3.1928450396538315</v>
      </c>
      <c r="AA91" s="15">
        <f>SUM(L$2:L91)-SUM(AB$2:AB91)</f>
        <v>-12928.214000000007</v>
      </c>
      <c r="AB91" s="84"/>
      <c r="AC91" s="40">
        <f t="shared" si="31"/>
        <v>-3632.1637114035111</v>
      </c>
      <c r="AD91" s="81">
        <f t="shared" si="24"/>
        <v>-10432.163711403511</v>
      </c>
    </row>
    <row r="92" spans="1:30" x14ac:dyDescent="0.25">
      <c r="A92" s="63">
        <v>43347</v>
      </c>
      <c r="B92" s="56" t="s">
        <v>203</v>
      </c>
      <c r="C92" s="46" t="s">
        <v>69</v>
      </c>
      <c r="D92" s="46">
        <v>400</v>
      </c>
      <c r="E92" s="46">
        <v>3.72</v>
      </c>
      <c r="F92" s="16">
        <f t="shared" si="25"/>
        <v>6400</v>
      </c>
      <c r="G92" s="17">
        <f t="shared" si="26"/>
        <v>5.3441721875000008</v>
      </c>
      <c r="H92" s="15">
        <f t="shared" si="27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28"/>
        <v>2033.5120000000024</v>
      </c>
      <c r="M92" s="15">
        <f t="shared" si="42"/>
        <v>5</v>
      </c>
      <c r="N92" s="15">
        <f t="shared" si="30"/>
        <v>1.488</v>
      </c>
      <c r="O92" s="72"/>
      <c r="P92" s="17">
        <f t="shared" si="40"/>
        <v>-1.6241721875000006</v>
      </c>
      <c r="Q92" s="15">
        <f t="shared" si="41"/>
        <v>1481.5120000000024</v>
      </c>
      <c r="R92" s="72"/>
      <c r="S92" s="34">
        <f t="shared" si="32"/>
        <v>-14490.702000000005</v>
      </c>
      <c r="T92" s="34">
        <f t="shared" si="33"/>
        <v>-3895.3500000000013</v>
      </c>
      <c r="U92" s="34">
        <f t="shared" si="34"/>
        <v>2504.6499999999987</v>
      </c>
      <c r="V92" s="31">
        <f t="shared" si="35"/>
        <v>19712</v>
      </c>
      <c r="W92" s="32">
        <f t="shared" si="36"/>
        <v>7.8701614996107283</v>
      </c>
      <c r="X92" s="32">
        <f t="shared" si="37"/>
        <v>2.5259893121107275</v>
      </c>
      <c r="Y92" s="32">
        <f t="shared" si="38"/>
        <v>-4.1501614996107286</v>
      </c>
      <c r="Z92" s="78">
        <f t="shared" si="39"/>
        <v>2.5552472401333532</v>
      </c>
      <c r="AA92" s="15">
        <f>SUM(L$2:L92)-SUM(AB$2:AB92)</f>
        <v>-10894.702000000005</v>
      </c>
      <c r="AB92" s="84"/>
      <c r="AC92" s="40">
        <f t="shared" si="31"/>
        <v>-2792.8775938172057</v>
      </c>
      <c r="AD92" s="81">
        <f t="shared" si="24"/>
        <v>-9192.8775938172057</v>
      </c>
    </row>
    <row r="93" spans="1:30" x14ac:dyDescent="0.25">
      <c r="A93" s="63">
        <v>43369</v>
      </c>
      <c r="B93" s="56" t="s">
        <v>212</v>
      </c>
      <c r="C93" s="46" t="s">
        <v>69</v>
      </c>
      <c r="D93" s="46">
        <v>400</v>
      </c>
      <c r="E93" s="46">
        <v>3.93</v>
      </c>
      <c r="F93" s="16">
        <f t="shared" si="25"/>
        <v>6000</v>
      </c>
      <c r="G93" s="17">
        <f t="shared" si="26"/>
        <v>5.4395456666666675</v>
      </c>
      <c r="H93" s="15">
        <f t="shared" si="27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28"/>
        <v>1337.4279999999999</v>
      </c>
      <c r="M93" s="15">
        <f t="shared" si="42"/>
        <v>5</v>
      </c>
      <c r="N93" s="15">
        <f t="shared" si="30"/>
        <v>1.5720000000000001</v>
      </c>
      <c r="O93" s="72"/>
      <c r="P93" s="17">
        <f t="shared" si="40"/>
        <v>-1.5095456666666673</v>
      </c>
      <c r="Q93" s="15">
        <f t="shared" si="41"/>
        <v>1565.4279999999999</v>
      </c>
      <c r="R93" s="72"/>
      <c r="S93" s="34">
        <f t="shared" si="32"/>
        <v>-12925.274000000005</v>
      </c>
      <c r="T93" s="34">
        <f t="shared" si="33"/>
        <v>-3288.8737913486016</v>
      </c>
      <c r="U93" s="34">
        <f t="shared" si="34"/>
        <v>2711.1262086513984</v>
      </c>
      <c r="V93" s="31">
        <f t="shared" si="35"/>
        <v>19712</v>
      </c>
      <c r="W93" s="32">
        <f t="shared" si="36"/>
        <v>7.2707791828715287</v>
      </c>
      <c r="X93" s="32">
        <f t="shared" si="37"/>
        <v>1.8312335162048612</v>
      </c>
      <c r="Y93" s="32">
        <f t="shared" si="38"/>
        <v>-3.3407791828715285</v>
      </c>
      <c r="Z93" s="78">
        <f t="shared" si="39"/>
        <v>2.2131024298513173</v>
      </c>
      <c r="AA93" s="15">
        <f>SUM(L$2:L93)-SUM(AB$2:AB93)</f>
        <v>-9557.2740000000049</v>
      </c>
      <c r="AB93" s="84"/>
      <c r="AC93" s="40">
        <f t="shared" si="31"/>
        <v>-2303.4975478371512</v>
      </c>
      <c r="AD93" s="81">
        <f t="shared" si="24"/>
        <v>-8303.4975478371507</v>
      </c>
    </row>
    <row r="94" spans="1:30" x14ac:dyDescent="0.25">
      <c r="A94" s="63">
        <v>43423</v>
      </c>
      <c r="B94" s="56" t="s">
        <v>208</v>
      </c>
      <c r="C94" s="46" t="s">
        <v>69</v>
      </c>
      <c r="D94" s="46">
        <v>400</v>
      </c>
      <c r="E94" s="46">
        <v>4.28</v>
      </c>
      <c r="F94" s="16">
        <f t="shared" si="25"/>
        <v>5600</v>
      </c>
      <c r="G94" s="17">
        <f t="shared" si="26"/>
        <v>5.5235689285714296</v>
      </c>
      <c r="H94" s="15">
        <f t="shared" si="27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28"/>
        <v>2093.2880000000005</v>
      </c>
      <c r="M94" s="15">
        <f t="shared" si="42"/>
        <v>5</v>
      </c>
      <c r="N94" s="15">
        <f t="shared" si="30"/>
        <v>1.712</v>
      </c>
      <c r="O94" s="72"/>
      <c r="P94" s="17">
        <f t="shared" si="40"/>
        <v>-1.2435689285714293</v>
      </c>
      <c r="Q94" s="15">
        <f t="shared" si="41"/>
        <v>1705.2880000000005</v>
      </c>
      <c r="R94" s="72"/>
      <c r="S94" s="34">
        <f t="shared" si="32"/>
        <v>-11219.986000000004</v>
      </c>
      <c r="T94" s="34">
        <f t="shared" si="33"/>
        <v>-2621.4920560747673</v>
      </c>
      <c r="U94" s="34">
        <f t="shared" si="34"/>
        <v>2978.5079439252327</v>
      </c>
      <c r="V94" s="31">
        <f t="shared" si="35"/>
        <v>19712</v>
      </c>
      <c r="W94" s="32">
        <f t="shared" si="36"/>
        <v>6.6180787062204374</v>
      </c>
      <c r="X94" s="32">
        <f t="shared" si="37"/>
        <v>1.0945097776490078</v>
      </c>
      <c r="Y94" s="32">
        <f t="shared" si="38"/>
        <v>-2.3380787062204371</v>
      </c>
      <c r="Z94" s="78">
        <f t="shared" si="39"/>
        <v>1.8801359960853516</v>
      </c>
      <c r="AA94" s="15">
        <f>SUM(L$2:L94)-SUM(AB$2:AB94)</f>
        <v>-7463.9860000000044</v>
      </c>
      <c r="AB94" s="84"/>
      <c r="AC94" s="40">
        <f t="shared" si="31"/>
        <v>-1626.2859829439262</v>
      </c>
      <c r="AD94" s="81">
        <f t="shared" si="24"/>
        <v>-7226.2859829439258</v>
      </c>
    </row>
    <row r="95" spans="1:30" x14ac:dyDescent="0.25">
      <c r="A95" s="63">
        <v>43427</v>
      </c>
      <c r="B95" s="56"/>
      <c r="C95" s="46" t="s">
        <v>63</v>
      </c>
      <c r="D95" s="46">
        <v>500</v>
      </c>
      <c r="E95" s="46">
        <v>3.99</v>
      </c>
      <c r="F95" s="16">
        <f t="shared" si="25"/>
        <v>6100</v>
      </c>
      <c r="G95" s="17">
        <f t="shared" si="26"/>
        <v>5.3986862295081979</v>
      </c>
      <c r="H95" s="15">
        <f t="shared" si="27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28"/>
        <v>-1629</v>
      </c>
      <c r="M95" s="15">
        <f t="shared" si="42"/>
        <v>5</v>
      </c>
      <c r="N95" s="15">
        <f t="shared" si="30"/>
        <v>0</v>
      </c>
      <c r="O95" s="72"/>
      <c r="P95" s="17">
        <f t="shared" si="40"/>
        <v>-1.4086862295081977</v>
      </c>
      <c r="Q95" s="15">
        <f t="shared" si="41"/>
        <v>-2000</v>
      </c>
      <c r="R95" s="72"/>
      <c r="S95" s="34">
        <f t="shared" si="32"/>
        <v>-13219.986000000004</v>
      </c>
      <c r="T95" s="34">
        <f t="shared" si="33"/>
        <v>-3313.2796992481212</v>
      </c>
      <c r="U95" s="34">
        <f t="shared" si="34"/>
        <v>2786.7203007518788</v>
      </c>
      <c r="V95" s="31">
        <f t="shared" si="35"/>
        <v>19712</v>
      </c>
      <c r="W95" s="32">
        <f t="shared" si="36"/>
        <v>7.0735480682010135</v>
      </c>
      <c r="X95" s="32">
        <f t="shared" si="37"/>
        <v>1.6748618386928156</v>
      </c>
      <c r="Y95" s="32">
        <f t="shared" si="38"/>
        <v>-3.0835480682010132</v>
      </c>
      <c r="Z95" s="78">
        <f t="shared" si="39"/>
        <v>2.1889530852286012</v>
      </c>
      <c r="AA95" s="15">
        <f>SUM(L$2:L95)-SUM(AB$2:AB95)</f>
        <v>-9092.9860000000044</v>
      </c>
      <c r="AB95" s="84"/>
      <c r="AC95" s="40">
        <f t="shared" si="31"/>
        <v>-2152.553761152883</v>
      </c>
      <c r="AD95" s="81">
        <f t="shared" si="24"/>
        <v>-8252.5537611528835</v>
      </c>
    </row>
    <row r="96" spans="1:30" x14ac:dyDescent="0.25">
      <c r="A96" s="152">
        <v>43495</v>
      </c>
      <c r="B96" s="56"/>
      <c r="C96" s="46" t="s">
        <v>63</v>
      </c>
      <c r="D96" s="46">
        <v>500</v>
      </c>
      <c r="E96" s="46">
        <v>3.42</v>
      </c>
      <c r="F96" s="16">
        <f t="shared" si="25"/>
        <v>6600</v>
      </c>
      <c r="G96" s="17">
        <f t="shared" si="26"/>
        <v>5.2495433333333343</v>
      </c>
      <c r="H96" s="15">
        <f t="shared" si="27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28"/>
        <v>-3482</v>
      </c>
      <c r="M96" s="15">
        <f t="shared" si="42"/>
        <v>5</v>
      </c>
      <c r="N96" s="15">
        <f t="shared" si="30"/>
        <v>0</v>
      </c>
      <c r="O96" s="72"/>
      <c r="P96" s="17">
        <f t="shared" si="40"/>
        <v>-1.8295433333333344</v>
      </c>
      <c r="Q96" s="15">
        <f t="shared" si="41"/>
        <v>-1715</v>
      </c>
      <c r="R96" s="72"/>
      <c r="S96" s="34">
        <f t="shared" si="32"/>
        <v>-14934.986000000004</v>
      </c>
      <c r="T96" s="34">
        <f t="shared" si="33"/>
        <v>-4366.9549707602355</v>
      </c>
      <c r="U96" s="34">
        <f t="shared" si="34"/>
        <v>2233.0450292397645</v>
      </c>
      <c r="V96" s="31">
        <f t="shared" si="35"/>
        <v>19712</v>
      </c>
      <c r="W96" s="32">
        <f t="shared" si="36"/>
        <v>8.827408199068385</v>
      </c>
      <c r="X96" s="32">
        <f t="shared" si="37"/>
        <v>3.5778648657350507</v>
      </c>
      <c r="Y96" s="32">
        <f t="shared" si="38"/>
        <v>-5.4074081990683851</v>
      </c>
      <c r="Z96" s="78">
        <f t="shared" si="39"/>
        <v>2.9556054237952183</v>
      </c>
      <c r="AA96" s="15">
        <f>SUM(L$2:L96)-SUM(AB$2:AB96)</f>
        <v>-12574.986000000004</v>
      </c>
      <c r="AB96" s="84"/>
      <c r="AC96" s="40">
        <f t="shared" si="31"/>
        <v>-3528.9323119883056</v>
      </c>
      <c r="AD96" s="81">
        <f t="shared" si="24"/>
        <v>-10128.932311988305</v>
      </c>
    </row>
    <row r="97" spans="1:30" x14ac:dyDescent="0.25">
      <c r="A97" s="152">
        <v>43514</v>
      </c>
      <c r="B97" s="56" t="s">
        <v>1067</v>
      </c>
      <c r="C97" s="46" t="s">
        <v>69</v>
      </c>
      <c r="D97" s="46">
        <v>400</v>
      </c>
      <c r="E97" s="46">
        <v>3.77</v>
      </c>
      <c r="F97" s="16">
        <f t="shared" si="25"/>
        <v>6200</v>
      </c>
      <c r="G97" s="17">
        <f t="shared" si="26"/>
        <v>5.3460474193548393</v>
      </c>
      <c r="H97" s="15">
        <f t="shared" si="27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28"/>
        <v>2303.4919999999984</v>
      </c>
      <c r="M97" s="15">
        <f t="shared" si="42"/>
        <v>5</v>
      </c>
      <c r="N97" s="15">
        <f t="shared" si="30"/>
        <v>1.508</v>
      </c>
      <c r="O97" s="72"/>
      <c r="P97" s="17">
        <f t="shared" si="40"/>
        <v>-1.5760474193548393</v>
      </c>
      <c r="Q97" s="15">
        <f t="shared" si="41"/>
        <v>1501.4919999999984</v>
      </c>
      <c r="R97" s="72"/>
      <c r="S97" s="34">
        <f t="shared" si="32"/>
        <v>-13433.494000000006</v>
      </c>
      <c r="T97" s="34">
        <f t="shared" si="33"/>
        <v>-3563.2610079575611</v>
      </c>
      <c r="U97" s="34">
        <f t="shared" si="34"/>
        <v>2636.7389920424389</v>
      </c>
      <c r="V97" s="31">
        <f t="shared" si="35"/>
        <v>19712</v>
      </c>
      <c r="W97" s="32">
        <f t="shared" si="36"/>
        <v>7.4759011261599806</v>
      </c>
      <c r="X97" s="32">
        <f t="shared" si="37"/>
        <v>2.1298537068051413</v>
      </c>
      <c r="Y97" s="32">
        <f t="shared" si="38"/>
        <v>-3.7059011261599806</v>
      </c>
      <c r="Z97" s="78">
        <f t="shared" si="39"/>
        <v>2.3513893558335979</v>
      </c>
      <c r="AA97" s="15">
        <f>SUM(L$2:L97)-SUM(AB$2:AB97)</f>
        <v>-10271.494000000006</v>
      </c>
      <c r="AB97" s="84"/>
      <c r="AC97" s="40">
        <f t="shared" si="31"/>
        <v>-2590.6122687002671</v>
      </c>
      <c r="AD97" s="81">
        <f t="shared" si="24"/>
        <v>-8790.612268700268</v>
      </c>
    </row>
    <row r="98" spans="1:30" x14ac:dyDescent="0.25">
      <c r="A98" s="152">
        <v>43517</v>
      </c>
      <c r="B98" s="56" t="s">
        <v>1068</v>
      </c>
      <c r="C98" s="46" t="s">
        <v>69</v>
      </c>
      <c r="D98" s="46">
        <v>400</v>
      </c>
      <c r="E98" s="46">
        <v>4.0999999999999996</v>
      </c>
      <c r="F98" s="16">
        <f t="shared" si="25"/>
        <v>5800</v>
      </c>
      <c r="G98" s="17">
        <f t="shared" si="26"/>
        <v>5.4331265517241389</v>
      </c>
      <c r="H98" s="15">
        <f t="shared" si="27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28"/>
        <v>2039.3599999999969</v>
      </c>
      <c r="M98" s="15">
        <f t="shared" si="42"/>
        <v>5</v>
      </c>
      <c r="N98" s="15">
        <f t="shared" si="30"/>
        <v>1.6399999999999997</v>
      </c>
      <c r="O98" s="72"/>
      <c r="P98" s="17">
        <f t="shared" si="40"/>
        <v>-1.3331265517241393</v>
      </c>
      <c r="Q98" s="15">
        <f t="shared" si="41"/>
        <v>1633.3600000000006</v>
      </c>
      <c r="R98" s="72"/>
      <c r="S98" s="34">
        <f t="shared" si="32"/>
        <v>-11800.134000000005</v>
      </c>
      <c r="T98" s="34">
        <f t="shared" si="33"/>
        <v>-2878.0814634146359</v>
      </c>
      <c r="U98" s="34">
        <f t="shared" si="34"/>
        <v>2921.9185365853641</v>
      </c>
      <c r="V98" s="31">
        <f t="shared" si="35"/>
        <v>19712</v>
      </c>
      <c r="W98" s="32">
        <f t="shared" si="36"/>
        <v>6.746252420519566</v>
      </c>
      <c r="X98" s="32">
        <f t="shared" si="37"/>
        <v>1.313125868795427</v>
      </c>
      <c r="Y98" s="32">
        <f t="shared" si="38"/>
        <v>-2.6462524205195663</v>
      </c>
      <c r="Z98" s="78">
        <f t="shared" si="39"/>
        <v>1.9849971610700832</v>
      </c>
      <c r="AA98" s="15">
        <f>SUM(L$2:L98)-SUM(AB$2:AB98)</f>
        <v>-8232.1340000000091</v>
      </c>
      <c r="AB98" s="84"/>
      <c r="AC98" s="40">
        <f t="shared" si="31"/>
        <v>-1884.9433982926855</v>
      </c>
      <c r="AD98" s="81">
        <f t="shared" si="24"/>
        <v>-7684.9433982926857</v>
      </c>
    </row>
    <row r="99" spans="1:30" x14ac:dyDescent="0.25">
      <c r="A99" s="152">
        <v>43521</v>
      </c>
      <c r="B99" s="56" t="s">
        <v>1069</v>
      </c>
      <c r="C99" s="46" t="s">
        <v>69</v>
      </c>
      <c r="D99" s="46">
        <v>400</v>
      </c>
      <c r="E99" s="46">
        <v>4.46</v>
      </c>
      <c r="F99" s="16">
        <f t="shared" si="25"/>
        <v>5400</v>
      </c>
      <c r="G99" s="17">
        <f t="shared" si="26"/>
        <v>5.5064662962962974</v>
      </c>
      <c r="H99" s="15">
        <f t="shared" si="27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28"/>
        <v>2081.216000000004</v>
      </c>
      <c r="M99" s="15">
        <f t="shared" si="42"/>
        <v>5</v>
      </c>
      <c r="N99" s="15">
        <f t="shared" si="30"/>
        <v>1.784</v>
      </c>
      <c r="O99" s="72"/>
      <c r="P99" s="17">
        <f t="shared" si="40"/>
        <v>-1.0464662962962974</v>
      </c>
      <c r="Q99" s="15">
        <f t="shared" si="41"/>
        <v>1777.2160000000003</v>
      </c>
      <c r="R99" s="72"/>
      <c r="S99" s="34">
        <f t="shared" si="32"/>
        <v>-10022.918000000005</v>
      </c>
      <c r="T99" s="34">
        <f t="shared" si="33"/>
        <v>-2247.2910313901357</v>
      </c>
      <c r="U99" s="34">
        <f t="shared" si="34"/>
        <v>3152.7089686098643</v>
      </c>
      <c r="V99" s="31">
        <f t="shared" si="35"/>
        <v>19712</v>
      </c>
      <c r="W99" s="32">
        <f t="shared" si="36"/>
        <v>6.2524007754168585</v>
      </c>
      <c r="X99" s="32">
        <f t="shared" si="37"/>
        <v>0.7459344791205611</v>
      </c>
      <c r="Y99" s="32">
        <f t="shared" si="38"/>
        <v>-1.7924007754168585</v>
      </c>
      <c r="Z99" s="78">
        <f t="shared" si="39"/>
        <v>1.7128127124214203</v>
      </c>
      <c r="AA99" s="15">
        <f>SUM(L$2:L99)-SUM(AB$2:AB99)</f>
        <v>-6150.9180000000051</v>
      </c>
      <c r="AB99" s="84"/>
      <c r="AC99" s="40">
        <f t="shared" si="31"/>
        <v>-1266.3884621076245</v>
      </c>
      <c r="AD99" s="81">
        <f t="shared" si="24"/>
        <v>-6666.3884621076249</v>
      </c>
    </row>
    <row r="100" spans="1:30" x14ac:dyDescent="0.25">
      <c r="A100" s="152">
        <v>43521</v>
      </c>
      <c r="B100" s="56" t="s">
        <v>1070</v>
      </c>
      <c r="C100" s="46" t="s">
        <v>69</v>
      </c>
      <c r="D100" s="46">
        <v>400</v>
      </c>
      <c r="E100" s="46">
        <v>4.7300000000000004</v>
      </c>
      <c r="F100" s="16">
        <f t="shared" si="25"/>
        <v>5000</v>
      </c>
      <c r="G100" s="17">
        <f t="shared" si="26"/>
        <v>5.5699620000000012</v>
      </c>
      <c r="H100" s="15">
        <f t="shared" si="27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28"/>
        <v>1451.1080000000038</v>
      </c>
      <c r="M100" s="15">
        <f t="shared" si="42"/>
        <v>5</v>
      </c>
      <c r="N100" s="15">
        <f t="shared" si="30"/>
        <v>1.8920000000000001</v>
      </c>
      <c r="O100" s="72"/>
      <c r="P100" s="17">
        <f t="shared" si="40"/>
        <v>-0.83996200000000076</v>
      </c>
      <c r="Q100" s="15">
        <f t="shared" si="41"/>
        <v>1885.1080000000002</v>
      </c>
      <c r="R100" s="72"/>
      <c r="S100" s="34">
        <f t="shared" si="32"/>
        <v>-8137.8100000000049</v>
      </c>
      <c r="T100" s="34">
        <f t="shared" si="33"/>
        <v>-1720.4672304439755</v>
      </c>
      <c r="U100" s="34">
        <f t="shared" si="34"/>
        <v>3279.5327695560245</v>
      </c>
      <c r="V100" s="31">
        <f t="shared" si="35"/>
        <v>19712</v>
      </c>
      <c r="W100" s="32">
        <f t="shared" si="36"/>
        <v>6.0106122991015472</v>
      </c>
      <c r="X100" s="32">
        <f t="shared" si="37"/>
        <v>0.44065029910154596</v>
      </c>
      <c r="Y100" s="32">
        <f t="shared" si="38"/>
        <v>-1.2806122991015467</v>
      </c>
      <c r="Z100" s="78">
        <f t="shared" si="39"/>
        <v>1.5246074216471051</v>
      </c>
      <c r="AA100" s="15">
        <f>SUM(L$2:L100)-SUM(AB$2:AB100)</f>
        <v>-4699.8100000000013</v>
      </c>
      <c r="AB100" s="84"/>
      <c r="AC100" s="40">
        <f t="shared" si="31"/>
        <v>-887.46513636363659</v>
      </c>
      <c r="AD100" s="81">
        <f t="shared" si="24"/>
        <v>-5887.4651363636367</v>
      </c>
    </row>
    <row r="101" spans="1:30" x14ac:dyDescent="0.25">
      <c r="A101" s="152">
        <v>43530</v>
      </c>
      <c r="B101" s="56" t="s">
        <v>1071</v>
      </c>
      <c r="C101" s="46" t="s">
        <v>69</v>
      </c>
      <c r="D101" s="46">
        <v>400</v>
      </c>
      <c r="E101" s="46">
        <v>4.92</v>
      </c>
      <c r="F101" s="16">
        <f t="shared" si="25"/>
        <v>4600</v>
      </c>
      <c r="G101" s="17">
        <f t="shared" si="26"/>
        <v>5.6279952173913053</v>
      </c>
      <c r="H101" s="15">
        <f t="shared" si="27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28"/>
        <v>943.03199999999561</v>
      </c>
      <c r="M101" s="15">
        <f t="shared" si="42"/>
        <v>5</v>
      </c>
      <c r="N101" s="15">
        <f t="shared" si="30"/>
        <v>1.968</v>
      </c>
      <c r="O101" s="72"/>
      <c r="P101" s="17">
        <f t="shared" si="40"/>
        <v>-0.70799521739130533</v>
      </c>
      <c r="Q101" s="15">
        <f t="shared" si="41"/>
        <v>1961.0319999999992</v>
      </c>
      <c r="R101" s="72"/>
      <c r="S101" s="34">
        <f t="shared" si="32"/>
        <v>-6176.7780000000057</v>
      </c>
      <c r="T101" s="34">
        <f t="shared" si="33"/>
        <v>-1255.4426829268305</v>
      </c>
      <c r="U101" s="34">
        <f t="shared" si="34"/>
        <v>3344.5573170731695</v>
      </c>
      <c r="V101" s="31">
        <f t="shared" si="35"/>
        <v>19712</v>
      </c>
      <c r="W101" s="32">
        <f t="shared" si="36"/>
        <v>5.8937545783338585</v>
      </c>
      <c r="X101" s="32">
        <f t="shared" si="37"/>
        <v>0.26575936094255326</v>
      </c>
      <c r="Y101" s="32">
        <f t="shared" si="38"/>
        <v>-0.97375457833385859</v>
      </c>
      <c r="Z101" s="78">
        <f t="shared" si="39"/>
        <v>1.3753688646680069</v>
      </c>
      <c r="AA101" s="15">
        <f>SUM(L$2:L101)-SUM(AB$2:AB101)</f>
        <v>-3756.7780000000057</v>
      </c>
      <c r="AB101" s="84"/>
      <c r="AC101" s="40">
        <f t="shared" si="31"/>
        <v>-661.61577459349712</v>
      </c>
      <c r="AD101" s="81">
        <f t="shared" si="24"/>
        <v>-5261.615774593497</v>
      </c>
    </row>
    <row r="102" spans="1:30" x14ac:dyDescent="0.25">
      <c r="A102" s="152">
        <v>43549</v>
      </c>
      <c r="B102" s="85"/>
      <c r="C102" s="46" t="s">
        <v>63</v>
      </c>
      <c r="D102" s="46">
        <v>500</v>
      </c>
      <c r="E102" s="46">
        <v>4.6900000000000004</v>
      </c>
      <c r="F102" s="16">
        <f t="shared" si="25"/>
        <v>5100</v>
      </c>
      <c r="G102" s="17">
        <f t="shared" si="26"/>
        <v>5.5370152941176478</v>
      </c>
      <c r="H102" s="15">
        <f t="shared" si="27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28"/>
        <v>-1062.9999999999964</v>
      </c>
      <c r="M102" s="15">
        <f t="shared" si="42"/>
        <v>5</v>
      </c>
      <c r="N102" s="15">
        <f t="shared" si="30"/>
        <v>0</v>
      </c>
      <c r="O102" s="72"/>
      <c r="P102" s="17">
        <f t="shared" si="40"/>
        <v>-0.84701529411764742</v>
      </c>
      <c r="Q102" s="15">
        <f t="shared" si="41"/>
        <v>-2350</v>
      </c>
      <c r="R102" s="72"/>
      <c r="S102" s="34">
        <f t="shared" si="32"/>
        <v>-8526.7780000000057</v>
      </c>
      <c r="T102" s="34">
        <f t="shared" si="33"/>
        <v>-1818.0763326226024</v>
      </c>
      <c r="U102" s="34">
        <f t="shared" si="34"/>
        <v>3281.9236673773976</v>
      </c>
      <c r="V102" s="31">
        <f t="shared" si="35"/>
        <v>19712</v>
      </c>
      <c r="W102" s="32">
        <f t="shared" si="36"/>
        <v>6.0062335379518323</v>
      </c>
      <c r="X102" s="32">
        <f t="shared" si="37"/>
        <v>0.46921824383418453</v>
      </c>
      <c r="Y102" s="32">
        <f t="shared" si="38"/>
        <v>-1.316233537951832</v>
      </c>
      <c r="Z102" s="78">
        <f t="shared" si="39"/>
        <v>1.5539666722582359</v>
      </c>
      <c r="AA102" s="15">
        <f>SUM(L$2:L102)-SUM(AB$2:AB102)</f>
        <v>-4819.7780000000021</v>
      </c>
      <c r="AB102" s="84"/>
      <c r="AC102" s="40">
        <f t="shared" si="31"/>
        <v>-920.60087654584254</v>
      </c>
      <c r="AD102" s="81">
        <f t="shared" si="24"/>
        <v>-6020.6008765458428</v>
      </c>
    </row>
    <row r="103" spans="1:30" x14ac:dyDescent="0.25">
      <c r="A103" s="152">
        <v>43557</v>
      </c>
      <c r="B103" s="56" t="s">
        <v>1072</v>
      </c>
      <c r="C103" s="46" t="s">
        <v>69</v>
      </c>
      <c r="D103" s="46">
        <v>400</v>
      </c>
      <c r="E103" s="46">
        <v>4.99</v>
      </c>
      <c r="F103" s="16">
        <f>IF(C103="买",F102+D103,F102-D103)</f>
        <v>4700</v>
      </c>
      <c r="G103" s="17">
        <f t="shared" si="26"/>
        <v>5.5850582978723411</v>
      </c>
      <c r="H103" s="15">
        <f t="shared" si="27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28"/>
        <v>1523.0039999999972</v>
      </c>
      <c r="M103" s="15">
        <f t="shared" si="42"/>
        <v>5</v>
      </c>
      <c r="N103" s="15">
        <f t="shared" si="30"/>
        <v>1.996</v>
      </c>
      <c r="O103" s="72"/>
      <c r="P103" s="17">
        <f t="shared" si="40"/>
        <v>-0.59505829787234088</v>
      </c>
      <c r="Q103" s="15">
        <f t="shared" si="41"/>
        <v>1989.0040000000008</v>
      </c>
      <c r="R103" s="72"/>
      <c r="S103" s="34">
        <f t="shared" si="32"/>
        <v>-6537.7740000000049</v>
      </c>
      <c r="T103" s="34">
        <f t="shared" si="33"/>
        <v>-1310.1751503006021</v>
      </c>
      <c r="U103" s="34">
        <f t="shared" si="34"/>
        <v>3389.8248496993979</v>
      </c>
      <c r="V103" s="31">
        <f t="shared" si="35"/>
        <v>19712</v>
      </c>
      <c r="W103" s="32">
        <f t="shared" si="36"/>
        <v>5.8150497072873888</v>
      </c>
      <c r="X103" s="32">
        <f t="shared" si="37"/>
        <v>0.2299914094150477</v>
      </c>
      <c r="Y103" s="32">
        <f t="shared" si="38"/>
        <v>-0.82504970728738858</v>
      </c>
      <c r="Z103" s="78">
        <f t="shared" si="39"/>
        <v>1.3865023145419404</v>
      </c>
      <c r="AA103" s="15">
        <f>SUM(L$2:L103)-SUM(AB$2:AB103)</f>
        <v>-3296.7740000000049</v>
      </c>
      <c r="AB103" s="84"/>
      <c r="AC103" s="40">
        <f t="shared" si="31"/>
        <v>-560.19551362725554</v>
      </c>
      <c r="AD103" s="81">
        <f t="shared" si="24"/>
        <v>-5260.1955136272554</v>
      </c>
    </row>
    <row r="104" spans="1:30" x14ac:dyDescent="0.25">
      <c r="A104" s="152">
        <v>43558</v>
      </c>
      <c r="B104" s="56"/>
      <c r="C104" s="46" t="s">
        <v>63</v>
      </c>
      <c r="D104" s="46">
        <v>500</v>
      </c>
      <c r="E104" s="46">
        <v>4.8499999999999996</v>
      </c>
      <c r="F104" s="16">
        <f t="shared" si="25"/>
        <v>5200</v>
      </c>
      <c r="G104" s="17">
        <f t="shared" si="26"/>
        <v>5.5153411538461548</v>
      </c>
      <c r="H104" s="15">
        <f t="shared" si="27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28"/>
        <v>-663.00000000000364</v>
      </c>
      <c r="M104" s="15">
        <f t="shared" si="42"/>
        <v>5</v>
      </c>
      <c r="N104" s="15">
        <f t="shared" si="30"/>
        <v>0</v>
      </c>
      <c r="O104" s="72"/>
      <c r="P104" s="17">
        <f t="shared" si="40"/>
        <v>-0.66534115384615511</v>
      </c>
      <c r="Q104" s="15">
        <f t="shared" si="41"/>
        <v>-2430</v>
      </c>
      <c r="R104" s="72"/>
      <c r="S104" s="34">
        <f t="shared" si="32"/>
        <v>-8967.7740000000049</v>
      </c>
      <c r="T104" s="34">
        <f t="shared" si="33"/>
        <v>-1849.0255670103104</v>
      </c>
      <c r="U104" s="34">
        <f t="shared" si="34"/>
        <v>3350.9744329896894</v>
      </c>
      <c r="V104" s="31">
        <f t="shared" si="35"/>
        <v>19712</v>
      </c>
      <c r="W104" s="32">
        <f t="shared" si="36"/>
        <v>5.8824680385320782</v>
      </c>
      <c r="X104" s="32">
        <f t="shared" si="37"/>
        <v>0.36712688468592347</v>
      </c>
      <c r="Y104" s="32">
        <f t="shared" si="38"/>
        <v>-1.0324680385320786</v>
      </c>
      <c r="Z104" s="78">
        <f t="shared" si="39"/>
        <v>1.5517874289958808</v>
      </c>
      <c r="AA104" s="15">
        <f>SUM(L$2:L104)-SUM(AB$2:AB104)</f>
        <v>-3959.7740000000085</v>
      </c>
      <c r="AB104" s="84"/>
      <c r="AC104" s="40">
        <f t="shared" si="31"/>
        <v>-712.99878618556886</v>
      </c>
      <c r="AD104" s="81">
        <f t="shared" si="24"/>
        <v>-5912.9987861855689</v>
      </c>
    </row>
    <row r="105" spans="1:30" x14ac:dyDescent="0.25">
      <c r="A105" s="152">
        <v>43559</v>
      </c>
      <c r="B105" s="56" t="s">
        <v>1073</v>
      </c>
      <c r="C105" s="46" t="s">
        <v>69</v>
      </c>
      <c r="D105" s="46">
        <v>400</v>
      </c>
      <c r="E105" s="46">
        <v>5.13</v>
      </c>
      <c r="F105" s="16">
        <f t="shared" si="25"/>
        <v>4800</v>
      </c>
      <c r="G105" s="17">
        <f t="shared" si="26"/>
        <v>5.5489220833333341</v>
      </c>
      <c r="H105" s="15">
        <f t="shared" si="27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28"/>
        <v>1448.948000000004</v>
      </c>
      <c r="M105" s="15">
        <f t="shared" si="42"/>
        <v>5</v>
      </c>
      <c r="N105" s="15">
        <f t="shared" si="30"/>
        <v>2.052</v>
      </c>
      <c r="O105" s="72"/>
      <c r="P105" s="17">
        <f t="shared" si="40"/>
        <v>-0.41892208333333425</v>
      </c>
      <c r="Q105" s="15">
        <f t="shared" si="41"/>
        <v>2044.9480000000003</v>
      </c>
      <c r="R105" s="72"/>
      <c r="S105" s="34">
        <f t="shared" si="32"/>
        <v>-6922.8260000000046</v>
      </c>
      <c r="T105" s="34">
        <f t="shared" si="33"/>
        <v>-1349.4787524366482</v>
      </c>
      <c r="U105" s="34">
        <f t="shared" si="34"/>
        <v>3450.5212475633516</v>
      </c>
      <c r="V105" s="31">
        <f t="shared" si="35"/>
        <v>19712</v>
      </c>
      <c r="W105" s="32">
        <f t="shared" si="36"/>
        <v>5.7127600689084259</v>
      </c>
      <c r="X105" s="32">
        <f t="shared" si="37"/>
        <v>0.16383798557509177</v>
      </c>
      <c r="Y105" s="32">
        <f t="shared" si="38"/>
        <v>-0.58276006890842602</v>
      </c>
      <c r="Z105" s="78">
        <f t="shared" si="39"/>
        <v>1.3910941726238051</v>
      </c>
      <c r="AA105" s="15">
        <f>SUM(L$2:L105)-SUM(AB$2:AB105)</f>
        <v>-2510.8260000000046</v>
      </c>
      <c r="AB105" s="84"/>
      <c r="AC105" s="40">
        <f t="shared" si="31"/>
        <v>-391.77789220272996</v>
      </c>
      <c r="AD105" s="81">
        <f t="shared" si="24"/>
        <v>-5191.7778922027301</v>
      </c>
    </row>
    <row r="106" spans="1:30" x14ac:dyDescent="0.25">
      <c r="A106" s="152">
        <v>43565</v>
      </c>
      <c r="B106" s="56"/>
      <c r="C106" s="302" t="s">
        <v>1074</v>
      </c>
      <c r="D106" s="46">
        <v>500</v>
      </c>
      <c r="E106" s="46">
        <v>4.87</v>
      </c>
      <c r="F106" s="16">
        <f t="shared" si="25"/>
        <v>5300</v>
      </c>
      <c r="G106" s="17">
        <f t="shared" si="26"/>
        <v>5.4858162264150954</v>
      </c>
      <c r="H106" s="15">
        <f t="shared" si="27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28"/>
        <v>-1253</v>
      </c>
      <c r="M106" s="15">
        <f t="shared" si="42"/>
        <v>5</v>
      </c>
      <c r="N106" s="15">
        <f t="shared" si="30"/>
        <v>0</v>
      </c>
      <c r="O106" s="72"/>
      <c r="P106" s="17">
        <f t="shared" si="40"/>
        <v>-0.61581622641509526</v>
      </c>
      <c r="Q106" s="15">
        <f t="shared" si="41"/>
        <v>-2440</v>
      </c>
      <c r="R106" s="72"/>
      <c r="S106" s="34">
        <f t="shared" si="32"/>
        <v>-9362.8260000000046</v>
      </c>
      <c r="T106" s="34">
        <f t="shared" si="33"/>
        <v>-1922.5515400410686</v>
      </c>
      <c r="U106" s="34">
        <f t="shared" si="34"/>
        <v>3377.4484599589314</v>
      </c>
      <c r="V106" s="31">
        <f t="shared" si="35"/>
        <v>19712</v>
      </c>
      <c r="W106" s="32">
        <f t="shared" si="36"/>
        <v>5.8363584918301585</v>
      </c>
      <c r="X106" s="32">
        <f t="shared" si="37"/>
        <v>0.35054226541506317</v>
      </c>
      <c r="Y106" s="32">
        <f t="shared" si="38"/>
        <v>-0.96635849183015843</v>
      </c>
      <c r="Z106" s="78">
        <f t="shared" si="39"/>
        <v>1.5692319402749513</v>
      </c>
      <c r="AA106" s="15">
        <f>SUM(L$2:L106)-SUM(AB$2:AB106)</f>
        <v>-3763.8260000000046</v>
      </c>
      <c r="AB106" s="84"/>
      <c r="AC106" s="40">
        <f t="shared" si="31"/>
        <v>-669.85504866529868</v>
      </c>
      <c r="AD106" s="81">
        <f t="shared" si="24"/>
        <v>-5969.8550486652985</v>
      </c>
    </row>
    <row r="107" spans="1:30" x14ac:dyDescent="0.25">
      <c r="A107" s="152">
        <v>43565</v>
      </c>
      <c r="B107" s="56"/>
      <c r="C107" s="302" t="s">
        <v>1074</v>
      </c>
      <c r="D107" s="46">
        <v>500</v>
      </c>
      <c r="E107" s="46">
        <v>4.87</v>
      </c>
      <c r="F107" s="16">
        <f t="shared" si="25"/>
        <v>5800</v>
      </c>
      <c r="G107" s="17">
        <f t="shared" si="26"/>
        <v>5.4335906896551736</v>
      </c>
      <c r="H107" s="15">
        <f t="shared" si="27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28"/>
        <v>-5</v>
      </c>
      <c r="M107" s="15">
        <f t="shared" si="42"/>
        <v>5</v>
      </c>
      <c r="N107" s="15">
        <f t="shared" si="30"/>
        <v>0</v>
      </c>
      <c r="O107" s="72"/>
      <c r="P107" s="17">
        <f t="shared" si="40"/>
        <v>-0.56359068965517345</v>
      </c>
      <c r="Q107" s="15">
        <f t="shared" si="41"/>
        <v>-2440</v>
      </c>
      <c r="R107" s="72"/>
      <c r="S107" s="34">
        <f t="shared" si="32"/>
        <v>-11802.826000000005</v>
      </c>
      <c r="T107" s="34">
        <f t="shared" si="33"/>
        <v>-2423.5782340862434</v>
      </c>
      <c r="U107" s="34">
        <f t="shared" si="34"/>
        <v>3376.4217659137566</v>
      </c>
      <c r="V107" s="31">
        <f t="shared" si="35"/>
        <v>19712</v>
      </c>
      <c r="W107" s="32">
        <f t="shared" si="36"/>
        <v>5.8381331973985091</v>
      </c>
      <c r="X107" s="32">
        <f t="shared" si="37"/>
        <v>0.40454250774333556</v>
      </c>
      <c r="Y107" s="32">
        <f t="shared" si="38"/>
        <v>-0.968133197398509</v>
      </c>
      <c r="Z107" s="78">
        <f t="shared" si="39"/>
        <v>1.7177948734228567</v>
      </c>
      <c r="AA107" s="15">
        <f>SUM(L$2:L107)-SUM(AB$2:AB107)</f>
        <v>-3768.8260000000046</v>
      </c>
      <c r="AB107" s="84"/>
      <c r="AC107" s="40">
        <f t="shared" si="31"/>
        <v>-670.88122936345064</v>
      </c>
      <c r="AD107" s="81">
        <f t="shared" si="24"/>
        <v>-6470.881229363451</v>
      </c>
    </row>
    <row r="108" spans="1:30" x14ac:dyDescent="0.25">
      <c r="A108" s="152">
        <v>43570</v>
      </c>
      <c r="B108" s="56" t="s">
        <v>1075</v>
      </c>
      <c r="C108" s="46" t="s">
        <v>69</v>
      </c>
      <c r="D108" s="46">
        <v>400</v>
      </c>
      <c r="E108" s="46">
        <v>5.04</v>
      </c>
      <c r="F108" s="16">
        <f t="shared" si="25"/>
        <v>5400</v>
      </c>
      <c r="G108" s="17">
        <f t="shared" si="26"/>
        <v>5.464044814814816</v>
      </c>
      <c r="H108" s="15">
        <f t="shared" si="27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28"/>
        <v>978.98400000000038</v>
      </c>
      <c r="M108" s="15">
        <f t="shared" si="42"/>
        <v>5</v>
      </c>
      <c r="N108" s="15">
        <f t="shared" si="30"/>
        <v>2.016</v>
      </c>
      <c r="O108" s="72"/>
      <c r="P108" s="17">
        <f t="shared" si="40"/>
        <v>-0.42404481481481593</v>
      </c>
      <c r="Q108" s="15">
        <f t="shared" si="41"/>
        <v>2008.9840000000004</v>
      </c>
      <c r="R108" s="72"/>
      <c r="S108" s="34">
        <f t="shared" si="32"/>
        <v>-9793.8420000000042</v>
      </c>
      <c r="T108" s="34">
        <f t="shared" si="33"/>
        <v>-1943.2226190476199</v>
      </c>
      <c r="U108" s="34">
        <f t="shared" si="34"/>
        <v>3456.7773809523801</v>
      </c>
      <c r="V108" s="31">
        <f t="shared" si="35"/>
        <v>19712</v>
      </c>
      <c r="W108" s="32">
        <f t="shared" si="36"/>
        <v>5.7024210204040182</v>
      </c>
      <c r="X108" s="32">
        <f t="shared" si="37"/>
        <v>0.23837620558920225</v>
      </c>
      <c r="Y108" s="32">
        <f t="shared" si="38"/>
        <v>-0.66242102040401818</v>
      </c>
      <c r="Z108" s="78">
        <f t="shared" si="39"/>
        <v>1.5621486155733411</v>
      </c>
      <c r="AA108" s="15">
        <f>SUM(L$2:L108)-SUM(AB$2:AB108)</f>
        <v>-2789.8420000000042</v>
      </c>
      <c r="AB108" s="84"/>
      <c r="AC108" s="40">
        <f t="shared" si="31"/>
        <v>-454.10656329365162</v>
      </c>
      <c r="AD108" s="81">
        <f t="shared" si="24"/>
        <v>-5854.1065632936516</v>
      </c>
    </row>
    <row r="109" spans="1:30" x14ac:dyDescent="0.25">
      <c r="A109" s="152">
        <v>43571</v>
      </c>
      <c r="B109" s="56" t="s">
        <v>1076</v>
      </c>
      <c r="C109" s="46" t="s">
        <v>69</v>
      </c>
      <c r="D109" s="46">
        <v>400</v>
      </c>
      <c r="E109" s="46">
        <v>5.13</v>
      </c>
      <c r="F109" s="16">
        <f t="shared" si="25"/>
        <v>5000</v>
      </c>
      <c r="G109" s="17">
        <f t="shared" si="26"/>
        <v>5.4921788000000005</v>
      </c>
      <c r="H109" s="15">
        <f t="shared" si="27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28"/>
        <v>478.94800000000032</v>
      </c>
      <c r="M109" s="15">
        <f t="shared" si="42"/>
        <v>5</v>
      </c>
      <c r="N109" s="15">
        <f t="shared" si="30"/>
        <v>2.052</v>
      </c>
      <c r="O109" s="72"/>
      <c r="P109" s="17">
        <f t="shared" si="40"/>
        <v>-0.36217880000000058</v>
      </c>
      <c r="Q109" s="15">
        <f t="shared" si="41"/>
        <v>2044.9480000000003</v>
      </c>
      <c r="R109" s="72"/>
      <c r="S109" s="34">
        <f t="shared" si="32"/>
        <v>-7748.8940000000039</v>
      </c>
      <c r="T109" s="34">
        <f t="shared" si="33"/>
        <v>-1510.5056530214433</v>
      </c>
      <c r="U109" s="34">
        <f t="shared" si="34"/>
        <v>3489.4943469785567</v>
      </c>
      <c r="V109" s="31">
        <f t="shared" si="35"/>
        <v>19712</v>
      </c>
      <c r="W109" s="32">
        <f t="shared" si="36"/>
        <v>5.6489559918811736</v>
      </c>
      <c r="X109" s="32">
        <f t="shared" si="37"/>
        <v>0.15677719188117312</v>
      </c>
      <c r="Y109" s="32">
        <f t="shared" si="38"/>
        <v>-0.51895599188117369</v>
      </c>
      <c r="Z109" s="78">
        <f t="shared" si="39"/>
        <v>1.4328723599536255</v>
      </c>
      <c r="AA109" s="15">
        <f>SUM(L$2:L109)-SUM(AB$2:AB109)</f>
        <v>-2310.8940000000039</v>
      </c>
      <c r="AB109" s="84"/>
      <c r="AC109" s="40">
        <f t="shared" si="31"/>
        <v>-352.82427933723278</v>
      </c>
      <c r="AD109" s="81">
        <f t="shared" si="24"/>
        <v>-5352.8242793372328</v>
      </c>
    </row>
    <row r="110" spans="1:30" x14ac:dyDescent="0.25">
      <c r="A110" s="152">
        <v>43579</v>
      </c>
      <c r="B110" s="85"/>
      <c r="C110" s="302" t="s">
        <v>1074</v>
      </c>
      <c r="D110" s="46">
        <v>500</v>
      </c>
      <c r="E110" s="46">
        <v>4.6100000000000003</v>
      </c>
      <c r="F110" s="16">
        <f t="shared" si="25"/>
        <v>5500</v>
      </c>
      <c r="G110" s="17">
        <f t="shared" si="26"/>
        <v>5.412889818181819</v>
      </c>
      <c r="H110" s="15">
        <f t="shared" si="27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28"/>
        <v>-2605</v>
      </c>
      <c r="M110" s="15">
        <f t="shared" si="42"/>
        <v>5</v>
      </c>
      <c r="N110" s="15">
        <f t="shared" si="30"/>
        <v>0</v>
      </c>
      <c r="O110" s="72"/>
      <c r="P110" s="17">
        <f t="shared" si="40"/>
        <v>-0.8028898181818187</v>
      </c>
      <c r="Q110" s="15">
        <f t="shared" si="41"/>
        <v>-2310</v>
      </c>
      <c r="R110" s="72"/>
      <c r="S110" s="34">
        <f t="shared" si="32"/>
        <v>-10058.894000000004</v>
      </c>
      <c r="T110" s="34">
        <f t="shared" si="33"/>
        <v>-2181.9726681127991</v>
      </c>
      <c r="U110" s="34">
        <f t="shared" si="34"/>
        <v>3318.0273318872009</v>
      </c>
      <c r="V110" s="31">
        <f t="shared" si="35"/>
        <v>19712</v>
      </c>
      <c r="W110" s="32">
        <f t="shared" si="36"/>
        <v>5.9408793322954239</v>
      </c>
      <c r="X110" s="32">
        <f t="shared" si="37"/>
        <v>0.52798951411360484</v>
      </c>
      <c r="Y110" s="32">
        <f t="shared" si="38"/>
        <v>-1.3308793322954235</v>
      </c>
      <c r="Z110" s="78">
        <f t="shared" si="39"/>
        <v>1.657611420841357</v>
      </c>
      <c r="AA110" s="15">
        <f>SUM(L$2:L110)-SUM(AB$2:AB110)</f>
        <v>-4915.8940000000039</v>
      </c>
      <c r="AB110" s="84"/>
      <c r="AC110" s="40">
        <f t="shared" si="31"/>
        <v>-957.41562971800522</v>
      </c>
      <c r="AD110" s="81">
        <f t="shared" si="24"/>
        <v>-6457.4156297180052</v>
      </c>
    </row>
    <row r="111" spans="1:30" x14ac:dyDescent="0.25">
      <c r="A111" s="152">
        <v>43591</v>
      </c>
      <c r="B111" s="85"/>
      <c r="C111" s="302" t="s">
        <v>1074</v>
      </c>
      <c r="D111" s="46">
        <v>500</v>
      </c>
      <c r="E111" s="46">
        <v>4.22</v>
      </c>
      <c r="F111" s="16">
        <f t="shared" si="25"/>
        <v>6000</v>
      </c>
      <c r="G111" s="17">
        <f t="shared" si="26"/>
        <v>5.3143156666666673</v>
      </c>
      <c r="H111" s="15">
        <f t="shared" si="27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28"/>
        <v>-2150</v>
      </c>
      <c r="M111" s="15">
        <f t="shared" si="42"/>
        <v>5</v>
      </c>
      <c r="N111" s="15">
        <f t="shared" si="30"/>
        <v>0</v>
      </c>
      <c r="O111" s="72"/>
      <c r="P111" s="17">
        <f t="shared" si="40"/>
        <v>-1.0943156666666676</v>
      </c>
      <c r="Q111" s="15">
        <f t="shared" si="41"/>
        <v>-2115</v>
      </c>
      <c r="R111" s="72"/>
      <c r="S111" s="34">
        <f t="shared" si="32"/>
        <v>-12173.894000000004</v>
      </c>
      <c r="T111" s="34">
        <f t="shared" si="33"/>
        <v>-2884.8090047393375</v>
      </c>
      <c r="U111" s="34">
        <f t="shared" si="34"/>
        <v>3115.1909952606625</v>
      </c>
      <c r="V111" s="31">
        <f t="shared" si="35"/>
        <v>19712</v>
      </c>
      <c r="W111" s="32">
        <f t="shared" si="36"/>
        <v>6.3277019065569702</v>
      </c>
      <c r="X111" s="32">
        <f t="shared" si="37"/>
        <v>1.0133862398903029</v>
      </c>
      <c r="Y111" s="32">
        <f t="shared" si="38"/>
        <v>-2.1077019065569704</v>
      </c>
      <c r="Z111" s="78">
        <f t="shared" si="39"/>
        <v>1.9260456290250518</v>
      </c>
      <c r="AA111" s="15">
        <f>SUM(L$2:L111)-SUM(AB$2:AB111)</f>
        <v>-7065.8940000000039</v>
      </c>
      <c r="AB111" s="84"/>
      <c r="AC111" s="40">
        <f t="shared" si="31"/>
        <v>-1555.1211026066362</v>
      </c>
      <c r="AD111" s="81">
        <f t="shared" si="24"/>
        <v>-7555.1211026066358</v>
      </c>
    </row>
    <row r="112" spans="1:30" x14ac:dyDescent="0.25">
      <c r="A112" s="152">
        <v>43592</v>
      </c>
      <c r="B112" s="56"/>
      <c r="C112" s="302" t="s">
        <v>1074</v>
      </c>
      <c r="D112" s="46">
        <v>500</v>
      </c>
      <c r="E112" s="46">
        <v>4.0999999999999996</v>
      </c>
      <c r="F112" s="16">
        <f t="shared" si="25"/>
        <v>6500</v>
      </c>
      <c r="G112" s="17">
        <f t="shared" si="26"/>
        <v>5.2216760000000004</v>
      </c>
      <c r="H112" s="15">
        <f t="shared" si="27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28"/>
        <v>-725</v>
      </c>
      <c r="M112" s="15">
        <f t="shared" si="42"/>
        <v>5</v>
      </c>
      <c r="N112" s="15">
        <f t="shared" si="30"/>
        <v>0</v>
      </c>
      <c r="O112" s="72"/>
      <c r="P112" s="17">
        <f t="shared" si="40"/>
        <v>-1.1216760000000008</v>
      </c>
      <c r="Q112" s="15">
        <f t="shared" si="41"/>
        <v>-2054.9999999999964</v>
      </c>
      <c r="R112" s="72"/>
      <c r="S112" s="34">
        <f t="shared" si="32"/>
        <v>-14228.894</v>
      </c>
      <c r="T112" s="34">
        <f t="shared" si="33"/>
        <v>-3470.4619512195127</v>
      </c>
      <c r="U112" s="34">
        <f t="shared" si="34"/>
        <v>3029.5380487804873</v>
      </c>
      <c r="V112" s="31">
        <f t="shared" si="35"/>
        <v>19712</v>
      </c>
      <c r="W112" s="32">
        <f t="shared" si="36"/>
        <v>6.5066025521398831</v>
      </c>
      <c r="X112" s="32">
        <f t="shared" si="37"/>
        <v>1.2849265521398827</v>
      </c>
      <c r="Y112" s="32">
        <f t="shared" si="38"/>
        <v>-2.4066025521398835</v>
      </c>
      <c r="Z112" s="78">
        <f t="shared" si="39"/>
        <v>2.1455416289016456</v>
      </c>
      <c r="AA112" s="15">
        <f>SUM(L$2:L112)-SUM(AB$2:AB112)</f>
        <v>-7790.8940000000039</v>
      </c>
      <c r="AB112" s="84"/>
      <c r="AC112" s="40">
        <f t="shared" si="31"/>
        <v>-1777.3776958536598</v>
      </c>
      <c r="AD112" s="81">
        <f t="shared" si="24"/>
        <v>-8277.37769585366</v>
      </c>
    </row>
    <row r="113" spans="1:30" x14ac:dyDescent="0.25">
      <c r="A113" s="152">
        <v>43635</v>
      </c>
      <c r="B113" s="56"/>
      <c r="C113" s="302" t="s">
        <v>1074</v>
      </c>
      <c r="D113" s="46">
        <v>500</v>
      </c>
      <c r="E113" s="46">
        <v>3.88</v>
      </c>
      <c r="F113" s="16">
        <f t="shared" si="25"/>
        <v>7000</v>
      </c>
      <c r="G113" s="17">
        <f t="shared" si="26"/>
        <v>5.1265562857142859</v>
      </c>
      <c r="H113" s="15">
        <f t="shared" si="27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28"/>
        <v>-1434.9999999999964</v>
      </c>
      <c r="M113" s="15">
        <f t="shared" si="42"/>
        <v>5</v>
      </c>
      <c r="N113" s="15">
        <f t="shared" si="30"/>
        <v>0</v>
      </c>
      <c r="O113" s="72"/>
      <c r="P113" s="17">
        <f t="shared" si="40"/>
        <v>-1.246556285714286</v>
      </c>
      <c r="Q113" s="15">
        <f t="shared" si="41"/>
        <v>-1945</v>
      </c>
      <c r="R113" s="72"/>
      <c r="S113" s="34">
        <f t="shared" si="32"/>
        <v>-16173.894</v>
      </c>
      <c r="T113" s="34">
        <f t="shared" si="33"/>
        <v>-4168.5293814432989</v>
      </c>
      <c r="U113" s="34">
        <f t="shared" si="34"/>
        <v>2831.4706185567011</v>
      </c>
      <c r="V113" s="31">
        <f t="shared" si="35"/>
        <v>19712</v>
      </c>
      <c r="W113" s="32">
        <f t="shared" si="36"/>
        <v>6.9617533273390952</v>
      </c>
      <c r="X113" s="32">
        <f t="shared" si="37"/>
        <v>1.8351970416248093</v>
      </c>
      <c r="Y113" s="32">
        <f t="shared" si="38"/>
        <v>-3.0817533273390953</v>
      </c>
      <c r="Z113" s="78">
        <f t="shared" si="39"/>
        <v>2.4722135395380311</v>
      </c>
      <c r="AA113" s="15">
        <f>SUM(L$2:L113)-SUM(AB$2:AB113)</f>
        <v>-9225.8940000000002</v>
      </c>
      <c r="AB113" s="84"/>
      <c r="AC113" s="40">
        <f t="shared" si="31"/>
        <v>-2247.8172817010313</v>
      </c>
      <c r="AD113" s="81">
        <f t="shared" si="24"/>
        <v>-9247.8172817010309</v>
      </c>
    </row>
    <row r="114" spans="1:30" x14ac:dyDescent="0.25">
      <c r="A114" s="152">
        <v>43636</v>
      </c>
      <c r="B114" s="56" t="s">
        <v>1077</v>
      </c>
      <c r="C114" s="302" t="s">
        <v>69</v>
      </c>
      <c r="D114" s="46">
        <v>400</v>
      </c>
      <c r="E114" s="46">
        <v>4.08</v>
      </c>
      <c r="F114" s="16">
        <f t="shared" si="25"/>
        <v>6600</v>
      </c>
      <c r="G114" s="17">
        <f t="shared" si="26"/>
        <v>5.1909887878787879</v>
      </c>
      <c r="H114" s="15">
        <f t="shared" si="27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28"/>
        <v>1393.3680000000022</v>
      </c>
      <c r="M114" s="15">
        <f t="shared" si="42"/>
        <v>5</v>
      </c>
      <c r="N114" s="15">
        <f t="shared" si="30"/>
        <v>1.6319999999999999</v>
      </c>
      <c r="O114" s="72"/>
      <c r="P114" s="17">
        <f t="shared" si="40"/>
        <v>-1.1109887878787879</v>
      </c>
      <c r="Q114" s="15">
        <f t="shared" si="41"/>
        <v>1625.3680000000022</v>
      </c>
      <c r="R114" s="72"/>
      <c r="S114" s="34">
        <f t="shared" si="32"/>
        <v>-14548.525999999998</v>
      </c>
      <c r="T114" s="34">
        <f t="shared" si="33"/>
        <v>-3565.8151960784307</v>
      </c>
      <c r="U114" s="34">
        <f t="shared" si="34"/>
        <v>3034.1848039215693</v>
      </c>
      <c r="V114" s="31">
        <f t="shared" si="35"/>
        <v>19712</v>
      </c>
      <c r="W114" s="32">
        <f t="shared" si="36"/>
        <v>6.4966379023858352</v>
      </c>
      <c r="X114" s="32">
        <f t="shared" si="37"/>
        <v>1.3056491145070472</v>
      </c>
      <c r="Y114" s="32">
        <f t="shared" si="38"/>
        <v>-2.4166379023858351</v>
      </c>
      <c r="Z114" s="78">
        <f t="shared" si="39"/>
        <v>2.1752135833881145</v>
      </c>
      <c r="AA114" s="15">
        <f>SUM(L$2:L114)-SUM(AB$2:AB114)</f>
        <v>-7832.525999999998</v>
      </c>
      <c r="AB114" s="84"/>
      <c r="AC114" s="40">
        <f t="shared" si="31"/>
        <v>-1796.2891512254898</v>
      </c>
      <c r="AD114" s="81">
        <f t="shared" si="24"/>
        <v>-8396.2891512254901</v>
      </c>
    </row>
    <row r="115" spans="1:30" x14ac:dyDescent="0.25">
      <c r="A115" s="152">
        <v>43655</v>
      </c>
      <c r="B115" s="56"/>
      <c r="C115" s="302" t="s">
        <v>63</v>
      </c>
      <c r="D115" s="46">
        <v>500</v>
      </c>
      <c r="E115" s="46">
        <v>3.86</v>
      </c>
      <c r="F115" s="16">
        <f t="shared" si="25"/>
        <v>7100</v>
      </c>
      <c r="G115" s="17">
        <f t="shared" si="26"/>
        <v>5.0979614084507041</v>
      </c>
      <c r="H115" s="15">
        <f t="shared" si="27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28"/>
        <v>-1457</v>
      </c>
      <c r="M115" s="15">
        <f t="shared" si="42"/>
        <v>5</v>
      </c>
      <c r="N115" s="15">
        <f t="shared" si="30"/>
        <v>0</v>
      </c>
      <c r="O115" s="72"/>
      <c r="P115" s="17">
        <f t="shared" si="40"/>
        <v>-1.2379614084507042</v>
      </c>
      <c r="Q115" s="15">
        <f t="shared" si="41"/>
        <v>-1935</v>
      </c>
      <c r="R115" s="72"/>
      <c r="S115" s="34">
        <f t="shared" si="32"/>
        <v>-16483.525999999998</v>
      </c>
      <c r="T115" s="34">
        <f t="shared" si="33"/>
        <v>-4270.3435233160617</v>
      </c>
      <c r="U115" s="34">
        <f t="shared" si="34"/>
        <v>2829.6564766839383</v>
      </c>
      <c r="V115" s="31">
        <f t="shared" si="35"/>
        <v>19712</v>
      </c>
      <c r="W115" s="32">
        <f t="shared" si="36"/>
        <v>6.9662166282107867</v>
      </c>
      <c r="X115" s="32">
        <f t="shared" si="37"/>
        <v>1.8682552197600826</v>
      </c>
      <c r="Y115" s="32">
        <f t="shared" si="38"/>
        <v>-3.1062166282107868</v>
      </c>
      <c r="Z115" s="78">
        <f t="shared" si="39"/>
        <v>2.5091384973770592</v>
      </c>
      <c r="AA115" s="15">
        <f>SUM(L$2:L115)-SUM(AB$2:AB115)</f>
        <v>-9289.525999999998</v>
      </c>
      <c r="AB115" s="84"/>
      <c r="AC115" s="40">
        <f t="shared" si="31"/>
        <v>-2275.9407349740927</v>
      </c>
      <c r="AD115" s="81">
        <f t="shared" si="24"/>
        <v>-9375.9407349740923</v>
      </c>
    </row>
    <row r="116" spans="1:30" x14ac:dyDescent="0.25">
      <c r="A116" s="152">
        <v>43661</v>
      </c>
      <c r="B116" s="110" t="s">
        <v>1078</v>
      </c>
      <c r="C116" s="302" t="s">
        <v>929</v>
      </c>
      <c r="D116" s="46">
        <v>400</v>
      </c>
      <c r="E116" s="46">
        <v>4.01</v>
      </c>
      <c r="F116" s="16">
        <f t="shared" si="25"/>
        <v>6700</v>
      </c>
      <c r="G116" s="17">
        <f t="shared" si="26"/>
        <v>5.1638999999999999</v>
      </c>
      <c r="H116" s="15">
        <f t="shared" si="27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28"/>
        <v>1058.3960000000006</v>
      </c>
      <c r="M116" s="15">
        <f t="shared" si="42"/>
        <v>5</v>
      </c>
      <c r="N116" s="15">
        <f t="shared" si="30"/>
        <v>1.6040000000000001</v>
      </c>
      <c r="O116" s="72"/>
      <c r="P116" s="17">
        <f t="shared" si="40"/>
        <v>-1.1539000000000001</v>
      </c>
      <c r="Q116" s="15">
        <f t="shared" si="41"/>
        <v>1597.3960000000006</v>
      </c>
      <c r="R116" s="72"/>
      <c r="S116" s="34">
        <f t="shared" si="32"/>
        <v>-14886.129999999997</v>
      </c>
      <c r="T116" s="34">
        <f t="shared" si="33"/>
        <v>-3712.251870324189</v>
      </c>
      <c r="U116" s="34">
        <f t="shared" si="34"/>
        <v>2987.748129675811</v>
      </c>
      <c r="V116" s="31">
        <f t="shared" si="35"/>
        <v>19712</v>
      </c>
      <c r="W116" s="32">
        <f t="shared" si="36"/>
        <v>6.5976110249088746</v>
      </c>
      <c r="X116" s="32">
        <f t="shared" si="37"/>
        <v>1.4337110249088747</v>
      </c>
      <c r="Y116" s="32">
        <f t="shared" si="38"/>
        <v>-2.5876110249088748</v>
      </c>
      <c r="Z116" s="78">
        <f t="shared" si="39"/>
        <v>2.2424915719809992</v>
      </c>
      <c r="AA116" s="15">
        <f>SUM(L$2:L116)-SUM(AB$2:AB116)</f>
        <v>-8231.1299999999974</v>
      </c>
      <c r="AB116" s="84"/>
      <c r="AC116" s="40">
        <f t="shared" si="31"/>
        <v>-1926.9986122194509</v>
      </c>
      <c r="AD116" s="81">
        <f t="shared" si="24"/>
        <v>-8626.9986122194514</v>
      </c>
    </row>
    <row r="117" spans="1:30" x14ac:dyDescent="0.25">
      <c r="A117" s="152">
        <v>43675</v>
      </c>
      <c r="B117" s="110"/>
      <c r="C117" s="302" t="s">
        <v>931</v>
      </c>
      <c r="D117" s="46">
        <v>500</v>
      </c>
      <c r="E117" s="46">
        <v>3.76</v>
      </c>
      <c r="F117" s="16">
        <f t="shared" si="25"/>
        <v>7200</v>
      </c>
      <c r="G117" s="17">
        <f t="shared" si="26"/>
        <v>5.0671013888888883</v>
      </c>
      <c r="H117" s="15">
        <f t="shared" si="27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28"/>
        <v>-1680</v>
      </c>
      <c r="M117" s="15">
        <f t="shared" si="42"/>
        <v>5</v>
      </c>
      <c r="N117" s="15">
        <f t="shared" si="30"/>
        <v>0</v>
      </c>
      <c r="O117" s="72"/>
      <c r="P117" s="17">
        <f t="shared" si="40"/>
        <v>-1.3071013888888885</v>
      </c>
      <c r="Q117" s="15">
        <f t="shared" si="41"/>
        <v>-1885</v>
      </c>
      <c r="R117" s="72"/>
      <c r="S117" s="34">
        <f t="shared" si="32"/>
        <v>-16771.129999999997</v>
      </c>
      <c r="T117" s="34">
        <f t="shared" si="33"/>
        <v>-4460.4069148936169</v>
      </c>
      <c r="U117" s="34">
        <f t="shared" si="34"/>
        <v>2739.5930851063831</v>
      </c>
      <c r="V117" s="31">
        <f t="shared" si="35"/>
        <v>19712</v>
      </c>
      <c r="W117" s="32">
        <f t="shared" si="36"/>
        <v>7.1952291408395599</v>
      </c>
      <c r="X117" s="32">
        <f t="shared" si="37"/>
        <v>2.1281277519506716</v>
      </c>
      <c r="Y117" s="32">
        <f t="shared" si="38"/>
        <v>-3.4352291408395601</v>
      </c>
      <c r="Z117" s="78">
        <f t="shared" si="39"/>
        <v>2.6281275270923716</v>
      </c>
      <c r="AA117" s="15">
        <f>SUM(L$2:L117)-SUM(AB$2:AB117)</f>
        <v>-9911.1299999999974</v>
      </c>
      <c r="AB117" s="84"/>
      <c r="AC117" s="40">
        <f t="shared" si="31"/>
        <v>-2501.708626329787</v>
      </c>
      <c r="AD117" s="81">
        <f t="shared" si="24"/>
        <v>-9701.7086263297861</v>
      </c>
    </row>
    <row r="118" spans="1:30" x14ac:dyDescent="0.25">
      <c r="A118" s="335">
        <v>43712</v>
      </c>
      <c r="B118" s="110" t="s">
        <v>1079</v>
      </c>
      <c r="C118" s="302" t="s">
        <v>929</v>
      </c>
      <c r="D118" s="46">
        <v>400</v>
      </c>
      <c r="E118" s="46">
        <v>3.72</v>
      </c>
      <c r="F118" s="16">
        <f t="shared" si="25"/>
        <v>6800</v>
      </c>
      <c r="G118" s="17">
        <f t="shared" si="26"/>
        <v>5.1472967647058816</v>
      </c>
      <c r="H118" s="15">
        <f t="shared" si="27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28"/>
        <v>-294.48799999999756</v>
      </c>
      <c r="M118" s="15">
        <f t="shared" si="42"/>
        <v>5</v>
      </c>
      <c r="N118" s="15">
        <f t="shared" si="30"/>
        <v>1.488</v>
      </c>
      <c r="O118" s="72"/>
      <c r="P118" s="17">
        <f t="shared" si="40"/>
        <v>-1.4272967647058814</v>
      </c>
      <c r="Q118" s="15">
        <f t="shared" si="41"/>
        <v>1481.5120000000024</v>
      </c>
      <c r="R118" s="72"/>
      <c r="S118" s="34">
        <f t="shared" si="32"/>
        <v>-15289.617999999995</v>
      </c>
      <c r="T118" s="34">
        <f t="shared" si="33"/>
        <v>-4110.1123655913962</v>
      </c>
      <c r="U118" s="34">
        <f t="shared" si="34"/>
        <v>2689.8876344086038</v>
      </c>
      <c r="V118" s="31">
        <f t="shared" si="35"/>
        <v>19712</v>
      </c>
      <c r="W118" s="32">
        <f t="shared" si="36"/>
        <v>7.328187150960253</v>
      </c>
      <c r="X118" s="32">
        <f t="shared" si="37"/>
        <v>2.1808903862543714</v>
      </c>
      <c r="Y118" s="32">
        <f t="shared" si="38"/>
        <v>-3.6081871509602528</v>
      </c>
      <c r="Z118" s="78">
        <f t="shared" si="39"/>
        <v>2.5279866389270351</v>
      </c>
      <c r="AA118" s="15">
        <f>SUM(L$2:L118)-SUM(AB$2:AB118)</f>
        <v>-10205.617999999995</v>
      </c>
      <c r="AB118" s="84"/>
      <c r="AC118" s="40">
        <f t="shared" si="31"/>
        <v>-2607.7325782258049</v>
      </c>
      <c r="AD118" s="81">
        <f t="shared" si="24"/>
        <v>-9407.7325782258049</v>
      </c>
    </row>
    <row r="119" spans="1:30" x14ac:dyDescent="0.25">
      <c r="A119" s="152">
        <v>43719</v>
      </c>
      <c r="B119" s="110" t="s">
        <v>1040</v>
      </c>
      <c r="C119" s="302" t="s">
        <v>929</v>
      </c>
      <c r="D119" s="46">
        <v>400</v>
      </c>
      <c r="E119" s="46">
        <v>3.9</v>
      </c>
      <c r="F119" s="16">
        <f t="shared" si="25"/>
        <v>6400</v>
      </c>
      <c r="G119" s="17">
        <f t="shared" si="26"/>
        <v>5.2262778124999985</v>
      </c>
      <c r="H119" s="15">
        <f t="shared" si="27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28"/>
        <v>1217.4400000000023</v>
      </c>
      <c r="M119" s="15">
        <f t="shared" si="42"/>
        <v>5</v>
      </c>
      <c r="N119" s="15">
        <f t="shared" si="30"/>
        <v>1.56</v>
      </c>
      <c r="O119" s="72"/>
      <c r="P119" s="17">
        <f t="shared" si="40"/>
        <v>-1.3262778124999985</v>
      </c>
      <c r="Q119" s="15">
        <f t="shared" si="41"/>
        <v>1553.4400000000023</v>
      </c>
      <c r="R119" s="72"/>
      <c r="S119" s="34">
        <f t="shared" si="32"/>
        <v>-13736.177999999993</v>
      </c>
      <c r="T119" s="34">
        <f t="shared" si="33"/>
        <v>-3522.0969230769215</v>
      </c>
      <c r="U119" s="34">
        <f t="shared" si="34"/>
        <v>2877.9030769230785</v>
      </c>
      <c r="V119" s="31">
        <f t="shared" si="35"/>
        <v>19712</v>
      </c>
      <c r="W119" s="32">
        <f t="shared" si="36"/>
        <v>6.8494315038139373</v>
      </c>
      <c r="X119" s="32">
        <f t="shared" si="37"/>
        <v>1.6231536913139388</v>
      </c>
      <c r="Y119" s="32">
        <f t="shared" si="38"/>
        <v>-2.9494315038139374</v>
      </c>
      <c r="Z119" s="78">
        <f t="shared" si="39"/>
        <v>2.2238413973421873</v>
      </c>
      <c r="AA119" s="15">
        <f>SUM(L$2:L119)-SUM(AB$2:AB119)</f>
        <v>-8988.1779999999926</v>
      </c>
      <c r="AB119" s="84"/>
      <c r="AC119" s="40">
        <f t="shared" si="31"/>
        <v>-2175.3676694871779</v>
      </c>
      <c r="AD119" s="81">
        <f t="shared" si="24"/>
        <v>-8575.3676694871774</v>
      </c>
    </row>
    <row r="120" spans="1:30" x14ac:dyDescent="0.25">
      <c r="A120" s="152">
        <v>43731</v>
      </c>
      <c r="B120" s="110"/>
      <c r="C120" s="302" t="s">
        <v>931</v>
      </c>
      <c r="D120" s="46">
        <v>500</v>
      </c>
      <c r="E120" s="46">
        <v>3.7</v>
      </c>
      <c r="F120" s="16">
        <f t="shared" si="25"/>
        <v>6900</v>
      </c>
      <c r="G120" s="17">
        <f t="shared" si="26"/>
        <v>5.1164026086956511</v>
      </c>
      <c r="H120" s="15">
        <f t="shared" si="27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28"/>
        <v>-1285</v>
      </c>
      <c r="M120" s="15">
        <f t="shared" si="42"/>
        <v>5</v>
      </c>
      <c r="N120" s="15">
        <f t="shared" si="30"/>
        <v>0</v>
      </c>
      <c r="O120" s="72"/>
      <c r="P120" s="17">
        <f t="shared" si="40"/>
        <v>-1.4164026086956509</v>
      </c>
      <c r="Q120" s="15">
        <f t="shared" si="41"/>
        <v>-1855</v>
      </c>
      <c r="R120" s="72"/>
      <c r="S120" s="34">
        <f t="shared" si="32"/>
        <v>-15591.177999999993</v>
      </c>
      <c r="T120" s="34">
        <f t="shared" si="33"/>
        <v>-4213.8318918918894</v>
      </c>
      <c r="U120" s="34">
        <f t="shared" si="34"/>
        <v>2686.1681081081106</v>
      </c>
      <c r="V120" s="31">
        <f t="shared" si="35"/>
        <v>19712</v>
      </c>
      <c r="W120" s="32">
        <f t="shared" si="36"/>
        <v>7.3383344625751352</v>
      </c>
      <c r="X120" s="32">
        <f t="shared" si="37"/>
        <v>2.2219318538794841</v>
      </c>
      <c r="Y120" s="32">
        <f t="shared" si="38"/>
        <v>-3.638334462575135</v>
      </c>
      <c r="Z120" s="78">
        <f t="shared" si="39"/>
        <v>2.5687148839168241</v>
      </c>
      <c r="AA120" s="15">
        <f>SUM(L$2:L120)-SUM(AB$2:AB120)</f>
        <v>-10273.177999999993</v>
      </c>
      <c r="AB120" s="84"/>
      <c r="AC120" s="40">
        <f t="shared" si="31"/>
        <v>-2640.0787597297276</v>
      </c>
      <c r="AD120" s="81">
        <f t="shared" si="24"/>
        <v>-9540.0787597297276</v>
      </c>
    </row>
    <row r="121" spans="1:30" x14ac:dyDescent="0.25">
      <c r="A121" s="152">
        <v>43747</v>
      </c>
      <c r="B121" s="110"/>
      <c r="C121" s="302" t="s">
        <v>63</v>
      </c>
      <c r="D121" s="46">
        <v>500</v>
      </c>
      <c r="E121" s="46">
        <v>3.55</v>
      </c>
      <c r="F121" s="16">
        <f t="shared" si="25"/>
        <v>7400</v>
      </c>
      <c r="G121" s="17">
        <f t="shared" si="26"/>
        <v>5.0112402702702692</v>
      </c>
      <c r="H121" s="15">
        <f t="shared" si="27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28"/>
        <v>-1040</v>
      </c>
      <c r="M121" s="15">
        <f t="shared" si="42"/>
        <v>5</v>
      </c>
      <c r="N121" s="15">
        <f t="shared" si="30"/>
        <v>0</v>
      </c>
      <c r="O121" s="72"/>
      <c r="P121" s="17">
        <f t="shared" si="40"/>
        <v>-1.4612402702702694</v>
      </c>
      <c r="Q121" s="15">
        <f t="shared" si="41"/>
        <v>-1780</v>
      </c>
      <c r="R121" s="72"/>
      <c r="S121" s="34">
        <f t="shared" si="32"/>
        <v>-17371.177999999993</v>
      </c>
      <c r="T121" s="34">
        <f t="shared" si="33"/>
        <v>-4893.2895774647868</v>
      </c>
      <c r="U121" s="34">
        <f t="shared" si="34"/>
        <v>2506.7104225352132</v>
      </c>
      <c r="V121" s="31">
        <f t="shared" si="35"/>
        <v>19712</v>
      </c>
      <c r="W121" s="32">
        <f t="shared" si="36"/>
        <v>7.8636925202009822</v>
      </c>
      <c r="X121" s="32">
        <f t="shared" si="37"/>
        <v>2.852452249930713</v>
      </c>
      <c r="Y121" s="32">
        <f t="shared" si="38"/>
        <v>-4.3136925202009824</v>
      </c>
      <c r="Z121" s="78">
        <f t="shared" si="39"/>
        <v>2.9520761287280473</v>
      </c>
      <c r="AA121" s="15">
        <f>SUM(L$2:L121)-SUM(AB$2:AB121)</f>
        <v>-11313.177999999993</v>
      </c>
      <c r="AB121" s="84"/>
      <c r="AC121" s="40">
        <f t="shared" si="31"/>
        <v>-3044.4426509859136</v>
      </c>
      <c r="AD121" s="81">
        <f t="shared" si="24"/>
        <v>-10444.442650985913</v>
      </c>
    </row>
    <row r="122" spans="1:30" x14ac:dyDescent="0.25">
      <c r="A122" s="152">
        <v>43749</v>
      </c>
      <c r="B122" s="110" t="s">
        <v>1043</v>
      </c>
      <c r="C122" s="302" t="s">
        <v>929</v>
      </c>
      <c r="D122" s="46">
        <v>400</v>
      </c>
      <c r="E122" s="46">
        <v>3.72</v>
      </c>
      <c r="F122" s="16">
        <f t="shared" si="25"/>
        <v>7000</v>
      </c>
      <c r="G122" s="17">
        <f t="shared" si="26"/>
        <v>5.085952285714284</v>
      </c>
      <c r="H122" s="15">
        <f t="shared" si="27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28"/>
        <v>1251.5120000000024</v>
      </c>
      <c r="M122" s="15">
        <f t="shared" si="42"/>
        <v>5</v>
      </c>
      <c r="N122" s="15">
        <f t="shared" si="30"/>
        <v>1.488</v>
      </c>
      <c r="O122" s="72"/>
      <c r="P122" s="17">
        <f t="shared" si="40"/>
        <v>-1.3659522857142838</v>
      </c>
      <c r="Q122" s="15">
        <f t="shared" si="41"/>
        <v>1481.5120000000024</v>
      </c>
      <c r="R122" s="72"/>
      <c r="S122" s="34">
        <f t="shared" si="32"/>
        <v>-15889.66599999999</v>
      </c>
      <c r="T122" s="34">
        <f t="shared" si="33"/>
        <v>-4271.4155913978466</v>
      </c>
      <c r="U122" s="34">
        <f t="shared" si="34"/>
        <v>2728.5844086021534</v>
      </c>
      <c r="V122" s="31">
        <f t="shared" si="35"/>
        <v>19712</v>
      </c>
      <c r="W122" s="32">
        <f t="shared" si="36"/>
        <v>7.2242588273449844</v>
      </c>
      <c r="X122" s="32">
        <f t="shared" si="37"/>
        <v>2.1383065416307003</v>
      </c>
      <c r="Y122" s="32">
        <f t="shared" si="38"/>
        <v>-3.5042588273449842</v>
      </c>
      <c r="Z122" s="78">
        <f t="shared" si="39"/>
        <v>2.5654328222105769</v>
      </c>
      <c r="AA122" s="15">
        <f>SUM(L$2:L122)-SUM(AB$2:AB122)</f>
        <v>-10061.66599999999</v>
      </c>
      <c r="AB122" s="84"/>
      <c r="AC122" s="40">
        <f t="shared" si="31"/>
        <v>-2569.055152419352</v>
      </c>
      <c r="AD122" s="81">
        <f t="shared" si="24"/>
        <v>-9569.0551524193525</v>
      </c>
    </row>
    <row r="123" spans="1:30" x14ac:dyDescent="0.25">
      <c r="A123" s="152">
        <v>43752</v>
      </c>
      <c r="B123" s="110" t="s">
        <v>1080</v>
      </c>
      <c r="C123" s="302" t="s">
        <v>929</v>
      </c>
      <c r="D123" s="46">
        <v>400</v>
      </c>
      <c r="E123" s="46">
        <v>3.9</v>
      </c>
      <c r="F123" s="16">
        <f t="shared" si="25"/>
        <v>6600</v>
      </c>
      <c r="G123" s="17">
        <f t="shared" si="26"/>
        <v>5.1588221212121192</v>
      </c>
      <c r="H123" s="15">
        <f t="shared" si="27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28"/>
        <v>1253.4400000000023</v>
      </c>
      <c r="M123" s="15">
        <f t="shared" si="42"/>
        <v>5</v>
      </c>
      <c r="N123" s="15">
        <f t="shared" si="30"/>
        <v>1.56</v>
      </c>
      <c r="O123" s="72"/>
      <c r="P123" s="17">
        <f t="shared" si="40"/>
        <v>-1.2588221212121193</v>
      </c>
      <c r="Q123" s="15">
        <f t="shared" si="41"/>
        <v>1553.4400000000023</v>
      </c>
      <c r="R123" s="72"/>
      <c r="S123" s="34">
        <f t="shared" si="32"/>
        <v>-14336.225999999988</v>
      </c>
      <c r="T123" s="34">
        <f t="shared" si="33"/>
        <v>-3675.9553846153817</v>
      </c>
      <c r="U123" s="34">
        <f t="shared" si="34"/>
        <v>2924.0446153846183</v>
      </c>
      <c r="V123" s="31">
        <f t="shared" si="35"/>
        <v>19712</v>
      </c>
      <c r="W123" s="32">
        <f t="shared" si="36"/>
        <v>6.74134720663527</v>
      </c>
      <c r="X123" s="32">
        <f t="shared" si="37"/>
        <v>1.5825250854231507</v>
      </c>
      <c r="Y123" s="32">
        <f t="shared" si="38"/>
        <v>-2.8413472066352701</v>
      </c>
      <c r="Z123" s="78">
        <f t="shared" si="39"/>
        <v>2.2571475022216307</v>
      </c>
      <c r="AA123" s="15">
        <f>SUM(L$2:L123)-SUM(AB$2:AB123)</f>
        <v>-8808.2259999999878</v>
      </c>
      <c r="AB123" s="84"/>
      <c r="AC123" s="40">
        <f t="shared" si="31"/>
        <v>-2129.2492017948689</v>
      </c>
      <c r="AD123" s="81">
        <f t="shared" si="24"/>
        <v>-8729.249201794868</v>
      </c>
    </row>
    <row r="124" spans="1:30" x14ac:dyDescent="0.25">
      <c r="A124" s="152">
        <v>43759</v>
      </c>
      <c r="B124" s="110"/>
      <c r="C124" s="302" t="s">
        <v>931</v>
      </c>
      <c r="D124" s="46">
        <v>500</v>
      </c>
      <c r="E124" s="46">
        <v>3.7</v>
      </c>
      <c r="F124" s="16">
        <f t="shared" si="25"/>
        <v>7100</v>
      </c>
      <c r="G124" s="17">
        <f t="shared" si="26"/>
        <v>5.0567923943661954</v>
      </c>
      <c r="H124" s="15">
        <f t="shared" si="27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28"/>
        <v>-1325</v>
      </c>
      <c r="M124" s="15">
        <f t="shared" si="42"/>
        <v>5</v>
      </c>
      <c r="N124" s="15">
        <f t="shared" si="30"/>
        <v>0</v>
      </c>
      <c r="O124" s="72"/>
      <c r="P124" s="17">
        <f t="shared" si="40"/>
        <v>-1.3567923943661953</v>
      </c>
      <c r="Q124" s="15">
        <f t="shared" si="41"/>
        <v>-1855</v>
      </c>
      <c r="R124" s="72"/>
      <c r="S124" s="34">
        <f t="shared" si="32"/>
        <v>-16191.225999999988</v>
      </c>
      <c r="T124" s="34">
        <f t="shared" si="33"/>
        <v>-4376.0070270270235</v>
      </c>
      <c r="U124" s="34">
        <f t="shared" si="34"/>
        <v>2723.9929729729765</v>
      </c>
      <c r="V124" s="31">
        <f t="shared" si="35"/>
        <v>19712</v>
      </c>
      <c r="W124" s="32">
        <f t="shared" si="36"/>
        <v>7.2364357014057372</v>
      </c>
      <c r="X124" s="32">
        <f t="shared" si="37"/>
        <v>2.1796433070395418</v>
      </c>
      <c r="Y124" s="32">
        <f t="shared" si="38"/>
        <v>-3.536435701405737</v>
      </c>
      <c r="Z124" s="78">
        <f t="shared" si="39"/>
        <v>2.6064678104698018</v>
      </c>
      <c r="AA124" s="15">
        <f>SUM(L$2:L124)-SUM(AB$2:AB124)</f>
        <v>-10133.225999999988</v>
      </c>
      <c r="AB124" s="84"/>
      <c r="AC124" s="40">
        <f t="shared" si="31"/>
        <v>-2602.2728072972936</v>
      </c>
      <c r="AD124" s="81">
        <f t="shared" si="24"/>
        <v>-9702.2728072972932</v>
      </c>
    </row>
    <row r="125" spans="1:30" x14ac:dyDescent="0.25">
      <c r="A125" s="152">
        <v>43773</v>
      </c>
      <c r="B125" s="110"/>
      <c r="C125" s="302" t="s">
        <v>63</v>
      </c>
      <c r="D125" s="46">
        <v>500</v>
      </c>
      <c r="E125" s="46">
        <v>3.55</v>
      </c>
      <c r="F125" s="16">
        <f t="shared" si="25"/>
        <v>7600</v>
      </c>
      <c r="G125" s="17">
        <f t="shared" si="26"/>
        <v>4.9583192105263141</v>
      </c>
      <c r="H125" s="15">
        <f t="shared" si="27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28"/>
        <v>-1070</v>
      </c>
      <c r="M125" s="15">
        <f t="shared" si="42"/>
        <v>5</v>
      </c>
      <c r="N125" s="15">
        <f t="shared" si="30"/>
        <v>0</v>
      </c>
      <c r="O125" s="72"/>
      <c r="P125" s="17">
        <f t="shared" si="40"/>
        <v>-1.4083192105263143</v>
      </c>
      <c r="Q125" s="15">
        <f t="shared" si="41"/>
        <v>-1780</v>
      </c>
      <c r="R125" s="72"/>
      <c r="S125" s="34">
        <f t="shared" si="32"/>
        <v>-17971.225999999988</v>
      </c>
      <c r="T125" s="34">
        <f t="shared" si="33"/>
        <v>-5062.3171830985884</v>
      </c>
      <c r="U125" s="34">
        <f t="shared" si="34"/>
        <v>2537.6828169014116</v>
      </c>
      <c r="V125" s="31">
        <f t="shared" si="35"/>
        <v>19712</v>
      </c>
      <c r="W125" s="32">
        <f t="shared" si="36"/>
        <v>7.767716228645531</v>
      </c>
      <c r="X125" s="32">
        <f t="shared" si="37"/>
        <v>2.8093970181192169</v>
      </c>
      <c r="Y125" s="32">
        <f t="shared" si="38"/>
        <v>-4.2177162286455312</v>
      </c>
      <c r="Z125" s="78">
        <f t="shared" si="39"/>
        <v>2.9948581238690157</v>
      </c>
      <c r="AA125" s="15">
        <f>SUM(L$2:L125)-SUM(AB$2:AB125)</f>
        <v>-11203.225999999988</v>
      </c>
      <c r="AB125" s="84"/>
      <c r="AC125" s="40">
        <f t="shared" si="31"/>
        <v>-3013.4857428168984</v>
      </c>
      <c r="AD125" s="81">
        <f t="shared" si="24"/>
        <v>-10613.485742816898</v>
      </c>
    </row>
    <row r="126" spans="1:30" x14ac:dyDescent="0.25">
      <c r="A126" s="152">
        <v>43816</v>
      </c>
      <c r="B126" s="110" t="s">
        <v>1081</v>
      </c>
      <c r="C126" s="302" t="s">
        <v>929</v>
      </c>
      <c r="D126" s="46">
        <v>400</v>
      </c>
      <c r="E126" s="46">
        <v>3.74</v>
      </c>
      <c r="F126" s="16">
        <f t="shared" si="25"/>
        <v>7200</v>
      </c>
      <c r="G126" s="17">
        <f t="shared" si="26"/>
        <v>5.0269058333333314</v>
      </c>
      <c r="H126" s="15">
        <f t="shared" si="27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28"/>
        <v>1437.5040000000008</v>
      </c>
      <c r="M126" s="15">
        <f t="shared" si="42"/>
        <v>5</v>
      </c>
      <c r="N126" s="15">
        <f t="shared" si="30"/>
        <v>1.496</v>
      </c>
      <c r="O126" s="72"/>
      <c r="P126" s="17">
        <f t="shared" si="40"/>
        <v>-1.2869058333333312</v>
      </c>
      <c r="Q126" s="15">
        <f t="shared" si="41"/>
        <v>1489.5040000000008</v>
      </c>
      <c r="R126" s="72"/>
      <c r="S126" s="34">
        <f t="shared" si="32"/>
        <v>-16481.721999999987</v>
      </c>
      <c r="T126" s="34">
        <f t="shared" si="33"/>
        <v>-4406.8775401069479</v>
      </c>
      <c r="U126" s="34">
        <f t="shared" si="34"/>
        <v>2793.1224598930521</v>
      </c>
      <c r="V126" s="31">
        <f t="shared" si="35"/>
        <v>19712</v>
      </c>
      <c r="W126" s="32">
        <f t="shared" si="36"/>
        <v>7.0573346793948906</v>
      </c>
      <c r="X126" s="32">
        <f t="shared" si="37"/>
        <v>2.0304288460615592</v>
      </c>
      <c r="Y126" s="32">
        <f t="shared" si="38"/>
        <v>-3.3173346793948904</v>
      </c>
      <c r="Z126" s="78">
        <f t="shared" si="39"/>
        <v>2.5777602319218347</v>
      </c>
      <c r="AA126" s="15">
        <f>SUM(L$2:L126)-SUM(AB$2:AB126)</f>
        <v>-9765.721999999987</v>
      </c>
      <c r="AB126" s="84"/>
      <c r="AC126" s="40">
        <f t="shared" si="31"/>
        <v>-2476.2270425133656</v>
      </c>
      <c r="AD126" s="81">
        <f t="shared" si="24"/>
        <v>-9676.2270425133647</v>
      </c>
    </row>
    <row r="127" spans="1:30" x14ac:dyDescent="0.25">
      <c r="A127" s="152">
        <v>43819</v>
      </c>
      <c r="B127" s="110" t="s">
        <v>1045</v>
      </c>
      <c r="C127" s="302" t="s">
        <v>929</v>
      </c>
      <c r="D127" s="46">
        <v>400</v>
      </c>
      <c r="E127" s="46">
        <v>3.82</v>
      </c>
      <c r="F127" s="16">
        <f t="shared" si="25"/>
        <v>6800</v>
      </c>
      <c r="G127" s="17">
        <f t="shared" si="26"/>
        <v>5.0988602941176451</v>
      </c>
      <c r="H127" s="15">
        <f t="shared" si="27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28"/>
        <v>569.47200000000157</v>
      </c>
      <c r="M127" s="15">
        <f t="shared" si="42"/>
        <v>5</v>
      </c>
      <c r="N127" s="15">
        <f t="shared" si="30"/>
        <v>1.528</v>
      </c>
      <c r="O127" s="72"/>
      <c r="P127" s="17">
        <f t="shared" si="40"/>
        <v>-1.2788602941176452</v>
      </c>
      <c r="Q127" s="15">
        <f t="shared" si="41"/>
        <v>1521.4720000000016</v>
      </c>
      <c r="R127" s="72"/>
      <c r="S127" s="34">
        <f t="shared" si="32"/>
        <v>-14960.249999999985</v>
      </c>
      <c r="T127" s="34">
        <f t="shared" si="33"/>
        <v>-3916.295811518321</v>
      </c>
      <c r="U127" s="34">
        <f t="shared" si="34"/>
        <v>2883.704188481679</v>
      </c>
      <c r="V127" s="31">
        <f t="shared" si="35"/>
        <v>19712</v>
      </c>
      <c r="W127" s="32">
        <f t="shared" si="36"/>
        <v>6.8356525883394141</v>
      </c>
      <c r="X127" s="32">
        <f t="shared" si="37"/>
        <v>1.7367922942217691</v>
      </c>
      <c r="Y127" s="32">
        <f t="shared" si="38"/>
        <v>-3.0156525883394143</v>
      </c>
      <c r="Z127" s="78">
        <f t="shared" si="39"/>
        <v>2.3580782062047492</v>
      </c>
      <c r="AA127" s="15">
        <f>SUM(L$2:L127)-SUM(AB$2:AB127)</f>
        <v>-9196.2499999999854</v>
      </c>
      <c r="AB127" s="84"/>
      <c r="AC127" s="40">
        <f t="shared" si="31"/>
        <v>-2275.3669829842897</v>
      </c>
      <c r="AD127" s="81">
        <f t="shared" si="24"/>
        <v>-9075.3669829842893</v>
      </c>
    </row>
    <row r="128" spans="1:30" x14ac:dyDescent="0.25">
      <c r="A128" s="152">
        <v>43846</v>
      </c>
      <c r="B128" s="110"/>
      <c r="C128" s="302" t="s">
        <v>931</v>
      </c>
      <c r="D128" s="46">
        <v>500</v>
      </c>
      <c r="E128" s="46">
        <v>3.69</v>
      </c>
      <c r="F128" s="16">
        <f t="shared" si="25"/>
        <v>7300</v>
      </c>
      <c r="G128" s="17">
        <f t="shared" si="26"/>
        <v>5.003047945205477</v>
      </c>
      <c r="H128" s="15">
        <f t="shared" si="27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28"/>
        <v>-889</v>
      </c>
      <c r="M128" s="15">
        <f t="shared" si="42"/>
        <v>5</v>
      </c>
      <c r="N128" s="15">
        <f t="shared" si="30"/>
        <v>0</v>
      </c>
      <c r="O128" s="72"/>
      <c r="P128" s="17">
        <f t="shared" si="40"/>
        <v>-1.3130479452054771</v>
      </c>
      <c r="Q128" s="15">
        <f t="shared" si="41"/>
        <v>-1850</v>
      </c>
      <c r="R128" s="72"/>
      <c r="S128" s="34">
        <f t="shared" si="32"/>
        <v>-16810.249999999985</v>
      </c>
      <c r="T128" s="34">
        <f t="shared" si="33"/>
        <v>-4555.6233062330584</v>
      </c>
      <c r="U128" s="34">
        <f t="shared" si="34"/>
        <v>2744.3766937669416</v>
      </c>
      <c r="V128" s="31">
        <f t="shared" si="35"/>
        <v>19712</v>
      </c>
      <c r="W128" s="32">
        <f t="shared" si="36"/>
        <v>7.182687436739319</v>
      </c>
      <c r="X128" s="32">
        <f t="shared" si="37"/>
        <v>2.179639491533842</v>
      </c>
      <c r="Y128" s="32">
        <f t="shared" si="38"/>
        <v>-3.492687436739319</v>
      </c>
      <c r="Z128" s="78">
        <f t="shared" si="39"/>
        <v>2.6599846940035019</v>
      </c>
      <c r="AA128" s="15">
        <f>SUM(L$2:L128)-SUM(AB$2:AB128)</f>
        <v>-10085.249999999985</v>
      </c>
      <c r="AB128" s="84"/>
      <c r="AC128" s="40">
        <f t="shared" si="31"/>
        <v>-2596.3299119241155</v>
      </c>
      <c r="AD128" s="81">
        <f t="shared" si="24"/>
        <v>-9896.3299119241165</v>
      </c>
    </row>
    <row r="129" spans="1:30" x14ac:dyDescent="0.25">
      <c r="A129" s="152">
        <v>43852</v>
      </c>
      <c r="B129" s="110"/>
      <c r="C129" s="302" t="s">
        <v>63</v>
      </c>
      <c r="D129" s="46">
        <v>500</v>
      </c>
      <c r="E129" s="46">
        <v>3.56</v>
      </c>
      <c r="F129" s="16">
        <f t="shared" si="25"/>
        <v>7800</v>
      </c>
      <c r="G129" s="17">
        <f t="shared" si="26"/>
        <v>4.911185897435896</v>
      </c>
      <c r="H129" s="15">
        <f t="shared" si="27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28"/>
        <v>-954</v>
      </c>
      <c r="M129" s="15">
        <f t="shared" si="42"/>
        <v>5</v>
      </c>
      <c r="N129" s="15">
        <f t="shared" si="30"/>
        <v>0</v>
      </c>
      <c r="O129" s="72"/>
      <c r="P129" s="17">
        <f t="shared" si="40"/>
        <v>-1.3511858974358959</v>
      </c>
      <c r="Q129" s="15">
        <f t="shared" si="41"/>
        <v>-1785</v>
      </c>
      <c r="R129" s="72"/>
      <c r="S129" s="34">
        <f t="shared" si="32"/>
        <v>-18595.249999999985</v>
      </c>
      <c r="T129" s="34">
        <f t="shared" si="33"/>
        <v>-5223.3848314606703</v>
      </c>
      <c r="U129" s="34">
        <f t="shared" si="34"/>
        <v>2576.6151685393297</v>
      </c>
      <c r="V129" s="31">
        <f t="shared" si="35"/>
        <v>19712</v>
      </c>
      <c r="W129" s="32">
        <f t="shared" si="36"/>
        <v>7.6503469515684932</v>
      </c>
      <c r="X129" s="32">
        <f t="shared" si="37"/>
        <v>2.7391610541325973</v>
      </c>
      <c r="Y129" s="32">
        <f t="shared" si="38"/>
        <v>-4.0903469515684936</v>
      </c>
      <c r="Z129" s="78">
        <f t="shared" si="39"/>
        <v>3.0272273854623704</v>
      </c>
      <c r="AA129" s="15">
        <f>SUM(L$2:L129)-SUM(AB$2:AB129)</f>
        <v>-11039.249999999985</v>
      </c>
      <c r="AB129" s="84"/>
      <c r="AC129" s="40">
        <f t="shared" si="31"/>
        <v>-2958.9832514044906</v>
      </c>
      <c r="AD129" s="81">
        <f t="shared" si="24"/>
        <v>-10758.98325140449</v>
      </c>
    </row>
    <row r="130" spans="1:30" x14ac:dyDescent="0.25">
      <c r="A130" s="152">
        <v>43864</v>
      </c>
      <c r="B130" s="110"/>
      <c r="C130" s="302" t="s">
        <v>931</v>
      </c>
      <c r="D130" s="46">
        <v>500</v>
      </c>
      <c r="E130" s="46">
        <v>3.11</v>
      </c>
      <c r="F130" s="16">
        <f t="shared" si="25"/>
        <v>8300</v>
      </c>
      <c r="G130" s="17">
        <f t="shared" si="26"/>
        <v>4.8032831325301188</v>
      </c>
      <c r="H130" s="15">
        <f t="shared" si="27"/>
        <v>39867.249999999985</v>
      </c>
      <c r="I130" s="15">
        <f t="shared" ref="I130:I135" si="43">-H130+K130</f>
        <v>-14054.249999999985</v>
      </c>
      <c r="J130" s="33">
        <f t="shared" ref="J130:J135" si="44">(E130-G130)/G130</f>
        <v>-0.35252619631401694</v>
      </c>
      <c r="K130" s="15">
        <f t="shared" ref="K130:K135" si="45">F130*E130</f>
        <v>25813</v>
      </c>
      <c r="L130" s="15">
        <f t="shared" si="28"/>
        <v>-3515</v>
      </c>
      <c r="M130" s="15">
        <f t="shared" si="42"/>
        <v>5</v>
      </c>
      <c r="N130" s="15">
        <f t="shared" si="30"/>
        <v>0</v>
      </c>
      <c r="O130" s="72"/>
      <c r="P130" s="17">
        <f t="shared" si="40"/>
        <v>-1.693283132530119</v>
      </c>
      <c r="Q130" s="15">
        <f t="shared" si="41"/>
        <v>-1560</v>
      </c>
      <c r="R130" s="72"/>
      <c r="S130" s="34">
        <f t="shared" si="32"/>
        <v>-20155.249999999985</v>
      </c>
      <c r="T130" s="34">
        <f t="shared" si="33"/>
        <v>-6480.7877813504783</v>
      </c>
      <c r="U130" s="34">
        <f t="shared" si="34"/>
        <v>1819.2122186495217</v>
      </c>
      <c r="V130" s="31">
        <f t="shared" si="35"/>
        <v>19712</v>
      </c>
      <c r="W130" s="32">
        <f t="shared" si="36"/>
        <v>10.835459325703656</v>
      </c>
      <c r="X130" s="32">
        <f t="shared" si="37"/>
        <v>6.0321761931735374</v>
      </c>
      <c r="Y130" s="32">
        <f t="shared" si="38"/>
        <v>-7.7254593257036568</v>
      </c>
      <c r="Z130" s="78">
        <f t="shared" si="39"/>
        <v>4.5624143873447824</v>
      </c>
      <c r="AA130" s="15">
        <f>SUM(L$2:L130)-SUM(AB$2:AB130)</f>
        <v>-14554.249999999985</v>
      </c>
      <c r="AB130" s="84"/>
      <c r="AC130" s="40">
        <f t="shared" si="31"/>
        <v>-4516.7919212218603</v>
      </c>
      <c r="AD130" s="81">
        <f t="shared" ref="AD130:AD135" si="46">AC130-F130</f>
        <v>-12816.79192122186</v>
      </c>
    </row>
    <row r="131" spans="1:30" x14ac:dyDescent="0.25">
      <c r="A131" s="152">
        <v>43878</v>
      </c>
      <c r="B131" s="110"/>
      <c r="C131" s="302" t="s">
        <v>1082</v>
      </c>
      <c r="D131" s="46">
        <v>400</v>
      </c>
      <c r="E131" s="46">
        <v>3.41</v>
      </c>
      <c r="F131" s="16">
        <f t="shared" ref="F131:F153" si="47">IF(C131="买",F130+D131,F130-D131)</f>
        <v>7900</v>
      </c>
      <c r="G131" s="17">
        <f t="shared" ref="G131:G135" si="48">H131/F131</f>
        <v>4.8746346835443024</v>
      </c>
      <c r="H131" s="15">
        <f t="shared" ref="H131:H135" si="49">IF(C131="买",H130+D131*E131+M131+N131,H130+-1*D131*E131+M131+N131)+O130</f>
        <v>38509.613999999987</v>
      </c>
      <c r="I131" s="15">
        <f t="shared" si="43"/>
        <v>-11570.613999999987</v>
      </c>
      <c r="J131" s="33">
        <f t="shared" si="44"/>
        <v>-0.30046039931742735</v>
      </c>
      <c r="K131" s="15">
        <f t="shared" si="45"/>
        <v>26939</v>
      </c>
      <c r="L131" s="15">
        <f t="shared" ref="L131:L135" si="50">I131-I130</f>
        <v>2483.6359999999986</v>
      </c>
      <c r="M131" s="15">
        <f t="shared" si="42"/>
        <v>5</v>
      </c>
      <c r="N131" s="15">
        <f t="shared" ref="N131:N135" si="51">IF(C131="卖",D131*E131/1000,0)</f>
        <v>1.3640000000000001</v>
      </c>
      <c r="O131" s="72"/>
      <c r="P131" s="17">
        <f t="shared" si="40"/>
        <v>-1.4646346835443023</v>
      </c>
      <c r="Q131" s="15">
        <f t="shared" si="41"/>
        <v>1357.6359999999986</v>
      </c>
      <c r="R131" s="72"/>
      <c r="S131" s="34">
        <f t="shared" si="32"/>
        <v>-18797.613999999987</v>
      </c>
      <c r="T131" s="34">
        <f t="shared" si="33"/>
        <v>-5512.4967741935443</v>
      </c>
      <c r="U131" s="34">
        <f t="shared" si="34"/>
        <v>2387.5032258064557</v>
      </c>
      <c r="V131" s="31">
        <f t="shared" si="35"/>
        <v>19712</v>
      </c>
      <c r="W131" s="32">
        <f t="shared" si="36"/>
        <v>8.256323923223869</v>
      </c>
      <c r="X131" s="32">
        <f t="shared" si="37"/>
        <v>3.3816892396795666</v>
      </c>
      <c r="Y131" s="32">
        <f t="shared" si="38"/>
        <v>-4.8463239232238688</v>
      </c>
      <c r="Z131" s="78">
        <f t="shared" si="39"/>
        <v>3.3088960528342413</v>
      </c>
      <c r="AA131" s="15">
        <f>SUM(L$2:L131)-SUM(AB$2:AB131)</f>
        <v>-12070.613999999987</v>
      </c>
      <c r="AB131" s="84"/>
      <c r="AC131" s="40">
        <f t="shared" ref="AC131:AC135" si="52">I131/E131*(1-0.0005)</f>
        <v>-3391.4453645161252</v>
      </c>
      <c r="AD131" s="81">
        <f t="shared" si="46"/>
        <v>-11291.445364516125</v>
      </c>
    </row>
    <row r="132" spans="1:30" x14ac:dyDescent="0.25">
      <c r="A132" s="152">
        <v>43881</v>
      </c>
      <c r="B132" s="110" t="s">
        <v>1083</v>
      </c>
      <c r="C132" s="302" t="s">
        <v>927</v>
      </c>
      <c r="D132" s="46">
        <v>400</v>
      </c>
      <c r="E132" s="46">
        <v>3.55</v>
      </c>
      <c r="F132" s="16">
        <f t="shared" si="47"/>
        <v>7500</v>
      </c>
      <c r="G132" s="17">
        <f t="shared" si="48"/>
        <v>4.9461378666666649</v>
      </c>
      <c r="H132" s="15">
        <f t="shared" si="49"/>
        <v>37096.033999999985</v>
      </c>
      <c r="I132" s="15">
        <f t="shared" si="43"/>
        <v>-10471.033999999985</v>
      </c>
      <c r="J132" s="33">
        <f t="shared" si="44"/>
        <v>-0.28226828776359197</v>
      </c>
      <c r="K132" s="15">
        <f t="shared" si="45"/>
        <v>26625</v>
      </c>
      <c r="L132" s="15">
        <f t="shared" si="50"/>
        <v>1099.5800000000017</v>
      </c>
      <c r="M132" s="15">
        <f t="shared" si="42"/>
        <v>5</v>
      </c>
      <c r="N132" s="15">
        <f t="shared" si="51"/>
        <v>1.42</v>
      </c>
      <c r="O132" s="72"/>
      <c r="P132" s="17">
        <f t="shared" si="40"/>
        <v>-1.3961378666666651</v>
      </c>
      <c r="Q132" s="15">
        <f t="shared" si="41"/>
        <v>1413.5800000000017</v>
      </c>
      <c r="R132" s="72"/>
      <c r="S132" s="34">
        <f t="shared" ref="S132:S135" si="53">S131+Q132+O132+R132</f>
        <v>-17384.033999999985</v>
      </c>
      <c r="T132" s="34">
        <f t="shared" ref="T132:T135" si="54">S132/E132</f>
        <v>-4896.9109859154887</v>
      </c>
      <c r="U132" s="34">
        <f t="shared" ref="U132:U135" si="55">F132+T132</f>
        <v>2603.0890140845113</v>
      </c>
      <c r="V132" s="31">
        <f t="shared" ref="V132:V135" si="56">H132+S132</f>
        <v>19712</v>
      </c>
      <c r="W132" s="32">
        <f t="shared" ref="W132:W135" si="57">V132/U132</f>
        <v>7.5725416585235665</v>
      </c>
      <c r="X132" s="32">
        <f t="shared" ref="X132:X135" si="58">W132-G132</f>
        <v>2.6264037918569016</v>
      </c>
      <c r="Y132" s="32">
        <f t="shared" ref="Y132:Y135" si="59">(X132-P132)*-1</f>
        <v>-4.0225416585235667</v>
      </c>
      <c r="Z132" s="78">
        <f t="shared" ref="Z132:Z135" si="60">F132/U132</f>
        <v>2.8811922909358132</v>
      </c>
      <c r="AA132" s="15">
        <f>SUM(L$2:L132)-SUM(AB$2:AB132)</f>
        <v>-10971.033999999985</v>
      </c>
      <c r="AB132" s="84"/>
      <c r="AC132" s="40">
        <f t="shared" si="52"/>
        <v>-2948.1122487323905</v>
      </c>
      <c r="AD132" s="81">
        <f t="shared" si="46"/>
        <v>-10448.11224873239</v>
      </c>
    </row>
    <row r="133" spans="1:30" x14ac:dyDescent="0.25">
      <c r="A133" s="152">
        <v>43903</v>
      </c>
      <c r="B133" s="110" t="s">
        <v>1084</v>
      </c>
      <c r="C133" s="302" t="s">
        <v>922</v>
      </c>
      <c r="D133" s="46">
        <v>400</v>
      </c>
      <c r="E133" s="46">
        <v>3.22</v>
      </c>
      <c r="F133" s="16">
        <f t="shared" si="47"/>
        <v>7900</v>
      </c>
      <c r="G133" s="17">
        <f t="shared" si="48"/>
        <v>4.8593713924050617</v>
      </c>
      <c r="H133" s="15">
        <f t="shared" si="49"/>
        <v>38389.033999999985</v>
      </c>
      <c r="I133" s="15">
        <f t="shared" si="43"/>
        <v>-12951.033999999985</v>
      </c>
      <c r="J133" s="33">
        <f t="shared" si="44"/>
        <v>-0.33736285211031852</v>
      </c>
      <c r="K133" s="15">
        <f t="shared" si="45"/>
        <v>25438</v>
      </c>
      <c r="L133" s="15">
        <f t="shared" si="50"/>
        <v>-2480</v>
      </c>
      <c r="M133" s="15">
        <f t="shared" si="42"/>
        <v>5</v>
      </c>
      <c r="N133" s="15">
        <f t="shared" si="51"/>
        <v>0</v>
      </c>
      <c r="O133" s="72"/>
      <c r="P133" s="17">
        <f t="shared" ref="P133:P135" si="61">E133-G133</f>
        <v>-1.6393713924050615</v>
      </c>
      <c r="Q133" s="15">
        <f t="shared" ref="Q133:Q135" si="62">(H133-H132)*-1</f>
        <v>-1293</v>
      </c>
      <c r="R133" s="72"/>
      <c r="S133" s="34">
        <f t="shared" si="53"/>
        <v>-18677.033999999985</v>
      </c>
      <c r="T133" s="34">
        <f t="shared" si="54"/>
        <v>-5800.3211180124172</v>
      </c>
      <c r="U133" s="34">
        <f t="shared" si="55"/>
        <v>2099.6788819875828</v>
      </c>
      <c r="V133" s="31">
        <f t="shared" si="56"/>
        <v>19712</v>
      </c>
      <c r="W133" s="32">
        <f t="shared" si="57"/>
        <v>9.3881022327282579</v>
      </c>
      <c r="X133" s="32">
        <f t="shared" si="58"/>
        <v>4.5287308403231963</v>
      </c>
      <c r="Y133" s="32">
        <f t="shared" si="59"/>
        <v>-6.1681022327282573</v>
      </c>
      <c r="Z133" s="78">
        <f t="shared" si="60"/>
        <v>3.7624800952999817</v>
      </c>
      <c r="AA133" s="15">
        <f>SUM(L$2:L133)-SUM(AB$2:AB133)</f>
        <v>-13451.033999999985</v>
      </c>
      <c r="AB133" s="84"/>
      <c r="AC133" s="40">
        <f t="shared" si="52"/>
        <v>-4020.0492183229767</v>
      </c>
      <c r="AD133" s="81">
        <f t="shared" si="46"/>
        <v>-11920.049218322976</v>
      </c>
    </row>
    <row r="134" spans="1:30" x14ac:dyDescent="0.25">
      <c r="A134" s="152">
        <v>43941</v>
      </c>
      <c r="B134" s="349"/>
      <c r="C134" s="302" t="s">
        <v>922</v>
      </c>
      <c r="D134" s="46">
        <v>500</v>
      </c>
      <c r="E134" s="46">
        <v>2.87</v>
      </c>
      <c r="F134" s="16">
        <f t="shared" si="47"/>
        <v>8400</v>
      </c>
      <c r="G134" s="17">
        <f t="shared" si="48"/>
        <v>4.7415516666666653</v>
      </c>
      <c r="H134" s="15">
        <f>IF(C134="买",H133+D134*E134+M134+N134,H133+-1*D134*E134+M134+N134)+O133</f>
        <v>39829.033999999985</v>
      </c>
      <c r="I134" s="15">
        <f t="shared" si="43"/>
        <v>-15721.033999999985</v>
      </c>
      <c r="J134" s="33">
        <f t="shared" si="44"/>
        <v>-0.39471291219365229</v>
      </c>
      <c r="K134" s="15">
        <f t="shared" si="45"/>
        <v>24108</v>
      </c>
      <c r="L134" s="15">
        <f>I134-I133</f>
        <v>-2770</v>
      </c>
      <c r="M134" s="15">
        <f t="shared" si="42"/>
        <v>5</v>
      </c>
      <c r="N134" s="15">
        <f t="shared" si="51"/>
        <v>0</v>
      </c>
      <c r="O134" s="72"/>
      <c r="P134" s="17">
        <f t="shared" si="61"/>
        <v>-1.8715516666666652</v>
      </c>
      <c r="Q134" s="15">
        <f>(H134-H133)*-1</f>
        <v>-1440</v>
      </c>
      <c r="R134" s="72"/>
      <c r="S134" s="34">
        <f>S133+Q134+O134+R134</f>
        <v>-20117.033999999985</v>
      </c>
      <c r="T134" s="34">
        <f t="shared" si="54"/>
        <v>-7009.4195121951161</v>
      </c>
      <c r="U134" s="34">
        <f t="shared" si="55"/>
        <v>1390.5804878048839</v>
      </c>
      <c r="V134" s="31">
        <f t="shared" si="56"/>
        <v>19712</v>
      </c>
      <c r="W134" s="32">
        <f t="shared" si="57"/>
        <v>14.175375084628575</v>
      </c>
      <c r="X134" s="32">
        <f t="shared" si="58"/>
        <v>9.4338234179619107</v>
      </c>
      <c r="Y134" s="32">
        <f t="shared" si="59"/>
        <v>-11.305375084628576</v>
      </c>
      <c r="Z134" s="78">
        <f t="shared" si="60"/>
        <v>6.0406427917451309</v>
      </c>
      <c r="AA134" s="15">
        <f>SUM(L$2:L134)-SUM(AB$2:AB134)</f>
        <v>-16221.033999999985</v>
      </c>
      <c r="AB134" s="84"/>
      <c r="AC134" s="40">
        <f t="shared" si="52"/>
        <v>-5474.9733390243855</v>
      </c>
      <c r="AD134" s="81">
        <f t="shared" si="46"/>
        <v>-13874.973339024385</v>
      </c>
    </row>
    <row r="135" spans="1:30" x14ac:dyDescent="0.25">
      <c r="A135" s="152">
        <v>43914</v>
      </c>
      <c r="B135" s="110"/>
      <c r="C135" s="302" t="s">
        <v>1085</v>
      </c>
      <c r="D135" s="46">
        <v>500</v>
      </c>
      <c r="E135" s="46">
        <v>2.92</v>
      </c>
      <c r="F135" s="16">
        <f t="shared" si="47"/>
        <v>8900</v>
      </c>
      <c r="G135" s="17">
        <f t="shared" si="48"/>
        <v>4.6397791011235938</v>
      </c>
      <c r="H135" s="15">
        <f t="shared" si="49"/>
        <v>41294.033999999985</v>
      </c>
      <c r="I135" s="15">
        <f t="shared" si="43"/>
        <v>-15306.033999999985</v>
      </c>
      <c r="J135" s="33">
        <f t="shared" si="44"/>
        <v>-0.37065969384342523</v>
      </c>
      <c r="K135" s="15">
        <f t="shared" si="45"/>
        <v>25988</v>
      </c>
      <c r="L135" s="15">
        <f t="shared" si="50"/>
        <v>415</v>
      </c>
      <c r="M135" s="15">
        <f t="shared" si="42"/>
        <v>5</v>
      </c>
      <c r="N135" s="15">
        <f t="shared" si="51"/>
        <v>0</v>
      </c>
      <c r="O135" s="72"/>
      <c r="P135" s="17">
        <f t="shared" si="61"/>
        <v>-1.7197791011235939</v>
      </c>
      <c r="Q135" s="15">
        <f t="shared" si="62"/>
        <v>-1465</v>
      </c>
      <c r="R135" s="72"/>
      <c r="S135" s="34">
        <f t="shared" si="53"/>
        <v>-21582.033999999985</v>
      </c>
      <c r="T135" s="34">
        <f t="shared" si="54"/>
        <v>-7391.1075342465701</v>
      </c>
      <c r="U135" s="34">
        <f t="shared" si="55"/>
        <v>1508.8924657534299</v>
      </c>
      <c r="V135" s="31">
        <f t="shared" si="56"/>
        <v>19712</v>
      </c>
      <c r="W135" s="32">
        <f t="shared" si="57"/>
        <v>13.063886557454097</v>
      </c>
      <c r="X135" s="32">
        <f t="shared" si="58"/>
        <v>8.4241074563305034</v>
      </c>
      <c r="Y135" s="32">
        <f t="shared" si="59"/>
        <v>-10.143886557454097</v>
      </c>
      <c r="Z135" s="78">
        <f t="shared" si="60"/>
        <v>5.8983659882985728</v>
      </c>
      <c r="AA135" s="15">
        <f>SUM(L$2:L289)-SUM(AB$2:AB289)</f>
        <v>-35190.371999999981</v>
      </c>
      <c r="AB135" s="84"/>
      <c r="AC135" s="40">
        <f t="shared" si="52"/>
        <v>-5239.171569520543</v>
      </c>
      <c r="AD135" s="81">
        <f t="shared" si="46"/>
        <v>-14139.171569520542</v>
      </c>
    </row>
    <row r="136" spans="1:30" x14ac:dyDescent="0.25">
      <c r="A136" s="301">
        <v>43971</v>
      </c>
      <c r="B136" s="110" t="s">
        <v>1086</v>
      </c>
      <c r="C136" s="302" t="s">
        <v>69</v>
      </c>
      <c r="D136" s="46">
        <v>400</v>
      </c>
      <c r="E136" s="46">
        <v>3.01</v>
      </c>
      <c r="F136" s="16">
        <f t="shared" si="47"/>
        <v>8500</v>
      </c>
      <c r="G136" s="17">
        <f>H136/F136</f>
        <v>4.717204470588233</v>
      </c>
      <c r="H136" s="15">
        <f>IF(C136="买",H135+D136*E136+M136+N136,H135+-1*D136*E136+M136+N136)+O135</f>
        <v>40096.237999999983</v>
      </c>
      <c r="I136" s="15">
        <f>-H136+K136</f>
        <v>-14511.237999999983</v>
      </c>
      <c r="J136" s="33">
        <f>(E136-G136)/G136</f>
        <v>-0.36191021212513724</v>
      </c>
      <c r="K136" s="15">
        <f>F136*E136</f>
        <v>25585</v>
      </c>
      <c r="L136" s="15">
        <f>I136-I135</f>
        <v>794.7960000000021</v>
      </c>
      <c r="M136" s="15">
        <f>IF(D136*E136*2.5/10000&gt;5,D136*E136*2.5/10000,5)</f>
        <v>5</v>
      </c>
      <c r="N136" s="15">
        <f>IF(C136="卖",D136*E136/1000,0)</f>
        <v>1.204</v>
      </c>
      <c r="O136" s="72"/>
      <c r="P136" s="17">
        <f>E136-G136</f>
        <v>-1.7072044705882332</v>
      </c>
      <c r="Q136" s="15">
        <f>(H136-H135)*-1</f>
        <v>1197.7960000000021</v>
      </c>
      <c r="R136" s="72"/>
      <c r="S136" s="34">
        <f>S135+Q136+O136+R136</f>
        <v>-20384.237999999983</v>
      </c>
      <c r="T136" s="34">
        <f>S136/E136</f>
        <v>-6772.1720930232505</v>
      </c>
      <c r="U136" s="34">
        <f>F136+T136</f>
        <v>1727.8279069767495</v>
      </c>
      <c r="V136" s="31">
        <f>H136+S136</f>
        <v>19712</v>
      </c>
      <c r="W136" s="32">
        <f>V136/U136</f>
        <v>11.408543594188663</v>
      </c>
      <c r="X136" s="32">
        <f>W136-G136</f>
        <v>6.6913391236004296</v>
      </c>
      <c r="Y136" s="32">
        <f>(X136-P136)*-1</f>
        <v>-8.3985435941886628</v>
      </c>
      <c r="Z136" s="78">
        <f>F136/U136</f>
        <v>4.9194714159194213</v>
      </c>
      <c r="AA136" s="15">
        <f>SUM(L$2:L136)-SUM(AB$2:AB136)</f>
        <v>-15011.237999999983</v>
      </c>
      <c r="AB136" s="84"/>
      <c r="AC136" s="40">
        <f>I136/E136*(1-0.0005)</f>
        <v>-4818.5987976744136</v>
      </c>
      <c r="AD136" s="81">
        <f>AC136-F136</f>
        <v>-13318.598797674415</v>
      </c>
    </row>
    <row r="137" spans="1:30" x14ac:dyDescent="0.25">
      <c r="A137" s="301">
        <v>43972</v>
      </c>
      <c r="B137" s="110" t="s">
        <v>1087</v>
      </c>
      <c r="C137" s="302" t="s">
        <v>69</v>
      </c>
      <c r="D137" s="46">
        <v>400</v>
      </c>
      <c r="E137" s="46">
        <v>3.19</v>
      </c>
      <c r="F137" s="16">
        <f t="shared" si="47"/>
        <v>8100</v>
      </c>
      <c r="G137" s="17">
        <f>H137/F137</f>
        <v>4.7933967901234542</v>
      </c>
      <c r="H137" s="15">
        <f>IF(C137="买",H136+D137*E137+M137+N137,H136+-1*D137*E137+M137+N137)+O136</f>
        <v>38826.513999999981</v>
      </c>
      <c r="I137" s="15">
        <f>-H137+K137</f>
        <v>-12987.513999999981</v>
      </c>
      <c r="J137" s="33">
        <f>(E137-G137)/G137</f>
        <v>-0.33450116072743452</v>
      </c>
      <c r="K137" s="15">
        <f>F137*E137</f>
        <v>25839</v>
      </c>
      <c r="L137" s="15">
        <f>I137-I136</f>
        <v>1523.724000000002</v>
      </c>
      <c r="M137" s="15">
        <f>IF(D137*E137*2.5/10000&gt;5,D137*E137*2.5/10000,5)</f>
        <v>5</v>
      </c>
      <c r="N137" s="15">
        <f>IF(C137="卖",D137*E137/1000,0)</f>
        <v>1.276</v>
      </c>
      <c r="O137" s="72"/>
      <c r="P137" s="17">
        <f>E137-G137</f>
        <v>-1.6033967901234543</v>
      </c>
      <c r="Q137" s="15">
        <f>(H137-H136)*-1</f>
        <v>1269.724000000002</v>
      </c>
      <c r="R137" s="72"/>
      <c r="S137" s="34">
        <f>S136+Q137+O137+R137</f>
        <v>-19114.513999999981</v>
      </c>
      <c r="T137" s="34">
        <f>S137/E137</f>
        <v>-5992.0106583072038</v>
      </c>
      <c r="U137" s="34">
        <f>F137+T137</f>
        <v>2107.9893416927962</v>
      </c>
      <c r="V137" s="31">
        <f>H137+S137</f>
        <v>19712</v>
      </c>
      <c r="W137" s="32">
        <f>V137/U137</f>
        <v>9.3510909235292949</v>
      </c>
      <c r="X137" s="32">
        <f>W137-G137</f>
        <v>4.5576941334058407</v>
      </c>
      <c r="Y137" s="32">
        <f>(X137-P137)*-1</f>
        <v>-6.1610909235292954</v>
      </c>
      <c r="Z137" s="78">
        <f>F137/U137</f>
        <v>3.8425241721077157</v>
      </c>
      <c r="AA137" s="15">
        <f>SUM(L$2:L137)-SUM(AB$2:AB137)</f>
        <v>-13487.513999999981</v>
      </c>
      <c r="AB137" s="84"/>
      <c r="AC137" s="40">
        <f>I137/E137*(1-0.0005)</f>
        <v>-4069.2853426332231</v>
      </c>
      <c r="AD137" s="81">
        <f>AC137-F137</f>
        <v>-12169.285342633222</v>
      </c>
    </row>
    <row r="138" spans="1:30" x14ac:dyDescent="0.25">
      <c r="A138" s="301">
        <v>43976</v>
      </c>
      <c r="B138" s="110"/>
      <c r="C138" s="302" t="s">
        <v>931</v>
      </c>
      <c r="D138" s="46">
        <v>400</v>
      </c>
      <c r="E138" s="46">
        <v>2.99</v>
      </c>
      <c r="F138" s="16">
        <f t="shared" si="47"/>
        <v>8500</v>
      </c>
      <c r="G138" s="17">
        <f>H138/F138</f>
        <v>4.7091192941176452</v>
      </c>
      <c r="H138" s="15">
        <f>IF(C138="买",H137+D138*E138+M138+N138,H137+-1*D138*E138+M138+N138)+O137</f>
        <v>40027.513999999981</v>
      </c>
      <c r="I138" s="15">
        <f>-H138+K138</f>
        <v>-14612.513999999981</v>
      </c>
      <c r="J138" s="33">
        <f>(E138-G138)/G138</f>
        <v>-0.36506174228057203</v>
      </c>
      <c r="K138" s="15">
        <f>F138*E138</f>
        <v>25415</v>
      </c>
      <c r="L138" s="15">
        <f>I138-I137</f>
        <v>-1625</v>
      </c>
      <c r="M138" s="15">
        <f>IF(D138*E138*2.5/10000&gt;5,D138*E138*2.5/10000,5)</f>
        <v>5</v>
      </c>
      <c r="N138" s="15">
        <f>IF(C138="卖",D138*E138/1000,0)</f>
        <v>0</v>
      </c>
      <c r="O138" s="72"/>
      <c r="P138" s="17">
        <f>E138-G138</f>
        <v>-1.719119294117645</v>
      </c>
      <c r="Q138" s="15">
        <f>(H138-H137)*-1</f>
        <v>-1201</v>
      </c>
      <c r="R138" s="72"/>
      <c r="S138" s="34">
        <f>S137+Q138+O138+R138</f>
        <v>-20315.513999999981</v>
      </c>
      <c r="T138" s="34">
        <f>S138/E138</f>
        <v>-6794.486287625411</v>
      </c>
      <c r="U138" s="34">
        <f>F138+T138</f>
        <v>1705.513712374589</v>
      </c>
      <c r="V138" s="31">
        <f>H138+S138</f>
        <v>19712</v>
      </c>
      <c r="W138" s="32">
        <f>V138/U138</f>
        <v>11.557807983000592</v>
      </c>
      <c r="X138" s="32">
        <f>W138-G138</f>
        <v>6.8486886888829464</v>
      </c>
      <c r="Y138" s="32">
        <f>(X138-P138)*-1</f>
        <v>-8.5678079830005913</v>
      </c>
      <c r="Z138" s="78">
        <f>F138/U138</f>
        <v>4.9838356257865781</v>
      </c>
      <c r="AA138" s="15">
        <f>SUM(L$2:L138)-SUM(AB$2:AB138)</f>
        <v>-15112.513999999981</v>
      </c>
      <c r="AB138" s="84"/>
      <c r="AC138" s="40">
        <f>I138/E138*(1-0.0005)</f>
        <v>-4884.6848638795918</v>
      </c>
      <c r="AD138" s="81">
        <f>AC138-F138</f>
        <v>-13384.684863879593</v>
      </c>
    </row>
    <row r="139" spans="1:30" x14ac:dyDescent="0.25">
      <c r="A139" s="301">
        <v>43983</v>
      </c>
      <c r="B139" s="110" t="s">
        <v>1088</v>
      </c>
      <c r="C139" s="302" t="s">
        <v>69</v>
      </c>
      <c r="D139" s="46">
        <v>400</v>
      </c>
      <c r="E139" s="46">
        <v>3.16</v>
      </c>
      <c r="F139" s="16">
        <f t="shared" si="47"/>
        <v>8100</v>
      </c>
      <c r="G139" s="17">
        <f>H139/F139</f>
        <v>4.7863923456790101</v>
      </c>
      <c r="H139" s="15">
        <f>IF(C139="买",H138+D139*E139+M139+N139,H138+-1*D139*E139+M139+N139)+O138</f>
        <v>38769.777999999984</v>
      </c>
      <c r="I139" s="15">
        <f>-H139+K139</f>
        <v>-13173.777999999984</v>
      </c>
      <c r="J139" s="33">
        <f>(E139-G139)/G139</f>
        <v>-0.3397950331312185</v>
      </c>
      <c r="K139" s="15">
        <f>F139*E139</f>
        <v>25596</v>
      </c>
      <c r="L139" s="15">
        <f>I139-I138</f>
        <v>1438.7359999999971</v>
      </c>
      <c r="M139" s="15">
        <f>IF(D139*E139*2.5/10000&gt;5,D139*E139*2.5/10000,5)</f>
        <v>5</v>
      </c>
      <c r="N139" s="15">
        <f>IF(C139="卖",D139*E139/1000,0)</f>
        <v>1.264</v>
      </c>
      <c r="O139" s="72"/>
      <c r="P139" s="17">
        <f>E139-G139</f>
        <v>-1.6263923456790099</v>
      </c>
      <c r="Q139" s="15">
        <f>(H139-H138)*-1</f>
        <v>1257.7359999999971</v>
      </c>
      <c r="R139" s="72"/>
      <c r="S139" s="34">
        <f>S138+Q139+O139+R139</f>
        <v>-19057.777999999984</v>
      </c>
      <c r="T139" s="34">
        <f>S139/E139</f>
        <v>-6030.9424050632861</v>
      </c>
      <c r="U139" s="34">
        <f>F139+T139</f>
        <v>2069.0575949367139</v>
      </c>
      <c r="V139" s="31">
        <f>H139+S139</f>
        <v>19712</v>
      </c>
      <c r="W139" s="32">
        <f>V139/U139</f>
        <v>9.5270426730692002</v>
      </c>
      <c r="X139" s="32">
        <f>W139-G139</f>
        <v>4.7406503273901901</v>
      </c>
      <c r="Y139" s="32">
        <f>(X139-P139)*-1</f>
        <v>-6.3670426730692</v>
      </c>
      <c r="Z139" s="78">
        <f>F139/U139</f>
        <v>3.9148257737348069</v>
      </c>
      <c r="AA139" s="15">
        <f>SUM(L$2:L139)-SUM(AB$2:AB139)</f>
        <v>-13673.777999999984</v>
      </c>
      <c r="AB139" s="84"/>
      <c r="AC139" s="40">
        <f>I139/E139*(1-0.0005)</f>
        <v>-4166.8326300632862</v>
      </c>
      <c r="AD139" s="81">
        <f>AC139-F139</f>
        <v>-12266.832630063287</v>
      </c>
    </row>
    <row r="140" spans="1:30" x14ac:dyDescent="0.25">
      <c r="A140" s="301">
        <v>43991</v>
      </c>
      <c r="B140" s="110"/>
      <c r="C140" s="302" t="s">
        <v>63</v>
      </c>
      <c r="D140" s="46">
        <v>400</v>
      </c>
      <c r="E140" s="46">
        <v>3.04</v>
      </c>
      <c r="F140" s="16">
        <f t="shared" si="47"/>
        <v>8500</v>
      </c>
      <c r="G140" s="17">
        <f>H140/F140</f>
        <v>4.7047974117647042</v>
      </c>
      <c r="H140" s="15">
        <f>IF(C140="买",H139+D140*E140+M140+N140,H139+-1*D140*E140+M140+N140)+O139</f>
        <v>39990.777999999984</v>
      </c>
      <c r="I140" s="15">
        <f>-H140+K140</f>
        <v>-14150.777999999984</v>
      </c>
      <c r="J140" s="33">
        <f>(E140-G140)/G140</f>
        <v>-0.35385103035504811</v>
      </c>
      <c r="K140" s="15">
        <f>F140*E140</f>
        <v>25840</v>
      </c>
      <c r="L140" s="15">
        <f>I140-I139</f>
        <v>-977</v>
      </c>
      <c r="M140" s="15">
        <f>IF(D140*E140*2.5/10000&gt;5,D140*E140*2.5/10000,5)</f>
        <v>5</v>
      </c>
      <c r="N140" s="15">
        <f>IF(C140="卖",D140*E140/1000,0)</f>
        <v>0</v>
      </c>
      <c r="O140" s="72"/>
      <c r="P140" s="17">
        <f>E140-G140</f>
        <v>-1.6647974117647042</v>
      </c>
      <c r="Q140" s="15">
        <f>(H140-H139)*-1</f>
        <v>-1221</v>
      </c>
      <c r="R140" s="72"/>
      <c r="S140" s="34">
        <f>S139+Q140+O140+R140</f>
        <v>-20278.777999999984</v>
      </c>
      <c r="T140" s="34">
        <f>S140/E140</f>
        <v>-6670.650657894731</v>
      </c>
      <c r="U140" s="34">
        <f>F140+T140</f>
        <v>1829.349342105269</v>
      </c>
      <c r="V140" s="31">
        <f>H140+S140</f>
        <v>19712</v>
      </c>
      <c r="W140" s="32">
        <f>V140/U140</f>
        <v>10.775415906791675</v>
      </c>
      <c r="X140" s="32">
        <f>W140-G140</f>
        <v>6.070618495026971</v>
      </c>
      <c r="Y140" s="32">
        <f>(X140-P140)*-1</f>
        <v>-7.7354159067916752</v>
      </c>
      <c r="Z140" s="78">
        <f>F140/U140</f>
        <v>4.6464607958466537</v>
      </c>
      <c r="AA140" s="15">
        <f>SUM(L$2:L289)-SUM(AB$2:AB289)</f>
        <v>-35190.371999999981</v>
      </c>
      <c r="AB140" s="84"/>
      <c r="AC140" s="40">
        <f>I140/E140*(1-0.0005)</f>
        <v>-4652.5337536184161</v>
      </c>
      <c r="AD140" s="81">
        <f>AC140-F140</f>
        <v>-13152.533753618416</v>
      </c>
    </row>
    <row r="141" spans="1:30" x14ac:dyDescent="0.25">
      <c r="A141" s="301">
        <v>44015</v>
      </c>
      <c r="B141" s="110"/>
      <c r="C141" s="302" t="s">
        <v>69</v>
      </c>
      <c r="D141" s="46">
        <v>400</v>
      </c>
      <c r="E141" s="46">
        <v>3.21</v>
      </c>
      <c r="F141" s="16">
        <f t="shared" si="47"/>
        <v>8100</v>
      </c>
      <c r="G141" s="17">
        <f t="shared" ref="G141:G153" si="63">H141/F141</f>
        <v>4.7793903703703684</v>
      </c>
      <c r="H141" s="15">
        <f t="shared" ref="H141:H153" si="64">IF(C141="买",H140+D141*E141+M141+N141,H140+-1*D141*E141+M141+N141)+O140</f>
        <v>38713.061999999984</v>
      </c>
      <c r="I141" s="15">
        <f t="shared" ref="I141:I153" si="65">-H141+K141</f>
        <v>-12712.061999999984</v>
      </c>
      <c r="J141" s="33">
        <f t="shared" ref="J141:J153" si="66">(E141-G141)/G141</f>
        <v>-0.32836622429917811</v>
      </c>
      <c r="K141" s="15">
        <f t="shared" ref="K141:K153" si="67">F141*E141</f>
        <v>26001</v>
      </c>
      <c r="L141" s="15">
        <f t="shared" ref="L141:L153" si="68">I141-I140</f>
        <v>1438.7160000000003</v>
      </c>
      <c r="M141" s="15">
        <f t="shared" ref="M141:M153" si="69">IF(D141*E141*2.5/10000&gt;5,D141*E141*2.5/10000,5)</f>
        <v>5</v>
      </c>
      <c r="N141" s="15">
        <f t="shared" ref="N141:N153" si="70">IF(C141="卖",D141*E141/1000,0)</f>
        <v>1.284</v>
      </c>
      <c r="O141" s="72"/>
      <c r="P141" s="17">
        <f t="shared" ref="P141:P153" si="71">E141-G141</f>
        <v>-1.5693903703703684</v>
      </c>
      <c r="Q141" s="15">
        <f t="shared" ref="Q141:Q153" si="72">(H141-H140)*-1</f>
        <v>1277.7160000000003</v>
      </c>
      <c r="R141" s="72"/>
      <c r="S141" s="34">
        <f t="shared" ref="S141:S153" si="73">S140+Q141+O141+R141</f>
        <v>-19001.061999999984</v>
      </c>
      <c r="T141" s="34">
        <f t="shared" ref="T141:T153" si="74">S141/E141</f>
        <v>-5919.3339563862874</v>
      </c>
      <c r="U141" s="34">
        <f t="shared" ref="U141:U153" si="75">F141+T141</f>
        <v>2180.6660436137126</v>
      </c>
      <c r="V141" s="31">
        <f t="shared" ref="V141:V153" si="76">H141+S141</f>
        <v>19712</v>
      </c>
      <c r="W141" s="32">
        <f t="shared" ref="W141:W153" si="77">V141/U141</f>
        <v>9.0394400636119698</v>
      </c>
      <c r="X141" s="32">
        <f t="shared" ref="X141:X153" si="78">W141-G141</f>
        <v>4.2600496932416014</v>
      </c>
      <c r="Y141" s="32">
        <f t="shared" ref="Y141:Y153" si="79">(X141-P141)*-1</f>
        <v>-5.8294400636119699</v>
      </c>
      <c r="Z141" s="78">
        <f t="shared" ref="Z141:Z153" si="80">F141/U141</f>
        <v>3.7144614709444475</v>
      </c>
      <c r="AA141" s="15">
        <f>SUM(L$2:L141)-SUM(AB$2:AB141)</f>
        <v>-13212.061999999984</v>
      </c>
      <c r="AB141" s="84"/>
      <c r="AC141" s="40">
        <f t="shared" ref="AC141:AC153" si="81">I141/E141*(1-0.0005)</f>
        <v>-3958.1638532710235</v>
      </c>
      <c r="AD141" s="81">
        <f t="shared" ref="AD141:AD153" si="82">AC141-F141</f>
        <v>-12058.163853271024</v>
      </c>
    </row>
    <row r="142" spans="1:30" x14ac:dyDescent="0.25">
      <c r="A142" s="301">
        <v>44018</v>
      </c>
      <c r="B142" s="110" t="s">
        <v>1089</v>
      </c>
      <c r="C142" s="302" t="s">
        <v>69</v>
      </c>
      <c r="D142" s="46">
        <v>400</v>
      </c>
      <c r="E142" s="46">
        <v>3.38</v>
      </c>
      <c r="F142" s="16">
        <f t="shared" si="47"/>
        <v>7700</v>
      </c>
      <c r="G142" s="17">
        <f t="shared" si="63"/>
        <v>4.8529109090909071</v>
      </c>
      <c r="H142" s="15">
        <f t="shared" si="64"/>
        <v>37367.413999999982</v>
      </c>
      <c r="I142" s="15">
        <f t="shared" si="65"/>
        <v>-11341.413999999982</v>
      </c>
      <c r="J142" s="33">
        <f t="shared" si="66"/>
        <v>-0.30351080757153787</v>
      </c>
      <c r="K142" s="15">
        <f t="shared" si="67"/>
        <v>26026</v>
      </c>
      <c r="L142" s="15">
        <f t="shared" si="68"/>
        <v>1370.648000000001</v>
      </c>
      <c r="M142" s="15">
        <f t="shared" si="69"/>
        <v>5</v>
      </c>
      <c r="N142" s="15">
        <f t="shared" si="70"/>
        <v>1.3520000000000001</v>
      </c>
      <c r="O142" s="72"/>
      <c r="P142" s="17">
        <f t="shared" si="71"/>
        <v>-1.4729109090909072</v>
      </c>
      <c r="Q142" s="15">
        <f t="shared" si="72"/>
        <v>1345.648000000001</v>
      </c>
      <c r="R142" s="72"/>
      <c r="S142" s="34">
        <f t="shared" si="73"/>
        <v>-17655.413999999982</v>
      </c>
      <c r="T142" s="34">
        <f t="shared" si="74"/>
        <v>-5223.4952662721844</v>
      </c>
      <c r="U142" s="34">
        <f t="shared" si="75"/>
        <v>2476.5047337278156</v>
      </c>
      <c r="V142" s="31">
        <f t="shared" si="76"/>
        <v>19712</v>
      </c>
      <c r="W142" s="32">
        <f t="shared" si="77"/>
        <v>7.9596052176036265</v>
      </c>
      <c r="X142" s="32">
        <f t="shared" si="78"/>
        <v>3.1066943085127194</v>
      </c>
      <c r="Y142" s="32">
        <f t="shared" si="79"/>
        <v>-4.5796052176036266</v>
      </c>
      <c r="Z142" s="78">
        <f t="shared" si="80"/>
        <v>3.1092207881264167</v>
      </c>
      <c r="AA142" s="15">
        <f>SUM(L$2:L142)-SUM(AB$2:AB142)</f>
        <v>-11841.413999999982</v>
      </c>
      <c r="AB142" s="84"/>
      <c r="AC142" s="40">
        <f t="shared" si="81"/>
        <v>-3353.7702050295811</v>
      </c>
      <c r="AD142" s="81">
        <f t="shared" si="82"/>
        <v>-11053.770205029581</v>
      </c>
    </row>
    <row r="143" spans="1:30" x14ac:dyDescent="0.25">
      <c r="A143" s="301">
        <v>44020</v>
      </c>
      <c r="B143" s="110"/>
      <c r="C143" s="302" t="s">
        <v>69</v>
      </c>
      <c r="D143" s="46">
        <v>400</v>
      </c>
      <c r="E143" s="46">
        <v>3.46</v>
      </c>
      <c r="F143" s="16">
        <f t="shared" si="47"/>
        <v>7300</v>
      </c>
      <c r="G143" s="17">
        <f t="shared" si="63"/>
        <v>4.9301093150684903</v>
      </c>
      <c r="H143" s="15">
        <f t="shared" si="64"/>
        <v>35989.797999999981</v>
      </c>
      <c r="I143" s="15">
        <f t="shared" si="65"/>
        <v>-10731.797999999981</v>
      </c>
      <c r="J143" s="33">
        <f t="shared" si="66"/>
        <v>-0.29819000373383547</v>
      </c>
      <c r="K143" s="15">
        <f t="shared" si="67"/>
        <v>25258</v>
      </c>
      <c r="L143" s="15">
        <f t="shared" si="68"/>
        <v>609.6160000000018</v>
      </c>
      <c r="M143" s="15">
        <f t="shared" si="69"/>
        <v>5</v>
      </c>
      <c r="N143" s="15">
        <f t="shared" si="70"/>
        <v>1.3839999999999999</v>
      </c>
      <c r="O143" s="72"/>
      <c r="P143" s="17">
        <f t="shared" si="71"/>
        <v>-1.4701093150684903</v>
      </c>
      <c r="Q143" s="15">
        <f t="shared" si="72"/>
        <v>1377.6160000000018</v>
      </c>
      <c r="R143" s="72"/>
      <c r="S143" s="34">
        <f t="shared" si="73"/>
        <v>-16277.797999999981</v>
      </c>
      <c r="T143" s="34">
        <f t="shared" si="74"/>
        <v>-4704.5658959537514</v>
      </c>
      <c r="U143" s="34">
        <f t="shared" si="75"/>
        <v>2595.4341040462486</v>
      </c>
      <c r="V143" s="31">
        <f t="shared" si="76"/>
        <v>19712</v>
      </c>
      <c r="W143" s="32">
        <f t="shared" si="77"/>
        <v>7.594875928180663</v>
      </c>
      <c r="X143" s="32">
        <f t="shared" si="78"/>
        <v>2.6647666131121728</v>
      </c>
      <c r="Y143" s="32">
        <f t="shared" si="79"/>
        <v>-4.1348759281806631</v>
      </c>
      <c r="Z143" s="78">
        <f t="shared" si="80"/>
        <v>2.8126316089548924</v>
      </c>
      <c r="AA143" s="15">
        <f>SUM(L$2:L143)-SUM(AB$2:AB143)</f>
        <v>-11231.797999999981</v>
      </c>
      <c r="AB143" s="84"/>
      <c r="AC143" s="40">
        <f t="shared" si="81"/>
        <v>-3100.1248846820754</v>
      </c>
      <c r="AD143" s="81">
        <f t="shared" si="82"/>
        <v>-10400.124884682074</v>
      </c>
    </row>
    <row r="144" spans="1:30" x14ac:dyDescent="0.25">
      <c r="A144" s="301">
        <v>44022</v>
      </c>
      <c r="B144" s="110" t="s">
        <v>1090</v>
      </c>
      <c r="C144" s="302" t="s">
        <v>69</v>
      </c>
      <c r="D144" s="46">
        <v>1000</v>
      </c>
      <c r="E144" s="46">
        <v>3.47</v>
      </c>
      <c r="F144" s="16">
        <f t="shared" si="47"/>
        <v>6300</v>
      </c>
      <c r="G144" s="17">
        <f t="shared" si="63"/>
        <v>5.1632171428571398</v>
      </c>
      <c r="H144" s="15">
        <f t="shared" si="64"/>
        <v>32528.267999999982</v>
      </c>
      <c r="I144" s="15">
        <f t="shared" si="65"/>
        <v>-10667.267999999982</v>
      </c>
      <c r="J144" s="33">
        <f t="shared" si="66"/>
        <v>-0.32793839499846678</v>
      </c>
      <c r="K144" s="15">
        <f t="shared" si="67"/>
        <v>21861</v>
      </c>
      <c r="L144" s="15">
        <f t="shared" si="68"/>
        <v>64.529999999998836</v>
      </c>
      <c r="M144" s="15">
        <f t="shared" si="69"/>
        <v>5</v>
      </c>
      <c r="N144" s="15">
        <f t="shared" si="70"/>
        <v>3.47</v>
      </c>
      <c r="O144" s="72"/>
      <c r="P144" s="17">
        <f t="shared" si="71"/>
        <v>-1.6932171428571396</v>
      </c>
      <c r="Q144" s="15">
        <f t="shared" si="72"/>
        <v>3461.5299999999988</v>
      </c>
      <c r="R144" s="72"/>
      <c r="S144" s="34">
        <f t="shared" si="73"/>
        <v>-12816.267999999982</v>
      </c>
      <c r="T144" s="34">
        <f t="shared" si="74"/>
        <v>-3693.4489913544612</v>
      </c>
      <c r="U144" s="34">
        <f t="shared" si="75"/>
        <v>2606.5510086455388</v>
      </c>
      <c r="V144" s="31">
        <f t="shared" si="76"/>
        <v>19712</v>
      </c>
      <c r="W144" s="32">
        <f t="shared" si="77"/>
        <v>7.5624838856474526</v>
      </c>
      <c r="X144" s="32">
        <f t="shared" si="78"/>
        <v>2.3992667427903127</v>
      </c>
      <c r="Y144" s="32">
        <f t="shared" si="79"/>
        <v>-4.0924838856474519</v>
      </c>
      <c r="Z144" s="78">
        <f t="shared" si="80"/>
        <v>2.4169870373163023</v>
      </c>
      <c r="AA144" s="15">
        <f>SUM(L$2:L144)-SUM(AB$2:AB144)</f>
        <v>-11167.267999999982</v>
      </c>
      <c r="AB144" s="84"/>
      <c r="AC144" s="40">
        <f t="shared" si="81"/>
        <v>-3072.6035636887555</v>
      </c>
      <c r="AD144" s="81">
        <f t="shared" si="82"/>
        <v>-9372.6035636887555</v>
      </c>
    </row>
    <row r="145" spans="1:30" x14ac:dyDescent="0.25">
      <c r="A145" s="301">
        <v>44025</v>
      </c>
      <c r="B145" s="110" t="s">
        <v>1091</v>
      </c>
      <c r="C145" s="302" t="s">
        <v>69</v>
      </c>
      <c r="D145" s="46">
        <v>400</v>
      </c>
      <c r="E145" s="46">
        <v>3.54</v>
      </c>
      <c r="F145" s="16">
        <f t="shared" si="47"/>
        <v>5900</v>
      </c>
      <c r="G145" s="17">
        <f t="shared" si="63"/>
        <v>5.2743532203389805</v>
      </c>
      <c r="H145" s="15">
        <f t="shared" si="64"/>
        <v>31118.683999999983</v>
      </c>
      <c r="I145" s="15">
        <f t="shared" si="65"/>
        <v>-10232.683999999983</v>
      </c>
      <c r="J145" s="33">
        <f t="shared" si="66"/>
        <v>-0.32882765865034619</v>
      </c>
      <c r="K145" s="15">
        <f t="shared" si="67"/>
        <v>20886</v>
      </c>
      <c r="L145" s="15">
        <f t="shared" si="68"/>
        <v>434.58399999999892</v>
      </c>
      <c r="M145" s="15">
        <f t="shared" si="69"/>
        <v>5</v>
      </c>
      <c r="N145" s="15">
        <f t="shared" si="70"/>
        <v>1.4159999999999999</v>
      </c>
      <c r="O145" s="72"/>
      <c r="P145" s="17">
        <f t="shared" si="71"/>
        <v>-1.7343532203389804</v>
      </c>
      <c r="Q145" s="15">
        <f t="shared" si="72"/>
        <v>1409.5839999999989</v>
      </c>
      <c r="R145" s="72"/>
      <c r="S145" s="34">
        <f t="shared" si="73"/>
        <v>-11406.683999999983</v>
      </c>
      <c r="T145" s="34">
        <f t="shared" si="74"/>
        <v>-3222.227118644063</v>
      </c>
      <c r="U145" s="34">
        <f t="shared" si="75"/>
        <v>2677.772881355937</v>
      </c>
      <c r="V145" s="31">
        <f t="shared" si="76"/>
        <v>19712</v>
      </c>
      <c r="W145" s="32">
        <f t="shared" si="77"/>
        <v>7.3613412613315008</v>
      </c>
      <c r="X145" s="32">
        <f t="shared" si="78"/>
        <v>2.0869880409925203</v>
      </c>
      <c r="Y145" s="32">
        <f t="shared" si="79"/>
        <v>-3.8213412613315008</v>
      </c>
      <c r="Z145" s="78">
        <f t="shared" si="80"/>
        <v>2.2033235309383041</v>
      </c>
      <c r="AA145" s="15">
        <f>SUM(L$2:L145)-SUM(AB$2:AB145)</f>
        <v>-10732.683999999983</v>
      </c>
      <c r="AB145" s="84"/>
      <c r="AC145" s="40">
        <f t="shared" si="81"/>
        <v>-2889.1434062146845</v>
      </c>
      <c r="AD145" s="81">
        <f t="shared" si="82"/>
        <v>-8789.1434062146836</v>
      </c>
    </row>
    <row r="146" spans="1:30" x14ac:dyDescent="0.25">
      <c r="A146" s="301">
        <v>44028</v>
      </c>
      <c r="B146" s="110" t="s">
        <v>1092</v>
      </c>
      <c r="C146" s="302" t="s">
        <v>1074</v>
      </c>
      <c r="D146" s="46">
        <v>400</v>
      </c>
      <c r="E146" s="46">
        <v>3.18</v>
      </c>
      <c r="F146" s="16">
        <f t="shared" si="47"/>
        <v>6300</v>
      </c>
      <c r="G146" s="17">
        <f t="shared" si="63"/>
        <v>5.1421720634920609</v>
      </c>
      <c r="H146" s="15">
        <f t="shared" si="64"/>
        <v>32395.683999999983</v>
      </c>
      <c r="I146" s="15">
        <f t="shared" si="65"/>
        <v>-12361.683999999983</v>
      </c>
      <c r="J146" s="33">
        <f t="shared" si="66"/>
        <v>-0.38158428758596324</v>
      </c>
      <c r="K146" s="15">
        <f t="shared" si="67"/>
        <v>20034</v>
      </c>
      <c r="L146" s="15">
        <f t="shared" si="68"/>
        <v>-2129</v>
      </c>
      <c r="M146" s="15">
        <f t="shared" si="69"/>
        <v>5</v>
      </c>
      <c r="N146" s="15">
        <f t="shared" si="70"/>
        <v>0</v>
      </c>
      <c r="O146" s="72"/>
      <c r="P146" s="17">
        <f t="shared" si="71"/>
        <v>-1.9621720634920607</v>
      </c>
      <c r="Q146" s="15">
        <f t="shared" si="72"/>
        <v>-1277</v>
      </c>
      <c r="R146" s="72"/>
      <c r="S146" s="34">
        <f t="shared" si="73"/>
        <v>-12683.683999999983</v>
      </c>
      <c r="T146" s="34">
        <f t="shared" si="74"/>
        <v>-3988.5798742138309</v>
      </c>
      <c r="U146" s="34">
        <f t="shared" si="75"/>
        <v>2311.4201257861691</v>
      </c>
      <c r="V146" s="31">
        <f t="shared" si="76"/>
        <v>19712</v>
      </c>
      <c r="W146" s="32">
        <f t="shared" si="77"/>
        <v>8.5280904929801444</v>
      </c>
      <c r="X146" s="32">
        <f t="shared" si="78"/>
        <v>3.3859184294880835</v>
      </c>
      <c r="Y146" s="32">
        <f t="shared" si="79"/>
        <v>-5.3480904929801447</v>
      </c>
      <c r="Z146" s="78">
        <f t="shared" si="80"/>
        <v>2.7255971035803022</v>
      </c>
      <c r="AA146" s="15">
        <f>SUM(L$2:L146)-SUM(AB$2:AB146)</f>
        <v>-12861.683999999983</v>
      </c>
      <c r="AB146" s="84"/>
      <c r="AC146" s="40">
        <f t="shared" si="81"/>
        <v>-3885.3783515723217</v>
      </c>
      <c r="AD146" s="81">
        <f t="shared" si="82"/>
        <v>-10185.378351572323</v>
      </c>
    </row>
    <row r="147" spans="1:30" x14ac:dyDescent="0.25">
      <c r="A147" s="301">
        <v>44029</v>
      </c>
      <c r="B147" s="110" t="s">
        <v>1093</v>
      </c>
      <c r="C147" s="302" t="s">
        <v>63</v>
      </c>
      <c r="D147" s="46">
        <v>400</v>
      </c>
      <c r="E147" s="46">
        <v>3.06</v>
      </c>
      <c r="F147" s="16">
        <f t="shared" si="47"/>
        <v>6700</v>
      </c>
      <c r="G147" s="17">
        <f t="shared" si="63"/>
        <v>5.0186095522388028</v>
      </c>
      <c r="H147" s="15">
        <f t="shared" si="64"/>
        <v>33624.683999999979</v>
      </c>
      <c r="I147" s="15">
        <f t="shared" si="65"/>
        <v>-13122.683999999979</v>
      </c>
      <c r="J147" s="33">
        <f t="shared" si="66"/>
        <v>-0.39026936282880714</v>
      </c>
      <c r="K147" s="15">
        <f t="shared" si="67"/>
        <v>20502</v>
      </c>
      <c r="L147" s="15">
        <f t="shared" si="68"/>
        <v>-760.99999999999636</v>
      </c>
      <c r="M147" s="15">
        <f t="shared" si="69"/>
        <v>5</v>
      </c>
      <c r="N147" s="15">
        <f t="shared" si="70"/>
        <v>0</v>
      </c>
      <c r="O147" s="72"/>
      <c r="P147" s="17">
        <f t="shared" si="71"/>
        <v>-1.9586095522388027</v>
      </c>
      <c r="Q147" s="15">
        <f t="shared" si="72"/>
        <v>-1228.9999999999964</v>
      </c>
      <c r="R147" s="72"/>
      <c r="S147" s="34">
        <f t="shared" si="73"/>
        <v>-13912.683999999979</v>
      </c>
      <c r="T147" s="34">
        <f t="shared" si="74"/>
        <v>-4546.628758169928</v>
      </c>
      <c r="U147" s="34">
        <f t="shared" si="75"/>
        <v>2153.371241830072</v>
      </c>
      <c r="V147" s="31">
        <f t="shared" si="76"/>
        <v>19712</v>
      </c>
      <c r="W147" s="32">
        <f t="shared" si="77"/>
        <v>9.1540184140508387</v>
      </c>
      <c r="X147" s="32">
        <f t="shared" si="78"/>
        <v>4.1354088618120359</v>
      </c>
      <c r="Y147" s="32">
        <f t="shared" si="79"/>
        <v>-6.0940184140508382</v>
      </c>
      <c r="Z147" s="78">
        <f t="shared" si="80"/>
        <v>3.1114003335095686</v>
      </c>
      <c r="AA147" s="15">
        <f>SUM(L$2:L147)-SUM(AB$2:AB147)</f>
        <v>-13622.683999999979</v>
      </c>
      <c r="AB147" s="84"/>
      <c r="AC147" s="40">
        <f t="shared" si="81"/>
        <v>-4286.3145941176408</v>
      </c>
      <c r="AD147" s="81">
        <f t="shared" si="82"/>
        <v>-10986.314594117641</v>
      </c>
    </row>
    <row r="148" spans="1:30" x14ac:dyDescent="0.25">
      <c r="A148" s="301">
        <v>44029</v>
      </c>
      <c r="B148" s="110"/>
      <c r="C148" s="302" t="s">
        <v>63</v>
      </c>
      <c r="D148" s="46">
        <v>400</v>
      </c>
      <c r="E148" s="46">
        <v>2.92</v>
      </c>
      <c r="F148" s="16">
        <f t="shared" si="47"/>
        <v>7100</v>
      </c>
      <c r="G148" s="17">
        <f t="shared" si="63"/>
        <v>4.9010822535211238</v>
      </c>
      <c r="H148" s="15">
        <f t="shared" si="64"/>
        <v>34797.683999999979</v>
      </c>
      <c r="I148" s="15">
        <f t="shared" si="65"/>
        <v>-14065.683999999979</v>
      </c>
      <c r="J148" s="33">
        <f t="shared" si="66"/>
        <v>-0.40421322292598522</v>
      </c>
      <c r="K148" s="15">
        <f t="shared" si="67"/>
        <v>20732</v>
      </c>
      <c r="L148" s="15">
        <f t="shared" si="68"/>
        <v>-943</v>
      </c>
      <c r="M148" s="15">
        <f t="shared" si="69"/>
        <v>5</v>
      </c>
      <c r="N148" s="15">
        <f t="shared" si="70"/>
        <v>0</v>
      </c>
      <c r="O148" s="72"/>
      <c r="P148" s="17">
        <f t="shared" si="71"/>
        <v>-1.9810822535211239</v>
      </c>
      <c r="Q148" s="15">
        <f t="shared" si="72"/>
        <v>-1173</v>
      </c>
      <c r="R148" s="72"/>
      <c r="S148" s="34">
        <f t="shared" si="73"/>
        <v>-15085.683999999979</v>
      </c>
      <c r="T148" s="34">
        <f t="shared" si="74"/>
        <v>-5166.3301369862947</v>
      </c>
      <c r="U148" s="34">
        <f t="shared" si="75"/>
        <v>1933.6698630137053</v>
      </c>
      <c r="V148" s="31">
        <f t="shared" si="76"/>
        <v>19712</v>
      </c>
      <c r="W148" s="32">
        <f t="shared" si="77"/>
        <v>10.194087613941516</v>
      </c>
      <c r="X148" s="32">
        <f t="shared" si="78"/>
        <v>5.2930053604203922</v>
      </c>
      <c r="Y148" s="32">
        <f t="shared" si="79"/>
        <v>-7.274087613941516</v>
      </c>
      <c r="Z148" s="78">
        <f t="shared" si="80"/>
        <v>3.6717746580247952</v>
      </c>
      <c r="AA148" s="15">
        <f>SUM(L$2:L148)-SUM(AB$2:AB148)</f>
        <v>-14565.683999999979</v>
      </c>
      <c r="AB148" s="84"/>
      <c r="AC148" s="40">
        <f t="shared" si="81"/>
        <v>-4814.6065609588977</v>
      </c>
      <c r="AD148" s="81">
        <f t="shared" si="82"/>
        <v>-11914.606560958899</v>
      </c>
    </row>
    <row r="149" spans="1:30" x14ac:dyDescent="0.25">
      <c r="A149" s="301">
        <v>44036</v>
      </c>
      <c r="B149" s="110" t="s">
        <v>1094</v>
      </c>
      <c r="C149" s="302" t="s">
        <v>69</v>
      </c>
      <c r="D149" s="46">
        <v>400</v>
      </c>
      <c r="E149" s="46">
        <v>3.15</v>
      </c>
      <c r="F149" s="16">
        <f t="shared" si="47"/>
        <v>6700</v>
      </c>
      <c r="G149" s="17">
        <f t="shared" si="63"/>
        <v>5.0065588059701467</v>
      </c>
      <c r="H149" s="15">
        <f t="shared" si="64"/>
        <v>33543.943999999981</v>
      </c>
      <c r="I149" s="15">
        <f t="shared" si="65"/>
        <v>-12438.943999999981</v>
      </c>
      <c r="J149" s="33">
        <f t="shared" si="66"/>
        <v>-0.37082532692041192</v>
      </c>
      <c r="K149" s="15">
        <f t="shared" si="67"/>
        <v>21105</v>
      </c>
      <c r="L149" s="15">
        <f t="shared" si="68"/>
        <v>1626.739999999998</v>
      </c>
      <c r="M149" s="15">
        <f t="shared" si="69"/>
        <v>5</v>
      </c>
      <c r="N149" s="15">
        <f t="shared" si="70"/>
        <v>1.26</v>
      </c>
      <c r="O149" s="72"/>
      <c r="P149" s="17">
        <f t="shared" si="71"/>
        <v>-1.8565588059701468</v>
      </c>
      <c r="Q149" s="15">
        <f t="shared" si="72"/>
        <v>1253.739999999998</v>
      </c>
      <c r="R149" s="72"/>
      <c r="S149" s="34">
        <f t="shared" si="73"/>
        <v>-13831.943999999981</v>
      </c>
      <c r="T149" s="34">
        <f t="shared" si="74"/>
        <v>-4391.0933333333278</v>
      </c>
      <c r="U149" s="34">
        <f t="shared" si="75"/>
        <v>2308.9066666666722</v>
      </c>
      <c r="V149" s="31">
        <f t="shared" si="76"/>
        <v>19712</v>
      </c>
      <c r="W149" s="32">
        <f t="shared" si="77"/>
        <v>8.5373741106901768</v>
      </c>
      <c r="X149" s="32">
        <f t="shared" si="78"/>
        <v>3.5308153047200301</v>
      </c>
      <c r="Y149" s="32">
        <f t="shared" si="79"/>
        <v>-5.3873741106901765</v>
      </c>
      <c r="Z149" s="78">
        <f t="shared" si="80"/>
        <v>2.9018063383534995</v>
      </c>
      <c r="AA149" s="15">
        <f>SUM(L$2:L149)-SUM(AB$2:AB149)</f>
        <v>-12938.943999999981</v>
      </c>
      <c r="AB149" s="84"/>
      <c r="AC149" s="40">
        <f t="shared" si="81"/>
        <v>-3946.8966755555498</v>
      </c>
      <c r="AD149" s="81">
        <f t="shared" si="82"/>
        <v>-10646.89667555555</v>
      </c>
    </row>
    <row r="150" spans="1:30" x14ac:dyDescent="0.25">
      <c r="A150" s="301">
        <v>44075</v>
      </c>
      <c r="B150" s="349" t="s">
        <v>1230</v>
      </c>
      <c r="C150" s="302" t="s">
        <v>63</v>
      </c>
      <c r="D150" s="46">
        <v>1000</v>
      </c>
      <c r="E150" s="46">
        <v>2.85</v>
      </c>
      <c r="F150" s="16">
        <f t="shared" si="47"/>
        <v>7700</v>
      </c>
      <c r="G150" s="17">
        <f t="shared" si="63"/>
        <v>4.7271355844155822</v>
      </c>
      <c r="H150" s="15">
        <f t="shared" si="64"/>
        <v>36398.943999999981</v>
      </c>
      <c r="I150" s="15">
        <f t="shared" si="65"/>
        <v>-14453.943999999981</v>
      </c>
      <c r="J150" s="33">
        <f t="shared" si="66"/>
        <v>-0.39709789382900751</v>
      </c>
      <c r="K150" s="15">
        <f t="shared" si="67"/>
        <v>21945</v>
      </c>
      <c r="L150" s="15">
        <f t="shared" si="68"/>
        <v>-2015</v>
      </c>
      <c r="M150" s="15">
        <f t="shared" si="69"/>
        <v>5</v>
      </c>
      <c r="N150" s="15">
        <f t="shared" si="70"/>
        <v>0</v>
      </c>
      <c r="O150" s="72"/>
      <c r="P150" s="17">
        <f t="shared" si="71"/>
        <v>-1.8771355844155821</v>
      </c>
      <c r="Q150" s="15">
        <f t="shared" si="72"/>
        <v>-2855</v>
      </c>
      <c r="R150" s="72"/>
      <c r="S150" s="34">
        <f t="shared" si="73"/>
        <v>-16686.943999999981</v>
      </c>
      <c r="T150" s="34">
        <f t="shared" si="74"/>
        <v>-5855.0680701754318</v>
      </c>
      <c r="U150" s="34">
        <f t="shared" si="75"/>
        <v>1844.9319298245682</v>
      </c>
      <c r="V150" s="31">
        <f t="shared" si="76"/>
        <v>19712</v>
      </c>
      <c r="W150" s="32">
        <f t="shared" si="77"/>
        <v>10.684405034864557</v>
      </c>
      <c r="X150" s="32">
        <f t="shared" si="78"/>
        <v>5.9572694504489752</v>
      </c>
      <c r="Y150" s="32">
        <f t="shared" si="79"/>
        <v>-7.8344050348645577</v>
      </c>
      <c r="Z150" s="78">
        <f t="shared" si="80"/>
        <v>4.1735957167439679</v>
      </c>
      <c r="AA150" s="15">
        <f>SUM(L$2:L289)-SUM(AB$2:AB289)</f>
        <v>-35190.371999999981</v>
      </c>
      <c r="AB150" s="84"/>
      <c r="AC150" s="40">
        <f t="shared" si="81"/>
        <v>-5069.0235185964848</v>
      </c>
      <c r="AD150" s="81">
        <f t="shared" si="82"/>
        <v>-12769.023518596485</v>
      </c>
    </row>
    <row r="151" spans="1:30" x14ac:dyDescent="0.25">
      <c r="A151" s="301">
        <v>44083</v>
      </c>
      <c r="B151" s="110" t="s">
        <v>1095</v>
      </c>
      <c r="C151" s="302" t="s">
        <v>69</v>
      </c>
      <c r="D151" s="46">
        <v>400</v>
      </c>
      <c r="E151" s="46">
        <v>2.96</v>
      </c>
      <c r="F151" s="16">
        <f t="shared" si="47"/>
        <v>7300</v>
      </c>
      <c r="G151" s="17">
        <f t="shared" si="63"/>
        <v>4.8248120547945179</v>
      </c>
      <c r="H151" s="15">
        <f t="shared" si="64"/>
        <v>35221.127999999982</v>
      </c>
      <c r="I151" s="15">
        <f t="shared" si="65"/>
        <v>-13613.127999999982</v>
      </c>
      <c r="J151" s="33">
        <f t="shared" si="66"/>
        <v>-0.38650460030695177</v>
      </c>
      <c r="K151" s="15">
        <f t="shared" si="67"/>
        <v>21608</v>
      </c>
      <c r="L151" s="15">
        <f t="shared" si="68"/>
        <v>840.81599999999889</v>
      </c>
      <c r="M151" s="15">
        <f t="shared" si="69"/>
        <v>5</v>
      </c>
      <c r="N151" s="15">
        <f t="shared" si="70"/>
        <v>1.1839999999999999</v>
      </c>
      <c r="O151" s="72"/>
      <c r="P151" s="17">
        <f t="shared" si="71"/>
        <v>-1.8648120547945179</v>
      </c>
      <c r="Q151" s="15">
        <f t="shared" si="72"/>
        <v>1177.8159999999989</v>
      </c>
      <c r="R151" s="72"/>
      <c r="S151" s="34">
        <f t="shared" si="73"/>
        <v>-15509.127999999982</v>
      </c>
      <c r="T151" s="34">
        <f t="shared" si="74"/>
        <v>-5239.5702702702647</v>
      </c>
      <c r="U151" s="34">
        <f t="shared" si="75"/>
        <v>2060.4297297297353</v>
      </c>
      <c r="V151" s="31">
        <f t="shared" si="76"/>
        <v>19712</v>
      </c>
      <c r="W151" s="32">
        <f t="shared" si="77"/>
        <v>9.5669363121573703</v>
      </c>
      <c r="X151" s="32">
        <f t="shared" si="78"/>
        <v>4.7421242573628524</v>
      </c>
      <c r="Y151" s="32">
        <f t="shared" si="79"/>
        <v>-6.6069363121573703</v>
      </c>
      <c r="Z151" s="78">
        <f t="shared" si="80"/>
        <v>3.542950237355357</v>
      </c>
      <c r="AA151" s="15">
        <f>SUM(L$2:L151)-SUM(AB$2:AB151)</f>
        <v>-14113.127999999982</v>
      </c>
      <c r="AB151" s="84"/>
      <c r="AC151" s="40">
        <f t="shared" si="81"/>
        <v>-4596.7302148648596</v>
      </c>
      <c r="AD151" s="81">
        <f t="shared" si="82"/>
        <v>-11896.73021486486</v>
      </c>
    </row>
    <row r="152" spans="1:30" x14ac:dyDescent="0.25">
      <c r="A152" s="301">
        <v>44153</v>
      </c>
      <c r="B152" s="349"/>
      <c r="C152" s="302" t="s">
        <v>69</v>
      </c>
      <c r="D152" s="46">
        <v>400</v>
      </c>
      <c r="E152" s="46">
        <v>2.77</v>
      </c>
      <c r="F152" s="16">
        <f t="shared" si="47"/>
        <v>6900</v>
      </c>
      <c r="G152" s="17">
        <f t="shared" si="63"/>
        <v>4.9448168115942002</v>
      </c>
      <c r="H152" s="15">
        <f t="shared" si="64"/>
        <v>34119.235999999983</v>
      </c>
      <c r="I152" s="15">
        <f t="shared" si="65"/>
        <v>-15006.235999999983</v>
      </c>
      <c r="J152" s="33">
        <f t="shared" si="66"/>
        <v>-0.43981746836300756</v>
      </c>
      <c r="K152" s="15">
        <f t="shared" si="67"/>
        <v>19113</v>
      </c>
      <c r="L152" s="15">
        <f t="shared" si="68"/>
        <v>-1393.1080000000002</v>
      </c>
      <c r="M152" s="15">
        <f t="shared" si="69"/>
        <v>5</v>
      </c>
      <c r="N152" s="15">
        <f t="shared" si="70"/>
        <v>1.1080000000000001</v>
      </c>
      <c r="O152" s="72"/>
      <c r="P152" s="17">
        <f t="shared" si="71"/>
        <v>-2.1748168115942001</v>
      </c>
      <c r="Q152" s="15">
        <f t="shared" si="72"/>
        <v>1101.8919999999998</v>
      </c>
      <c r="R152" s="72"/>
      <c r="S152" s="34">
        <f t="shared" si="73"/>
        <v>-14407.235999999983</v>
      </c>
      <c r="T152" s="34">
        <f t="shared" si="74"/>
        <v>-5201.168231046925</v>
      </c>
      <c r="U152" s="34">
        <f t="shared" si="75"/>
        <v>1698.831768953075</v>
      </c>
      <c r="V152" s="31">
        <f t="shared" si="76"/>
        <v>19712</v>
      </c>
      <c r="W152" s="32">
        <f t="shared" si="77"/>
        <v>11.603267822185684</v>
      </c>
      <c r="X152" s="32">
        <f t="shared" si="78"/>
        <v>6.6584510105914836</v>
      </c>
      <c r="Y152" s="32">
        <f t="shared" si="79"/>
        <v>-8.8332678221856842</v>
      </c>
      <c r="Z152" s="78">
        <f t="shared" si="80"/>
        <v>4.0616146496084227</v>
      </c>
      <c r="AA152" s="15">
        <f>SUM(L$2:L152)-SUM(AB$2:AB152)</f>
        <v>-15506.235999999983</v>
      </c>
      <c r="AB152" s="84"/>
      <c r="AC152" s="40">
        <f t="shared" si="81"/>
        <v>-5414.7050115523407</v>
      </c>
      <c r="AD152" s="81">
        <f t="shared" si="82"/>
        <v>-12314.705011552342</v>
      </c>
    </row>
    <row r="153" spans="1:30" x14ac:dyDescent="0.25">
      <c r="A153" s="365">
        <v>44155</v>
      </c>
      <c r="B153" s="110" t="s">
        <v>1229</v>
      </c>
      <c r="C153" s="302" t="s">
        <v>69</v>
      </c>
      <c r="D153" s="46">
        <v>400</v>
      </c>
      <c r="E153" s="46">
        <v>2.84</v>
      </c>
      <c r="F153" s="16">
        <f t="shared" si="47"/>
        <v>6500</v>
      </c>
      <c r="G153" s="17">
        <f t="shared" si="63"/>
        <v>5.0752879999999969</v>
      </c>
      <c r="H153" s="15">
        <f t="shared" si="64"/>
        <v>32989.371999999981</v>
      </c>
      <c r="I153" s="15">
        <f t="shared" si="65"/>
        <v>-14529.371999999981</v>
      </c>
      <c r="J153" s="33">
        <f t="shared" si="66"/>
        <v>-0.44042584381418326</v>
      </c>
      <c r="K153" s="15">
        <f t="shared" si="67"/>
        <v>18460</v>
      </c>
      <c r="L153" s="15">
        <f t="shared" si="68"/>
        <v>476.8640000000014</v>
      </c>
      <c r="M153" s="15">
        <f t="shared" si="69"/>
        <v>5</v>
      </c>
      <c r="N153" s="15">
        <f t="shared" si="70"/>
        <v>1.1359999999999999</v>
      </c>
      <c r="O153" s="72"/>
      <c r="P153" s="17">
        <f t="shared" si="71"/>
        <v>-2.2352879999999971</v>
      </c>
      <c r="Q153" s="15">
        <f t="shared" si="72"/>
        <v>1129.8640000000014</v>
      </c>
      <c r="R153" s="72"/>
      <c r="S153" s="34">
        <f t="shared" si="73"/>
        <v>-13277.371999999981</v>
      </c>
      <c r="T153" s="34">
        <f t="shared" si="74"/>
        <v>-4675.1309859154862</v>
      </c>
      <c r="U153" s="34">
        <f t="shared" si="75"/>
        <v>1824.8690140845138</v>
      </c>
      <c r="V153" s="31">
        <f t="shared" si="76"/>
        <v>19712</v>
      </c>
      <c r="W153" s="32">
        <f t="shared" si="77"/>
        <v>10.801871174238205</v>
      </c>
      <c r="X153" s="32">
        <f t="shared" si="78"/>
        <v>5.7265831742382076</v>
      </c>
      <c r="Y153" s="32">
        <f t="shared" si="79"/>
        <v>-7.9618711742382047</v>
      </c>
      <c r="Z153" s="78">
        <f t="shared" si="80"/>
        <v>3.5618994841998948</v>
      </c>
      <c r="AA153" s="15">
        <f>SUM(L$2:L274)-SUM(AB$2:AB274)</f>
        <v>-35190.371999999981</v>
      </c>
      <c r="AB153" s="84"/>
      <c r="AC153" s="40">
        <f t="shared" si="81"/>
        <v>-5113.418068309853</v>
      </c>
      <c r="AD153" s="81">
        <f t="shared" si="82"/>
        <v>-11613.418068309853</v>
      </c>
    </row>
    <row r="154" spans="1:30" x14ac:dyDescent="0.25">
      <c r="A154" s="402">
        <v>44166</v>
      </c>
      <c r="B154" s="287"/>
      <c r="C154" s="332" t="s">
        <v>1228</v>
      </c>
      <c r="D154" s="16">
        <v>400</v>
      </c>
      <c r="E154" s="15">
        <v>2.74</v>
      </c>
      <c r="F154" s="16">
        <f t="shared" ref="F154:F217" si="83">IF(C154="买",F153+D154,F153-D154)</f>
        <v>6900</v>
      </c>
      <c r="G154" s="17">
        <f t="shared" ref="G154:G217" si="84">H154/F154</f>
        <v>4.9406336231884032</v>
      </c>
      <c r="H154" s="15">
        <f t="shared" ref="H154:H217" si="85">IF(C154="买",H153+D154*E154+M154+N154,H153+-1*D154*E154+M154+N154)+O153</f>
        <v>34090.371999999981</v>
      </c>
      <c r="I154" s="15">
        <f t="shared" ref="I154:I217" si="86">-H154+K154</f>
        <v>-15184.371999999981</v>
      </c>
      <c r="J154" s="33">
        <f t="shared" ref="J154:J217" si="87">(E154-G154)/G154</f>
        <v>-0.44541526270232512</v>
      </c>
      <c r="K154" s="15">
        <f t="shared" ref="K154:K217" si="88">F154*E154</f>
        <v>18906</v>
      </c>
      <c r="L154" s="15">
        <f t="shared" ref="L154:L217" si="89">I154-I153</f>
        <v>-655</v>
      </c>
      <c r="M154" s="15">
        <f t="shared" ref="M154:M217" si="90">IF(D154*E154*2.5/10000&gt;5,D154*E154*2.5/10000,5)</f>
        <v>5</v>
      </c>
      <c r="N154" s="15">
        <f t="shared" ref="N154:N217" si="91">IF(C154="卖",D154*E154/1000,0)</f>
        <v>0</v>
      </c>
      <c r="O154" s="72"/>
      <c r="P154" s="17">
        <f t="shared" ref="P154:P217" si="92">E154-G154</f>
        <v>-2.2006336231884029</v>
      </c>
      <c r="Q154" s="15">
        <f t="shared" ref="Q154:Q217" si="93">(H154-H153)*-1</f>
        <v>-1101</v>
      </c>
      <c r="R154" s="72"/>
      <c r="S154" s="34">
        <f t="shared" ref="S154:S217" si="94">S153+Q154+O154+R154</f>
        <v>-14378.371999999981</v>
      </c>
      <c r="T154" s="34">
        <f t="shared" ref="T154:T217" si="95">S154/E154</f>
        <v>-5247.5810218978031</v>
      </c>
      <c r="U154" s="34">
        <f t="shared" ref="U154:U217" si="96">F154+T154</f>
        <v>1652.4189781021969</v>
      </c>
      <c r="V154" s="31">
        <f t="shared" ref="V154:V217" si="97">H154+S154</f>
        <v>19712</v>
      </c>
      <c r="W154" s="32">
        <f t="shared" ref="W154:W217" si="98">V154/U154</f>
        <v>11.92917792716181</v>
      </c>
      <c r="X154" s="32">
        <f t="shared" ref="X154:X217" si="99">W154-G154</f>
        <v>6.9885443039734065</v>
      </c>
      <c r="Y154" s="32">
        <f t="shared" ref="Y154:Y217" si="100">(X154-P154)*-1</f>
        <v>-9.1891779271618095</v>
      </c>
      <c r="Z154" s="78">
        <f t="shared" ref="Z154:Z217" si="101">F154/U154</f>
        <v>4.1756964132212095</v>
      </c>
      <c r="AA154" s="15">
        <f>SUM(L$2:L202)-SUM(AB$2:AB202)</f>
        <v>-34830.371999999981</v>
      </c>
      <c r="AB154" s="84"/>
      <c r="AC154" s="40">
        <f t="shared" ref="AC154:AC217" si="102">I154/E154*(1-0.0005)</f>
        <v>-5538.9707350364897</v>
      </c>
      <c r="AD154" s="81">
        <f t="shared" ref="AD154:AD217" si="103">AC154-F154</f>
        <v>-12438.97073503649</v>
      </c>
    </row>
    <row r="155" spans="1:30" x14ac:dyDescent="0.25">
      <c r="A155" s="402"/>
      <c r="B155" s="287"/>
      <c r="C155" s="332" t="s">
        <v>69</v>
      </c>
      <c r="D155" s="16"/>
      <c r="E155" s="15"/>
      <c r="F155" s="16">
        <f t="shared" si="83"/>
        <v>6900</v>
      </c>
      <c r="G155" s="17">
        <f t="shared" si="84"/>
        <v>4.9413582608695625</v>
      </c>
      <c r="H155" s="15">
        <f t="shared" si="85"/>
        <v>34095.371999999981</v>
      </c>
      <c r="I155" s="15">
        <f t="shared" si="86"/>
        <v>-34095.371999999981</v>
      </c>
      <c r="J155" s="33">
        <f t="shared" si="87"/>
        <v>-1</v>
      </c>
      <c r="K155" s="15">
        <f t="shared" si="88"/>
        <v>0</v>
      </c>
      <c r="L155" s="15">
        <f t="shared" si="89"/>
        <v>-18911</v>
      </c>
      <c r="M155" s="15">
        <f t="shared" si="90"/>
        <v>5</v>
      </c>
      <c r="N155" s="15">
        <f t="shared" si="91"/>
        <v>0</v>
      </c>
      <c r="O155" s="72"/>
      <c r="P155" s="17">
        <f t="shared" si="92"/>
        <v>-4.9413582608695625</v>
      </c>
      <c r="Q155" s="15">
        <f t="shared" si="93"/>
        <v>-5</v>
      </c>
      <c r="R155" s="72"/>
      <c r="S155" s="34">
        <f t="shared" si="94"/>
        <v>-14383.371999999981</v>
      </c>
      <c r="T155" s="34" t="e">
        <f t="shared" si="95"/>
        <v>#DIV/0!</v>
      </c>
      <c r="U155" s="34" t="e">
        <f t="shared" si="96"/>
        <v>#DIV/0!</v>
      </c>
      <c r="V155" s="31">
        <f t="shared" si="97"/>
        <v>19712</v>
      </c>
      <c r="W155" s="32" t="e">
        <f t="shared" si="98"/>
        <v>#DIV/0!</v>
      </c>
      <c r="X155" s="32" t="e">
        <f t="shared" si="99"/>
        <v>#DIV/0!</v>
      </c>
      <c r="Y155" s="32" t="e">
        <f t="shared" si="100"/>
        <v>#DIV/0!</v>
      </c>
      <c r="Z155" s="78" t="e">
        <f t="shared" si="101"/>
        <v>#DIV/0!</v>
      </c>
      <c r="AA155" s="15">
        <f>SUM(L$2:L203)-SUM(AB$2:AB203)</f>
        <v>-34835.371999999981</v>
      </c>
      <c r="AB155" s="84"/>
      <c r="AC155" s="40" t="e">
        <f t="shared" si="102"/>
        <v>#DIV/0!</v>
      </c>
      <c r="AD155" s="81" t="e">
        <f t="shared" si="103"/>
        <v>#DIV/0!</v>
      </c>
    </row>
    <row r="156" spans="1:30" x14ac:dyDescent="0.25">
      <c r="A156" s="402"/>
      <c r="B156" s="287"/>
      <c r="C156" s="332" t="s">
        <v>69</v>
      </c>
      <c r="D156" s="16"/>
      <c r="E156" s="15"/>
      <c r="F156" s="16">
        <f t="shared" si="83"/>
        <v>6900</v>
      </c>
      <c r="G156" s="17">
        <f t="shared" si="84"/>
        <v>4.9420828985507219</v>
      </c>
      <c r="H156" s="15">
        <f t="shared" si="85"/>
        <v>34100.371999999981</v>
      </c>
      <c r="I156" s="15">
        <f t="shared" si="86"/>
        <v>-34100.371999999981</v>
      </c>
      <c r="J156" s="33">
        <f t="shared" si="87"/>
        <v>-1</v>
      </c>
      <c r="K156" s="15">
        <f t="shared" si="88"/>
        <v>0</v>
      </c>
      <c r="L156" s="15">
        <f t="shared" si="89"/>
        <v>-5</v>
      </c>
      <c r="M156" s="15">
        <f t="shared" si="90"/>
        <v>5</v>
      </c>
      <c r="N156" s="15">
        <f t="shared" si="91"/>
        <v>0</v>
      </c>
      <c r="O156" s="72"/>
      <c r="P156" s="17">
        <f t="shared" si="92"/>
        <v>-4.9420828985507219</v>
      </c>
      <c r="Q156" s="15">
        <f t="shared" si="93"/>
        <v>-5</v>
      </c>
      <c r="R156" s="72"/>
      <c r="S156" s="34">
        <f t="shared" si="94"/>
        <v>-14388.371999999981</v>
      </c>
      <c r="T156" s="34" t="e">
        <f t="shared" si="95"/>
        <v>#DIV/0!</v>
      </c>
      <c r="U156" s="34" t="e">
        <f t="shared" si="96"/>
        <v>#DIV/0!</v>
      </c>
      <c r="V156" s="31">
        <f t="shared" si="97"/>
        <v>19712</v>
      </c>
      <c r="W156" s="32" t="e">
        <f t="shared" si="98"/>
        <v>#DIV/0!</v>
      </c>
      <c r="X156" s="32" t="e">
        <f t="shared" si="99"/>
        <v>#DIV/0!</v>
      </c>
      <c r="Y156" s="32" t="e">
        <f t="shared" si="100"/>
        <v>#DIV/0!</v>
      </c>
      <c r="Z156" s="78" t="e">
        <f t="shared" si="101"/>
        <v>#DIV/0!</v>
      </c>
      <c r="AA156" s="15">
        <f>SUM(L$2:L204)-SUM(AB$2:AB204)</f>
        <v>-34840.371999999981</v>
      </c>
      <c r="AB156" s="84"/>
      <c r="AC156" s="40" t="e">
        <f t="shared" si="102"/>
        <v>#DIV/0!</v>
      </c>
      <c r="AD156" s="81" t="e">
        <f t="shared" si="103"/>
        <v>#DIV/0!</v>
      </c>
    </row>
    <row r="157" spans="1:30" x14ac:dyDescent="0.25">
      <c r="A157" s="402"/>
      <c r="B157" s="287"/>
      <c r="C157" s="332" t="s">
        <v>69</v>
      </c>
      <c r="D157" s="16"/>
      <c r="E157" s="15"/>
      <c r="F157" s="16">
        <f t="shared" si="83"/>
        <v>6900</v>
      </c>
      <c r="G157" s="17">
        <f t="shared" si="84"/>
        <v>4.9428075362318813</v>
      </c>
      <c r="H157" s="15">
        <f t="shared" si="85"/>
        <v>34105.371999999981</v>
      </c>
      <c r="I157" s="15">
        <f t="shared" si="86"/>
        <v>-34105.371999999981</v>
      </c>
      <c r="J157" s="33">
        <f t="shared" si="87"/>
        <v>-1</v>
      </c>
      <c r="K157" s="15">
        <f t="shared" si="88"/>
        <v>0</v>
      </c>
      <c r="L157" s="15">
        <f t="shared" si="89"/>
        <v>-5</v>
      </c>
      <c r="M157" s="15">
        <f t="shared" si="90"/>
        <v>5</v>
      </c>
      <c r="N157" s="15">
        <f t="shared" si="91"/>
        <v>0</v>
      </c>
      <c r="O157" s="72"/>
      <c r="P157" s="17">
        <f t="shared" si="92"/>
        <v>-4.9428075362318813</v>
      </c>
      <c r="Q157" s="15">
        <f t="shared" si="93"/>
        <v>-5</v>
      </c>
      <c r="R157" s="72"/>
      <c r="S157" s="34">
        <f t="shared" si="94"/>
        <v>-14393.371999999981</v>
      </c>
      <c r="T157" s="34" t="e">
        <f t="shared" si="95"/>
        <v>#DIV/0!</v>
      </c>
      <c r="U157" s="34" t="e">
        <f t="shared" si="96"/>
        <v>#DIV/0!</v>
      </c>
      <c r="V157" s="31">
        <f t="shared" si="97"/>
        <v>19712</v>
      </c>
      <c r="W157" s="32" t="e">
        <f t="shared" si="98"/>
        <v>#DIV/0!</v>
      </c>
      <c r="X157" s="32" t="e">
        <f t="shared" si="99"/>
        <v>#DIV/0!</v>
      </c>
      <c r="Y157" s="32" t="e">
        <f t="shared" si="100"/>
        <v>#DIV/0!</v>
      </c>
      <c r="Z157" s="78" t="e">
        <f t="shared" si="101"/>
        <v>#DIV/0!</v>
      </c>
      <c r="AA157" s="15">
        <f>SUM(L$2:L205)-SUM(AB$2:AB205)</f>
        <v>-34845.371999999981</v>
      </c>
      <c r="AB157" s="84"/>
      <c r="AC157" s="40" t="e">
        <f t="shared" si="102"/>
        <v>#DIV/0!</v>
      </c>
      <c r="AD157" s="81" t="e">
        <f t="shared" si="103"/>
        <v>#DIV/0!</v>
      </c>
    </row>
    <row r="158" spans="1:30" x14ac:dyDescent="0.25">
      <c r="A158" s="402"/>
      <c r="B158" s="287"/>
      <c r="C158" s="332" t="s">
        <v>69</v>
      </c>
      <c r="D158" s="16"/>
      <c r="E158" s="15"/>
      <c r="F158" s="16">
        <f t="shared" si="83"/>
        <v>6900</v>
      </c>
      <c r="G158" s="17">
        <f t="shared" si="84"/>
        <v>4.9435321739130407</v>
      </c>
      <c r="H158" s="15">
        <f t="shared" si="85"/>
        <v>34110.371999999981</v>
      </c>
      <c r="I158" s="15">
        <f t="shared" si="86"/>
        <v>-34110.371999999981</v>
      </c>
      <c r="J158" s="33">
        <f t="shared" si="87"/>
        <v>-1</v>
      </c>
      <c r="K158" s="15">
        <f t="shared" si="88"/>
        <v>0</v>
      </c>
      <c r="L158" s="15">
        <f t="shared" si="89"/>
        <v>-5</v>
      </c>
      <c r="M158" s="15">
        <f t="shared" si="90"/>
        <v>5</v>
      </c>
      <c r="N158" s="15">
        <f t="shared" si="91"/>
        <v>0</v>
      </c>
      <c r="O158" s="72"/>
      <c r="P158" s="17">
        <f t="shared" si="92"/>
        <v>-4.9435321739130407</v>
      </c>
      <c r="Q158" s="15">
        <f t="shared" si="93"/>
        <v>-5</v>
      </c>
      <c r="R158" s="72"/>
      <c r="S158" s="34">
        <f t="shared" si="94"/>
        <v>-14398.371999999981</v>
      </c>
      <c r="T158" s="34" t="e">
        <f t="shared" si="95"/>
        <v>#DIV/0!</v>
      </c>
      <c r="U158" s="34" t="e">
        <f t="shared" si="96"/>
        <v>#DIV/0!</v>
      </c>
      <c r="V158" s="31">
        <f t="shared" si="97"/>
        <v>19712</v>
      </c>
      <c r="W158" s="32" t="e">
        <f t="shared" si="98"/>
        <v>#DIV/0!</v>
      </c>
      <c r="X158" s="32" t="e">
        <f t="shared" si="99"/>
        <v>#DIV/0!</v>
      </c>
      <c r="Y158" s="32" t="e">
        <f t="shared" si="100"/>
        <v>#DIV/0!</v>
      </c>
      <c r="Z158" s="78" t="e">
        <f t="shared" si="101"/>
        <v>#DIV/0!</v>
      </c>
      <c r="AA158" s="15">
        <f>SUM(L$2:L206)-SUM(AB$2:AB206)</f>
        <v>-34850.371999999981</v>
      </c>
      <c r="AB158" s="84"/>
      <c r="AC158" s="40" t="e">
        <f t="shared" si="102"/>
        <v>#DIV/0!</v>
      </c>
      <c r="AD158" s="81" t="e">
        <f t="shared" si="103"/>
        <v>#DIV/0!</v>
      </c>
    </row>
    <row r="159" spans="1:30" x14ac:dyDescent="0.25">
      <c r="A159" s="402"/>
      <c r="B159" s="287"/>
      <c r="C159" s="332" t="s">
        <v>69</v>
      </c>
      <c r="D159" s="16"/>
      <c r="E159" s="15"/>
      <c r="F159" s="16">
        <f t="shared" si="83"/>
        <v>6900</v>
      </c>
      <c r="G159" s="17">
        <f t="shared" si="84"/>
        <v>4.9442568115942001</v>
      </c>
      <c r="H159" s="15">
        <f t="shared" si="85"/>
        <v>34115.371999999981</v>
      </c>
      <c r="I159" s="15">
        <f t="shared" si="86"/>
        <v>-34115.371999999981</v>
      </c>
      <c r="J159" s="33">
        <f t="shared" si="87"/>
        <v>-1</v>
      </c>
      <c r="K159" s="15">
        <f t="shared" si="88"/>
        <v>0</v>
      </c>
      <c r="L159" s="15">
        <f t="shared" si="89"/>
        <v>-5</v>
      </c>
      <c r="M159" s="15">
        <f t="shared" si="90"/>
        <v>5</v>
      </c>
      <c r="N159" s="15">
        <f t="shared" si="91"/>
        <v>0</v>
      </c>
      <c r="O159" s="72"/>
      <c r="P159" s="17">
        <f t="shared" si="92"/>
        <v>-4.9442568115942001</v>
      </c>
      <c r="Q159" s="15">
        <f t="shared" si="93"/>
        <v>-5</v>
      </c>
      <c r="R159" s="72"/>
      <c r="S159" s="34">
        <f t="shared" si="94"/>
        <v>-14403.371999999981</v>
      </c>
      <c r="T159" s="34" t="e">
        <f t="shared" si="95"/>
        <v>#DIV/0!</v>
      </c>
      <c r="U159" s="34" t="e">
        <f t="shared" si="96"/>
        <v>#DIV/0!</v>
      </c>
      <c r="V159" s="31">
        <f t="shared" si="97"/>
        <v>19712</v>
      </c>
      <c r="W159" s="32" t="e">
        <f t="shared" si="98"/>
        <v>#DIV/0!</v>
      </c>
      <c r="X159" s="32" t="e">
        <f t="shared" si="99"/>
        <v>#DIV/0!</v>
      </c>
      <c r="Y159" s="32" t="e">
        <f t="shared" si="100"/>
        <v>#DIV/0!</v>
      </c>
      <c r="Z159" s="78" t="e">
        <f t="shared" si="101"/>
        <v>#DIV/0!</v>
      </c>
      <c r="AA159" s="15">
        <f>SUM(L$2:L207)-SUM(AB$2:AB207)</f>
        <v>-34855.371999999981</v>
      </c>
      <c r="AB159" s="84"/>
      <c r="AC159" s="40" t="e">
        <f t="shared" si="102"/>
        <v>#DIV/0!</v>
      </c>
      <c r="AD159" s="81" t="e">
        <f t="shared" si="103"/>
        <v>#DIV/0!</v>
      </c>
    </row>
    <row r="160" spans="1:30" x14ac:dyDescent="0.25">
      <c r="A160" s="402"/>
      <c r="B160" s="287"/>
      <c r="C160" s="332" t="s">
        <v>69</v>
      </c>
      <c r="D160" s="16"/>
      <c r="E160" s="15"/>
      <c r="F160" s="16">
        <f t="shared" si="83"/>
        <v>6900</v>
      </c>
      <c r="G160" s="17">
        <f t="shared" si="84"/>
        <v>4.9449814492753594</v>
      </c>
      <c r="H160" s="15">
        <f t="shared" si="85"/>
        <v>34120.371999999981</v>
      </c>
      <c r="I160" s="15">
        <f t="shared" si="86"/>
        <v>-34120.371999999981</v>
      </c>
      <c r="J160" s="33">
        <f t="shared" si="87"/>
        <v>-1</v>
      </c>
      <c r="K160" s="15">
        <f t="shared" si="88"/>
        <v>0</v>
      </c>
      <c r="L160" s="15">
        <f t="shared" si="89"/>
        <v>-5</v>
      </c>
      <c r="M160" s="15">
        <f t="shared" si="90"/>
        <v>5</v>
      </c>
      <c r="N160" s="15">
        <f t="shared" si="91"/>
        <v>0</v>
      </c>
      <c r="O160" s="72"/>
      <c r="P160" s="17">
        <f t="shared" si="92"/>
        <v>-4.9449814492753594</v>
      </c>
      <c r="Q160" s="15">
        <f t="shared" si="93"/>
        <v>-5</v>
      </c>
      <c r="R160" s="72"/>
      <c r="S160" s="34">
        <f t="shared" si="94"/>
        <v>-14408.371999999981</v>
      </c>
      <c r="T160" s="34" t="e">
        <f t="shared" si="95"/>
        <v>#DIV/0!</v>
      </c>
      <c r="U160" s="34" t="e">
        <f t="shared" si="96"/>
        <v>#DIV/0!</v>
      </c>
      <c r="V160" s="31">
        <f t="shared" si="97"/>
        <v>19712</v>
      </c>
      <c r="W160" s="32" t="e">
        <f t="shared" si="98"/>
        <v>#DIV/0!</v>
      </c>
      <c r="X160" s="32" t="e">
        <f t="shared" si="99"/>
        <v>#DIV/0!</v>
      </c>
      <c r="Y160" s="32" t="e">
        <f t="shared" si="100"/>
        <v>#DIV/0!</v>
      </c>
      <c r="Z160" s="78" t="e">
        <f t="shared" si="101"/>
        <v>#DIV/0!</v>
      </c>
      <c r="AA160" s="15">
        <f>SUM(L$2:L208)-SUM(AB$2:AB208)</f>
        <v>-34860.371999999981</v>
      </c>
      <c r="AB160" s="84"/>
      <c r="AC160" s="40" t="e">
        <f t="shared" si="102"/>
        <v>#DIV/0!</v>
      </c>
      <c r="AD160" s="81" t="e">
        <f t="shared" si="103"/>
        <v>#DIV/0!</v>
      </c>
    </row>
    <row r="161" spans="1:30" x14ac:dyDescent="0.25">
      <c r="A161" s="402"/>
      <c r="B161" s="287"/>
      <c r="C161" s="332" t="s">
        <v>69</v>
      </c>
      <c r="D161" s="16"/>
      <c r="E161" s="15"/>
      <c r="F161" s="16">
        <f t="shared" si="83"/>
        <v>6900</v>
      </c>
      <c r="G161" s="17">
        <f t="shared" si="84"/>
        <v>4.9457060869565188</v>
      </c>
      <c r="H161" s="15">
        <f t="shared" si="85"/>
        <v>34125.371999999981</v>
      </c>
      <c r="I161" s="15">
        <f t="shared" si="86"/>
        <v>-34125.371999999981</v>
      </c>
      <c r="J161" s="33">
        <f t="shared" si="87"/>
        <v>-1</v>
      </c>
      <c r="K161" s="15">
        <f t="shared" si="88"/>
        <v>0</v>
      </c>
      <c r="L161" s="15">
        <f t="shared" si="89"/>
        <v>-5</v>
      </c>
      <c r="M161" s="15">
        <f t="shared" si="90"/>
        <v>5</v>
      </c>
      <c r="N161" s="15">
        <f t="shared" si="91"/>
        <v>0</v>
      </c>
      <c r="O161" s="72"/>
      <c r="P161" s="17">
        <f t="shared" si="92"/>
        <v>-4.9457060869565188</v>
      </c>
      <c r="Q161" s="15">
        <f t="shared" si="93"/>
        <v>-5</v>
      </c>
      <c r="R161" s="72"/>
      <c r="S161" s="34">
        <f t="shared" si="94"/>
        <v>-14413.371999999981</v>
      </c>
      <c r="T161" s="34" t="e">
        <f t="shared" si="95"/>
        <v>#DIV/0!</v>
      </c>
      <c r="U161" s="34" t="e">
        <f t="shared" si="96"/>
        <v>#DIV/0!</v>
      </c>
      <c r="V161" s="31">
        <f t="shared" si="97"/>
        <v>19712</v>
      </c>
      <c r="W161" s="32" t="e">
        <f t="shared" si="98"/>
        <v>#DIV/0!</v>
      </c>
      <c r="X161" s="32" t="e">
        <f t="shared" si="99"/>
        <v>#DIV/0!</v>
      </c>
      <c r="Y161" s="32" t="e">
        <f t="shared" si="100"/>
        <v>#DIV/0!</v>
      </c>
      <c r="Z161" s="78" t="e">
        <f t="shared" si="101"/>
        <v>#DIV/0!</v>
      </c>
      <c r="AA161" s="15">
        <f>SUM(L$2:L209)-SUM(AB$2:AB209)</f>
        <v>-34865.371999999981</v>
      </c>
      <c r="AB161" s="84"/>
      <c r="AC161" s="40" t="e">
        <f t="shared" si="102"/>
        <v>#DIV/0!</v>
      </c>
      <c r="AD161" s="81" t="e">
        <f t="shared" si="103"/>
        <v>#DIV/0!</v>
      </c>
    </row>
    <row r="162" spans="1:30" x14ac:dyDescent="0.25">
      <c r="A162" s="402"/>
      <c r="B162" s="287"/>
      <c r="C162" s="332" t="s">
        <v>69</v>
      </c>
      <c r="D162" s="16"/>
      <c r="E162" s="15"/>
      <c r="F162" s="16">
        <f t="shared" si="83"/>
        <v>6900</v>
      </c>
      <c r="G162" s="17">
        <f t="shared" si="84"/>
        <v>4.9464307246376782</v>
      </c>
      <c r="H162" s="15">
        <f t="shared" si="85"/>
        <v>34130.371999999981</v>
      </c>
      <c r="I162" s="15">
        <f t="shared" si="86"/>
        <v>-34130.371999999981</v>
      </c>
      <c r="J162" s="33">
        <f t="shared" si="87"/>
        <v>-1</v>
      </c>
      <c r="K162" s="15">
        <f t="shared" si="88"/>
        <v>0</v>
      </c>
      <c r="L162" s="15">
        <f t="shared" si="89"/>
        <v>-5</v>
      </c>
      <c r="M162" s="15">
        <f t="shared" si="90"/>
        <v>5</v>
      </c>
      <c r="N162" s="15">
        <f t="shared" si="91"/>
        <v>0</v>
      </c>
      <c r="O162" s="72"/>
      <c r="P162" s="17">
        <f t="shared" si="92"/>
        <v>-4.9464307246376782</v>
      </c>
      <c r="Q162" s="15">
        <f t="shared" si="93"/>
        <v>-5</v>
      </c>
      <c r="R162" s="72"/>
      <c r="S162" s="34">
        <f t="shared" si="94"/>
        <v>-14418.371999999981</v>
      </c>
      <c r="T162" s="34" t="e">
        <f t="shared" si="95"/>
        <v>#DIV/0!</v>
      </c>
      <c r="U162" s="34" t="e">
        <f t="shared" si="96"/>
        <v>#DIV/0!</v>
      </c>
      <c r="V162" s="31">
        <f t="shared" si="97"/>
        <v>19712</v>
      </c>
      <c r="W162" s="32" t="e">
        <f t="shared" si="98"/>
        <v>#DIV/0!</v>
      </c>
      <c r="X162" s="32" t="e">
        <f t="shared" si="99"/>
        <v>#DIV/0!</v>
      </c>
      <c r="Y162" s="32" t="e">
        <f t="shared" si="100"/>
        <v>#DIV/0!</v>
      </c>
      <c r="Z162" s="78" t="e">
        <f t="shared" si="101"/>
        <v>#DIV/0!</v>
      </c>
      <c r="AA162" s="15">
        <f>SUM(L$2:L210)-SUM(AB$2:AB210)</f>
        <v>-34870.371999999981</v>
      </c>
      <c r="AB162" s="84"/>
      <c r="AC162" s="40" t="e">
        <f t="shared" si="102"/>
        <v>#DIV/0!</v>
      </c>
      <c r="AD162" s="81" t="e">
        <f t="shared" si="103"/>
        <v>#DIV/0!</v>
      </c>
    </row>
    <row r="163" spans="1:30" x14ac:dyDescent="0.25">
      <c r="A163" s="402"/>
      <c r="B163" s="287"/>
      <c r="C163" s="332" t="s">
        <v>69</v>
      </c>
      <c r="D163" s="16"/>
      <c r="E163" s="15"/>
      <c r="F163" s="16">
        <f t="shared" si="83"/>
        <v>6900</v>
      </c>
      <c r="G163" s="17">
        <f t="shared" si="84"/>
        <v>4.9471553623188376</v>
      </c>
      <c r="H163" s="15">
        <f t="shared" si="85"/>
        <v>34135.371999999981</v>
      </c>
      <c r="I163" s="15">
        <f t="shared" si="86"/>
        <v>-34135.371999999981</v>
      </c>
      <c r="J163" s="33">
        <f t="shared" si="87"/>
        <v>-1</v>
      </c>
      <c r="K163" s="15">
        <f t="shared" si="88"/>
        <v>0</v>
      </c>
      <c r="L163" s="15">
        <f t="shared" si="89"/>
        <v>-5</v>
      </c>
      <c r="M163" s="15">
        <f t="shared" si="90"/>
        <v>5</v>
      </c>
      <c r="N163" s="15">
        <f t="shared" si="91"/>
        <v>0</v>
      </c>
      <c r="O163" s="72"/>
      <c r="P163" s="17">
        <f t="shared" si="92"/>
        <v>-4.9471553623188376</v>
      </c>
      <c r="Q163" s="15">
        <f t="shared" si="93"/>
        <v>-5</v>
      </c>
      <c r="R163" s="72"/>
      <c r="S163" s="34">
        <f t="shared" si="94"/>
        <v>-14423.371999999981</v>
      </c>
      <c r="T163" s="34" t="e">
        <f t="shared" si="95"/>
        <v>#DIV/0!</v>
      </c>
      <c r="U163" s="34" t="e">
        <f t="shared" si="96"/>
        <v>#DIV/0!</v>
      </c>
      <c r="V163" s="31">
        <f t="shared" si="97"/>
        <v>19712</v>
      </c>
      <c r="W163" s="32" t="e">
        <f t="shared" si="98"/>
        <v>#DIV/0!</v>
      </c>
      <c r="X163" s="32" t="e">
        <f t="shared" si="99"/>
        <v>#DIV/0!</v>
      </c>
      <c r="Y163" s="32" t="e">
        <f t="shared" si="100"/>
        <v>#DIV/0!</v>
      </c>
      <c r="Z163" s="78" t="e">
        <f t="shared" si="101"/>
        <v>#DIV/0!</v>
      </c>
      <c r="AA163" s="15">
        <f>SUM(L$2:L211)-SUM(AB$2:AB211)</f>
        <v>-34875.371999999981</v>
      </c>
      <c r="AB163" s="84"/>
      <c r="AC163" s="40" t="e">
        <f t="shared" si="102"/>
        <v>#DIV/0!</v>
      </c>
      <c r="AD163" s="81" t="e">
        <f t="shared" si="103"/>
        <v>#DIV/0!</v>
      </c>
    </row>
    <row r="164" spans="1:30" x14ac:dyDescent="0.25">
      <c r="A164" s="402"/>
      <c r="B164" s="287"/>
      <c r="C164" s="332" t="s">
        <v>69</v>
      </c>
      <c r="D164" s="16"/>
      <c r="E164" s="15"/>
      <c r="F164" s="16">
        <f t="shared" si="83"/>
        <v>6900</v>
      </c>
      <c r="G164" s="17">
        <f t="shared" si="84"/>
        <v>4.9478799999999969</v>
      </c>
      <c r="H164" s="15">
        <f t="shared" si="85"/>
        <v>34140.371999999981</v>
      </c>
      <c r="I164" s="15">
        <f t="shared" si="86"/>
        <v>-34140.371999999981</v>
      </c>
      <c r="J164" s="33">
        <f t="shared" si="87"/>
        <v>-1</v>
      </c>
      <c r="K164" s="15">
        <f t="shared" si="88"/>
        <v>0</v>
      </c>
      <c r="L164" s="15">
        <f t="shared" si="89"/>
        <v>-5</v>
      </c>
      <c r="M164" s="15">
        <f t="shared" si="90"/>
        <v>5</v>
      </c>
      <c r="N164" s="15">
        <f t="shared" si="91"/>
        <v>0</v>
      </c>
      <c r="O164" s="72"/>
      <c r="P164" s="17">
        <f t="shared" si="92"/>
        <v>-4.9478799999999969</v>
      </c>
      <c r="Q164" s="15">
        <f t="shared" si="93"/>
        <v>-5</v>
      </c>
      <c r="R164" s="72"/>
      <c r="S164" s="34">
        <f t="shared" si="94"/>
        <v>-14428.371999999981</v>
      </c>
      <c r="T164" s="34" t="e">
        <f t="shared" si="95"/>
        <v>#DIV/0!</v>
      </c>
      <c r="U164" s="34" t="e">
        <f t="shared" si="96"/>
        <v>#DIV/0!</v>
      </c>
      <c r="V164" s="31">
        <f t="shared" si="97"/>
        <v>19712</v>
      </c>
      <c r="W164" s="32" t="e">
        <f t="shared" si="98"/>
        <v>#DIV/0!</v>
      </c>
      <c r="X164" s="32" t="e">
        <f t="shared" si="99"/>
        <v>#DIV/0!</v>
      </c>
      <c r="Y164" s="32" t="e">
        <f t="shared" si="100"/>
        <v>#DIV/0!</v>
      </c>
      <c r="Z164" s="78" t="e">
        <f t="shared" si="101"/>
        <v>#DIV/0!</v>
      </c>
      <c r="AA164" s="15">
        <f>SUM(L$2:L212)-SUM(AB$2:AB212)</f>
        <v>-34880.371999999981</v>
      </c>
      <c r="AB164" s="84"/>
      <c r="AC164" s="40" t="e">
        <f t="shared" si="102"/>
        <v>#DIV/0!</v>
      </c>
      <c r="AD164" s="81" t="e">
        <f t="shared" si="103"/>
        <v>#DIV/0!</v>
      </c>
    </row>
    <row r="165" spans="1:30" x14ac:dyDescent="0.25">
      <c r="A165" s="402"/>
      <c r="B165" s="287"/>
      <c r="C165" s="332" t="s">
        <v>69</v>
      </c>
      <c r="D165" s="16"/>
      <c r="E165" s="15"/>
      <c r="F165" s="16">
        <f t="shared" si="83"/>
        <v>6900</v>
      </c>
      <c r="G165" s="17">
        <f t="shared" si="84"/>
        <v>4.9486046376811563</v>
      </c>
      <c r="H165" s="15">
        <f t="shared" si="85"/>
        <v>34145.371999999981</v>
      </c>
      <c r="I165" s="15">
        <f t="shared" si="86"/>
        <v>-34145.371999999981</v>
      </c>
      <c r="J165" s="33">
        <f t="shared" si="87"/>
        <v>-1</v>
      </c>
      <c r="K165" s="15">
        <f t="shared" si="88"/>
        <v>0</v>
      </c>
      <c r="L165" s="15">
        <f t="shared" si="89"/>
        <v>-5</v>
      </c>
      <c r="M165" s="15">
        <f t="shared" si="90"/>
        <v>5</v>
      </c>
      <c r="N165" s="15">
        <f t="shared" si="91"/>
        <v>0</v>
      </c>
      <c r="O165" s="72"/>
      <c r="P165" s="17">
        <f t="shared" si="92"/>
        <v>-4.9486046376811563</v>
      </c>
      <c r="Q165" s="15">
        <f t="shared" si="93"/>
        <v>-5</v>
      </c>
      <c r="R165" s="72"/>
      <c r="S165" s="34">
        <f t="shared" si="94"/>
        <v>-14433.371999999981</v>
      </c>
      <c r="T165" s="34" t="e">
        <f t="shared" si="95"/>
        <v>#DIV/0!</v>
      </c>
      <c r="U165" s="34" t="e">
        <f t="shared" si="96"/>
        <v>#DIV/0!</v>
      </c>
      <c r="V165" s="31">
        <f t="shared" si="97"/>
        <v>19712</v>
      </c>
      <c r="W165" s="32" t="e">
        <f t="shared" si="98"/>
        <v>#DIV/0!</v>
      </c>
      <c r="X165" s="32" t="e">
        <f t="shared" si="99"/>
        <v>#DIV/0!</v>
      </c>
      <c r="Y165" s="32" t="e">
        <f t="shared" si="100"/>
        <v>#DIV/0!</v>
      </c>
      <c r="Z165" s="78" t="e">
        <f t="shared" si="101"/>
        <v>#DIV/0!</v>
      </c>
      <c r="AA165" s="15">
        <f>SUM(L$2:L213)-SUM(AB$2:AB213)</f>
        <v>-34885.371999999981</v>
      </c>
      <c r="AB165" s="84"/>
      <c r="AC165" s="40" t="e">
        <f t="shared" si="102"/>
        <v>#DIV/0!</v>
      </c>
      <c r="AD165" s="81" t="e">
        <f t="shared" si="103"/>
        <v>#DIV/0!</v>
      </c>
    </row>
    <row r="166" spans="1:30" x14ac:dyDescent="0.25">
      <c r="A166" s="402"/>
      <c r="B166" s="287"/>
      <c r="C166" s="332" t="s">
        <v>69</v>
      </c>
      <c r="D166" s="16"/>
      <c r="E166" s="15"/>
      <c r="F166" s="16">
        <f t="shared" si="83"/>
        <v>6900</v>
      </c>
      <c r="G166" s="17">
        <f t="shared" si="84"/>
        <v>4.9493292753623157</v>
      </c>
      <c r="H166" s="15">
        <f t="shared" si="85"/>
        <v>34150.371999999981</v>
      </c>
      <c r="I166" s="15">
        <f t="shared" si="86"/>
        <v>-34150.371999999981</v>
      </c>
      <c r="J166" s="33">
        <f t="shared" si="87"/>
        <v>-1</v>
      </c>
      <c r="K166" s="15">
        <f t="shared" si="88"/>
        <v>0</v>
      </c>
      <c r="L166" s="15">
        <f t="shared" si="89"/>
        <v>-5</v>
      </c>
      <c r="M166" s="15">
        <f t="shared" si="90"/>
        <v>5</v>
      </c>
      <c r="N166" s="15">
        <f t="shared" si="91"/>
        <v>0</v>
      </c>
      <c r="O166" s="72"/>
      <c r="P166" s="17">
        <f t="shared" si="92"/>
        <v>-4.9493292753623157</v>
      </c>
      <c r="Q166" s="15">
        <f t="shared" si="93"/>
        <v>-5</v>
      </c>
      <c r="R166" s="72"/>
      <c r="S166" s="34">
        <f t="shared" si="94"/>
        <v>-14438.371999999981</v>
      </c>
      <c r="T166" s="34" t="e">
        <f t="shared" si="95"/>
        <v>#DIV/0!</v>
      </c>
      <c r="U166" s="34" t="e">
        <f t="shared" si="96"/>
        <v>#DIV/0!</v>
      </c>
      <c r="V166" s="31">
        <f t="shared" si="97"/>
        <v>19712</v>
      </c>
      <c r="W166" s="32" t="e">
        <f t="shared" si="98"/>
        <v>#DIV/0!</v>
      </c>
      <c r="X166" s="32" t="e">
        <f t="shared" si="99"/>
        <v>#DIV/0!</v>
      </c>
      <c r="Y166" s="32" t="e">
        <f t="shared" si="100"/>
        <v>#DIV/0!</v>
      </c>
      <c r="Z166" s="78" t="e">
        <f t="shared" si="101"/>
        <v>#DIV/0!</v>
      </c>
      <c r="AA166" s="15">
        <f>SUM(L$2:L214)-SUM(AB$2:AB214)</f>
        <v>-34890.371999999981</v>
      </c>
      <c r="AB166" s="84"/>
      <c r="AC166" s="40" t="e">
        <f t="shared" si="102"/>
        <v>#DIV/0!</v>
      </c>
      <c r="AD166" s="81" t="e">
        <f t="shared" si="103"/>
        <v>#DIV/0!</v>
      </c>
    </row>
    <row r="167" spans="1:30" x14ac:dyDescent="0.25">
      <c r="A167" s="402"/>
      <c r="B167" s="287"/>
      <c r="C167" s="332" t="s">
        <v>69</v>
      </c>
      <c r="D167" s="16"/>
      <c r="E167" s="15"/>
      <c r="F167" s="16">
        <f t="shared" si="83"/>
        <v>6900</v>
      </c>
      <c r="G167" s="17">
        <f t="shared" si="84"/>
        <v>4.950053913043476</v>
      </c>
      <c r="H167" s="15">
        <f t="shared" si="85"/>
        <v>34155.371999999981</v>
      </c>
      <c r="I167" s="15">
        <f t="shared" si="86"/>
        <v>-34155.371999999981</v>
      </c>
      <c r="J167" s="33">
        <f t="shared" si="87"/>
        <v>-1</v>
      </c>
      <c r="K167" s="15">
        <f t="shared" si="88"/>
        <v>0</v>
      </c>
      <c r="L167" s="15">
        <f t="shared" si="89"/>
        <v>-5</v>
      </c>
      <c r="M167" s="15">
        <f t="shared" si="90"/>
        <v>5</v>
      </c>
      <c r="N167" s="15">
        <f t="shared" si="91"/>
        <v>0</v>
      </c>
      <c r="O167" s="72"/>
      <c r="P167" s="17">
        <f t="shared" si="92"/>
        <v>-4.950053913043476</v>
      </c>
      <c r="Q167" s="15">
        <f t="shared" si="93"/>
        <v>-5</v>
      </c>
      <c r="R167" s="72"/>
      <c r="S167" s="34">
        <f t="shared" si="94"/>
        <v>-14443.371999999981</v>
      </c>
      <c r="T167" s="34" t="e">
        <f t="shared" si="95"/>
        <v>#DIV/0!</v>
      </c>
      <c r="U167" s="34" t="e">
        <f t="shared" si="96"/>
        <v>#DIV/0!</v>
      </c>
      <c r="V167" s="31">
        <f t="shared" si="97"/>
        <v>19712</v>
      </c>
      <c r="W167" s="32" t="e">
        <f t="shared" si="98"/>
        <v>#DIV/0!</v>
      </c>
      <c r="X167" s="32" t="e">
        <f t="shared" si="99"/>
        <v>#DIV/0!</v>
      </c>
      <c r="Y167" s="32" t="e">
        <f t="shared" si="100"/>
        <v>#DIV/0!</v>
      </c>
      <c r="Z167" s="78" t="e">
        <f t="shared" si="101"/>
        <v>#DIV/0!</v>
      </c>
      <c r="AA167" s="15">
        <f>SUM(L$2:L215)-SUM(AB$2:AB215)</f>
        <v>-34895.371999999981</v>
      </c>
      <c r="AB167" s="84"/>
      <c r="AC167" s="40" t="e">
        <f t="shared" si="102"/>
        <v>#DIV/0!</v>
      </c>
      <c r="AD167" s="81" t="e">
        <f t="shared" si="103"/>
        <v>#DIV/0!</v>
      </c>
    </row>
    <row r="168" spans="1:30" x14ac:dyDescent="0.25">
      <c r="A168" s="402"/>
      <c r="B168" s="287"/>
      <c r="C168" s="332" t="s">
        <v>69</v>
      </c>
      <c r="D168" s="16"/>
      <c r="E168" s="15"/>
      <c r="F168" s="16">
        <f t="shared" si="83"/>
        <v>6900</v>
      </c>
      <c r="G168" s="17">
        <f t="shared" si="84"/>
        <v>4.9507785507246354</v>
      </c>
      <c r="H168" s="15">
        <f t="shared" si="85"/>
        <v>34160.371999999981</v>
      </c>
      <c r="I168" s="15">
        <f t="shared" si="86"/>
        <v>-34160.371999999981</v>
      </c>
      <c r="J168" s="33">
        <f t="shared" si="87"/>
        <v>-1</v>
      </c>
      <c r="K168" s="15">
        <f t="shared" si="88"/>
        <v>0</v>
      </c>
      <c r="L168" s="15">
        <f t="shared" si="89"/>
        <v>-5</v>
      </c>
      <c r="M168" s="15">
        <f t="shared" si="90"/>
        <v>5</v>
      </c>
      <c r="N168" s="15">
        <f t="shared" si="91"/>
        <v>0</v>
      </c>
      <c r="O168" s="72"/>
      <c r="P168" s="17">
        <f t="shared" si="92"/>
        <v>-4.9507785507246354</v>
      </c>
      <c r="Q168" s="15">
        <f t="shared" si="93"/>
        <v>-5</v>
      </c>
      <c r="R168" s="72"/>
      <c r="S168" s="34">
        <f t="shared" si="94"/>
        <v>-14448.371999999981</v>
      </c>
      <c r="T168" s="34" t="e">
        <f t="shared" si="95"/>
        <v>#DIV/0!</v>
      </c>
      <c r="U168" s="34" t="e">
        <f t="shared" si="96"/>
        <v>#DIV/0!</v>
      </c>
      <c r="V168" s="31">
        <f t="shared" si="97"/>
        <v>19712</v>
      </c>
      <c r="W168" s="32" t="e">
        <f t="shared" si="98"/>
        <v>#DIV/0!</v>
      </c>
      <c r="X168" s="32" t="e">
        <f t="shared" si="99"/>
        <v>#DIV/0!</v>
      </c>
      <c r="Y168" s="32" t="e">
        <f t="shared" si="100"/>
        <v>#DIV/0!</v>
      </c>
      <c r="Z168" s="78" t="e">
        <f t="shared" si="101"/>
        <v>#DIV/0!</v>
      </c>
      <c r="AA168" s="15">
        <f>SUM(L$2:L216)-SUM(AB$2:AB216)</f>
        <v>-34900.371999999981</v>
      </c>
      <c r="AB168" s="84"/>
      <c r="AC168" s="40" t="e">
        <f t="shared" si="102"/>
        <v>#DIV/0!</v>
      </c>
      <c r="AD168" s="81" t="e">
        <f t="shared" si="103"/>
        <v>#DIV/0!</v>
      </c>
    </row>
    <row r="169" spans="1:30" x14ac:dyDescent="0.25">
      <c r="A169" s="402"/>
      <c r="B169" s="287"/>
      <c r="C169" s="332" t="s">
        <v>69</v>
      </c>
      <c r="D169" s="16"/>
      <c r="E169" s="15"/>
      <c r="F169" s="16">
        <f t="shared" si="83"/>
        <v>6900</v>
      </c>
      <c r="G169" s="17">
        <f t="shared" si="84"/>
        <v>4.9515031884057947</v>
      </c>
      <c r="H169" s="15">
        <f t="shared" si="85"/>
        <v>34165.371999999981</v>
      </c>
      <c r="I169" s="15">
        <f t="shared" si="86"/>
        <v>-34165.371999999981</v>
      </c>
      <c r="J169" s="33">
        <f t="shared" si="87"/>
        <v>-1</v>
      </c>
      <c r="K169" s="15">
        <f t="shared" si="88"/>
        <v>0</v>
      </c>
      <c r="L169" s="15">
        <f t="shared" si="89"/>
        <v>-5</v>
      </c>
      <c r="M169" s="15">
        <f t="shared" si="90"/>
        <v>5</v>
      </c>
      <c r="N169" s="15">
        <f t="shared" si="91"/>
        <v>0</v>
      </c>
      <c r="O169" s="72"/>
      <c r="P169" s="17">
        <f t="shared" si="92"/>
        <v>-4.9515031884057947</v>
      </c>
      <c r="Q169" s="15">
        <f t="shared" si="93"/>
        <v>-5</v>
      </c>
      <c r="R169" s="72"/>
      <c r="S169" s="34">
        <f t="shared" si="94"/>
        <v>-14453.371999999981</v>
      </c>
      <c r="T169" s="34" t="e">
        <f t="shared" si="95"/>
        <v>#DIV/0!</v>
      </c>
      <c r="U169" s="34" t="e">
        <f t="shared" si="96"/>
        <v>#DIV/0!</v>
      </c>
      <c r="V169" s="31">
        <f t="shared" si="97"/>
        <v>19712</v>
      </c>
      <c r="W169" s="32" t="e">
        <f t="shared" si="98"/>
        <v>#DIV/0!</v>
      </c>
      <c r="X169" s="32" t="e">
        <f t="shared" si="99"/>
        <v>#DIV/0!</v>
      </c>
      <c r="Y169" s="32" t="e">
        <f t="shared" si="100"/>
        <v>#DIV/0!</v>
      </c>
      <c r="Z169" s="78" t="e">
        <f t="shared" si="101"/>
        <v>#DIV/0!</v>
      </c>
      <c r="AA169" s="15">
        <f>SUM(L$2:L217)-SUM(AB$2:AB217)</f>
        <v>-34905.371999999981</v>
      </c>
      <c r="AB169" s="84"/>
      <c r="AC169" s="40" t="e">
        <f t="shared" si="102"/>
        <v>#DIV/0!</v>
      </c>
      <c r="AD169" s="81" t="e">
        <f t="shared" si="103"/>
        <v>#DIV/0!</v>
      </c>
    </row>
    <row r="170" spans="1:30" x14ac:dyDescent="0.25">
      <c r="A170" s="402"/>
      <c r="B170" s="287"/>
      <c r="C170" s="332" t="s">
        <v>69</v>
      </c>
      <c r="D170" s="16"/>
      <c r="E170" s="15"/>
      <c r="F170" s="16">
        <f t="shared" si="83"/>
        <v>6900</v>
      </c>
      <c r="G170" s="17">
        <f t="shared" si="84"/>
        <v>4.9522278260869541</v>
      </c>
      <c r="H170" s="15">
        <f t="shared" si="85"/>
        <v>34170.371999999981</v>
      </c>
      <c r="I170" s="15">
        <f t="shared" si="86"/>
        <v>-34170.371999999981</v>
      </c>
      <c r="J170" s="33">
        <f t="shared" si="87"/>
        <v>-1</v>
      </c>
      <c r="K170" s="15">
        <f t="shared" si="88"/>
        <v>0</v>
      </c>
      <c r="L170" s="15">
        <f t="shared" si="89"/>
        <v>-5</v>
      </c>
      <c r="M170" s="15">
        <f t="shared" si="90"/>
        <v>5</v>
      </c>
      <c r="N170" s="15">
        <f t="shared" si="91"/>
        <v>0</v>
      </c>
      <c r="O170" s="72"/>
      <c r="P170" s="17">
        <f t="shared" si="92"/>
        <v>-4.9522278260869541</v>
      </c>
      <c r="Q170" s="15">
        <f t="shared" si="93"/>
        <v>-5</v>
      </c>
      <c r="R170" s="72"/>
      <c r="S170" s="34">
        <f t="shared" si="94"/>
        <v>-14458.371999999981</v>
      </c>
      <c r="T170" s="34" t="e">
        <f t="shared" si="95"/>
        <v>#DIV/0!</v>
      </c>
      <c r="U170" s="34" t="e">
        <f t="shared" si="96"/>
        <v>#DIV/0!</v>
      </c>
      <c r="V170" s="31">
        <f t="shared" si="97"/>
        <v>19712</v>
      </c>
      <c r="W170" s="32" t="e">
        <f t="shared" si="98"/>
        <v>#DIV/0!</v>
      </c>
      <c r="X170" s="32" t="e">
        <f t="shared" si="99"/>
        <v>#DIV/0!</v>
      </c>
      <c r="Y170" s="32" t="e">
        <f t="shared" si="100"/>
        <v>#DIV/0!</v>
      </c>
      <c r="Z170" s="78" t="e">
        <f t="shared" si="101"/>
        <v>#DIV/0!</v>
      </c>
      <c r="AA170" s="15">
        <f>SUM(L$2:L218)-SUM(AB$2:AB218)</f>
        <v>-34910.371999999981</v>
      </c>
      <c r="AB170" s="84"/>
      <c r="AC170" s="40" t="e">
        <f t="shared" si="102"/>
        <v>#DIV/0!</v>
      </c>
      <c r="AD170" s="81" t="e">
        <f t="shared" si="103"/>
        <v>#DIV/0!</v>
      </c>
    </row>
    <row r="171" spans="1:30" x14ac:dyDescent="0.25">
      <c r="A171" s="402"/>
      <c r="B171" s="287"/>
      <c r="C171" s="332" t="s">
        <v>69</v>
      </c>
      <c r="D171" s="16"/>
      <c r="E171" s="15"/>
      <c r="F171" s="16">
        <f t="shared" si="83"/>
        <v>6900</v>
      </c>
      <c r="G171" s="17">
        <f t="shared" si="84"/>
        <v>4.9529524637681135</v>
      </c>
      <c r="H171" s="15">
        <f t="shared" si="85"/>
        <v>34175.371999999981</v>
      </c>
      <c r="I171" s="15">
        <f t="shared" si="86"/>
        <v>-34175.371999999981</v>
      </c>
      <c r="J171" s="33">
        <f t="shared" si="87"/>
        <v>-1</v>
      </c>
      <c r="K171" s="15">
        <f t="shared" si="88"/>
        <v>0</v>
      </c>
      <c r="L171" s="15">
        <f t="shared" si="89"/>
        <v>-5</v>
      </c>
      <c r="M171" s="15">
        <f t="shared" si="90"/>
        <v>5</v>
      </c>
      <c r="N171" s="15">
        <f t="shared" si="91"/>
        <v>0</v>
      </c>
      <c r="O171" s="72"/>
      <c r="P171" s="17">
        <f t="shared" si="92"/>
        <v>-4.9529524637681135</v>
      </c>
      <c r="Q171" s="15">
        <f t="shared" si="93"/>
        <v>-5</v>
      </c>
      <c r="R171" s="72"/>
      <c r="S171" s="34">
        <f t="shared" si="94"/>
        <v>-14463.371999999981</v>
      </c>
      <c r="T171" s="34" t="e">
        <f t="shared" si="95"/>
        <v>#DIV/0!</v>
      </c>
      <c r="U171" s="34" t="e">
        <f t="shared" si="96"/>
        <v>#DIV/0!</v>
      </c>
      <c r="V171" s="31">
        <f t="shared" si="97"/>
        <v>19712</v>
      </c>
      <c r="W171" s="32" t="e">
        <f t="shared" si="98"/>
        <v>#DIV/0!</v>
      </c>
      <c r="X171" s="32" t="e">
        <f t="shared" si="99"/>
        <v>#DIV/0!</v>
      </c>
      <c r="Y171" s="32" t="e">
        <f t="shared" si="100"/>
        <v>#DIV/0!</v>
      </c>
      <c r="Z171" s="78" t="e">
        <f t="shared" si="101"/>
        <v>#DIV/0!</v>
      </c>
      <c r="AA171" s="15">
        <f>SUM(L$2:L219)-SUM(AB$2:AB219)</f>
        <v>-34915.371999999981</v>
      </c>
      <c r="AB171" s="84"/>
      <c r="AC171" s="40" t="e">
        <f t="shared" si="102"/>
        <v>#DIV/0!</v>
      </c>
      <c r="AD171" s="81" t="e">
        <f t="shared" si="103"/>
        <v>#DIV/0!</v>
      </c>
    </row>
    <row r="172" spans="1:30" x14ac:dyDescent="0.25">
      <c r="A172" s="402"/>
      <c r="B172" s="287"/>
      <c r="C172" s="332" t="s">
        <v>69</v>
      </c>
      <c r="D172" s="16"/>
      <c r="E172" s="15"/>
      <c r="F172" s="16">
        <f t="shared" si="83"/>
        <v>6900</v>
      </c>
      <c r="G172" s="17">
        <f t="shared" si="84"/>
        <v>4.9536771014492729</v>
      </c>
      <c r="H172" s="15">
        <f t="shared" si="85"/>
        <v>34180.371999999981</v>
      </c>
      <c r="I172" s="15">
        <f t="shared" si="86"/>
        <v>-34180.371999999981</v>
      </c>
      <c r="J172" s="33">
        <f t="shared" si="87"/>
        <v>-1</v>
      </c>
      <c r="K172" s="15">
        <f t="shared" si="88"/>
        <v>0</v>
      </c>
      <c r="L172" s="15">
        <f t="shared" si="89"/>
        <v>-5</v>
      </c>
      <c r="M172" s="15">
        <f t="shared" si="90"/>
        <v>5</v>
      </c>
      <c r="N172" s="15">
        <f t="shared" si="91"/>
        <v>0</v>
      </c>
      <c r="O172" s="72"/>
      <c r="P172" s="17">
        <f t="shared" si="92"/>
        <v>-4.9536771014492729</v>
      </c>
      <c r="Q172" s="15">
        <f t="shared" si="93"/>
        <v>-5</v>
      </c>
      <c r="R172" s="72"/>
      <c r="S172" s="34">
        <f t="shared" si="94"/>
        <v>-14468.371999999981</v>
      </c>
      <c r="T172" s="34" t="e">
        <f t="shared" si="95"/>
        <v>#DIV/0!</v>
      </c>
      <c r="U172" s="34" t="e">
        <f t="shared" si="96"/>
        <v>#DIV/0!</v>
      </c>
      <c r="V172" s="31">
        <f t="shared" si="97"/>
        <v>19712</v>
      </c>
      <c r="W172" s="32" t="e">
        <f t="shared" si="98"/>
        <v>#DIV/0!</v>
      </c>
      <c r="X172" s="32" t="e">
        <f t="shared" si="99"/>
        <v>#DIV/0!</v>
      </c>
      <c r="Y172" s="32" t="e">
        <f t="shared" si="100"/>
        <v>#DIV/0!</v>
      </c>
      <c r="Z172" s="78" t="e">
        <f t="shared" si="101"/>
        <v>#DIV/0!</v>
      </c>
      <c r="AA172" s="15">
        <f>SUM(L$2:L220)-SUM(AB$2:AB220)</f>
        <v>-34920.371999999981</v>
      </c>
      <c r="AB172" s="84"/>
      <c r="AC172" s="40" t="e">
        <f t="shared" si="102"/>
        <v>#DIV/0!</v>
      </c>
      <c r="AD172" s="81" t="e">
        <f t="shared" si="103"/>
        <v>#DIV/0!</v>
      </c>
    </row>
    <row r="173" spans="1:30" x14ac:dyDescent="0.25">
      <c r="A173" s="402"/>
      <c r="B173" s="287"/>
      <c r="C173" s="332" t="s">
        <v>69</v>
      </c>
      <c r="D173" s="16"/>
      <c r="E173" s="15"/>
      <c r="F173" s="16">
        <f t="shared" si="83"/>
        <v>6900</v>
      </c>
      <c r="G173" s="17">
        <f t="shared" si="84"/>
        <v>4.9544017391304322</v>
      </c>
      <c r="H173" s="15">
        <f t="shared" si="85"/>
        <v>34185.371999999981</v>
      </c>
      <c r="I173" s="15">
        <f t="shared" si="86"/>
        <v>-34185.371999999981</v>
      </c>
      <c r="J173" s="33">
        <f t="shared" si="87"/>
        <v>-1</v>
      </c>
      <c r="K173" s="15">
        <f t="shared" si="88"/>
        <v>0</v>
      </c>
      <c r="L173" s="15">
        <f t="shared" si="89"/>
        <v>-5</v>
      </c>
      <c r="M173" s="15">
        <f t="shared" si="90"/>
        <v>5</v>
      </c>
      <c r="N173" s="15">
        <f t="shared" si="91"/>
        <v>0</v>
      </c>
      <c r="O173" s="72"/>
      <c r="P173" s="17">
        <f t="shared" si="92"/>
        <v>-4.9544017391304322</v>
      </c>
      <c r="Q173" s="15">
        <f t="shared" si="93"/>
        <v>-5</v>
      </c>
      <c r="R173" s="72"/>
      <c r="S173" s="34">
        <f t="shared" si="94"/>
        <v>-14473.371999999981</v>
      </c>
      <c r="T173" s="34" t="e">
        <f t="shared" si="95"/>
        <v>#DIV/0!</v>
      </c>
      <c r="U173" s="34" t="e">
        <f t="shared" si="96"/>
        <v>#DIV/0!</v>
      </c>
      <c r="V173" s="31">
        <f t="shared" si="97"/>
        <v>19712</v>
      </c>
      <c r="W173" s="32" t="e">
        <f t="shared" si="98"/>
        <v>#DIV/0!</v>
      </c>
      <c r="X173" s="32" t="e">
        <f t="shared" si="99"/>
        <v>#DIV/0!</v>
      </c>
      <c r="Y173" s="32" t="e">
        <f t="shared" si="100"/>
        <v>#DIV/0!</v>
      </c>
      <c r="Z173" s="78" t="e">
        <f t="shared" si="101"/>
        <v>#DIV/0!</v>
      </c>
      <c r="AA173" s="15">
        <f>SUM(L$2:L221)-SUM(AB$2:AB221)</f>
        <v>-34925.371999999981</v>
      </c>
      <c r="AB173" s="84"/>
      <c r="AC173" s="40" t="e">
        <f t="shared" si="102"/>
        <v>#DIV/0!</v>
      </c>
      <c r="AD173" s="81" t="e">
        <f t="shared" si="103"/>
        <v>#DIV/0!</v>
      </c>
    </row>
    <row r="174" spans="1:30" x14ac:dyDescent="0.25">
      <c r="A174" s="402"/>
      <c r="B174" s="287"/>
      <c r="C174" s="332" t="s">
        <v>69</v>
      </c>
      <c r="D174" s="16"/>
      <c r="E174" s="15"/>
      <c r="F174" s="16">
        <f t="shared" si="83"/>
        <v>6900</v>
      </c>
      <c r="G174" s="17">
        <f t="shared" si="84"/>
        <v>4.9551263768115916</v>
      </c>
      <c r="H174" s="15">
        <f t="shared" si="85"/>
        <v>34190.371999999981</v>
      </c>
      <c r="I174" s="15">
        <f t="shared" si="86"/>
        <v>-34190.371999999981</v>
      </c>
      <c r="J174" s="33">
        <f t="shared" si="87"/>
        <v>-1</v>
      </c>
      <c r="K174" s="15">
        <f t="shared" si="88"/>
        <v>0</v>
      </c>
      <c r="L174" s="15">
        <f t="shared" si="89"/>
        <v>-5</v>
      </c>
      <c r="M174" s="15">
        <f t="shared" si="90"/>
        <v>5</v>
      </c>
      <c r="N174" s="15">
        <f t="shared" si="91"/>
        <v>0</v>
      </c>
      <c r="O174" s="72"/>
      <c r="P174" s="17">
        <f t="shared" si="92"/>
        <v>-4.9551263768115916</v>
      </c>
      <c r="Q174" s="15">
        <f t="shared" si="93"/>
        <v>-5</v>
      </c>
      <c r="R174" s="72"/>
      <c r="S174" s="34">
        <f t="shared" si="94"/>
        <v>-14478.371999999981</v>
      </c>
      <c r="T174" s="34" t="e">
        <f t="shared" si="95"/>
        <v>#DIV/0!</v>
      </c>
      <c r="U174" s="34" t="e">
        <f t="shared" si="96"/>
        <v>#DIV/0!</v>
      </c>
      <c r="V174" s="31">
        <f t="shared" si="97"/>
        <v>19712</v>
      </c>
      <c r="W174" s="32" t="e">
        <f t="shared" si="98"/>
        <v>#DIV/0!</v>
      </c>
      <c r="X174" s="32" t="e">
        <f t="shared" si="99"/>
        <v>#DIV/0!</v>
      </c>
      <c r="Y174" s="32" t="e">
        <f t="shared" si="100"/>
        <v>#DIV/0!</v>
      </c>
      <c r="Z174" s="78" t="e">
        <f t="shared" si="101"/>
        <v>#DIV/0!</v>
      </c>
      <c r="AA174" s="15">
        <f>SUM(L$2:L222)-SUM(AB$2:AB222)</f>
        <v>-34930.371999999981</v>
      </c>
      <c r="AB174" s="84"/>
      <c r="AC174" s="40" t="e">
        <f t="shared" si="102"/>
        <v>#DIV/0!</v>
      </c>
      <c r="AD174" s="81" t="e">
        <f t="shared" si="103"/>
        <v>#DIV/0!</v>
      </c>
    </row>
    <row r="175" spans="1:30" x14ac:dyDescent="0.25">
      <c r="A175" s="402"/>
      <c r="B175" s="287"/>
      <c r="C175" s="332" t="s">
        <v>69</v>
      </c>
      <c r="D175" s="16"/>
      <c r="E175" s="15"/>
      <c r="F175" s="16">
        <f t="shared" si="83"/>
        <v>6900</v>
      </c>
      <c r="G175" s="17">
        <f t="shared" si="84"/>
        <v>4.955851014492751</v>
      </c>
      <c r="H175" s="15">
        <f t="shared" si="85"/>
        <v>34195.371999999981</v>
      </c>
      <c r="I175" s="15">
        <f t="shared" si="86"/>
        <v>-34195.371999999981</v>
      </c>
      <c r="J175" s="33">
        <f t="shared" si="87"/>
        <v>-1</v>
      </c>
      <c r="K175" s="15">
        <f t="shared" si="88"/>
        <v>0</v>
      </c>
      <c r="L175" s="15">
        <f t="shared" si="89"/>
        <v>-5</v>
      </c>
      <c r="M175" s="15">
        <f t="shared" si="90"/>
        <v>5</v>
      </c>
      <c r="N175" s="15">
        <f t="shared" si="91"/>
        <v>0</v>
      </c>
      <c r="O175" s="72"/>
      <c r="P175" s="17">
        <f t="shared" si="92"/>
        <v>-4.955851014492751</v>
      </c>
      <c r="Q175" s="15">
        <f t="shared" si="93"/>
        <v>-5</v>
      </c>
      <c r="R175" s="72"/>
      <c r="S175" s="34">
        <f t="shared" si="94"/>
        <v>-14483.371999999981</v>
      </c>
      <c r="T175" s="34" t="e">
        <f t="shared" si="95"/>
        <v>#DIV/0!</v>
      </c>
      <c r="U175" s="34" t="e">
        <f t="shared" si="96"/>
        <v>#DIV/0!</v>
      </c>
      <c r="V175" s="31">
        <f t="shared" si="97"/>
        <v>19712</v>
      </c>
      <c r="W175" s="32" t="e">
        <f t="shared" si="98"/>
        <v>#DIV/0!</v>
      </c>
      <c r="X175" s="32" t="e">
        <f t="shared" si="99"/>
        <v>#DIV/0!</v>
      </c>
      <c r="Y175" s="32" t="e">
        <f t="shared" si="100"/>
        <v>#DIV/0!</v>
      </c>
      <c r="Z175" s="78" t="e">
        <f t="shared" si="101"/>
        <v>#DIV/0!</v>
      </c>
      <c r="AA175" s="15">
        <f>SUM(L$2:L223)-SUM(AB$2:AB223)</f>
        <v>-34935.371999999981</v>
      </c>
      <c r="AB175" s="84"/>
      <c r="AC175" s="40" t="e">
        <f t="shared" si="102"/>
        <v>#DIV/0!</v>
      </c>
      <c r="AD175" s="81" t="e">
        <f t="shared" si="103"/>
        <v>#DIV/0!</v>
      </c>
    </row>
    <row r="176" spans="1:30" x14ac:dyDescent="0.25">
      <c r="A176" s="402"/>
      <c r="B176" s="287"/>
      <c r="C176" s="332" t="s">
        <v>69</v>
      </c>
      <c r="D176" s="16"/>
      <c r="E176" s="15"/>
      <c r="F176" s="16">
        <f t="shared" si="83"/>
        <v>6900</v>
      </c>
      <c r="G176" s="17">
        <f t="shared" si="84"/>
        <v>4.9565756521739104</v>
      </c>
      <c r="H176" s="15">
        <f t="shared" si="85"/>
        <v>34200.371999999981</v>
      </c>
      <c r="I176" s="15">
        <f t="shared" si="86"/>
        <v>-34200.371999999981</v>
      </c>
      <c r="J176" s="33">
        <f t="shared" si="87"/>
        <v>-1</v>
      </c>
      <c r="K176" s="15">
        <f t="shared" si="88"/>
        <v>0</v>
      </c>
      <c r="L176" s="15">
        <f t="shared" si="89"/>
        <v>-5</v>
      </c>
      <c r="M176" s="15">
        <f t="shared" si="90"/>
        <v>5</v>
      </c>
      <c r="N176" s="15">
        <f t="shared" si="91"/>
        <v>0</v>
      </c>
      <c r="O176" s="72"/>
      <c r="P176" s="17">
        <f t="shared" si="92"/>
        <v>-4.9565756521739104</v>
      </c>
      <c r="Q176" s="15">
        <f t="shared" si="93"/>
        <v>-5</v>
      </c>
      <c r="R176" s="72"/>
      <c r="S176" s="34">
        <f t="shared" si="94"/>
        <v>-14488.371999999981</v>
      </c>
      <c r="T176" s="34" t="e">
        <f t="shared" si="95"/>
        <v>#DIV/0!</v>
      </c>
      <c r="U176" s="34" t="e">
        <f t="shared" si="96"/>
        <v>#DIV/0!</v>
      </c>
      <c r="V176" s="31">
        <f t="shared" si="97"/>
        <v>19712</v>
      </c>
      <c r="W176" s="32" t="e">
        <f t="shared" si="98"/>
        <v>#DIV/0!</v>
      </c>
      <c r="X176" s="32" t="e">
        <f t="shared" si="99"/>
        <v>#DIV/0!</v>
      </c>
      <c r="Y176" s="32" t="e">
        <f t="shared" si="100"/>
        <v>#DIV/0!</v>
      </c>
      <c r="Z176" s="78" t="e">
        <f t="shared" si="101"/>
        <v>#DIV/0!</v>
      </c>
      <c r="AA176" s="15">
        <f>SUM(L$2:L224)-SUM(AB$2:AB224)</f>
        <v>-34940.371999999981</v>
      </c>
      <c r="AB176" s="84"/>
      <c r="AC176" s="40" t="e">
        <f t="shared" si="102"/>
        <v>#DIV/0!</v>
      </c>
      <c r="AD176" s="81" t="e">
        <f t="shared" si="103"/>
        <v>#DIV/0!</v>
      </c>
    </row>
    <row r="177" spans="1:30" x14ac:dyDescent="0.25">
      <c r="A177" s="402"/>
      <c r="B177" s="287"/>
      <c r="C177" s="332" t="s">
        <v>69</v>
      </c>
      <c r="D177" s="16"/>
      <c r="E177" s="15"/>
      <c r="F177" s="16">
        <f t="shared" si="83"/>
        <v>6900</v>
      </c>
      <c r="G177" s="17">
        <f t="shared" si="84"/>
        <v>4.9573002898550698</v>
      </c>
      <c r="H177" s="15">
        <f t="shared" si="85"/>
        <v>34205.371999999981</v>
      </c>
      <c r="I177" s="15">
        <f t="shared" si="86"/>
        <v>-34205.371999999981</v>
      </c>
      <c r="J177" s="33">
        <f t="shared" si="87"/>
        <v>-1</v>
      </c>
      <c r="K177" s="15">
        <f t="shared" si="88"/>
        <v>0</v>
      </c>
      <c r="L177" s="15">
        <f t="shared" si="89"/>
        <v>-5</v>
      </c>
      <c r="M177" s="15">
        <f t="shared" si="90"/>
        <v>5</v>
      </c>
      <c r="N177" s="15">
        <f t="shared" si="91"/>
        <v>0</v>
      </c>
      <c r="O177" s="72"/>
      <c r="P177" s="17">
        <f t="shared" si="92"/>
        <v>-4.9573002898550698</v>
      </c>
      <c r="Q177" s="15">
        <f t="shared" si="93"/>
        <v>-5</v>
      </c>
      <c r="R177" s="72"/>
      <c r="S177" s="34">
        <f t="shared" si="94"/>
        <v>-14493.371999999981</v>
      </c>
      <c r="T177" s="34" t="e">
        <f t="shared" si="95"/>
        <v>#DIV/0!</v>
      </c>
      <c r="U177" s="34" t="e">
        <f t="shared" si="96"/>
        <v>#DIV/0!</v>
      </c>
      <c r="V177" s="31">
        <f t="shared" si="97"/>
        <v>19712</v>
      </c>
      <c r="W177" s="32" t="e">
        <f t="shared" si="98"/>
        <v>#DIV/0!</v>
      </c>
      <c r="X177" s="32" t="e">
        <f t="shared" si="99"/>
        <v>#DIV/0!</v>
      </c>
      <c r="Y177" s="32" t="e">
        <f t="shared" si="100"/>
        <v>#DIV/0!</v>
      </c>
      <c r="Z177" s="78" t="e">
        <f t="shared" si="101"/>
        <v>#DIV/0!</v>
      </c>
      <c r="AA177" s="15">
        <f>SUM(L$2:L225)-SUM(AB$2:AB225)</f>
        <v>-34945.371999999981</v>
      </c>
      <c r="AB177" s="84"/>
      <c r="AC177" s="40" t="e">
        <f t="shared" si="102"/>
        <v>#DIV/0!</v>
      </c>
      <c r="AD177" s="81" t="e">
        <f t="shared" si="103"/>
        <v>#DIV/0!</v>
      </c>
    </row>
    <row r="178" spans="1:30" x14ac:dyDescent="0.25">
      <c r="A178" s="402"/>
      <c r="B178" s="287"/>
      <c r="C178" s="332" t="s">
        <v>69</v>
      </c>
      <c r="D178" s="16"/>
      <c r="E178" s="15"/>
      <c r="F178" s="16">
        <f t="shared" si="83"/>
        <v>6900</v>
      </c>
      <c r="G178" s="17">
        <f t="shared" si="84"/>
        <v>4.9580249275362291</v>
      </c>
      <c r="H178" s="15">
        <f t="shared" si="85"/>
        <v>34210.371999999981</v>
      </c>
      <c r="I178" s="15">
        <f t="shared" si="86"/>
        <v>-34210.371999999981</v>
      </c>
      <c r="J178" s="33">
        <f t="shared" si="87"/>
        <v>-1</v>
      </c>
      <c r="K178" s="15">
        <f t="shared" si="88"/>
        <v>0</v>
      </c>
      <c r="L178" s="15">
        <f t="shared" si="89"/>
        <v>-5</v>
      </c>
      <c r="M178" s="15">
        <f t="shared" si="90"/>
        <v>5</v>
      </c>
      <c r="N178" s="15">
        <f t="shared" si="91"/>
        <v>0</v>
      </c>
      <c r="O178" s="72"/>
      <c r="P178" s="17">
        <f t="shared" si="92"/>
        <v>-4.9580249275362291</v>
      </c>
      <c r="Q178" s="15">
        <f t="shared" si="93"/>
        <v>-5</v>
      </c>
      <c r="R178" s="72"/>
      <c r="S178" s="34">
        <f t="shared" si="94"/>
        <v>-14498.371999999981</v>
      </c>
      <c r="T178" s="34" t="e">
        <f t="shared" si="95"/>
        <v>#DIV/0!</v>
      </c>
      <c r="U178" s="34" t="e">
        <f t="shared" si="96"/>
        <v>#DIV/0!</v>
      </c>
      <c r="V178" s="31">
        <f t="shared" si="97"/>
        <v>19712</v>
      </c>
      <c r="W178" s="32" t="e">
        <f t="shared" si="98"/>
        <v>#DIV/0!</v>
      </c>
      <c r="X178" s="32" t="e">
        <f t="shared" si="99"/>
        <v>#DIV/0!</v>
      </c>
      <c r="Y178" s="32" t="e">
        <f t="shared" si="100"/>
        <v>#DIV/0!</v>
      </c>
      <c r="Z178" s="78" t="e">
        <f t="shared" si="101"/>
        <v>#DIV/0!</v>
      </c>
      <c r="AA178" s="15">
        <f>SUM(L$2:L226)-SUM(AB$2:AB226)</f>
        <v>-34950.371999999981</v>
      </c>
      <c r="AB178" s="84"/>
      <c r="AC178" s="40" t="e">
        <f t="shared" si="102"/>
        <v>#DIV/0!</v>
      </c>
      <c r="AD178" s="81" t="e">
        <f t="shared" si="103"/>
        <v>#DIV/0!</v>
      </c>
    </row>
    <row r="179" spans="1:30" x14ac:dyDescent="0.25">
      <c r="A179" s="402"/>
      <c r="B179" s="287"/>
      <c r="C179" s="332" t="s">
        <v>69</v>
      </c>
      <c r="D179" s="16"/>
      <c r="E179" s="15"/>
      <c r="F179" s="16">
        <f t="shared" si="83"/>
        <v>6900</v>
      </c>
      <c r="G179" s="17">
        <f t="shared" si="84"/>
        <v>4.9587495652173885</v>
      </c>
      <c r="H179" s="15">
        <f t="shared" si="85"/>
        <v>34215.371999999981</v>
      </c>
      <c r="I179" s="15">
        <f t="shared" si="86"/>
        <v>-34215.371999999981</v>
      </c>
      <c r="J179" s="33">
        <f t="shared" si="87"/>
        <v>-1</v>
      </c>
      <c r="K179" s="15">
        <f t="shared" si="88"/>
        <v>0</v>
      </c>
      <c r="L179" s="15">
        <f t="shared" si="89"/>
        <v>-5</v>
      </c>
      <c r="M179" s="15">
        <f t="shared" si="90"/>
        <v>5</v>
      </c>
      <c r="N179" s="15">
        <f t="shared" si="91"/>
        <v>0</v>
      </c>
      <c r="O179" s="72"/>
      <c r="P179" s="17">
        <f t="shared" si="92"/>
        <v>-4.9587495652173885</v>
      </c>
      <c r="Q179" s="15">
        <f t="shared" si="93"/>
        <v>-5</v>
      </c>
      <c r="R179" s="72"/>
      <c r="S179" s="34">
        <f t="shared" si="94"/>
        <v>-14503.371999999981</v>
      </c>
      <c r="T179" s="34" t="e">
        <f t="shared" si="95"/>
        <v>#DIV/0!</v>
      </c>
      <c r="U179" s="34" t="e">
        <f t="shared" si="96"/>
        <v>#DIV/0!</v>
      </c>
      <c r="V179" s="31">
        <f t="shared" si="97"/>
        <v>19712</v>
      </c>
      <c r="W179" s="32" t="e">
        <f t="shared" si="98"/>
        <v>#DIV/0!</v>
      </c>
      <c r="X179" s="32" t="e">
        <f t="shared" si="99"/>
        <v>#DIV/0!</v>
      </c>
      <c r="Y179" s="32" t="e">
        <f t="shared" si="100"/>
        <v>#DIV/0!</v>
      </c>
      <c r="Z179" s="78" t="e">
        <f t="shared" si="101"/>
        <v>#DIV/0!</v>
      </c>
      <c r="AA179" s="15">
        <f>SUM(L$2:L227)-SUM(AB$2:AB227)</f>
        <v>-34955.371999999981</v>
      </c>
      <c r="AB179" s="84"/>
      <c r="AC179" s="40" t="e">
        <f t="shared" si="102"/>
        <v>#DIV/0!</v>
      </c>
      <c r="AD179" s="81" t="e">
        <f t="shared" si="103"/>
        <v>#DIV/0!</v>
      </c>
    </row>
    <row r="180" spans="1:30" x14ac:dyDescent="0.25">
      <c r="A180" s="402"/>
      <c r="B180" s="287"/>
      <c r="C180" s="332" t="s">
        <v>69</v>
      </c>
      <c r="D180" s="16"/>
      <c r="E180" s="15"/>
      <c r="F180" s="16">
        <f t="shared" si="83"/>
        <v>6900</v>
      </c>
      <c r="G180" s="17">
        <f t="shared" si="84"/>
        <v>4.9594742028985479</v>
      </c>
      <c r="H180" s="15">
        <f t="shared" si="85"/>
        <v>34220.371999999981</v>
      </c>
      <c r="I180" s="15">
        <f t="shared" si="86"/>
        <v>-34220.371999999981</v>
      </c>
      <c r="J180" s="33">
        <f t="shared" si="87"/>
        <v>-1</v>
      </c>
      <c r="K180" s="15">
        <f t="shared" si="88"/>
        <v>0</v>
      </c>
      <c r="L180" s="15">
        <f t="shared" si="89"/>
        <v>-5</v>
      </c>
      <c r="M180" s="15">
        <f t="shared" si="90"/>
        <v>5</v>
      </c>
      <c r="N180" s="15">
        <f t="shared" si="91"/>
        <v>0</v>
      </c>
      <c r="O180" s="72"/>
      <c r="P180" s="17">
        <f t="shared" si="92"/>
        <v>-4.9594742028985479</v>
      </c>
      <c r="Q180" s="15">
        <f t="shared" si="93"/>
        <v>-5</v>
      </c>
      <c r="R180" s="72"/>
      <c r="S180" s="34">
        <f t="shared" si="94"/>
        <v>-14508.371999999981</v>
      </c>
      <c r="T180" s="34" t="e">
        <f t="shared" si="95"/>
        <v>#DIV/0!</v>
      </c>
      <c r="U180" s="34" t="e">
        <f t="shared" si="96"/>
        <v>#DIV/0!</v>
      </c>
      <c r="V180" s="31">
        <f t="shared" si="97"/>
        <v>19712</v>
      </c>
      <c r="W180" s="32" t="e">
        <f t="shared" si="98"/>
        <v>#DIV/0!</v>
      </c>
      <c r="X180" s="32" t="e">
        <f t="shared" si="99"/>
        <v>#DIV/0!</v>
      </c>
      <c r="Y180" s="32" t="e">
        <f t="shared" si="100"/>
        <v>#DIV/0!</v>
      </c>
      <c r="Z180" s="78" t="e">
        <f t="shared" si="101"/>
        <v>#DIV/0!</v>
      </c>
      <c r="AA180" s="15">
        <f>SUM(L$2:L228)-SUM(AB$2:AB228)</f>
        <v>-34960.371999999981</v>
      </c>
      <c r="AB180" s="84"/>
      <c r="AC180" s="40" t="e">
        <f t="shared" si="102"/>
        <v>#DIV/0!</v>
      </c>
      <c r="AD180" s="81" t="e">
        <f t="shared" si="103"/>
        <v>#DIV/0!</v>
      </c>
    </row>
    <row r="181" spans="1:30" x14ac:dyDescent="0.25">
      <c r="A181" s="402"/>
      <c r="B181" s="287"/>
      <c r="C181" s="332" t="s">
        <v>69</v>
      </c>
      <c r="D181" s="16"/>
      <c r="E181" s="15"/>
      <c r="F181" s="16">
        <f t="shared" si="83"/>
        <v>6900</v>
      </c>
      <c r="G181" s="17">
        <f t="shared" si="84"/>
        <v>4.9601988405797073</v>
      </c>
      <c r="H181" s="15">
        <f t="shared" si="85"/>
        <v>34225.371999999981</v>
      </c>
      <c r="I181" s="15">
        <f t="shared" si="86"/>
        <v>-34225.371999999981</v>
      </c>
      <c r="J181" s="33">
        <f t="shared" si="87"/>
        <v>-1</v>
      </c>
      <c r="K181" s="15">
        <f t="shared" si="88"/>
        <v>0</v>
      </c>
      <c r="L181" s="15">
        <f t="shared" si="89"/>
        <v>-5</v>
      </c>
      <c r="M181" s="15">
        <f t="shared" si="90"/>
        <v>5</v>
      </c>
      <c r="N181" s="15">
        <f t="shared" si="91"/>
        <v>0</v>
      </c>
      <c r="O181" s="72"/>
      <c r="P181" s="17">
        <f t="shared" si="92"/>
        <v>-4.9601988405797073</v>
      </c>
      <c r="Q181" s="15">
        <f t="shared" si="93"/>
        <v>-5</v>
      </c>
      <c r="R181" s="72"/>
      <c r="S181" s="34">
        <f t="shared" si="94"/>
        <v>-14513.371999999981</v>
      </c>
      <c r="T181" s="34" t="e">
        <f t="shared" si="95"/>
        <v>#DIV/0!</v>
      </c>
      <c r="U181" s="34" t="e">
        <f t="shared" si="96"/>
        <v>#DIV/0!</v>
      </c>
      <c r="V181" s="31">
        <f t="shared" si="97"/>
        <v>19712</v>
      </c>
      <c r="W181" s="32" t="e">
        <f t="shared" si="98"/>
        <v>#DIV/0!</v>
      </c>
      <c r="X181" s="32" t="e">
        <f t="shared" si="99"/>
        <v>#DIV/0!</v>
      </c>
      <c r="Y181" s="32" t="e">
        <f t="shared" si="100"/>
        <v>#DIV/0!</v>
      </c>
      <c r="Z181" s="78" t="e">
        <f t="shared" si="101"/>
        <v>#DIV/0!</v>
      </c>
      <c r="AA181" s="15">
        <f>SUM(L$2:L229)-SUM(AB$2:AB229)</f>
        <v>-34965.371999999981</v>
      </c>
      <c r="AB181" s="84"/>
      <c r="AC181" s="40" t="e">
        <f t="shared" si="102"/>
        <v>#DIV/0!</v>
      </c>
      <c r="AD181" s="81" t="e">
        <f t="shared" si="103"/>
        <v>#DIV/0!</v>
      </c>
    </row>
    <row r="182" spans="1:30" x14ac:dyDescent="0.25">
      <c r="A182" s="402"/>
      <c r="B182" s="287"/>
      <c r="C182" s="332" t="s">
        <v>69</v>
      </c>
      <c r="D182" s="16"/>
      <c r="E182" s="15"/>
      <c r="F182" s="16">
        <f t="shared" si="83"/>
        <v>6900</v>
      </c>
      <c r="G182" s="17">
        <f t="shared" si="84"/>
        <v>4.9609234782608667</v>
      </c>
      <c r="H182" s="15">
        <f t="shared" si="85"/>
        <v>34230.371999999981</v>
      </c>
      <c r="I182" s="15">
        <f t="shared" si="86"/>
        <v>-34230.371999999981</v>
      </c>
      <c r="J182" s="33">
        <f t="shared" si="87"/>
        <v>-1</v>
      </c>
      <c r="K182" s="15">
        <f t="shared" si="88"/>
        <v>0</v>
      </c>
      <c r="L182" s="15">
        <f t="shared" si="89"/>
        <v>-5</v>
      </c>
      <c r="M182" s="15">
        <f t="shared" si="90"/>
        <v>5</v>
      </c>
      <c r="N182" s="15">
        <f t="shared" si="91"/>
        <v>0</v>
      </c>
      <c r="O182" s="72"/>
      <c r="P182" s="17">
        <f t="shared" si="92"/>
        <v>-4.9609234782608667</v>
      </c>
      <c r="Q182" s="15">
        <f t="shared" si="93"/>
        <v>-5</v>
      </c>
      <c r="R182" s="72"/>
      <c r="S182" s="34">
        <f t="shared" si="94"/>
        <v>-14518.371999999981</v>
      </c>
      <c r="T182" s="34" t="e">
        <f t="shared" si="95"/>
        <v>#DIV/0!</v>
      </c>
      <c r="U182" s="34" t="e">
        <f t="shared" si="96"/>
        <v>#DIV/0!</v>
      </c>
      <c r="V182" s="31">
        <f t="shared" si="97"/>
        <v>19712</v>
      </c>
      <c r="W182" s="32" t="e">
        <f t="shared" si="98"/>
        <v>#DIV/0!</v>
      </c>
      <c r="X182" s="32" t="e">
        <f t="shared" si="99"/>
        <v>#DIV/0!</v>
      </c>
      <c r="Y182" s="32" t="e">
        <f t="shared" si="100"/>
        <v>#DIV/0!</v>
      </c>
      <c r="Z182" s="78" t="e">
        <f t="shared" si="101"/>
        <v>#DIV/0!</v>
      </c>
      <c r="AA182" s="15">
        <f>SUM(L$2:L230)-SUM(AB$2:AB230)</f>
        <v>-34970.371999999981</v>
      </c>
      <c r="AB182" s="84"/>
      <c r="AC182" s="40" t="e">
        <f t="shared" si="102"/>
        <v>#DIV/0!</v>
      </c>
      <c r="AD182" s="81" t="e">
        <f t="shared" si="103"/>
        <v>#DIV/0!</v>
      </c>
    </row>
    <row r="183" spans="1:30" x14ac:dyDescent="0.25">
      <c r="A183" s="402"/>
      <c r="B183" s="287"/>
      <c r="C183" s="332" t="s">
        <v>69</v>
      </c>
      <c r="D183" s="16"/>
      <c r="E183" s="15"/>
      <c r="F183" s="16">
        <f t="shared" si="83"/>
        <v>6900</v>
      </c>
      <c r="G183" s="17">
        <f t="shared" si="84"/>
        <v>4.961648115942026</v>
      </c>
      <c r="H183" s="15">
        <f t="shared" si="85"/>
        <v>34235.371999999981</v>
      </c>
      <c r="I183" s="15">
        <f t="shared" si="86"/>
        <v>-34235.371999999981</v>
      </c>
      <c r="J183" s="33">
        <f t="shared" si="87"/>
        <v>-1</v>
      </c>
      <c r="K183" s="15">
        <f t="shared" si="88"/>
        <v>0</v>
      </c>
      <c r="L183" s="15">
        <f t="shared" si="89"/>
        <v>-5</v>
      </c>
      <c r="M183" s="15">
        <f t="shared" si="90"/>
        <v>5</v>
      </c>
      <c r="N183" s="15">
        <f t="shared" si="91"/>
        <v>0</v>
      </c>
      <c r="O183" s="72"/>
      <c r="P183" s="17">
        <f t="shared" si="92"/>
        <v>-4.961648115942026</v>
      </c>
      <c r="Q183" s="15">
        <f t="shared" si="93"/>
        <v>-5</v>
      </c>
      <c r="R183" s="72"/>
      <c r="S183" s="34">
        <f t="shared" si="94"/>
        <v>-14523.371999999981</v>
      </c>
      <c r="T183" s="34" t="e">
        <f t="shared" si="95"/>
        <v>#DIV/0!</v>
      </c>
      <c r="U183" s="34" t="e">
        <f t="shared" si="96"/>
        <v>#DIV/0!</v>
      </c>
      <c r="V183" s="31">
        <f t="shared" si="97"/>
        <v>19712</v>
      </c>
      <c r="W183" s="32" t="e">
        <f t="shared" si="98"/>
        <v>#DIV/0!</v>
      </c>
      <c r="X183" s="32" t="e">
        <f t="shared" si="99"/>
        <v>#DIV/0!</v>
      </c>
      <c r="Y183" s="32" t="e">
        <f t="shared" si="100"/>
        <v>#DIV/0!</v>
      </c>
      <c r="Z183" s="78" t="e">
        <f t="shared" si="101"/>
        <v>#DIV/0!</v>
      </c>
      <c r="AA183" s="15">
        <f>SUM(L$2:L231)-SUM(AB$2:AB231)</f>
        <v>-34975.371999999981</v>
      </c>
      <c r="AB183" s="84"/>
      <c r="AC183" s="40" t="e">
        <f t="shared" si="102"/>
        <v>#DIV/0!</v>
      </c>
      <c r="AD183" s="81" t="e">
        <f t="shared" si="103"/>
        <v>#DIV/0!</v>
      </c>
    </row>
    <row r="184" spans="1:30" x14ac:dyDescent="0.25">
      <c r="A184" s="402"/>
      <c r="B184" s="287"/>
      <c r="C184" s="332" t="s">
        <v>69</v>
      </c>
      <c r="D184" s="16"/>
      <c r="E184" s="15"/>
      <c r="F184" s="16">
        <f t="shared" si="83"/>
        <v>6900</v>
      </c>
      <c r="G184" s="17">
        <f t="shared" si="84"/>
        <v>4.9623727536231854</v>
      </c>
      <c r="H184" s="15">
        <f t="shared" si="85"/>
        <v>34240.371999999981</v>
      </c>
      <c r="I184" s="15">
        <f t="shared" si="86"/>
        <v>-34240.371999999981</v>
      </c>
      <c r="J184" s="33">
        <f t="shared" si="87"/>
        <v>-1</v>
      </c>
      <c r="K184" s="15">
        <f t="shared" si="88"/>
        <v>0</v>
      </c>
      <c r="L184" s="15">
        <f t="shared" si="89"/>
        <v>-5</v>
      </c>
      <c r="M184" s="15">
        <f t="shared" si="90"/>
        <v>5</v>
      </c>
      <c r="N184" s="15">
        <f t="shared" si="91"/>
        <v>0</v>
      </c>
      <c r="O184" s="72"/>
      <c r="P184" s="17">
        <f t="shared" si="92"/>
        <v>-4.9623727536231854</v>
      </c>
      <c r="Q184" s="15">
        <f t="shared" si="93"/>
        <v>-5</v>
      </c>
      <c r="R184" s="72"/>
      <c r="S184" s="34">
        <f t="shared" si="94"/>
        <v>-14528.371999999981</v>
      </c>
      <c r="T184" s="34" t="e">
        <f t="shared" si="95"/>
        <v>#DIV/0!</v>
      </c>
      <c r="U184" s="34" t="e">
        <f t="shared" si="96"/>
        <v>#DIV/0!</v>
      </c>
      <c r="V184" s="31">
        <f t="shared" si="97"/>
        <v>19712</v>
      </c>
      <c r="W184" s="32" t="e">
        <f t="shared" si="98"/>
        <v>#DIV/0!</v>
      </c>
      <c r="X184" s="32" t="e">
        <f t="shared" si="99"/>
        <v>#DIV/0!</v>
      </c>
      <c r="Y184" s="32" t="e">
        <f t="shared" si="100"/>
        <v>#DIV/0!</v>
      </c>
      <c r="Z184" s="78" t="e">
        <f t="shared" si="101"/>
        <v>#DIV/0!</v>
      </c>
      <c r="AA184" s="15">
        <f>SUM(L$2:L232)-SUM(AB$2:AB232)</f>
        <v>-34980.371999999981</v>
      </c>
      <c r="AB184" s="84"/>
      <c r="AC184" s="40" t="e">
        <f t="shared" si="102"/>
        <v>#DIV/0!</v>
      </c>
      <c r="AD184" s="81" t="e">
        <f t="shared" si="103"/>
        <v>#DIV/0!</v>
      </c>
    </row>
    <row r="185" spans="1:30" x14ac:dyDescent="0.25">
      <c r="A185" s="402"/>
      <c r="B185" s="287"/>
      <c r="C185" s="332" t="s">
        <v>69</v>
      </c>
      <c r="D185" s="16"/>
      <c r="E185" s="15"/>
      <c r="F185" s="16">
        <f t="shared" si="83"/>
        <v>6900</v>
      </c>
      <c r="G185" s="17">
        <f t="shared" si="84"/>
        <v>4.9630973913043448</v>
      </c>
      <c r="H185" s="15">
        <f t="shared" si="85"/>
        <v>34245.371999999981</v>
      </c>
      <c r="I185" s="15">
        <f t="shared" si="86"/>
        <v>-34245.371999999981</v>
      </c>
      <c r="J185" s="33">
        <f t="shared" si="87"/>
        <v>-1</v>
      </c>
      <c r="K185" s="15">
        <f t="shared" si="88"/>
        <v>0</v>
      </c>
      <c r="L185" s="15">
        <f t="shared" si="89"/>
        <v>-5</v>
      </c>
      <c r="M185" s="15">
        <f t="shared" si="90"/>
        <v>5</v>
      </c>
      <c r="N185" s="15">
        <f t="shared" si="91"/>
        <v>0</v>
      </c>
      <c r="O185" s="72"/>
      <c r="P185" s="17">
        <f t="shared" si="92"/>
        <v>-4.9630973913043448</v>
      </c>
      <c r="Q185" s="15">
        <f t="shared" si="93"/>
        <v>-5</v>
      </c>
      <c r="R185" s="72"/>
      <c r="S185" s="34">
        <f t="shared" si="94"/>
        <v>-14533.371999999981</v>
      </c>
      <c r="T185" s="34" t="e">
        <f t="shared" si="95"/>
        <v>#DIV/0!</v>
      </c>
      <c r="U185" s="34" t="e">
        <f t="shared" si="96"/>
        <v>#DIV/0!</v>
      </c>
      <c r="V185" s="31">
        <f t="shared" si="97"/>
        <v>19712</v>
      </c>
      <c r="W185" s="32" t="e">
        <f t="shared" si="98"/>
        <v>#DIV/0!</v>
      </c>
      <c r="X185" s="32" t="e">
        <f t="shared" si="99"/>
        <v>#DIV/0!</v>
      </c>
      <c r="Y185" s="32" t="e">
        <f t="shared" si="100"/>
        <v>#DIV/0!</v>
      </c>
      <c r="Z185" s="78" t="e">
        <f t="shared" si="101"/>
        <v>#DIV/0!</v>
      </c>
      <c r="AA185" s="15">
        <f>SUM(L$2:L233)-SUM(AB$2:AB233)</f>
        <v>-34985.371999999981</v>
      </c>
      <c r="AB185" s="84"/>
      <c r="AC185" s="40" t="e">
        <f t="shared" si="102"/>
        <v>#DIV/0!</v>
      </c>
      <c r="AD185" s="81" t="e">
        <f t="shared" si="103"/>
        <v>#DIV/0!</v>
      </c>
    </row>
    <row r="186" spans="1:30" x14ac:dyDescent="0.25">
      <c r="A186" s="402"/>
      <c r="B186" s="287"/>
      <c r="C186" s="332" t="s">
        <v>69</v>
      </c>
      <c r="D186" s="16"/>
      <c r="E186" s="15"/>
      <c r="F186" s="16">
        <f t="shared" si="83"/>
        <v>6900</v>
      </c>
      <c r="G186" s="17">
        <f t="shared" si="84"/>
        <v>4.9638220289855042</v>
      </c>
      <c r="H186" s="15">
        <f t="shared" si="85"/>
        <v>34250.371999999981</v>
      </c>
      <c r="I186" s="15">
        <f t="shared" si="86"/>
        <v>-34250.371999999981</v>
      </c>
      <c r="J186" s="33">
        <f t="shared" si="87"/>
        <v>-1</v>
      </c>
      <c r="K186" s="15">
        <f t="shared" si="88"/>
        <v>0</v>
      </c>
      <c r="L186" s="15">
        <f t="shared" si="89"/>
        <v>-5</v>
      </c>
      <c r="M186" s="15">
        <f t="shared" si="90"/>
        <v>5</v>
      </c>
      <c r="N186" s="15">
        <f t="shared" si="91"/>
        <v>0</v>
      </c>
      <c r="O186" s="72"/>
      <c r="P186" s="17">
        <f t="shared" si="92"/>
        <v>-4.9638220289855042</v>
      </c>
      <c r="Q186" s="15">
        <f t="shared" si="93"/>
        <v>-5</v>
      </c>
      <c r="R186" s="72"/>
      <c r="S186" s="34">
        <f t="shared" si="94"/>
        <v>-14538.371999999981</v>
      </c>
      <c r="T186" s="34" t="e">
        <f t="shared" si="95"/>
        <v>#DIV/0!</v>
      </c>
      <c r="U186" s="34" t="e">
        <f t="shared" si="96"/>
        <v>#DIV/0!</v>
      </c>
      <c r="V186" s="31">
        <f t="shared" si="97"/>
        <v>19712</v>
      </c>
      <c r="W186" s="32" t="e">
        <f t="shared" si="98"/>
        <v>#DIV/0!</v>
      </c>
      <c r="X186" s="32" t="e">
        <f t="shared" si="99"/>
        <v>#DIV/0!</v>
      </c>
      <c r="Y186" s="32" t="e">
        <f t="shared" si="100"/>
        <v>#DIV/0!</v>
      </c>
      <c r="Z186" s="78" t="e">
        <f t="shared" si="101"/>
        <v>#DIV/0!</v>
      </c>
      <c r="AA186" s="15">
        <f>SUM(L$2:L234)-SUM(AB$2:AB234)</f>
        <v>-34990.371999999981</v>
      </c>
      <c r="AB186" s="84"/>
      <c r="AC186" s="40" t="e">
        <f t="shared" si="102"/>
        <v>#DIV/0!</v>
      </c>
      <c r="AD186" s="81" t="e">
        <f t="shared" si="103"/>
        <v>#DIV/0!</v>
      </c>
    </row>
    <row r="187" spans="1:30" x14ac:dyDescent="0.25">
      <c r="A187" s="402"/>
      <c r="B187" s="287"/>
      <c r="C187" s="332" t="s">
        <v>69</v>
      </c>
      <c r="D187" s="16"/>
      <c r="E187" s="15"/>
      <c r="F187" s="16">
        <f t="shared" si="83"/>
        <v>6900</v>
      </c>
      <c r="G187" s="17">
        <f t="shared" si="84"/>
        <v>4.9645466666666636</v>
      </c>
      <c r="H187" s="15">
        <f t="shared" si="85"/>
        <v>34255.371999999981</v>
      </c>
      <c r="I187" s="15">
        <f t="shared" si="86"/>
        <v>-34255.371999999981</v>
      </c>
      <c r="J187" s="33">
        <f t="shared" si="87"/>
        <v>-1</v>
      </c>
      <c r="K187" s="15">
        <f t="shared" si="88"/>
        <v>0</v>
      </c>
      <c r="L187" s="15">
        <f t="shared" si="89"/>
        <v>-5</v>
      </c>
      <c r="M187" s="15">
        <f t="shared" si="90"/>
        <v>5</v>
      </c>
      <c r="N187" s="15">
        <f t="shared" si="91"/>
        <v>0</v>
      </c>
      <c r="O187" s="72"/>
      <c r="P187" s="17">
        <f t="shared" si="92"/>
        <v>-4.9645466666666636</v>
      </c>
      <c r="Q187" s="15">
        <f t="shared" si="93"/>
        <v>-5</v>
      </c>
      <c r="R187" s="72"/>
      <c r="S187" s="34">
        <f t="shared" si="94"/>
        <v>-14543.371999999981</v>
      </c>
      <c r="T187" s="34" t="e">
        <f t="shared" si="95"/>
        <v>#DIV/0!</v>
      </c>
      <c r="U187" s="34" t="e">
        <f t="shared" si="96"/>
        <v>#DIV/0!</v>
      </c>
      <c r="V187" s="31">
        <f t="shared" si="97"/>
        <v>19712</v>
      </c>
      <c r="W187" s="32" t="e">
        <f t="shared" si="98"/>
        <v>#DIV/0!</v>
      </c>
      <c r="X187" s="32" t="e">
        <f t="shared" si="99"/>
        <v>#DIV/0!</v>
      </c>
      <c r="Y187" s="32" t="e">
        <f t="shared" si="100"/>
        <v>#DIV/0!</v>
      </c>
      <c r="Z187" s="78" t="e">
        <f t="shared" si="101"/>
        <v>#DIV/0!</v>
      </c>
      <c r="AA187" s="15">
        <f>SUM(L$2:L235)-SUM(AB$2:AB235)</f>
        <v>-34995.371999999981</v>
      </c>
      <c r="AB187" s="84"/>
      <c r="AC187" s="40" t="e">
        <f t="shared" si="102"/>
        <v>#DIV/0!</v>
      </c>
      <c r="AD187" s="81" t="e">
        <f t="shared" si="103"/>
        <v>#DIV/0!</v>
      </c>
    </row>
    <row r="188" spans="1:30" x14ac:dyDescent="0.25">
      <c r="A188" s="402"/>
      <c r="B188" s="287"/>
      <c r="C188" s="332" t="s">
        <v>69</v>
      </c>
      <c r="D188" s="16"/>
      <c r="E188" s="15"/>
      <c r="F188" s="16">
        <f t="shared" si="83"/>
        <v>6900</v>
      </c>
      <c r="G188" s="17">
        <f t="shared" si="84"/>
        <v>4.9652713043478229</v>
      </c>
      <c r="H188" s="15">
        <f t="shared" si="85"/>
        <v>34260.371999999981</v>
      </c>
      <c r="I188" s="15">
        <f t="shared" si="86"/>
        <v>-34260.371999999981</v>
      </c>
      <c r="J188" s="33">
        <f t="shared" si="87"/>
        <v>-1</v>
      </c>
      <c r="K188" s="15">
        <f t="shared" si="88"/>
        <v>0</v>
      </c>
      <c r="L188" s="15">
        <f t="shared" si="89"/>
        <v>-5</v>
      </c>
      <c r="M188" s="15">
        <f t="shared" si="90"/>
        <v>5</v>
      </c>
      <c r="N188" s="15">
        <f t="shared" si="91"/>
        <v>0</v>
      </c>
      <c r="O188" s="72"/>
      <c r="P188" s="17">
        <f t="shared" si="92"/>
        <v>-4.9652713043478229</v>
      </c>
      <c r="Q188" s="15">
        <f t="shared" si="93"/>
        <v>-5</v>
      </c>
      <c r="R188" s="72"/>
      <c r="S188" s="34">
        <f t="shared" si="94"/>
        <v>-14548.371999999981</v>
      </c>
      <c r="T188" s="34" t="e">
        <f t="shared" si="95"/>
        <v>#DIV/0!</v>
      </c>
      <c r="U188" s="34" t="e">
        <f t="shared" si="96"/>
        <v>#DIV/0!</v>
      </c>
      <c r="V188" s="31">
        <f t="shared" si="97"/>
        <v>19712</v>
      </c>
      <c r="W188" s="32" t="e">
        <f t="shared" si="98"/>
        <v>#DIV/0!</v>
      </c>
      <c r="X188" s="32" t="e">
        <f t="shared" si="99"/>
        <v>#DIV/0!</v>
      </c>
      <c r="Y188" s="32" t="e">
        <f t="shared" si="100"/>
        <v>#DIV/0!</v>
      </c>
      <c r="Z188" s="78" t="e">
        <f t="shared" si="101"/>
        <v>#DIV/0!</v>
      </c>
      <c r="AA188" s="15">
        <f>SUM(L$2:L236)-SUM(AB$2:AB236)</f>
        <v>-35000.371999999981</v>
      </c>
      <c r="AB188" s="84"/>
      <c r="AC188" s="40" t="e">
        <f t="shared" si="102"/>
        <v>#DIV/0!</v>
      </c>
      <c r="AD188" s="81" t="e">
        <f t="shared" si="103"/>
        <v>#DIV/0!</v>
      </c>
    </row>
    <row r="189" spans="1:30" x14ac:dyDescent="0.25">
      <c r="A189" s="402"/>
      <c r="B189" s="287"/>
      <c r="C189" s="332" t="s">
        <v>69</v>
      </c>
      <c r="D189" s="16"/>
      <c r="E189" s="15"/>
      <c r="F189" s="16">
        <f t="shared" si="83"/>
        <v>6900</v>
      </c>
      <c r="G189" s="17">
        <f t="shared" si="84"/>
        <v>4.9659959420289832</v>
      </c>
      <c r="H189" s="15">
        <f t="shared" si="85"/>
        <v>34265.371999999981</v>
      </c>
      <c r="I189" s="15">
        <f t="shared" si="86"/>
        <v>-34265.371999999981</v>
      </c>
      <c r="J189" s="33">
        <f t="shared" si="87"/>
        <v>-1</v>
      </c>
      <c r="K189" s="15">
        <f t="shared" si="88"/>
        <v>0</v>
      </c>
      <c r="L189" s="15">
        <f t="shared" si="89"/>
        <v>-5</v>
      </c>
      <c r="M189" s="15">
        <f t="shared" si="90"/>
        <v>5</v>
      </c>
      <c r="N189" s="15">
        <f t="shared" si="91"/>
        <v>0</v>
      </c>
      <c r="O189" s="72"/>
      <c r="P189" s="17">
        <f t="shared" si="92"/>
        <v>-4.9659959420289832</v>
      </c>
      <c r="Q189" s="15">
        <f t="shared" si="93"/>
        <v>-5</v>
      </c>
      <c r="R189" s="72"/>
      <c r="S189" s="34">
        <f t="shared" si="94"/>
        <v>-14553.371999999981</v>
      </c>
      <c r="T189" s="34" t="e">
        <f t="shared" si="95"/>
        <v>#DIV/0!</v>
      </c>
      <c r="U189" s="34" t="e">
        <f t="shared" si="96"/>
        <v>#DIV/0!</v>
      </c>
      <c r="V189" s="31">
        <f t="shared" si="97"/>
        <v>19712</v>
      </c>
      <c r="W189" s="32" t="e">
        <f t="shared" si="98"/>
        <v>#DIV/0!</v>
      </c>
      <c r="X189" s="32" t="e">
        <f t="shared" si="99"/>
        <v>#DIV/0!</v>
      </c>
      <c r="Y189" s="32" t="e">
        <f t="shared" si="100"/>
        <v>#DIV/0!</v>
      </c>
      <c r="Z189" s="78" t="e">
        <f t="shared" si="101"/>
        <v>#DIV/0!</v>
      </c>
      <c r="AA189" s="15">
        <f>SUM(L$2:L237)-SUM(AB$2:AB237)</f>
        <v>-35005.371999999981</v>
      </c>
      <c r="AB189" s="84"/>
      <c r="AC189" s="40" t="e">
        <f t="shared" si="102"/>
        <v>#DIV/0!</v>
      </c>
      <c r="AD189" s="81" t="e">
        <f t="shared" si="103"/>
        <v>#DIV/0!</v>
      </c>
    </row>
    <row r="190" spans="1:30" x14ac:dyDescent="0.25">
      <c r="A190" s="402"/>
      <c r="B190" s="287"/>
      <c r="C190" s="332" t="s">
        <v>69</v>
      </c>
      <c r="D190" s="16"/>
      <c r="E190" s="15"/>
      <c r="F190" s="16">
        <f t="shared" si="83"/>
        <v>6900</v>
      </c>
      <c r="G190" s="17">
        <f t="shared" si="84"/>
        <v>4.9667205797101426</v>
      </c>
      <c r="H190" s="15">
        <f t="shared" si="85"/>
        <v>34270.371999999981</v>
      </c>
      <c r="I190" s="15">
        <f t="shared" si="86"/>
        <v>-34270.371999999981</v>
      </c>
      <c r="J190" s="33">
        <f t="shared" si="87"/>
        <v>-1</v>
      </c>
      <c r="K190" s="15">
        <f t="shared" si="88"/>
        <v>0</v>
      </c>
      <c r="L190" s="15">
        <f t="shared" si="89"/>
        <v>-5</v>
      </c>
      <c r="M190" s="15">
        <f t="shared" si="90"/>
        <v>5</v>
      </c>
      <c r="N190" s="15">
        <f t="shared" si="91"/>
        <v>0</v>
      </c>
      <c r="O190" s="72"/>
      <c r="P190" s="17">
        <f t="shared" si="92"/>
        <v>-4.9667205797101426</v>
      </c>
      <c r="Q190" s="15">
        <f t="shared" si="93"/>
        <v>-5</v>
      </c>
      <c r="R190" s="72"/>
      <c r="S190" s="34">
        <f t="shared" si="94"/>
        <v>-14558.371999999981</v>
      </c>
      <c r="T190" s="34" t="e">
        <f t="shared" si="95"/>
        <v>#DIV/0!</v>
      </c>
      <c r="U190" s="34" t="e">
        <f t="shared" si="96"/>
        <v>#DIV/0!</v>
      </c>
      <c r="V190" s="31">
        <f t="shared" si="97"/>
        <v>19712</v>
      </c>
      <c r="W190" s="32" t="e">
        <f t="shared" si="98"/>
        <v>#DIV/0!</v>
      </c>
      <c r="X190" s="32" t="e">
        <f t="shared" si="99"/>
        <v>#DIV/0!</v>
      </c>
      <c r="Y190" s="32" t="e">
        <f t="shared" si="100"/>
        <v>#DIV/0!</v>
      </c>
      <c r="Z190" s="78" t="e">
        <f t="shared" si="101"/>
        <v>#DIV/0!</v>
      </c>
      <c r="AA190" s="15">
        <f>SUM(L$2:L238)-SUM(AB$2:AB238)</f>
        <v>-35010.371999999981</v>
      </c>
      <c r="AB190" s="84"/>
      <c r="AC190" s="40" t="e">
        <f t="shared" si="102"/>
        <v>#DIV/0!</v>
      </c>
      <c r="AD190" s="81" t="e">
        <f t="shared" si="103"/>
        <v>#DIV/0!</v>
      </c>
    </row>
    <row r="191" spans="1:30" x14ac:dyDescent="0.25">
      <c r="A191" s="402"/>
      <c r="B191" s="287"/>
      <c r="C191" s="332" t="s">
        <v>69</v>
      </c>
      <c r="D191" s="16"/>
      <c r="E191" s="15"/>
      <c r="F191" s="16">
        <f t="shared" si="83"/>
        <v>6900</v>
      </c>
      <c r="G191" s="17">
        <f t="shared" si="84"/>
        <v>4.967445217391302</v>
      </c>
      <c r="H191" s="15">
        <f t="shared" si="85"/>
        <v>34275.371999999981</v>
      </c>
      <c r="I191" s="15">
        <f t="shared" si="86"/>
        <v>-34275.371999999981</v>
      </c>
      <c r="J191" s="33">
        <f t="shared" si="87"/>
        <v>-1</v>
      </c>
      <c r="K191" s="15">
        <f t="shared" si="88"/>
        <v>0</v>
      </c>
      <c r="L191" s="15">
        <f t="shared" si="89"/>
        <v>-5</v>
      </c>
      <c r="M191" s="15">
        <f t="shared" si="90"/>
        <v>5</v>
      </c>
      <c r="N191" s="15">
        <f t="shared" si="91"/>
        <v>0</v>
      </c>
      <c r="O191" s="72"/>
      <c r="P191" s="17">
        <f t="shared" si="92"/>
        <v>-4.967445217391302</v>
      </c>
      <c r="Q191" s="15">
        <f t="shared" si="93"/>
        <v>-5</v>
      </c>
      <c r="R191" s="72"/>
      <c r="S191" s="34">
        <f t="shared" si="94"/>
        <v>-14563.371999999981</v>
      </c>
      <c r="T191" s="34" t="e">
        <f t="shared" si="95"/>
        <v>#DIV/0!</v>
      </c>
      <c r="U191" s="34" t="e">
        <f t="shared" si="96"/>
        <v>#DIV/0!</v>
      </c>
      <c r="V191" s="31">
        <f t="shared" si="97"/>
        <v>19712</v>
      </c>
      <c r="W191" s="32" t="e">
        <f t="shared" si="98"/>
        <v>#DIV/0!</v>
      </c>
      <c r="X191" s="32" t="e">
        <f t="shared" si="99"/>
        <v>#DIV/0!</v>
      </c>
      <c r="Y191" s="32" t="e">
        <f t="shared" si="100"/>
        <v>#DIV/0!</v>
      </c>
      <c r="Z191" s="78" t="e">
        <f t="shared" si="101"/>
        <v>#DIV/0!</v>
      </c>
      <c r="AA191" s="15">
        <f>SUM(L$2:L239)-SUM(AB$2:AB239)</f>
        <v>-35015.371999999981</v>
      </c>
      <c r="AB191" s="84"/>
      <c r="AC191" s="40" t="e">
        <f t="shared" si="102"/>
        <v>#DIV/0!</v>
      </c>
      <c r="AD191" s="81" t="e">
        <f t="shared" si="103"/>
        <v>#DIV/0!</v>
      </c>
    </row>
    <row r="192" spans="1:30" x14ac:dyDescent="0.25">
      <c r="A192" s="402"/>
      <c r="B192" s="287"/>
      <c r="C192" s="332" t="s">
        <v>69</v>
      </c>
      <c r="D192" s="16"/>
      <c r="E192" s="15"/>
      <c r="F192" s="16">
        <f t="shared" si="83"/>
        <v>6900</v>
      </c>
      <c r="G192" s="17">
        <f t="shared" si="84"/>
        <v>4.9681698550724613</v>
      </c>
      <c r="H192" s="15">
        <f t="shared" si="85"/>
        <v>34280.371999999981</v>
      </c>
      <c r="I192" s="15">
        <f t="shared" si="86"/>
        <v>-34280.371999999981</v>
      </c>
      <c r="J192" s="33">
        <f t="shared" si="87"/>
        <v>-1</v>
      </c>
      <c r="K192" s="15">
        <f t="shared" si="88"/>
        <v>0</v>
      </c>
      <c r="L192" s="15">
        <f t="shared" si="89"/>
        <v>-5</v>
      </c>
      <c r="M192" s="15">
        <f t="shared" si="90"/>
        <v>5</v>
      </c>
      <c r="N192" s="15">
        <f t="shared" si="91"/>
        <v>0</v>
      </c>
      <c r="O192" s="72"/>
      <c r="P192" s="17">
        <f t="shared" si="92"/>
        <v>-4.9681698550724613</v>
      </c>
      <c r="Q192" s="15">
        <f t="shared" si="93"/>
        <v>-5</v>
      </c>
      <c r="R192" s="72"/>
      <c r="S192" s="34">
        <f t="shared" si="94"/>
        <v>-14568.371999999981</v>
      </c>
      <c r="T192" s="34" t="e">
        <f t="shared" si="95"/>
        <v>#DIV/0!</v>
      </c>
      <c r="U192" s="34" t="e">
        <f t="shared" si="96"/>
        <v>#DIV/0!</v>
      </c>
      <c r="V192" s="31">
        <f t="shared" si="97"/>
        <v>19712</v>
      </c>
      <c r="W192" s="32" t="e">
        <f t="shared" si="98"/>
        <v>#DIV/0!</v>
      </c>
      <c r="X192" s="32" t="e">
        <f t="shared" si="99"/>
        <v>#DIV/0!</v>
      </c>
      <c r="Y192" s="32" t="e">
        <f t="shared" si="100"/>
        <v>#DIV/0!</v>
      </c>
      <c r="Z192" s="78" t="e">
        <f t="shared" si="101"/>
        <v>#DIV/0!</v>
      </c>
      <c r="AA192" s="15">
        <f>SUM(L$2:L240)-SUM(AB$2:AB240)</f>
        <v>-35020.371999999981</v>
      </c>
      <c r="AB192" s="84"/>
      <c r="AC192" s="40" t="e">
        <f t="shared" si="102"/>
        <v>#DIV/0!</v>
      </c>
      <c r="AD192" s="81" t="e">
        <f t="shared" si="103"/>
        <v>#DIV/0!</v>
      </c>
    </row>
    <row r="193" spans="1:30" x14ac:dyDescent="0.25">
      <c r="A193" s="402"/>
      <c r="B193" s="287"/>
      <c r="C193" s="332" t="s">
        <v>69</v>
      </c>
      <c r="D193" s="16"/>
      <c r="E193" s="15"/>
      <c r="F193" s="16">
        <f t="shared" si="83"/>
        <v>6900</v>
      </c>
      <c r="G193" s="17">
        <f t="shared" si="84"/>
        <v>4.9688944927536207</v>
      </c>
      <c r="H193" s="15">
        <f t="shared" si="85"/>
        <v>34285.371999999981</v>
      </c>
      <c r="I193" s="15">
        <f t="shared" si="86"/>
        <v>-34285.371999999981</v>
      </c>
      <c r="J193" s="33">
        <f t="shared" si="87"/>
        <v>-1</v>
      </c>
      <c r="K193" s="15">
        <f t="shared" si="88"/>
        <v>0</v>
      </c>
      <c r="L193" s="15">
        <f t="shared" si="89"/>
        <v>-5</v>
      </c>
      <c r="M193" s="15">
        <f t="shared" si="90"/>
        <v>5</v>
      </c>
      <c r="N193" s="15">
        <f t="shared" si="91"/>
        <v>0</v>
      </c>
      <c r="O193" s="72"/>
      <c r="P193" s="17">
        <f t="shared" si="92"/>
        <v>-4.9688944927536207</v>
      </c>
      <c r="Q193" s="15">
        <f t="shared" si="93"/>
        <v>-5</v>
      </c>
      <c r="R193" s="72"/>
      <c r="S193" s="34">
        <f t="shared" si="94"/>
        <v>-14573.371999999981</v>
      </c>
      <c r="T193" s="34" t="e">
        <f t="shared" si="95"/>
        <v>#DIV/0!</v>
      </c>
      <c r="U193" s="34" t="e">
        <f t="shared" si="96"/>
        <v>#DIV/0!</v>
      </c>
      <c r="V193" s="31">
        <f t="shared" si="97"/>
        <v>19712</v>
      </c>
      <c r="W193" s="32" t="e">
        <f t="shared" si="98"/>
        <v>#DIV/0!</v>
      </c>
      <c r="X193" s="32" t="e">
        <f t="shared" si="99"/>
        <v>#DIV/0!</v>
      </c>
      <c r="Y193" s="32" t="e">
        <f t="shared" si="100"/>
        <v>#DIV/0!</v>
      </c>
      <c r="Z193" s="78" t="e">
        <f t="shared" si="101"/>
        <v>#DIV/0!</v>
      </c>
      <c r="AA193" s="15">
        <f>SUM(L$2:L241)-SUM(AB$2:AB241)</f>
        <v>-35025.371999999981</v>
      </c>
      <c r="AB193" s="84"/>
      <c r="AC193" s="40" t="e">
        <f t="shared" si="102"/>
        <v>#DIV/0!</v>
      </c>
      <c r="AD193" s="81" t="e">
        <f t="shared" si="103"/>
        <v>#DIV/0!</v>
      </c>
    </row>
    <row r="194" spans="1:30" x14ac:dyDescent="0.25">
      <c r="A194" s="402"/>
      <c r="B194" s="287"/>
      <c r="C194" s="332" t="s">
        <v>69</v>
      </c>
      <c r="D194" s="16"/>
      <c r="E194" s="15"/>
      <c r="F194" s="16">
        <f t="shared" si="83"/>
        <v>6900</v>
      </c>
      <c r="G194" s="17">
        <f t="shared" si="84"/>
        <v>4.9696191304347801</v>
      </c>
      <c r="H194" s="15">
        <f t="shared" si="85"/>
        <v>34290.371999999981</v>
      </c>
      <c r="I194" s="15">
        <f t="shared" si="86"/>
        <v>-34290.371999999981</v>
      </c>
      <c r="J194" s="33">
        <f t="shared" si="87"/>
        <v>-1</v>
      </c>
      <c r="K194" s="15">
        <f t="shared" si="88"/>
        <v>0</v>
      </c>
      <c r="L194" s="15">
        <f t="shared" si="89"/>
        <v>-5</v>
      </c>
      <c r="M194" s="15">
        <f t="shared" si="90"/>
        <v>5</v>
      </c>
      <c r="N194" s="15">
        <f t="shared" si="91"/>
        <v>0</v>
      </c>
      <c r="O194" s="72"/>
      <c r="P194" s="17">
        <f t="shared" si="92"/>
        <v>-4.9696191304347801</v>
      </c>
      <c r="Q194" s="15">
        <f t="shared" si="93"/>
        <v>-5</v>
      </c>
      <c r="R194" s="72"/>
      <c r="S194" s="34">
        <f t="shared" si="94"/>
        <v>-14578.371999999981</v>
      </c>
      <c r="T194" s="34" t="e">
        <f t="shared" si="95"/>
        <v>#DIV/0!</v>
      </c>
      <c r="U194" s="34" t="e">
        <f t="shared" si="96"/>
        <v>#DIV/0!</v>
      </c>
      <c r="V194" s="31">
        <f t="shared" si="97"/>
        <v>19712</v>
      </c>
      <c r="W194" s="32" t="e">
        <f t="shared" si="98"/>
        <v>#DIV/0!</v>
      </c>
      <c r="X194" s="32" t="e">
        <f t="shared" si="99"/>
        <v>#DIV/0!</v>
      </c>
      <c r="Y194" s="32" t="e">
        <f t="shared" si="100"/>
        <v>#DIV/0!</v>
      </c>
      <c r="Z194" s="78" t="e">
        <f t="shared" si="101"/>
        <v>#DIV/0!</v>
      </c>
      <c r="AA194" s="15">
        <f>SUM(L$2:L242)-SUM(AB$2:AB242)</f>
        <v>-35030.371999999981</v>
      </c>
      <c r="AB194" s="84"/>
      <c r="AC194" s="40" t="e">
        <f t="shared" si="102"/>
        <v>#DIV/0!</v>
      </c>
      <c r="AD194" s="81" t="e">
        <f t="shared" si="103"/>
        <v>#DIV/0!</v>
      </c>
    </row>
    <row r="195" spans="1:30" x14ac:dyDescent="0.25">
      <c r="A195" s="402"/>
      <c r="B195" s="287"/>
      <c r="C195" s="332" t="s">
        <v>69</v>
      </c>
      <c r="D195" s="16"/>
      <c r="E195" s="15"/>
      <c r="F195" s="16">
        <f t="shared" si="83"/>
        <v>6900</v>
      </c>
      <c r="G195" s="17">
        <f t="shared" si="84"/>
        <v>4.9703437681159395</v>
      </c>
      <c r="H195" s="15">
        <f t="shared" si="85"/>
        <v>34295.371999999981</v>
      </c>
      <c r="I195" s="15">
        <f t="shared" si="86"/>
        <v>-34295.371999999981</v>
      </c>
      <c r="J195" s="33">
        <f t="shared" si="87"/>
        <v>-1</v>
      </c>
      <c r="K195" s="15">
        <f t="shared" si="88"/>
        <v>0</v>
      </c>
      <c r="L195" s="15">
        <f t="shared" si="89"/>
        <v>-5</v>
      </c>
      <c r="M195" s="15">
        <f t="shared" si="90"/>
        <v>5</v>
      </c>
      <c r="N195" s="15">
        <f t="shared" si="91"/>
        <v>0</v>
      </c>
      <c r="O195" s="72"/>
      <c r="P195" s="17">
        <f t="shared" si="92"/>
        <v>-4.9703437681159395</v>
      </c>
      <c r="Q195" s="15">
        <f t="shared" si="93"/>
        <v>-5</v>
      </c>
      <c r="R195" s="72"/>
      <c r="S195" s="34">
        <f t="shared" si="94"/>
        <v>-14583.371999999981</v>
      </c>
      <c r="T195" s="34" t="e">
        <f t="shared" si="95"/>
        <v>#DIV/0!</v>
      </c>
      <c r="U195" s="34" t="e">
        <f t="shared" si="96"/>
        <v>#DIV/0!</v>
      </c>
      <c r="V195" s="31">
        <f t="shared" si="97"/>
        <v>19712</v>
      </c>
      <c r="W195" s="32" t="e">
        <f t="shared" si="98"/>
        <v>#DIV/0!</v>
      </c>
      <c r="X195" s="32" t="e">
        <f t="shared" si="99"/>
        <v>#DIV/0!</v>
      </c>
      <c r="Y195" s="32" t="e">
        <f t="shared" si="100"/>
        <v>#DIV/0!</v>
      </c>
      <c r="Z195" s="78" t="e">
        <f t="shared" si="101"/>
        <v>#DIV/0!</v>
      </c>
      <c r="AA195" s="15">
        <f>SUM(L$2:L243)-SUM(AB$2:AB243)</f>
        <v>-35035.371999999981</v>
      </c>
      <c r="AB195" s="84"/>
      <c r="AC195" s="40" t="e">
        <f t="shared" si="102"/>
        <v>#DIV/0!</v>
      </c>
      <c r="AD195" s="81" t="e">
        <f t="shared" si="103"/>
        <v>#DIV/0!</v>
      </c>
    </row>
    <row r="196" spans="1:30" x14ac:dyDescent="0.25">
      <c r="A196" s="402"/>
      <c r="B196" s="287"/>
      <c r="C196" s="332" t="s">
        <v>69</v>
      </c>
      <c r="D196" s="16"/>
      <c r="E196" s="15"/>
      <c r="F196" s="16">
        <f t="shared" si="83"/>
        <v>6900</v>
      </c>
      <c r="G196" s="17">
        <f t="shared" si="84"/>
        <v>4.9710684057970989</v>
      </c>
      <c r="H196" s="15">
        <f t="shared" si="85"/>
        <v>34300.371999999981</v>
      </c>
      <c r="I196" s="15">
        <f t="shared" si="86"/>
        <v>-34300.371999999981</v>
      </c>
      <c r="J196" s="33">
        <f t="shared" si="87"/>
        <v>-1</v>
      </c>
      <c r="K196" s="15">
        <f t="shared" si="88"/>
        <v>0</v>
      </c>
      <c r="L196" s="15">
        <f t="shared" si="89"/>
        <v>-5</v>
      </c>
      <c r="M196" s="15">
        <f t="shared" si="90"/>
        <v>5</v>
      </c>
      <c r="N196" s="15">
        <f t="shared" si="91"/>
        <v>0</v>
      </c>
      <c r="O196" s="72"/>
      <c r="P196" s="17">
        <f t="shared" si="92"/>
        <v>-4.9710684057970989</v>
      </c>
      <c r="Q196" s="15">
        <f t="shared" si="93"/>
        <v>-5</v>
      </c>
      <c r="R196" s="72"/>
      <c r="S196" s="34">
        <f t="shared" si="94"/>
        <v>-14588.371999999981</v>
      </c>
      <c r="T196" s="34" t="e">
        <f t="shared" si="95"/>
        <v>#DIV/0!</v>
      </c>
      <c r="U196" s="34" t="e">
        <f t="shared" si="96"/>
        <v>#DIV/0!</v>
      </c>
      <c r="V196" s="31">
        <f t="shared" si="97"/>
        <v>19712</v>
      </c>
      <c r="W196" s="32" t="e">
        <f t="shared" si="98"/>
        <v>#DIV/0!</v>
      </c>
      <c r="X196" s="32" t="e">
        <f t="shared" si="99"/>
        <v>#DIV/0!</v>
      </c>
      <c r="Y196" s="32" t="e">
        <f t="shared" si="100"/>
        <v>#DIV/0!</v>
      </c>
      <c r="Z196" s="78" t="e">
        <f t="shared" si="101"/>
        <v>#DIV/0!</v>
      </c>
      <c r="AA196" s="15">
        <f>SUM(L$2:L244)-SUM(AB$2:AB244)</f>
        <v>-35040.371999999981</v>
      </c>
      <c r="AB196" s="84"/>
      <c r="AC196" s="40" t="e">
        <f t="shared" si="102"/>
        <v>#DIV/0!</v>
      </c>
      <c r="AD196" s="81" t="e">
        <f t="shared" si="103"/>
        <v>#DIV/0!</v>
      </c>
    </row>
    <row r="197" spans="1:30" x14ac:dyDescent="0.25">
      <c r="A197" s="402"/>
      <c r="B197" s="287"/>
      <c r="C197" s="332" t="s">
        <v>69</v>
      </c>
      <c r="D197" s="16"/>
      <c r="E197" s="15"/>
      <c r="F197" s="16">
        <f t="shared" si="83"/>
        <v>6900</v>
      </c>
      <c r="G197" s="17">
        <f t="shared" si="84"/>
        <v>4.9717930434782582</v>
      </c>
      <c r="H197" s="15">
        <f t="shared" si="85"/>
        <v>34305.371999999981</v>
      </c>
      <c r="I197" s="15">
        <f t="shared" si="86"/>
        <v>-34305.371999999981</v>
      </c>
      <c r="J197" s="33">
        <f t="shared" si="87"/>
        <v>-1</v>
      </c>
      <c r="K197" s="15">
        <f t="shared" si="88"/>
        <v>0</v>
      </c>
      <c r="L197" s="15">
        <f t="shared" si="89"/>
        <v>-5</v>
      </c>
      <c r="M197" s="15">
        <f t="shared" si="90"/>
        <v>5</v>
      </c>
      <c r="N197" s="15">
        <f t="shared" si="91"/>
        <v>0</v>
      </c>
      <c r="O197" s="72"/>
      <c r="P197" s="17">
        <f t="shared" si="92"/>
        <v>-4.9717930434782582</v>
      </c>
      <c r="Q197" s="15">
        <f t="shared" si="93"/>
        <v>-5</v>
      </c>
      <c r="R197" s="72"/>
      <c r="S197" s="34">
        <f t="shared" si="94"/>
        <v>-14593.371999999981</v>
      </c>
      <c r="T197" s="34" t="e">
        <f t="shared" si="95"/>
        <v>#DIV/0!</v>
      </c>
      <c r="U197" s="34" t="e">
        <f t="shared" si="96"/>
        <v>#DIV/0!</v>
      </c>
      <c r="V197" s="31">
        <f t="shared" si="97"/>
        <v>19712</v>
      </c>
      <c r="W197" s="32" t="e">
        <f t="shared" si="98"/>
        <v>#DIV/0!</v>
      </c>
      <c r="X197" s="32" t="e">
        <f t="shared" si="99"/>
        <v>#DIV/0!</v>
      </c>
      <c r="Y197" s="32" t="e">
        <f t="shared" si="100"/>
        <v>#DIV/0!</v>
      </c>
      <c r="Z197" s="78" t="e">
        <f t="shared" si="101"/>
        <v>#DIV/0!</v>
      </c>
      <c r="AA197" s="15">
        <f>SUM(L$2:L245)-SUM(AB$2:AB245)</f>
        <v>-35045.371999999981</v>
      </c>
      <c r="AB197" s="84"/>
      <c r="AC197" s="40" t="e">
        <f t="shared" si="102"/>
        <v>#DIV/0!</v>
      </c>
      <c r="AD197" s="81" t="e">
        <f t="shared" si="103"/>
        <v>#DIV/0!</v>
      </c>
    </row>
    <row r="198" spans="1:30" x14ac:dyDescent="0.25">
      <c r="A198" s="402"/>
      <c r="B198" s="287"/>
      <c r="C198" s="332" t="s">
        <v>69</v>
      </c>
      <c r="D198" s="16"/>
      <c r="E198" s="15"/>
      <c r="F198" s="16">
        <f t="shared" si="83"/>
        <v>6900</v>
      </c>
      <c r="G198" s="17">
        <f t="shared" si="84"/>
        <v>4.9725176811594176</v>
      </c>
      <c r="H198" s="15">
        <f t="shared" si="85"/>
        <v>34310.371999999981</v>
      </c>
      <c r="I198" s="15">
        <f t="shared" si="86"/>
        <v>-34310.371999999981</v>
      </c>
      <c r="J198" s="33">
        <f t="shared" si="87"/>
        <v>-1</v>
      </c>
      <c r="K198" s="15">
        <f t="shared" si="88"/>
        <v>0</v>
      </c>
      <c r="L198" s="15">
        <f t="shared" si="89"/>
        <v>-5</v>
      </c>
      <c r="M198" s="15">
        <f t="shared" si="90"/>
        <v>5</v>
      </c>
      <c r="N198" s="15">
        <f t="shared" si="91"/>
        <v>0</v>
      </c>
      <c r="O198" s="72"/>
      <c r="P198" s="17">
        <f t="shared" si="92"/>
        <v>-4.9725176811594176</v>
      </c>
      <c r="Q198" s="15">
        <f t="shared" si="93"/>
        <v>-5</v>
      </c>
      <c r="R198" s="72"/>
      <c r="S198" s="34">
        <f t="shared" si="94"/>
        <v>-14598.371999999981</v>
      </c>
      <c r="T198" s="34" t="e">
        <f t="shared" si="95"/>
        <v>#DIV/0!</v>
      </c>
      <c r="U198" s="34" t="e">
        <f t="shared" si="96"/>
        <v>#DIV/0!</v>
      </c>
      <c r="V198" s="31">
        <f t="shared" si="97"/>
        <v>19712</v>
      </c>
      <c r="W198" s="32" t="e">
        <f t="shared" si="98"/>
        <v>#DIV/0!</v>
      </c>
      <c r="X198" s="32" t="e">
        <f t="shared" si="99"/>
        <v>#DIV/0!</v>
      </c>
      <c r="Y198" s="32" t="e">
        <f t="shared" si="100"/>
        <v>#DIV/0!</v>
      </c>
      <c r="Z198" s="78" t="e">
        <f t="shared" si="101"/>
        <v>#DIV/0!</v>
      </c>
      <c r="AA198" s="15">
        <f>SUM(L$2:L246)-SUM(AB$2:AB246)</f>
        <v>-35050.371999999981</v>
      </c>
      <c r="AB198" s="84"/>
      <c r="AC198" s="40" t="e">
        <f t="shared" si="102"/>
        <v>#DIV/0!</v>
      </c>
      <c r="AD198" s="81" t="e">
        <f t="shared" si="103"/>
        <v>#DIV/0!</v>
      </c>
    </row>
    <row r="199" spans="1:30" x14ac:dyDescent="0.25">
      <c r="A199" s="402"/>
      <c r="B199" s="287"/>
      <c r="C199" s="332" t="s">
        <v>69</v>
      </c>
      <c r="D199" s="16"/>
      <c r="E199" s="15"/>
      <c r="F199" s="16">
        <f t="shared" si="83"/>
        <v>6900</v>
      </c>
      <c r="G199" s="17">
        <f t="shared" si="84"/>
        <v>4.973242318840577</v>
      </c>
      <c r="H199" s="15">
        <f t="shared" si="85"/>
        <v>34315.371999999981</v>
      </c>
      <c r="I199" s="15">
        <f t="shared" si="86"/>
        <v>-34315.371999999981</v>
      </c>
      <c r="J199" s="33">
        <f t="shared" si="87"/>
        <v>-1</v>
      </c>
      <c r="K199" s="15">
        <f t="shared" si="88"/>
        <v>0</v>
      </c>
      <c r="L199" s="15">
        <f t="shared" si="89"/>
        <v>-5</v>
      </c>
      <c r="M199" s="15">
        <f t="shared" si="90"/>
        <v>5</v>
      </c>
      <c r="N199" s="15">
        <f t="shared" si="91"/>
        <v>0</v>
      </c>
      <c r="O199" s="72"/>
      <c r="P199" s="17">
        <f t="shared" si="92"/>
        <v>-4.973242318840577</v>
      </c>
      <c r="Q199" s="15">
        <f t="shared" si="93"/>
        <v>-5</v>
      </c>
      <c r="R199" s="72"/>
      <c r="S199" s="34">
        <f t="shared" si="94"/>
        <v>-14603.371999999981</v>
      </c>
      <c r="T199" s="34" t="e">
        <f t="shared" si="95"/>
        <v>#DIV/0!</v>
      </c>
      <c r="U199" s="34" t="e">
        <f t="shared" si="96"/>
        <v>#DIV/0!</v>
      </c>
      <c r="V199" s="31">
        <f t="shared" si="97"/>
        <v>19712</v>
      </c>
      <c r="W199" s="32" t="e">
        <f t="shared" si="98"/>
        <v>#DIV/0!</v>
      </c>
      <c r="X199" s="32" t="e">
        <f t="shared" si="99"/>
        <v>#DIV/0!</v>
      </c>
      <c r="Y199" s="32" t="e">
        <f t="shared" si="100"/>
        <v>#DIV/0!</v>
      </c>
      <c r="Z199" s="78" t="e">
        <f t="shared" si="101"/>
        <v>#DIV/0!</v>
      </c>
      <c r="AA199" s="15">
        <f>SUM(L$2:L247)-SUM(AB$2:AB247)</f>
        <v>-35055.371999999981</v>
      </c>
      <c r="AB199" s="84"/>
      <c r="AC199" s="40" t="e">
        <f t="shared" si="102"/>
        <v>#DIV/0!</v>
      </c>
      <c r="AD199" s="81" t="e">
        <f t="shared" si="103"/>
        <v>#DIV/0!</v>
      </c>
    </row>
    <row r="200" spans="1:30" x14ac:dyDescent="0.25">
      <c r="A200" s="402"/>
      <c r="B200" s="287"/>
      <c r="C200" s="332" t="s">
        <v>69</v>
      </c>
      <c r="D200" s="16"/>
      <c r="E200" s="15"/>
      <c r="F200" s="16">
        <f t="shared" si="83"/>
        <v>6900</v>
      </c>
      <c r="G200" s="17">
        <f t="shared" si="84"/>
        <v>4.9739669565217364</v>
      </c>
      <c r="H200" s="15">
        <f t="shared" si="85"/>
        <v>34320.371999999981</v>
      </c>
      <c r="I200" s="15">
        <f t="shared" si="86"/>
        <v>-34320.371999999981</v>
      </c>
      <c r="J200" s="33">
        <f t="shared" si="87"/>
        <v>-1</v>
      </c>
      <c r="K200" s="15">
        <f t="shared" si="88"/>
        <v>0</v>
      </c>
      <c r="L200" s="15">
        <f t="shared" si="89"/>
        <v>-5</v>
      </c>
      <c r="M200" s="15">
        <f t="shared" si="90"/>
        <v>5</v>
      </c>
      <c r="N200" s="15">
        <f t="shared" si="91"/>
        <v>0</v>
      </c>
      <c r="O200" s="72"/>
      <c r="P200" s="17">
        <f t="shared" si="92"/>
        <v>-4.9739669565217364</v>
      </c>
      <c r="Q200" s="15">
        <f t="shared" si="93"/>
        <v>-5</v>
      </c>
      <c r="R200" s="72"/>
      <c r="S200" s="34">
        <f t="shared" si="94"/>
        <v>-14608.371999999981</v>
      </c>
      <c r="T200" s="34" t="e">
        <f t="shared" si="95"/>
        <v>#DIV/0!</v>
      </c>
      <c r="U200" s="34" t="e">
        <f t="shared" si="96"/>
        <v>#DIV/0!</v>
      </c>
      <c r="V200" s="31">
        <f t="shared" si="97"/>
        <v>19712</v>
      </c>
      <c r="W200" s="32" t="e">
        <f t="shared" si="98"/>
        <v>#DIV/0!</v>
      </c>
      <c r="X200" s="32" t="e">
        <f t="shared" si="99"/>
        <v>#DIV/0!</v>
      </c>
      <c r="Y200" s="32" t="e">
        <f t="shared" si="100"/>
        <v>#DIV/0!</v>
      </c>
      <c r="Z200" s="78" t="e">
        <f t="shared" si="101"/>
        <v>#DIV/0!</v>
      </c>
      <c r="AA200" s="15">
        <f>SUM(L$2:L248)-SUM(AB$2:AB248)</f>
        <v>-35060.371999999981</v>
      </c>
      <c r="AB200" s="84"/>
      <c r="AC200" s="40" t="e">
        <f t="shared" si="102"/>
        <v>#DIV/0!</v>
      </c>
      <c r="AD200" s="81" t="e">
        <f t="shared" si="103"/>
        <v>#DIV/0!</v>
      </c>
    </row>
    <row r="201" spans="1:30" x14ac:dyDescent="0.25">
      <c r="A201" s="403"/>
      <c r="B201" s="287"/>
      <c r="C201" s="302" t="s">
        <v>69</v>
      </c>
      <c r="D201" s="16"/>
      <c r="E201" s="15"/>
      <c r="F201" s="16">
        <f t="shared" si="83"/>
        <v>6900</v>
      </c>
      <c r="G201" s="17">
        <f t="shared" si="84"/>
        <v>4.9746915942028958</v>
      </c>
      <c r="H201" s="15">
        <f t="shared" si="85"/>
        <v>34325.371999999981</v>
      </c>
      <c r="I201" s="15">
        <f t="shared" si="86"/>
        <v>-34325.371999999981</v>
      </c>
      <c r="J201" s="33">
        <f t="shared" si="87"/>
        <v>-1</v>
      </c>
      <c r="K201" s="15">
        <f t="shared" si="88"/>
        <v>0</v>
      </c>
      <c r="L201" s="15">
        <f t="shared" si="89"/>
        <v>-5</v>
      </c>
      <c r="M201" s="15">
        <f t="shared" si="90"/>
        <v>5</v>
      </c>
      <c r="N201" s="15">
        <f t="shared" si="91"/>
        <v>0</v>
      </c>
      <c r="O201" s="72"/>
      <c r="P201" s="17">
        <f t="shared" si="92"/>
        <v>-4.9746915942028958</v>
      </c>
      <c r="Q201" s="15">
        <f t="shared" si="93"/>
        <v>-5</v>
      </c>
      <c r="R201" s="72"/>
      <c r="S201" s="34">
        <f t="shared" si="94"/>
        <v>-14613.371999999981</v>
      </c>
      <c r="T201" s="34" t="e">
        <f t="shared" si="95"/>
        <v>#DIV/0!</v>
      </c>
      <c r="U201" s="34" t="e">
        <f t="shared" si="96"/>
        <v>#DIV/0!</v>
      </c>
      <c r="V201" s="31">
        <f t="shared" si="97"/>
        <v>19712</v>
      </c>
      <c r="W201" s="32" t="e">
        <f t="shared" si="98"/>
        <v>#DIV/0!</v>
      </c>
      <c r="X201" s="32" t="e">
        <f t="shared" si="99"/>
        <v>#DIV/0!</v>
      </c>
      <c r="Y201" s="32" t="e">
        <f t="shared" si="100"/>
        <v>#DIV/0!</v>
      </c>
      <c r="Z201" s="78" t="e">
        <f t="shared" si="101"/>
        <v>#DIV/0!</v>
      </c>
      <c r="AA201" s="15">
        <f>SUM(L$2:L249)-SUM(AB$2:AB249)</f>
        <v>-35065.371999999981</v>
      </c>
      <c r="AB201" s="84"/>
      <c r="AC201" s="40" t="e">
        <f t="shared" si="102"/>
        <v>#DIV/0!</v>
      </c>
      <c r="AD201" s="81" t="e">
        <f t="shared" si="103"/>
        <v>#DIV/0!</v>
      </c>
    </row>
    <row r="202" spans="1:30" x14ac:dyDescent="0.25">
      <c r="A202" s="403"/>
      <c r="B202" s="287"/>
      <c r="C202" s="323"/>
      <c r="D202" s="16"/>
      <c r="E202" s="15"/>
      <c r="F202" s="16">
        <f t="shared" si="83"/>
        <v>6900</v>
      </c>
      <c r="G202" s="17">
        <f t="shared" si="84"/>
        <v>4.9754162318840551</v>
      </c>
      <c r="H202" s="15">
        <f t="shared" si="85"/>
        <v>34330.371999999981</v>
      </c>
      <c r="I202" s="15">
        <f t="shared" si="86"/>
        <v>-34330.371999999981</v>
      </c>
      <c r="J202" s="33">
        <f t="shared" si="87"/>
        <v>-1</v>
      </c>
      <c r="K202" s="15">
        <f t="shared" si="88"/>
        <v>0</v>
      </c>
      <c r="L202" s="15">
        <f t="shared" si="89"/>
        <v>-5</v>
      </c>
      <c r="M202" s="15">
        <f t="shared" si="90"/>
        <v>5</v>
      </c>
      <c r="N202" s="15">
        <f t="shared" si="91"/>
        <v>0</v>
      </c>
      <c r="O202" s="72"/>
      <c r="P202" s="17">
        <f t="shared" si="92"/>
        <v>-4.9754162318840551</v>
      </c>
      <c r="Q202" s="15">
        <f t="shared" si="93"/>
        <v>-5</v>
      </c>
      <c r="R202" s="72"/>
      <c r="S202" s="34">
        <f t="shared" si="94"/>
        <v>-14618.371999999981</v>
      </c>
      <c r="T202" s="34" t="e">
        <f t="shared" si="95"/>
        <v>#DIV/0!</v>
      </c>
      <c r="U202" s="34" t="e">
        <f t="shared" si="96"/>
        <v>#DIV/0!</v>
      </c>
      <c r="V202" s="31">
        <f t="shared" si="97"/>
        <v>19712</v>
      </c>
      <c r="W202" s="32" t="e">
        <f t="shared" si="98"/>
        <v>#DIV/0!</v>
      </c>
      <c r="X202" s="32" t="e">
        <f t="shared" si="99"/>
        <v>#DIV/0!</v>
      </c>
      <c r="Y202" s="32" t="e">
        <f t="shared" si="100"/>
        <v>#DIV/0!</v>
      </c>
      <c r="Z202" s="78" t="e">
        <f t="shared" si="101"/>
        <v>#DIV/0!</v>
      </c>
      <c r="AA202" s="15">
        <f>SUM(L$2:L250)-SUM(AB$2:AB250)</f>
        <v>-35070.371999999981</v>
      </c>
      <c r="AB202" s="84"/>
      <c r="AC202" s="40" t="e">
        <f t="shared" si="102"/>
        <v>#DIV/0!</v>
      </c>
      <c r="AD202" s="81" t="e">
        <f t="shared" si="103"/>
        <v>#DIV/0!</v>
      </c>
    </row>
    <row r="203" spans="1:30" x14ac:dyDescent="0.25">
      <c r="A203" s="403"/>
      <c r="B203" s="287"/>
      <c r="C203" s="323"/>
      <c r="D203" s="16"/>
      <c r="E203" s="15"/>
      <c r="F203" s="16">
        <f t="shared" si="83"/>
        <v>6900</v>
      </c>
      <c r="G203" s="17">
        <f t="shared" si="84"/>
        <v>4.9761408695652145</v>
      </c>
      <c r="H203" s="15">
        <f t="shared" si="85"/>
        <v>34335.371999999981</v>
      </c>
      <c r="I203" s="15">
        <f t="shared" si="86"/>
        <v>-34335.371999999981</v>
      </c>
      <c r="J203" s="33">
        <f t="shared" si="87"/>
        <v>-1</v>
      </c>
      <c r="K203" s="15">
        <f t="shared" si="88"/>
        <v>0</v>
      </c>
      <c r="L203" s="15">
        <f t="shared" si="89"/>
        <v>-5</v>
      </c>
      <c r="M203" s="15">
        <f t="shared" si="90"/>
        <v>5</v>
      </c>
      <c r="N203" s="15">
        <f t="shared" si="91"/>
        <v>0</v>
      </c>
      <c r="O203" s="72"/>
      <c r="P203" s="17">
        <f t="shared" si="92"/>
        <v>-4.9761408695652145</v>
      </c>
      <c r="Q203" s="15">
        <f t="shared" si="93"/>
        <v>-5</v>
      </c>
      <c r="R203" s="72"/>
      <c r="S203" s="34">
        <f t="shared" si="94"/>
        <v>-14623.371999999981</v>
      </c>
      <c r="T203" s="34" t="e">
        <f t="shared" si="95"/>
        <v>#DIV/0!</v>
      </c>
      <c r="U203" s="34" t="e">
        <f t="shared" si="96"/>
        <v>#DIV/0!</v>
      </c>
      <c r="V203" s="31">
        <f t="shared" si="97"/>
        <v>19712</v>
      </c>
      <c r="W203" s="32" t="e">
        <f t="shared" si="98"/>
        <v>#DIV/0!</v>
      </c>
      <c r="X203" s="32" t="e">
        <f t="shared" si="99"/>
        <v>#DIV/0!</v>
      </c>
      <c r="Y203" s="32" t="e">
        <f t="shared" si="100"/>
        <v>#DIV/0!</v>
      </c>
      <c r="Z203" s="78" t="e">
        <f t="shared" si="101"/>
        <v>#DIV/0!</v>
      </c>
      <c r="AA203" s="15">
        <f>SUM(L$2:L251)-SUM(AB$2:AB251)</f>
        <v>-35075.371999999981</v>
      </c>
      <c r="AB203" s="84"/>
      <c r="AC203" s="40" t="e">
        <f t="shared" si="102"/>
        <v>#DIV/0!</v>
      </c>
      <c r="AD203" s="81" t="e">
        <f t="shared" si="103"/>
        <v>#DIV/0!</v>
      </c>
    </row>
    <row r="204" spans="1:30" x14ac:dyDescent="0.25">
      <c r="A204" s="403"/>
      <c r="B204" s="287"/>
      <c r="C204" s="323"/>
      <c r="D204" s="16"/>
      <c r="E204" s="15"/>
      <c r="F204" s="16">
        <f t="shared" si="83"/>
        <v>6900</v>
      </c>
      <c r="G204" s="17">
        <f t="shared" si="84"/>
        <v>4.9768655072463739</v>
      </c>
      <c r="H204" s="15">
        <f t="shared" si="85"/>
        <v>34340.371999999981</v>
      </c>
      <c r="I204" s="15">
        <f t="shared" si="86"/>
        <v>-34340.371999999981</v>
      </c>
      <c r="J204" s="33">
        <f t="shared" si="87"/>
        <v>-1</v>
      </c>
      <c r="K204" s="15">
        <f t="shared" si="88"/>
        <v>0</v>
      </c>
      <c r="L204" s="15">
        <f t="shared" si="89"/>
        <v>-5</v>
      </c>
      <c r="M204" s="15">
        <f t="shared" si="90"/>
        <v>5</v>
      </c>
      <c r="N204" s="15">
        <f t="shared" si="91"/>
        <v>0</v>
      </c>
      <c r="O204" s="72"/>
      <c r="P204" s="17">
        <f t="shared" si="92"/>
        <v>-4.9768655072463739</v>
      </c>
      <c r="Q204" s="15">
        <f t="shared" si="93"/>
        <v>-5</v>
      </c>
      <c r="R204" s="72"/>
      <c r="S204" s="34">
        <f t="shared" si="94"/>
        <v>-14628.371999999981</v>
      </c>
      <c r="T204" s="34" t="e">
        <f t="shared" si="95"/>
        <v>#DIV/0!</v>
      </c>
      <c r="U204" s="34" t="e">
        <f t="shared" si="96"/>
        <v>#DIV/0!</v>
      </c>
      <c r="V204" s="31">
        <f t="shared" si="97"/>
        <v>19712</v>
      </c>
      <c r="W204" s="32" t="e">
        <f t="shared" si="98"/>
        <v>#DIV/0!</v>
      </c>
      <c r="X204" s="32" t="e">
        <f t="shared" si="99"/>
        <v>#DIV/0!</v>
      </c>
      <c r="Y204" s="32" t="e">
        <f t="shared" si="100"/>
        <v>#DIV/0!</v>
      </c>
      <c r="Z204" s="78" t="e">
        <f t="shared" si="101"/>
        <v>#DIV/0!</v>
      </c>
      <c r="AA204" s="15">
        <f>SUM(L$2:L252)-SUM(AB$2:AB252)</f>
        <v>-35080.371999999981</v>
      </c>
      <c r="AB204" s="84"/>
      <c r="AC204" s="40" t="e">
        <f t="shared" si="102"/>
        <v>#DIV/0!</v>
      </c>
      <c r="AD204" s="81" t="e">
        <f t="shared" si="103"/>
        <v>#DIV/0!</v>
      </c>
    </row>
    <row r="205" spans="1:30" x14ac:dyDescent="0.25">
      <c r="A205" s="403"/>
      <c r="B205" s="287"/>
      <c r="C205" s="323"/>
      <c r="D205" s="16"/>
      <c r="E205" s="15"/>
      <c r="F205" s="16">
        <f t="shared" si="83"/>
        <v>6900</v>
      </c>
      <c r="G205" s="17">
        <f t="shared" si="84"/>
        <v>4.9775901449275333</v>
      </c>
      <c r="H205" s="15">
        <f t="shared" si="85"/>
        <v>34345.371999999981</v>
      </c>
      <c r="I205" s="15">
        <f t="shared" si="86"/>
        <v>-34345.371999999981</v>
      </c>
      <c r="J205" s="33">
        <f t="shared" si="87"/>
        <v>-1</v>
      </c>
      <c r="K205" s="15">
        <f t="shared" si="88"/>
        <v>0</v>
      </c>
      <c r="L205" s="15">
        <f t="shared" si="89"/>
        <v>-5</v>
      </c>
      <c r="M205" s="15">
        <f t="shared" si="90"/>
        <v>5</v>
      </c>
      <c r="N205" s="15">
        <f t="shared" si="91"/>
        <v>0</v>
      </c>
      <c r="O205" s="72"/>
      <c r="P205" s="17">
        <f t="shared" si="92"/>
        <v>-4.9775901449275333</v>
      </c>
      <c r="Q205" s="15">
        <f t="shared" si="93"/>
        <v>-5</v>
      </c>
      <c r="R205" s="72"/>
      <c r="S205" s="34">
        <f t="shared" si="94"/>
        <v>-14633.371999999981</v>
      </c>
      <c r="T205" s="34" t="e">
        <f t="shared" si="95"/>
        <v>#DIV/0!</v>
      </c>
      <c r="U205" s="34" t="e">
        <f t="shared" si="96"/>
        <v>#DIV/0!</v>
      </c>
      <c r="V205" s="31">
        <f t="shared" si="97"/>
        <v>19712</v>
      </c>
      <c r="W205" s="32" t="e">
        <f t="shared" si="98"/>
        <v>#DIV/0!</v>
      </c>
      <c r="X205" s="32" t="e">
        <f t="shared" si="99"/>
        <v>#DIV/0!</v>
      </c>
      <c r="Y205" s="32" t="e">
        <f t="shared" si="100"/>
        <v>#DIV/0!</v>
      </c>
      <c r="Z205" s="78" t="e">
        <f t="shared" si="101"/>
        <v>#DIV/0!</v>
      </c>
      <c r="AA205" s="15">
        <f>SUM(L$2:L253)-SUM(AB$2:AB253)</f>
        <v>-35085.371999999981</v>
      </c>
      <c r="AB205" s="84"/>
      <c r="AC205" s="40" t="e">
        <f t="shared" si="102"/>
        <v>#DIV/0!</v>
      </c>
      <c r="AD205" s="81" t="e">
        <f t="shared" si="103"/>
        <v>#DIV/0!</v>
      </c>
    </row>
    <row r="206" spans="1:30" x14ac:dyDescent="0.25">
      <c r="A206" s="403"/>
      <c r="B206" s="287"/>
      <c r="C206" s="323"/>
      <c r="D206" s="16"/>
      <c r="E206" s="15"/>
      <c r="F206" s="16">
        <f t="shared" si="83"/>
        <v>6900</v>
      </c>
      <c r="G206" s="17">
        <f t="shared" si="84"/>
        <v>4.9783147826086926</v>
      </c>
      <c r="H206" s="15">
        <f t="shared" si="85"/>
        <v>34350.371999999981</v>
      </c>
      <c r="I206" s="15">
        <f t="shared" si="86"/>
        <v>-34350.371999999981</v>
      </c>
      <c r="J206" s="33">
        <f t="shared" si="87"/>
        <v>-1</v>
      </c>
      <c r="K206" s="15">
        <f t="shared" si="88"/>
        <v>0</v>
      </c>
      <c r="L206" s="15">
        <f t="shared" si="89"/>
        <v>-5</v>
      </c>
      <c r="M206" s="15">
        <f t="shared" si="90"/>
        <v>5</v>
      </c>
      <c r="N206" s="15">
        <f t="shared" si="91"/>
        <v>0</v>
      </c>
      <c r="O206" s="72"/>
      <c r="P206" s="17">
        <f t="shared" si="92"/>
        <v>-4.9783147826086926</v>
      </c>
      <c r="Q206" s="15">
        <f t="shared" si="93"/>
        <v>-5</v>
      </c>
      <c r="R206" s="72"/>
      <c r="S206" s="34">
        <f t="shared" si="94"/>
        <v>-14638.371999999981</v>
      </c>
      <c r="T206" s="34" t="e">
        <f t="shared" si="95"/>
        <v>#DIV/0!</v>
      </c>
      <c r="U206" s="34" t="e">
        <f t="shared" si="96"/>
        <v>#DIV/0!</v>
      </c>
      <c r="V206" s="31">
        <f t="shared" si="97"/>
        <v>19712</v>
      </c>
      <c r="W206" s="32" t="e">
        <f t="shared" si="98"/>
        <v>#DIV/0!</v>
      </c>
      <c r="X206" s="32" t="e">
        <f t="shared" si="99"/>
        <v>#DIV/0!</v>
      </c>
      <c r="Y206" s="32" t="e">
        <f t="shared" si="100"/>
        <v>#DIV/0!</v>
      </c>
      <c r="Z206" s="78" t="e">
        <f t="shared" si="101"/>
        <v>#DIV/0!</v>
      </c>
      <c r="AA206" s="15">
        <f>SUM(L$2:L254)-SUM(AB$2:AB254)</f>
        <v>-35090.371999999981</v>
      </c>
      <c r="AB206" s="84"/>
      <c r="AC206" s="40" t="e">
        <f t="shared" si="102"/>
        <v>#DIV/0!</v>
      </c>
      <c r="AD206" s="81" t="e">
        <f t="shared" si="103"/>
        <v>#DIV/0!</v>
      </c>
    </row>
    <row r="207" spans="1:30" x14ac:dyDescent="0.25">
      <c r="A207" s="403"/>
      <c r="B207" s="287"/>
      <c r="C207" s="323"/>
      <c r="D207" s="16"/>
      <c r="E207" s="15"/>
      <c r="F207" s="16">
        <f t="shared" si="83"/>
        <v>6900</v>
      </c>
      <c r="G207" s="17">
        <f t="shared" si="84"/>
        <v>4.979039420289852</v>
      </c>
      <c r="H207" s="15">
        <f t="shared" si="85"/>
        <v>34355.371999999981</v>
      </c>
      <c r="I207" s="15">
        <f t="shared" si="86"/>
        <v>-34355.371999999981</v>
      </c>
      <c r="J207" s="33">
        <f t="shared" si="87"/>
        <v>-1</v>
      </c>
      <c r="K207" s="15">
        <f t="shared" si="88"/>
        <v>0</v>
      </c>
      <c r="L207" s="15">
        <f t="shared" si="89"/>
        <v>-5</v>
      </c>
      <c r="M207" s="15">
        <f t="shared" si="90"/>
        <v>5</v>
      </c>
      <c r="N207" s="15">
        <f t="shared" si="91"/>
        <v>0</v>
      </c>
      <c r="O207" s="72"/>
      <c r="P207" s="17">
        <f t="shared" si="92"/>
        <v>-4.979039420289852</v>
      </c>
      <c r="Q207" s="15">
        <f t="shared" si="93"/>
        <v>-5</v>
      </c>
      <c r="R207" s="72"/>
      <c r="S207" s="34">
        <f t="shared" si="94"/>
        <v>-14643.371999999981</v>
      </c>
      <c r="T207" s="34" t="e">
        <f t="shared" si="95"/>
        <v>#DIV/0!</v>
      </c>
      <c r="U207" s="34" t="e">
        <f t="shared" si="96"/>
        <v>#DIV/0!</v>
      </c>
      <c r="V207" s="31">
        <f t="shared" si="97"/>
        <v>19712</v>
      </c>
      <c r="W207" s="32" t="e">
        <f t="shared" si="98"/>
        <v>#DIV/0!</v>
      </c>
      <c r="X207" s="32" t="e">
        <f t="shared" si="99"/>
        <v>#DIV/0!</v>
      </c>
      <c r="Y207" s="32" t="e">
        <f t="shared" si="100"/>
        <v>#DIV/0!</v>
      </c>
      <c r="Z207" s="78" t="e">
        <f t="shared" si="101"/>
        <v>#DIV/0!</v>
      </c>
      <c r="AA207" s="15">
        <f>SUM(L$2:L255)-SUM(AB$2:AB255)</f>
        <v>-35095.371999999981</v>
      </c>
      <c r="AB207" s="84"/>
      <c r="AC207" s="40" t="e">
        <f t="shared" si="102"/>
        <v>#DIV/0!</v>
      </c>
      <c r="AD207" s="81" t="e">
        <f t="shared" si="103"/>
        <v>#DIV/0!</v>
      </c>
    </row>
    <row r="208" spans="1:30" x14ac:dyDescent="0.25">
      <c r="A208" s="403"/>
      <c r="B208" s="287"/>
      <c r="C208" s="323"/>
      <c r="D208" s="16"/>
      <c r="E208" s="15"/>
      <c r="F208" s="16">
        <f t="shared" si="83"/>
        <v>6900</v>
      </c>
      <c r="G208" s="17">
        <f t="shared" si="84"/>
        <v>4.9797640579710114</v>
      </c>
      <c r="H208" s="15">
        <f t="shared" si="85"/>
        <v>34360.371999999981</v>
      </c>
      <c r="I208" s="15">
        <f t="shared" si="86"/>
        <v>-34360.371999999981</v>
      </c>
      <c r="J208" s="33">
        <f t="shared" si="87"/>
        <v>-1</v>
      </c>
      <c r="K208" s="15">
        <f t="shared" si="88"/>
        <v>0</v>
      </c>
      <c r="L208" s="15">
        <f t="shared" si="89"/>
        <v>-5</v>
      </c>
      <c r="M208" s="15">
        <f t="shared" si="90"/>
        <v>5</v>
      </c>
      <c r="N208" s="15">
        <f t="shared" si="91"/>
        <v>0</v>
      </c>
      <c r="O208" s="72"/>
      <c r="P208" s="17">
        <f t="shared" si="92"/>
        <v>-4.9797640579710114</v>
      </c>
      <c r="Q208" s="15">
        <f t="shared" si="93"/>
        <v>-5</v>
      </c>
      <c r="R208" s="72"/>
      <c r="S208" s="34">
        <f t="shared" si="94"/>
        <v>-14648.371999999981</v>
      </c>
      <c r="T208" s="34" t="e">
        <f t="shared" si="95"/>
        <v>#DIV/0!</v>
      </c>
      <c r="U208" s="34" t="e">
        <f t="shared" si="96"/>
        <v>#DIV/0!</v>
      </c>
      <c r="V208" s="31">
        <f t="shared" si="97"/>
        <v>19712</v>
      </c>
      <c r="W208" s="32" t="e">
        <f t="shared" si="98"/>
        <v>#DIV/0!</v>
      </c>
      <c r="X208" s="32" t="e">
        <f t="shared" si="99"/>
        <v>#DIV/0!</v>
      </c>
      <c r="Y208" s="32" t="e">
        <f t="shared" si="100"/>
        <v>#DIV/0!</v>
      </c>
      <c r="Z208" s="78" t="e">
        <f t="shared" si="101"/>
        <v>#DIV/0!</v>
      </c>
      <c r="AA208" s="15">
        <f>SUM(L$2:L256)-SUM(AB$2:AB256)</f>
        <v>-35100.371999999981</v>
      </c>
      <c r="AB208" s="84"/>
      <c r="AC208" s="40" t="e">
        <f t="shared" si="102"/>
        <v>#DIV/0!</v>
      </c>
      <c r="AD208" s="81" t="e">
        <f t="shared" si="103"/>
        <v>#DIV/0!</v>
      </c>
    </row>
    <row r="209" spans="1:30" x14ac:dyDescent="0.25">
      <c r="A209" s="403"/>
      <c r="B209" s="287"/>
      <c r="C209" s="323"/>
      <c r="D209" s="16"/>
      <c r="E209" s="15"/>
      <c r="F209" s="16">
        <f t="shared" si="83"/>
        <v>6900</v>
      </c>
      <c r="G209" s="17">
        <f t="shared" si="84"/>
        <v>4.9804886956521708</v>
      </c>
      <c r="H209" s="15">
        <f t="shared" si="85"/>
        <v>34365.371999999981</v>
      </c>
      <c r="I209" s="15">
        <f t="shared" si="86"/>
        <v>-34365.371999999981</v>
      </c>
      <c r="J209" s="33">
        <f t="shared" si="87"/>
        <v>-1</v>
      </c>
      <c r="K209" s="15">
        <f t="shared" si="88"/>
        <v>0</v>
      </c>
      <c r="L209" s="15">
        <f t="shared" si="89"/>
        <v>-5</v>
      </c>
      <c r="M209" s="15">
        <f t="shared" si="90"/>
        <v>5</v>
      </c>
      <c r="N209" s="15">
        <f t="shared" si="91"/>
        <v>0</v>
      </c>
      <c r="O209" s="72"/>
      <c r="P209" s="17">
        <f t="shared" si="92"/>
        <v>-4.9804886956521708</v>
      </c>
      <c r="Q209" s="15">
        <f t="shared" si="93"/>
        <v>-5</v>
      </c>
      <c r="R209" s="72"/>
      <c r="S209" s="34">
        <f t="shared" si="94"/>
        <v>-14653.371999999981</v>
      </c>
      <c r="T209" s="34" t="e">
        <f t="shared" si="95"/>
        <v>#DIV/0!</v>
      </c>
      <c r="U209" s="34" t="e">
        <f t="shared" si="96"/>
        <v>#DIV/0!</v>
      </c>
      <c r="V209" s="31">
        <f t="shared" si="97"/>
        <v>19712</v>
      </c>
      <c r="W209" s="32" t="e">
        <f t="shared" si="98"/>
        <v>#DIV/0!</v>
      </c>
      <c r="X209" s="32" t="e">
        <f t="shared" si="99"/>
        <v>#DIV/0!</v>
      </c>
      <c r="Y209" s="32" t="e">
        <f t="shared" si="100"/>
        <v>#DIV/0!</v>
      </c>
      <c r="Z209" s="78" t="e">
        <f t="shared" si="101"/>
        <v>#DIV/0!</v>
      </c>
      <c r="AA209" s="15">
        <f>SUM(L$2:L257)-SUM(AB$2:AB257)</f>
        <v>-35105.371999999981</v>
      </c>
      <c r="AB209" s="84"/>
      <c r="AC209" s="40" t="e">
        <f t="shared" si="102"/>
        <v>#DIV/0!</v>
      </c>
      <c r="AD209" s="81" t="e">
        <f t="shared" si="103"/>
        <v>#DIV/0!</v>
      </c>
    </row>
    <row r="210" spans="1:30" x14ac:dyDescent="0.25">
      <c r="A210" s="403"/>
      <c r="B210" s="287"/>
      <c r="C210" s="323"/>
      <c r="D210" s="16"/>
      <c r="E210" s="15"/>
      <c r="F210" s="16">
        <f t="shared" si="83"/>
        <v>6900</v>
      </c>
      <c r="G210" s="17">
        <f t="shared" si="84"/>
        <v>4.9812133333333311</v>
      </c>
      <c r="H210" s="15">
        <f t="shared" si="85"/>
        <v>34370.371999999981</v>
      </c>
      <c r="I210" s="15">
        <f t="shared" si="86"/>
        <v>-34370.371999999981</v>
      </c>
      <c r="J210" s="33">
        <f t="shared" si="87"/>
        <v>-1</v>
      </c>
      <c r="K210" s="15">
        <f t="shared" si="88"/>
        <v>0</v>
      </c>
      <c r="L210" s="15">
        <f t="shared" si="89"/>
        <v>-5</v>
      </c>
      <c r="M210" s="15">
        <f t="shared" si="90"/>
        <v>5</v>
      </c>
      <c r="N210" s="15">
        <f t="shared" si="91"/>
        <v>0</v>
      </c>
      <c r="O210" s="72"/>
      <c r="P210" s="17">
        <f t="shared" si="92"/>
        <v>-4.9812133333333311</v>
      </c>
      <c r="Q210" s="15">
        <f t="shared" si="93"/>
        <v>-5</v>
      </c>
      <c r="R210" s="72"/>
      <c r="S210" s="34">
        <f t="shared" si="94"/>
        <v>-14658.371999999981</v>
      </c>
      <c r="T210" s="34" t="e">
        <f t="shared" si="95"/>
        <v>#DIV/0!</v>
      </c>
      <c r="U210" s="34" t="e">
        <f t="shared" si="96"/>
        <v>#DIV/0!</v>
      </c>
      <c r="V210" s="31">
        <f t="shared" si="97"/>
        <v>19712</v>
      </c>
      <c r="W210" s="32" t="e">
        <f t="shared" si="98"/>
        <v>#DIV/0!</v>
      </c>
      <c r="X210" s="32" t="e">
        <f t="shared" si="99"/>
        <v>#DIV/0!</v>
      </c>
      <c r="Y210" s="32" t="e">
        <f t="shared" si="100"/>
        <v>#DIV/0!</v>
      </c>
      <c r="Z210" s="78" t="e">
        <f t="shared" si="101"/>
        <v>#DIV/0!</v>
      </c>
      <c r="AA210" s="15">
        <f>SUM(L$2:L258)-SUM(AB$2:AB258)</f>
        <v>-35110.371999999981</v>
      </c>
      <c r="AB210" s="84"/>
      <c r="AC210" s="40" t="e">
        <f t="shared" si="102"/>
        <v>#DIV/0!</v>
      </c>
      <c r="AD210" s="81" t="e">
        <f t="shared" si="103"/>
        <v>#DIV/0!</v>
      </c>
    </row>
    <row r="211" spans="1:30" x14ac:dyDescent="0.25">
      <c r="A211" s="403"/>
      <c r="B211" s="287"/>
      <c r="C211" s="323"/>
      <c r="D211" s="16"/>
      <c r="E211" s="15"/>
      <c r="F211" s="16">
        <f t="shared" si="83"/>
        <v>6900</v>
      </c>
      <c r="G211" s="17">
        <f t="shared" si="84"/>
        <v>4.9819379710144904</v>
      </c>
      <c r="H211" s="15">
        <f t="shared" si="85"/>
        <v>34375.371999999981</v>
      </c>
      <c r="I211" s="15">
        <f t="shared" si="86"/>
        <v>-34375.371999999981</v>
      </c>
      <c r="J211" s="33">
        <f t="shared" si="87"/>
        <v>-1</v>
      </c>
      <c r="K211" s="15">
        <f t="shared" si="88"/>
        <v>0</v>
      </c>
      <c r="L211" s="15">
        <f t="shared" si="89"/>
        <v>-5</v>
      </c>
      <c r="M211" s="15">
        <f t="shared" si="90"/>
        <v>5</v>
      </c>
      <c r="N211" s="15">
        <f t="shared" si="91"/>
        <v>0</v>
      </c>
      <c r="O211" s="72"/>
      <c r="P211" s="17">
        <f t="shared" si="92"/>
        <v>-4.9819379710144904</v>
      </c>
      <c r="Q211" s="15">
        <f t="shared" si="93"/>
        <v>-5</v>
      </c>
      <c r="R211" s="72"/>
      <c r="S211" s="34">
        <f t="shared" si="94"/>
        <v>-14663.371999999981</v>
      </c>
      <c r="T211" s="34" t="e">
        <f t="shared" si="95"/>
        <v>#DIV/0!</v>
      </c>
      <c r="U211" s="34" t="e">
        <f t="shared" si="96"/>
        <v>#DIV/0!</v>
      </c>
      <c r="V211" s="31">
        <f t="shared" si="97"/>
        <v>19712</v>
      </c>
      <c r="W211" s="32" t="e">
        <f t="shared" si="98"/>
        <v>#DIV/0!</v>
      </c>
      <c r="X211" s="32" t="e">
        <f t="shared" si="99"/>
        <v>#DIV/0!</v>
      </c>
      <c r="Y211" s="32" t="e">
        <f t="shared" si="100"/>
        <v>#DIV/0!</v>
      </c>
      <c r="Z211" s="78" t="e">
        <f t="shared" si="101"/>
        <v>#DIV/0!</v>
      </c>
      <c r="AA211" s="15">
        <f>SUM(L$2:L259)-SUM(AB$2:AB259)</f>
        <v>-35115.371999999981</v>
      </c>
      <c r="AB211" s="84"/>
      <c r="AC211" s="40" t="e">
        <f t="shared" si="102"/>
        <v>#DIV/0!</v>
      </c>
      <c r="AD211" s="81" t="e">
        <f t="shared" si="103"/>
        <v>#DIV/0!</v>
      </c>
    </row>
    <row r="212" spans="1:30" x14ac:dyDescent="0.25">
      <c r="A212" s="403"/>
      <c r="B212" s="287"/>
      <c r="C212" s="323"/>
      <c r="D212" s="16"/>
      <c r="E212" s="15"/>
      <c r="F212" s="16">
        <f t="shared" si="83"/>
        <v>6900</v>
      </c>
      <c r="G212" s="17">
        <f t="shared" si="84"/>
        <v>4.9826626086956498</v>
      </c>
      <c r="H212" s="15">
        <f t="shared" si="85"/>
        <v>34380.371999999981</v>
      </c>
      <c r="I212" s="15">
        <f t="shared" si="86"/>
        <v>-34380.371999999981</v>
      </c>
      <c r="J212" s="33">
        <f t="shared" si="87"/>
        <v>-1</v>
      </c>
      <c r="K212" s="15">
        <f t="shared" si="88"/>
        <v>0</v>
      </c>
      <c r="L212" s="15">
        <f t="shared" si="89"/>
        <v>-5</v>
      </c>
      <c r="M212" s="15">
        <f t="shared" si="90"/>
        <v>5</v>
      </c>
      <c r="N212" s="15">
        <f t="shared" si="91"/>
        <v>0</v>
      </c>
      <c r="O212" s="72"/>
      <c r="P212" s="17">
        <f t="shared" si="92"/>
        <v>-4.9826626086956498</v>
      </c>
      <c r="Q212" s="15">
        <f t="shared" si="93"/>
        <v>-5</v>
      </c>
      <c r="R212" s="72"/>
      <c r="S212" s="34">
        <f t="shared" si="94"/>
        <v>-14668.371999999981</v>
      </c>
      <c r="T212" s="34" t="e">
        <f t="shared" si="95"/>
        <v>#DIV/0!</v>
      </c>
      <c r="U212" s="34" t="e">
        <f t="shared" si="96"/>
        <v>#DIV/0!</v>
      </c>
      <c r="V212" s="31">
        <f t="shared" si="97"/>
        <v>19712</v>
      </c>
      <c r="W212" s="32" t="e">
        <f t="shared" si="98"/>
        <v>#DIV/0!</v>
      </c>
      <c r="X212" s="32" t="e">
        <f t="shared" si="99"/>
        <v>#DIV/0!</v>
      </c>
      <c r="Y212" s="32" t="e">
        <f t="shared" si="100"/>
        <v>#DIV/0!</v>
      </c>
      <c r="Z212" s="78" t="e">
        <f t="shared" si="101"/>
        <v>#DIV/0!</v>
      </c>
      <c r="AA212" s="15">
        <f>SUM(L$2:L260)-SUM(AB$2:AB260)</f>
        <v>-35120.371999999981</v>
      </c>
      <c r="AB212" s="84"/>
      <c r="AC212" s="40" t="e">
        <f t="shared" si="102"/>
        <v>#DIV/0!</v>
      </c>
      <c r="AD212" s="81" t="e">
        <f t="shared" si="103"/>
        <v>#DIV/0!</v>
      </c>
    </row>
    <row r="213" spans="1:30" x14ac:dyDescent="0.25">
      <c r="A213" s="403"/>
      <c r="B213" s="287"/>
      <c r="C213" s="323"/>
      <c r="D213" s="16"/>
      <c r="E213" s="15"/>
      <c r="F213" s="16">
        <f t="shared" si="83"/>
        <v>6900</v>
      </c>
      <c r="G213" s="17">
        <f t="shared" si="84"/>
        <v>4.9833872463768092</v>
      </c>
      <c r="H213" s="15">
        <f t="shared" si="85"/>
        <v>34385.371999999981</v>
      </c>
      <c r="I213" s="15">
        <f t="shared" si="86"/>
        <v>-34385.371999999981</v>
      </c>
      <c r="J213" s="33">
        <f t="shared" si="87"/>
        <v>-1</v>
      </c>
      <c r="K213" s="15">
        <f t="shared" si="88"/>
        <v>0</v>
      </c>
      <c r="L213" s="15">
        <f t="shared" si="89"/>
        <v>-5</v>
      </c>
      <c r="M213" s="15">
        <f t="shared" si="90"/>
        <v>5</v>
      </c>
      <c r="N213" s="15">
        <f t="shared" si="91"/>
        <v>0</v>
      </c>
      <c r="O213" s="72"/>
      <c r="P213" s="17">
        <f t="shared" si="92"/>
        <v>-4.9833872463768092</v>
      </c>
      <c r="Q213" s="15">
        <f t="shared" si="93"/>
        <v>-5</v>
      </c>
      <c r="R213" s="72"/>
      <c r="S213" s="34">
        <f t="shared" si="94"/>
        <v>-14673.371999999981</v>
      </c>
      <c r="T213" s="34" t="e">
        <f t="shared" si="95"/>
        <v>#DIV/0!</v>
      </c>
      <c r="U213" s="34" t="e">
        <f t="shared" si="96"/>
        <v>#DIV/0!</v>
      </c>
      <c r="V213" s="31">
        <f t="shared" si="97"/>
        <v>19712</v>
      </c>
      <c r="W213" s="32" t="e">
        <f t="shared" si="98"/>
        <v>#DIV/0!</v>
      </c>
      <c r="X213" s="32" t="e">
        <f t="shared" si="99"/>
        <v>#DIV/0!</v>
      </c>
      <c r="Y213" s="32" t="e">
        <f t="shared" si="100"/>
        <v>#DIV/0!</v>
      </c>
      <c r="Z213" s="78" t="e">
        <f t="shared" si="101"/>
        <v>#DIV/0!</v>
      </c>
      <c r="AA213" s="15">
        <f>SUM(L$2:L261)-SUM(AB$2:AB261)</f>
        <v>-35125.371999999981</v>
      </c>
      <c r="AB213" s="84"/>
      <c r="AC213" s="40" t="e">
        <f t="shared" si="102"/>
        <v>#DIV/0!</v>
      </c>
      <c r="AD213" s="81" t="e">
        <f t="shared" si="103"/>
        <v>#DIV/0!</v>
      </c>
    </row>
    <row r="214" spans="1:30" x14ac:dyDescent="0.25">
      <c r="A214" s="403"/>
      <c r="B214" s="287"/>
      <c r="C214" s="323"/>
      <c r="D214" s="16"/>
      <c r="E214" s="15"/>
      <c r="F214" s="16">
        <f t="shared" si="83"/>
        <v>6900</v>
      </c>
      <c r="G214" s="17">
        <f t="shared" si="84"/>
        <v>4.9841118840579686</v>
      </c>
      <c r="H214" s="15">
        <f t="shared" si="85"/>
        <v>34390.371999999981</v>
      </c>
      <c r="I214" s="15">
        <f t="shared" si="86"/>
        <v>-34390.371999999981</v>
      </c>
      <c r="J214" s="33">
        <f t="shared" si="87"/>
        <v>-1</v>
      </c>
      <c r="K214" s="15">
        <f t="shared" si="88"/>
        <v>0</v>
      </c>
      <c r="L214" s="15">
        <f t="shared" si="89"/>
        <v>-5</v>
      </c>
      <c r="M214" s="15">
        <f t="shared" si="90"/>
        <v>5</v>
      </c>
      <c r="N214" s="15">
        <f t="shared" si="91"/>
        <v>0</v>
      </c>
      <c r="O214" s="72"/>
      <c r="P214" s="17">
        <f t="shared" si="92"/>
        <v>-4.9841118840579686</v>
      </c>
      <c r="Q214" s="15">
        <f t="shared" si="93"/>
        <v>-5</v>
      </c>
      <c r="R214" s="72"/>
      <c r="S214" s="34">
        <f t="shared" si="94"/>
        <v>-14678.371999999981</v>
      </c>
      <c r="T214" s="34" t="e">
        <f t="shared" si="95"/>
        <v>#DIV/0!</v>
      </c>
      <c r="U214" s="34" t="e">
        <f t="shared" si="96"/>
        <v>#DIV/0!</v>
      </c>
      <c r="V214" s="31">
        <f t="shared" si="97"/>
        <v>19712</v>
      </c>
      <c r="W214" s="32" t="e">
        <f t="shared" si="98"/>
        <v>#DIV/0!</v>
      </c>
      <c r="X214" s="32" t="e">
        <f t="shared" si="99"/>
        <v>#DIV/0!</v>
      </c>
      <c r="Y214" s="32" t="e">
        <f t="shared" si="100"/>
        <v>#DIV/0!</v>
      </c>
      <c r="Z214" s="78" t="e">
        <f t="shared" si="101"/>
        <v>#DIV/0!</v>
      </c>
      <c r="AA214" s="15">
        <f>SUM(L$2:L262)-SUM(AB$2:AB262)</f>
        <v>-35130.371999999981</v>
      </c>
      <c r="AB214" s="84"/>
      <c r="AC214" s="40" t="e">
        <f t="shared" si="102"/>
        <v>#DIV/0!</v>
      </c>
      <c r="AD214" s="81" t="e">
        <f t="shared" si="103"/>
        <v>#DIV/0!</v>
      </c>
    </row>
    <row r="215" spans="1:30" x14ac:dyDescent="0.25">
      <c r="A215" s="403"/>
      <c r="B215" s="287"/>
      <c r="C215" s="323"/>
      <c r="D215" s="16"/>
      <c r="E215" s="15"/>
      <c r="F215" s="16">
        <f t="shared" si="83"/>
        <v>6900</v>
      </c>
      <c r="G215" s="17">
        <f t="shared" si="84"/>
        <v>4.9848365217391279</v>
      </c>
      <c r="H215" s="15">
        <f t="shared" si="85"/>
        <v>34395.371999999981</v>
      </c>
      <c r="I215" s="15">
        <f t="shared" si="86"/>
        <v>-34395.371999999981</v>
      </c>
      <c r="J215" s="33">
        <f t="shared" si="87"/>
        <v>-1</v>
      </c>
      <c r="K215" s="15">
        <f t="shared" si="88"/>
        <v>0</v>
      </c>
      <c r="L215" s="15">
        <f t="shared" si="89"/>
        <v>-5</v>
      </c>
      <c r="M215" s="15">
        <f t="shared" si="90"/>
        <v>5</v>
      </c>
      <c r="N215" s="15">
        <f t="shared" si="91"/>
        <v>0</v>
      </c>
      <c r="O215" s="72"/>
      <c r="P215" s="17">
        <f t="shared" si="92"/>
        <v>-4.9848365217391279</v>
      </c>
      <c r="Q215" s="15">
        <f t="shared" si="93"/>
        <v>-5</v>
      </c>
      <c r="R215" s="72"/>
      <c r="S215" s="34">
        <f t="shared" si="94"/>
        <v>-14683.371999999981</v>
      </c>
      <c r="T215" s="34" t="e">
        <f t="shared" si="95"/>
        <v>#DIV/0!</v>
      </c>
      <c r="U215" s="34" t="e">
        <f t="shared" si="96"/>
        <v>#DIV/0!</v>
      </c>
      <c r="V215" s="31">
        <f t="shared" si="97"/>
        <v>19712</v>
      </c>
      <c r="W215" s="32" t="e">
        <f t="shared" si="98"/>
        <v>#DIV/0!</v>
      </c>
      <c r="X215" s="32" t="e">
        <f t="shared" si="99"/>
        <v>#DIV/0!</v>
      </c>
      <c r="Y215" s="32" t="e">
        <f t="shared" si="100"/>
        <v>#DIV/0!</v>
      </c>
      <c r="Z215" s="78" t="e">
        <f t="shared" si="101"/>
        <v>#DIV/0!</v>
      </c>
      <c r="AA215" s="15">
        <f>SUM(L$2:L263)-SUM(AB$2:AB263)</f>
        <v>-35135.371999999981</v>
      </c>
      <c r="AB215" s="84"/>
      <c r="AC215" s="40" t="e">
        <f t="shared" si="102"/>
        <v>#DIV/0!</v>
      </c>
      <c r="AD215" s="81" t="e">
        <f t="shared" si="103"/>
        <v>#DIV/0!</v>
      </c>
    </row>
    <row r="216" spans="1:30" x14ac:dyDescent="0.25">
      <c r="A216" s="403"/>
      <c r="B216" s="287"/>
      <c r="C216" s="323"/>
      <c r="D216" s="16"/>
      <c r="E216" s="15"/>
      <c r="F216" s="16">
        <f t="shared" si="83"/>
        <v>6900</v>
      </c>
      <c r="G216" s="17">
        <f t="shared" si="84"/>
        <v>4.9855611594202873</v>
      </c>
      <c r="H216" s="15">
        <f t="shared" si="85"/>
        <v>34400.371999999981</v>
      </c>
      <c r="I216" s="15">
        <f t="shared" si="86"/>
        <v>-34400.371999999981</v>
      </c>
      <c r="J216" s="33">
        <f t="shared" si="87"/>
        <v>-1</v>
      </c>
      <c r="K216" s="15">
        <f t="shared" si="88"/>
        <v>0</v>
      </c>
      <c r="L216" s="15">
        <f t="shared" si="89"/>
        <v>-5</v>
      </c>
      <c r="M216" s="15">
        <f t="shared" si="90"/>
        <v>5</v>
      </c>
      <c r="N216" s="15">
        <f t="shared" si="91"/>
        <v>0</v>
      </c>
      <c r="O216" s="72"/>
      <c r="P216" s="17">
        <f t="shared" si="92"/>
        <v>-4.9855611594202873</v>
      </c>
      <c r="Q216" s="15">
        <f t="shared" si="93"/>
        <v>-5</v>
      </c>
      <c r="R216" s="72"/>
      <c r="S216" s="34">
        <f t="shared" si="94"/>
        <v>-14688.371999999981</v>
      </c>
      <c r="T216" s="34" t="e">
        <f t="shared" si="95"/>
        <v>#DIV/0!</v>
      </c>
      <c r="U216" s="34" t="e">
        <f t="shared" si="96"/>
        <v>#DIV/0!</v>
      </c>
      <c r="V216" s="31">
        <f t="shared" si="97"/>
        <v>19712</v>
      </c>
      <c r="W216" s="32" t="e">
        <f t="shared" si="98"/>
        <v>#DIV/0!</v>
      </c>
      <c r="X216" s="32" t="e">
        <f t="shared" si="99"/>
        <v>#DIV/0!</v>
      </c>
      <c r="Y216" s="32" t="e">
        <f t="shared" si="100"/>
        <v>#DIV/0!</v>
      </c>
      <c r="Z216" s="78" t="e">
        <f t="shared" si="101"/>
        <v>#DIV/0!</v>
      </c>
      <c r="AA216" s="15">
        <f>SUM(L$2:L264)-SUM(AB$2:AB264)</f>
        <v>-35140.371999999981</v>
      </c>
      <c r="AB216" s="84"/>
      <c r="AC216" s="40" t="e">
        <f t="shared" si="102"/>
        <v>#DIV/0!</v>
      </c>
      <c r="AD216" s="81" t="e">
        <f t="shared" si="103"/>
        <v>#DIV/0!</v>
      </c>
    </row>
    <row r="217" spans="1:30" x14ac:dyDescent="0.25">
      <c r="A217" s="403"/>
      <c r="B217" s="287"/>
      <c r="C217" s="323"/>
      <c r="D217" s="16"/>
      <c r="E217" s="15"/>
      <c r="F217" s="16">
        <f t="shared" si="83"/>
        <v>6900</v>
      </c>
      <c r="G217" s="17">
        <f t="shared" si="84"/>
        <v>4.9862857971014467</v>
      </c>
      <c r="H217" s="15">
        <f t="shared" si="85"/>
        <v>34405.371999999981</v>
      </c>
      <c r="I217" s="15">
        <f t="shared" si="86"/>
        <v>-34405.371999999981</v>
      </c>
      <c r="J217" s="33">
        <f t="shared" si="87"/>
        <v>-1</v>
      </c>
      <c r="K217" s="15">
        <f t="shared" si="88"/>
        <v>0</v>
      </c>
      <c r="L217" s="15">
        <f t="shared" si="89"/>
        <v>-5</v>
      </c>
      <c r="M217" s="15">
        <f t="shared" si="90"/>
        <v>5</v>
      </c>
      <c r="N217" s="15">
        <f t="shared" si="91"/>
        <v>0</v>
      </c>
      <c r="O217" s="72"/>
      <c r="P217" s="17">
        <f t="shared" si="92"/>
        <v>-4.9862857971014467</v>
      </c>
      <c r="Q217" s="15">
        <f t="shared" si="93"/>
        <v>-5</v>
      </c>
      <c r="R217" s="72"/>
      <c r="S217" s="34">
        <f t="shared" si="94"/>
        <v>-14693.371999999981</v>
      </c>
      <c r="T217" s="34" t="e">
        <f t="shared" si="95"/>
        <v>#DIV/0!</v>
      </c>
      <c r="U217" s="34" t="e">
        <f t="shared" si="96"/>
        <v>#DIV/0!</v>
      </c>
      <c r="V217" s="31">
        <f t="shared" si="97"/>
        <v>19712</v>
      </c>
      <c r="W217" s="32" t="e">
        <f t="shared" si="98"/>
        <v>#DIV/0!</v>
      </c>
      <c r="X217" s="32" t="e">
        <f t="shared" si="99"/>
        <v>#DIV/0!</v>
      </c>
      <c r="Y217" s="32" t="e">
        <f t="shared" si="100"/>
        <v>#DIV/0!</v>
      </c>
      <c r="Z217" s="78" t="e">
        <f t="shared" si="101"/>
        <v>#DIV/0!</v>
      </c>
      <c r="AA217" s="15">
        <f>SUM(L$2:L265)-SUM(AB$2:AB265)</f>
        <v>-35145.371999999981</v>
      </c>
      <c r="AB217" s="84"/>
      <c r="AC217" s="40" t="e">
        <f t="shared" si="102"/>
        <v>#DIV/0!</v>
      </c>
      <c r="AD217" s="81" t="e">
        <f t="shared" si="103"/>
        <v>#DIV/0!</v>
      </c>
    </row>
    <row r="218" spans="1:30" x14ac:dyDescent="0.25">
      <c r="A218" s="403"/>
      <c r="B218" s="287"/>
      <c r="C218" s="323"/>
      <c r="D218" s="16"/>
      <c r="E218" s="15"/>
      <c r="F218" s="16">
        <f t="shared" ref="F218:F274" si="104">IF(C218="买",F217+D218,F217-D218)</f>
        <v>6900</v>
      </c>
      <c r="G218" s="17">
        <f t="shared" ref="G218:G274" si="105">H218/F218</f>
        <v>4.9870104347826061</v>
      </c>
      <c r="H218" s="15">
        <f t="shared" ref="H218:H274" si="106">IF(C218="买",H217+D218*E218+M218+N218,H217+-1*D218*E218+M218+N218)+O217</f>
        <v>34410.371999999981</v>
      </c>
      <c r="I218" s="15">
        <f t="shared" ref="I218:I274" si="107">-H218+K218</f>
        <v>-34410.371999999981</v>
      </c>
      <c r="J218" s="33">
        <f t="shared" ref="J218:J274" si="108">(E218-G218)/G218</f>
        <v>-1</v>
      </c>
      <c r="K218" s="15">
        <f t="shared" ref="K218:K274" si="109">F218*E218</f>
        <v>0</v>
      </c>
      <c r="L218" s="15">
        <f t="shared" ref="L218:L274" si="110">I218-I217</f>
        <v>-5</v>
      </c>
      <c r="M218" s="15">
        <f t="shared" ref="M218:M274" si="111">IF(D218*E218*2.5/10000&gt;5,D218*E218*2.5/10000,5)</f>
        <v>5</v>
      </c>
      <c r="N218" s="15">
        <f t="shared" ref="N218:N274" si="112">IF(C218="卖",D218*E218/1000,0)</f>
        <v>0</v>
      </c>
      <c r="O218" s="72"/>
      <c r="P218" s="17">
        <f t="shared" ref="P218:P274" si="113">E218-G218</f>
        <v>-4.9870104347826061</v>
      </c>
      <c r="Q218" s="15">
        <f t="shared" ref="Q218:Q274" si="114">(H218-H217)*-1</f>
        <v>-5</v>
      </c>
      <c r="R218" s="72"/>
      <c r="S218" s="34">
        <f t="shared" ref="S218:S274" si="115">S217+Q218+O218+R218</f>
        <v>-14698.371999999981</v>
      </c>
      <c r="T218" s="34" t="e">
        <f t="shared" ref="T218:T274" si="116">S218/E218</f>
        <v>#DIV/0!</v>
      </c>
      <c r="U218" s="34" t="e">
        <f t="shared" ref="U218:U274" si="117">F218+T218</f>
        <v>#DIV/0!</v>
      </c>
      <c r="V218" s="31">
        <f t="shared" ref="V218:V274" si="118">H218+S218</f>
        <v>19712</v>
      </c>
      <c r="W218" s="32" t="e">
        <f t="shared" ref="W218:W274" si="119">V218/U218</f>
        <v>#DIV/0!</v>
      </c>
      <c r="X218" s="32" t="e">
        <f t="shared" ref="X218:X274" si="120">W218-G218</f>
        <v>#DIV/0!</v>
      </c>
      <c r="Y218" s="32" t="e">
        <f t="shared" ref="Y218:Y274" si="121">(X218-P218)*-1</f>
        <v>#DIV/0!</v>
      </c>
      <c r="Z218" s="78" t="e">
        <f t="shared" ref="Z218:Z274" si="122">F218/U218</f>
        <v>#DIV/0!</v>
      </c>
      <c r="AA218" s="15">
        <f>SUM(L$2:L266)-SUM(AB$2:AB266)</f>
        <v>-35150.371999999981</v>
      </c>
      <c r="AB218" s="84"/>
      <c r="AC218" s="40" t="e">
        <f t="shared" ref="AC218:AC274" si="123">I218/E218*(1-0.0005)</f>
        <v>#DIV/0!</v>
      </c>
      <c r="AD218" s="81" t="e">
        <f t="shared" ref="AD218:AD274" si="124">AC218-F218</f>
        <v>#DIV/0!</v>
      </c>
    </row>
    <row r="219" spans="1:30" x14ac:dyDescent="0.25">
      <c r="A219" s="403"/>
      <c r="B219" s="287"/>
      <c r="C219" s="323"/>
      <c r="D219" s="16"/>
      <c r="E219" s="15"/>
      <c r="F219" s="16">
        <f t="shared" si="104"/>
        <v>6900</v>
      </c>
      <c r="G219" s="17">
        <f t="shared" si="105"/>
        <v>4.9877350724637655</v>
      </c>
      <c r="H219" s="15">
        <f t="shared" si="106"/>
        <v>34415.371999999981</v>
      </c>
      <c r="I219" s="15">
        <f t="shared" si="107"/>
        <v>-34415.371999999981</v>
      </c>
      <c r="J219" s="33">
        <f t="shared" si="108"/>
        <v>-1</v>
      </c>
      <c r="K219" s="15">
        <f t="shared" si="109"/>
        <v>0</v>
      </c>
      <c r="L219" s="15">
        <f t="shared" si="110"/>
        <v>-5</v>
      </c>
      <c r="M219" s="15">
        <f t="shared" si="111"/>
        <v>5</v>
      </c>
      <c r="N219" s="15">
        <f t="shared" si="112"/>
        <v>0</v>
      </c>
      <c r="O219" s="72"/>
      <c r="P219" s="17">
        <f t="shared" si="113"/>
        <v>-4.9877350724637655</v>
      </c>
      <c r="Q219" s="15">
        <f t="shared" si="114"/>
        <v>-5</v>
      </c>
      <c r="R219" s="72"/>
      <c r="S219" s="34">
        <f t="shared" si="115"/>
        <v>-14703.371999999981</v>
      </c>
      <c r="T219" s="34" t="e">
        <f t="shared" si="116"/>
        <v>#DIV/0!</v>
      </c>
      <c r="U219" s="34" t="e">
        <f t="shared" si="117"/>
        <v>#DIV/0!</v>
      </c>
      <c r="V219" s="31">
        <f t="shared" si="118"/>
        <v>19712</v>
      </c>
      <c r="W219" s="32" t="e">
        <f t="shared" si="119"/>
        <v>#DIV/0!</v>
      </c>
      <c r="X219" s="32" t="e">
        <f t="shared" si="120"/>
        <v>#DIV/0!</v>
      </c>
      <c r="Y219" s="32" t="e">
        <f t="shared" si="121"/>
        <v>#DIV/0!</v>
      </c>
      <c r="Z219" s="78" t="e">
        <f t="shared" si="122"/>
        <v>#DIV/0!</v>
      </c>
      <c r="AA219" s="15">
        <f>SUM(L$2:L267)-SUM(AB$2:AB267)</f>
        <v>-35155.371999999981</v>
      </c>
      <c r="AB219" s="84"/>
      <c r="AC219" s="40" t="e">
        <f t="shared" si="123"/>
        <v>#DIV/0!</v>
      </c>
      <c r="AD219" s="81" t="e">
        <f t="shared" si="124"/>
        <v>#DIV/0!</v>
      </c>
    </row>
    <row r="220" spans="1:30" x14ac:dyDescent="0.25">
      <c r="A220" s="403"/>
      <c r="B220" s="287"/>
      <c r="C220" s="323"/>
      <c r="D220" s="16"/>
      <c r="E220" s="15"/>
      <c r="F220" s="16">
        <f t="shared" si="104"/>
        <v>6900</v>
      </c>
      <c r="G220" s="17">
        <f t="shared" si="105"/>
        <v>4.9884597101449248</v>
      </c>
      <c r="H220" s="15">
        <f t="shared" si="106"/>
        <v>34420.371999999981</v>
      </c>
      <c r="I220" s="15">
        <f t="shared" si="107"/>
        <v>-34420.371999999981</v>
      </c>
      <c r="J220" s="33">
        <f t="shared" si="108"/>
        <v>-1</v>
      </c>
      <c r="K220" s="15">
        <f t="shared" si="109"/>
        <v>0</v>
      </c>
      <c r="L220" s="15">
        <f t="shared" si="110"/>
        <v>-5</v>
      </c>
      <c r="M220" s="15">
        <f t="shared" si="111"/>
        <v>5</v>
      </c>
      <c r="N220" s="15">
        <f t="shared" si="112"/>
        <v>0</v>
      </c>
      <c r="O220" s="72"/>
      <c r="P220" s="17">
        <f t="shared" si="113"/>
        <v>-4.9884597101449248</v>
      </c>
      <c r="Q220" s="15">
        <f t="shared" si="114"/>
        <v>-5</v>
      </c>
      <c r="R220" s="72"/>
      <c r="S220" s="34">
        <f t="shared" si="115"/>
        <v>-14708.371999999981</v>
      </c>
      <c r="T220" s="34" t="e">
        <f t="shared" si="116"/>
        <v>#DIV/0!</v>
      </c>
      <c r="U220" s="34" t="e">
        <f t="shared" si="117"/>
        <v>#DIV/0!</v>
      </c>
      <c r="V220" s="31">
        <f t="shared" si="118"/>
        <v>19712</v>
      </c>
      <c r="W220" s="32" t="e">
        <f t="shared" si="119"/>
        <v>#DIV/0!</v>
      </c>
      <c r="X220" s="32" t="e">
        <f t="shared" si="120"/>
        <v>#DIV/0!</v>
      </c>
      <c r="Y220" s="32" t="e">
        <f t="shared" si="121"/>
        <v>#DIV/0!</v>
      </c>
      <c r="Z220" s="78" t="e">
        <f t="shared" si="122"/>
        <v>#DIV/0!</v>
      </c>
      <c r="AA220" s="15">
        <f>SUM(L$2:L268)-SUM(AB$2:AB268)</f>
        <v>-35160.371999999981</v>
      </c>
      <c r="AB220" s="84"/>
      <c r="AC220" s="40" t="e">
        <f t="shared" si="123"/>
        <v>#DIV/0!</v>
      </c>
      <c r="AD220" s="81" t="e">
        <f t="shared" si="124"/>
        <v>#DIV/0!</v>
      </c>
    </row>
    <row r="221" spans="1:30" x14ac:dyDescent="0.25">
      <c r="A221" s="403"/>
      <c r="B221" s="287"/>
      <c r="C221" s="323"/>
      <c r="D221" s="16"/>
      <c r="E221" s="15"/>
      <c r="F221" s="16">
        <f t="shared" si="104"/>
        <v>6900</v>
      </c>
      <c r="G221" s="17">
        <f t="shared" si="105"/>
        <v>4.9891843478260842</v>
      </c>
      <c r="H221" s="15">
        <f t="shared" si="106"/>
        <v>34425.371999999981</v>
      </c>
      <c r="I221" s="15">
        <f t="shared" si="107"/>
        <v>-34425.371999999981</v>
      </c>
      <c r="J221" s="33">
        <f t="shared" si="108"/>
        <v>-1</v>
      </c>
      <c r="K221" s="15">
        <f t="shared" si="109"/>
        <v>0</v>
      </c>
      <c r="L221" s="15">
        <f t="shared" si="110"/>
        <v>-5</v>
      </c>
      <c r="M221" s="15">
        <f t="shared" si="111"/>
        <v>5</v>
      </c>
      <c r="N221" s="15">
        <f t="shared" si="112"/>
        <v>0</v>
      </c>
      <c r="O221" s="72"/>
      <c r="P221" s="17">
        <f t="shared" si="113"/>
        <v>-4.9891843478260842</v>
      </c>
      <c r="Q221" s="15">
        <f t="shared" si="114"/>
        <v>-5</v>
      </c>
      <c r="R221" s="72"/>
      <c r="S221" s="34">
        <f t="shared" si="115"/>
        <v>-14713.371999999981</v>
      </c>
      <c r="T221" s="34" t="e">
        <f t="shared" si="116"/>
        <v>#DIV/0!</v>
      </c>
      <c r="U221" s="34" t="e">
        <f t="shared" si="117"/>
        <v>#DIV/0!</v>
      </c>
      <c r="V221" s="31">
        <f t="shared" si="118"/>
        <v>19712</v>
      </c>
      <c r="W221" s="32" t="e">
        <f t="shared" si="119"/>
        <v>#DIV/0!</v>
      </c>
      <c r="X221" s="32" t="e">
        <f t="shared" si="120"/>
        <v>#DIV/0!</v>
      </c>
      <c r="Y221" s="32" t="e">
        <f t="shared" si="121"/>
        <v>#DIV/0!</v>
      </c>
      <c r="Z221" s="78" t="e">
        <f t="shared" si="122"/>
        <v>#DIV/0!</v>
      </c>
      <c r="AA221" s="15">
        <f>SUM(L$2:L269)-SUM(AB$2:AB269)</f>
        <v>-35165.371999999981</v>
      </c>
      <c r="AB221" s="84"/>
      <c r="AC221" s="40" t="e">
        <f t="shared" si="123"/>
        <v>#DIV/0!</v>
      </c>
      <c r="AD221" s="81" t="e">
        <f t="shared" si="124"/>
        <v>#DIV/0!</v>
      </c>
    </row>
    <row r="222" spans="1:30" x14ac:dyDescent="0.25">
      <c r="A222" s="403"/>
      <c r="B222" s="287"/>
      <c r="C222" s="323"/>
      <c r="D222" s="16"/>
      <c r="E222" s="15"/>
      <c r="F222" s="16">
        <f t="shared" si="104"/>
        <v>6900</v>
      </c>
      <c r="G222" s="17">
        <f t="shared" si="105"/>
        <v>4.9899089855072436</v>
      </c>
      <c r="H222" s="15">
        <f t="shared" si="106"/>
        <v>34430.371999999981</v>
      </c>
      <c r="I222" s="15">
        <f t="shared" si="107"/>
        <v>-34430.371999999981</v>
      </c>
      <c r="J222" s="33">
        <f t="shared" si="108"/>
        <v>-1</v>
      </c>
      <c r="K222" s="15">
        <f t="shared" si="109"/>
        <v>0</v>
      </c>
      <c r="L222" s="15">
        <f t="shared" si="110"/>
        <v>-5</v>
      </c>
      <c r="M222" s="15">
        <f t="shared" si="111"/>
        <v>5</v>
      </c>
      <c r="N222" s="15">
        <f t="shared" si="112"/>
        <v>0</v>
      </c>
      <c r="O222" s="72"/>
      <c r="P222" s="17">
        <f t="shared" si="113"/>
        <v>-4.9899089855072436</v>
      </c>
      <c r="Q222" s="15">
        <f t="shared" si="114"/>
        <v>-5</v>
      </c>
      <c r="R222" s="72"/>
      <c r="S222" s="34">
        <f t="shared" si="115"/>
        <v>-14718.371999999981</v>
      </c>
      <c r="T222" s="34" t="e">
        <f t="shared" si="116"/>
        <v>#DIV/0!</v>
      </c>
      <c r="U222" s="34" t="e">
        <f t="shared" si="117"/>
        <v>#DIV/0!</v>
      </c>
      <c r="V222" s="31">
        <f t="shared" si="118"/>
        <v>19712</v>
      </c>
      <c r="W222" s="32" t="e">
        <f t="shared" si="119"/>
        <v>#DIV/0!</v>
      </c>
      <c r="X222" s="32" t="e">
        <f t="shared" si="120"/>
        <v>#DIV/0!</v>
      </c>
      <c r="Y222" s="32" t="e">
        <f t="shared" si="121"/>
        <v>#DIV/0!</v>
      </c>
      <c r="Z222" s="78" t="e">
        <f t="shared" si="122"/>
        <v>#DIV/0!</v>
      </c>
      <c r="AA222" s="15">
        <f>SUM(L$2:L270)-SUM(AB$2:AB270)</f>
        <v>-35170.371999999981</v>
      </c>
      <c r="AB222" s="84"/>
      <c r="AC222" s="40" t="e">
        <f t="shared" si="123"/>
        <v>#DIV/0!</v>
      </c>
      <c r="AD222" s="81" t="e">
        <f t="shared" si="124"/>
        <v>#DIV/0!</v>
      </c>
    </row>
    <row r="223" spans="1:30" x14ac:dyDescent="0.25">
      <c r="A223" s="403"/>
      <c r="B223" s="287"/>
      <c r="C223" s="323"/>
      <c r="D223" s="16"/>
      <c r="E223" s="15"/>
      <c r="F223" s="16">
        <f t="shared" si="104"/>
        <v>6900</v>
      </c>
      <c r="G223" s="17">
        <f t="shared" si="105"/>
        <v>4.990633623188403</v>
      </c>
      <c r="H223" s="15">
        <f t="shared" si="106"/>
        <v>34435.371999999981</v>
      </c>
      <c r="I223" s="15">
        <f t="shared" si="107"/>
        <v>-34435.371999999981</v>
      </c>
      <c r="J223" s="33">
        <f t="shared" si="108"/>
        <v>-1</v>
      </c>
      <c r="K223" s="15">
        <f t="shared" si="109"/>
        <v>0</v>
      </c>
      <c r="L223" s="15">
        <f t="shared" si="110"/>
        <v>-5</v>
      </c>
      <c r="M223" s="15">
        <f t="shared" si="111"/>
        <v>5</v>
      </c>
      <c r="N223" s="15">
        <f t="shared" si="112"/>
        <v>0</v>
      </c>
      <c r="O223" s="72"/>
      <c r="P223" s="17">
        <f t="shared" si="113"/>
        <v>-4.990633623188403</v>
      </c>
      <c r="Q223" s="15">
        <f t="shared" si="114"/>
        <v>-5</v>
      </c>
      <c r="R223" s="72"/>
      <c r="S223" s="34">
        <f t="shared" si="115"/>
        <v>-14723.371999999981</v>
      </c>
      <c r="T223" s="34" t="e">
        <f t="shared" si="116"/>
        <v>#DIV/0!</v>
      </c>
      <c r="U223" s="34" t="e">
        <f t="shared" si="117"/>
        <v>#DIV/0!</v>
      </c>
      <c r="V223" s="31">
        <f t="shared" si="118"/>
        <v>19712</v>
      </c>
      <c r="W223" s="32" t="e">
        <f t="shared" si="119"/>
        <v>#DIV/0!</v>
      </c>
      <c r="X223" s="32" t="e">
        <f t="shared" si="120"/>
        <v>#DIV/0!</v>
      </c>
      <c r="Y223" s="32" t="e">
        <f t="shared" si="121"/>
        <v>#DIV/0!</v>
      </c>
      <c r="Z223" s="78" t="e">
        <f t="shared" si="122"/>
        <v>#DIV/0!</v>
      </c>
      <c r="AA223" s="15">
        <f>SUM(L$2:L271)-SUM(AB$2:AB271)</f>
        <v>-35175.371999999981</v>
      </c>
      <c r="AB223" s="84"/>
      <c r="AC223" s="40" t="e">
        <f t="shared" si="123"/>
        <v>#DIV/0!</v>
      </c>
      <c r="AD223" s="81" t="e">
        <f t="shared" si="124"/>
        <v>#DIV/0!</v>
      </c>
    </row>
    <row r="224" spans="1:30" x14ac:dyDescent="0.25">
      <c r="A224" s="403"/>
      <c r="B224" s="287"/>
      <c r="C224" s="323"/>
      <c r="D224" s="16"/>
      <c r="E224" s="15"/>
      <c r="F224" s="16">
        <f t="shared" si="104"/>
        <v>6900</v>
      </c>
      <c r="G224" s="17">
        <f t="shared" si="105"/>
        <v>4.9913582608695624</v>
      </c>
      <c r="H224" s="15">
        <f t="shared" si="106"/>
        <v>34440.371999999981</v>
      </c>
      <c r="I224" s="15">
        <f t="shared" si="107"/>
        <v>-34440.371999999981</v>
      </c>
      <c r="J224" s="33">
        <f t="shared" si="108"/>
        <v>-1</v>
      </c>
      <c r="K224" s="15">
        <f t="shared" si="109"/>
        <v>0</v>
      </c>
      <c r="L224" s="15">
        <f t="shared" si="110"/>
        <v>-5</v>
      </c>
      <c r="M224" s="15">
        <f t="shared" si="111"/>
        <v>5</v>
      </c>
      <c r="N224" s="15">
        <f t="shared" si="112"/>
        <v>0</v>
      </c>
      <c r="O224" s="72"/>
      <c r="P224" s="17">
        <f t="shared" si="113"/>
        <v>-4.9913582608695624</v>
      </c>
      <c r="Q224" s="15">
        <f t="shared" si="114"/>
        <v>-5</v>
      </c>
      <c r="R224" s="72"/>
      <c r="S224" s="34">
        <f t="shared" si="115"/>
        <v>-14728.371999999981</v>
      </c>
      <c r="T224" s="34" t="e">
        <f t="shared" si="116"/>
        <v>#DIV/0!</v>
      </c>
      <c r="U224" s="34" t="e">
        <f t="shared" si="117"/>
        <v>#DIV/0!</v>
      </c>
      <c r="V224" s="31">
        <f t="shared" si="118"/>
        <v>19712</v>
      </c>
      <c r="W224" s="32" t="e">
        <f t="shared" si="119"/>
        <v>#DIV/0!</v>
      </c>
      <c r="X224" s="32" t="e">
        <f t="shared" si="120"/>
        <v>#DIV/0!</v>
      </c>
      <c r="Y224" s="32" t="e">
        <f t="shared" si="121"/>
        <v>#DIV/0!</v>
      </c>
      <c r="Z224" s="78" t="e">
        <f t="shared" si="122"/>
        <v>#DIV/0!</v>
      </c>
      <c r="AA224" s="15">
        <f>SUM(L$2:L272)-SUM(AB$2:AB272)</f>
        <v>-35180.371999999981</v>
      </c>
      <c r="AB224" s="84"/>
      <c r="AC224" s="40" t="e">
        <f t="shared" si="123"/>
        <v>#DIV/0!</v>
      </c>
      <c r="AD224" s="81" t="e">
        <f t="shared" si="124"/>
        <v>#DIV/0!</v>
      </c>
    </row>
    <row r="225" spans="1:30" x14ac:dyDescent="0.25">
      <c r="A225" s="403"/>
      <c r="B225" s="287"/>
      <c r="C225" s="323"/>
      <c r="D225" s="16"/>
      <c r="E225" s="15"/>
      <c r="F225" s="16">
        <f t="shared" si="104"/>
        <v>6900</v>
      </c>
      <c r="G225" s="17">
        <f t="shared" si="105"/>
        <v>4.9920828985507217</v>
      </c>
      <c r="H225" s="15">
        <f t="shared" si="106"/>
        <v>34445.371999999981</v>
      </c>
      <c r="I225" s="15">
        <f t="shared" si="107"/>
        <v>-34445.371999999981</v>
      </c>
      <c r="J225" s="33">
        <f t="shared" si="108"/>
        <v>-1</v>
      </c>
      <c r="K225" s="15">
        <f t="shared" si="109"/>
        <v>0</v>
      </c>
      <c r="L225" s="15">
        <f t="shared" si="110"/>
        <v>-5</v>
      </c>
      <c r="M225" s="15">
        <f t="shared" si="111"/>
        <v>5</v>
      </c>
      <c r="N225" s="15">
        <f t="shared" si="112"/>
        <v>0</v>
      </c>
      <c r="O225" s="72"/>
      <c r="P225" s="17">
        <f t="shared" si="113"/>
        <v>-4.9920828985507217</v>
      </c>
      <c r="Q225" s="15">
        <f t="shared" si="114"/>
        <v>-5</v>
      </c>
      <c r="R225" s="72"/>
      <c r="S225" s="34">
        <f t="shared" si="115"/>
        <v>-14733.371999999981</v>
      </c>
      <c r="T225" s="34" t="e">
        <f t="shared" si="116"/>
        <v>#DIV/0!</v>
      </c>
      <c r="U225" s="34" t="e">
        <f t="shared" si="117"/>
        <v>#DIV/0!</v>
      </c>
      <c r="V225" s="31">
        <f t="shared" si="118"/>
        <v>19712</v>
      </c>
      <c r="W225" s="32" t="e">
        <f t="shared" si="119"/>
        <v>#DIV/0!</v>
      </c>
      <c r="X225" s="32" t="e">
        <f t="shared" si="120"/>
        <v>#DIV/0!</v>
      </c>
      <c r="Y225" s="32" t="e">
        <f t="shared" si="121"/>
        <v>#DIV/0!</v>
      </c>
      <c r="Z225" s="78" t="e">
        <f t="shared" si="122"/>
        <v>#DIV/0!</v>
      </c>
      <c r="AA225" s="15">
        <f>SUM(L$2:L273)-SUM(AB$2:AB273)</f>
        <v>-35185.371999999981</v>
      </c>
      <c r="AB225" s="84"/>
      <c r="AC225" s="40" t="e">
        <f t="shared" si="123"/>
        <v>#DIV/0!</v>
      </c>
      <c r="AD225" s="81" t="e">
        <f t="shared" si="124"/>
        <v>#DIV/0!</v>
      </c>
    </row>
    <row r="226" spans="1:30" x14ac:dyDescent="0.25">
      <c r="A226" s="403"/>
      <c r="B226" s="287"/>
      <c r="C226" s="323"/>
      <c r="D226" s="16"/>
      <c r="E226" s="15"/>
      <c r="F226" s="16">
        <f t="shared" si="104"/>
        <v>6900</v>
      </c>
      <c r="G226" s="17">
        <f t="shared" si="105"/>
        <v>4.9928075362318811</v>
      </c>
      <c r="H226" s="15">
        <f t="shared" si="106"/>
        <v>34450.371999999981</v>
      </c>
      <c r="I226" s="15">
        <f t="shared" si="107"/>
        <v>-34450.371999999981</v>
      </c>
      <c r="J226" s="33">
        <f t="shared" si="108"/>
        <v>-1</v>
      </c>
      <c r="K226" s="15">
        <f t="shared" si="109"/>
        <v>0</v>
      </c>
      <c r="L226" s="15">
        <f t="shared" si="110"/>
        <v>-5</v>
      </c>
      <c r="M226" s="15">
        <f t="shared" si="111"/>
        <v>5</v>
      </c>
      <c r="N226" s="15">
        <f t="shared" si="112"/>
        <v>0</v>
      </c>
      <c r="O226" s="72"/>
      <c r="P226" s="17">
        <f t="shared" si="113"/>
        <v>-4.9928075362318811</v>
      </c>
      <c r="Q226" s="15">
        <f t="shared" si="114"/>
        <v>-5</v>
      </c>
      <c r="R226" s="72"/>
      <c r="S226" s="34">
        <f t="shared" si="115"/>
        <v>-14738.371999999981</v>
      </c>
      <c r="T226" s="34" t="e">
        <f t="shared" si="116"/>
        <v>#DIV/0!</v>
      </c>
      <c r="U226" s="34" t="e">
        <f t="shared" si="117"/>
        <v>#DIV/0!</v>
      </c>
      <c r="V226" s="31">
        <f t="shared" si="118"/>
        <v>19712</v>
      </c>
      <c r="W226" s="32" t="e">
        <f t="shared" si="119"/>
        <v>#DIV/0!</v>
      </c>
      <c r="X226" s="32" t="e">
        <f t="shared" si="120"/>
        <v>#DIV/0!</v>
      </c>
      <c r="Y226" s="32" t="e">
        <f t="shared" si="121"/>
        <v>#DIV/0!</v>
      </c>
      <c r="Z226" s="78" t="e">
        <f t="shared" si="122"/>
        <v>#DIV/0!</v>
      </c>
      <c r="AA226" s="15">
        <f>SUM(L$2:L274)-SUM(AB$2:AB274)</f>
        <v>-35190.371999999981</v>
      </c>
      <c r="AB226" s="84"/>
      <c r="AC226" s="40" t="e">
        <f t="shared" si="123"/>
        <v>#DIV/0!</v>
      </c>
      <c r="AD226" s="81" t="e">
        <f t="shared" si="124"/>
        <v>#DIV/0!</v>
      </c>
    </row>
    <row r="227" spans="1:30" x14ac:dyDescent="0.25">
      <c r="A227" s="403"/>
      <c r="B227" s="287"/>
      <c r="C227" s="323"/>
      <c r="D227" s="16"/>
      <c r="E227" s="15"/>
      <c r="F227" s="16">
        <f t="shared" si="104"/>
        <v>6900</v>
      </c>
      <c r="G227" s="17">
        <f t="shared" si="105"/>
        <v>4.9935321739130405</v>
      </c>
      <c r="H227" s="15">
        <f t="shared" si="106"/>
        <v>34455.371999999981</v>
      </c>
      <c r="I227" s="15">
        <f t="shared" si="107"/>
        <v>-34455.371999999981</v>
      </c>
      <c r="J227" s="33">
        <f t="shared" si="108"/>
        <v>-1</v>
      </c>
      <c r="K227" s="15">
        <f t="shared" si="109"/>
        <v>0</v>
      </c>
      <c r="L227" s="15">
        <f t="shared" si="110"/>
        <v>-5</v>
      </c>
      <c r="M227" s="15">
        <f t="shared" si="111"/>
        <v>5</v>
      </c>
      <c r="N227" s="15">
        <f t="shared" si="112"/>
        <v>0</v>
      </c>
      <c r="O227" s="72"/>
      <c r="P227" s="17">
        <f t="shared" si="113"/>
        <v>-4.9935321739130405</v>
      </c>
      <c r="Q227" s="15">
        <f t="shared" si="114"/>
        <v>-5</v>
      </c>
      <c r="R227" s="72"/>
      <c r="S227" s="34">
        <f t="shared" si="115"/>
        <v>-14743.371999999981</v>
      </c>
      <c r="T227" s="34" t="e">
        <f t="shared" si="116"/>
        <v>#DIV/0!</v>
      </c>
      <c r="U227" s="34" t="e">
        <f t="shared" si="117"/>
        <v>#DIV/0!</v>
      </c>
      <c r="V227" s="31">
        <f t="shared" si="118"/>
        <v>19712</v>
      </c>
      <c r="W227" s="32" t="e">
        <f t="shared" si="119"/>
        <v>#DIV/0!</v>
      </c>
      <c r="X227" s="32" t="e">
        <f t="shared" si="120"/>
        <v>#DIV/0!</v>
      </c>
      <c r="Y227" s="32" t="e">
        <f t="shared" si="121"/>
        <v>#DIV/0!</v>
      </c>
      <c r="Z227" s="78" t="e">
        <f t="shared" si="122"/>
        <v>#DIV/0!</v>
      </c>
      <c r="AA227" s="15">
        <f>SUM(L$2:L275)-SUM(AB$2:AB275)</f>
        <v>-35190.371999999981</v>
      </c>
      <c r="AB227" s="84"/>
      <c r="AC227" s="40" t="e">
        <f t="shared" si="123"/>
        <v>#DIV/0!</v>
      </c>
      <c r="AD227" s="81" t="e">
        <f t="shared" si="124"/>
        <v>#DIV/0!</v>
      </c>
    </row>
    <row r="228" spans="1:30" x14ac:dyDescent="0.25">
      <c r="A228" s="403"/>
      <c r="B228" s="287"/>
      <c r="C228" s="323"/>
      <c r="D228" s="16"/>
      <c r="E228" s="15"/>
      <c r="F228" s="16">
        <f t="shared" si="104"/>
        <v>6900</v>
      </c>
      <c r="G228" s="17">
        <f t="shared" si="105"/>
        <v>4.9942568115941999</v>
      </c>
      <c r="H228" s="15">
        <f t="shared" si="106"/>
        <v>34460.371999999981</v>
      </c>
      <c r="I228" s="15">
        <f t="shared" si="107"/>
        <v>-34460.371999999981</v>
      </c>
      <c r="J228" s="33">
        <f t="shared" si="108"/>
        <v>-1</v>
      </c>
      <c r="K228" s="15">
        <f t="shared" si="109"/>
        <v>0</v>
      </c>
      <c r="L228" s="15">
        <f t="shared" si="110"/>
        <v>-5</v>
      </c>
      <c r="M228" s="15">
        <f t="shared" si="111"/>
        <v>5</v>
      </c>
      <c r="N228" s="15">
        <f t="shared" si="112"/>
        <v>0</v>
      </c>
      <c r="O228" s="72"/>
      <c r="P228" s="17">
        <f t="shared" si="113"/>
        <v>-4.9942568115941999</v>
      </c>
      <c r="Q228" s="15">
        <f t="shared" si="114"/>
        <v>-5</v>
      </c>
      <c r="R228" s="72"/>
      <c r="S228" s="34">
        <f t="shared" si="115"/>
        <v>-14748.371999999981</v>
      </c>
      <c r="T228" s="34" t="e">
        <f t="shared" si="116"/>
        <v>#DIV/0!</v>
      </c>
      <c r="U228" s="34" t="e">
        <f t="shared" si="117"/>
        <v>#DIV/0!</v>
      </c>
      <c r="V228" s="31">
        <f t="shared" si="118"/>
        <v>19712</v>
      </c>
      <c r="W228" s="32" t="e">
        <f t="shared" si="119"/>
        <v>#DIV/0!</v>
      </c>
      <c r="X228" s="32" t="e">
        <f t="shared" si="120"/>
        <v>#DIV/0!</v>
      </c>
      <c r="Y228" s="32" t="e">
        <f t="shared" si="121"/>
        <v>#DIV/0!</v>
      </c>
      <c r="Z228" s="78" t="e">
        <f t="shared" si="122"/>
        <v>#DIV/0!</v>
      </c>
      <c r="AA228" s="15">
        <f>SUM(L$2:L276)-SUM(AB$2:AB276)</f>
        <v>-35190.371999999981</v>
      </c>
      <c r="AB228" s="84"/>
      <c r="AC228" s="40" t="e">
        <f t="shared" si="123"/>
        <v>#DIV/0!</v>
      </c>
      <c r="AD228" s="81" t="e">
        <f t="shared" si="124"/>
        <v>#DIV/0!</v>
      </c>
    </row>
    <row r="229" spans="1:30" x14ac:dyDescent="0.25">
      <c r="A229" s="403"/>
      <c r="B229" s="287"/>
      <c r="C229" s="323"/>
      <c r="D229" s="16"/>
      <c r="E229" s="15"/>
      <c r="F229" s="16">
        <f t="shared" si="104"/>
        <v>6900</v>
      </c>
      <c r="G229" s="17">
        <f t="shared" si="105"/>
        <v>4.9949814492753593</v>
      </c>
      <c r="H229" s="15">
        <f t="shared" si="106"/>
        <v>34465.371999999981</v>
      </c>
      <c r="I229" s="15">
        <f t="shared" si="107"/>
        <v>-34465.371999999981</v>
      </c>
      <c r="J229" s="33">
        <f t="shared" si="108"/>
        <v>-1</v>
      </c>
      <c r="K229" s="15">
        <f t="shared" si="109"/>
        <v>0</v>
      </c>
      <c r="L229" s="15">
        <f t="shared" si="110"/>
        <v>-5</v>
      </c>
      <c r="M229" s="15">
        <f t="shared" si="111"/>
        <v>5</v>
      </c>
      <c r="N229" s="15">
        <f t="shared" si="112"/>
        <v>0</v>
      </c>
      <c r="O229" s="72"/>
      <c r="P229" s="17">
        <f t="shared" si="113"/>
        <v>-4.9949814492753593</v>
      </c>
      <c r="Q229" s="15">
        <f t="shared" si="114"/>
        <v>-5</v>
      </c>
      <c r="R229" s="72"/>
      <c r="S229" s="34">
        <f t="shared" si="115"/>
        <v>-14753.371999999981</v>
      </c>
      <c r="T229" s="34" t="e">
        <f t="shared" si="116"/>
        <v>#DIV/0!</v>
      </c>
      <c r="U229" s="34" t="e">
        <f t="shared" si="117"/>
        <v>#DIV/0!</v>
      </c>
      <c r="V229" s="31">
        <f t="shared" si="118"/>
        <v>19712</v>
      </c>
      <c r="W229" s="32" t="e">
        <f t="shared" si="119"/>
        <v>#DIV/0!</v>
      </c>
      <c r="X229" s="32" t="e">
        <f t="shared" si="120"/>
        <v>#DIV/0!</v>
      </c>
      <c r="Y229" s="32" t="e">
        <f t="shared" si="121"/>
        <v>#DIV/0!</v>
      </c>
      <c r="Z229" s="78" t="e">
        <f t="shared" si="122"/>
        <v>#DIV/0!</v>
      </c>
      <c r="AA229" s="15">
        <f>SUM(L$2:L277)-SUM(AB$2:AB277)</f>
        <v>-35190.371999999981</v>
      </c>
      <c r="AB229" s="84"/>
      <c r="AC229" s="40" t="e">
        <f t="shared" si="123"/>
        <v>#DIV/0!</v>
      </c>
      <c r="AD229" s="81" t="e">
        <f t="shared" si="124"/>
        <v>#DIV/0!</v>
      </c>
    </row>
    <row r="230" spans="1:30" x14ac:dyDescent="0.25">
      <c r="A230" s="403"/>
      <c r="B230" s="287"/>
      <c r="C230" s="323"/>
      <c r="D230" s="16"/>
      <c r="E230" s="15"/>
      <c r="F230" s="16">
        <f t="shared" si="104"/>
        <v>6900</v>
      </c>
      <c r="G230" s="17">
        <f t="shared" si="105"/>
        <v>4.9957060869565186</v>
      </c>
      <c r="H230" s="15">
        <f t="shared" si="106"/>
        <v>34470.371999999981</v>
      </c>
      <c r="I230" s="15">
        <f t="shared" si="107"/>
        <v>-34470.371999999981</v>
      </c>
      <c r="J230" s="33">
        <f t="shared" si="108"/>
        <v>-1</v>
      </c>
      <c r="K230" s="15">
        <f t="shared" si="109"/>
        <v>0</v>
      </c>
      <c r="L230" s="15">
        <f t="shared" si="110"/>
        <v>-5</v>
      </c>
      <c r="M230" s="15">
        <f t="shared" si="111"/>
        <v>5</v>
      </c>
      <c r="N230" s="15">
        <f t="shared" si="112"/>
        <v>0</v>
      </c>
      <c r="O230" s="72"/>
      <c r="P230" s="17">
        <f t="shared" si="113"/>
        <v>-4.9957060869565186</v>
      </c>
      <c r="Q230" s="15">
        <f t="shared" si="114"/>
        <v>-5</v>
      </c>
      <c r="R230" s="72"/>
      <c r="S230" s="34">
        <f t="shared" si="115"/>
        <v>-14758.371999999981</v>
      </c>
      <c r="T230" s="34" t="e">
        <f t="shared" si="116"/>
        <v>#DIV/0!</v>
      </c>
      <c r="U230" s="34" t="e">
        <f t="shared" si="117"/>
        <v>#DIV/0!</v>
      </c>
      <c r="V230" s="31">
        <f t="shared" si="118"/>
        <v>19712</v>
      </c>
      <c r="W230" s="32" t="e">
        <f t="shared" si="119"/>
        <v>#DIV/0!</v>
      </c>
      <c r="X230" s="32" t="e">
        <f t="shared" si="120"/>
        <v>#DIV/0!</v>
      </c>
      <c r="Y230" s="32" t="e">
        <f t="shared" si="121"/>
        <v>#DIV/0!</v>
      </c>
      <c r="Z230" s="78" t="e">
        <f t="shared" si="122"/>
        <v>#DIV/0!</v>
      </c>
      <c r="AA230" s="15">
        <f>SUM(L$2:L278)-SUM(AB$2:AB278)</f>
        <v>-35190.371999999981</v>
      </c>
      <c r="AB230" s="84"/>
      <c r="AC230" s="40" t="e">
        <f t="shared" si="123"/>
        <v>#DIV/0!</v>
      </c>
      <c r="AD230" s="81" t="e">
        <f t="shared" si="124"/>
        <v>#DIV/0!</v>
      </c>
    </row>
    <row r="231" spans="1:30" x14ac:dyDescent="0.25">
      <c r="A231" s="403"/>
      <c r="B231" s="287"/>
      <c r="C231" s="323"/>
      <c r="D231" s="16"/>
      <c r="E231" s="15"/>
      <c r="F231" s="16">
        <f t="shared" si="104"/>
        <v>6900</v>
      </c>
      <c r="G231" s="17">
        <f t="shared" si="105"/>
        <v>4.996430724637678</v>
      </c>
      <c r="H231" s="15">
        <f t="shared" si="106"/>
        <v>34475.371999999981</v>
      </c>
      <c r="I231" s="15">
        <f t="shared" si="107"/>
        <v>-34475.371999999981</v>
      </c>
      <c r="J231" s="33">
        <f t="shared" si="108"/>
        <v>-1</v>
      </c>
      <c r="K231" s="15">
        <f t="shared" si="109"/>
        <v>0</v>
      </c>
      <c r="L231" s="15">
        <f t="shared" si="110"/>
        <v>-5</v>
      </c>
      <c r="M231" s="15">
        <f t="shared" si="111"/>
        <v>5</v>
      </c>
      <c r="N231" s="15">
        <f t="shared" si="112"/>
        <v>0</v>
      </c>
      <c r="O231" s="72"/>
      <c r="P231" s="17">
        <f t="shared" si="113"/>
        <v>-4.996430724637678</v>
      </c>
      <c r="Q231" s="15">
        <f t="shared" si="114"/>
        <v>-5</v>
      </c>
      <c r="R231" s="72"/>
      <c r="S231" s="34">
        <f t="shared" si="115"/>
        <v>-14763.371999999981</v>
      </c>
      <c r="T231" s="34" t="e">
        <f t="shared" si="116"/>
        <v>#DIV/0!</v>
      </c>
      <c r="U231" s="34" t="e">
        <f t="shared" si="117"/>
        <v>#DIV/0!</v>
      </c>
      <c r="V231" s="31">
        <f t="shared" si="118"/>
        <v>19712</v>
      </c>
      <c r="W231" s="32" t="e">
        <f t="shared" si="119"/>
        <v>#DIV/0!</v>
      </c>
      <c r="X231" s="32" t="e">
        <f t="shared" si="120"/>
        <v>#DIV/0!</v>
      </c>
      <c r="Y231" s="32" t="e">
        <f t="shared" si="121"/>
        <v>#DIV/0!</v>
      </c>
      <c r="Z231" s="78" t="e">
        <f t="shared" si="122"/>
        <v>#DIV/0!</v>
      </c>
      <c r="AA231" s="15">
        <f>SUM(L$2:L279)-SUM(AB$2:AB279)</f>
        <v>-35190.371999999981</v>
      </c>
      <c r="AB231" s="84"/>
      <c r="AC231" s="40" t="e">
        <f t="shared" si="123"/>
        <v>#DIV/0!</v>
      </c>
      <c r="AD231" s="81" t="e">
        <f t="shared" si="124"/>
        <v>#DIV/0!</v>
      </c>
    </row>
    <row r="232" spans="1:30" x14ac:dyDescent="0.25">
      <c r="A232" s="403"/>
      <c r="B232" s="287"/>
      <c r="C232" s="323"/>
      <c r="D232" s="16"/>
      <c r="E232" s="15"/>
      <c r="F232" s="16">
        <f t="shared" si="104"/>
        <v>6900</v>
      </c>
      <c r="G232" s="17">
        <f t="shared" si="105"/>
        <v>4.9971553623188383</v>
      </c>
      <c r="H232" s="15">
        <f t="shared" si="106"/>
        <v>34480.371999999981</v>
      </c>
      <c r="I232" s="15">
        <f t="shared" si="107"/>
        <v>-34480.371999999981</v>
      </c>
      <c r="J232" s="33">
        <f t="shared" si="108"/>
        <v>-1</v>
      </c>
      <c r="K232" s="15">
        <f t="shared" si="109"/>
        <v>0</v>
      </c>
      <c r="L232" s="15">
        <f t="shared" si="110"/>
        <v>-5</v>
      </c>
      <c r="M232" s="15">
        <f t="shared" si="111"/>
        <v>5</v>
      </c>
      <c r="N232" s="15">
        <f t="shared" si="112"/>
        <v>0</v>
      </c>
      <c r="O232" s="72"/>
      <c r="P232" s="17">
        <f t="shared" si="113"/>
        <v>-4.9971553623188383</v>
      </c>
      <c r="Q232" s="15">
        <f t="shared" si="114"/>
        <v>-5</v>
      </c>
      <c r="R232" s="72"/>
      <c r="S232" s="34">
        <f t="shared" si="115"/>
        <v>-14768.371999999981</v>
      </c>
      <c r="T232" s="34" t="e">
        <f t="shared" si="116"/>
        <v>#DIV/0!</v>
      </c>
      <c r="U232" s="34" t="e">
        <f t="shared" si="117"/>
        <v>#DIV/0!</v>
      </c>
      <c r="V232" s="31">
        <f t="shared" si="118"/>
        <v>19712</v>
      </c>
      <c r="W232" s="32" t="e">
        <f t="shared" si="119"/>
        <v>#DIV/0!</v>
      </c>
      <c r="X232" s="32" t="e">
        <f t="shared" si="120"/>
        <v>#DIV/0!</v>
      </c>
      <c r="Y232" s="32" t="e">
        <f t="shared" si="121"/>
        <v>#DIV/0!</v>
      </c>
      <c r="Z232" s="78" t="e">
        <f t="shared" si="122"/>
        <v>#DIV/0!</v>
      </c>
      <c r="AA232" s="15">
        <f>SUM(L$2:L280)-SUM(AB$2:AB280)</f>
        <v>-35190.371999999981</v>
      </c>
      <c r="AB232" s="84"/>
      <c r="AC232" s="40" t="e">
        <f t="shared" si="123"/>
        <v>#DIV/0!</v>
      </c>
      <c r="AD232" s="81" t="e">
        <f t="shared" si="124"/>
        <v>#DIV/0!</v>
      </c>
    </row>
    <row r="233" spans="1:30" x14ac:dyDescent="0.25">
      <c r="A233" s="403"/>
      <c r="B233" s="287"/>
      <c r="C233" s="323"/>
      <c r="D233" s="16"/>
      <c r="E233" s="15"/>
      <c r="F233" s="16">
        <f t="shared" si="104"/>
        <v>6900</v>
      </c>
      <c r="G233" s="17">
        <f t="shared" si="105"/>
        <v>4.9978799999999977</v>
      </c>
      <c r="H233" s="15">
        <f t="shared" si="106"/>
        <v>34485.371999999981</v>
      </c>
      <c r="I233" s="15">
        <f t="shared" si="107"/>
        <v>-34485.371999999981</v>
      </c>
      <c r="J233" s="33">
        <f t="shared" si="108"/>
        <v>-1</v>
      </c>
      <c r="K233" s="15">
        <f t="shared" si="109"/>
        <v>0</v>
      </c>
      <c r="L233" s="15">
        <f t="shared" si="110"/>
        <v>-5</v>
      </c>
      <c r="M233" s="15">
        <f t="shared" si="111"/>
        <v>5</v>
      </c>
      <c r="N233" s="15">
        <f t="shared" si="112"/>
        <v>0</v>
      </c>
      <c r="O233" s="72"/>
      <c r="P233" s="17">
        <f t="shared" si="113"/>
        <v>-4.9978799999999977</v>
      </c>
      <c r="Q233" s="15">
        <f t="shared" si="114"/>
        <v>-5</v>
      </c>
      <c r="R233" s="72"/>
      <c r="S233" s="34">
        <f t="shared" si="115"/>
        <v>-14773.371999999981</v>
      </c>
      <c r="T233" s="34" t="e">
        <f t="shared" si="116"/>
        <v>#DIV/0!</v>
      </c>
      <c r="U233" s="34" t="e">
        <f t="shared" si="117"/>
        <v>#DIV/0!</v>
      </c>
      <c r="V233" s="31">
        <f t="shared" si="118"/>
        <v>19712</v>
      </c>
      <c r="W233" s="32" t="e">
        <f t="shared" si="119"/>
        <v>#DIV/0!</v>
      </c>
      <c r="X233" s="32" t="e">
        <f t="shared" si="120"/>
        <v>#DIV/0!</v>
      </c>
      <c r="Y233" s="32" t="e">
        <f t="shared" si="121"/>
        <v>#DIV/0!</v>
      </c>
      <c r="Z233" s="78" t="e">
        <f t="shared" si="122"/>
        <v>#DIV/0!</v>
      </c>
      <c r="AA233" s="15">
        <f>SUM(L$2:L281)-SUM(AB$2:AB281)</f>
        <v>-35190.371999999981</v>
      </c>
      <c r="AB233" s="84"/>
      <c r="AC233" s="40" t="e">
        <f t="shared" si="123"/>
        <v>#DIV/0!</v>
      </c>
      <c r="AD233" s="81" t="e">
        <f t="shared" si="124"/>
        <v>#DIV/0!</v>
      </c>
    </row>
    <row r="234" spans="1:30" x14ac:dyDescent="0.25">
      <c r="A234" s="403"/>
      <c r="B234" s="287"/>
      <c r="C234" s="323"/>
      <c r="D234" s="16"/>
      <c r="E234" s="15"/>
      <c r="F234" s="16">
        <f t="shared" si="104"/>
        <v>6900</v>
      </c>
      <c r="G234" s="17">
        <f t="shared" si="105"/>
        <v>4.998604637681157</v>
      </c>
      <c r="H234" s="15">
        <f t="shared" si="106"/>
        <v>34490.371999999981</v>
      </c>
      <c r="I234" s="15">
        <f t="shared" si="107"/>
        <v>-34490.371999999981</v>
      </c>
      <c r="J234" s="33">
        <f t="shared" si="108"/>
        <v>-1</v>
      </c>
      <c r="K234" s="15">
        <f t="shared" si="109"/>
        <v>0</v>
      </c>
      <c r="L234" s="15">
        <f t="shared" si="110"/>
        <v>-5</v>
      </c>
      <c r="M234" s="15">
        <f t="shared" si="111"/>
        <v>5</v>
      </c>
      <c r="N234" s="15">
        <f t="shared" si="112"/>
        <v>0</v>
      </c>
      <c r="O234" s="72"/>
      <c r="P234" s="17">
        <f t="shared" si="113"/>
        <v>-4.998604637681157</v>
      </c>
      <c r="Q234" s="15">
        <f t="shared" si="114"/>
        <v>-5</v>
      </c>
      <c r="R234" s="72"/>
      <c r="S234" s="34">
        <f t="shared" si="115"/>
        <v>-14778.371999999981</v>
      </c>
      <c r="T234" s="34" t="e">
        <f t="shared" si="116"/>
        <v>#DIV/0!</v>
      </c>
      <c r="U234" s="34" t="e">
        <f t="shared" si="117"/>
        <v>#DIV/0!</v>
      </c>
      <c r="V234" s="31">
        <f t="shared" si="118"/>
        <v>19712</v>
      </c>
      <c r="W234" s="32" t="e">
        <f t="shared" si="119"/>
        <v>#DIV/0!</v>
      </c>
      <c r="X234" s="32" t="e">
        <f t="shared" si="120"/>
        <v>#DIV/0!</v>
      </c>
      <c r="Y234" s="32" t="e">
        <f t="shared" si="121"/>
        <v>#DIV/0!</v>
      </c>
      <c r="Z234" s="78" t="e">
        <f t="shared" si="122"/>
        <v>#DIV/0!</v>
      </c>
      <c r="AA234" s="15">
        <f>SUM(L$2:L282)-SUM(AB$2:AB282)</f>
        <v>-35190.371999999981</v>
      </c>
      <c r="AB234" s="84"/>
      <c r="AC234" s="40" t="e">
        <f t="shared" si="123"/>
        <v>#DIV/0!</v>
      </c>
      <c r="AD234" s="81" t="e">
        <f t="shared" si="124"/>
        <v>#DIV/0!</v>
      </c>
    </row>
    <row r="235" spans="1:30" x14ac:dyDescent="0.25">
      <c r="A235" s="403"/>
      <c r="B235" s="287"/>
      <c r="C235" s="323"/>
      <c r="D235" s="16"/>
      <c r="E235" s="15"/>
      <c r="F235" s="16">
        <f t="shared" si="104"/>
        <v>6900</v>
      </c>
      <c r="G235" s="17">
        <f t="shared" si="105"/>
        <v>4.9993292753623164</v>
      </c>
      <c r="H235" s="15">
        <f t="shared" si="106"/>
        <v>34495.371999999981</v>
      </c>
      <c r="I235" s="15">
        <f t="shared" si="107"/>
        <v>-34495.371999999981</v>
      </c>
      <c r="J235" s="33">
        <f t="shared" si="108"/>
        <v>-1</v>
      </c>
      <c r="K235" s="15">
        <f t="shared" si="109"/>
        <v>0</v>
      </c>
      <c r="L235" s="15">
        <f t="shared" si="110"/>
        <v>-5</v>
      </c>
      <c r="M235" s="15">
        <f t="shared" si="111"/>
        <v>5</v>
      </c>
      <c r="N235" s="15">
        <f t="shared" si="112"/>
        <v>0</v>
      </c>
      <c r="O235" s="72"/>
      <c r="P235" s="17">
        <f t="shared" si="113"/>
        <v>-4.9993292753623164</v>
      </c>
      <c r="Q235" s="15">
        <f t="shared" si="114"/>
        <v>-5</v>
      </c>
      <c r="R235" s="72"/>
      <c r="S235" s="34">
        <f t="shared" si="115"/>
        <v>-14783.371999999981</v>
      </c>
      <c r="T235" s="34" t="e">
        <f t="shared" si="116"/>
        <v>#DIV/0!</v>
      </c>
      <c r="U235" s="34" t="e">
        <f t="shared" si="117"/>
        <v>#DIV/0!</v>
      </c>
      <c r="V235" s="31">
        <f t="shared" si="118"/>
        <v>19712</v>
      </c>
      <c r="W235" s="32" t="e">
        <f t="shared" si="119"/>
        <v>#DIV/0!</v>
      </c>
      <c r="X235" s="32" t="e">
        <f t="shared" si="120"/>
        <v>#DIV/0!</v>
      </c>
      <c r="Y235" s="32" t="e">
        <f t="shared" si="121"/>
        <v>#DIV/0!</v>
      </c>
      <c r="Z235" s="78" t="e">
        <f t="shared" si="122"/>
        <v>#DIV/0!</v>
      </c>
      <c r="AA235" s="15">
        <f>SUM(L$2:L283)-SUM(AB$2:AB283)</f>
        <v>-35190.371999999981</v>
      </c>
      <c r="AB235" s="84"/>
      <c r="AC235" s="40" t="e">
        <f t="shared" si="123"/>
        <v>#DIV/0!</v>
      </c>
      <c r="AD235" s="81" t="e">
        <f t="shared" si="124"/>
        <v>#DIV/0!</v>
      </c>
    </row>
    <row r="236" spans="1:30" x14ac:dyDescent="0.25">
      <c r="A236" s="403"/>
      <c r="B236" s="287"/>
      <c r="C236" s="323"/>
      <c r="D236" s="16"/>
      <c r="E236" s="15"/>
      <c r="F236" s="16">
        <f t="shared" si="104"/>
        <v>6900</v>
      </c>
      <c r="G236" s="17">
        <f t="shared" si="105"/>
        <v>5.0000539130434758</v>
      </c>
      <c r="H236" s="15">
        <f t="shared" si="106"/>
        <v>34500.371999999981</v>
      </c>
      <c r="I236" s="15">
        <f t="shared" si="107"/>
        <v>-34500.371999999981</v>
      </c>
      <c r="J236" s="33">
        <f t="shared" si="108"/>
        <v>-1</v>
      </c>
      <c r="K236" s="15">
        <f t="shared" si="109"/>
        <v>0</v>
      </c>
      <c r="L236" s="15">
        <f t="shared" si="110"/>
        <v>-5</v>
      </c>
      <c r="M236" s="15">
        <f t="shared" si="111"/>
        <v>5</v>
      </c>
      <c r="N236" s="15">
        <f t="shared" si="112"/>
        <v>0</v>
      </c>
      <c r="O236" s="72"/>
      <c r="P236" s="17">
        <f t="shared" si="113"/>
        <v>-5.0000539130434758</v>
      </c>
      <c r="Q236" s="15">
        <f t="shared" si="114"/>
        <v>-5</v>
      </c>
      <c r="R236" s="72"/>
      <c r="S236" s="34">
        <f t="shared" si="115"/>
        <v>-14788.371999999981</v>
      </c>
      <c r="T236" s="34" t="e">
        <f t="shared" si="116"/>
        <v>#DIV/0!</v>
      </c>
      <c r="U236" s="34" t="e">
        <f t="shared" si="117"/>
        <v>#DIV/0!</v>
      </c>
      <c r="V236" s="31">
        <f t="shared" si="118"/>
        <v>19712</v>
      </c>
      <c r="W236" s="32" t="e">
        <f t="shared" si="119"/>
        <v>#DIV/0!</v>
      </c>
      <c r="X236" s="32" t="e">
        <f t="shared" si="120"/>
        <v>#DIV/0!</v>
      </c>
      <c r="Y236" s="32" t="e">
        <f t="shared" si="121"/>
        <v>#DIV/0!</v>
      </c>
      <c r="Z236" s="78" t="e">
        <f t="shared" si="122"/>
        <v>#DIV/0!</v>
      </c>
      <c r="AA236" s="15">
        <f>SUM(L$2:L284)-SUM(AB$2:AB284)</f>
        <v>-35190.371999999981</v>
      </c>
      <c r="AB236" s="84"/>
      <c r="AC236" s="40" t="e">
        <f t="shared" si="123"/>
        <v>#DIV/0!</v>
      </c>
      <c r="AD236" s="81" t="e">
        <f t="shared" si="124"/>
        <v>#DIV/0!</v>
      </c>
    </row>
    <row r="237" spans="1:30" x14ac:dyDescent="0.25">
      <c r="A237" s="403"/>
      <c r="B237" s="287"/>
      <c r="C237" s="323"/>
      <c r="D237" s="16"/>
      <c r="E237" s="15"/>
      <c r="F237" s="16">
        <f t="shared" si="104"/>
        <v>6900</v>
      </c>
      <c r="G237" s="17">
        <f t="shared" si="105"/>
        <v>5.0007785507246352</v>
      </c>
      <c r="H237" s="15">
        <f t="shared" si="106"/>
        <v>34505.371999999981</v>
      </c>
      <c r="I237" s="15">
        <f t="shared" si="107"/>
        <v>-34505.371999999981</v>
      </c>
      <c r="J237" s="33">
        <f t="shared" si="108"/>
        <v>-1</v>
      </c>
      <c r="K237" s="15">
        <f t="shared" si="109"/>
        <v>0</v>
      </c>
      <c r="L237" s="15">
        <f t="shared" si="110"/>
        <v>-5</v>
      </c>
      <c r="M237" s="15">
        <f t="shared" si="111"/>
        <v>5</v>
      </c>
      <c r="N237" s="15">
        <f t="shared" si="112"/>
        <v>0</v>
      </c>
      <c r="O237" s="72"/>
      <c r="P237" s="17">
        <f t="shared" si="113"/>
        <v>-5.0007785507246352</v>
      </c>
      <c r="Q237" s="15">
        <f t="shared" si="114"/>
        <v>-5</v>
      </c>
      <c r="R237" s="72"/>
      <c r="S237" s="34">
        <f t="shared" si="115"/>
        <v>-14793.371999999981</v>
      </c>
      <c r="T237" s="34" t="e">
        <f t="shared" si="116"/>
        <v>#DIV/0!</v>
      </c>
      <c r="U237" s="34" t="e">
        <f t="shared" si="117"/>
        <v>#DIV/0!</v>
      </c>
      <c r="V237" s="31">
        <f t="shared" si="118"/>
        <v>19712</v>
      </c>
      <c r="W237" s="32" t="e">
        <f t="shared" si="119"/>
        <v>#DIV/0!</v>
      </c>
      <c r="X237" s="32" t="e">
        <f t="shared" si="120"/>
        <v>#DIV/0!</v>
      </c>
      <c r="Y237" s="32" t="e">
        <f t="shared" si="121"/>
        <v>#DIV/0!</v>
      </c>
      <c r="Z237" s="78" t="e">
        <f t="shared" si="122"/>
        <v>#DIV/0!</v>
      </c>
      <c r="AA237" s="15">
        <f>SUM(L$2:L285)-SUM(AB$2:AB285)</f>
        <v>-35190.371999999981</v>
      </c>
      <c r="AB237" s="84"/>
      <c r="AC237" s="40" t="e">
        <f t="shared" si="123"/>
        <v>#DIV/0!</v>
      </c>
      <c r="AD237" s="81" t="e">
        <f t="shared" si="124"/>
        <v>#DIV/0!</v>
      </c>
    </row>
    <row r="238" spans="1:30" x14ac:dyDescent="0.25">
      <c r="A238" s="403"/>
      <c r="B238" s="287"/>
      <c r="C238" s="323"/>
      <c r="D238" s="16"/>
      <c r="E238" s="15"/>
      <c r="F238" s="16">
        <f t="shared" si="104"/>
        <v>6900</v>
      </c>
      <c r="G238" s="17">
        <f t="shared" si="105"/>
        <v>5.0015031884057946</v>
      </c>
      <c r="H238" s="15">
        <f t="shared" si="106"/>
        <v>34510.371999999981</v>
      </c>
      <c r="I238" s="15">
        <f t="shared" si="107"/>
        <v>-34510.371999999981</v>
      </c>
      <c r="J238" s="33">
        <f t="shared" si="108"/>
        <v>-1</v>
      </c>
      <c r="K238" s="15">
        <f t="shared" si="109"/>
        <v>0</v>
      </c>
      <c r="L238" s="15">
        <f t="shared" si="110"/>
        <v>-5</v>
      </c>
      <c r="M238" s="15">
        <f t="shared" si="111"/>
        <v>5</v>
      </c>
      <c r="N238" s="15">
        <f t="shared" si="112"/>
        <v>0</v>
      </c>
      <c r="O238" s="72"/>
      <c r="P238" s="17">
        <f t="shared" si="113"/>
        <v>-5.0015031884057946</v>
      </c>
      <c r="Q238" s="15">
        <f t="shared" si="114"/>
        <v>-5</v>
      </c>
      <c r="R238" s="72"/>
      <c r="S238" s="34">
        <f t="shared" si="115"/>
        <v>-14798.371999999981</v>
      </c>
      <c r="T238" s="34" t="e">
        <f t="shared" si="116"/>
        <v>#DIV/0!</v>
      </c>
      <c r="U238" s="34" t="e">
        <f t="shared" si="117"/>
        <v>#DIV/0!</v>
      </c>
      <c r="V238" s="31">
        <f t="shared" si="118"/>
        <v>19712</v>
      </c>
      <c r="W238" s="32" t="e">
        <f t="shared" si="119"/>
        <v>#DIV/0!</v>
      </c>
      <c r="X238" s="32" t="e">
        <f t="shared" si="120"/>
        <v>#DIV/0!</v>
      </c>
      <c r="Y238" s="32" t="e">
        <f t="shared" si="121"/>
        <v>#DIV/0!</v>
      </c>
      <c r="Z238" s="78" t="e">
        <f t="shared" si="122"/>
        <v>#DIV/0!</v>
      </c>
      <c r="AA238" s="15">
        <f>SUM(L$2:L286)-SUM(AB$2:AB286)</f>
        <v>-35190.371999999981</v>
      </c>
      <c r="AB238" s="84"/>
      <c r="AC238" s="40" t="e">
        <f t="shared" si="123"/>
        <v>#DIV/0!</v>
      </c>
      <c r="AD238" s="81" t="e">
        <f t="shared" si="124"/>
        <v>#DIV/0!</v>
      </c>
    </row>
    <row r="239" spans="1:30" x14ac:dyDescent="0.25">
      <c r="A239" s="403"/>
      <c r="B239" s="287"/>
      <c r="C239" s="323"/>
      <c r="D239" s="16"/>
      <c r="E239" s="15"/>
      <c r="F239" s="16">
        <f t="shared" si="104"/>
        <v>6900</v>
      </c>
      <c r="G239" s="17">
        <f t="shared" si="105"/>
        <v>5.0022278260869539</v>
      </c>
      <c r="H239" s="15">
        <f t="shared" si="106"/>
        <v>34515.371999999981</v>
      </c>
      <c r="I239" s="15">
        <f t="shared" si="107"/>
        <v>-34515.371999999981</v>
      </c>
      <c r="J239" s="33">
        <f t="shared" si="108"/>
        <v>-1</v>
      </c>
      <c r="K239" s="15">
        <f t="shared" si="109"/>
        <v>0</v>
      </c>
      <c r="L239" s="15">
        <f t="shared" si="110"/>
        <v>-5</v>
      </c>
      <c r="M239" s="15">
        <f t="shared" si="111"/>
        <v>5</v>
      </c>
      <c r="N239" s="15">
        <f t="shared" si="112"/>
        <v>0</v>
      </c>
      <c r="O239" s="72"/>
      <c r="P239" s="17">
        <f t="shared" si="113"/>
        <v>-5.0022278260869539</v>
      </c>
      <c r="Q239" s="15">
        <f t="shared" si="114"/>
        <v>-5</v>
      </c>
      <c r="R239" s="72"/>
      <c r="S239" s="34">
        <f t="shared" si="115"/>
        <v>-14803.371999999981</v>
      </c>
      <c r="T239" s="34" t="e">
        <f t="shared" si="116"/>
        <v>#DIV/0!</v>
      </c>
      <c r="U239" s="34" t="e">
        <f t="shared" si="117"/>
        <v>#DIV/0!</v>
      </c>
      <c r="V239" s="31">
        <f t="shared" si="118"/>
        <v>19712</v>
      </c>
      <c r="W239" s="32" t="e">
        <f t="shared" si="119"/>
        <v>#DIV/0!</v>
      </c>
      <c r="X239" s="32" t="e">
        <f t="shared" si="120"/>
        <v>#DIV/0!</v>
      </c>
      <c r="Y239" s="32" t="e">
        <f t="shared" si="121"/>
        <v>#DIV/0!</v>
      </c>
      <c r="Z239" s="78" t="e">
        <f t="shared" si="122"/>
        <v>#DIV/0!</v>
      </c>
      <c r="AA239" s="15">
        <f>SUM(L$2:L287)-SUM(AB$2:AB287)</f>
        <v>-35190.371999999981</v>
      </c>
      <c r="AB239" s="84"/>
      <c r="AC239" s="40" t="e">
        <f t="shared" si="123"/>
        <v>#DIV/0!</v>
      </c>
      <c r="AD239" s="81" t="e">
        <f t="shared" si="124"/>
        <v>#DIV/0!</v>
      </c>
    </row>
    <row r="240" spans="1:30" x14ac:dyDescent="0.25">
      <c r="A240" s="403"/>
      <c r="B240" s="287"/>
      <c r="C240" s="323"/>
      <c r="D240" s="16"/>
      <c r="E240" s="15"/>
      <c r="F240" s="16">
        <f t="shared" si="104"/>
        <v>6900</v>
      </c>
      <c r="G240" s="17">
        <f t="shared" si="105"/>
        <v>5.0029524637681133</v>
      </c>
      <c r="H240" s="15">
        <f t="shared" si="106"/>
        <v>34520.371999999981</v>
      </c>
      <c r="I240" s="15">
        <f t="shared" si="107"/>
        <v>-34520.371999999981</v>
      </c>
      <c r="J240" s="33">
        <f t="shared" si="108"/>
        <v>-1</v>
      </c>
      <c r="K240" s="15">
        <f t="shared" si="109"/>
        <v>0</v>
      </c>
      <c r="L240" s="15">
        <f t="shared" si="110"/>
        <v>-5</v>
      </c>
      <c r="M240" s="15">
        <f t="shared" si="111"/>
        <v>5</v>
      </c>
      <c r="N240" s="15">
        <f t="shared" si="112"/>
        <v>0</v>
      </c>
      <c r="O240" s="72"/>
      <c r="P240" s="17">
        <f t="shared" si="113"/>
        <v>-5.0029524637681133</v>
      </c>
      <c r="Q240" s="15">
        <f t="shared" si="114"/>
        <v>-5</v>
      </c>
      <c r="R240" s="72"/>
      <c r="S240" s="34">
        <f t="shared" si="115"/>
        <v>-14808.371999999981</v>
      </c>
      <c r="T240" s="34" t="e">
        <f t="shared" si="116"/>
        <v>#DIV/0!</v>
      </c>
      <c r="U240" s="34" t="e">
        <f t="shared" si="117"/>
        <v>#DIV/0!</v>
      </c>
      <c r="V240" s="31">
        <f t="shared" si="118"/>
        <v>19712</v>
      </c>
      <c r="W240" s="32" t="e">
        <f t="shared" si="119"/>
        <v>#DIV/0!</v>
      </c>
      <c r="X240" s="32" t="e">
        <f t="shared" si="120"/>
        <v>#DIV/0!</v>
      </c>
      <c r="Y240" s="32" t="e">
        <f t="shared" si="121"/>
        <v>#DIV/0!</v>
      </c>
      <c r="Z240" s="78" t="e">
        <f t="shared" si="122"/>
        <v>#DIV/0!</v>
      </c>
      <c r="AA240" s="15">
        <f>SUM(L$2:L288)-SUM(AB$2:AB288)</f>
        <v>-35190.371999999981</v>
      </c>
      <c r="AB240" s="84"/>
      <c r="AC240" s="40" t="e">
        <f t="shared" si="123"/>
        <v>#DIV/0!</v>
      </c>
      <c r="AD240" s="81" t="e">
        <f t="shared" si="124"/>
        <v>#DIV/0!</v>
      </c>
    </row>
    <row r="241" spans="1:30" x14ac:dyDescent="0.25">
      <c r="A241" s="403"/>
      <c r="B241" s="287"/>
      <c r="C241" s="323"/>
      <c r="D241" s="16"/>
      <c r="E241" s="15"/>
      <c r="F241" s="16">
        <f t="shared" si="104"/>
        <v>6900</v>
      </c>
      <c r="G241" s="17">
        <f t="shared" si="105"/>
        <v>5.0036771014492727</v>
      </c>
      <c r="H241" s="15">
        <f t="shared" si="106"/>
        <v>34525.371999999981</v>
      </c>
      <c r="I241" s="15">
        <f t="shared" si="107"/>
        <v>-34525.371999999981</v>
      </c>
      <c r="J241" s="33">
        <f t="shared" si="108"/>
        <v>-1</v>
      </c>
      <c r="K241" s="15">
        <f t="shared" si="109"/>
        <v>0</v>
      </c>
      <c r="L241" s="15">
        <f t="shared" si="110"/>
        <v>-5</v>
      </c>
      <c r="M241" s="15">
        <f t="shared" si="111"/>
        <v>5</v>
      </c>
      <c r="N241" s="15">
        <f t="shared" si="112"/>
        <v>0</v>
      </c>
      <c r="O241" s="72"/>
      <c r="P241" s="17">
        <f t="shared" si="113"/>
        <v>-5.0036771014492727</v>
      </c>
      <c r="Q241" s="15">
        <f t="shared" si="114"/>
        <v>-5</v>
      </c>
      <c r="R241" s="72"/>
      <c r="S241" s="34">
        <f t="shared" si="115"/>
        <v>-14813.371999999981</v>
      </c>
      <c r="T241" s="34" t="e">
        <f t="shared" si="116"/>
        <v>#DIV/0!</v>
      </c>
      <c r="U241" s="34" t="e">
        <f t="shared" si="117"/>
        <v>#DIV/0!</v>
      </c>
      <c r="V241" s="31">
        <f t="shared" si="118"/>
        <v>19712</v>
      </c>
      <c r="W241" s="32" t="e">
        <f t="shared" si="119"/>
        <v>#DIV/0!</v>
      </c>
      <c r="X241" s="32" t="e">
        <f t="shared" si="120"/>
        <v>#DIV/0!</v>
      </c>
      <c r="Y241" s="32" t="e">
        <f t="shared" si="121"/>
        <v>#DIV/0!</v>
      </c>
      <c r="Z241" s="78" t="e">
        <f t="shared" si="122"/>
        <v>#DIV/0!</v>
      </c>
      <c r="AA241" s="15">
        <f>SUM(L$2:L289)-SUM(AB$2:AB289)</f>
        <v>-35190.371999999981</v>
      </c>
      <c r="AB241" s="84"/>
      <c r="AC241" s="40" t="e">
        <f t="shared" si="123"/>
        <v>#DIV/0!</v>
      </c>
      <c r="AD241" s="81" t="e">
        <f t="shared" si="124"/>
        <v>#DIV/0!</v>
      </c>
    </row>
    <row r="242" spans="1:30" x14ac:dyDescent="0.25">
      <c r="A242" s="403"/>
      <c r="B242" s="287"/>
      <c r="C242" s="323"/>
      <c r="D242" s="16"/>
      <c r="E242" s="15"/>
      <c r="F242" s="16">
        <f t="shared" si="104"/>
        <v>6900</v>
      </c>
      <c r="G242" s="17">
        <f t="shared" si="105"/>
        <v>5.0044017391304321</v>
      </c>
      <c r="H242" s="15">
        <f t="shared" si="106"/>
        <v>34530.371999999981</v>
      </c>
      <c r="I242" s="15">
        <f t="shared" si="107"/>
        <v>-34530.371999999981</v>
      </c>
      <c r="J242" s="33">
        <f t="shared" si="108"/>
        <v>-1</v>
      </c>
      <c r="K242" s="15">
        <f t="shared" si="109"/>
        <v>0</v>
      </c>
      <c r="L242" s="15">
        <f t="shared" si="110"/>
        <v>-5</v>
      </c>
      <c r="M242" s="15">
        <f t="shared" si="111"/>
        <v>5</v>
      </c>
      <c r="N242" s="15">
        <f t="shared" si="112"/>
        <v>0</v>
      </c>
      <c r="O242" s="72"/>
      <c r="P242" s="17">
        <f t="shared" si="113"/>
        <v>-5.0044017391304321</v>
      </c>
      <c r="Q242" s="15">
        <f t="shared" si="114"/>
        <v>-5</v>
      </c>
      <c r="R242" s="72"/>
      <c r="S242" s="34">
        <f t="shared" si="115"/>
        <v>-14818.371999999981</v>
      </c>
      <c r="T242" s="34" t="e">
        <f t="shared" si="116"/>
        <v>#DIV/0!</v>
      </c>
      <c r="U242" s="34" t="e">
        <f t="shared" si="117"/>
        <v>#DIV/0!</v>
      </c>
      <c r="V242" s="31">
        <f t="shared" si="118"/>
        <v>19712</v>
      </c>
      <c r="W242" s="32" t="e">
        <f t="shared" si="119"/>
        <v>#DIV/0!</v>
      </c>
      <c r="X242" s="32" t="e">
        <f t="shared" si="120"/>
        <v>#DIV/0!</v>
      </c>
      <c r="Y242" s="32" t="e">
        <f t="shared" si="121"/>
        <v>#DIV/0!</v>
      </c>
      <c r="Z242" s="78" t="e">
        <f t="shared" si="122"/>
        <v>#DIV/0!</v>
      </c>
      <c r="AA242" s="15">
        <f>SUM(L$2:L290)-SUM(AB$2:AB290)</f>
        <v>-35190.371999999981</v>
      </c>
      <c r="AB242" s="84"/>
      <c r="AC242" s="40" t="e">
        <f t="shared" si="123"/>
        <v>#DIV/0!</v>
      </c>
      <c r="AD242" s="81" t="e">
        <f t="shared" si="124"/>
        <v>#DIV/0!</v>
      </c>
    </row>
    <row r="243" spans="1:30" x14ac:dyDescent="0.25">
      <c r="A243" s="403"/>
      <c r="B243" s="287"/>
      <c r="C243" s="323"/>
      <c r="D243" s="16"/>
      <c r="E243" s="15"/>
      <c r="F243" s="16">
        <f t="shared" si="104"/>
        <v>6900</v>
      </c>
      <c r="G243" s="17">
        <f t="shared" si="105"/>
        <v>5.0051263768115914</v>
      </c>
      <c r="H243" s="15">
        <f t="shared" si="106"/>
        <v>34535.371999999981</v>
      </c>
      <c r="I243" s="15">
        <f t="shared" si="107"/>
        <v>-34535.371999999981</v>
      </c>
      <c r="J243" s="33">
        <f t="shared" si="108"/>
        <v>-1</v>
      </c>
      <c r="K243" s="15">
        <f t="shared" si="109"/>
        <v>0</v>
      </c>
      <c r="L243" s="15">
        <f t="shared" si="110"/>
        <v>-5</v>
      </c>
      <c r="M243" s="15">
        <f t="shared" si="111"/>
        <v>5</v>
      </c>
      <c r="N243" s="15">
        <f t="shared" si="112"/>
        <v>0</v>
      </c>
      <c r="O243" s="72"/>
      <c r="P243" s="17">
        <f t="shared" si="113"/>
        <v>-5.0051263768115914</v>
      </c>
      <c r="Q243" s="15">
        <f t="shared" si="114"/>
        <v>-5</v>
      </c>
      <c r="R243" s="72"/>
      <c r="S243" s="34">
        <f t="shared" si="115"/>
        <v>-14823.371999999981</v>
      </c>
      <c r="T243" s="34" t="e">
        <f t="shared" si="116"/>
        <v>#DIV/0!</v>
      </c>
      <c r="U243" s="34" t="e">
        <f t="shared" si="117"/>
        <v>#DIV/0!</v>
      </c>
      <c r="V243" s="31">
        <f t="shared" si="118"/>
        <v>19712</v>
      </c>
      <c r="W243" s="32" t="e">
        <f t="shared" si="119"/>
        <v>#DIV/0!</v>
      </c>
      <c r="X243" s="32" t="e">
        <f t="shared" si="120"/>
        <v>#DIV/0!</v>
      </c>
      <c r="Y243" s="32" t="e">
        <f t="shared" si="121"/>
        <v>#DIV/0!</v>
      </c>
      <c r="Z243" s="78" t="e">
        <f t="shared" si="122"/>
        <v>#DIV/0!</v>
      </c>
      <c r="AA243" s="15">
        <f>SUM(L$2:L291)-SUM(AB$2:AB291)</f>
        <v>-35190.371999999981</v>
      </c>
      <c r="AB243" s="84"/>
      <c r="AC243" s="40" t="e">
        <f t="shared" si="123"/>
        <v>#DIV/0!</v>
      </c>
      <c r="AD243" s="81" t="e">
        <f t="shared" si="124"/>
        <v>#DIV/0!</v>
      </c>
    </row>
    <row r="244" spans="1:30" x14ac:dyDescent="0.25">
      <c r="A244" s="403"/>
      <c r="B244" s="287"/>
      <c r="C244" s="323"/>
      <c r="D244" s="16"/>
      <c r="E244" s="15"/>
      <c r="F244" s="16">
        <f t="shared" si="104"/>
        <v>6900</v>
      </c>
      <c r="G244" s="17">
        <f t="shared" si="105"/>
        <v>5.0058510144927508</v>
      </c>
      <c r="H244" s="15">
        <f t="shared" si="106"/>
        <v>34540.371999999981</v>
      </c>
      <c r="I244" s="15">
        <f t="shared" si="107"/>
        <v>-34540.371999999981</v>
      </c>
      <c r="J244" s="33">
        <f t="shared" si="108"/>
        <v>-1</v>
      </c>
      <c r="K244" s="15">
        <f t="shared" si="109"/>
        <v>0</v>
      </c>
      <c r="L244" s="15">
        <f t="shared" si="110"/>
        <v>-5</v>
      </c>
      <c r="M244" s="15">
        <f t="shared" si="111"/>
        <v>5</v>
      </c>
      <c r="N244" s="15">
        <f t="shared" si="112"/>
        <v>0</v>
      </c>
      <c r="O244" s="72"/>
      <c r="P244" s="17">
        <f t="shared" si="113"/>
        <v>-5.0058510144927508</v>
      </c>
      <c r="Q244" s="15">
        <f t="shared" si="114"/>
        <v>-5</v>
      </c>
      <c r="R244" s="72"/>
      <c r="S244" s="34">
        <f t="shared" si="115"/>
        <v>-14828.371999999981</v>
      </c>
      <c r="T244" s="34" t="e">
        <f t="shared" si="116"/>
        <v>#DIV/0!</v>
      </c>
      <c r="U244" s="34" t="e">
        <f t="shared" si="117"/>
        <v>#DIV/0!</v>
      </c>
      <c r="V244" s="31">
        <f t="shared" si="118"/>
        <v>19712</v>
      </c>
      <c r="W244" s="32" t="e">
        <f t="shared" si="119"/>
        <v>#DIV/0!</v>
      </c>
      <c r="X244" s="32" t="e">
        <f t="shared" si="120"/>
        <v>#DIV/0!</v>
      </c>
      <c r="Y244" s="32" t="e">
        <f t="shared" si="121"/>
        <v>#DIV/0!</v>
      </c>
      <c r="Z244" s="78" t="e">
        <f t="shared" si="122"/>
        <v>#DIV/0!</v>
      </c>
      <c r="AA244" s="15">
        <f>SUM(L$2:L292)-SUM(AB$2:AB292)</f>
        <v>-35190.371999999981</v>
      </c>
      <c r="AB244" s="84"/>
      <c r="AC244" s="40" t="e">
        <f t="shared" si="123"/>
        <v>#DIV/0!</v>
      </c>
      <c r="AD244" s="81" t="e">
        <f t="shared" si="124"/>
        <v>#DIV/0!</v>
      </c>
    </row>
    <row r="245" spans="1:30" x14ac:dyDescent="0.25">
      <c r="A245" s="403"/>
      <c r="B245" s="287"/>
      <c r="C245" s="323"/>
      <c r="D245" s="16"/>
      <c r="E245" s="15"/>
      <c r="F245" s="16">
        <f t="shared" si="104"/>
        <v>6900</v>
      </c>
      <c r="G245" s="17">
        <f t="shared" si="105"/>
        <v>5.0065756521739102</v>
      </c>
      <c r="H245" s="15">
        <f t="shared" si="106"/>
        <v>34545.371999999981</v>
      </c>
      <c r="I245" s="15">
        <f t="shared" si="107"/>
        <v>-34545.371999999981</v>
      </c>
      <c r="J245" s="33">
        <f t="shared" si="108"/>
        <v>-1</v>
      </c>
      <c r="K245" s="15">
        <f t="shared" si="109"/>
        <v>0</v>
      </c>
      <c r="L245" s="15">
        <f t="shared" si="110"/>
        <v>-5</v>
      </c>
      <c r="M245" s="15">
        <f t="shared" si="111"/>
        <v>5</v>
      </c>
      <c r="N245" s="15">
        <f t="shared" si="112"/>
        <v>0</v>
      </c>
      <c r="O245" s="72"/>
      <c r="P245" s="17">
        <f t="shared" si="113"/>
        <v>-5.0065756521739102</v>
      </c>
      <c r="Q245" s="15">
        <f t="shared" si="114"/>
        <v>-5</v>
      </c>
      <c r="R245" s="72"/>
      <c r="S245" s="34">
        <f t="shared" si="115"/>
        <v>-14833.371999999981</v>
      </c>
      <c r="T245" s="34" t="e">
        <f t="shared" si="116"/>
        <v>#DIV/0!</v>
      </c>
      <c r="U245" s="34" t="e">
        <f t="shared" si="117"/>
        <v>#DIV/0!</v>
      </c>
      <c r="V245" s="31">
        <f t="shared" si="118"/>
        <v>19712</v>
      </c>
      <c r="W245" s="32" t="e">
        <f t="shared" si="119"/>
        <v>#DIV/0!</v>
      </c>
      <c r="X245" s="32" t="e">
        <f t="shared" si="120"/>
        <v>#DIV/0!</v>
      </c>
      <c r="Y245" s="32" t="e">
        <f t="shared" si="121"/>
        <v>#DIV/0!</v>
      </c>
      <c r="Z245" s="78" t="e">
        <f t="shared" si="122"/>
        <v>#DIV/0!</v>
      </c>
      <c r="AA245" s="15">
        <f>SUM(L$2:L293)-SUM(AB$2:AB293)</f>
        <v>-35190.371999999981</v>
      </c>
      <c r="AB245" s="84"/>
      <c r="AC245" s="40" t="e">
        <f t="shared" si="123"/>
        <v>#DIV/0!</v>
      </c>
      <c r="AD245" s="81" t="e">
        <f t="shared" si="124"/>
        <v>#DIV/0!</v>
      </c>
    </row>
    <row r="246" spans="1:30" x14ac:dyDescent="0.25">
      <c r="A246" s="403"/>
      <c r="B246" s="287"/>
      <c r="C246" s="323"/>
      <c r="D246" s="16"/>
      <c r="E246" s="15"/>
      <c r="F246" s="16">
        <f t="shared" si="104"/>
        <v>6900</v>
      </c>
      <c r="G246" s="17">
        <f t="shared" si="105"/>
        <v>5.0073002898550696</v>
      </c>
      <c r="H246" s="15">
        <f t="shared" si="106"/>
        <v>34550.371999999981</v>
      </c>
      <c r="I246" s="15">
        <f t="shared" si="107"/>
        <v>-34550.371999999981</v>
      </c>
      <c r="J246" s="33">
        <f t="shared" si="108"/>
        <v>-1</v>
      </c>
      <c r="K246" s="15">
        <f t="shared" si="109"/>
        <v>0</v>
      </c>
      <c r="L246" s="15">
        <f t="shared" si="110"/>
        <v>-5</v>
      </c>
      <c r="M246" s="15">
        <f t="shared" si="111"/>
        <v>5</v>
      </c>
      <c r="N246" s="15">
        <f t="shared" si="112"/>
        <v>0</v>
      </c>
      <c r="O246" s="72"/>
      <c r="P246" s="17">
        <f t="shared" si="113"/>
        <v>-5.0073002898550696</v>
      </c>
      <c r="Q246" s="15">
        <f t="shared" si="114"/>
        <v>-5</v>
      </c>
      <c r="R246" s="72"/>
      <c r="S246" s="34">
        <f t="shared" si="115"/>
        <v>-14838.371999999981</v>
      </c>
      <c r="T246" s="34" t="e">
        <f t="shared" si="116"/>
        <v>#DIV/0!</v>
      </c>
      <c r="U246" s="34" t="e">
        <f t="shared" si="117"/>
        <v>#DIV/0!</v>
      </c>
      <c r="V246" s="31">
        <f t="shared" si="118"/>
        <v>19712</v>
      </c>
      <c r="W246" s="32" t="e">
        <f t="shared" si="119"/>
        <v>#DIV/0!</v>
      </c>
      <c r="X246" s="32" t="e">
        <f t="shared" si="120"/>
        <v>#DIV/0!</v>
      </c>
      <c r="Y246" s="32" t="e">
        <f t="shared" si="121"/>
        <v>#DIV/0!</v>
      </c>
      <c r="Z246" s="78" t="e">
        <f t="shared" si="122"/>
        <v>#DIV/0!</v>
      </c>
      <c r="AA246" s="15">
        <f>SUM(L$2:L294)-SUM(AB$2:AB294)</f>
        <v>-35190.371999999981</v>
      </c>
      <c r="AB246" s="84"/>
      <c r="AC246" s="40" t="e">
        <f t="shared" si="123"/>
        <v>#DIV/0!</v>
      </c>
      <c r="AD246" s="81" t="e">
        <f t="shared" si="124"/>
        <v>#DIV/0!</v>
      </c>
    </row>
    <row r="247" spans="1:30" x14ac:dyDescent="0.25">
      <c r="A247" s="403"/>
      <c r="B247" s="287"/>
      <c r="C247" s="323"/>
      <c r="D247" s="16"/>
      <c r="E247" s="15"/>
      <c r="F247" s="16">
        <f t="shared" si="104"/>
        <v>6900</v>
      </c>
      <c r="G247" s="17">
        <f t="shared" si="105"/>
        <v>5.008024927536229</v>
      </c>
      <c r="H247" s="15">
        <f t="shared" si="106"/>
        <v>34555.371999999981</v>
      </c>
      <c r="I247" s="15">
        <f t="shared" si="107"/>
        <v>-34555.371999999981</v>
      </c>
      <c r="J247" s="33">
        <f t="shared" si="108"/>
        <v>-1</v>
      </c>
      <c r="K247" s="15">
        <f t="shared" si="109"/>
        <v>0</v>
      </c>
      <c r="L247" s="15">
        <f t="shared" si="110"/>
        <v>-5</v>
      </c>
      <c r="M247" s="15">
        <f t="shared" si="111"/>
        <v>5</v>
      </c>
      <c r="N247" s="15">
        <f t="shared" si="112"/>
        <v>0</v>
      </c>
      <c r="O247" s="72"/>
      <c r="P247" s="17">
        <f t="shared" si="113"/>
        <v>-5.008024927536229</v>
      </c>
      <c r="Q247" s="15">
        <f t="shared" si="114"/>
        <v>-5</v>
      </c>
      <c r="R247" s="72"/>
      <c r="S247" s="34">
        <f t="shared" si="115"/>
        <v>-14843.371999999981</v>
      </c>
      <c r="T247" s="34" t="e">
        <f t="shared" si="116"/>
        <v>#DIV/0!</v>
      </c>
      <c r="U247" s="34" t="e">
        <f t="shared" si="117"/>
        <v>#DIV/0!</v>
      </c>
      <c r="V247" s="31">
        <f t="shared" si="118"/>
        <v>19712</v>
      </c>
      <c r="W247" s="32" t="e">
        <f t="shared" si="119"/>
        <v>#DIV/0!</v>
      </c>
      <c r="X247" s="32" t="e">
        <f t="shared" si="120"/>
        <v>#DIV/0!</v>
      </c>
      <c r="Y247" s="32" t="e">
        <f t="shared" si="121"/>
        <v>#DIV/0!</v>
      </c>
      <c r="Z247" s="78" t="e">
        <f t="shared" si="122"/>
        <v>#DIV/0!</v>
      </c>
      <c r="AA247" s="15">
        <f>SUM(L$2:L295)-SUM(AB$2:AB295)</f>
        <v>-35190.371999999981</v>
      </c>
      <c r="AB247" s="84"/>
      <c r="AC247" s="40" t="e">
        <f t="shared" si="123"/>
        <v>#DIV/0!</v>
      </c>
      <c r="AD247" s="81" t="e">
        <f t="shared" si="124"/>
        <v>#DIV/0!</v>
      </c>
    </row>
    <row r="248" spans="1:30" x14ac:dyDescent="0.25">
      <c r="A248" s="403"/>
      <c r="B248" s="287"/>
      <c r="C248" s="323"/>
      <c r="D248" s="16"/>
      <c r="E248" s="15"/>
      <c r="F248" s="16">
        <f t="shared" si="104"/>
        <v>6900</v>
      </c>
      <c r="G248" s="17">
        <f t="shared" si="105"/>
        <v>5.0087495652173883</v>
      </c>
      <c r="H248" s="15">
        <f t="shared" si="106"/>
        <v>34560.371999999981</v>
      </c>
      <c r="I248" s="15">
        <f t="shared" si="107"/>
        <v>-34560.371999999981</v>
      </c>
      <c r="J248" s="33">
        <f t="shared" si="108"/>
        <v>-1</v>
      </c>
      <c r="K248" s="15">
        <f t="shared" si="109"/>
        <v>0</v>
      </c>
      <c r="L248" s="15">
        <f t="shared" si="110"/>
        <v>-5</v>
      </c>
      <c r="M248" s="15">
        <f t="shared" si="111"/>
        <v>5</v>
      </c>
      <c r="N248" s="15">
        <f t="shared" si="112"/>
        <v>0</v>
      </c>
      <c r="O248" s="72"/>
      <c r="P248" s="17">
        <f t="shared" si="113"/>
        <v>-5.0087495652173883</v>
      </c>
      <c r="Q248" s="15">
        <f t="shared" si="114"/>
        <v>-5</v>
      </c>
      <c r="R248" s="72"/>
      <c r="S248" s="34">
        <f t="shared" si="115"/>
        <v>-14848.371999999981</v>
      </c>
      <c r="T248" s="34" t="e">
        <f t="shared" si="116"/>
        <v>#DIV/0!</v>
      </c>
      <c r="U248" s="34" t="e">
        <f t="shared" si="117"/>
        <v>#DIV/0!</v>
      </c>
      <c r="V248" s="31">
        <f t="shared" si="118"/>
        <v>19712</v>
      </c>
      <c r="W248" s="32" t="e">
        <f t="shared" si="119"/>
        <v>#DIV/0!</v>
      </c>
      <c r="X248" s="32" t="e">
        <f t="shared" si="120"/>
        <v>#DIV/0!</v>
      </c>
      <c r="Y248" s="32" t="e">
        <f t="shared" si="121"/>
        <v>#DIV/0!</v>
      </c>
      <c r="Z248" s="78" t="e">
        <f t="shared" si="122"/>
        <v>#DIV/0!</v>
      </c>
      <c r="AA248" s="15">
        <f>SUM(L$2:L296)-SUM(AB$2:AB296)</f>
        <v>-35190.371999999981</v>
      </c>
      <c r="AB248" s="84"/>
      <c r="AC248" s="40" t="e">
        <f t="shared" si="123"/>
        <v>#DIV/0!</v>
      </c>
      <c r="AD248" s="81" t="e">
        <f t="shared" si="124"/>
        <v>#DIV/0!</v>
      </c>
    </row>
    <row r="249" spans="1:30" x14ac:dyDescent="0.25">
      <c r="A249" s="403"/>
      <c r="B249" s="287"/>
      <c r="C249" s="323"/>
      <c r="D249" s="16"/>
      <c r="E249" s="15"/>
      <c r="F249" s="16">
        <f t="shared" si="104"/>
        <v>6900</v>
      </c>
      <c r="G249" s="17">
        <f t="shared" si="105"/>
        <v>5.0094742028985477</v>
      </c>
      <c r="H249" s="15">
        <f t="shared" si="106"/>
        <v>34565.371999999981</v>
      </c>
      <c r="I249" s="15">
        <f t="shared" si="107"/>
        <v>-34565.371999999981</v>
      </c>
      <c r="J249" s="33">
        <f t="shared" si="108"/>
        <v>-1</v>
      </c>
      <c r="K249" s="15">
        <f t="shared" si="109"/>
        <v>0</v>
      </c>
      <c r="L249" s="15">
        <f t="shared" si="110"/>
        <v>-5</v>
      </c>
      <c r="M249" s="15">
        <f t="shared" si="111"/>
        <v>5</v>
      </c>
      <c r="N249" s="15">
        <f t="shared" si="112"/>
        <v>0</v>
      </c>
      <c r="O249" s="72"/>
      <c r="P249" s="17">
        <f t="shared" si="113"/>
        <v>-5.0094742028985477</v>
      </c>
      <c r="Q249" s="15">
        <f t="shared" si="114"/>
        <v>-5</v>
      </c>
      <c r="R249" s="72"/>
      <c r="S249" s="34">
        <f t="shared" si="115"/>
        <v>-14853.371999999981</v>
      </c>
      <c r="T249" s="34" t="e">
        <f t="shared" si="116"/>
        <v>#DIV/0!</v>
      </c>
      <c r="U249" s="34" t="e">
        <f t="shared" si="117"/>
        <v>#DIV/0!</v>
      </c>
      <c r="V249" s="31">
        <f t="shared" si="118"/>
        <v>19712</v>
      </c>
      <c r="W249" s="32" t="e">
        <f t="shared" si="119"/>
        <v>#DIV/0!</v>
      </c>
      <c r="X249" s="32" t="e">
        <f t="shared" si="120"/>
        <v>#DIV/0!</v>
      </c>
      <c r="Y249" s="32" t="e">
        <f t="shared" si="121"/>
        <v>#DIV/0!</v>
      </c>
      <c r="Z249" s="78" t="e">
        <f t="shared" si="122"/>
        <v>#DIV/0!</v>
      </c>
      <c r="AA249" s="15">
        <f>SUM(L$2:L297)-SUM(AB$2:AB297)</f>
        <v>-35190.371999999981</v>
      </c>
      <c r="AB249" s="84"/>
      <c r="AC249" s="40" t="e">
        <f t="shared" si="123"/>
        <v>#DIV/0!</v>
      </c>
      <c r="AD249" s="81" t="e">
        <f t="shared" si="124"/>
        <v>#DIV/0!</v>
      </c>
    </row>
    <row r="250" spans="1:30" x14ac:dyDescent="0.25">
      <c r="A250" s="403"/>
      <c r="B250" s="287"/>
      <c r="C250" s="323"/>
      <c r="D250" s="16"/>
      <c r="E250" s="15"/>
      <c r="F250" s="16">
        <f t="shared" si="104"/>
        <v>6900</v>
      </c>
      <c r="G250" s="17">
        <f t="shared" si="105"/>
        <v>5.0101988405797071</v>
      </c>
      <c r="H250" s="15">
        <f t="shared" si="106"/>
        <v>34570.371999999981</v>
      </c>
      <c r="I250" s="15">
        <f t="shared" si="107"/>
        <v>-34570.371999999981</v>
      </c>
      <c r="J250" s="33">
        <f t="shared" si="108"/>
        <v>-1</v>
      </c>
      <c r="K250" s="15">
        <f t="shared" si="109"/>
        <v>0</v>
      </c>
      <c r="L250" s="15">
        <f t="shared" si="110"/>
        <v>-5</v>
      </c>
      <c r="M250" s="15">
        <f t="shared" si="111"/>
        <v>5</v>
      </c>
      <c r="N250" s="15">
        <f t="shared" si="112"/>
        <v>0</v>
      </c>
      <c r="O250" s="72"/>
      <c r="P250" s="17">
        <f t="shared" si="113"/>
        <v>-5.0101988405797071</v>
      </c>
      <c r="Q250" s="15">
        <f t="shared" si="114"/>
        <v>-5</v>
      </c>
      <c r="R250" s="72"/>
      <c r="S250" s="34">
        <f t="shared" si="115"/>
        <v>-14858.371999999981</v>
      </c>
      <c r="T250" s="34" t="e">
        <f t="shared" si="116"/>
        <v>#DIV/0!</v>
      </c>
      <c r="U250" s="34" t="e">
        <f t="shared" si="117"/>
        <v>#DIV/0!</v>
      </c>
      <c r="V250" s="31">
        <f t="shared" si="118"/>
        <v>19712</v>
      </c>
      <c r="W250" s="32" t="e">
        <f t="shared" si="119"/>
        <v>#DIV/0!</v>
      </c>
      <c r="X250" s="32" t="e">
        <f t="shared" si="120"/>
        <v>#DIV/0!</v>
      </c>
      <c r="Y250" s="32" t="e">
        <f t="shared" si="121"/>
        <v>#DIV/0!</v>
      </c>
      <c r="Z250" s="78" t="e">
        <f t="shared" si="122"/>
        <v>#DIV/0!</v>
      </c>
      <c r="AA250" s="15">
        <f>SUM(L$2:L298)-SUM(AB$2:AB298)</f>
        <v>-35190.371999999981</v>
      </c>
      <c r="AB250" s="84"/>
      <c r="AC250" s="40" t="e">
        <f t="shared" si="123"/>
        <v>#DIV/0!</v>
      </c>
      <c r="AD250" s="81" t="e">
        <f t="shared" si="124"/>
        <v>#DIV/0!</v>
      </c>
    </row>
    <row r="251" spans="1:30" x14ac:dyDescent="0.25">
      <c r="A251" s="403"/>
      <c r="B251" s="287"/>
      <c r="C251" s="323"/>
      <c r="D251" s="16"/>
      <c r="E251" s="15"/>
      <c r="F251" s="16">
        <f t="shared" si="104"/>
        <v>6900</v>
      </c>
      <c r="G251" s="17">
        <f t="shared" si="105"/>
        <v>5.0109234782608665</v>
      </c>
      <c r="H251" s="15">
        <f t="shared" si="106"/>
        <v>34575.371999999981</v>
      </c>
      <c r="I251" s="15">
        <f t="shared" si="107"/>
        <v>-34575.371999999981</v>
      </c>
      <c r="J251" s="33">
        <f t="shared" si="108"/>
        <v>-1</v>
      </c>
      <c r="K251" s="15">
        <f t="shared" si="109"/>
        <v>0</v>
      </c>
      <c r="L251" s="15">
        <f t="shared" si="110"/>
        <v>-5</v>
      </c>
      <c r="M251" s="15">
        <f t="shared" si="111"/>
        <v>5</v>
      </c>
      <c r="N251" s="15">
        <f t="shared" si="112"/>
        <v>0</v>
      </c>
      <c r="O251" s="72"/>
      <c r="P251" s="17">
        <f t="shared" si="113"/>
        <v>-5.0109234782608665</v>
      </c>
      <c r="Q251" s="15">
        <f t="shared" si="114"/>
        <v>-5</v>
      </c>
      <c r="R251" s="72"/>
      <c r="S251" s="34">
        <f t="shared" si="115"/>
        <v>-14863.371999999981</v>
      </c>
      <c r="T251" s="34" t="e">
        <f t="shared" si="116"/>
        <v>#DIV/0!</v>
      </c>
      <c r="U251" s="34" t="e">
        <f t="shared" si="117"/>
        <v>#DIV/0!</v>
      </c>
      <c r="V251" s="31">
        <f t="shared" si="118"/>
        <v>19712</v>
      </c>
      <c r="W251" s="32" t="e">
        <f t="shared" si="119"/>
        <v>#DIV/0!</v>
      </c>
      <c r="X251" s="32" t="e">
        <f t="shared" si="120"/>
        <v>#DIV/0!</v>
      </c>
      <c r="Y251" s="32" t="e">
        <f t="shared" si="121"/>
        <v>#DIV/0!</v>
      </c>
      <c r="Z251" s="78" t="e">
        <f t="shared" si="122"/>
        <v>#DIV/0!</v>
      </c>
      <c r="AA251" s="15">
        <f>SUM(L$2:L299)-SUM(AB$2:AB299)</f>
        <v>-35190.371999999981</v>
      </c>
      <c r="AB251" s="84"/>
      <c r="AC251" s="40" t="e">
        <f t="shared" si="123"/>
        <v>#DIV/0!</v>
      </c>
      <c r="AD251" s="81" t="e">
        <f t="shared" si="124"/>
        <v>#DIV/0!</v>
      </c>
    </row>
    <row r="252" spans="1:30" x14ac:dyDescent="0.25">
      <c r="A252" s="403"/>
      <c r="B252" s="287"/>
      <c r="C252" s="323"/>
      <c r="D252" s="16"/>
      <c r="E252" s="15"/>
      <c r="F252" s="16">
        <f t="shared" si="104"/>
        <v>6900</v>
      </c>
      <c r="G252" s="17">
        <f t="shared" si="105"/>
        <v>5.0116481159420259</v>
      </c>
      <c r="H252" s="15">
        <f t="shared" si="106"/>
        <v>34580.371999999981</v>
      </c>
      <c r="I252" s="15">
        <f t="shared" si="107"/>
        <v>-34580.371999999981</v>
      </c>
      <c r="J252" s="33">
        <f t="shared" si="108"/>
        <v>-1</v>
      </c>
      <c r="K252" s="15">
        <f t="shared" si="109"/>
        <v>0</v>
      </c>
      <c r="L252" s="15">
        <f t="shared" si="110"/>
        <v>-5</v>
      </c>
      <c r="M252" s="15">
        <f t="shared" si="111"/>
        <v>5</v>
      </c>
      <c r="N252" s="15">
        <f t="shared" si="112"/>
        <v>0</v>
      </c>
      <c r="O252" s="72"/>
      <c r="P252" s="17">
        <f t="shared" si="113"/>
        <v>-5.0116481159420259</v>
      </c>
      <c r="Q252" s="15">
        <f t="shared" si="114"/>
        <v>-5</v>
      </c>
      <c r="R252" s="72"/>
      <c r="S252" s="34">
        <f t="shared" si="115"/>
        <v>-14868.371999999981</v>
      </c>
      <c r="T252" s="34" t="e">
        <f t="shared" si="116"/>
        <v>#DIV/0!</v>
      </c>
      <c r="U252" s="34" t="e">
        <f t="shared" si="117"/>
        <v>#DIV/0!</v>
      </c>
      <c r="V252" s="31">
        <f t="shared" si="118"/>
        <v>19712</v>
      </c>
      <c r="W252" s="32" t="e">
        <f t="shared" si="119"/>
        <v>#DIV/0!</v>
      </c>
      <c r="X252" s="32" t="e">
        <f t="shared" si="120"/>
        <v>#DIV/0!</v>
      </c>
      <c r="Y252" s="32" t="e">
        <f t="shared" si="121"/>
        <v>#DIV/0!</v>
      </c>
      <c r="Z252" s="78" t="e">
        <f t="shared" si="122"/>
        <v>#DIV/0!</v>
      </c>
      <c r="AA252" s="15">
        <f>SUM(L$2:L300)-SUM(AB$2:AB300)</f>
        <v>-35190.371999999981</v>
      </c>
      <c r="AB252" s="84"/>
      <c r="AC252" s="40" t="e">
        <f t="shared" si="123"/>
        <v>#DIV/0!</v>
      </c>
      <c r="AD252" s="81" t="e">
        <f t="shared" si="124"/>
        <v>#DIV/0!</v>
      </c>
    </row>
    <row r="253" spans="1:30" x14ac:dyDescent="0.25">
      <c r="A253" s="403"/>
      <c r="B253" s="287"/>
      <c r="C253" s="323"/>
      <c r="D253" s="16"/>
      <c r="E253" s="15"/>
      <c r="F253" s="16">
        <f t="shared" si="104"/>
        <v>6900</v>
      </c>
      <c r="G253" s="17">
        <f t="shared" si="105"/>
        <v>5.0123727536231852</v>
      </c>
      <c r="H253" s="15">
        <f t="shared" si="106"/>
        <v>34585.371999999981</v>
      </c>
      <c r="I253" s="15">
        <f t="shared" si="107"/>
        <v>-34585.371999999981</v>
      </c>
      <c r="J253" s="33">
        <f t="shared" si="108"/>
        <v>-1</v>
      </c>
      <c r="K253" s="15">
        <f t="shared" si="109"/>
        <v>0</v>
      </c>
      <c r="L253" s="15">
        <f t="shared" si="110"/>
        <v>-5</v>
      </c>
      <c r="M253" s="15">
        <f t="shared" si="111"/>
        <v>5</v>
      </c>
      <c r="N253" s="15">
        <f t="shared" si="112"/>
        <v>0</v>
      </c>
      <c r="O253" s="72"/>
      <c r="P253" s="17">
        <f t="shared" si="113"/>
        <v>-5.0123727536231852</v>
      </c>
      <c r="Q253" s="15">
        <f t="shared" si="114"/>
        <v>-5</v>
      </c>
      <c r="R253" s="72"/>
      <c r="S253" s="34">
        <f t="shared" si="115"/>
        <v>-14873.371999999981</v>
      </c>
      <c r="T253" s="34" t="e">
        <f t="shared" si="116"/>
        <v>#DIV/0!</v>
      </c>
      <c r="U253" s="34" t="e">
        <f t="shared" si="117"/>
        <v>#DIV/0!</v>
      </c>
      <c r="V253" s="31">
        <f t="shared" si="118"/>
        <v>19712</v>
      </c>
      <c r="W253" s="32" t="e">
        <f t="shared" si="119"/>
        <v>#DIV/0!</v>
      </c>
      <c r="X253" s="32" t="e">
        <f t="shared" si="120"/>
        <v>#DIV/0!</v>
      </c>
      <c r="Y253" s="32" t="e">
        <f t="shared" si="121"/>
        <v>#DIV/0!</v>
      </c>
      <c r="Z253" s="78" t="e">
        <f t="shared" si="122"/>
        <v>#DIV/0!</v>
      </c>
      <c r="AA253" s="15">
        <f>SUM(L$2:L301)-SUM(AB$2:AB301)</f>
        <v>-35190.371999999981</v>
      </c>
      <c r="AB253" s="84"/>
      <c r="AC253" s="40" t="e">
        <f t="shared" si="123"/>
        <v>#DIV/0!</v>
      </c>
      <c r="AD253" s="81" t="e">
        <f t="shared" si="124"/>
        <v>#DIV/0!</v>
      </c>
    </row>
    <row r="254" spans="1:30" x14ac:dyDescent="0.25">
      <c r="A254" s="403"/>
      <c r="B254" s="287"/>
      <c r="C254" s="323"/>
      <c r="D254" s="16"/>
      <c r="E254" s="15"/>
      <c r="F254" s="16">
        <f t="shared" si="104"/>
        <v>6900</v>
      </c>
      <c r="G254" s="17">
        <f t="shared" si="105"/>
        <v>5.0130973913043455</v>
      </c>
      <c r="H254" s="15">
        <f t="shared" si="106"/>
        <v>34590.371999999981</v>
      </c>
      <c r="I254" s="15">
        <f t="shared" si="107"/>
        <v>-34590.371999999981</v>
      </c>
      <c r="J254" s="33">
        <f t="shared" si="108"/>
        <v>-1</v>
      </c>
      <c r="K254" s="15">
        <f t="shared" si="109"/>
        <v>0</v>
      </c>
      <c r="L254" s="15">
        <f t="shared" si="110"/>
        <v>-5</v>
      </c>
      <c r="M254" s="15">
        <f t="shared" si="111"/>
        <v>5</v>
      </c>
      <c r="N254" s="15">
        <f t="shared" si="112"/>
        <v>0</v>
      </c>
      <c r="O254" s="72"/>
      <c r="P254" s="17">
        <f t="shared" si="113"/>
        <v>-5.0130973913043455</v>
      </c>
      <c r="Q254" s="15">
        <f t="shared" si="114"/>
        <v>-5</v>
      </c>
      <c r="R254" s="72"/>
      <c r="S254" s="34">
        <f t="shared" si="115"/>
        <v>-14878.371999999981</v>
      </c>
      <c r="T254" s="34" t="e">
        <f t="shared" si="116"/>
        <v>#DIV/0!</v>
      </c>
      <c r="U254" s="34" t="e">
        <f t="shared" si="117"/>
        <v>#DIV/0!</v>
      </c>
      <c r="V254" s="31">
        <f t="shared" si="118"/>
        <v>19712</v>
      </c>
      <c r="W254" s="32" t="e">
        <f t="shared" si="119"/>
        <v>#DIV/0!</v>
      </c>
      <c r="X254" s="32" t="e">
        <f t="shared" si="120"/>
        <v>#DIV/0!</v>
      </c>
      <c r="Y254" s="32" t="e">
        <f t="shared" si="121"/>
        <v>#DIV/0!</v>
      </c>
      <c r="Z254" s="78" t="e">
        <f t="shared" si="122"/>
        <v>#DIV/0!</v>
      </c>
      <c r="AA254" s="15">
        <f>SUM(L$2:L302)-SUM(AB$2:AB302)</f>
        <v>-35190.371999999981</v>
      </c>
      <c r="AB254" s="84"/>
      <c r="AC254" s="40" t="e">
        <f t="shared" si="123"/>
        <v>#DIV/0!</v>
      </c>
      <c r="AD254" s="81" t="e">
        <f t="shared" si="124"/>
        <v>#DIV/0!</v>
      </c>
    </row>
    <row r="255" spans="1:30" x14ac:dyDescent="0.25">
      <c r="A255" s="403"/>
      <c r="B255" s="287"/>
      <c r="C255" s="323"/>
      <c r="D255" s="16"/>
      <c r="E255" s="15"/>
      <c r="F255" s="16">
        <f t="shared" si="104"/>
        <v>6900</v>
      </c>
      <c r="G255" s="17">
        <f t="shared" si="105"/>
        <v>5.0138220289855049</v>
      </c>
      <c r="H255" s="15">
        <f t="shared" si="106"/>
        <v>34595.371999999981</v>
      </c>
      <c r="I255" s="15">
        <f t="shared" si="107"/>
        <v>-34595.371999999981</v>
      </c>
      <c r="J255" s="33">
        <f t="shared" si="108"/>
        <v>-1</v>
      </c>
      <c r="K255" s="15">
        <f t="shared" si="109"/>
        <v>0</v>
      </c>
      <c r="L255" s="15">
        <f t="shared" si="110"/>
        <v>-5</v>
      </c>
      <c r="M255" s="15">
        <f t="shared" si="111"/>
        <v>5</v>
      </c>
      <c r="N255" s="15">
        <f t="shared" si="112"/>
        <v>0</v>
      </c>
      <c r="O255" s="72"/>
      <c r="P255" s="17">
        <f t="shared" si="113"/>
        <v>-5.0138220289855049</v>
      </c>
      <c r="Q255" s="15">
        <f t="shared" si="114"/>
        <v>-5</v>
      </c>
      <c r="R255" s="72"/>
      <c r="S255" s="34">
        <f t="shared" si="115"/>
        <v>-14883.371999999981</v>
      </c>
      <c r="T255" s="34" t="e">
        <f t="shared" si="116"/>
        <v>#DIV/0!</v>
      </c>
      <c r="U255" s="34" t="e">
        <f t="shared" si="117"/>
        <v>#DIV/0!</v>
      </c>
      <c r="V255" s="31">
        <f t="shared" si="118"/>
        <v>19712</v>
      </c>
      <c r="W255" s="32" t="e">
        <f t="shared" si="119"/>
        <v>#DIV/0!</v>
      </c>
      <c r="X255" s="32" t="e">
        <f t="shared" si="120"/>
        <v>#DIV/0!</v>
      </c>
      <c r="Y255" s="32" t="e">
        <f t="shared" si="121"/>
        <v>#DIV/0!</v>
      </c>
      <c r="Z255" s="78" t="e">
        <f t="shared" si="122"/>
        <v>#DIV/0!</v>
      </c>
      <c r="AA255" s="15">
        <f>SUM(L$2:L303)-SUM(AB$2:AB303)</f>
        <v>-35190.371999999981</v>
      </c>
      <c r="AB255" s="84"/>
      <c r="AC255" s="40" t="e">
        <f t="shared" si="123"/>
        <v>#DIV/0!</v>
      </c>
      <c r="AD255" s="81" t="e">
        <f t="shared" si="124"/>
        <v>#DIV/0!</v>
      </c>
    </row>
    <row r="256" spans="1:30" x14ac:dyDescent="0.25">
      <c r="A256" s="403"/>
      <c r="B256" s="287"/>
      <c r="C256" s="323"/>
      <c r="D256" s="16"/>
      <c r="E256" s="15"/>
      <c r="F256" s="16">
        <f t="shared" si="104"/>
        <v>6900</v>
      </c>
      <c r="G256" s="17">
        <f t="shared" si="105"/>
        <v>5.0145466666666643</v>
      </c>
      <c r="H256" s="15">
        <f t="shared" si="106"/>
        <v>34600.371999999981</v>
      </c>
      <c r="I256" s="15">
        <f t="shared" si="107"/>
        <v>-34600.371999999981</v>
      </c>
      <c r="J256" s="33">
        <f t="shared" si="108"/>
        <v>-1</v>
      </c>
      <c r="K256" s="15">
        <f t="shared" si="109"/>
        <v>0</v>
      </c>
      <c r="L256" s="15">
        <f t="shared" si="110"/>
        <v>-5</v>
      </c>
      <c r="M256" s="15">
        <f t="shared" si="111"/>
        <v>5</v>
      </c>
      <c r="N256" s="15">
        <f t="shared" si="112"/>
        <v>0</v>
      </c>
      <c r="O256" s="72"/>
      <c r="P256" s="17">
        <f t="shared" si="113"/>
        <v>-5.0145466666666643</v>
      </c>
      <c r="Q256" s="15">
        <f t="shared" si="114"/>
        <v>-5</v>
      </c>
      <c r="R256" s="72"/>
      <c r="S256" s="34">
        <f t="shared" si="115"/>
        <v>-14888.371999999981</v>
      </c>
      <c r="T256" s="34" t="e">
        <f t="shared" si="116"/>
        <v>#DIV/0!</v>
      </c>
      <c r="U256" s="34" t="e">
        <f t="shared" si="117"/>
        <v>#DIV/0!</v>
      </c>
      <c r="V256" s="31">
        <f t="shared" si="118"/>
        <v>19712</v>
      </c>
      <c r="W256" s="32" t="e">
        <f t="shared" si="119"/>
        <v>#DIV/0!</v>
      </c>
      <c r="X256" s="32" t="e">
        <f t="shared" si="120"/>
        <v>#DIV/0!</v>
      </c>
      <c r="Y256" s="32" t="e">
        <f t="shared" si="121"/>
        <v>#DIV/0!</v>
      </c>
      <c r="Z256" s="78" t="e">
        <f t="shared" si="122"/>
        <v>#DIV/0!</v>
      </c>
      <c r="AA256" s="15">
        <f>SUM(L$2:L304)-SUM(AB$2:AB304)</f>
        <v>-35190.371999999981</v>
      </c>
      <c r="AB256" s="84"/>
      <c r="AC256" s="40" t="e">
        <f t="shared" si="123"/>
        <v>#DIV/0!</v>
      </c>
      <c r="AD256" s="81" t="e">
        <f t="shared" si="124"/>
        <v>#DIV/0!</v>
      </c>
    </row>
    <row r="257" spans="1:30" x14ac:dyDescent="0.25">
      <c r="A257" s="403"/>
      <c r="B257" s="287"/>
      <c r="C257" s="323"/>
      <c r="D257" s="16"/>
      <c r="E257" s="15"/>
      <c r="F257" s="16">
        <f t="shared" si="104"/>
        <v>6900</v>
      </c>
      <c r="G257" s="17">
        <f t="shared" si="105"/>
        <v>5.0152713043478236</v>
      </c>
      <c r="H257" s="15">
        <f t="shared" si="106"/>
        <v>34605.371999999981</v>
      </c>
      <c r="I257" s="15">
        <f t="shared" si="107"/>
        <v>-34605.371999999981</v>
      </c>
      <c r="J257" s="33">
        <f t="shared" si="108"/>
        <v>-1</v>
      </c>
      <c r="K257" s="15">
        <f t="shared" si="109"/>
        <v>0</v>
      </c>
      <c r="L257" s="15">
        <f t="shared" si="110"/>
        <v>-5</v>
      </c>
      <c r="M257" s="15">
        <f t="shared" si="111"/>
        <v>5</v>
      </c>
      <c r="N257" s="15">
        <f t="shared" si="112"/>
        <v>0</v>
      </c>
      <c r="O257" s="72"/>
      <c r="P257" s="17">
        <f t="shared" si="113"/>
        <v>-5.0152713043478236</v>
      </c>
      <c r="Q257" s="15">
        <f t="shared" si="114"/>
        <v>-5</v>
      </c>
      <c r="R257" s="72"/>
      <c r="S257" s="34">
        <f t="shared" si="115"/>
        <v>-14893.371999999981</v>
      </c>
      <c r="T257" s="34" t="e">
        <f t="shared" si="116"/>
        <v>#DIV/0!</v>
      </c>
      <c r="U257" s="34" t="e">
        <f t="shared" si="117"/>
        <v>#DIV/0!</v>
      </c>
      <c r="V257" s="31">
        <f t="shared" si="118"/>
        <v>19712</v>
      </c>
      <c r="W257" s="32" t="e">
        <f t="shared" si="119"/>
        <v>#DIV/0!</v>
      </c>
      <c r="X257" s="32" t="e">
        <f t="shared" si="120"/>
        <v>#DIV/0!</v>
      </c>
      <c r="Y257" s="32" t="e">
        <f t="shared" si="121"/>
        <v>#DIV/0!</v>
      </c>
      <c r="Z257" s="78" t="e">
        <f t="shared" si="122"/>
        <v>#DIV/0!</v>
      </c>
      <c r="AA257" s="15">
        <f>SUM(L$2:L305)-SUM(AB$2:AB305)</f>
        <v>-35190.371999999981</v>
      </c>
      <c r="AB257" s="84"/>
      <c r="AC257" s="40" t="e">
        <f t="shared" si="123"/>
        <v>#DIV/0!</v>
      </c>
      <c r="AD257" s="81" t="e">
        <f t="shared" si="124"/>
        <v>#DIV/0!</v>
      </c>
    </row>
    <row r="258" spans="1:30" x14ac:dyDescent="0.25">
      <c r="A258" s="403"/>
      <c r="B258" s="287"/>
      <c r="C258" s="323"/>
      <c r="D258" s="16"/>
      <c r="E258" s="15"/>
      <c r="F258" s="16">
        <f t="shared" si="104"/>
        <v>6900</v>
      </c>
      <c r="G258" s="17">
        <f t="shared" si="105"/>
        <v>5.015995942028983</v>
      </c>
      <c r="H258" s="15">
        <f t="shared" si="106"/>
        <v>34610.371999999981</v>
      </c>
      <c r="I258" s="15">
        <f t="shared" si="107"/>
        <v>-34610.371999999981</v>
      </c>
      <c r="J258" s="33">
        <f t="shared" si="108"/>
        <v>-1</v>
      </c>
      <c r="K258" s="15">
        <f t="shared" si="109"/>
        <v>0</v>
      </c>
      <c r="L258" s="15">
        <f t="shared" si="110"/>
        <v>-5</v>
      </c>
      <c r="M258" s="15">
        <f t="shared" si="111"/>
        <v>5</v>
      </c>
      <c r="N258" s="15">
        <f t="shared" si="112"/>
        <v>0</v>
      </c>
      <c r="O258" s="72"/>
      <c r="P258" s="17">
        <f t="shared" si="113"/>
        <v>-5.015995942028983</v>
      </c>
      <c r="Q258" s="15">
        <f t="shared" si="114"/>
        <v>-5</v>
      </c>
      <c r="R258" s="72"/>
      <c r="S258" s="34">
        <f t="shared" si="115"/>
        <v>-14898.371999999981</v>
      </c>
      <c r="T258" s="34" t="e">
        <f t="shared" si="116"/>
        <v>#DIV/0!</v>
      </c>
      <c r="U258" s="34" t="e">
        <f t="shared" si="117"/>
        <v>#DIV/0!</v>
      </c>
      <c r="V258" s="31">
        <f t="shared" si="118"/>
        <v>19712</v>
      </c>
      <c r="W258" s="32" t="e">
        <f t="shared" si="119"/>
        <v>#DIV/0!</v>
      </c>
      <c r="X258" s="32" t="e">
        <f t="shared" si="120"/>
        <v>#DIV/0!</v>
      </c>
      <c r="Y258" s="32" t="e">
        <f t="shared" si="121"/>
        <v>#DIV/0!</v>
      </c>
      <c r="Z258" s="78" t="e">
        <f t="shared" si="122"/>
        <v>#DIV/0!</v>
      </c>
      <c r="AA258" s="15">
        <f>SUM(L$2:L306)-SUM(AB$2:AB306)</f>
        <v>-35190.371999999981</v>
      </c>
      <c r="AB258" s="84"/>
      <c r="AC258" s="40" t="e">
        <f t="shared" si="123"/>
        <v>#DIV/0!</v>
      </c>
      <c r="AD258" s="81" t="e">
        <f t="shared" si="124"/>
        <v>#DIV/0!</v>
      </c>
    </row>
    <row r="259" spans="1:30" x14ac:dyDescent="0.25">
      <c r="A259" s="403"/>
      <c r="B259" s="287"/>
      <c r="C259" s="323"/>
      <c r="D259" s="16"/>
      <c r="E259" s="15"/>
      <c r="F259" s="16">
        <f t="shared" si="104"/>
        <v>6900</v>
      </c>
      <c r="G259" s="17">
        <f t="shared" si="105"/>
        <v>5.0167205797101424</v>
      </c>
      <c r="H259" s="15">
        <f t="shared" si="106"/>
        <v>34615.371999999981</v>
      </c>
      <c r="I259" s="15">
        <f t="shared" si="107"/>
        <v>-34615.371999999981</v>
      </c>
      <c r="J259" s="33">
        <f t="shared" si="108"/>
        <v>-1</v>
      </c>
      <c r="K259" s="15">
        <f t="shared" si="109"/>
        <v>0</v>
      </c>
      <c r="L259" s="15">
        <f t="shared" si="110"/>
        <v>-5</v>
      </c>
      <c r="M259" s="15">
        <f t="shared" si="111"/>
        <v>5</v>
      </c>
      <c r="N259" s="15">
        <f t="shared" si="112"/>
        <v>0</v>
      </c>
      <c r="O259" s="72"/>
      <c r="P259" s="17">
        <f t="shared" si="113"/>
        <v>-5.0167205797101424</v>
      </c>
      <c r="Q259" s="15">
        <f t="shared" si="114"/>
        <v>-5</v>
      </c>
      <c r="R259" s="72"/>
      <c r="S259" s="34">
        <f t="shared" si="115"/>
        <v>-14903.371999999981</v>
      </c>
      <c r="T259" s="34" t="e">
        <f t="shared" si="116"/>
        <v>#DIV/0!</v>
      </c>
      <c r="U259" s="34" t="e">
        <f t="shared" si="117"/>
        <v>#DIV/0!</v>
      </c>
      <c r="V259" s="31">
        <f t="shared" si="118"/>
        <v>19712</v>
      </c>
      <c r="W259" s="32" t="e">
        <f t="shared" si="119"/>
        <v>#DIV/0!</v>
      </c>
      <c r="X259" s="32" t="e">
        <f t="shared" si="120"/>
        <v>#DIV/0!</v>
      </c>
      <c r="Y259" s="32" t="e">
        <f t="shared" si="121"/>
        <v>#DIV/0!</v>
      </c>
      <c r="Z259" s="78" t="e">
        <f t="shared" si="122"/>
        <v>#DIV/0!</v>
      </c>
      <c r="AA259" s="15">
        <f>SUM(L$2:L307)-SUM(AB$2:AB307)</f>
        <v>-35190.371999999981</v>
      </c>
      <c r="AB259" s="84"/>
      <c r="AC259" s="40" t="e">
        <f t="shared" si="123"/>
        <v>#DIV/0!</v>
      </c>
      <c r="AD259" s="81" t="e">
        <f t="shared" si="124"/>
        <v>#DIV/0!</v>
      </c>
    </row>
    <row r="260" spans="1:30" x14ac:dyDescent="0.25">
      <c r="A260" s="403"/>
      <c r="B260" s="287"/>
      <c r="C260" s="323"/>
      <c r="D260" s="16"/>
      <c r="E260" s="15"/>
      <c r="F260" s="16">
        <f t="shared" si="104"/>
        <v>6900</v>
      </c>
      <c r="G260" s="17">
        <f t="shared" si="105"/>
        <v>5.0174452173913018</v>
      </c>
      <c r="H260" s="15">
        <f t="shared" si="106"/>
        <v>34620.371999999981</v>
      </c>
      <c r="I260" s="15">
        <f t="shared" si="107"/>
        <v>-34620.371999999981</v>
      </c>
      <c r="J260" s="33">
        <f t="shared" si="108"/>
        <v>-1</v>
      </c>
      <c r="K260" s="15">
        <f t="shared" si="109"/>
        <v>0</v>
      </c>
      <c r="L260" s="15">
        <f t="shared" si="110"/>
        <v>-5</v>
      </c>
      <c r="M260" s="15">
        <f t="shared" si="111"/>
        <v>5</v>
      </c>
      <c r="N260" s="15">
        <f t="shared" si="112"/>
        <v>0</v>
      </c>
      <c r="O260" s="72"/>
      <c r="P260" s="17">
        <f t="shared" si="113"/>
        <v>-5.0174452173913018</v>
      </c>
      <c r="Q260" s="15">
        <f t="shared" si="114"/>
        <v>-5</v>
      </c>
      <c r="R260" s="72"/>
      <c r="S260" s="34">
        <f t="shared" si="115"/>
        <v>-14908.371999999981</v>
      </c>
      <c r="T260" s="34" t="e">
        <f t="shared" si="116"/>
        <v>#DIV/0!</v>
      </c>
      <c r="U260" s="34" t="e">
        <f t="shared" si="117"/>
        <v>#DIV/0!</v>
      </c>
      <c r="V260" s="31">
        <f t="shared" si="118"/>
        <v>19712</v>
      </c>
      <c r="W260" s="32" t="e">
        <f t="shared" si="119"/>
        <v>#DIV/0!</v>
      </c>
      <c r="X260" s="32" t="e">
        <f t="shared" si="120"/>
        <v>#DIV/0!</v>
      </c>
      <c r="Y260" s="32" t="e">
        <f t="shared" si="121"/>
        <v>#DIV/0!</v>
      </c>
      <c r="Z260" s="78" t="e">
        <f t="shared" si="122"/>
        <v>#DIV/0!</v>
      </c>
      <c r="AA260" s="15">
        <f>SUM(L$2:L308)-SUM(AB$2:AB308)</f>
        <v>-35190.371999999981</v>
      </c>
      <c r="AB260" s="84"/>
      <c r="AC260" s="40" t="e">
        <f t="shared" si="123"/>
        <v>#DIV/0!</v>
      </c>
      <c r="AD260" s="81" t="e">
        <f t="shared" si="124"/>
        <v>#DIV/0!</v>
      </c>
    </row>
    <row r="261" spans="1:30" x14ac:dyDescent="0.25">
      <c r="A261" s="403"/>
      <c r="B261" s="287"/>
      <c r="C261" s="323"/>
      <c r="D261" s="16"/>
      <c r="E261" s="15"/>
      <c r="F261" s="16">
        <f t="shared" si="104"/>
        <v>6900</v>
      </c>
      <c r="G261" s="17">
        <f t="shared" si="105"/>
        <v>5.0181698550724612</v>
      </c>
      <c r="H261" s="15">
        <f t="shared" si="106"/>
        <v>34625.371999999981</v>
      </c>
      <c r="I261" s="15">
        <f t="shared" si="107"/>
        <v>-34625.371999999981</v>
      </c>
      <c r="J261" s="33">
        <f t="shared" si="108"/>
        <v>-1</v>
      </c>
      <c r="K261" s="15">
        <f t="shared" si="109"/>
        <v>0</v>
      </c>
      <c r="L261" s="15">
        <f t="shared" si="110"/>
        <v>-5</v>
      </c>
      <c r="M261" s="15">
        <f t="shared" si="111"/>
        <v>5</v>
      </c>
      <c r="N261" s="15">
        <f t="shared" si="112"/>
        <v>0</v>
      </c>
      <c r="O261" s="72"/>
      <c r="P261" s="17">
        <f t="shared" si="113"/>
        <v>-5.0181698550724612</v>
      </c>
      <c r="Q261" s="15">
        <f t="shared" si="114"/>
        <v>-5</v>
      </c>
      <c r="R261" s="72"/>
      <c r="S261" s="34">
        <f t="shared" si="115"/>
        <v>-14913.371999999981</v>
      </c>
      <c r="T261" s="34" t="e">
        <f t="shared" si="116"/>
        <v>#DIV/0!</v>
      </c>
      <c r="U261" s="34" t="e">
        <f t="shared" si="117"/>
        <v>#DIV/0!</v>
      </c>
      <c r="V261" s="31">
        <f t="shared" si="118"/>
        <v>19712</v>
      </c>
      <c r="W261" s="32" t="e">
        <f t="shared" si="119"/>
        <v>#DIV/0!</v>
      </c>
      <c r="X261" s="32" t="e">
        <f t="shared" si="120"/>
        <v>#DIV/0!</v>
      </c>
      <c r="Y261" s="32" t="e">
        <f t="shared" si="121"/>
        <v>#DIV/0!</v>
      </c>
      <c r="Z261" s="78" t="e">
        <f t="shared" si="122"/>
        <v>#DIV/0!</v>
      </c>
      <c r="AA261" s="15">
        <f>SUM(L$2:L309)-SUM(AB$2:AB309)</f>
        <v>-35190.371999999981</v>
      </c>
      <c r="AB261" s="84"/>
      <c r="AC261" s="40" t="e">
        <f t="shared" si="123"/>
        <v>#DIV/0!</v>
      </c>
      <c r="AD261" s="81" t="e">
        <f t="shared" si="124"/>
        <v>#DIV/0!</v>
      </c>
    </row>
    <row r="262" spans="1:30" x14ac:dyDescent="0.25">
      <c r="A262" s="403"/>
      <c r="B262" s="287"/>
      <c r="C262" s="323"/>
      <c r="D262" s="16"/>
      <c r="E262" s="15"/>
      <c r="F262" s="16">
        <f t="shared" si="104"/>
        <v>6900</v>
      </c>
      <c r="G262" s="17">
        <f t="shared" si="105"/>
        <v>5.0188944927536205</v>
      </c>
      <c r="H262" s="15">
        <f t="shared" si="106"/>
        <v>34630.371999999981</v>
      </c>
      <c r="I262" s="15">
        <f t="shared" si="107"/>
        <v>-34630.371999999981</v>
      </c>
      <c r="J262" s="33">
        <f t="shared" si="108"/>
        <v>-1</v>
      </c>
      <c r="K262" s="15">
        <f t="shared" si="109"/>
        <v>0</v>
      </c>
      <c r="L262" s="15">
        <f t="shared" si="110"/>
        <v>-5</v>
      </c>
      <c r="M262" s="15">
        <f t="shared" si="111"/>
        <v>5</v>
      </c>
      <c r="N262" s="15">
        <f t="shared" si="112"/>
        <v>0</v>
      </c>
      <c r="O262" s="72"/>
      <c r="P262" s="17">
        <f t="shared" si="113"/>
        <v>-5.0188944927536205</v>
      </c>
      <c r="Q262" s="15">
        <f t="shared" si="114"/>
        <v>-5</v>
      </c>
      <c r="R262" s="72"/>
      <c r="S262" s="34">
        <f t="shared" si="115"/>
        <v>-14918.371999999981</v>
      </c>
      <c r="T262" s="34" t="e">
        <f t="shared" si="116"/>
        <v>#DIV/0!</v>
      </c>
      <c r="U262" s="34" t="e">
        <f t="shared" si="117"/>
        <v>#DIV/0!</v>
      </c>
      <c r="V262" s="31">
        <f t="shared" si="118"/>
        <v>19712</v>
      </c>
      <c r="W262" s="32" t="e">
        <f t="shared" si="119"/>
        <v>#DIV/0!</v>
      </c>
      <c r="X262" s="32" t="e">
        <f t="shared" si="120"/>
        <v>#DIV/0!</v>
      </c>
      <c r="Y262" s="32" t="e">
        <f t="shared" si="121"/>
        <v>#DIV/0!</v>
      </c>
      <c r="Z262" s="78" t="e">
        <f t="shared" si="122"/>
        <v>#DIV/0!</v>
      </c>
      <c r="AA262" s="15">
        <f>SUM(L$2:L310)-SUM(AB$2:AB310)</f>
        <v>-35190.371999999981</v>
      </c>
      <c r="AB262" s="84"/>
      <c r="AC262" s="40" t="e">
        <f t="shared" si="123"/>
        <v>#DIV/0!</v>
      </c>
      <c r="AD262" s="81" t="e">
        <f t="shared" si="124"/>
        <v>#DIV/0!</v>
      </c>
    </row>
    <row r="263" spans="1:30" x14ac:dyDescent="0.25">
      <c r="A263" s="403"/>
      <c r="B263" s="287"/>
      <c r="C263" s="323"/>
      <c r="D263" s="16"/>
      <c r="E263" s="15"/>
      <c r="F263" s="16">
        <f t="shared" si="104"/>
        <v>6900</v>
      </c>
      <c r="G263" s="17">
        <f t="shared" si="105"/>
        <v>5.0196191304347799</v>
      </c>
      <c r="H263" s="15">
        <f t="shared" si="106"/>
        <v>34635.371999999981</v>
      </c>
      <c r="I263" s="15">
        <f t="shared" si="107"/>
        <v>-34635.371999999981</v>
      </c>
      <c r="J263" s="33">
        <f t="shared" si="108"/>
        <v>-1</v>
      </c>
      <c r="K263" s="15">
        <f t="shared" si="109"/>
        <v>0</v>
      </c>
      <c r="L263" s="15">
        <f t="shared" si="110"/>
        <v>-5</v>
      </c>
      <c r="M263" s="15">
        <f t="shared" si="111"/>
        <v>5</v>
      </c>
      <c r="N263" s="15">
        <f t="shared" si="112"/>
        <v>0</v>
      </c>
      <c r="O263" s="72"/>
      <c r="P263" s="17">
        <f t="shared" si="113"/>
        <v>-5.0196191304347799</v>
      </c>
      <c r="Q263" s="15">
        <f t="shared" si="114"/>
        <v>-5</v>
      </c>
      <c r="R263" s="72"/>
      <c r="S263" s="34">
        <f t="shared" si="115"/>
        <v>-14923.371999999981</v>
      </c>
      <c r="T263" s="34" t="e">
        <f t="shared" si="116"/>
        <v>#DIV/0!</v>
      </c>
      <c r="U263" s="34" t="e">
        <f t="shared" si="117"/>
        <v>#DIV/0!</v>
      </c>
      <c r="V263" s="31">
        <f t="shared" si="118"/>
        <v>19712</v>
      </c>
      <c r="W263" s="32" t="e">
        <f t="shared" si="119"/>
        <v>#DIV/0!</v>
      </c>
      <c r="X263" s="32" t="e">
        <f t="shared" si="120"/>
        <v>#DIV/0!</v>
      </c>
      <c r="Y263" s="32" t="e">
        <f t="shared" si="121"/>
        <v>#DIV/0!</v>
      </c>
      <c r="Z263" s="78" t="e">
        <f t="shared" si="122"/>
        <v>#DIV/0!</v>
      </c>
      <c r="AA263" s="15">
        <f>SUM(L$2:L311)-SUM(AB$2:AB311)</f>
        <v>-35190.371999999981</v>
      </c>
      <c r="AB263" s="84"/>
      <c r="AC263" s="40" t="e">
        <f t="shared" si="123"/>
        <v>#DIV/0!</v>
      </c>
      <c r="AD263" s="81" t="e">
        <f t="shared" si="124"/>
        <v>#DIV/0!</v>
      </c>
    </row>
    <row r="264" spans="1:30" x14ac:dyDescent="0.25">
      <c r="A264" s="403"/>
      <c r="B264" s="287"/>
      <c r="C264" s="323"/>
      <c r="D264" s="16"/>
      <c r="E264" s="15"/>
      <c r="F264" s="16">
        <f t="shared" si="104"/>
        <v>6900</v>
      </c>
      <c r="G264" s="17">
        <f t="shared" si="105"/>
        <v>5.0203437681159393</v>
      </c>
      <c r="H264" s="15">
        <f t="shared" si="106"/>
        <v>34640.371999999981</v>
      </c>
      <c r="I264" s="15">
        <f t="shared" si="107"/>
        <v>-34640.371999999981</v>
      </c>
      <c r="J264" s="33">
        <f t="shared" si="108"/>
        <v>-1</v>
      </c>
      <c r="K264" s="15">
        <f t="shared" si="109"/>
        <v>0</v>
      </c>
      <c r="L264" s="15">
        <f t="shared" si="110"/>
        <v>-5</v>
      </c>
      <c r="M264" s="15">
        <f t="shared" si="111"/>
        <v>5</v>
      </c>
      <c r="N264" s="15">
        <f t="shared" si="112"/>
        <v>0</v>
      </c>
      <c r="O264" s="72"/>
      <c r="P264" s="17">
        <f t="shared" si="113"/>
        <v>-5.0203437681159393</v>
      </c>
      <c r="Q264" s="15">
        <f t="shared" si="114"/>
        <v>-5</v>
      </c>
      <c r="R264" s="72"/>
      <c r="S264" s="34">
        <f t="shared" si="115"/>
        <v>-14928.371999999981</v>
      </c>
      <c r="T264" s="34" t="e">
        <f t="shared" si="116"/>
        <v>#DIV/0!</v>
      </c>
      <c r="U264" s="34" t="e">
        <f t="shared" si="117"/>
        <v>#DIV/0!</v>
      </c>
      <c r="V264" s="31">
        <f t="shared" si="118"/>
        <v>19712</v>
      </c>
      <c r="W264" s="32" t="e">
        <f t="shared" si="119"/>
        <v>#DIV/0!</v>
      </c>
      <c r="X264" s="32" t="e">
        <f t="shared" si="120"/>
        <v>#DIV/0!</v>
      </c>
      <c r="Y264" s="32" t="e">
        <f t="shared" si="121"/>
        <v>#DIV/0!</v>
      </c>
      <c r="Z264" s="78" t="e">
        <f t="shared" si="122"/>
        <v>#DIV/0!</v>
      </c>
      <c r="AA264" s="15">
        <f>SUM(L$2:L312)-SUM(AB$2:AB312)</f>
        <v>-35190.371999999981</v>
      </c>
      <c r="AB264" s="84"/>
      <c r="AC264" s="40" t="e">
        <f t="shared" si="123"/>
        <v>#DIV/0!</v>
      </c>
      <c r="AD264" s="81" t="e">
        <f t="shared" si="124"/>
        <v>#DIV/0!</v>
      </c>
    </row>
    <row r="265" spans="1:30" x14ac:dyDescent="0.25">
      <c r="A265" s="403"/>
      <c r="B265" s="287"/>
      <c r="C265" s="323"/>
      <c r="D265" s="16"/>
      <c r="E265" s="15"/>
      <c r="F265" s="16">
        <f t="shared" si="104"/>
        <v>6900</v>
      </c>
      <c r="G265" s="17">
        <f t="shared" si="105"/>
        <v>5.0210684057970987</v>
      </c>
      <c r="H265" s="15">
        <f t="shared" si="106"/>
        <v>34645.371999999981</v>
      </c>
      <c r="I265" s="15">
        <f t="shared" si="107"/>
        <v>-34645.371999999981</v>
      </c>
      <c r="J265" s="33">
        <f t="shared" si="108"/>
        <v>-1</v>
      </c>
      <c r="K265" s="15">
        <f t="shared" si="109"/>
        <v>0</v>
      </c>
      <c r="L265" s="15">
        <f t="shared" si="110"/>
        <v>-5</v>
      </c>
      <c r="M265" s="15">
        <f t="shared" si="111"/>
        <v>5</v>
      </c>
      <c r="N265" s="15">
        <f t="shared" si="112"/>
        <v>0</v>
      </c>
      <c r="O265" s="72"/>
      <c r="P265" s="17">
        <f t="shared" si="113"/>
        <v>-5.0210684057970987</v>
      </c>
      <c r="Q265" s="15">
        <f t="shared" si="114"/>
        <v>-5</v>
      </c>
      <c r="R265" s="72"/>
      <c r="S265" s="34">
        <f t="shared" si="115"/>
        <v>-14933.371999999981</v>
      </c>
      <c r="T265" s="34" t="e">
        <f t="shared" si="116"/>
        <v>#DIV/0!</v>
      </c>
      <c r="U265" s="34" t="e">
        <f t="shared" si="117"/>
        <v>#DIV/0!</v>
      </c>
      <c r="V265" s="31">
        <f t="shared" si="118"/>
        <v>19712</v>
      </c>
      <c r="W265" s="32" t="e">
        <f t="shared" si="119"/>
        <v>#DIV/0!</v>
      </c>
      <c r="X265" s="32" t="e">
        <f t="shared" si="120"/>
        <v>#DIV/0!</v>
      </c>
      <c r="Y265" s="32" t="e">
        <f t="shared" si="121"/>
        <v>#DIV/0!</v>
      </c>
      <c r="Z265" s="78" t="e">
        <f t="shared" si="122"/>
        <v>#DIV/0!</v>
      </c>
      <c r="AA265" s="15">
        <f>SUM(L$2:L313)-SUM(AB$2:AB313)</f>
        <v>-35190.371999999981</v>
      </c>
      <c r="AB265" s="84"/>
      <c r="AC265" s="40" t="e">
        <f t="shared" si="123"/>
        <v>#DIV/0!</v>
      </c>
      <c r="AD265" s="81" t="e">
        <f t="shared" si="124"/>
        <v>#DIV/0!</v>
      </c>
    </row>
    <row r="266" spans="1:30" x14ac:dyDescent="0.25">
      <c r="A266" s="403"/>
      <c r="B266" s="287"/>
      <c r="C266" s="323"/>
      <c r="D266" s="16"/>
      <c r="E266" s="15"/>
      <c r="F266" s="16">
        <f t="shared" si="104"/>
        <v>6900</v>
      </c>
      <c r="G266" s="17">
        <f t="shared" si="105"/>
        <v>5.0217930434782581</v>
      </c>
      <c r="H266" s="15">
        <f t="shared" si="106"/>
        <v>34650.371999999981</v>
      </c>
      <c r="I266" s="15">
        <f t="shared" si="107"/>
        <v>-34650.371999999981</v>
      </c>
      <c r="J266" s="33">
        <f t="shared" si="108"/>
        <v>-1</v>
      </c>
      <c r="K266" s="15">
        <f t="shared" si="109"/>
        <v>0</v>
      </c>
      <c r="L266" s="15">
        <f t="shared" si="110"/>
        <v>-5</v>
      </c>
      <c r="M266" s="15">
        <f t="shared" si="111"/>
        <v>5</v>
      </c>
      <c r="N266" s="15">
        <f t="shared" si="112"/>
        <v>0</v>
      </c>
      <c r="O266" s="72"/>
      <c r="P266" s="17">
        <f t="shared" si="113"/>
        <v>-5.0217930434782581</v>
      </c>
      <c r="Q266" s="15">
        <f t="shared" si="114"/>
        <v>-5</v>
      </c>
      <c r="R266" s="72"/>
      <c r="S266" s="34">
        <f t="shared" si="115"/>
        <v>-14938.371999999981</v>
      </c>
      <c r="T266" s="34" t="e">
        <f t="shared" si="116"/>
        <v>#DIV/0!</v>
      </c>
      <c r="U266" s="34" t="e">
        <f t="shared" si="117"/>
        <v>#DIV/0!</v>
      </c>
      <c r="V266" s="31">
        <f t="shared" si="118"/>
        <v>19712</v>
      </c>
      <c r="W266" s="32" t="e">
        <f t="shared" si="119"/>
        <v>#DIV/0!</v>
      </c>
      <c r="X266" s="32" t="e">
        <f t="shared" si="120"/>
        <v>#DIV/0!</v>
      </c>
      <c r="Y266" s="32" t="e">
        <f t="shared" si="121"/>
        <v>#DIV/0!</v>
      </c>
      <c r="Z266" s="78" t="e">
        <f t="shared" si="122"/>
        <v>#DIV/0!</v>
      </c>
      <c r="AA266" s="15">
        <f>SUM(L$2:L314)-SUM(AB$2:AB314)</f>
        <v>-35190.371999999981</v>
      </c>
      <c r="AB266" s="84"/>
      <c r="AC266" s="40" t="e">
        <f t="shared" si="123"/>
        <v>#DIV/0!</v>
      </c>
      <c r="AD266" s="81" t="e">
        <f t="shared" si="124"/>
        <v>#DIV/0!</v>
      </c>
    </row>
    <row r="267" spans="1:30" x14ac:dyDescent="0.25">
      <c r="A267" s="403"/>
      <c r="B267" s="287"/>
      <c r="C267" s="323"/>
      <c r="D267" s="16"/>
      <c r="E267" s="15"/>
      <c r="F267" s="16">
        <f t="shared" si="104"/>
        <v>6900</v>
      </c>
      <c r="G267" s="17">
        <f t="shared" si="105"/>
        <v>5.0225176811594174</v>
      </c>
      <c r="H267" s="15">
        <f t="shared" si="106"/>
        <v>34655.371999999981</v>
      </c>
      <c r="I267" s="15">
        <f t="shared" si="107"/>
        <v>-34655.371999999981</v>
      </c>
      <c r="J267" s="33">
        <f t="shared" si="108"/>
        <v>-1</v>
      </c>
      <c r="K267" s="15">
        <f t="shared" si="109"/>
        <v>0</v>
      </c>
      <c r="L267" s="15">
        <f t="shared" si="110"/>
        <v>-5</v>
      </c>
      <c r="M267" s="15">
        <f t="shared" si="111"/>
        <v>5</v>
      </c>
      <c r="N267" s="15">
        <f t="shared" si="112"/>
        <v>0</v>
      </c>
      <c r="O267" s="72"/>
      <c r="P267" s="17">
        <f t="shared" si="113"/>
        <v>-5.0225176811594174</v>
      </c>
      <c r="Q267" s="15">
        <f t="shared" si="114"/>
        <v>-5</v>
      </c>
      <c r="R267" s="72"/>
      <c r="S267" s="34">
        <f t="shared" si="115"/>
        <v>-14943.371999999981</v>
      </c>
      <c r="T267" s="34" t="e">
        <f t="shared" si="116"/>
        <v>#DIV/0!</v>
      </c>
      <c r="U267" s="34" t="e">
        <f t="shared" si="117"/>
        <v>#DIV/0!</v>
      </c>
      <c r="V267" s="31">
        <f t="shared" si="118"/>
        <v>19712</v>
      </c>
      <c r="W267" s="32" t="e">
        <f t="shared" si="119"/>
        <v>#DIV/0!</v>
      </c>
      <c r="X267" s="32" t="e">
        <f t="shared" si="120"/>
        <v>#DIV/0!</v>
      </c>
      <c r="Y267" s="32" t="e">
        <f t="shared" si="121"/>
        <v>#DIV/0!</v>
      </c>
      <c r="Z267" s="78" t="e">
        <f t="shared" si="122"/>
        <v>#DIV/0!</v>
      </c>
      <c r="AA267" s="15">
        <f>SUM(L$2:L315)-SUM(AB$2:AB315)</f>
        <v>-35190.371999999981</v>
      </c>
      <c r="AB267" s="84"/>
      <c r="AC267" s="40" t="e">
        <f t="shared" si="123"/>
        <v>#DIV/0!</v>
      </c>
      <c r="AD267" s="81" t="e">
        <f t="shared" si="124"/>
        <v>#DIV/0!</v>
      </c>
    </row>
    <row r="268" spans="1:30" x14ac:dyDescent="0.25">
      <c r="A268" s="403"/>
      <c r="B268" s="287"/>
      <c r="C268" s="323"/>
      <c r="D268" s="16"/>
      <c r="E268" s="15"/>
      <c r="F268" s="16">
        <f t="shared" si="104"/>
        <v>6900</v>
      </c>
      <c r="G268" s="17">
        <f t="shared" si="105"/>
        <v>5.0232423188405768</v>
      </c>
      <c r="H268" s="15">
        <f t="shared" si="106"/>
        <v>34660.371999999981</v>
      </c>
      <c r="I268" s="15">
        <f t="shared" si="107"/>
        <v>-34660.371999999981</v>
      </c>
      <c r="J268" s="33">
        <f t="shared" si="108"/>
        <v>-1</v>
      </c>
      <c r="K268" s="15">
        <f t="shared" si="109"/>
        <v>0</v>
      </c>
      <c r="L268" s="15">
        <f t="shared" si="110"/>
        <v>-5</v>
      </c>
      <c r="M268" s="15">
        <f t="shared" si="111"/>
        <v>5</v>
      </c>
      <c r="N268" s="15">
        <f t="shared" si="112"/>
        <v>0</v>
      </c>
      <c r="O268" s="72"/>
      <c r="P268" s="17">
        <f t="shared" si="113"/>
        <v>-5.0232423188405768</v>
      </c>
      <c r="Q268" s="15">
        <f t="shared" si="114"/>
        <v>-5</v>
      </c>
      <c r="R268" s="72"/>
      <c r="S268" s="34">
        <f t="shared" si="115"/>
        <v>-14948.371999999981</v>
      </c>
      <c r="T268" s="34" t="e">
        <f t="shared" si="116"/>
        <v>#DIV/0!</v>
      </c>
      <c r="U268" s="34" t="e">
        <f t="shared" si="117"/>
        <v>#DIV/0!</v>
      </c>
      <c r="V268" s="31">
        <f t="shared" si="118"/>
        <v>19712</v>
      </c>
      <c r="W268" s="32" t="e">
        <f t="shared" si="119"/>
        <v>#DIV/0!</v>
      </c>
      <c r="X268" s="32" t="e">
        <f t="shared" si="120"/>
        <v>#DIV/0!</v>
      </c>
      <c r="Y268" s="32" t="e">
        <f t="shared" si="121"/>
        <v>#DIV/0!</v>
      </c>
      <c r="Z268" s="78" t="e">
        <f t="shared" si="122"/>
        <v>#DIV/0!</v>
      </c>
      <c r="AA268" s="15">
        <f>SUM(L$2:L316)-SUM(AB$2:AB316)</f>
        <v>-35190.371999999981</v>
      </c>
      <c r="AB268" s="84"/>
      <c r="AC268" s="40" t="e">
        <f t="shared" si="123"/>
        <v>#DIV/0!</v>
      </c>
      <c r="AD268" s="81" t="e">
        <f t="shared" si="124"/>
        <v>#DIV/0!</v>
      </c>
    </row>
    <row r="269" spans="1:30" x14ac:dyDescent="0.25">
      <c r="A269" s="403"/>
      <c r="B269" s="287"/>
      <c r="C269" s="323"/>
      <c r="D269" s="16"/>
      <c r="E269" s="15"/>
      <c r="F269" s="16">
        <f t="shared" si="104"/>
        <v>6900</v>
      </c>
      <c r="G269" s="17">
        <f t="shared" si="105"/>
        <v>5.0239669565217362</v>
      </c>
      <c r="H269" s="15">
        <f t="shared" si="106"/>
        <v>34665.371999999981</v>
      </c>
      <c r="I269" s="15">
        <f t="shared" si="107"/>
        <v>-34665.371999999981</v>
      </c>
      <c r="J269" s="33">
        <f t="shared" si="108"/>
        <v>-1</v>
      </c>
      <c r="K269" s="15">
        <f t="shared" si="109"/>
        <v>0</v>
      </c>
      <c r="L269" s="15">
        <f t="shared" si="110"/>
        <v>-5</v>
      </c>
      <c r="M269" s="15">
        <f t="shared" si="111"/>
        <v>5</v>
      </c>
      <c r="N269" s="15">
        <f t="shared" si="112"/>
        <v>0</v>
      </c>
      <c r="O269" s="72"/>
      <c r="P269" s="17">
        <f t="shared" si="113"/>
        <v>-5.0239669565217362</v>
      </c>
      <c r="Q269" s="15">
        <f t="shared" si="114"/>
        <v>-5</v>
      </c>
      <c r="R269" s="72"/>
      <c r="S269" s="34">
        <f t="shared" si="115"/>
        <v>-14953.371999999981</v>
      </c>
      <c r="T269" s="34" t="e">
        <f t="shared" si="116"/>
        <v>#DIV/0!</v>
      </c>
      <c r="U269" s="34" t="e">
        <f t="shared" si="117"/>
        <v>#DIV/0!</v>
      </c>
      <c r="V269" s="31">
        <f t="shared" si="118"/>
        <v>19712</v>
      </c>
      <c r="W269" s="32" t="e">
        <f t="shared" si="119"/>
        <v>#DIV/0!</v>
      </c>
      <c r="X269" s="32" t="e">
        <f t="shared" si="120"/>
        <v>#DIV/0!</v>
      </c>
      <c r="Y269" s="32" t="e">
        <f t="shared" si="121"/>
        <v>#DIV/0!</v>
      </c>
      <c r="Z269" s="78" t="e">
        <f t="shared" si="122"/>
        <v>#DIV/0!</v>
      </c>
      <c r="AA269" s="15">
        <f>SUM(L$2:L317)-SUM(AB$2:AB317)</f>
        <v>-35190.371999999981</v>
      </c>
      <c r="AB269" s="84"/>
      <c r="AC269" s="40" t="e">
        <f t="shared" si="123"/>
        <v>#DIV/0!</v>
      </c>
      <c r="AD269" s="81" t="e">
        <f t="shared" si="124"/>
        <v>#DIV/0!</v>
      </c>
    </row>
    <row r="270" spans="1:30" x14ac:dyDescent="0.25">
      <c r="A270" s="403"/>
      <c r="B270" s="287"/>
      <c r="C270" s="323"/>
      <c r="D270" s="16"/>
      <c r="E270" s="15"/>
      <c r="F270" s="16">
        <f t="shared" si="104"/>
        <v>6900</v>
      </c>
      <c r="G270" s="17">
        <f t="shared" si="105"/>
        <v>5.0246915942028956</v>
      </c>
      <c r="H270" s="15">
        <f t="shared" si="106"/>
        <v>34670.371999999981</v>
      </c>
      <c r="I270" s="15">
        <f t="shared" si="107"/>
        <v>-34670.371999999981</v>
      </c>
      <c r="J270" s="33">
        <f t="shared" si="108"/>
        <v>-1</v>
      </c>
      <c r="K270" s="15">
        <f t="shared" si="109"/>
        <v>0</v>
      </c>
      <c r="L270" s="15">
        <f t="shared" si="110"/>
        <v>-5</v>
      </c>
      <c r="M270" s="15">
        <f t="shared" si="111"/>
        <v>5</v>
      </c>
      <c r="N270" s="15">
        <f t="shared" si="112"/>
        <v>0</v>
      </c>
      <c r="O270" s="72"/>
      <c r="P270" s="17">
        <f t="shared" si="113"/>
        <v>-5.0246915942028956</v>
      </c>
      <c r="Q270" s="15">
        <f t="shared" si="114"/>
        <v>-5</v>
      </c>
      <c r="R270" s="72"/>
      <c r="S270" s="34">
        <f t="shared" si="115"/>
        <v>-14958.371999999981</v>
      </c>
      <c r="T270" s="34" t="e">
        <f t="shared" si="116"/>
        <v>#DIV/0!</v>
      </c>
      <c r="U270" s="34" t="e">
        <f t="shared" si="117"/>
        <v>#DIV/0!</v>
      </c>
      <c r="V270" s="31">
        <f t="shared" si="118"/>
        <v>19712</v>
      </c>
      <c r="W270" s="32" t="e">
        <f t="shared" si="119"/>
        <v>#DIV/0!</v>
      </c>
      <c r="X270" s="32" t="e">
        <f t="shared" si="120"/>
        <v>#DIV/0!</v>
      </c>
      <c r="Y270" s="32" t="e">
        <f t="shared" si="121"/>
        <v>#DIV/0!</v>
      </c>
      <c r="Z270" s="78" t="e">
        <f t="shared" si="122"/>
        <v>#DIV/0!</v>
      </c>
      <c r="AA270" s="15">
        <f>SUM(L$2:L318)-SUM(AB$2:AB318)</f>
        <v>-35190.371999999981</v>
      </c>
      <c r="AB270" s="84"/>
      <c r="AC270" s="40" t="e">
        <f t="shared" si="123"/>
        <v>#DIV/0!</v>
      </c>
      <c r="AD270" s="81" t="e">
        <f t="shared" si="124"/>
        <v>#DIV/0!</v>
      </c>
    </row>
    <row r="271" spans="1:30" x14ac:dyDescent="0.25">
      <c r="A271" s="403"/>
      <c r="B271" s="287"/>
      <c r="C271" s="323"/>
      <c r="D271" s="16"/>
      <c r="E271" s="15"/>
      <c r="F271" s="16">
        <f t="shared" si="104"/>
        <v>6900</v>
      </c>
      <c r="G271" s="17">
        <f t="shared" si="105"/>
        <v>5.025416231884055</v>
      </c>
      <c r="H271" s="15">
        <f t="shared" si="106"/>
        <v>34675.371999999981</v>
      </c>
      <c r="I271" s="15">
        <f t="shared" si="107"/>
        <v>-34675.371999999981</v>
      </c>
      <c r="J271" s="33">
        <f t="shared" si="108"/>
        <v>-1</v>
      </c>
      <c r="K271" s="15">
        <f t="shared" si="109"/>
        <v>0</v>
      </c>
      <c r="L271" s="15">
        <f t="shared" si="110"/>
        <v>-5</v>
      </c>
      <c r="M271" s="15">
        <f t="shared" si="111"/>
        <v>5</v>
      </c>
      <c r="N271" s="15">
        <f t="shared" si="112"/>
        <v>0</v>
      </c>
      <c r="O271" s="72"/>
      <c r="P271" s="17">
        <f t="shared" si="113"/>
        <v>-5.025416231884055</v>
      </c>
      <c r="Q271" s="15">
        <f t="shared" si="114"/>
        <v>-5</v>
      </c>
      <c r="R271" s="72"/>
      <c r="S271" s="34">
        <f t="shared" si="115"/>
        <v>-14963.371999999981</v>
      </c>
      <c r="T271" s="34" t="e">
        <f t="shared" si="116"/>
        <v>#DIV/0!</v>
      </c>
      <c r="U271" s="34" t="e">
        <f t="shared" si="117"/>
        <v>#DIV/0!</v>
      </c>
      <c r="V271" s="31">
        <f t="shared" si="118"/>
        <v>19712</v>
      </c>
      <c r="W271" s="32" t="e">
        <f t="shared" si="119"/>
        <v>#DIV/0!</v>
      </c>
      <c r="X271" s="32" t="e">
        <f t="shared" si="120"/>
        <v>#DIV/0!</v>
      </c>
      <c r="Y271" s="32" t="e">
        <f t="shared" si="121"/>
        <v>#DIV/0!</v>
      </c>
      <c r="Z271" s="78" t="e">
        <f t="shared" si="122"/>
        <v>#DIV/0!</v>
      </c>
      <c r="AA271" s="15">
        <f>SUM(L$2:L319)-SUM(AB$2:AB319)</f>
        <v>-35190.371999999981</v>
      </c>
      <c r="AB271" s="84"/>
      <c r="AC271" s="40" t="e">
        <f t="shared" si="123"/>
        <v>#DIV/0!</v>
      </c>
      <c r="AD271" s="81" t="e">
        <f t="shared" si="124"/>
        <v>#DIV/0!</v>
      </c>
    </row>
    <row r="272" spans="1:30" x14ac:dyDescent="0.25">
      <c r="A272" s="403"/>
      <c r="B272" s="287"/>
      <c r="C272" s="323"/>
      <c r="D272" s="16"/>
      <c r="E272" s="15"/>
      <c r="F272" s="16">
        <f t="shared" si="104"/>
        <v>6900</v>
      </c>
      <c r="G272" s="17">
        <f t="shared" si="105"/>
        <v>5.0261408695652143</v>
      </c>
      <c r="H272" s="15">
        <f t="shared" si="106"/>
        <v>34680.371999999981</v>
      </c>
      <c r="I272" s="15">
        <f t="shared" si="107"/>
        <v>-34680.371999999981</v>
      </c>
      <c r="J272" s="33">
        <f t="shared" si="108"/>
        <v>-1</v>
      </c>
      <c r="K272" s="15">
        <f t="shared" si="109"/>
        <v>0</v>
      </c>
      <c r="L272" s="15">
        <f t="shared" si="110"/>
        <v>-5</v>
      </c>
      <c r="M272" s="15">
        <f t="shared" si="111"/>
        <v>5</v>
      </c>
      <c r="N272" s="15">
        <f t="shared" si="112"/>
        <v>0</v>
      </c>
      <c r="O272" s="72"/>
      <c r="P272" s="17">
        <f t="shared" si="113"/>
        <v>-5.0261408695652143</v>
      </c>
      <c r="Q272" s="15">
        <f t="shared" si="114"/>
        <v>-5</v>
      </c>
      <c r="R272" s="72"/>
      <c r="S272" s="34">
        <f t="shared" si="115"/>
        <v>-14968.371999999981</v>
      </c>
      <c r="T272" s="34" t="e">
        <f t="shared" si="116"/>
        <v>#DIV/0!</v>
      </c>
      <c r="U272" s="34" t="e">
        <f t="shared" si="117"/>
        <v>#DIV/0!</v>
      </c>
      <c r="V272" s="31">
        <f t="shared" si="118"/>
        <v>19712</v>
      </c>
      <c r="W272" s="32" t="e">
        <f t="shared" si="119"/>
        <v>#DIV/0!</v>
      </c>
      <c r="X272" s="32" t="e">
        <f t="shared" si="120"/>
        <v>#DIV/0!</v>
      </c>
      <c r="Y272" s="32" t="e">
        <f t="shared" si="121"/>
        <v>#DIV/0!</v>
      </c>
      <c r="Z272" s="78" t="e">
        <f t="shared" si="122"/>
        <v>#DIV/0!</v>
      </c>
      <c r="AA272" s="15">
        <f>SUM(L$2:L320)-SUM(AB$2:AB320)</f>
        <v>-35190.371999999981</v>
      </c>
      <c r="AB272" s="84"/>
      <c r="AC272" s="40" t="e">
        <f t="shared" si="123"/>
        <v>#DIV/0!</v>
      </c>
      <c r="AD272" s="81" t="e">
        <f t="shared" si="124"/>
        <v>#DIV/0!</v>
      </c>
    </row>
    <row r="273" spans="1:30" x14ac:dyDescent="0.25">
      <c r="A273" s="403"/>
      <c r="B273" s="287"/>
      <c r="C273" s="323"/>
      <c r="D273" s="16"/>
      <c r="E273" s="15"/>
      <c r="F273" s="16">
        <f t="shared" si="104"/>
        <v>6900</v>
      </c>
      <c r="G273" s="17">
        <f t="shared" si="105"/>
        <v>5.0268655072463737</v>
      </c>
      <c r="H273" s="15">
        <f t="shared" si="106"/>
        <v>34685.371999999981</v>
      </c>
      <c r="I273" s="15">
        <f t="shared" si="107"/>
        <v>-34685.371999999981</v>
      </c>
      <c r="J273" s="33">
        <f t="shared" si="108"/>
        <v>-1</v>
      </c>
      <c r="K273" s="15">
        <f t="shared" si="109"/>
        <v>0</v>
      </c>
      <c r="L273" s="15">
        <f t="shared" si="110"/>
        <v>-5</v>
      </c>
      <c r="M273" s="15">
        <f t="shared" si="111"/>
        <v>5</v>
      </c>
      <c r="N273" s="15">
        <f t="shared" si="112"/>
        <v>0</v>
      </c>
      <c r="O273" s="72"/>
      <c r="P273" s="17">
        <f t="shared" si="113"/>
        <v>-5.0268655072463737</v>
      </c>
      <c r="Q273" s="15">
        <f t="shared" si="114"/>
        <v>-5</v>
      </c>
      <c r="R273" s="72"/>
      <c r="S273" s="34">
        <f t="shared" si="115"/>
        <v>-14973.371999999981</v>
      </c>
      <c r="T273" s="34" t="e">
        <f t="shared" si="116"/>
        <v>#DIV/0!</v>
      </c>
      <c r="U273" s="34" t="e">
        <f t="shared" si="117"/>
        <v>#DIV/0!</v>
      </c>
      <c r="V273" s="31">
        <f t="shared" si="118"/>
        <v>19712</v>
      </c>
      <c r="W273" s="32" t="e">
        <f t="shared" si="119"/>
        <v>#DIV/0!</v>
      </c>
      <c r="X273" s="32" t="e">
        <f t="shared" si="120"/>
        <v>#DIV/0!</v>
      </c>
      <c r="Y273" s="32" t="e">
        <f t="shared" si="121"/>
        <v>#DIV/0!</v>
      </c>
      <c r="Z273" s="78" t="e">
        <f t="shared" si="122"/>
        <v>#DIV/0!</v>
      </c>
      <c r="AA273" s="15">
        <f>SUM(L$2:L321)-SUM(AB$2:AB321)</f>
        <v>-35190.371999999981</v>
      </c>
      <c r="AB273" s="84"/>
      <c r="AC273" s="40" t="e">
        <f t="shared" si="123"/>
        <v>#DIV/0!</v>
      </c>
      <c r="AD273" s="81" t="e">
        <f t="shared" si="124"/>
        <v>#DIV/0!</v>
      </c>
    </row>
    <row r="274" spans="1:30" x14ac:dyDescent="0.25">
      <c r="A274" s="403"/>
      <c r="B274" s="287"/>
      <c r="C274" s="323"/>
      <c r="D274" s="16"/>
      <c r="E274" s="15"/>
      <c r="F274" s="16">
        <f t="shared" si="104"/>
        <v>6900</v>
      </c>
      <c r="G274" s="17">
        <f t="shared" si="105"/>
        <v>5.0275901449275331</v>
      </c>
      <c r="H274" s="15">
        <f t="shared" si="106"/>
        <v>34690.371999999981</v>
      </c>
      <c r="I274" s="15">
        <f t="shared" si="107"/>
        <v>-34690.371999999981</v>
      </c>
      <c r="J274" s="33">
        <f t="shared" si="108"/>
        <v>-1</v>
      </c>
      <c r="K274" s="15">
        <f t="shared" si="109"/>
        <v>0</v>
      </c>
      <c r="L274" s="15">
        <f t="shared" si="110"/>
        <v>-5</v>
      </c>
      <c r="M274" s="15">
        <f t="shared" si="111"/>
        <v>5</v>
      </c>
      <c r="N274" s="15">
        <f t="shared" si="112"/>
        <v>0</v>
      </c>
      <c r="O274" s="72"/>
      <c r="P274" s="17">
        <f t="shared" si="113"/>
        <v>-5.0275901449275331</v>
      </c>
      <c r="Q274" s="15">
        <f t="shared" si="114"/>
        <v>-5</v>
      </c>
      <c r="R274" s="72"/>
      <c r="S274" s="34">
        <f t="shared" si="115"/>
        <v>-14978.371999999981</v>
      </c>
      <c r="T274" s="34" t="e">
        <f t="shared" si="116"/>
        <v>#DIV/0!</v>
      </c>
      <c r="U274" s="34" t="e">
        <f t="shared" si="117"/>
        <v>#DIV/0!</v>
      </c>
      <c r="V274" s="31">
        <f t="shared" si="118"/>
        <v>19712</v>
      </c>
      <c r="W274" s="32" t="e">
        <f t="shared" si="119"/>
        <v>#DIV/0!</v>
      </c>
      <c r="X274" s="32" t="e">
        <f t="shared" si="120"/>
        <v>#DIV/0!</v>
      </c>
      <c r="Y274" s="32" t="e">
        <f t="shared" si="121"/>
        <v>#DIV/0!</v>
      </c>
      <c r="Z274" s="78" t="e">
        <f t="shared" si="122"/>
        <v>#DIV/0!</v>
      </c>
      <c r="AA274" s="15">
        <f>SUM(L$2:L322)-SUM(AB$2:AB322)</f>
        <v>-35190.371999999981</v>
      </c>
      <c r="AB274" s="84"/>
      <c r="AC274" s="40" t="e">
        <f t="shared" si="123"/>
        <v>#DIV/0!</v>
      </c>
      <c r="AD274" s="81" t="e">
        <f t="shared" si="124"/>
        <v>#DIV/0!</v>
      </c>
    </row>
  </sheetData>
  <phoneticPr fontId="16" type="noConversion"/>
  <conditionalFormatting sqref="Y1">
    <cfRule type="top10" dxfId="161" priority="1" bottom="1" rank="10"/>
  </conditionalFormatting>
  <dataValidations count="1">
    <dataValidation type="list" allowBlank="1" showInputMessage="1" showErrorMessage="1" sqref="C2:C274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139"/>
  <sheetViews>
    <sheetView tabSelected="1" workbookViewId="0">
      <pane ySplit="1" topLeftCell="A2" activePane="bottomLeft" state="frozen"/>
      <selection pane="bottomLeft" activeCell="E229" sqref="E229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2" width="19.109375" style="1" bestFit="1" customWidth="1"/>
    <col min="23" max="23" width="23.6640625" style="1" bestFit="1" customWidth="1"/>
    <col min="24" max="24" width="24.88671875" style="1" bestFit="1" customWidth="1"/>
    <col min="25" max="25" width="20.33203125" style="1" bestFit="1" customWidth="1"/>
    <col min="26" max="26" width="15" style="1" bestFit="1" customWidth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hidden="1" thickTop="1" x14ac:dyDescent="0.25">
      <c r="A2" s="9">
        <v>43035</v>
      </c>
      <c r="B2" s="283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65" si="3">I2/E2*(1-0.0005)</f>
        <v>0</v>
      </c>
      <c r="AD2" s="40">
        <f t="shared" ref="AD2:AD65" si="4">AC2-F2</f>
        <v>0</v>
      </c>
    </row>
    <row r="3" spans="1:30" s="1" customFormat="1" ht="15" hidden="1" thickTop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 t="shared" ref="F3:F40" si="5">IF(C3="买",F2+D3,F2-D3)</f>
        <v>1000</v>
      </c>
      <c r="G3" s="17">
        <f t="shared" ref="G3:G40" si="6">H3/F3</f>
        <v>18.035599999999999</v>
      </c>
      <c r="H3" s="15">
        <f t="shared" ref="H3:H40" si="7">IF(C3="买",H2+D3*E3+M3+N3,H2+-1*D3*E3+M3+N3)+O2</f>
        <v>18035.599999999999</v>
      </c>
      <c r="I3" s="19">
        <f t="shared" si="0"/>
        <v>-5.5999999999985448</v>
      </c>
      <c r="J3" s="29">
        <f t="shared" si="1"/>
        <v>-3.1049701701066818E-4</v>
      </c>
      <c r="K3" s="19">
        <f t="shared" si="2"/>
        <v>18030</v>
      </c>
      <c r="L3" s="19">
        <f t="shared" ref="L3:L66" si="8">I3-I2</f>
        <v>-5.5999999999985448</v>
      </c>
      <c r="M3" s="15">
        <f>IF(D3*E3*2.5/10000&gt;5,D3*E3*2.5/10000,5)+(D3/1000)*0.6</f>
        <v>5.6</v>
      </c>
      <c r="N3" s="30">
        <f>IF(C3="卖",D3*E3/1000,0)</f>
        <v>0</v>
      </c>
      <c r="O3" s="31"/>
      <c r="P3" s="32">
        <f>E3-G3</f>
        <v>-5.5999999999976069E-3</v>
      </c>
      <c r="Q3" s="31">
        <f>(H3-H2)*-1</f>
        <v>-18035.599999999999</v>
      </c>
      <c r="R3" s="34"/>
      <c r="S3" s="34">
        <f>S2+Q3+O3+R3</f>
        <v>1964.4000000000015</v>
      </c>
      <c r="T3" s="34">
        <f>S3/E3</f>
        <v>108.95174708818644</v>
      </c>
      <c r="U3" s="34">
        <f>F3+T3</f>
        <v>1108.9517470881865</v>
      </c>
      <c r="V3" s="31">
        <f>H3+S3</f>
        <v>20000</v>
      </c>
      <c r="W3" s="32">
        <f>V3/U3</f>
        <v>18.035049813947904</v>
      </c>
      <c r="X3" s="32">
        <f>W3-G3</f>
        <v>-5.5018605209511406E-4</v>
      </c>
      <c r="Y3" s="32">
        <f>(X3-P3)*-1</f>
        <v>-5.0498139479024928E-3</v>
      </c>
      <c r="Z3" s="38">
        <f t="shared" ref="Z3:Z66" si="9">F3/U3</f>
        <v>0.90175249069739516</v>
      </c>
      <c r="AA3" s="31">
        <f>SUM(L$2:L3)-SUM(AB$2:AB3)</f>
        <v>-5.5999999999985448</v>
      </c>
      <c r="AB3" s="39"/>
      <c r="AC3" s="40">
        <f t="shared" si="3"/>
        <v>-0.31043815862443402</v>
      </c>
      <c r="AD3" s="40">
        <f t="shared" si="4"/>
        <v>-1000.3104381586244</v>
      </c>
    </row>
    <row r="4" spans="1:30" s="1" customFormat="1" ht="15" hidden="1" thickTop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si="5"/>
        <v>1500</v>
      </c>
      <c r="G4" s="17">
        <f t="shared" si="6"/>
        <v>18.003933333333332</v>
      </c>
      <c r="H4" s="15">
        <f t="shared" si="7"/>
        <v>27005.899999999998</v>
      </c>
      <c r="I4" s="10">
        <f t="shared" si="0"/>
        <v>-110.89999999999782</v>
      </c>
      <c r="J4" s="27">
        <f t="shared" si="1"/>
        <v>-4.1065100589130193E-3</v>
      </c>
      <c r="K4" s="10">
        <f t="shared" si="2"/>
        <v>26895</v>
      </c>
      <c r="L4" s="10">
        <f t="shared" si="8"/>
        <v>-105.29999999999927</v>
      </c>
      <c r="M4" s="15">
        <f t="shared" ref="M4:M67" si="10">IF(D4*E4*2.5/10000&gt;5,D4*E4*2.5/10000,5)+(D4/1000)*0.6</f>
        <v>5.3</v>
      </c>
      <c r="N4" s="10">
        <f t="shared" ref="N4:N67" si="11">IF(C4="卖",D4*E4/1000,0)</f>
        <v>0</v>
      </c>
      <c r="O4" s="15"/>
      <c r="P4" s="32">
        <f t="shared" ref="P4:P67" si="12">E4-G4</f>
        <v>-7.393333333333274E-2</v>
      </c>
      <c r="Q4" s="31">
        <f t="shared" ref="Q4:Q67" si="13">(H4-H3)*-1</f>
        <v>-8970.2999999999993</v>
      </c>
      <c r="R4" s="35"/>
      <c r="S4" s="34">
        <f t="shared" ref="S4:S67" si="14">S3+Q4+O4+R4</f>
        <v>-7005.8999999999978</v>
      </c>
      <c r="T4" s="34">
        <f t="shared" ref="T4:T67" si="15">S4/E4</f>
        <v>-390.73619631901829</v>
      </c>
      <c r="U4" s="34">
        <f t="shared" ref="U4:U67" si="16">F4+T4</f>
        <v>1109.2638036809817</v>
      </c>
      <c r="V4" s="31">
        <f t="shared" ref="V4:V67" si="17">H4+S4</f>
        <v>20000</v>
      </c>
      <c r="W4" s="32">
        <f t="shared" ref="W4:W67" si="18">V4/U4</f>
        <v>18.029976218129526</v>
      </c>
      <c r="X4" s="32">
        <f t="shared" ref="X4:X67" si="19">W4-G4</f>
        <v>2.6042884796193988E-2</v>
      </c>
      <c r="Y4" s="32">
        <f t="shared" ref="Y4:Y67" si="20">(X4-P4)*-1</f>
        <v>-9.9976218129526728E-2</v>
      </c>
      <c r="Z4" s="38">
        <f t="shared" si="9"/>
        <v>1.3522482163597145</v>
      </c>
      <c r="AA4" s="31">
        <f>SUM(L$2:L4)-SUM(AB$2:AB4)</f>
        <v>-110.89999999999782</v>
      </c>
      <c r="AB4" s="39"/>
      <c r="AC4" s="40">
        <f t="shared" si="3"/>
        <v>-6.1820719464583282</v>
      </c>
      <c r="AD4" s="40">
        <f t="shared" si="4"/>
        <v>-1506.1820719464583</v>
      </c>
    </row>
    <row r="5" spans="1:30" s="1" customFormat="1" ht="15" hidden="1" thickTop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5"/>
        <v>2000</v>
      </c>
      <c r="G5" s="17">
        <f t="shared" si="6"/>
        <v>17.873099999999997</v>
      </c>
      <c r="H5" s="15">
        <f t="shared" si="7"/>
        <v>35746.199999999997</v>
      </c>
      <c r="I5" s="19">
        <f t="shared" si="0"/>
        <v>-806.19999999999709</v>
      </c>
      <c r="J5" s="29">
        <f t="shared" si="1"/>
        <v>-2.2553446240439461E-2</v>
      </c>
      <c r="K5" s="19">
        <f t="shared" si="2"/>
        <v>34940</v>
      </c>
      <c r="L5" s="19">
        <f t="shared" si="8"/>
        <v>-695.29999999999927</v>
      </c>
      <c r="M5" s="15">
        <f t="shared" si="10"/>
        <v>5.3</v>
      </c>
      <c r="N5" s="19">
        <f t="shared" si="11"/>
        <v>0</v>
      </c>
      <c r="O5" s="15"/>
      <c r="P5" s="32">
        <f t="shared" si="12"/>
        <v>-0.40309999999999846</v>
      </c>
      <c r="Q5" s="31">
        <f t="shared" si="13"/>
        <v>-8740.2999999999993</v>
      </c>
      <c r="R5" s="35"/>
      <c r="S5" s="34">
        <f t="shared" si="14"/>
        <v>-15746.199999999997</v>
      </c>
      <c r="T5" s="34">
        <f t="shared" si="15"/>
        <v>-901.32799084144233</v>
      </c>
      <c r="U5" s="34">
        <f t="shared" si="16"/>
        <v>1098.6720091585576</v>
      </c>
      <c r="V5" s="31">
        <f t="shared" si="17"/>
        <v>20000</v>
      </c>
      <c r="W5" s="32">
        <f t="shared" si="18"/>
        <v>18.203794975460827</v>
      </c>
      <c r="X5" s="32">
        <f t="shared" si="19"/>
        <v>0.33069497546082971</v>
      </c>
      <c r="Y5" s="32">
        <f t="shared" si="20"/>
        <v>-0.73379497546082817</v>
      </c>
      <c r="Z5" s="38">
        <f t="shared" si="9"/>
        <v>1.8203794975460825</v>
      </c>
      <c r="AA5" s="31">
        <f>SUM(L$2:L5)-SUM(AB$2:AB5)</f>
        <v>-806.19999999999709</v>
      </c>
      <c r="AB5" s="39"/>
      <c r="AC5" s="40">
        <f t="shared" si="3"/>
        <v>-46.124607899255707</v>
      </c>
      <c r="AD5" s="40">
        <f t="shared" si="4"/>
        <v>-2046.1246078992558</v>
      </c>
    </row>
    <row r="6" spans="1:30" s="1" customFormat="1" ht="15" hidden="1" thickTop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5"/>
        <v>2500</v>
      </c>
      <c r="G6" s="17">
        <f t="shared" si="6"/>
        <v>17.736599999999999</v>
      </c>
      <c r="H6" s="15">
        <f t="shared" si="7"/>
        <v>44341.5</v>
      </c>
      <c r="I6" s="15">
        <f t="shared" si="0"/>
        <v>-1391.5</v>
      </c>
      <c r="J6" s="33">
        <f t="shared" si="1"/>
        <v>-3.1381437254039642E-2</v>
      </c>
      <c r="K6" s="15">
        <f t="shared" si="2"/>
        <v>42950</v>
      </c>
      <c r="L6" s="15">
        <f t="shared" si="8"/>
        <v>-585.30000000000291</v>
      </c>
      <c r="M6" s="15">
        <f t="shared" si="10"/>
        <v>5.3</v>
      </c>
      <c r="N6" s="15">
        <f t="shared" si="11"/>
        <v>0</v>
      </c>
      <c r="O6" s="15"/>
      <c r="P6" s="32">
        <f t="shared" si="12"/>
        <v>-0.55659999999999954</v>
      </c>
      <c r="Q6" s="31">
        <f t="shared" si="13"/>
        <v>-8595.3000000000029</v>
      </c>
      <c r="R6" s="35"/>
      <c r="S6" s="34">
        <f t="shared" si="14"/>
        <v>-24341.5</v>
      </c>
      <c r="T6" s="34">
        <f t="shared" si="15"/>
        <v>-1416.8509895227007</v>
      </c>
      <c r="U6" s="34">
        <f t="shared" si="16"/>
        <v>1083.1490104772993</v>
      </c>
      <c r="V6" s="31">
        <f t="shared" si="17"/>
        <v>20000</v>
      </c>
      <c r="W6" s="32">
        <f t="shared" si="18"/>
        <v>18.464680119300318</v>
      </c>
      <c r="X6" s="32">
        <f t="shared" si="19"/>
        <v>0.72808011930031924</v>
      </c>
      <c r="Y6" s="32">
        <f t="shared" si="20"/>
        <v>-1.2846801193003188</v>
      </c>
      <c r="Z6" s="38">
        <f t="shared" si="9"/>
        <v>2.3080850149125398</v>
      </c>
      <c r="AA6" s="31">
        <f>SUM(L$2:L6)-SUM(AB$2:AB6)</f>
        <v>-1391.5</v>
      </c>
      <c r="AB6" s="39"/>
      <c r="AC6" s="40">
        <f t="shared" si="3"/>
        <v>-80.954845750873105</v>
      </c>
      <c r="AD6" s="40">
        <f t="shared" si="4"/>
        <v>-2580.9548457508731</v>
      </c>
    </row>
    <row r="7" spans="1:30" s="1" customFormat="1" ht="15" hidden="1" thickTop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5"/>
        <v>3000</v>
      </c>
      <c r="G7" s="17">
        <f t="shared" si="6"/>
        <v>17.605600000000003</v>
      </c>
      <c r="H7" s="15">
        <f t="shared" si="7"/>
        <v>52816.800000000003</v>
      </c>
      <c r="I7" s="15">
        <f t="shared" si="0"/>
        <v>-1996.7999999999956</v>
      </c>
      <c r="J7" s="33">
        <f t="shared" si="1"/>
        <v>-3.7806152587813037E-2</v>
      </c>
      <c r="K7" s="15">
        <f t="shared" si="2"/>
        <v>50820.000000000007</v>
      </c>
      <c r="L7" s="15">
        <f t="shared" si="8"/>
        <v>-605.29999999999563</v>
      </c>
      <c r="M7" s="15">
        <f t="shared" si="10"/>
        <v>5.3</v>
      </c>
      <c r="N7" s="15">
        <f t="shared" si="11"/>
        <v>0</v>
      </c>
      <c r="O7" s="15"/>
      <c r="P7" s="32">
        <f t="shared" si="12"/>
        <v>-0.6656000000000013</v>
      </c>
      <c r="Q7" s="31">
        <f t="shared" si="13"/>
        <v>-8475.3000000000029</v>
      </c>
      <c r="R7" s="35"/>
      <c r="S7" s="34">
        <f t="shared" si="14"/>
        <v>-32816.800000000003</v>
      </c>
      <c r="T7" s="34">
        <f t="shared" si="15"/>
        <v>-1937.2373081463991</v>
      </c>
      <c r="U7" s="34">
        <f t="shared" si="16"/>
        <v>1062.7626918536009</v>
      </c>
      <c r="V7" s="31">
        <f t="shared" si="17"/>
        <v>20000</v>
      </c>
      <c r="W7" s="32">
        <f t="shared" si="18"/>
        <v>18.818876644152152</v>
      </c>
      <c r="X7" s="32">
        <f t="shared" si="19"/>
        <v>1.213276644152149</v>
      </c>
      <c r="Y7" s="32">
        <f t="shared" si="20"/>
        <v>-1.8788766441521503</v>
      </c>
      <c r="Z7" s="38">
        <f t="shared" si="9"/>
        <v>2.8228314966228227</v>
      </c>
      <c r="AA7" s="31">
        <f>SUM(L$2:L7)-SUM(AB$2:AB7)</f>
        <v>-1996.7999999999956</v>
      </c>
      <c r="AB7" s="39"/>
      <c r="AC7" s="40">
        <f t="shared" si="3"/>
        <v>-117.81591499409654</v>
      </c>
      <c r="AD7" s="40">
        <f t="shared" si="4"/>
        <v>-3117.8159149940966</v>
      </c>
    </row>
    <row r="8" spans="1:30" s="1" customFormat="1" ht="15" hidden="1" thickTop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5"/>
        <v>3500</v>
      </c>
      <c r="G8" s="17">
        <f t="shared" si="6"/>
        <v>17.466314285714287</v>
      </c>
      <c r="H8" s="15">
        <f t="shared" si="7"/>
        <v>61132.100000000006</v>
      </c>
      <c r="I8" s="15">
        <f t="shared" si="0"/>
        <v>-2962.1000000000058</v>
      </c>
      <c r="J8" s="33">
        <f t="shared" si="1"/>
        <v>-4.8454085496817539E-2</v>
      </c>
      <c r="K8" s="15">
        <f t="shared" si="2"/>
        <v>58170</v>
      </c>
      <c r="L8" s="15">
        <f t="shared" si="8"/>
        <v>-965.30000000001019</v>
      </c>
      <c r="M8" s="15">
        <f t="shared" si="10"/>
        <v>5.3</v>
      </c>
      <c r="N8" s="15">
        <f t="shared" si="11"/>
        <v>0</v>
      </c>
      <c r="O8" s="15"/>
      <c r="P8" s="32">
        <f t="shared" si="12"/>
        <v>-0.84631428571428557</v>
      </c>
      <c r="Q8" s="31">
        <f t="shared" si="13"/>
        <v>-8315.3000000000029</v>
      </c>
      <c r="R8" s="35"/>
      <c r="S8" s="34">
        <f t="shared" si="14"/>
        <v>-41132.100000000006</v>
      </c>
      <c r="T8" s="34">
        <f t="shared" si="15"/>
        <v>-2474.8555956678701</v>
      </c>
      <c r="U8" s="34">
        <f t="shared" si="16"/>
        <v>1025.1444043321299</v>
      </c>
      <c r="V8" s="31">
        <f t="shared" si="17"/>
        <v>20000</v>
      </c>
      <c r="W8" s="32">
        <f t="shared" si="18"/>
        <v>19.50944658672724</v>
      </c>
      <c r="X8" s="32">
        <f t="shared" si="19"/>
        <v>2.0431323010129532</v>
      </c>
      <c r="Y8" s="32">
        <f t="shared" si="20"/>
        <v>-2.8894465867272388</v>
      </c>
      <c r="Z8" s="38">
        <f t="shared" si="9"/>
        <v>3.414153152677267</v>
      </c>
      <c r="AA8" s="31">
        <f>SUM(L$2:L8)-SUM(AB$2:AB8)</f>
        <v>-2962.1000000000058</v>
      </c>
      <c r="AB8" s="39"/>
      <c r="AC8" s="40">
        <f t="shared" si="3"/>
        <v>-178.13591756919411</v>
      </c>
      <c r="AD8" s="40">
        <f t="shared" si="4"/>
        <v>-3678.1359175691941</v>
      </c>
    </row>
    <row r="9" spans="1:30" s="1" customFormat="1" ht="15" hidden="1" thickTop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5"/>
        <v>4000</v>
      </c>
      <c r="G9" s="17">
        <f t="shared" si="6"/>
        <v>17.338100000000001</v>
      </c>
      <c r="H9" s="15">
        <f t="shared" si="7"/>
        <v>69352.400000000009</v>
      </c>
      <c r="I9" s="15">
        <f t="shared" si="0"/>
        <v>-3632.4000000000087</v>
      </c>
      <c r="J9" s="33">
        <f t="shared" si="1"/>
        <v>-5.2375981220549019E-2</v>
      </c>
      <c r="K9" s="15">
        <f t="shared" si="2"/>
        <v>65720</v>
      </c>
      <c r="L9" s="15">
        <f t="shared" si="8"/>
        <v>-670.30000000000291</v>
      </c>
      <c r="M9" s="15">
        <f t="shared" si="10"/>
        <v>5.3</v>
      </c>
      <c r="N9" s="15">
        <f t="shared" si="11"/>
        <v>0</v>
      </c>
      <c r="O9" s="15"/>
      <c r="P9" s="32">
        <f t="shared" si="12"/>
        <v>-0.90810000000000102</v>
      </c>
      <c r="Q9" s="31">
        <f t="shared" si="13"/>
        <v>-8220.3000000000029</v>
      </c>
      <c r="R9" s="35"/>
      <c r="S9" s="34">
        <f t="shared" si="14"/>
        <v>-49352.400000000009</v>
      </c>
      <c r="T9" s="34">
        <f t="shared" si="15"/>
        <v>-3003.7979306147299</v>
      </c>
      <c r="U9" s="34">
        <f t="shared" si="16"/>
        <v>996.20206938527008</v>
      </c>
      <c r="V9" s="31">
        <f t="shared" si="17"/>
        <v>20000</v>
      </c>
      <c r="W9" s="32">
        <f t="shared" si="18"/>
        <v>20.076248197658806</v>
      </c>
      <c r="X9" s="32">
        <f t="shared" si="19"/>
        <v>2.7381481976588056</v>
      </c>
      <c r="Y9" s="32">
        <f t="shared" si="20"/>
        <v>-3.6462481976588066</v>
      </c>
      <c r="Z9" s="38">
        <f t="shared" si="9"/>
        <v>4.0152496395317607</v>
      </c>
      <c r="AA9" s="31">
        <f>SUM(L$2:L9)-SUM(AB$2:AB9)</f>
        <v>-3632.4000000000087</v>
      </c>
      <c r="AB9" s="39"/>
      <c r="AC9" s="40">
        <f t="shared" si="3"/>
        <v>-220.97284236153433</v>
      </c>
      <c r="AD9" s="40">
        <f t="shared" si="4"/>
        <v>-4220.9728423615343</v>
      </c>
    </row>
    <row r="10" spans="1:30" s="1" customFormat="1" ht="15" hidden="1" thickTop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5"/>
        <v>4500</v>
      </c>
      <c r="G10" s="17">
        <f t="shared" si="6"/>
        <v>17.189488888888892</v>
      </c>
      <c r="H10" s="15">
        <f t="shared" si="7"/>
        <v>77352.700000000012</v>
      </c>
      <c r="I10" s="15">
        <f t="shared" si="0"/>
        <v>-5397.7000000000116</v>
      </c>
      <c r="J10" s="33">
        <f t="shared" si="1"/>
        <v>-6.9780369657426469E-2</v>
      </c>
      <c r="K10" s="15">
        <f t="shared" si="2"/>
        <v>71955</v>
      </c>
      <c r="L10" s="15">
        <f t="shared" si="8"/>
        <v>-1765.3000000000029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-1.1994888888888919</v>
      </c>
      <c r="Q10" s="31">
        <f t="shared" si="13"/>
        <v>-8000.3000000000029</v>
      </c>
      <c r="R10" s="35"/>
      <c r="S10" s="34">
        <f t="shared" si="14"/>
        <v>-57352.700000000012</v>
      </c>
      <c r="T10" s="34">
        <f t="shared" si="15"/>
        <v>-3586.785490931833</v>
      </c>
      <c r="U10" s="34">
        <f t="shared" si="16"/>
        <v>913.21450906816699</v>
      </c>
      <c r="V10" s="31">
        <f t="shared" si="17"/>
        <v>20000</v>
      </c>
      <c r="W10" s="32">
        <f t="shared" si="18"/>
        <v>21.900659485149614</v>
      </c>
      <c r="X10" s="32">
        <f t="shared" si="19"/>
        <v>4.7111705962607218</v>
      </c>
      <c r="Y10" s="32">
        <f t="shared" si="20"/>
        <v>-5.9106594851496137</v>
      </c>
      <c r="Z10" s="38">
        <f t="shared" si="9"/>
        <v>4.9276483841586636</v>
      </c>
      <c r="AA10" s="31">
        <f>SUM(L$2:L10)-SUM(AB$2:AB10)</f>
        <v>-5397.7000000000116</v>
      </c>
      <c r="AB10" s="39"/>
      <c r="AC10" s="40">
        <f t="shared" si="3"/>
        <v>-337.39844590369057</v>
      </c>
      <c r="AD10" s="40">
        <f t="shared" si="4"/>
        <v>-4837.398445903691</v>
      </c>
    </row>
    <row r="11" spans="1:30" s="1" customFormat="1" ht="15" hidden="1" thickTop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5"/>
        <v>5000</v>
      </c>
      <c r="G11" s="17">
        <f t="shared" si="6"/>
        <v>17.019600000000004</v>
      </c>
      <c r="H11" s="15">
        <f t="shared" si="7"/>
        <v>85098.000000000015</v>
      </c>
      <c r="I11" s="15">
        <f t="shared" si="0"/>
        <v>-7698.0000000000146</v>
      </c>
      <c r="J11" s="33">
        <f t="shared" si="1"/>
        <v>-9.0460410350419712E-2</v>
      </c>
      <c r="K11" s="15">
        <f t="shared" si="2"/>
        <v>77400</v>
      </c>
      <c r="L11" s="15">
        <f t="shared" si="8"/>
        <v>-2300.3000000000029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-1.5396000000000036</v>
      </c>
      <c r="Q11" s="31">
        <f t="shared" si="13"/>
        <v>-7745.3000000000029</v>
      </c>
      <c r="R11" s="35"/>
      <c r="S11" s="34">
        <f t="shared" si="14"/>
        <v>-65098.000000000015</v>
      </c>
      <c r="T11" s="34">
        <f t="shared" si="15"/>
        <v>-4205.2971576227401</v>
      </c>
      <c r="U11" s="34">
        <f t="shared" si="16"/>
        <v>794.70284237725991</v>
      </c>
      <c r="V11" s="31">
        <f t="shared" si="17"/>
        <v>20000</v>
      </c>
      <c r="W11" s="32">
        <f t="shared" si="18"/>
        <v>25.166639570801529</v>
      </c>
      <c r="X11" s="32">
        <f t="shared" si="19"/>
        <v>8.1470395708015246</v>
      </c>
      <c r="Y11" s="32">
        <f t="shared" si="20"/>
        <v>-9.6866395708015283</v>
      </c>
      <c r="Z11" s="38">
        <f t="shared" si="9"/>
        <v>6.2916598927003822</v>
      </c>
      <c r="AA11" s="31">
        <f>SUM(L$2:L11)-SUM(AB$2:AB11)</f>
        <v>-7698.0000000000146</v>
      </c>
      <c r="AB11" s="39"/>
      <c r="AC11" s="40">
        <f t="shared" si="3"/>
        <v>-497.03817829457455</v>
      </c>
      <c r="AD11" s="40">
        <f t="shared" si="4"/>
        <v>-5497.0381782945742</v>
      </c>
    </row>
    <row r="12" spans="1:30" s="1" customFormat="1" ht="15" hidden="1" thickTop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5"/>
        <v>5500</v>
      </c>
      <c r="G12" s="17">
        <f t="shared" si="6"/>
        <v>16.845145454545456</v>
      </c>
      <c r="H12" s="15">
        <f t="shared" si="7"/>
        <v>92648.300000000017</v>
      </c>
      <c r="I12" s="10">
        <f t="shared" si="0"/>
        <v>-9653.3000000000175</v>
      </c>
      <c r="J12" s="27">
        <f t="shared" si="1"/>
        <v>-0.10419295335154566</v>
      </c>
      <c r="K12" s="10">
        <f t="shared" si="2"/>
        <v>82995</v>
      </c>
      <c r="L12" s="10">
        <f t="shared" si="8"/>
        <v>-1955.3000000000029</v>
      </c>
      <c r="M12" s="15">
        <f t="shared" si="10"/>
        <v>5.3</v>
      </c>
      <c r="N12" s="10">
        <f t="shared" si="11"/>
        <v>0</v>
      </c>
      <c r="O12" s="15"/>
      <c r="P12" s="32">
        <f t="shared" si="12"/>
        <v>-1.7551454545454561</v>
      </c>
      <c r="Q12" s="31">
        <f t="shared" si="13"/>
        <v>-7550.3000000000029</v>
      </c>
      <c r="R12" s="35"/>
      <c r="S12" s="34">
        <f t="shared" si="14"/>
        <v>-72648.300000000017</v>
      </c>
      <c r="T12" s="34">
        <f t="shared" si="15"/>
        <v>-4814.3339960238582</v>
      </c>
      <c r="U12" s="34">
        <f t="shared" si="16"/>
        <v>685.66600397614184</v>
      </c>
      <c r="V12" s="31">
        <f t="shared" si="17"/>
        <v>20000</v>
      </c>
      <c r="W12" s="32">
        <f t="shared" si="18"/>
        <v>29.168720461596507</v>
      </c>
      <c r="X12" s="32">
        <f t="shared" si="19"/>
        <v>12.323575007051051</v>
      </c>
      <c r="Y12" s="32">
        <f t="shared" si="20"/>
        <v>-14.078720461596507</v>
      </c>
      <c r="Z12" s="38">
        <f t="shared" si="9"/>
        <v>8.0213981269390384</v>
      </c>
      <c r="AA12" s="31">
        <f>SUM(L$2:L12)-SUM(AB$2:AB12)</f>
        <v>-9653.3000000000175</v>
      </c>
      <c r="AB12" s="39"/>
      <c r="AC12" s="40">
        <f t="shared" si="3"/>
        <v>-639.3951855533478</v>
      </c>
      <c r="AD12" s="40">
        <f t="shared" si="4"/>
        <v>-6139.3951855533478</v>
      </c>
    </row>
    <row r="13" spans="1:30" s="1" customFormat="1" ht="15" hidden="1" thickTop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5"/>
        <v>5100</v>
      </c>
      <c r="G13" s="17">
        <f t="shared" si="6"/>
        <v>16.952890196078435</v>
      </c>
      <c r="H13" s="15">
        <f t="shared" si="7"/>
        <v>86459.74000000002</v>
      </c>
      <c r="I13" s="19">
        <f t="shared" si="0"/>
        <v>-7409.7400000000198</v>
      </c>
      <c r="J13" s="29">
        <f t="shared" si="1"/>
        <v>-8.570162251239731E-2</v>
      </c>
      <c r="K13" s="19">
        <f t="shared" si="2"/>
        <v>79050</v>
      </c>
      <c r="L13" s="19">
        <f t="shared" si="8"/>
        <v>2243.5599999999977</v>
      </c>
      <c r="M13" s="15">
        <f t="shared" si="10"/>
        <v>5.24</v>
      </c>
      <c r="N13" s="19">
        <f t="shared" si="11"/>
        <v>6.2</v>
      </c>
      <c r="O13" s="15"/>
      <c r="P13" s="32">
        <f t="shared" si="12"/>
        <v>-1.4528901960784353</v>
      </c>
      <c r="Q13" s="31">
        <f t="shared" si="13"/>
        <v>6188.5599999999977</v>
      </c>
      <c r="R13" s="35"/>
      <c r="S13" s="34">
        <f t="shared" si="14"/>
        <v>-66459.74000000002</v>
      </c>
      <c r="T13" s="34">
        <f t="shared" si="15"/>
        <v>-4287.7251612903237</v>
      </c>
      <c r="U13" s="34">
        <f t="shared" si="16"/>
        <v>812.27483870967626</v>
      </c>
      <c r="V13" s="31">
        <f t="shared" si="17"/>
        <v>20000</v>
      </c>
      <c r="W13" s="32">
        <f t="shared" si="18"/>
        <v>24.622207960757002</v>
      </c>
      <c r="X13" s="32">
        <f t="shared" si="19"/>
        <v>7.6693177646785671</v>
      </c>
      <c r="Y13" s="32">
        <f t="shared" si="20"/>
        <v>-9.1222079607570024</v>
      </c>
      <c r="Z13" s="38">
        <f t="shared" si="9"/>
        <v>6.2786630299930355</v>
      </c>
      <c r="AA13" s="31">
        <f>SUM(L$2:L13)-SUM(AB$2:AB13)</f>
        <v>-7409.7400000000198</v>
      </c>
      <c r="AB13" s="39"/>
      <c r="AC13" s="40">
        <f t="shared" si="3"/>
        <v>-477.80871806451739</v>
      </c>
      <c r="AD13" s="40">
        <f t="shared" si="4"/>
        <v>-5577.8087180645171</v>
      </c>
    </row>
    <row r="14" spans="1:30" s="1" customFormat="1" ht="15" hidden="1" thickTop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5"/>
        <v>4700</v>
      </c>
      <c r="G14" s="17">
        <f t="shared" si="6"/>
        <v>17.061970212765964</v>
      </c>
      <c r="H14" s="15">
        <f t="shared" si="7"/>
        <v>80191.260000000024</v>
      </c>
      <c r="I14" s="10">
        <f t="shared" si="0"/>
        <v>-6401.2600000000239</v>
      </c>
      <c r="J14" s="27">
        <f t="shared" si="1"/>
        <v>-7.9824908599765487E-2</v>
      </c>
      <c r="K14" s="10">
        <f t="shared" si="2"/>
        <v>73790</v>
      </c>
      <c r="L14" s="10">
        <f t="shared" si="8"/>
        <v>1008.4799999999959</v>
      </c>
      <c r="M14" s="15">
        <f t="shared" si="10"/>
        <v>5.24</v>
      </c>
      <c r="N14" s="10">
        <f t="shared" si="11"/>
        <v>6.28</v>
      </c>
      <c r="O14" s="15"/>
      <c r="P14" s="32">
        <f t="shared" si="12"/>
        <v>-1.3619702127659643</v>
      </c>
      <c r="Q14" s="31">
        <f t="shared" si="13"/>
        <v>6268.4799999999959</v>
      </c>
      <c r="R14" s="35"/>
      <c r="S14" s="34">
        <f t="shared" si="14"/>
        <v>-60191.260000000024</v>
      </c>
      <c r="T14" s="34">
        <f t="shared" si="15"/>
        <v>-3833.8382165605112</v>
      </c>
      <c r="U14" s="34">
        <f t="shared" si="16"/>
        <v>866.16178343948877</v>
      </c>
      <c r="V14" s="31">
        <f t="shared" si="17"/>
        <v>20000</v>
      </c>
      <c r="W14" s="32">
        <f t="shared" si="18"/>
        <v>23.090374549406828</v>
      </c>
      <c r="X14" s="32">
        <f t="shared" si="19"/>
        <v>6.0284043366408646</v>
      </c>
      <c r="Y14" s="32">
        <f t="shared" si="20"/>
        <v>-7.3903745494068289</v>
      </c>
      <c r="Z14" s="38">
        <f t="shared" si="9"/>
        <v>5.4262380191106043</v>
      </c>
      <c r="AA14" s="31">
        <f>SUM(L$2:L14)-SUM(AB$2:AB14)</f>
        <v>-6401.2600000000239</v>
      </c>
      <c r="AB14" s="41"/>
      <c r="AC14" s="40">
        <f t="shared" si="3"/>
        <v>-407.51970509554292</v>
      </c>
      <c r="AD14" s="40">
        <f t="shared" si="4"/>
        <v>-5107.519705095543</v>
      </c>
    </row>
    <row r="15" spans="1:30" s="1" customFormat="1" ht="15" hidden="1" thickTop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5"/>
        <v>5200</v>
      </c>
      <c r="G15" s="17">
        <f t="shared" si="6"/>
        <v>16.868569230769236</v>
      </c>
      <c r="H15" s="15">
        <f t="shared" si="7"/>
        <v>87716.560000000027</v>
      </c>
      <c r="I15" s="19">
        <f t="shared" si="0"/>
        <v>-9508.5600000000268</v>
      </c>
      <c r="J15" s="29">
        <f t="shared" si="1"/>
        <v>-0.10840096784461255</v>
      </c>
      <c r="K15" s="19">
        <f t="shared" si="2"/>
        <v>78208</v>
      </c>
      <c r="L15" s="19">
        <f t="shared" si="8"/>
        <v>-3107.3000000000029</v>
      </c>
      <c r="M15" s="15">
        <f t="shared" si="10"/>
        <v>5.3</v>
      </c>
      <c r="N15" s="19">
        <f t="shared" si="11"/>
        <v>0</v>
      </c>
      <c r="O15" s="15"/>
      <c r="P15" s="32">
        <f t="shared" si="12"/>
        <v>-1.8285692307692365</v>
      </c>
      <c r="Q15" s="31">
        <f t="shared" si="13"/>
        <v>-7525.3000000000029</v>
      </c>
      <c r="R15" s="35"/>
      <c r="S15" s="34">
        <f t="shared" si="14"/>
        <v>-67716.560000000027</v>
      </c>
      <c r="T15" s="34">
        <f t="shared" si="15"/>
        <v>-4502.4308510638321</v>
      </c>
      <c r="U15" s="34">
        <f t="shared" si="16"/>
        <v>697.56914893616795</v>
      </c>
      <c r="V15" s="31">
        <f t="shared" si="17"/>
        <v>20000</v>
      </c>
      <c r="W15" s="32">
        <f t="shared" si="18"/>
        <v>28.670992733123477</v>
      </c>
      <c r="X15" s="32">
        <f t="shared" si="19"/>
        <v>11.802423502354241</v>
      </c>
      <c r="Y15" s="32">
        <f t="shared" si="20"/>
        <v>-13.630992733123477</v>
      </c>
      <c r="Z15" s="38">
        <f t="shared" si="9"/>
        <v>7.4544581106121042</v>
      </c>
      <c r="AA15" s="31">
        <f>SUM(L$2:L15)-SUM(AB$2:AB15)</f>
        <v>-9508.5600000000268</v>
      </c>
      <c r="AB15" s="41"/>
      <c r="AC15" s="40">
        <f t="shared" si="3"/>
        <v>-631.90197606383163</v>
      </c>
      <c r="AD15" s="40">
        <f t="shared" si="4"/>
        <v>-5831.9019760638312</v>
      </c>
    </row>
    <row r="16" spans="1:30" s="1" customFormat="1" ht="15" hidden="1" thickTop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5"/>
        <v>4800</v>
      </c>
      <c r="G16" s="17">
        <f t="shared" si="6"/>
        <v>17.009142500000006</v>
      </c>
      <c r="H16" s="15">
        <f t="shared" si="7"/>
        <v>81643.884000000035</v>
      </c>
      <c r="I16" s="10">
        <f t="shared" si="0"/>
        <v>-8635.8840000000346</v>
      </c>
      <c r="J16" s="27">
        <f t="shared" si="1"/>
        <v>-0.10577502657761877</v>
      </c>
      <c r="K16" s="10">
        <f t="shared" si="2"/>
        <v>73008</v>
      </c>
      <c r="L16" s="10">
        <f t="shared" si="8"/>
        <v>872.6759999999922</v>
      </c>
      <c r="M16" s="15">
        <f t="shared" si="10"/>
        <v>5.24</v>
      </c>
      <c r="N16" s="10">
        <f t="shared" si="11"/>
        <v>6.0839999999999996</v>
      </c>
      <c r="O16" s="15"/>
      <c r="P16" s="32">
        <f t="shared" si="12"/>
        <v>-1.7991425000000056</v>
      </c>
      <c r="Q16" s="31">
        <f t="shared" si="13"/>
        <v>6072.6759999999922</v>
      </c>
      <c r="R16" s="35"/>
      <c r="S16" s="34">
        <f t="shared" si="14"/>
        <v>-61643.884000000035</v>
      </c>
      <c r="T16" s="34">
        <f t="shared" si="15"/>
        <v>-4052.8523339907974</v>
      </c>
      <c r="U16" s="34">
        <f t="shared" si="16"/>
        <v>747.14766600920257</v>
      </c>
      <c r="V16" s="31">
        <f t="shared" si="17"/>
        <v>20000</v>
      </c>
      <c r="W16" s="32">
        <f t="shared" si="18"/>
        <v>26.768470156411706</v>
      </c>
      <c r="X16" s="32">
        <f t="shared" si="19"/>
        <v>9.7593276564116991</v>
      </c>
      <c r="Y16" s="32">
        <f t="shared" si="20"/>
        <v>-11.558470156411705</v>
      </c>
      <c r="Z16" s="38">
        <f t="shared" si="9"/>
        <v>6.4244328375388093</v>
      </c>
      <c r="AA16" s="31">
        <f>SUM(L$2:L16)-SUM(AB$2:AB16)</f>
        <v>-8635.8840000000346</v>
      </c>
      <c r="AB16" s="41"/>
      <c r="AC16" s="40">
        <f t="shared" si="3"/>
        <v>-567.49283747534741</v>
      </c>
      <c r="AD16" s="40">
        <f t="shared" si="4"/>
        <v>-5367.4928374753472</v>
      </c>
    </row>
    <row r="17" spans="1:30" s="1" customFormat="1" ht="15" hidden="1" thickTop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5"/>
        <v>4400</v>
      </c>
      <c r="G17" s="17">
        <f t="shared" si="6"/>
        <v>17.143488181818192</v>
      </c>
      <c r="H17" s="15">
        <f t="shared" si="7"/>
        <v>75431.348000000042</v>
      </c>
      <c r="I17" s="19">
        <f t="shared" si="0"/>
        <v>-6967.3480000000418</v>
      </c>
      <c r="J17" s="29">
        <f t="shared" si="1"/>
        <v>-9.2366743863572992E-2</v>
      </c>
      <c r="K17" s="19">
        <f t="shared" si="2"/>
        <v>68464</v>
      </c>
      <c r="L17" s="19">
        <f t="shared" si="8"/>
        <v>1668.5359999999928</v>
      </c>
      <c r="M17" s="15">
        <f t="shared" si="10"/>
        <v>5.24</v>
      </c>
      <c r="N17" s="19">
        <f t="shared" si="11"/>
        <v>6.2240000000000002</v>
      </c>
      <c r="O17" s="15"/>
      <c r="P17" s="32">
        <f t="shared" si="12"/>
        <v>-1.5834881818181916</v>
      </c>
      <c r="Q17" s="31">
        <f t="shared" si="13"/>
        <v>6212.5359999999928</v>
      </c>
      <c r="R17" s="35"/>
      <c r="S17" s="34">
        <f t="shared" si="14"/>
        <v>-55431.348000000042</v>
      </c>
      <c r="T17" s="34">
        <f t="shared" si="15"/>
        <v>-3562.4259640102855</v>
      </c>
      <c r="U17" s="34">
        <f t="shared" si="16"/>
        <v>837.5740359897145</v>
      </c>
      <c r="V17" s="31">
        <f t="shared" si="17"/>
        <v>20000</v>
      </c>
      <c r="W17" s="32">
        <f t="shared" si="18"/>
        <v>23.878486128533243</v>
      </c>
      <c r="X17" s="32">
        <f t="shared" si="19"/>
        <v>6.7349979467150511</v>
      </c>
      <c r="Y17" s="32">
        <f t="shared" si="20"/>
        <v>-8.3184861285332428</v>
      </c>
      <c r="Z17" s="38">
        <f t="shared" si="9"/>
        <v>5.2532669482773136</v>
      </c>
      <c r="AA17" s="31">
        <f>SUM(L$2:L17)-SUM(AB$2:AB17)</f>
        <v>-6967.3480000000418</v>
      </c>
      <c r="AB17" s="41"/>
      <c r="AC17" s="40">
        <f t="shared" si="3"/>
        <v>-447.54912120822894</v>
      </c>
      <c r="AD17" s="40">
        <f t="shared" si="4"/>
        <v>-4847.5491212082288</v>
      </c>
    </row>
    <row r="18" spans="1:30" s="1" customFormat="1" ht="15" hidden="1" thickTop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5"/>
        <v>4000</v>
      </c>
      <c r="G18" s="17">
        <f t="shared" si="6"/>
        <v>17.267740000000014</v>
      </c>
      <c r="H18" s="15">
        <f t="shared" si="7"/>
        <v>69070.96000000005</v>
      </c>
      <c r="I18" s="10">
        <f t="shared" si="0"/>
        <v>-5350.9600000000501</v>
      </c>
      <c r="J18" s="27">
        <f t="shared" si="1"/>
        <v>-7.7470473843132534E-2</v>
      </c>
      <c r="K18" s="10">
        <f t="shared" si="2"/>
        <v>63720</v>
      </c>
      <c r="L18" s="10">
        <f t="shared" si="8"/>
        <v>1616.3879999999917</v>
      </c>
      <c r="M18" s="15">
        <f t="shared" si="10"/>
        <v>5.24</v>
      </c>
      <c r="N18" s="10">
        <f t="shared" si="11"/>
        <v>6.3719999999999999</v>
      </c>
      <c r="O18" s="15"/>
      <c r="P18" s="32">
        <f t="shared" si="12"/>
        <v>-1.3377400000000144</v>
      </c>
      <c r="Q18" s="31">
        <f t="shared" si="13"/>
        <v>6360.3879999999917</v>
      </c>
      <c r="R18" s="35"/>
      <c r="S18" s="34">
        <f t="shared" si="14"/>
        <v>-49070.96000000005</v>
      </c>
      <c r="T18" s="34">
        <f t="shared" si="15"/>
        <v>-3080.411801632144</v>
      </c>
      <c r="U18" s="34">
        <f t="shared" si="16"/>
        <v>919.58819836785597</v>
      </c>
      <c r="V18" s="31">
        <f t="shared" si="17"/>
        <v>20000</v>
      </c>
      <c r="W18" s="32">
        <f t="shared" si="18"/>
        <v>21.748865454664688</v>
      </c>
      <c r="X18" s="32">
        <f t="shared" si="19"/>
        <v>4.4811254546646744</v>
      </c>
      <c r="Y18" s="32">
        <f t="shared" si="20"/>
        <v>-5.8188654546646887</v>
      </c>
      <c r="Z18" s="38">
        <f t="shared" si="9"/>
        <v>4.3497730909329375</v>
      </c>
      <c r="AA18" s="31">
        <f>SUM(L$2:L18)-SUM(AB$2:AB18)</f>
        <v>-5350.9600000000501</v>
      </c>
      <c r="AB18" s="41"/>
      <c r="AC18" s="40">
        <f t="shared" si="3"/>
        <v>-335.73663025737915</v>
      </c>
      <c r="AD18" s="40">
        <f t="shared" si="4"/>
        <v>-4335.7366302573791</v>
      </c>
    </row>
    <row r="19" spans="1:30" s="1" customFormat="1" ht="15" hidden="1" thickTop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5"/>
        <v>3600</v>
      </c>
      <c r="G19" s="17">
        <f t="shared" si="6"/>
        <v>17.400733333333346</v>
      </c>
      <c r="H19" s="15">
        <f t="shared" si="7"/>
        <v>62642.64000000005</v>
      </c>
      <c r="I19" s="15">
        <f t="shared" si="0"/>
        <v>-4682.6400000000431</v>
      </c>
      <c r="J19" s="33">
        <f t="shared" si="1"/>
        <v>-7.4751638819820429E-2</v>
      </c>
      <c r="K19" s="15">
        <f t="shared" si="2"/>
        <v>57960.000000000007</v>
      </c>
      <c r="L19" s="15">
        <f t="shared" si="8"/>
        <v>668.32000000000698</v>
      </c>
      <c r="M19" s="15">
        <f t="shared" si="10"/>
        <v>5.24</v>
      </c>
      <c r="N19" s="15">
        <f t="shared" si="11"/>
        <v>6.4400000000000013</v>
      </c>
      <c r="O19" s="15"/>
      <c r="P19" s="32">
        <f t="shared" si="12"/>
        <v>-1.3007333333333442</v>
      </c>
      <c r="Q19" s="31">
        <f t="shared" si="13"/>
        <v>6428.32</v>
      </c>
      <c r="R19" s="35"/>
      <c r="S19" s="34">
        <f t="shared" si="14"/>
        <v>-42642.64000000005</v>
      </c>
      <c r="T19" s="34">
        <f t="shared" si="15"/>
        <v>-2648.6111801242264</v>
      </c>
      <c r="U19" s="34">
        <f t="shared" si="16"/>
        <v>951.38881987577361</v>
      </c>
      <c r="V19" s="31">
        <f t="shared" si="17"/>
        <v>20000</v>
      </c>
      <c r="W19" s="32">
        <f t="shared" si="18"/>
        <v>21.021899335133533</v>
      </c>
      <c r="X19" s="32">
        <f t="shared" si="19"/>
        <v>3.6211660018001872</v>
      </c>
      <c r="Y19" s="32">
        <f t="shared" si="20"/>
        <v>-4.9218993351335314</v>
      </c>
      <c r="Z19" s="38">
        <f t="shared" si="9"/>
        <v>3.7839418803240354</v>
      </c>
      <c r="AA19" s="31">
        <f>SUM(L$2:L19)-SUM(AB$2:AB19)</f>
        <v>-4682.6400000000431</v>
      </c>
      <c r="AB19" s="41"/>
      <c r="AC19" s="40">
        <f t="shared" si="3"/>
        <v>-290.70178136646228</v>
      </c>
      <c r="AD19" s="40">
        <f t="shared" si="4"/>
        <v>-3890.7017813664625</v>
      </c>
    </row>
    <row r="20" spans="1:30" s="1" customFormat="1" ht="15" hidden="1" thickTop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5"/>
        <v>3200</v>
      </c>
      <c r="G20" s="17">
        <f t="shared" si="6"/>
        <v>17.549492500000014</v>
      </c>
      <c r="H20" s="15">
        <f t="shared" si="7"/>
        <v>56158.376000000047</v>
      </c>
      <c r="I20" s="15">
        <f t="shared" si="0"/>
        <v>-4190.3760000000548</v>
      </c>
      <c r="J20" s="33">
        <f t="shared" si="1"/>
        <v>-7.4617114996346143E-2</v>
      </c>
      <c r="K20" s="15">
        <f t="shared" si="2"/>
        <v>51967.999999999993</v>
      </c>
      <c r="L20" s="15">
        <f t="shared" si="8"/>
        <v>492.2639999999883</v>
      </c>
      <c r="M20" s="15">
        <f t="shared" si="10"/>
        <v>5.24</v>
      </c>
      <c r="N20" s="15">
        <f t="shared" si="11"/>
        <v>6.4959999999999987</v>
      </c>
      <c r="O20" s="15"/>
      <c r="P20" s="32">
        <f t="shared" si="12"/>
        <v>-1.3094925000000153</v>
      </c>
      <c r="Q20" s="31">
        <f t="shared" si="13"/>
        <v>6484.2640000000029</v>
      </c>
      <c r="R20" s="35"/>
      <c r="S20" s="34">
        <f t="shared" si="14"/>
        <v>-36158.376000000047</v>
      </c>
      <c r="T20" s="34">
        <f t="shared" si="15"/>
        <v>-2226.5009852216781</v>
      </c>
      <c r="U20" s="34">
        <f t="shared" si="16"/>
        <v>973.49901477832191</v>
      </c>
      <c r="V20" s="31">
        <f t="shared" si="17"/>
        <v>20000</v>
      </c>
      <c r="W20" s="32">
        <f t="shared" si="18"/>
        <v>20.544448115907187</v>
      </c>
      <c r="X20" s="32">
        <f t="shared" si="19"/>
        <v>2.9949556159071733</v>
      </c>
      <c r="Y20" s="32">
        <f t="shared" si="20"/>
        <v>-4.3044481159071886</v>
      </c>
      <c r="Z20" s="38">
        <f t="shared" si="9"/>
        <v>3.2871116985451501</v>
      </c>
      <c r="AA20" s="31">
        <f>SUM(L$2:L20)-SUM(AB$2:AB20)</f>
        <v>-4190.3760000000548</v>
      </c>
      <c r="AB20" s="41"/>
      <c r="AC20" s="40">
        <f t="shared" si="3"/>
        <v>-257.89906477832852</v>
      </c>
      <c r="AD20" s="40">
        <f t="shared" si="4"/>
        <v>-3457.8990647783285</v>
      </c>
    </row>
    <row r="21" spans="1:30" s="1" customFormat="1" ht="15" hidden="1" thickTop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5"/>
        <v>3700</v>
      </c>
      <c r="G21" s="17">
        <f t="shared" si="6"/>
        <v>17.321263783783799</v>
      </c>
      <c r="H21" s="15">
        <f t="shared" si="7"/>
        <v>64088.67600000005</v>
      </c>
      <c r="I21" s="15">
        <f t="shared" si="0"/>
        <v>-5443.6760000000504</v>
      </c>
      <c r="J21" s="33">
        <f t="shared" si="1"/>
        <v>-8.4939748170176771E-2</v>
      </c>
      <c r="K21" s="15">
        <f t="shared" si="2"/>
        <v>58645</v>
      </c>
      <c r="L21" s="15">
        <f t="shared" si="8"/>
        <v>-1253.2999999999956</v>
      </c>
      <c r="M21" s="15">
        <f t="shared" si="10"/>
        <v>5.3</v>
      </c>
      <c r="N21" s="15">
        <f t="shared" si="11"/>
        <v>0</v>
      </c>
      <c r="O21" s="15"/>
      <c r="P21" s="32">
        <f t="shared" si="12"/>
        <v>-1.4712637837837992</v>
      </c>
      <c r="Q21" s="31">
        <f t="shared" si="13"/>
        <v>-7930.3000000000029</v>
      </c>
      <c r="R21" s="35"/>
      <c r="S21" s="34">
        <f t="shared" si="14"/>
        <v>-44088.67600000005</v>
      </c>
      <c r="T21" s="34">
        <f t="shared" si="15"/>
        <v>-2781.6199369085207</v>
      </c>
      <c r="U21" s="34">
        <f t="shared" si="16"/>
        <v>918.38006309147931</v>
      </c>
      <c r="V21" s="31">
        <f t="shared" si="17"/>
        <v>20000</v>
      </c>
      <c r="W21" s="32">
        <f t="shared" si="18"/>
        <v>21.777476236445491</v>
      </c>
      <c r="X21" s="32">
        <f t="shared" si="19"/>
        <v>4.456212452661692</v>
      </c>
      <c r="Y21" s="32">
        <f t="shared" si="20"/>
        <v>-5.9274762364454912</v>
      </c>
      <c r="Z21" s="38">
        <f t="shared" si="9"/>
        <v>4.0288331037424152</v>
      </c>
      <c r="AA21" s="31">
        <f>SUM(L$2:L21)-SUM(AB$2:AB21)</f>
        <v>-5443.6760000000504</v>
      </c>
      <c r="AB21" s="41"/>
      <c r="AC21" s="40">
        <f t="shared" si="3"/>
        <v>-343.2778651104133</v>
      </c>
      <c r="AD21" s="40">
        <f t="shared" si="4"/>
        <v>-4043.2778651104131</v>
      </c>
    </row>
    <row r="22" spans="1:30" s="1" customFormat="1" ht="15" hidden="1" thickTop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5"/>
        <v>4200</v>
      </c>
      <c r="G22" s="17">
        <f t="shared" si="6"/>
        <v>17.09142285714287</v>
      </c>
      <c r="H22" s="15">
        <f t="shared" si="7"/>
        <v>71783.976000000053</v>
      </c>
      <c r="I22" s="15">
        <f t="shared" si="0"/>
        <v>-7187.9760000000533</v>
      </c>
      <c r="J22" s="33">
        <f t="shared" si="1"/>
        <v>-0.1001334336788484</v>
      </c>
      <c r="K22" s="15">
        <f t="shared" si="2"/>
        <v>64596</v>
      </c>
      <c r="L22" s="15">
        <f t="shared" si="8"/>
        <v>-1744.3000000000029</v>
      </c>
      <c r="M22" s="15">
        <f t="shared" si="10"/>
        <v>5.3</v>
      </c>
      <c r="N22" s="15">
        <f t="shared" si="11"/>
        <v>0</v>
      </c>
      <c r="O22" s="15"/>
      <c r="P22" s="32">
        <f t="shared" si="12"/>
        <v>-1.7114228571428693</v>
      </c>
      <c r="Q22" s="31">
        <f t="shared" si="13"/>
        <v>-7695.3000000000029</v>
      </c>
      <c r="R22" s="35"/>
      <c r="S22" s="34">
        <f t="shared" si="14"/>
        <v>-51783.976000000053</v>
      </c>
      <c r="T22" s="34">
        <f t="shared" si="15"/>
        <v>-3366.9685305591711</v>
      </c>
      <c r="U22" s="34">
        <f t="shared" si="16"/>
        <v>833.03146944082891</v>
      </c>
      <c r="V22" s="31">
        <f t="shared" si="17"/>
        <v>20000</v>
      </c>
      <c r="W22" s="32">
        <f t="shared" si="18"/>
        <v>24.008696830415026</v>
      </c>
      <c r="X22" s="32">
        <f t="shared" si="19"/>
        <v>6.917273973272156</v>
      </c>
      <c r="Y22" s="32">
        <f t="shared" si="20"/>
        <v>-8.6286968304150253</v>
      </c>
      <c r="Z22" s="38">
        <f t="shared" si="9"/>
        <v>5.0418263343871557</v>
      </c>
      <c r="AA22" s="31">
        <f>SUM(L$2:L22)-SUM(AB$2:AB22)</f>
        <v>-7187.9760000000533</v>
      </c>
      <c r="AB22" s="41"/>
      <c r="AC22" s="40">
        <f t="shared" si="3"/>
        <v>-467.1249682704846</v>
      </c>
      <c r="AD22" s="40">
        <f t="shared" si="4"/>
        <v>-4667.1249682704847</v>
      </c>
    </row>
    <row r="23" spans="1:30" s="1" customFormat="1" ht="15" hidden="1" thickTop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5"/>
        <v>4700</v>
      </c>
      <c r="G23" s="17">
        <f t="shared" si="6"/>
        <v>16.880697021276607</v>
      </c>
      <c r="H23" s="15">
        <f t="shared" si="7"/>
        <v>79339.276000000056</v>
      </c>
      <c r="I23" s="15">
        <f t="shared" si="0"/>
        <v>-8369.2760000000562</v>
      </c>
      <c r="J23" s="33">
        <f t="shared" si="1"/>
        <v>-0.10548717384312969</v>
      </c>
      <c r="K23" s="15">
        <f t="shared" si="2"/>
        <v>70970</v>
      </c>
      <c r="L23" s="15">
        <f t="shared" si="8"/>
        <v>-1181.3000000000029</v>
      </c>
      <c r="M23" s="15">
        <f t="shared" si="10"/>
        <v>5.3</v>
      </c>
      <c r="N23" s="15">
        <f t="shared" si="11"/>
        <v>0</v>
      </c>
      <c r="O23" s="15"/>
      <c r="P23" s="32">
        <f t="shared" si="12"/>
        <v>-1.7806970212766071</v>
      </c>
      <c r="Q23" s="31">
        <f t="shared" si="13"/>
        <v>-7555.3000000000029</v>
      </c>
      <c r="R23" s="35"/>
      <c r="S23" s="34">
        <f t="shared" si="14"/>
        <v>-59339.276000000056</v>
      </c>
      <c r="T23" s="34">
        <f t="shared" si="15"/>
        <v>-3929.7533774834474</v>
      </c>
      <c r="U23" s="34">
        <f t="shared" si="16"/>
        <v>770.24662251655263</v>
      </c>
      <c r="V23" s="31">
        <f t="shared" si="17"/>
        <v>20000</v>
      </c>
      <c r="W23" s="32">
        <f t="shared" si="18"/>
        <v>25.965709443367537</v>
      </c>
      <c r="X23" s="32">
        <f t="shared" si="19"/>
        <v>9.0850124220909301</v>
      </c>
      <c r="Y23" s="32">
        <f t="shared" si="20"/>
        <v>-10.865709443367537</v>
      </c>
      <c r="Z23" s="38">
        <f t="shared" si="9"/>
        <v>6.1019417191913705</v>
      </c>
      <c r="AA23" s="31">
        <f>SUM(L$2:L23)-SUM(AB$2:AB23)</f>
        <v>-8369.2760000000562</v>
      </c>
      <c r="AB23" s="41"/>
      <c r="AC23" s="40">
        <f t="shared" si="3"/>
        <v>-553.97956039735482</v>
      </c>
      <c r="AD23" s="40">
        <f t="shared" si="4"/>
        <v>-5253.9795603973544</v>
      </c>
    </row>
    <row r="24" spans="1:30" s="1" customFormat="1" ht="15" hidden="1" thickTop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5"/>
        <v>5200</v>
      </c>
      <c r="G24" s="17">
        <f t="shared" si="6"/>
        <v>16.669149230769243</v>
      </c>
      <c r="H24" s="15">
        <f t="shared" si="7"/>
        <v>86679.576000000059</v>
      </c>
      <c r="I24" s="15">
        <f t="shared" si="0"/>
        <v>-10395.576000000059</v>
      </c>
      <c r="J24" s="33">
        <f t="shared" si="1"/>
        <v>-0.11993108964907784</v>
      </c>
      <c r="K24" s="15">
        <f t="shared" si="2"/>
        <v>76284</v>
      </c>
      <c r="L24" s="15">
        <f t="shared" si="8"/>
        <v>-2026.3000000000029</v>
      </c>
      <c r="M24" s="15">
        <f t="shared" si="10"/>
        <v>5.3</v>
      </c>
      <c r="N24" s="15">
        <f t="shared" si="11"/>
        <v>0</v>
      </c>
      <c r="O24" s="15"/>
      <c r="P24" s="32">
        <f t="shared" si="12"/>
        <v>-1.9991492307692429</v>
      </c>
      <c r="Q24" s="31">
        <f t="shared" si="13"/>
        <v>-7340.3000000000029</v>
      </c>
      <c r="R24" s="35"/>
      <c r="S24" s="34">
        <f t="shared" si="14"/>
        <v>-66679.576000000059</v>
      </c>
      <c r="T24" s="34">
        <f t="shared" si="15"/>
        <v>-4545.3017041581497</v>
      </c>
      <c r="U24" s="34">
        <f t="shared" si="16"/>
        <v>654.69829584185027</v>
      </c>
      <c r="V24" s="31">
        <f t="shared" si="17"/>
        <v>20000</v>
      </c>
      <c r="W24" s="32">
        <f t="shared" si="18"/>
        <v>30.548422268738005</v>
      </c>
      <c r="X24" s="32">
        <f t="shared" si="19"/>
        <v>13.879273037968762</v>
      </c>
      <c r="Y24" s="32">
        <f t="shared" si="20"/>
        <v>-15.878422268738005</v>
      </c>
      <c r="Z24" s="38">
        <f t="shared" si="9"/>
        <v>7.9425897898718807</v>
      </c>
      <c r="AA24" s="31">
        <f>SUM(L$2:L24)-SUM(AB$2:AB24)</f>
        <v>-10395.576000000059</v>
      </c>
      <c r="AB24" s="41"/>
      <c r="AC24" s="40">
        <f t="shared" si="3"/>
        <v>-708.27390674847038</v>
      </c>
      <c r="AD24" s="40">
        <f t="shared" si="4"/>
        <v>-5908.2739067484708</v>
      </c>
    </row>
    <row r="25" spans="1:30" s="1" customFormat="1" ht="15" hidden="1" thickTop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5"/>
        <v>5700</v>
      </c>
      <c r="G25" s="17">
        <f t="shared" si="6"/>
        <v>16.461381754385975</v>
      </c>
      <c r="H25" s="15">
        <f t="shared" si="7"/>
        <v>93829.876000000062</v>
      </c>
      <c r="I25" s="15">
        <f t="shared" si="0"/>
        <v>-12376.876000000062</v>
      </c>
      <c r="J25" s="33">
        <f t="shared" si="1"/>
        <v>-0.13190762396403524</v>
      </c>
      <c r="K25" s="15">
        <f t="shared" si="2"/>
        <v>81453</v>
      </c>
      <c r="L25" s="15">
        <f t="shared" si="8"/>
        <v>-1981.3000000000029</v>
      </c>
      <c r="M25" s="15">
        <f t="shared" si="10"/>
        <v>5.3</v>
      </c>
      <c r="N25" s="15">
        <f t="shared" si="11"/>
        <v>0</v>
      </c>
      <c r="O25" s="15"/>
      <c r="P25" s="32">
        <f t="shared" si="12"/>
        <v>-2.1713817543859761</v>
      </c>
      <c r="Q25" s="31">
        <f t="shared" si="13"/>
        <v>-7150.3000000000029</v>
      </c>
      <c r="R25" s="35"/>
      <c r="S25" s="34">
        <f t="shared" si="14"/>
        <v>-73829.876000000062</v>
      </c>
      <c r="T25" s="34">
        <f t="shared" si="15"/>
        <v>-5166.5413575927269</v>
      </c>
      <c r="U25" s="34">
        <f t="shared" si="16"/>
        <v>533.45864240727315</v>
      </c>
      <c r="V25" s="31">
        <f t="shared" si="17"/>
        <v>20000</v>
      </c>
      <c r="W25" s="32">
        <f t="shared" si="18"/>
        <v>37.491191275388211</v>
      </c>
      <c r="X25" s="32">
        <f t="shared" si="19"/>
        <v>21.029809521002235</v>
      </c>
      <c r="Y25" s="32">
        <f t="shared" si="20"/>
        <v>-23.201191275388211</v>
      </c>
      <c r="Z25" s="38">
        <f t="shared" si="9"/>
        <v>10.684989513485641</v>
      </c>
      <c r="AA25" s="31">
        <f>SUM(L$2:L25)-SUM(AB$2:AB25)</f>
        <v>-12376.876000000062</v>
      </c>
      <c r="AB25" s="42"/>
      <c r="AC25" s="40">
        <f t="shared" si="3"/>
        <v>-865.6884228131604</v>
      </c>
      <c r="AD25" s="40">
        <f t="shared" si="4"/>
        <v>-6565.6884228131603</v>
      </c>
    </row>
    <row r="26" spans="1:30" s="1" customFormat="1" ht="15" hidden="1" thickTop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5"/>
        <v>6200</v>
      </c>
      <c r="G26" s="17">
        <f t="shared" si="6"/>
        <v>16.262125161290331</v>
      </c>
      <c r="H26" s="15">
        <f t="shared" si="7"/>
        <v>100825.17600000006</v>
      </c>
      <c r="I26" s="15">
        <f t="shared" si="0"/>
        <v>-14149.176000000065</v>
      </c>
      <c r="J26" s="33">
        <f t="shared" si="1"/>
        <v>-0.14033375949673565</v>
      </c>
      <c r="K26" s="15">
        <f t="shared" si="2"/>
        <v>86676</v>
      </c>
      <c r="L26" s="15">
        <f t="shared" si="8"/>
        <v>-1772.3000000000029</v>
      </c>
      <c r="M26" s="15">
        <f t="shared" si="10"/>
        <v>5.3</v>
      </c>
      <c r="N26" s="15">
        <f t="shared" si="11"/>
        <v>0</v>
      </c>
      <c r="O26" s="15"/>
      <c r="P26" s="32">
        <f t="shared" si="12"/>
        <v>-2.2821251612903311</v>
      </c>
      <c r="Q26" s="31">
        <f t="shared" si="13"/>
        <v>-6995.3000000000029</v>
      </c>
      <c r="R26" s="35"/>
      <c r="S26" s="34">
        <f t="shared" si="14"/>
        <v>-80825.176000000065</v>
      </c>
      <c r="T26" s="34">
        <f t="shared" si="15"/>
        <v>-5781.4861230329088</v>
      </c>
      <c r="U26" s="34">
        <f t="shared" si="16"/>
        <v>418.51387696709116</v>
      </c>
      <c r="V26" s="31">
        <f t="shared" si="17"/>
        <v>20000</v>
      </c>
      <c r="W26" s="32">
        <f t="shared" si="18"/>
        <v>47.788140610622222</v>
      </c>
      <c r="X26" s="32">
        <f t="shared" si="19"/>
        <v>31.52601544933189</v>
      </c>
      <c r="Y26" s="32">
        <f t="shared" si="20"/>
        <v>-33.808140610622218</v>
      </c>
      <c r="Z26" s="38">
        <f t="shared" si="9"/>
        <v>14.814323589292888</v>
      </c>
      <c r="AA26" s="31">
        <f>SUM(L$2:L26)-SUM(AB$2:AB26)</f>
        <v>-14149.176000000065</v>
      </c>
      <c r="AB26" s="43"/>
      <c r="AC26" s="40">
        <f t="shared" si="3"/>
        <v>-1011.5952369098759</v>
      </c>
      <c r="AD26" s="40">
        <f t="shared" si="4"/>
        <v>-7211.5952369098759</v>
      </c>
    </row>
    <row r="27" spans="1:30" s="1" customFormat="1" ht="15" hidden="1" thickTop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5"/>
        <v>5800</v>
      </c>
      <c r="G27" s="17">
        <f t="shared" si="6"/>
        <v>16.396577931034496</v>
      </c>
      <c r="H27" s="15">
        <f t="shared" si="7"/>
        <v>95100.152000000075</v>
      </c>
      <c r="I27" s="15">
        <f t="shared" si="0"/>
        <v>-11928.152000000075</v>
      </c>
      <c r="J27" s="33">
        <f t="shared" si="1"/>
        <v>-0.12542726535284685</v>
      </c>
      <c r="K27" s="15">
        <f t="shared" si="2"/>
        <v>83172</v>
      </c>
      <c r="L27" s="15">
        <f t="shared" si="8"/>
        <v>2221.0239999999903</v>
      </c>
      <c r="M27" s="15">
        <f t="shared" si="10"/>
        <v>5.24</v>
      </c>
      <c r="N27" s="15">
        <f t="shared" si="11"/>
        <v>5.7359999999999998</v>
      </c>
      <c r="O27" s="15"/>
      <c r="P27" s="32">
        <f t="shared" si="12"/>
        <v>-2.0565779310344965</v>
      </c>
      <c r="Q27" s="31">
        <f t="shared" si="13"/>
        <v>5725.0239999999903</v>
      </c>
      <c r="R27" s="35"/>
      <c r="S27" s="34">
        <f t="shared" si="14"/>
        <v>-75100.152000000075</v>
      </c>
      <c r="T27" s="34">
        <f t="shared" si="15"/>
        <v>-5237.109623430968</v>
      </c>
      <c r="U27" s="34">
        <f t="shared" si="16"/>
        <v>562.89037656903201</v>
      </c>
      <c r="V27" s="31">
        <f t="shared" si="17"/>
        <v>20000</v>
      </c>
      <c r="W27" s="32">
        <f t="shared" si="18"/>
        <v>35.530897013918356</v>
      </c>
      <c r="X27" s="32">
        <f t="shared" si="19"/>
        <v>19.134319082883859</v>
      </c>
      <c r="Y27" s="32">
        <f t="shared" si="20"/>
        <v>-21.190897013918356</v>
      </c>
      <c r="Z27" s="38">
        <f t="shared" si="9"/>
        <v>10.303960134036323</v>
      </c>
      <c r="AA27" s="31">
        <f>SUM(L$2:L27)-SUM(AB$2:AB27)</f>
        <v>-11928.152000000075</v>
      </c>
      <c r="AB27" s="43"/>
      <c r="AC27" s="40">
        <f t="shared" si="3"/>
        <v>-831.39385801953097</v>
      </c>
      <c r="AD27" s="40">
        <f t="shared" si="4"/>
        <v>-6631.3938580195309</v>
      </c>
    </row>
    <row r="28" spans="1:30" s="1" customFormat="1" ht="15" hidden="1" thickTop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5"/>
        <v>5400</v>
      </c>
      <c r="G28" s="17">
        <f t="shared" si="6"/>
        <v>16.536889629629645</v>
      </c>
      <c r="H28" s="15">
        <f t="shared" si="7"/>
        <v>89299.204000000085</v>
      </c>
      <c r="I28" s="15">
        <f t="shared" si="0"/>
        <v>-10837.204000000085</v>
      </c>
      <c r="J28" s="33">
        <f t="shared" si="1"/>
        <v>-0.12135834939805371</v>
      </c>
      <c r="K28" s="15">
        <f t="shared" si="2"/>
        <v>78462</v>
      </c>
      <c r="L28" s="15">
        <f t="shared" si="8"/>
        <v>1090.9479999999894</v>
      </c>
      <c r="M28" s="15">
        <f t="shared" si="10"/>
        <v>5.24</v>
      </c>
      <c r="N28" s="15">
        <f t="shared" si="11"/>
        <v>5.8120000000000003</v>
      </c>
      <c r="O28" s="15"/>
      <c r="P28" s="32">
        <f t="shared" si="12"/>
        <v>-2.0068896296296455</v>
      </c>
      <c r="Q28" s="31">
        <f t="shared" si="13"/>
        <v>5800.9479999999894</v>
      </c>
      <c r="R28" s="35"/>
      <c r="S28" s="34">
        <f t="shared" si="14"/>
        <v>-69299.204000000085</v>
      </c>
      <c r="T28" s="34">
        <f t="shared" si="15"/>
        <v>-4769.3877494838325</v>
      </c>
      <c r="U28" s="34">
        <f t="shared" si="16"/>
        <v>630.61225051616748</v>
      </c>
      <c r="V28" s="31">
        <f t="shared" si="17"/>
        <v>20000</v>
      </c>
      <c r="W28" s="32">
        <f t="shared" si="18"/>
        <v>31.715210073432033</v>
      </c>
      <c r="X28" s="32">
        <f t="shared" si="19"/>
        <v>15.178320443802388</v>
      </c>
      <c r="Y28" s="32">
        <f t="shared" si="20"/>
        <v>-17.185210073432032</v>
      </c>
      <c r="Z28" s="38">
        <f t="shared" si="9"/>
        <v>8.5631067198266493</v>
      </c>
      <c r="AA28" s="31">
        <f>SUM(L$2:L28)-SUM(AB$2:AB28)</f>
        <v>-10837.204000000085</v>
      </c>
      <c r="AB28" s="43"/>
      <c r="AC28" s="40">
        <f t="shared" si="3"/>
        <v>-745.47731576050148</v>
      </c>
      <c r="AD28" s="40">
        <f t="shared" si="4"/>
        <v>-6145.4773157605014</v>
      </c>
    </row>
    <row r="29" spans="1:30" s="1" customFormat="1" ht="15" hidden="1" thickTop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5"/>
        <v>5000</v>
      </c>
      <c r="G29" s="17">
        <f t="shared" si="6"/>
        <v>16.682068800000017</v>
      </c>
      <c r="H29" s="15">
        <f t="shared" si="7"/>
        <v>83410.344000000085</v>
      </c>
      <c r="I29" s="15">
        <f t="shared" si="0"/>
        <v>-9660.3440000000846</v>
      </c>
      <c r="J29" s="33">
        <f t="shared" si="1"/>
        <v>-0.11581709817669709</v>
      </c>
      <c r="K29" s="15">
        <f t="shared" si="2"/>
        <v>73750</v>
      </c>
      <c r="L29" s="15">
        <f t="shared" si="8"/>
        <v>1176.8600000000006</v>
      </c>
      <c r="M29" s="15">
        <f t="shared" si="10"/>
        <v>5.24</v>
      </c>
      <c r="N29" s="15">
        <f t="shared" si="11"/>
        <v>5.9</v>
      </c>
      <c r="O29" s="15"/>
      <c r="P29" s="32">
        <f t="shared" si="12"/>
        <v>-1.9320688000000175</v>
      </c>
      <c r="Q29" s="31">
        <f t="shared" si="13"/>
        <v>5888.8600000000006</v>
      </c>
      <c r="R29" s="35"/>
      <c r="S29" s="34">
        <f t="shared" si="14"/>
        <v>-63410.344000000085</v>
      </c>
      <c r="T29" s="34">
        <f t="shared" si="15"/>
        <v>-4299.006372881362</v>
      </c>
      <c r="U29" s="34">
        <f t="shared" si="16"/>
        <v>700.99362711863796</v>
      </c>
      <c r="V29" s="31">
        <f t="shared" si="17"/>
        <v>20000</v>
      </c>
      <c r="W29" s="32">
        <f t="shared" si="18"/>
        <v>28.530929849117086</v>
      </c>
      <c r="X29" s="32">
        <f t="shared" si="19"/>
        <v>11.848861049117069</v>
      </c>
      <c r="Y29" s="32">
        <f t="shared" si="20"/>
        <v>-13.780929849117086</v>
      </c>
      <c r="Z29" s="38">
        <f t="shared" si="9"/>
        <v>7.1327324622792716</v>
      </c>
      <c r="AA29" s="31">
        <f>SUM(L$2:L29)-SUM(AB$2:AB29)</f>
        <v>-9660.3440000000846</v>
      </c>
      <c r="AB29" s="43"/>
      <c r="AC29" s="40">
        <f t="shared" si="3"/>
        <v>-654.61110698305663</v>
      </c>
      <c r="AD29" s="40">
        <f t="shared" si="4"/>
        <v>-5654.6111069830567</v>
      </c>
    </row>
    <row r="30" spans="1:30" s="1" customFormat="1" ht="15" hidden="1" thickTop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5"/>
        <v>5500</v>
      </c>
      <c r="G30" s="17">
        <f t="shared" si="6"/>
        <v>16.45284436363638</v>
      </c>
      <c r="H30" s="15">
        <f t="shared" si="7"/>
        <v>90490.644000000088</v>
      </c>
      <c r="I30" s="15">
        <f t="shared" si="0"/>
        <v>-12665.644000000088</v>
      </c>
      <c r="J30" s="33">
        <f t="shared" si="1"/>
        <v>-0.13996633729339</v>
      </c>
      <c r="K30" s="15">
        <f t="shared" si="2"/>
        <v>77825</v>
      </c>
      <c r="L30" s="15">
        <f t="shared" si="8"/>
        <v>-3005.3000000000029</v>
      </c>
      <c r="M30" s="15">
        <f t="shared" si="10"/>
        <v>5.3</v>
      </c>
      <c r="N30" s="15">
        <f t="shared" si="11"/>
        <v>0</v>
      </c>
      <c r="O30" s="15"/>
      <c r="P30" s="32">
        <f t="shared" si="12"/>
        <v>-2.30284436363638</v>
      </c>
      <c r="Q30" s="31">
        <f t="shared" si="13"/>
        <v>-7080.3000000000029</v>
      </c>
      <c r="R30" s="35"/>
      <c r="S30" s="34">
        <f t="shared" si="14"/>
        <v>-70490.644000000088</v>
      </c>
      <c r="T30" s="34">
        <f t="shared" si="15"/>
        <v>-4981.6709540636102</v>
      </c>
      <c r="U30" s="34">
        <f t="shared" si="16"/>
        <v>518.32904593638978</v>
      </c>
      <c r="V30" s="31">
        <f t="shared" si="17"/>
        <v>20000</v>
      </c>
      <c r="W30" s="32">
        <f t="shared" si="18"/>
        <v>38.585528163618356</v>
      </c>
      <c r="X30" s="32">
        <f t="shared" si="19"/>
        <v>22.132683799981976</v>
      </c>
      <c r="Y30" s="32">
        <f t="shared" si="20"/>
        <v>-24.435528163618358</v>
      </c>
      <c r="Z30" s="38">
        <f t="shared" si="9"/>
        <v>10.611020244995048</v>
      </c>
      <c r="AA30" s="31">
        <f>SUM(L$2:L30)-SUM(AB$2:AB30)</f>
        <v>-12665.644000000088</v>
      </c>
      <c r="AB30" s="43"/>
      <c r="AC30" s="40">
        <f t="shared" si="3"/>
        <v>-894.65096664311568</v>
      </c>
      <c r="AD30" s="40">
        <f t="shared" si="4"/>
        <v>-6394.6509666431157</v>
      </c>
    </row>
    <row r="31" spans="1:30" s="1" customFormat="1" ht="15" hidden="1" thickTop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5"/>
        <v>6000</v>
      </c>
      <c r="G31" s="17">
        <f t="shared" si="6"/>
        <v>16.243490666666681</v>
      </c>
      <c r="H31" s="15">
        <f t="shared" si="7"/>
        <v>97460.94400000009</v>
      </c>
      <c r="I31" s="15">
        <f t="shared" si="0"/>
        <v>-13880.94400000009</v>
      </c>
      <c r="J31" s="33">
        <f t="shared" si="1"/>
        <v>-0.14242570849713987</v>
      </c>
      <c r="K31" s="15">
        <f t="shared" si="2"/>
        <v>83580</v>
      </c>
      <c r="L31" s="15">
        <f t="shared" si="8"/>
        <v>-1215.3000000000029</v>
      </c>
      <c r="M31" s="15">
        <f t="shared" si="10"/>
        <v>5.3</v>
      </c>
      <c r="N31" s="15">
        <f t="shared" si="11"/>
        <v>0</v>
      </c>
      <c r="O31" s="15"/>
      <c r="P31" s="32">
        <f t="shared" si="12"/>
        <v>-2.3134906666666808</v>
      </c>
      <c r="Q31" s="31">
        <f t="shared" si="13"/>
        <v>-6970.3000000000029</v>
      </c>
      <c r="R31" s="35"/>
      <c r="S31" s="34">
        <f t="shared" si="14"/>
        <v>-77460.94400000009</v>
      </c>
      <c r="T31" s="34">
        <f t="shared" si="15"/>
        <v>-5560.7282124910334</v>
      </c>
      <c r="U31" s="34">
        <f t="shared" si="16"/>
        <v>439.27178750896655</v>
      </c>
      <c r="V31" s="31">
        <f t="shared" si="17"/>
        <v>20000</v>
      </c>
      <c r="W31" s="32">
        <f t="shared" si="18"/>
        <v>45.529898729477942</v>
      </c>
      <c r="X31" s="32">
        <f t="shared" si="19"/>
        <v>29.286408062811262</v>
      </c>
      <c r="Y31" s="32">
        <f t="shared" si="20"/>
        <v>-31.599898729477943</v>
      </c>
      <c r="Z31" s="38">
        <f t="shared" si="9"/>
        <v>13.658969618843383</v>
      </c>
      <c r="AA31" s="31">
        <f>SUM(L$2:L31)-SUM(AB$2:AB31)</f>
        <v>-13880.94400000009</v>
      </c>
      <c r="AB31" s="43"/>
      <c r="AC31" s="40">
        <f t="shared" si="3"/>
        <v>-995.98015276382569</v>
      </c>
      <c r="AD31" s="40">
        <f t="shared" si="4"/>
        <v>-6995.9801527638256</v>
      </c>
    </row>
    <row r="32" spans="1:30" s="1" customFormat="1" ht="15" hidden="1" thickTop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5"/>
        <v>6500</v>
      </c>
      <c r="G32" s="17">
        <f t="shared" si="6"/>
        <v>16.050191384615399</v>
      </c>
      <c r="H32" s="15">
        <f t="shared" si="7"/>
        <v>104326.24400000009</v>
      </c>
      <c r="I32" s="15">
        <f t="shared" si="0"/>
        <v>-15146.244000000093</v>
      </c>
      <c r="J32" s="33">
        <f t="shared" si="1"/>
        <v>-0.14518153265443043</v>
      </c>
      <c r="K32" s="15">
        <f t="shared" si="2"/>
        <v>89180</v>
      </c>
      <c r="L32" s="15">
        <f t="shared" si="8"/>
        <v>-1265.3000000000029</v>
      </c>
      <c r="M32" s="15">
        <f t="shared" si="10"/>
        <v>5.3</v>
      </c>
      <c r="N32" s="15">
        <f t="shared" si="11"/>
        <v>0</v>
      </c>
      <c r="O32" s="15"/>
      <c r="P32" s="32">
        <f t="shared" si="12"/>
        <v>-2.3301913846153983</v>
      </c>
      <c r="Q32" s="31">
        <f t="shared" si="13"/>
        <v>-6865.3000000000029</v>
      </c>
      <c r="R32" s="35"/>
      <c r="S32" s="34">
        <f t="shared" si="14"/>
        <v>-84326.244000000093</v>
      </c>
      <c r="T32" s="34">
        <f t="shared" si="15"/>
        <v>-6146.2276967930093</v>
      </c>
      <c r="U32" s="34">
        <f t="shared" si="16"/>
        <v>353.77230320699073</v>
      </c>
      <c r="V32" s="31">
        <f t="shared" si="17"/>
        <v>20000</v>
      </c>
      <c r="W32" s="32">
        <f t="shared" si="18"/>
        <v>56.533538150662068</v>
      </c>
      <c r="X32" s="32">
        <f t="shared" si="19"/>
        <v>40.483346766046665</v>
      </c>
      <c r="Y32" s="32">
        <f t="shared" si="20"/>
        <v>-42.813538150662062</v>
      </c>
      <c r="Z32" s="38">
        <f t="shared" si="9"/>
        <v>18.373399898965172</v>
      </c>
      <c r="AA32" s="31">
        <f>SUM(L$2:L32)-SUM(AB$2:AB32)</f>
        <v>-15146.244000000093</v>
      </c>
      <c r="AB32" s="43"/>
      <c r="AC32" s="40">
        <f t="shared" si="3"/>
        <v>-1103.4016674927182</v>
      </c>
      <c r="AD32" s="40">
        <f t="shared" si="4"/>
        <v>-7603.4016674927179</v>
      </c>
    </row>
    <row r="33" spans="1:30" s="1" customFormat="1" ht="15" hidden="1" thickTop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5"/>
        <v>6100</v>
      </c>
      <c r="G33" s="17">
        <f t="shared" si="6"/>
        <v>16.187717377049196</v>
      </c>
      <c r="H33" s="15">
        <f t="shared" si="7"/>
        <v>98745.076000000103</v>
      </c>
      <c r="I33" s="15">
        <f t="shared" si="0"/>
        <v>-13467.076000000103</v>
      </c>
      <c r="J33" s="33">
        <f t="shared" si="1"/>
        <v>-0.13638225363257689</v>
      </c>
      <c r="K33" s="15">
        <f t="shared" si="2"/>
        <v>85278</v>
      </c>
      <c r="L33" s="15">
        <f t="shared" si="8"/>
        <v>1679.1679999999906</v>
      </c>
      <c r="M33" s="15">
        <f t="shared" si="10"/>
        <v>5.24</v>
      </c>
      <c r="N33" s="15">
        <f t="shared" si="11"/>
        <v>5.5919999999999996</v>
      </c>
      <c r="O33" s="15"/>
      <c r="P33" s="32">
        <f t="shared" si="12"/>
        <v>-2.207717377049196</v>
      </c>
      <c r="Q33" s="31">
        <f t="shared" si="13"/>
        <v>5581.1679999999906</v>
      </c>
      <c r="R33" s="35"/>
      <c r="S33" s="34">
        <f t="shared" si="14"/>
        <v>-78745.076000000103</v>
      </c>
      <c r="T33" s="34">
        <f t="shared" si="15"/>
        <v>-5632.6949928469312</v>
      </c>
      <c r="U33" s="34">
        <f t="shared" si="16"/>
        <v>467.3050071530688</v>
      </c>
      <c r="V33" s="31">
        <f t="shared" si="17"/>
        <v>20000</v>
      </c>
      <c r="W33" s="32">
        <f t="shared" si="18"/>
        <v>42.798599830643091</v>
      </c>
      <c r="X33" s="32">
        <f t="shared" si="19"/>
        <v>26.610882453593895</v>
      </c>
      <c r="Y33" s="32">
        <f t="shared" si="20"/>
        <v>-28.818599830643091</v>
      </c>
      <c r="Z33" s="38">
        <f t="shared" si="9"/>
        <v>13.053572948346144</v>
      </c>
      <c r="AA33" s="31">
        <f>SUM(L$2:L33)-SUM(AB$2:AB33)</f>
        <v>-13467.076000000103</v>
      </c>
      <c r="AB33" s="43"/>
      <c r="AC33" s="40">
        <f t="shared" si="3"/>
        <v>-962.82850228899167</v>
      </c>
      <c r="AD33" s="40">
        <f t="shared" si="4"/>
        <v>-7062.8285022889913</v>
      </c>
    </row>
    <row r="34" spans="1:30" s="1" customFormat="1" ht="15" hidden="1" thickTop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5"/>
        <v>5700</v>
      </c>
      <c r="G34" s="17">
        <f t="shared" si="6"/>
        <v>16.323513684210546</v>
      </c>
      <c r="H34" s="15">
        <f t="shared" si="7"/>
        <v>93044.028000000108</v>
      </c>
      <c r="I34" s="15">
        <f t="shared" si="0"/>
        <v>-11648.028000000108</v>
      </c>
      <c r="J34" s="33">
        <f t="shared" si="1"/>
        <v>-0.12518834631708015</v>
      </c>
      <c r="K34" s="15">
        <f t="shared" si="2"/>
        <v>81396</v>
      </c>
      <c r="L34" s="15">
        <f t="shared" si="8"/>
        <v>1819.0479999999952</v>
      </c>
      <c r="M34" s="15">
        <f t="shared" si="10"/>
        <v>5.24</v>
      </c>
      <c r="N34" s="15">
        <f t="shared" si="11"/>
        <v>5.7119999999999997</v>
      </c>
      <c r="O34" s="15"/>
      <c r="P34" s="32">
        <f t="shared" si="12"/>
        <v>-2.0435136842105468</v>
      </c>
      <c r="Q34" s="31">
        <f t="shared" si="13"/>
        <v>5701.0479999999952</v>
      </c>
      <c r="R34" s="35"/>
      <c r="S34" s="34">
        <f t="shared" si="14"/>
        <v>-73044.028000000108</v>
      </c>
      <c r="T34" s="34">
        <f t="shared" si="15"/>
        <v>-5115.1280112044897</v>
      </c>
      <c r="U34" s="34">
        <f t="shared" si="16"/>
        <v>584.87198879551033</v>
      </c>
      <c r="V34" s="31">
        <f t="shared" si="17"/>
        <v>20000</v>
      </c>
      <c r="W34" s="32">
        <f t="shared" si="18"/>
        <v>34.195516938994032</v>
      </c>
      <c r="X34" s="32">
        <f t="shared" si="19"/>
        <v>17.872003254783486</v>
      </c>
      <c r="Y34" s="32">
        <f t="shared" si="20"/>
        <v>-19.915516938994031</v>
      </c>
      <c r="Z34" s="38">
        <f t="shared" si="9"/>
        <v>9.7457223276132989</v>
      </c>
      <c r="AA34" s="31">
        <f>SUM(L$2:L34)-SUM(AB$2:AB34)</f>
        <v>-11648.028000000108</v>
      </c>
      <c r="AB34" s="43"/>
      <c r="AC34" s="40">
        <f t="shared" si="3"/>
        <v>-815.28039117647813</v>
      </c>
      <c r="AD34" s="40">
        <f t="shared" si="4"/>
        <v>-6515.2803911764786</v>
      </c>
    </row>
    <row r="35" spans="1:30" s="1" customFormat="1" ht="15" hidden="1" thickTop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5"/>
        <v>5300</v>
      </c>
      <c r="G35" s="17">
        <f t="shared" si="6"/>
        <v>16.453418867924551</v>
      </c>
      <c r="H35" s="15">
        <f t="shared" si="7"/>
        <v>87203.120000000112</v>
      </c>
      <c r="I35" s="15">
        <f t="shared" si="0"/>
        <v>-9664.1200000001118</v>
      </c>
      <c r="J35" s="33">
        <f t="shared" si="1"/>
        <v>-0.11082309899003731</v>
      </c>
      <c r="K35" s="15">
        <f t="shared" si="2"/>
        <v>77539</v>
      </c>
      <c r="L35" s="15">
        <f t="shared" si="8"/>
        <v>1983.9079999999958</v>
      </c>
      <c r="M35" s="15">
        <f t="shared" si="10"/>
        <v>5.24</v>
      </c>
      <c r="N35" s="15">
        <f t="shared" si="11"/>
        <v>5.8520000000000003</v>
      </c>
      <c r="O35" s="15"/>
      <c r="P35" s="32">
        <f t="shared" si="12"/>
        <v>-1.8234188679245502</v>
      </c>
      <c r="Q35" s="31">
        <f t="shared" si="13"/>
        <v>5840.9079999999958</v>
      </c>
      <c r="R35" s="35"/>
      <c r="S35" s="34">
        <f t="shared" si="14"/>
        <v>-67203.120000000112</v>
      </c>
      <c r="T35" s="34">
        <f t="shared" si="15"/>
        <v>-4593.5146958304931</v>
      </c>
      <c r="U35" s="34">
        <f t="shared" si="16"/>
        <v>706.48530416950689</v>
      </c>
      <c r="V35" s="31">
        <f t="shared" si="17"/>
        <v>20000</v>
      </c>
      <c r="W35" s="32">
        <f t="shared" si="18"/>
        <v>28.30915219603974</v>
      </c>
      <c r="X35" s="32">
        <f t="shared" si="19"/>
        <v>11.855733328115189</v>
      </c>
      <c r="Y35" s="32">
        <f t="shared" si="20"/>
        <v>-13.679152196039739</v>
      </c>
      <c r="Z35" s="38">
        <f t="shared" si="9"/>
        <v>7.501925331950531</v>
      </c>
      <c r="AA35" s="31">
        <f>SUM(L$2:L35)-SUM(AB$2:AB35)</f>
        <v>-9664.1200000001118</v>
      </c>
      <c r="AB35" s="43"/>
      <c r="AC35" s="40">
        <f t="shared" si="3"/>
        <v>-660.23841011620721</v>
      </c>
      <c r="AD35" s="40">
        <f t="shared" si="4"/>
        <v>-5960.238410116207</v>
      </c>
    </row>
    <row r="36" spans="1:30" s="1" customFormat="1" ht="15" hidden="1" thickTop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5"/>
        <v>5800</v>
      </c>
      <c r="G36" s="17">
        <f t="shared" si="6"/>
        <v>16.261796551724157</v>
      </c>
      <c r="H36" s="15">
        <f t="shared" si="7"/>
        <v>94318.420000000115</v>
      </c>
      <c r="I36" s="15">
        <f t="shared" si="0"/>
        <v>-11842.420000000115</v>
      </c>
      <c r="J36" s="33">
        <f t="shared" si="1"/>
        <v>-0.12555787088036557</v>
      </c>
      <c r="K36" s="15">
        <f t="shared" si="2"/>
        <v>82476</v>
      </c>
      <c r="L36" s="15">
        <f t="shared" si="8"/>
        <v>-2178.3000000000029</v>
      </c>
      <c r="M36" s="15">
        <f t="shared" si="10"/>
        <v>5.3</v>
      </c>
      <c r="N36" s="15">
        <f t="shared" si="11"/>
        <v>0</v>
      </c>
      <c r="O36" s="15"/>
      <c r="P36" s="32">
        <f t="shared" si="12"/>
        <v>-2.0417965517241559</v>
      </c>
      <c r="Q36" s="31">
        <f t="shared" si="13"/>
        <v>-7115.3000000000029</v>
      </c>
      <c r="R36" s="35"/>
      <c r="S36" s="34">
        <f t="shared" si="14"/>
        <v>-74318.420000000115</v>
      </c>
      <c r="T36" s="34">
        <f t="shared" si="15"/>
        <v>-5226.3305203938189</v>
      </c>
      <c r="U36" s="34">
        <f t="shared" si="16"/>
        <v>573.66947960618108</v>
      </c>
      <c r="V36" s="31">
        <f t="shared" si="17"/>
        <v>20000</v>
      </c>
      <c r="W36" s="32">
        <f t="shared" si="18"/>
        <v>34.863280531726772</v>
      </c>
      <c r="X36" s="32">
        <f t="shared" si="19"/>
        <v>18.601483980002616</v>
      </c>
      <c r="Y36" s="32">
        <f t="shared" si="20"/>
        <v>-20.643280531726774</v>
      </c>
      <c r="Z36" s="38">
        <f t="shared" si="9"/>
        <v>10.110351354200763</v>
      </c>
      <c r="AA36" s="31">
        <f>SUM(L$2:L36)-SUM(AB$2:AB36)</f>
        <v>-11842.420000000115</v>
      </c>
      <c r="AB36" s="43"/>
      <c r="AC36" s="40">
        <f t="shared" si="3"/>
        <v>-832.38388115331327</v>
      </c>
      <c r="AD36" s="40">
        <f t="shared" si="4"/>
        <v>-6632.3838811533133</v>
      </c>
    </row>
    <row r="37" spans="1:30" s="1" customFormat="1" ht="15" hidden="1" thickTop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5"/>
        <v>6300</v>
      </c>
      <c r="G37" s="17">
        <f t="shared" si="6"/>
        <v>16.077574603174622</v>
      </c>
      <c r="H37" s="15">
        <f t="shared" si="7"/>
        <v>101288.72000000012</v>
      </c>
      <c r="I37" s="15">
        <f t="shared" si="0"/>
        <v>-13529.720000000118</v>
      </c>
      <c r="J37" s="33">
        <f t="shared" si="1"/>
        <v>-0.13357578217989233</v>
      </c>
      <c r="K37" s="15">
        <f t="shared" si="2"/>
        <v>87759</v>
      </c>
      <c r="L37" s="15">
        <f t="shared" si="8"/>
        <v>-1687.3000000000029</v>
      </c>
      <c r="M37" s="15">
        <f t="shared" si="10"/>
        <v>5.3</v>
      </c>
      <c r="N37" s="15">
        <f t="shared" si="11"/>
        <v>0</v>
      </c>
      <c r="O37" s="15"/>
      <c r="P37" s="32">
        <f t="shared" si="12"/>
        <v>-2.1475746031746219</v>
      </c>
      <c r="Q37" s="31">
        <f t="shared" si="13"/>
        <v>-6970.3000000000029</v>
      </c>
      <c r="R37" s="35"/>
      <c r="S37" s="34">
        <f t="shared" si="14"/>
        <v>-81288.720000000118</v>
      </c>
      <c r="T37" s="34">
        <f t="shared" si="15"/>
        <v>-5835.5147164393484</v>
      </c>
      <c r="U37" s="34">
        <f t="shared" si="16"/>
        <v>464.48528356065162</v>
      </c>
      <c r="V37" s="31">
        <f t="shared" si="17"/>
        <v>20000</v>
      </c>
      <c r="W37" s="32">
        <f t="shared" si="18"/>
        <v>43.058414782668649</v>
      </c>
      <c r="X37" s="32">
        <f t="shared" si="19"/>
        <v>26.980840179494027</v>
      </c>
      <c r="Y37" s="32">
        <f t="shared" si="20"/>
        <v>-29.128414782668649</v>
      </c>
      <c r="Z37" s="38">
        <f t="shared" si="9"/>
        <v>13.563400656540624</v>
      </c>
      <c r="AA37" s="31">
        <f>SUM(L$2:L37)-SUM(AB$2:AB37)</f>
        <v>-13529.720000000118</v>
      </c>
      <c r="AB37" s="43"/>
      <c r="AC37" s="40">
        <f t="shared" si="3"/>
        <v>-970.77926346016648</v>
      </c>
      <c r="AD37" s="40">
        <f t="shared" si="4"/>
        <v>-7270.7792634601665</v>
      </c>
    </row>
    <row r="38" spans="1:30" s="1" customFormat="1" ht="15" hidden="1" thickTop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5"/>
        <v>5900</v>
      </c>
      <c r="G38" s="17">
        <f t="shared" si="6"/>
        <v>16.210105084745784</v>
      </c>
      <c r="H38" s="15">
        <f t="shared" si="7"/>
        <v>95639.620000000126</v>
      </c>
      <c r="I38" s="15">
        <f t="shared" si="0"/>
        <v>-12154.620000000126</v>
      </c>
      <c r="J38" s="33">
        <f t="shared" si="1"/>
        <v>-0.12708770695659508</v>
      </c>
      <c r="K38" s="15">
        <f t="shared" si="2"/>
        <v>83485</v>
      </c>
      <c r="L38" s="15">
        <f t="shared" si="8"/>
        <v>1375.0999999999913</v>
      </c>
      <c r="M38" s="15">
        <f t="shared" si="10"/>
        <v>5.24</v>
      </c>
      <c r="N38" s="15">
        <f t="shared" si="11"/>
        <v>5.66</v>
      </c>
      <c r="O38" s="15"/>
      <c r="P38" s="32">
        <f t="shared" si="12"/>
        <v>-2.0601050847457838</v>
      </c>
      <c r="Q38" s="31">
        <f t="shared" si="13"/>
        <v>5649.0999999999913</v>
      </c>
      <c r="R38" s="35"/>
      <c r="S38" s="34">
        <f t="shared" si="14"/>
        <v>-75639.620000000126</v>
      </c>
      <c r="T38" s="34">
        <f t="shared" si="15"/>
        <v>-5345.5561837455916</v>
      </c>
      <c r="U38" s="34">
        <f t="shared" si="16"/>
        <v>554.44381625440838</v>
      </c>
      <c r="V38" s="31">
        <f t="shared" si="17"/>
        <v>20000</v>
      </c>
      <c r="W38" s="32">
        <f t="shared" si="18"/>
        <v>36.072185158654442</v>
      </c>
      <c r="X38" s="32">
        <f t="shared" si="19"/>
        <v>19.862080073908658</v>
      </c>
      <c r="Y38" s="32">
        <f t="shared" si="20"/>
        <v>-21.922185158654443</v>
      </c>
      <c r="Z38" s="38">
        <f t="shared" si="9"/>
        <v>10.641294621803061</v>
      </c>
      <c r="AA38" s="31">
        <f>SUM(L$2:L38)-SUM(AB$2:AB38)</f>
        <v>-12154.620000000126</v>
      </c>
      <c r="AB38" s="43"/>
      <c r="AC38" s="40">
        <f t="shared" si="3"/>
        <v>-858.55425371025626</v>
      </c>
      <c r="AD38" s="40">
        <f t="shared" si="4"/>
        <v>-6758.5542537102565</v>
      </c>
    </row>
    <row r="39" spans="1:30" s="1" customFormat="1" ht="15" hidden="1" thickTop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5"/>
        <v>5500</v>
      </c>
      <c r="G39" s="17">
        <f t="shared" si="6"/>
        <v>16.32703854545457</v>
      </c>
      <c r="H39" s="15">
        <f t="shared" si="7"/>
        <v>89798.712000000131</v>
      </c>
      <c r="I39" s="15">
        <f t="shared" si="0"/>
        <v>-9333.7120000001305</v>
      </c>
      <c r="J39" s="33">
        <f t="shared" si="1"/>
        <v>-0.10394037722946536</v>
      </c>
      <c r="K39" s="15">
        <f t="shared" si="2"/>
        <v>80465</v>
      </c>
      <c r="L39" s="15">
        <f t="shared" si="8"/>
        <v>2820.9079999999958</v>
      </c>
      <c r="M39" s="15">
        <f t="shared" si="10"/>
        <v>5.24</v>
      </c>
      <c r="N39" s="15">
        <f t="shared" si="11"/>
        <v>5.8520000000000003</v>
      </c>
      <c r="O39" s="15"/>
      <c r="P39" s="32">
        <f t="shared" si="12"/>
        <v>-1.6970385454545696</v>
      </c>
      <c r="Q39" s="31">
        <f t="shared" si="13"/>
        <v>5840.9079999999958</v>
      </c>
      <c r="R39" s="35"/>
      <c r="S39" s="34">
        <f t="shared" si="14"/>
        <v>-69798.712000000131</v>
      </c>
      <c r="T39" s="34">
        <f t="shared" si="15"/>
        <v>-4770.930416951478</v>
      </c>
      <c r="U39" s="34">
        <f t="shared" si="16"/>
        <v>729.06958304852196</v>
      </c>
      <c r="V39" s="31">
        <f t="shared" si="17"/>
        <v>20000</v>
      </c>
      <c r="W39" s="32">
        <f t="shared" si="18"/>
        <v>27.43222384394678</v>
      </c>
      <c r="X39" s="32">
        <f t="shared" si="19"/>
        <v>11.105185298492209</v>
      </c>
      <c r="Y39" s="32">
        <f t="shared" si="20"/>
        <v>-12.802223843946779</v>
      </c>
      <c r="Z39" s="38">
        <f t="shared" si="9"/>
        <v>7.5438615570853642</v>
      </c>
      <c r="AA39" s="31">
        <f>SUM(L$2:L39)-SUM(AB$2:AB39)</f>
        <v>-9333.7120000001305</v>
      </c>
      <c r="AB39" s="43"/>
      <c r="AC39" s="40">
        <f t="shared" si="3"/>
        <v>-637.66542337663236</v>
      </c>
      <c r="AD39" s="40">
        <f t="shared" si="4"/>
        <v>-6137.6654233766321</v>
      </c>
    </row>
    <row r="40" spans="1:30" s="1" customFormat="1" ht="15" hidden="1" thickTop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5"/>
        <v>5100</v>
      </c>
      <c r="G40" s="17">
        <f t="shared" si="6"/>
        <v>16.452912156862769</v>
      </c>
      <c r="H40" s="15">
        <f t="shared" si="7"/>
        <v>83909.85200000013</v>
      </c>
      <c r="I40" s="15">
        <f t="shared" si="0"/>
        <v>-8684.8520000001299</v>
      </c>
      <c r="J40" s="33">
        <f t="shared" si="1"/>
        <v>-0.10350217278419357</v>
      </c>
      <c r="K40" s="15">
        <f t="shared" si="2"/>
        <v>75225</v>
      </c>
      <c r="L40" s="15">
        <f t="shared" si="8"/>
        <v>648.86000000000058</v>
      </c>
      <c r="M40" s="15">
        <f t="shared" si="10"/>
        <v>5.24</v>
      </c>
      <c r="N40" s="15">
        <f t="shared" si="11"/>
        <v>5.9</v>
      </c>
      <c r="O40" s="15"/>
      <c r="P40" s="32">
        <f t="shared" si="12"/>
        <v>-1.7029121568627694</v>
      </c>
      <c r="Q40" s="31">
        <f t="shared" si="13"/>
        <v>5888.8600000000006</v>
      </c>
      <c r="R40" s="35"/>
      <c r="S40" s="34">
        <f t="shared" si="14"/>
        <v>-63909.85200000013</v>
      </c>
      <c r="T40" s="34">
        <f t="shared" si="15"/>
        <v>-4332.8713220339068</v>
      </c>
      <c r="U40" s="34">
        <f t="shared" si="16"/>
        <v>767.12867796609316</v>
      </c>
      <c r="V40" s="31">
        <f t="shared" si="17"/>
        <v>20000</v>
      </c>
      <c r="W40" s="32">
        <f t="shared" si="18"/>
        <v>26.071245378319691</v>
      </c>
      <c r="X40" s="32">
        <f t="shared" si="19"/>
        <v>9.6183332214569219</v>
      </c>
      <c r="Y40" s="32">
        <f t="shared" si="20"/>
        <v>-11.321245378319691</v>
      </c>
      <c r="Z40" s="38">
        <f t="shared" si="9"/>
        <v>6.6481675714715207</v>
      </c>
      <c r="AA40" s="31">
        <f>SUM(L$2:L40)-SUM(AB$2:AB40)</f>
        <v>-8684.8520000001299</v>
      </c>
      <c r="AB40" s="43"/>
      <c r="AC40" s="40">
        <f t="shared" si="3"/>
        <v>-588.5091236610258</v>
      </c>
      <c r="AD40" s="40">
        <f t="shared" si="4"/>
        <v>-5688.509123661026</v>
      </c>
    </row>
    <row r="41" spans="1:30" s="1" customFormat="1" ht="15" hidden="1" thickTop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>IF(C41="买",F40+D41,F40-D41)</f>
        <v>4700</v>
      </c>
      <c r="G41" s="17">
        <f>H41/F41</f>
        <v>16.578105531914922</v>
      </c>
      <c r="H41" s="15">
        <f>IF(C41="买",H40+D41*E41+M41+N41,H40+-1*D41*E41+M41+N41)+O40</f>
        <v>77917.096000000136</v>
      </c>
      <c r="I41" s="15">
        <f t="shared" si="0"/>
        <v>-7370.096000000136</v>
      </c>
      <c r="J41" s="33">
        <f t="shared" si="1"/>
        <v>-9.4588946179412547E-2</v>
      </c>
      <c r="K41" s="15">
        <f t="shared" si="2"/>
        <v>70547</v>
      </c>
      <c r="L41" s="15">
        <f t="shared" si="8"/>
        <v>1314.7559999999939</v>
      </c>
      <c r="M41" s="15">
        <f t="shared" si="10"/>
        <v>5.24</v>
      </c>
      <c r="N41" s="15">
        <f t="shared" si="11"/>
        <v>6.0039999999999996</v>
      </c>
      <c r="O41" s="15"/>
      <c r="P41" s="32">
        <f t="shared" si="12"/>
        <v>-1.568105531914922</v>
      </c>
      <c r="Q41" s="31">
        <f t="shared" si="13"/>
        <v>5992.7559999999939</v>
      </c>
      <c r="R41" s="35"/>
      <c r="S41" s="34">
        <f t="shared" si="14"/>
        <v>-57917.096000000136</v>
      </c>
      <c r="T41" s="34">
        <f t="shared" si="15"/>
        <v>-3858.5673550966112</v>
      </c>
      <c r="U41" s="34">
        <f t="shared" si="16"/>
        <v>841.43264490338879</v>
      </c>
      <c r="V41" s="31">
        <f t="shared" si="17"/>
        <v>20000</v>
      </c>
      <c r="W41" s="32">
        <f t="shared" si="18"/>
        <v>23.768985100757945</v>
      </c>
      <c r="X41" s="32">
        <f t="shared" si="19"/>
        <v>7.1908795688430232</v>
      </c>
      <c r="Y41" s="32">
        <f t="shared" si="20"/>
        <v>-8.7589851007579451</v>
      </c>
      <c r="Z41" s="38">
        <f t="shared" si="9"/>
        <v>5.5857114986781173</v>
      </c>
      <c r="AA41" s="31">
        <f>SUM(L$2:L41)-SUM(AB$2:AB41)</f>
        <v>-7370.096000000136</v>
      </c>
      <c r="AB41" s="43"/>
      <c r="AC41" s="40">
        <f t="shared" si="3"/>
        <v>-490.76688554298045</v>
      </c>
      <c r="AD41" s="40">
        <f t="shared" si="4"/>
        <v>-5190.7668855429802</v>
      </c>
    </row>
    <row r="42" spans="1:30" s="1" customFormat="1" ht="15" hidden="1" thickTop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>IF(C42="买",F41+D42,F41-D42)</f>
        <v>4300</v>
      </c>
      <c r="G42" s="17">
        <f>H42/F42</f>
        <v>16.708933953488405</v>
      </c>
      <c r="H42" s="15">
        <f>IF(C42="买",H41+D42*E42+M42+N42,H41+-1*D42*E42+M42+N42)+O41</f>
        <v>71848.416000000143</v>
      </c>
      <c r="I42" s="15">
        <f t="shared" si="0"/>
        <v>-6488.416000000143</v>
      </c>
      <c r="J42" s="33">
        <f t="shared" si="1"/>
        <v>-9.0307015258347945E-2</v>
      </c>
      <c r="K42" s="15">
        <f t="shared" si="2"/>
        <v>65360</v>
      </c>
      <c r="L42" s="15">
        <f t="shared" si="8"/>
        <v>881.67999999999302</v>
      </c>
      <c r="M42" s="15">
        <f t="shared" si="10"/>
        <v>5.24</v>
      </c>
      <c r="N42" s="15">
        <f t="shared" si="11"/>
        <v>6.08</v>
      </c>
      <c r="O42" s="15"/>
      <c r="P42" s="32">
        <f t="shared" si="12"/>
        <v>-1.5089339534884054</v>
      </c>
      <c r="Q42" s="31">
        <f t="shared" si="13"/>
        <v>6068.679999999993</v>
      </c>
      <c r="R42" s="35"/>
      <c r="S42" s="34">
        <f t="shared" si="14"/>
        <v>-51848.416000000143</v>
      </c>
      <c r="T42" s="34">
        <f t="shared" si="15"/>
        <v>-3411.0800000000095</v>
      </c>
      <c r="U42" s="34">
        <f t="shared" si="16"/>
        <v>888.91999999999052</v>
      </c>
      <c r="V42" s="31">
        <f t="shared" si="17"/>
        <v>20000</v>
      </c>
      <c r="W42" s="32">
        <f t="shared" si="18"/>
        <v>22.499212527561774</v>
      </c>
      <c r="X42" s="32">
        <f t="shared" si="19"/>
        <v>5.7902785740733691</v>
      </c>
      <c r="Y42" s="32">
        <f t="shared" si="20"/>
        <v>-7.2992125275617745</v>
      </c>
      <c r="Z42" s="38">
        <f t="shared" si="9"/>
        <v>4.8373306934257814</v>
      </c>
      <c r="AA42" s="31">
        <f>SUM(L$2:L42)-SUM(AB$2:AB42)</f>
        <v>-6488.416000000143</v>
      </c>
      <c r="AB42" s="44"/>
      <c r="AC42" s="40">
        <f t="shared" si="3"/>
        <v>-426.65603894737785</v>
      </c>
      <c r="AD42" s="40">
        <f t="shared" si="4"/>
        <v>-4726.656038947378</v>
      </c>
    </row>
    <row r="43" spans="1:30" s="1" customFormat="1" ht="15" hidden="1" thickTop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ref="F43:F106" si="21">IF(C43="买",F42+D43,F42-D43)</f>
        <v>3900</v>
      </c>
      <c r="G43" s="17">
        <f t="shared" ref="G43:G106" si="22">H43/F43</f>
        <v>16.844057435897476</v>
      </c>
      <c r="H43" s="15">
        <f t="shared" ref="H43:H106" si="23">IF(C43="买",H42+D43*E43+M43+N43,H42+-1*D43*E43+M43+N43)+O42</f>
        <v>65691.824000000153</v>
      </c>
      <c r="I43" s="15">
        <f t="shared" si="0"/>
        <v>-5553.8240000001533</v>
      </c>
      <c r="J43" s="33">
        <f t="shared" si="1"/>
        <v>-8.4543610784808515E-2</v>
      </c>
      <c r="K43" s="15">
        <f t="shared" si="2"/>
        <v>60138</v>
      </c>
      <c r="L43" s="15">
        <f t="shared" si="8"/>
        <v>934.59199999998964</v>
      </c>
      <c r="M43" s="15">
        <f t="shared" si="10"/>
        <v>5.24</v>
      </c>
      <c r="N43" s="15">
        <f t="shared" si="11"/>
        <v>6.1680000000000001</v>
      </c>
      <c r="O43" s="15"/>
      <c r="P43" s="32">
        <f t="shared" si="12"/>
        <v>-1.4240574358974758</v>
      </c>
      <c r="Q43" s="31">
        <f t="shared" si="13"/>
        <v>6156.5919999999896</v>
      </c>
      <c r="R43" s="35"/>
      <c r="S43" s="34">
        <f t="shared" si="14"/>
        <v>-45691.824000000153</v>
      </c>
      <c r="T43" s="34">
        <f t="shared" si="15"/>
        <v>-2963.1533073930059</v>
      </c>
      <c r="U43" s="34">
        <f t="shared" si="16"/>
        <v>936.84669260699411</v>
      </c>
      <c r="V43" s="31">
        <f t="shared" si="17"/>
        <v>20000</v>
      </c>
      <c r="W43" s="32">
        <f t="shared" si="18"/>
        <v>21.3482100730327</v>
      </c>
      <c r="X43" s="32">
        <f t="shared" si="19"/>
        <v>4.5041526371352241</v>
      </c>
      <c r="Y43" s="32">
        <f t="shared" si="20"/>
        <v>-5.9282100730326999</v>
      </c>
      <c r="Z43" s="38">
        <f t="shared" si="9"/>
        <v>4.1629009642413761</v>
      </c>
      <c r="AA43" s="31">
        <f>SUM(L$2:L43)-SUM(AB$2:AB43)</f>
        <v>-5553.8240000001533</v>
      </c>
      <c r="AB43" s="44"/>
      <c r="AC43" s="40">
        <f t="shared" si="3"/>
        <v>-359.99008352789582</v>
      </c>
      <c r="AD43" s="40">
        <f t="shared" si="4"/>
        <v>-4259.9900835278959</v>
      </c>
    </row>
    <row r="44" spans="1:30" s="1" customFormat="1" ht="15" hidden="1" thickTop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21"/>
        <v>4400</v>
      </c>
      <c r="G44" s="17">
        <f t="shared" si="22"/>
        <v>16.658437272727308</v>
      </c>
      <c r="H44" s="15">
        <f t="shared" si="23"/>
        <v>73297.124000000156</v>
      </c>
      <c r="I44" s="15">
        <f t="shared" si="0"/>
        <v>-6417.1240000001562</v>
      </c>
      <c r="J44" s="33">
        <f t="shared" si="1"/>
        <v>-8.7549465105890734E-2</v>
      </c>
      <c r="K44" s="15">
        <f t="shared" si="2"/>
        <v>66880</v>
      </c>
      <c r="L44" s="15">
        <f t="shared" si="8"/>
        <v>-863.30000000000291</v>
      </c>
      <c r="M44" s="15">
        <f t="shared" si="10"/>
        <v>5.3</v>
      </c>
      <c r="N44" s="15">
        <f t="shared" si="11"/>
        <v>0</v>
      </c>
      <c r="O44" s="15"/>
      <c r="P44" s="32">
        <f t="shared" si="12"/>
        <v>-1.4584372727273092</v>
      </c>
      <c r="Q44" s="31">
        <f t="shared" si="13"/>
        <v>-7605.3000000000029</v>
      </c>
      <c r="R44" s="35"/>
      <c r="S44" s="34">
        <f t="shared" si="14"/>
        <v>-53297.124000000156</v>
      </c>
      <c r="T44" s="34">
        <f t="shared" si="15"/>
        <v>-3506.3897368421158</v>
      </c>
      <c r="U44" s="34">
        <f t="shared" si="16"/>
        <v>893.61026315788422</v>
      </c>
      <c r="V44" s="31">
        <f t="shared" si="17"/>
        <v>20000</v>
      </c>
      <c r="W44" s="32">
        <f t="shared" si="18"/>
        <v>22.381121641690875</v>
      </c>
      <c r="X44" s="32">
        <f t="shared" si="19"/>
        <v>5.7226843689635665</v>
      </c>
      <c r="Y44" s="32">
        <f t="shared" si="20"/>
        <v>-7.1811216416908756</v>
      </c>
      <c r="Z44" s="38">
        <f t="shared" si="9"/>
        <v>4.9238467611719923</v>
      </c>
      <c r="AA44" s="31">
        <f>SUM(L$2:L44)-SUM(AB$2:AB44)</f>
        <v>-6417.1240000001562</v>
      </c>
      <c r="AB44" s="44"/>
      <c r="AC44" s="40">
        <f t="shared" si="3"/>
        <v>-421.96812092106296</v>
      </c>
      <c r="AD44" s="40">
        <f t="shared" si="4"/>
        <v>-4821.968120921063</v>
      </c>
    </row>
    <row r="45" spans="1:30" s="1" customFormat="1" ht="15" hidden="1" thickTop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21"/>
        <v>4900</v>
      </c>
      <c r="G45" s="17">
        <f t="shared" si="22"/>
        <v>16.487229387755136</v>
      </c>
      <c r="H45" s="15">
        <f t="shared" si="23"/>
        <v>80787.424000000159</v>
      </c>
      <c r="I45" s="15">
        <f t="shared" si="0"/>
        <v>-7434.4240000001591</v>
      </c>
      <c r="J45" s="33">
        <f t="shared" si="1"/>
        <v>-9.2024521044267324E-2</v>
      </c>
      <c r="K45" s="15">
        <f t="shared" si="2"/>
        <v>73353</v>
      </c>
      <c r="L45" s="15">
        <f t="shared" si="8"/>
        <v>-1017.3000000000029</v>
      </c>
      <c r="M45" s="15">
        <f t="shared" si="10"/>
        <v>5.3</v>
      </c>
      <c r="N45" s="15">
        <f t="shared" si="11"/>
        <v>0</v>
      </c>
      <c r="O45" s="15"/>
      <c r="P45" s="32">
        <f t="shared" si="12"/>
        <v>-1.5172293877551351</v>
      </c>
      <c r="Q45" s="31">
        <f t="shared" si="13"/>
        <v>-7490.3000000000029</v>
      </c>
      <c r="R45" s="35"/>
      <c r="S45" s="34">
        <f t="shared" si="14"/>
        <v>-60787.424000000159</v>
      </c>
      <c r="T45" s="34">
        <f t="shared" si="15"/>
        <v>-4060.6161656646732</v>
      </c>
      <c r="U45" s="34">
        <f t="shared" si="16"/>
        <v>839.38383433532681</v>
      </c>
      <c r="V45" s="31">
        <f t="shared" si="17"/>
        <v>20000</v>
      </c>
      <c r="W45" s="32">
        <f t="shared" si="18"/>
        <v>23.827001643219837</v>
      </c>
      <c r="X45" s="32">
        <f t="shared" si="19"/>
        <v>7.3397722554647018</v>
      </c>
      <c r="Y45" s="32">
        <f t="shared" si="20"/>
        <v>-8.8570016432198369</v>
      </c>
      <c r="Z45" s="38">
        <f t="shared" si="9"/>
        <v>5.8376154025888605</v>
      </c>
      <c r="AA45" s="31">
        <f>SUM(L$2:L45)-SUM(AB$2:AB45)</f>
        <v>-7434.4240000001591</v>
      </c>
      <c r="AB45" s="44"/>
      <c r="AC45" s="40">
        <f t="shared" si="3"/>
        <v>-496.37319893120639</v>
      </c>
      <c r="AD45" s="40">
        <f t="shared" si="4"/>
        <v>-5396.3731989312064</v>
      </c>
    </row>
    <row r="46" spans="1:30" s="1" customFormat="1" ht="15" hidden="1" thickTop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21"/>
        <v>5400</v>
      </c>
      <c r="G46" s="17">
        <f t="shared" si="22"/>
        <v>16.326430370370399</v>
      </c>
      <c r="H46" s="15">
        <f t="shared" si="23"/>
        <v>88162.724000000162</v>
      </c>
      <c r="I46" s="15">
        <f t="shared" si="0"/>
        <v>-8566.7240000001621</v>
      </c>
      <c r="J46" s="33">
        <f t="shared" si="1"/>
        <v>-9.7169456787657107E-2</v>
      </c>
      <c r="K46" s="15">
        <f t="shared" si="2"/>
        <v>79596</v>
      </c>
      <c r="L46" s="15">
        <f t="shared" si="8"/>
        <v>-1132.3000000000029</v>
      </c>
      <c r="M46" s="15">
        <f t="shared" si="10"/>
        <v>5.3</v>
      </c>
      <c r="N46" s="15">
        <f t="shared" si="11"/>
        <v>0</v>
      </c>
      <c r="O46" s="15"/>
      <c r="P46" s="32">
        <f t="shared" si="12"/>
        <v>-1.5864303703703992</v>
      </c>
      <c r="Q46" s="31">
        <f t="shared" si="13"/>
        <v>-7375.3000000000029</v>
      </c>
      <c r="R46" s="35"/>
      <c r="S46" s="34">
        <f t="shared" si="14"/>
        <v>-68162.724000000162</v>
      </c>
      <c r="T46" s="34">
        <f t="shared" si="15"/>
        <v>-4624.3367706920053</v>
      </c>
      <c r="U46" s="34">
        <f t="shared" si="16"/>
        <v>775.6632293079947</v>
      </c>
      <c r="V46" s="31">
        <f t="shared" si="17"/>
        <v>20000</v>
      </c>
      <c r="W46" s="32">
        <f t="shared" si="18"/>
        <v>25.784385857562093</v>
      </c>
      <c r="X46" s="32">
        <f t="shared" si="19"/>
        <v>9.4579554871916933</v>
      </c>
      <c r="Y46" s="32">
        <f t="shared" si="20"/>
        <v>-11.044385857562093</v>
      </c>
      <c r="Z46" s="38">
        <f t="shared" si="9"/>
        <v>6.9617841815417645</v>
      </c>
      <c r="AA46" s="31">
        <f>SUM(L$2:L46)-SUM(AB$2:AB46)</f>
        <v>-8566.7240000001621</v>
      </c>
      <c r="AB46" s="44"/>
      <c r="AC46" s="40">
        <f t="shared" si="3"/>
        <v>-580.89827937585915</v>
      </c>
      <c r="AD46" s="40">
        <f t="shared" si="4"/>
        <v>-5980.8982793758587</v>
      </c>
    </row>
    <row r="47" spans="1:30" s="1" customFormat="1" ht="15" hidden="1" thickTop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21"/>
        <v>5900</v>
      </c>
      <c r="G47" s="17">
        <f t="shared" si="22"/>
        <v>16.170851525423757</v>
      </c>
      <c r="H47" s="15">
        <f t="shared" si="23"/>
        <v>95408.024000000165</v>
      </c>
      <c r="I47" s="15">
        <f t="shared" si="0"/>
        <v>-9976.024000000165</v>
      </c>
      <c r="J47" s="33">
        <f t="shared" si="1"/>
        <v>-0.10456168759977824</v>
      </c>
      <c r="K47" s="15">
        <f t="shared" si="2"/>
        <v>85432</v>
      </c>
      <c r="L47" s="15">
        <f t="shared" si="8"/>
        <v>-1409.3000000000029</v>
      </c>
      <c r="M47" s="15">
        <f t="shared" si="10"/>
        <v>5.3</v>
      </c>
      <c r="N47" s="15">
        <f t="shared" si="11"/>
        <v>0</v>
      </c>
      <c r="O47" s="15"/>
      <c r="P47" s="32">
        <f t="shared" si="12"/>
        <v>-1.6908515254237564</v>
      </c>
      <c r="Q47" s="31">
        <f t="shared" si="13"/>
        <v>-7245.3000000000029</v>
      </c>
      <c r="R47" s="35"/>
      <c r="S47" s="34">
        <f t="shared" si="14"/>
        <v>-75408.024000000165</v>
      </c>
      <c r="T47" s="34">
        <f t="shared" si="15"/>
        <v>-5207.7364640884089</v>
      </c>
      <c r="U47" s="34">
        <f t="shared" si="16"/>
        <v>692.26353591159113</v>
      </c>
      <c r="V47" s="31">
        <f t="shared" si="17"/>
        <v>20000</v>
      </c>
      <c r="W47" s="32">
        <f t="shared" si="18"/>
        <v>28.890731581959557</v>
      </c>
      <c r="X47" s="32">
        <f t="shared" si="19"/>
        <v>12.7198800565358</v>
      </c>
      <c r="Y47" s="32">
        <f t="shared" si="20"/>
        <v>-14.410731581959556</v>
      </c>
      <c r="Z47" s="38">
        <f t="shared" si="9"/>
        <v>8.5227658166780689</v>
      </c>
      <c r="AA47" s="31">
        <f>SUM(L$2:L47)-SUM(AB$2:AB47)</f>
        <v>-9976.024000000165</v>
      </c>
      <c r="AB47" s="44"/>
      <c r="AC47" s="40">
        <f t="shared" si="3"/>
        <v>-688.60745773481801</v>
      </c>
      <c r="AD47" s="40">
        <f t="shared" si="4"/>
        <v>-6588.6074577348181</v>
      </c>
    </row>
    <row r="48" spans="1:30" s="1" customFormat="1" ht="15" hidden="1" thickTop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21"/>
        <v>5500</v>
      </c>
      <c r="G48" s="17">
        <f t="shared" si="22"/>
        <v>16.272578909090939</v>
      </c>
      <c r="H48" s="15">
        <f t="shared" si="23"/>
        <v>89499.184000000168</v>
      </c>
      <c r="I48" s="15">
        <f t="shared" si="0"/>
        <v>-8099.1840000001685</v>
      </c>
      <c r="J48" s="33">
        <f t="shared" si="1"/>
        <v>-9.0494501044837958E-2</v>
      </c>
      <c r="K48" s="15">
        <f t="shared" si="2"/>
        <v>81400</v>
      </c>
      <c r="L48" s="15">
        <f t="shared" si="8"/>
        <v>1876.8399999999965</v>
      </c>
      <c r="M48" s="15">
        <f t="shared" si="10"/>
        <v>5.24</v>
      </c>
      <c r="N48" s="15">
        <f t="shared" si="11"/>
        <v>5.92</v>
      </c>
      <c r="O48" s="15"/>
      <c r="P48" s="32">
        <f t="shared" si="12"/>
        <v>-1.472578909090938</v>
      </c>
      <c r="Q48" s="31">
        <f t="shared" si="13"/>
        <v>5908.8399999999965</v>
      </c>
      <c r="R48" s="35"/>
      <c r="S48" s="34">
        <f t="shared" si="14"/>
        <v>-69499.184000000168</v>
      </c>
      <c r="T48" s="34">
        <f t="shared" si="15"/>
        <v>-4695.8908108108217</v>
      </c>
      <c r="U48" s="34">
        <f t="shared" si="16"/>
        <v>804.10918918917832</v>
      </c>
      <c r="V48" s="31">
        <f t="shared" si="17"/>
        <v>20000</v>
      </c>
      <c r="W48" s="32">
        <f t="shared" si="18"/>
        <v>24.872244054525673</v>
      </c>
      <c r="X48" s="32">
        <f t="shared" si="19"/>
        <v>8.5996651454347344</v>
      </c>
      <c r="Y48" s="32">
        <f t="shared" si="20"/>
        <v>-10.072244054525672</v>
      </c>
      <c r="Z48" s="38">
        <f t="shared" si="9"/>
        <v>6.8398671149945605</v>
      </c>
      <c r="AA48" s="31">
        <f>SUM(L$2:L48)-SUM(AB$2:AB48)</f>
        <v>-8099.1840000001685</v>
      </c>
      <c r="AB48" s="44"/>
      <c r="AC48" s="40">
        <f t="shared" si="3"/>
        <v>-546.96854108109244</v>
      </c>
      <c r="AD48" s="40">
        <f t="shared" si="4"/>
        <v>-6046.9685410810926</v>
      </c>
    </row>
    <row r="49" spans="1:30" s="1" customFormat="1" ht="15" hidden="1" thickTop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21"/>
        <v>5100</v>
      </c>
      <c r="G49" s="17">
        <f t="shared" si="22"/>
        <v>16.35892235294121</v>
      </c>
      <c r="H49" s="15">
        <f t="shared" si="23"/>
        <v>83430.504000000175</v>
      </c>
      <c r="I49" s="15">
        <f t="shared" si="0"/>
        <v>-5910.5040000001754</v>
      </c>
      <c r="J49" s="33">
        <f t="shared" si="1"/>
        <v>-7.0843441147139224E-2</v>
      </c>
      <c r="K49" s="15">
        <f t="shared" si="2"/>
        <v>77520</v>
      </c>
      <c r="L49" s="15">
        <f t="shared" si="8"/>
        <v>2188.679999999993</v>
      </c>
      <c r="M49" s="15">
        <f t="shared" si="10"/>
        <v>5.24</v>
      </c>
      <c r="N49" s="15">
        <f t="shared" si="11"/>
        <v>6.08</v>
      </c>
      <c r="O49" s="15"/>
      <c r="P49" s="32">
        <f t="shared" si="12"/>
        <v>-1.1589223529412109</v>
      </c>
      <c r="Q49" s="31">
        <f t="shared" si="13"/>
        <v>6068.679999999993</v>
      </c>
      <c r="R49" s="35"/>
      <c r="S49" s="34">
        <f t="shared" si="14"/>
        <v>-63430.504000000175</v>
      </c>
      <c r="T49" s="34">
        <f t="shared" si="15"/>
        <v>-4173.0594736842222</v>
      </c>
      <c r="U49" s="34">
        <f t="shared" si="16"/>
        <v>926.94052631577779</v>
      </c>
      <c r="V49" s="31">
        <f t="shared" si="17"/>
        <v>20000</v>
      </c>
      <c r="W49" s="32">
        <f t="shared" si="18"/>
        <v>21.576357309019702</v>
      </c>
      <c r="X49" s="32">
        <f t="shared" si="19"/>
        <v>5.2174349560784918</v>
      </c>
      <c r="Y49" s="32">
        <f t="shared" si="20"/>
        <v>-6.3763573090197028</v>
      </c>
      <c r="Z49" s="38">
        <f t="shared" si="9"/>
        <v>5.5019711138000238</v>
      </c>
      <c r="AA49" s="31">
        <f>SUM(L$2:L49)-SUM(AB$2:AB49)</f>
        <v>-5910.5040000001754</v>
      </c>
      <c r="AB49" s="44"/>
      <c r="AC49" s="40">
        <f t="shared" si="3"/>
        <v>-388.65452289474842</v>
      </c>
      <c r="AD49" s="40">
        <f t="shared" si="4"/>
        <v>-5488.6545228947489</v>
      </c>
    </row>
    <row r="50" spans="1:30" s="1" customFormat="1" ht="15" hidden="1" thickTop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21"/>
        <v>4700</v>
      </c>
      <c r="G50" s="17">
        <f t="shared" si="22"/>
        <v>16.448909787234079</v>
      </c>
      <c r="H50" s="15">
        <f t="shared" si="23"/>
        <v>77309.876000000178</v>
      </c>
      <c r="I50" s="15">
        <f t="shared" si="0"/>
        <v>-5258.8760000001785</v>
      </c>
      <c r="J50" s="33">
        <f t="shared" si="1"/>
        <v>-6.8023340252158213E-2</v>
      </c>
      <c r="K50" s="15">
        <f t="shared" si="2"/>
        <v>72051</v>
      </c>
      <c r="L50" s="15">
        <f t="shared" si="8"/>
        <v>651.62799999999697</v>
      </c>
      <c r="M50" s="15">
        <f t="shared" si="10"/>
        <v>5.24</v>
      </c>
      <c r="N50" s="15">
        <f t="shared" si="11"/>
        <v>6.1319999999999997</v>
      </c>
      <c r="O50" s="15"/>
      <c r="P50" s="32">
        <f t="shared" si="12"/>
        <v>-1.1189097872340792</v>
      </c>
      <c r="Q50" s="31">
        <f t="shared" si="13"/>
        <v>6120.627999999997</v>
      </c>
      <c r="R50" s="35"/>
      <c r="S50" s="34">
        <f t="shared" si="14"/>
        <v>-57309.876000000178</v>
      </c>
      <c r="T50" s="34">
        <f t="shared" si="15"/>
        <v>-3738.4133072407162</v>
      </c>
      <c r="U50" s="34">
        <f t="shared" si="16"/>
        <v>961.58669275928378</v>
      </c>
      <c r="V50" s="31">
        <f t="shared" si="17"/>
        <v>20000</v>
      </c>
      <c r="W50" s="32">
        <f t="shared" si="18"/>
        <v>20.798956714562859</v>
      </c>
      <c r="X50" s="32">
        <f t="shared" si="19"/>
        <v>4.3500469273287798</v>
      </c>
      <c r="Y50" s="32">
        <f t="shared" si="20"/>
        <v>-5.468956714562859</v>
      </c>
      <c r="Z50" s="38">
        <f t="shared" si="9"/>
        <v>4.8877548279222722</v>
      </c>
      <c r="AA50" s="31">
        <f>SUM(L$2:L50)-SUM(AB$2:AB50)</f>
        <v>-5258.8760000001785</v>
      </c>
      <c r="AB50" s="44"/>
      <c r="AC50" s="40">
        <f t="shared" si="3"/>
        <v>-342.87322648402989</v>
      </c>
      <c r="AD50" s="40">
        <f t="shared" si="4"/>
        <v>-5042.8732264840301</v>
      </c>
    </row>
    <row r="51" spans="1:30" s="1" customFormat="1" ht="15" hidden="1" thickTop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21"/>
        <v>5200</v>
      </c>
      <c r="G51" s="17">
        <f t="shared" si="22"/>
        <v>16.286572307692342</v>
      </c>
      <c r="H51" s="15">
        <f t="shared" si="23"/>
        <v>84690.176000000181</v>
      </c>
      <c r="I51" s="15">
        <f t="shared" si="0"/>
        <v>-7990.1760000001814</v>
      </c>
      <c r="J51" s="33">
        <f t="shared" si="1"/>
        <v>-9.4345960504322993E-2</v>
      </c>
      <c r="K51" s="15">
        <f t="shared" si="2"/>
        <v>76700</v>
      </c>
      <c r="L51" s="15">
        <f t="shared" si="8"/>
        <v>-2731.3000000000029</v>
      </c>
      <c r="M51" s="15">
        <f t="shared" si="10"/>
        <v>5.3</v>
      </c>
      <c r="N51" s="15">
        <f t="shared" si="11"/>
        <v>0</v>
      </c>
      <c r="O51" s="15"/>
      <c r="P51" s="32">
        <f t="shared" si="12"/>
        <v>-1.5365723076923423</v>
      </c>
      <c r="Q51" s="31">
        <f t="shared" si="13"/>
        <v>-7380.3000000000029</v>
      </c>
      <c r="R51" s="35"/>
      <c r="S51" s="34">
        <f t="shared" si="14"/>
        <v>-64690.176000000181</v>
      </c>
      <c r="T51" s="34">
        <f t="shared" si="15"/>
        <v>-4385.7746440678093</v>
      </c>
      <c r="U51" s="34">
        <f t="shared" si="16"/>
        <v>814.22535593219072</v>
      </c>
      <c r="V51" s="31">
        <f t="shared" si="17"/>
        <v>20000</v>
      </c>
      <c r="W51" s="32">
        <f t="shared" si="18"/>
        <v>24.563224240422223</v>
      </c>
      <c r="X51" s="32">
        <f t="shared" si="19"/>
        <v>8.2766519327298802</v>
      </c>
      <c r="Y51" s="32">
        <f t="shared" si="20"/>
        <v>-9.8132242404222225</v>
      </c>
      <c r="Z51" s="38">
        <f t="shared" si="9"/>
        <v>6.3864383025097782</v>
      </c>
      <c r="AA51" s="31">
        <f>SUM(L$2:L51)-SUM(AB$2:AB51)</f>
        <v>-7990.1760000001814</v>
      </c>
      <c r="AB51" s="44"/>
      <c r="AC51" s="40">
        <f t="shared" si="3"/>
        <v>-541.43599403391067</v>
      </c>
      <c r="AD51" s="40">
        <f t="shared" si="4"/>
        <v>-5741.4359940339109</v>
      </c>
    </row>
    <row r="52" spans="1:30" s="1" customFormat="1" ht="15" hidden="1" thickTop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21"/>
        <v>5700</v>
      </c>
      <c r="G52" s="17">
        <f t="shared" si="22"/>
        <v>16.12552210526319</v>
      </c>
      <c r="H52" s="15">
        <f t="shared" si="23"/>
        <v>91915.476000000184</v>
      </c>
      <c r="I52" s="15">
        <f t="shared" si="0"/>
        <v>-9607.4760000001843</v>
      </c>
      <c r="J52" s="33">
        <f t="shared" si="1"/>
        <v>-0.10452511827279411</v>
      </c>
      <c r="K52" s="15">
        <f t="shared" si="2"/>
        <v>82308</v>
      </c>
      <c r="L52" s="15">
        <f t="shared" si="8"/>
        <v>-1617.3000000000029</v>
      </c>
      <c r="M52" s="15">
        <f t="shared" si="10"/>
        <v>5.3</v>
      </c>
      <c r="N52" s="15">
        <f t="shared" si="11"/>
        <v>0</v>
      </c>
      <c r="O52" s="15"/>
      <c r="P52" s="32">
        <f t="shared" si="12"/>
        <v>-1.6855221052631908</v>
      </c>
      <c r="Q52" s="31">
        <f t="shared" si="13"/>
        <v>-7225.3000000000029</v>
      </c>
      <c r="R52" s="35"/>
      <c r="S52" s="34">
        <f t="shared" si="14"/>
        <v>-71915.476000000184</v>
      </c>
      <c r="T52" s="34">
        <f t="shared" si="15"/>
        <v>-4980.296121883669</v>
      </c>
      <c r="U52" s="34">
        <f t="shared" si="16"/>
        <v>719.703878116331</v>
      </c>
      <c r="V52" s="31">
        <f t="shared" si="17"/>
        <v>20000</v>
      </c>
      <c r="W52" s="32">
        <f t="shared" si="18"/>
        <v>27.789206933754016</v>
      </c>
      <c r="X52" s="32">
        <f t="shared" si="19"/>
        <v>11.663684828490826</v>
      </c>
      <c r="Y52" s="32">
        <f t="shared" si="20"/>
        <v>-13.349206933754017</v>
      </c>
      <c r="Z52" s="38">
        <f t="shared" si="9"/>
        <v>7.9199239761198941</v>
      </c>
      <c r="AA52" s="31">
        <f>SUM(L$2:L52)-SUM(AB$2:AB52)</f>
        <v>-9607.4760000001843</v>
      </c>
      <c r="AB52" s="44"/>
      <c r="AC52" s="40">
        <f t="shared" si="3"/>
        <v>-665.0050042936416</v>
      </c>
      <c r="AD52" s="40">
        <f t="shared" si="4"/>
        <v>-6365.0050042936418</v>
      </c>
    </row>
    <row r="53" spans="1:30" s="1" customFormat="1" ht="15" hidden="1" thickTop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21"/>
        <v>6200</v>
      </c>
      <c r="G53" s="17">
        <f t="shared" si="22"/>
        <v>15.933189677419385</v>
      </c>
      <c r="H53" s="15">
        <f t="shared" si="23"/>
        <v>98785.776000000187</v>
      </c>
      <c r="I53" s="15">
        <f t="shared" si="0"/>
        <v>-13659.776000000187</v>
      </c>
      <c r="J53" s="33">
        <f t="shared" si="1"/>
        <v>-0.1382767494785905</v>
      </c>
      <c r="K53" s="15">
        <f t="shared" si="2"/>
        <v>85126</v>
      </c>
      <c r="L53" s="15">
        <f t="shared" si="8"/>
        <v>-4052.3000000000029</v>
      </c>
      <c r="M53" s="15">
        <f t="shared" si="10"/>
        <v>5.3</v>
      </c>
      <c r="N53" s="15">
        <f t="shared" si="11"/>
        <v>0</v>
      </c>
      <c r="O53" s="15"/>
      <c r="P53" s="32">
        <f t="shared" si="12"/>
        <v>-2.2031896774193847</v>
      </c>
      <c r="Q53" s="31">
        <f t="shared" si="13"/>
        <v>-6870.3000000000029</v>
      </c>
      <c r="R53" s="35"/>
      <c r="S53" s="34">
        <f t="shared" si="14"/>
        <v>-78785.776000000187</v>
      </c>
      <c r="T53" s="34">
        <f t="shared" si="15"/>
        <v>-5738.2211216314772</v>
      </c>
      <c r="U53" s="34">
        <f t="shared" si="16"/>
        <v>461.77887836852278</v>
      </c>
      <c r="V53" s="31">
        <f t="shared" si="17"/>
        <v>20000</v>
      </c>
      <c r="W53" s="32">
        <f t="shared" si="18"/>
        <v>43.310772616236882</v>
      </c>
      <c r="X53" s="32">
        <f t="shared" si="19"/>
        <v>27.377582938817497</v>
      </c>
      <c r="Y53" s="32">
        <f t="shared" si="20"/>
        <v>-29.580772616236882</v>
      </c>
      <c r="Z53" s="38">
        <f t="shared" si="9"/>
        <v>13.426339511033435</v>
      </c>
      <c r="AA53" s="31">
        <f>SUM(L$2:L53)-SUM(AB$2:AB53)</f>
        <v>-13659.776000000187</v>
      </c>
      <c r="AB53" s="44"/>
      <c r="AC53" s="40">
        <f t="shared" si="3"/>
        <v>-994.38791784415059</v>
      </c>
      <c r="AD53" s="40">
        <f t="shared" si="4"/>
        <v>-7194.3879178441503</v>
      </c>
    </row>
    <row r="54" spans="1:30" s="1" customFormat="1" ht="15" hidden="1" thickTop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21"/>
        <v>6700</v>
      </c>
      <c r="G54" s="17">
        <f t="shared" si="22"/>
        <v>15.760608358208984</v>
      </c>
      <c r="H54" s="15">
        <f t="shared" si="23"/>
        <v>105596.07600000019</v>
      </c>
      <c r="I54" s="15">
        <f t="shared" si="0"/>
        <v>-14409.07600000019</v>
      </c>
      <c r="J54" s="33">
        <f t="shared" si="1"/>
        <v>-0.13645465386422284</v>
      </c>
      <c r="K54" s="15">
        <f t="shared" si="2"/>
        <v>91187</v>
      </c>
      <c r="L54" s="15">
        <f t="shared" si="8"/>
        <v>-749.30000000000291</v>
      </c>
      <c r="M54" s="15">
        <f t="shared" si="10"/>
        <v>5.3</v>
      </c>
      <c r="N54" s="15">
        <f t="shared" si="11"/>
        <v>0</v>
      </c>
      <c r="O54" s="15"/>
      <c r="P54" s="32">
        <f t="shared" si="12"/>
        <v>-2.1506083582089843</v>
      </c>
      <c r="Q54" s="31">
        <f t="shared" si="13"/>
        <v>-6810.3000000000029</v>
      </c>
      <c r="R54" s="35"/>
      <c r="S54" s="34">
        <f t="shared" si="14"/>
        <v>-85596.07600000019</v>
      </c>
      <c r="T54" s="34">
        <f t="shared" si="15"/>
        <v>-6289.2047024247022</v>
      </c>
      <c r="U54" s="34">
        <f t="shared" si="16"/>
        <v>410.79529757529781</v>
      </c>
      <c r="V54" s="31">
        <f t="shared" si="17"/>
        <v>20000</v>
      </c>
      <c r="W54" s="32">
        <f t="shared" si="18"/>
        <v>48.686049032326245</v>
      </c>
      <c r="X54" s="32">
        <f t="shared" si="19"/>
        <v>32.925440674117262</v>
      </c>
      <c r="Y54" s="32">
        <f t="shared" si="20"/>
        <v>-35.076049032326246</v>
      </c>
      <c r="Z54" s="38">
        <f t="shared" si="9"/>
        <v>16.309826425829293</v>
      </c>
      <c r="AA54" s="31">
        <f>SUM(L$2:L54)-SUM(AB$2:AB54)</f>
        <v>-14409.07600000019</v>
      </c>
      <c r="AB54" s="44"/>
      <c r="AC54" s="40">
        <f t="shared" si="3"/>
        <v>-1058.1830611315349</v>
      </c>
      <c r="AD54" s="40">
        <f t="shared" si="4"/>
        <v>-7758.1830611315345</v>
      </c>
    </row>
    <row r="55" spans="1:30" s="1" customFormat="1" ht="15" hidden="1" thickTop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21"/>
        <v>7200</v>
      </c>
      <c r="G55" s="17">
        <f t="shared" si="22"/>
        <v>15.577274444444472</v>
      </c>
      <c r="H55" s="15">
        <f t="shared" si="23"/>
        <v>112156.37600000019</v>
      </c>
      <c r="I55" s="15">
        <f t="shared" si="0"/>
        <v>-17764.376000000193</v>
      </c>
      <c r="J55" s="33">
        <f t="shared" si="1"/>
        <v>-0.15838935452051489</v>
      </c>
      <c r="K55" s="15">
        <f t="shared" si="2"/>
        <v>94392</v>
      </c>
      <c r="L55" s="15">
        <f t="shared" si="8"/>
        <v>-3355.3000000000029</v>
      </c>
      <c r="M55" s="15">
        <f t="shared" si="10"/>
        <v>5.3</v>
      </c>
      <c r="N55" s="15">
        <f t="shared" si="11"/>
        <v>0</v>
      </c>
      <c r="O55" s="15"/>
      <c r="P55" s="32">
        <f t="shared" si="12"/>
        <v>-2.4672744444444721</v>
      </c>
      <c r="Q55" s="31">
        <f t="shared" si="13"/>
        <v>-6560.3000000000029</v>
      </c>
      <c r="R55" s="35"/>
      <c r="S55" s="34">
        <f t="shared" si="14"/>
        <v>-92156.376000000193</v>
      </c>
      <c r="T55" s="34">
        <f t="shared" si="15"/>
        <v>-7029.4718535469256</v>
      </c>
      <c r="U55" s="34">
        <f t="shared" si="16"/>
        <v>170.52814645307444</v>
      </c>
      <c r="V55" s="31">
        <f t="shared" si="17"/>
        <v>20000</v>
      </c>
      <c r="W55" s="32">
        <f t="shared" si="18"/>
        <v>117.2826915438476</v>
      </c>
      <c r="X55" s="32">
        <f t="shared" si="19"/>
        <v>101.70541709940314</v>
      </c>
      <c r="Y55" s="32">
        <f t="shared" si="20"/>
        <v>-104.17269154384761</v>
      </c>
      <c r="Z55" s="38">
        <f t="shared" si="9"/>
        <v>42.221768955785137</v>
      </c>
      <c r="AA55" s="31">
        <f>SUM(L$2:L55)-SUM(AB$2:AB55)</f>
        <v>-17764.376000000193</v>
      </c>
      <c r="AB55" s="44"/>
      <c r="AC55" s="40">
        <f t="shared" si="3"/>
        <v>-1354.3473540808693</v>
      </c>
      <c r="AD55" s="40">
        <f t="shared" si="4"/>
        <v>-8554.34735408087</v>
      </c>
    </row>
    <row r="56" spans="1:30" s="1" customFormat="1" ht="15" hidden="1" thickTop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21"/>
        <v>7700</v>
      </c>
      <c r="G56" s="17">
        <f t="shared" si="22"/>
        <v>15.393724155844181</v>
      </c>
      <c r="H56" s="15">
        <f t="shared" si="23"/>
        <v>118531.6760000002</v>
      </c>
      <c r="I56" s="15">
        <f t="shared" si="0"/>
        <v>-20433.676000000196</v>
      </c>
      <c r="J56" s="33">
        <f t="shared" si="1"/>
        <v>-0.17239000315831321</v>
      </c>
      <c r="K56" s="15">
        <f t="shared" si="2"/>
        <v>98098</v>
      </c>
      <c r="L56" s="15">
        <f t="shared" si="8"/>
        <v>-2669.3000000000029</v>
      </c>
      <c r="M56" s="15">
        <f t="shared" si="10"/>
        <v>5.3</v>
      </c>
      <c r="N56" s="15">
        <f t="shared" si="11"/>
        <v>0</v>
      </c>
      <c r="O56" s="15">
        <v>-2920</v>
      </c>
      <c r="P56" s="32">
        <f t="shared" si="12"/>
        <v>-2.6537241558441806</v>
      </c>
      <c r="Q56" s="31">
        <f t="shared" si="13"/>
        <v>-6375.3000000000029</v>
      </c>
      <c r="R56" s="35"/>
      <c r="S56" s="34">
        <f t="shared" si="14"/>
        <v>-101451.6760000002</v>
      </c>
      <c r="T56" s="34">
        <f t="shared" si="15"/>
        <v>-7963.2398744113179</v>
      </c>
      <c r="U56" s="34">
        <f t="shared" si="16"/>
        <v>-263.23987441131794</v>
      </c>
      <c r="V56" s="31">
        <f t="shared" si="17"/>
        <v>17080</v>
      </c>
      <c r="W56" s="32">
        <f t="shared" si="18"/>
        <v>-64.883787223329747</v>
      </c>
      <c r="X56" s="32">
        <f t="shared" si="19"/>
        <v>-80.27751137917393</v>
      </c>
      <c r="Y56" s="32">
        <f t="shared" si="20"/>
        <v>77.623787223329742</v>
      </c>
      <c r="Z56" s="38">
        <f t="shared" si="9"/>
        <v>-29.25088768264866</v>
      </c>
      <c r="AA56" s="31">
        <f>SUM(L$2:L56)-SUM(AB$2:AB56)</f>
        <v>-20433.676000000196</v>
      </c>
      <c r="AB56" s="44"/>
      <c r="AC56" s="40">
        <f t="shared" si="3"/>
        <v>-1603.0972654631237</v>
      </c>
      <c r="AD56" s="40">
        <f t="shared" si="4"/>
        <v>-9303.0972654631241</v>
      </c>
    </row>
    <row r="57" spans="1:30" s="1" customFormat="1" ht="15" hidden="1" thickTop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21"/>
        <v>7300</v>
      </c>
      <c r="G57" s="17">
        <f t="shared" si="22"/>
        <v>15.117011506849343</v>
      </c>
      <c r="H57" s="15">
        <f t="shared" si="23"/>
        <v>110354.1840000002</v>
      </c>
      <c r="I57" s="15">
        <f t="shared" si="0"/>
        <v>-14213.184000000198</v>
      </c>
      <c r="J57" s="33">
        <f t="shared" si="1"/>
        <v>-0.12879605906016373</v>
      </c>
      <c r="K57" s="15">
        <f t="shared" si="2"/>
        <v>96141</v>
      </c>
      <c r="L57" s="15">
        <f t="shared" si="8"/>
        <v>6220.4919999999984</v>
      </c>
      <c r="M57" s="15">
        <f t="shared" si="10"/>
        <v>5.24</v>
      </c>
      <c r="N57" s="15">
        <f t="shared" si="11"/>
        <v>5.2679999999999998</v>
      </c>
      <c r="O57" s="15"/>
      <c r="P57" s="32">
        <f t="shared" si="12"/>
        <v>-1.9470115068493428</v>
      </c>
      <c r="Q57" s="31">
        <f t="shared" si="13"/>
        <v>8177.4919999999984</v>
      </c>
      <c r="R57" s="35"/>
      <c r="S57" s="34">
        <f t="shared" si="14"/>
        <v>-93274.184000000198</v>
      </c>
      <c r="T57" s="34">
        <f t="shared" si="15"/>
        <v>-7082.3222475322855</v>
      </c>
      <c r="U57" s="34">
        <f t="shared" si="16"/>
        <v>217.67775246771453</v>
      </c>
      <c r="V57" s="31">
        <f t="shared" si="17"/>
        <v>17080</v>
      </c>
      <c r="W57" s="32">
        <f t="shared" si="18"/>
        <v>78.464610215659349</v>
      </c>
      <c r="X57" s="32">
        <f t="shared" si="19"/>
        <v>63.347598708810004</v>
      </c>
      <c r="Y57" s="32">
        <f t="shared" si="20"/>
        <v>-65.294610215659347</v>
      </c>
      <c r="Z57" s="38">
        <f t="shared" si="9"/>
        <v>33.535811157746679</v>
      </c>
      <c r="AA57" s="31">
        <f>SUM(L$2:L57)-SUM(AB$2:AB57)</f>
        <v>-14213.184000000198</v>
      </c>
      <c r="AB57" s="44"/>
      <c r="AC57" s="40">
        <f t="shared" si="3"/>
        <v>-1078.6695070615185</v>
      </c>
      <c r="AD57" s="40">
        <f t="shared" si="4"/>
        <v>-8378.6695070615187</v>
      </c>
    </row>
    <row r="58" spans="1:30" s="1" customFormat="1" ht="15" thickTop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21"/>
        <v>10220</v>
      </c>
      <c r="G58" s="17">
        <f t="shared" si="22"/>
        <v>10.798526027397278</v>
      </c>
      <c r="H58" s="15">
        <f t="shared" si="23"/>
        <v>110360.93600000019</v>
      </c>
      <c r="I58" s="15">
        <f t="shared" si="0"/>
        <v>-110360.93600000019</v>
      </c>
      <c r="J58" s="33">
        <f t="shared" si="1"/>
        <v>-1</v>
      </c>
      <c r="K58" s="15">
        <f t="shared" si="2"/>
        <v>0</v>
      </c>
      <c r="L58" s="15">
        <f t="shared" si="8"/>
        <v>-96147.751999999993</v>
      </c>
      <c r="M58" s="15">
        <f t="shared" si="10"/>
        <v>6.7519999999999998</v>
      </c>
      <c r="N58" s="15">
        <f t="shared" si="11"/>
        <v>0</v>
      </c>
      <c r="O58" s="15"/>
      <c r="P58" s="32">
        <f t="shared" si="12"/>
        <v>-10.798526027397278</v>
      </c>
      <c r="Q58" s="31">
        <f t="shared" si="13"/>
        <v>-6.7519999999931315</v>
      </c>
      <c r="R58" s="35"/>
      <c r="S58" s="34">
        <f t="shared" si="14"/>
        <v>-93280.936000000191</v>
      </c>
      <c r="T58" s="34" t="e">
        <f t="shared" si="15"/>
        <v>#DIV/0!</v>
      </c>
      <c r="U58" s="34" t="e">
        <f t="shared" si="16"/>
        <v>#DIV/0!</v>
      </c>
      <c r="V58" s="31">
        <f t="shared" si="17"/>
        <v>17080</v>
      </c>
      <c r="W58" s="32" t="e">
        <f t="shared" si="18"/>
        <v>#DIV/0!</v>
      </c>
      <c r="X58" s="32" t="e">
        <f t="shared" si="19"/>
        <v>#DIV/0!</v>
      </c>
      <c r="Y58" s="32" t="e">
        <f t="shared" si="20"/>
        <v>#DIV/0!</v>
      </c>
      <c r="Z58" s="38" t="e">
        <f t="shared" si="9"/>
        <v>#DIV/0!</v>
      </c>
      <c r="AA58" s="31">
        <f>SUM(L$2:L58)-SUM(AB$2:AB58)</f>
        <v>-110360.93600000019</v>
      </c>
      <c r="AB58" s="44"/>
      <c r="AC58" s="40" t="e">
        <f t="shared" si="3"/>
        <v>#DIV/0!</v>
      </c>
      <c r="AD58" s="40" t="e">
        <f t="shared" si="4"/>
        <v>#DIV/0!</v>
      </c>
    </row>
    <row r="59" spans="1:30" s="1" customFormat="1" hidden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21"/>
        <v>9820</v>
      </c>
      <c r="G59" s="17">
        <f t="shared" si="22"/>
        <v>10.864547454175172</v>
      </c>
      <c r="H59" s="15">
        <f t="shared" si="23"/>
        <v>106689.85600000019</v>
      </c>
      <c r="I59" s="15">
        <f t="shared" si="0"/>
        <v>-16345.856000000189</v>
      </c>
      <c r="J59" s="33">
        <f t="shared" si="1"/>
        <v>-0.15320909234332614</v>
      </c>
      <c r="K59" s="15">
        <f t="shared" si="2"/>
        <v>90344</v>
      </c>
      <c r="L59" s="15">
        <f t="shared" si="8"/>
        <v>94015.08</v>
      </c>
      <c r="M59" s="15">
        <f t="shared" si="10"/>
        <v>5.24</v>
      </c>
      <c r="N59" s="15">
        <f t="shared" si="11"/>
        <v>3.6799999999999997</v>
      </c>
      <c r="O59" s="15"/>
      <c r="P59" s="32">
        <f t="shared" si="12"/>
        <v>-1.6645474541751728</v>
      </c>
      <c r="Q59" s="31">
        <f t="shared" si="13"/>
        <v>3671.0800000000017</v>
      </c>
      <c r="R59" s="35"/>
      <c r="S59" s="34">
        <f t="shared" si="14"/>
        <v>-89609.856000000189</v>
      </c>
      <c r="T59" s="34">
        <f t="shared" si="15"/>
        <v>-9740.2017391304562</v>
      </c>
      <c r="U59" s="34">
        <f t="shared" si="16"/>
        <v>79.79826086954381</v>
      </c>
      <c r="V59" s="31">
        <f t="shared" si="17"/>
        <v>17080</v>
      </c>
      <c r="W59" s="32">
        <f t="shared" si="18"/>
        <v>214.03975241920133</v>
      </c>
      <c r="X59" s="32">
        <f t="shared" si="19"/>
        <v>203.17520496502615</v>
      </c>
      <c r="Y59" s="32">
        <f t="shared" si="20"/>
        <v>-204.83975241920132</v>
      </c>
      <c r="Z59" s="38">
        <f t="shared" si="9"/>
        <v>123.06032603961108</v>
      </c>
      <c r="AA59" s="31">
        <f>SUM(L$2:L59)-SUM(AB$2:AB59)</f>
        <v>-16345.856000000189</v>
      </c>
      <c r="AB59" s="44"/>
      <c r="AC59" s="40">
        <f t="shared" si="3"/>
        <v>-1775.8351165217598</v>
      </c>
      <c r="AD59" s="40">
        <f t="shared" si="4"/>
        <v>-11595.835116521759</v>
      </c>
    </row>
    <row r="60" spans="1:30" s="1" customFormat="1" hidden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21"/>
        <v>10320</v>
      </c>
      <c r="G60" s="17">
        <f t="shared" si="22"/>
        <v>10.77036395348839</v>
      </c>
      <c r="H60" s="15">
        <f t="shared" si="23"/>
        <v>111150.15600000019</v>
      </c>
      <c r="I60" s="15">
        <f t="shared" si="0"/>
        <v>-19198.956000000195</v>
      </c>
      <c r="J60" s="33">
        <f t="shared" si="1"/>
        <v>-0.17272990602010629</v>
      </c>
      <c r="K60" s="15">
        <f t="shared" si="2"/>
        <v>91951.2</v>
      </c>
      <c r="L60" s="15">
        <f t="shared" si="8"/>
        <v>-2853.1000000000058</v>
      </c>
      <c r="M60" s="15">
        <f t="shared" si="10"/>
        <v>5.3</v>
      </c>
      <c r="N60" s="15">
        <f t="shared" si="11"/>
        <v>0</v>
      </c>
      <c r="O60" s="15"/>
      <c r="P60" s="32">
        <f t="shared" si="12"/>
        <v>-1.86036395348839</v>
      </c>
      <c r="Q60" s="31">
        <f t="shared" si="13"/>
        <v>-4460.3000000000029</v>
      </c>
      <c r="R60" s="35"/>
      <c r="S60" s="34">
        <f t="shared" si="14"/>
        <v>-94070.156000000192</v>
      </c>
      <c r="T60" s="34">
        <f t="shared" si="15"/>
        <v>-10557.817732884421</v>
      </c>
      <c r="U60" s="34">
        <f t="shared" si="16"/>
        <v>-237.81773288442128</v>
      </c>
      <c r="V60" s="31">
        <f t="shared" si="17"/>
        <v>17080</v>
      </c>
      <c r="W60" s="32">
        <f t="shared" si="18"/>
        <v>-71.819707440827514</v>
      </c>
      <c r="X60" s="32">
        <f t="shared" si="19"/>
        <v>-82.590071394315899</v>
      </c>
      <c r="Y60" s="32">
        <f t="shared" si="20"/>
        <v>80.729707440827511</v>
      </c>
      <c r="Z60" s="38">
        <f t="shared" si="9"/>
        <v>-43.394577329586646</v>
      </c>
      <c r="AA60" s="31">
        <f>SUM(L$2:L60)-SUM(AB$2:AB60)</f>
        <v>-19198.956000000195</v>
      </c>
      <c r="AB60" s="44"/>
      <c r="AC60" s="40">
        <f t="shared" si="3"/>
        <v>-2153.6876006734228</v>
      </c>
      <c r="AD60" s="40">
        <f t="shared" si="4"/>
        <v>-12473.687600673424</v>
      </c>
    </row>
    <row r="61" spans="1:30" s="1" customFormat="1" hidden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21"/>
        <v>10820</v>
      </c>
      <c r="G61" s="17">
        <f t="shared" si="22"/>
        <v>10.665014417744935</v>
      </c>
      <c r="H61" s="15">
        <f t="shared" si="23"/>
        <v>115395.45600000019</v>
      </c>
      <c r="I61" s="15">
        <f t="shared" si="0"/>
        <v>-23641.856000000189</v>
      </c>
      <c r="J61" s="33">
        <f t="shared" si="1"/>
        <v>-0.20487683674476878</v>
      </c>
      <c r="K61" s="15">
        <f t="shared" si="2"/>
        <v>91753.600000000006</v>
      </c>
      <c r="L61" s="15">
        <f t="shared" si="8"/>
        <v>-4442.8999999999942</v>
      </c>
      <c r="M61" s="15">
        <f t="shared" si="10"/>
        <v>5.3</v>
      </c>
      <c r="N61" s="15">
        <f t="shared" si="11"/>
        <v>0</v>
      </c>
      <c r="O61" s="15"/>
      <c r="P61" s="32">
        <f t="shared" si="12"/>
        <v>-2.1850144177449344</v>
      </c>
      <c r="Q61" s="31">
        <f t="shared" si="13"/>
        <v>-4245.3000000000029</v>
      </c>
      <c r="R61" s="35"/>
      <c r="S61" s="34">
        <f t="shared" si="14"/>
        <v>-98315.456000000195</v>
      </c>
      <c r="T61" s="34">
        <f t="shared" si="15"/>
        <v>-11593.803773584928</v>
      </c>
      <c r="U61" s="34">
        <f t="shared" si="16"/>
        <v>-773.80377358492842</v>
      </c>
      <c r="V61" s="31">
        <f t="shared" si="17"/>
        <v>17080</v>
      </c>
      <c r="W61" s="32">
        <f t="shared" si="18"/>
        <v>-22.072779408751995</v>
      </c>
      <c r="X61" s="32">
        <f t="shared" si="19"/>
        <v>-32.737793826496926</v>
      </c>
      <c r="Y61" s="32">
        <f t="shared" si="20"/>
        <v>30.552779408751991</v>
      </c>
      <c r="Z61" s="38">
        <f t="shared" si="9"/>
        <v>-13.982873138331183</v>
      </c>
      <c r="AA61" s="31">
        <f>SUM(L$2:L61)-SUM(AB$2:AB61)</f>
        <v>-23641.856000000189</v>
      </c>
      <c r="AB61" s="44"/>
      <c r="AC61" s="40">
        <f t="shared" si="3"/>
        <v>-2786.5607396226642</v>
      </c>
      <c r="AD61" s="40">
        <f t="shared" si="4"/>
        <v>-13606.560739622664</v>
      </c>
    </row>
    <row r="62" spans="1:30" s="1" customFormat="1" hidden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21"/>
        <v>11320</v>
      </c>
      <c r="G62" s="17">
        <f t="shared" si="22"/>
        <v>10.546886572438179</v>
      </c>
      <c r="H62" s="15">
        <f t="shared" si="23"/>
        <v>119390.7560000002</v>
      </c>
      <c r="I62" s="15">
        <f t="shared" si="0"/>
        <v>-29057.156000000192</v>
      </c>
      <c r="J62" s="33">
        <f t="shared" si="1"/>
        <v>-0.24337860797196173</v>
      </c>
      <c r="K62" s="15">
        <f t="shared" si="2"/>
        <v>90333.6</v>
      </c>
      <c r="L62" s="15">
        <f t="shared" si="8"/>
        <v>-5415.3000000000029</v>
      </c>
      <c r="M62" s="15">
        <f t="shared" si="10"/>
        <v>5.3</v>
      </c>
      <c r="N62" s="15">
        <f t="shared" si="11"/>
        <v>0</v>
      </c>
      <c r="O62" s="15"/>
      <c r="P62" s="32">
        <f t="shared" si="12"/>
        <v>-2.5668865724381789</v>
      </c>
      <c r="Q62" s="31">
        <f t="shared" si="13"/>
        <v>-3995.3000000000029</v>
      </c>
      <c r="R62" s="35"/>
      <c r="S62" s="34">
        <f t="shared" si="14"/>
        <v>-102310.7560000002</v>
      </c>
      <c r="T62" s="34">
        <f t="shared" si="15"/>
        <v>-12820.89674185466</v>
      </c>
      <c r="U62" s="34">
        <f t="shared" si="16"/>
        <v>-1500.8967418546599</v>
      </c>
      <c r="V62" s="31">
        <f t="shared" si="17"/>
        <v>17080</v>
      </c>
      <c r="W62" s="32">
        <f t="shared" si="18"/>
        <v>-11.379863466752699</v>
      </c>
      <c r="X62" s="32">
        <f t="shared" si="19"/>
        <v>-21.926750039190878</v>
      </c>
      <c r="Y62" s="32">
        <f t="shared" si="20"/>
        <v>19.359863466752699</v>
      </c>
      <c r="Z62" s="38">
        <f t="shared" si="9"/>
        <v>-7.542157754311507</v>
      </c>
      <c r="AA62" s="31">
        <f>SUM(L$2:L62)-SUM(AB$2:AB62)</f>
        <v>-29057.156000000192</v>
      </c>
      <c r="AB62" s="44"/>
      <c r="AC62" s="40">
        <f t="shared" si="3"/>
        <v>-3639.4269952381192</v>
      </c>
      <c r="AD62" s="40">
        <f t="shared" si="4"/>
        <v>-14959.426995238118</v>
      </c>
    </row>
    <row r="63" spans="1:30" s="1" customFormat="1" hidden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21"/>
        <v>11820</v>
      </c>
      <c r="G63" s="17">
        <f t="shared" si="22"/>
        <v>10.423524196277512</v>
      </c>
      <c r="H63" s="15">
        <f t="shared" si="23"/>
        <v>123206.0560000002</v>
      </c>
      <c r="I63" s="15">
        <f t="shared" si="0"/>
        <v>-33137.656000000206</v>
      </c>
      <c r="J63" s="33">
        <f t="shared" si="1"/>
        <v>-0.26896125950172561</v>
      </c>
      <c r="K63" s="15">
        <f t="shared" si="2"/>
        <v>90068.4</v>
      </c>
      <c r="L63" s="15">
        <f t="shared" si="8"/>
        <v>-4080.5000000000146</v>
      </c>
      <c r="M63" s="15">
        <f t="shared" si="10"/>
        <v>5.3</v>
      </c>
      <c r="N63" s="15">
        <f t="shared" si="11"/>
        <v>0</v>
      </c>
      <c r="O63" s="15"/>
      <c r="P63" s="32">
        <f t="shared" si="12"/>
        <v>-2.8035241962775119</v>
      </c>
      <c r="Q63" s="31">
        <f t="shared" si="13"/>
        <v>-3815.3000000000029</v>
      </c>
      <c r="R63" s="35"/>
      <c r="S63" s="34">
        <f t="shared" si="14"/>
        <v>-106126.0560000002</v>
      </c>
      <c r="T63" s="34">
        <f t="shared" si="15"/>
        <v>-13927.3039370079</v>
      </c>
      <c r="U63" s="34">
        <f t="shared" si="16"/>
        <v>-2107.3039370079005</v>
      </c>
      <c r="V63" s="31">
        <f t="shared" si="17"/>
        <v>17080</v>
      </c>
      <c r="W63" s="32">
        <f t="shared" si="18"/>
        <v>-8.1051431167785868</v>
      </c>
      <c r="X63" s="32">
        <f t="shared" si="19"/>
        <v>-18.528667313056097</v>
      </c>
      <c r="Y63" s="32">
        <f t="shared" si="20"/>
        <v>15.725143116778586</v>
      </c>
      <c r="Z63" s="38">
        <f t="shared" si="9"/>
        <v>-5.6090627424076631</v>
      </c>
      <c r="AA63" s="31">
        <f>SUM(L$2:L63)-SUM(AB$2:AB63)</f>
        <v>-33137.656000000206</v>
      </c>
      <c r="AB63" s="44"/>
      <c r="AC63" s="40">
        <f t="shared" si="3"/>
        <v>-4346.5993664042271</v>
      </c>
      <c r="AD63" s="40">
        <f t="shared" si="4"/>
        <v>-16166.599366404227</v>
      </c>
    </row>
    <row r="64" spans="1:30" s="1" customFormat="1" hidden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21"/>
        <v>11420</v>
      </c>
      <c r="G64" s="17">
        <f t="shared" si="22"/>
        <v>10.509150262697041</v>
      </c>
      <c r="H64" s="15">
        <f t="shared" si="23"/>
        <v>120014.4960000002</v>
      </c>
      <c r="I64" s="15">
        <f t="shared" si="0"/>
        <v>-28654.496000000203</v>
      </c>
      <c r="J64" s="33">
        <f t="shared" si="1"/>
        <v>-0.23875862462481331</v>
      </c>
      <c r="K64" s="15">
        <f t="shared" si="2"/>
        <v>91360</v>
      </c>
      <c r="L64" s="15">
        <f t="shared" si="8"/>
        <v>4483.1600000000035</v>
      </c>
      <c r="M64" s="15">
        <f t="shared" si="10"/>
        <v>5.24</v>
      </c>
      <c r="N64" s="15">
        <f t="shared" si="11"/>
        <v>3.2</v>
      </c>
      <c r="O64" s="15"/>
      <c r="P64" s="32">
        <f t="shared" si="12"/>
        <v>-2.509150262697041</v>
      </c>
      <c r="Q64" s="31">
        <f t="shared" si="13"/>
        <v>3191.5599999999977</v>
      </c>
      <c r="R64" s="35"/>
      <c r="S64" s="34">
        <f t="shared" si="14"/>
        <v>-102934.4960000002</v>
      </c>
      <c r="T64" s="34">
        <f t="shared" si="15"/>
        <v>-12866.812000000025</v>
      </c>
      <c r="U64" s="34">
        <f t="shared" si="16"/>
        <v>-1446.8120000000254</v>
      </c>
      <c r="V64" s="31">
        <f t="shared" si="17"/>
        <v>17080</v>
      </c>
      <c r="W64" s="32">
        <f t="shared" si="18"/>
        <v>-11.805265646123823</v>
      </c>
      <c r="X64" s="32">
        <f t="shared" si="19"/>
        <v>-22.314415908820862</v>
      </c>
      <c r="Y64" s="32">
        <f t="shared" si="20"/>
        <v>19.805265646123821</v>
      </c>
      <c r="Z64" s="38">
        <f t="shared" si="9"/>
        <v>-7.893216257537123</v>
      </c>
      <c r="AA64" s="31">
        <f>SUM(L$2:L64)-SUM(AB$2:AB64)</f>
        <v>-28654.496000000203</v>
      </c>
      <c r="AB64" s="44"/>
      <c r="AC64" s="40">
        <f t="shared" si="3"/>
        <v>-3580.0210940000256</v>
      </c>
      <c r="AD64" s="40">
        <f t="shared" si="4"/>
        <v>-15000.021094000025</v>
      </c>
    </row>
    <row r="65" spans="1:30" s="1" customFormat="1" hidden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21"/>
        <v>11920</v>
      </c>
      <c r="G65" s="17">
        <f t="shared" si="22"/>
        <v>10.388825167785253</v>
      </c>
      <c r="H65" s="15">
        <f t="shared" si="23"/>
        <v>123834.79600000021</v>
      </c>
      <c r="I65" s="15">
        <f t="shared" si="0"/>
        <v>-32885.1960000002</v>
      </c>
      <c r="J65" s="33">
        <f t="shared" si="1"/>
        <v>-0.26555699255966925</v>
      </c>
      <c r="K65" s="15">
        <f t="shared" si="2"/>
        <v>90949.6</v>
      </c>
      <c r="L65" s="15">
        <f t="shared" si="8"/>
        <v>-4230.6999999999971</v>
      </c>
      <c r="M65" s="15">
        <f t="shared" si="10"/>
        <v>5.3</v>
      </c>
      <c r="N65" s="15">
        <f t="shared" si="11"/>
        <v>0</v>
      </c>
      <c r="O65" s="15"/>
      <c r="P65" s="32">
        <f t="shared" si="12"/>
        <v>-2.7588251677852531</v>
      </c>
      <c r="Q65" s="31">
        <f t="shared" si="13"/>
        <v>-3820.3000000000029</v>
      </c>
      <c r="R65" s="35"/>
      <c r="S65" s="34">
        <f t="shared" si="14"/>
        <v>-106754.79600000021</v>
      </c>
      <c r="T65" s="34">
        <f t="shared" si="15"/>
        <v>-13991.454259501994</v>
      </c>
      <c r="U65" s="34">
        <f t="shared" si="16"/>
        <v>-2071.4542595019939</v>
      </c>
      <c r="V65" s="31">
        <f t="shared" si="17"/>
        <v>17080</v>
      </c>
      <c r="W65" s="32">
        <f t="shared" si="18"/>
        <v>-8.2454149888427981</v>
      </c>
      <c r="X65" s="32">
        <f t="shared" si="19"/>
        <v>-18.634240156628053</v>
      </c>
      <c r="Y65" s="32">
        <f t="shared" si="20"/>
        <v>15.875414988842799</v>
      </c>
      <c r="Z65" s="38">
        <f t="shared" si="9"/>
        <v>-5.7544113973656996</v>
      </c>
      <c r="AA65" s="31">
        <f>SUM(L$2:L65)-SUM(AB$2:AB65)</f>
        <v>-32885.1960000002</v>
      </c>
      <c r="AB65" s="44"/>
      <c r="AC65" s="40">
        <f t="shared" si="3"/>
        <v>-4307.8313764089389</v>
      </c>
      <c r="AD65" s="40">
        <f t="shared" si="4"/>
        <v>-16227.83137640894</v>
      </c>
    </row>
    <row r="66" spans="1:30" s="1" customFormat="1" hidden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21"/>
        <v>12420</v>
      </c>
      <c r="G66" s="17">
        <f t="shared" si="22"/>
        <v>10.269733977455733</v>
      </c>
      <c r="H66" s="15">
        <f t="shared" si="23"/>
        <v>127550.09600000021</v>
      </c>
      <c r="I66" s="15">
        <f t="shared" ref="I66:I129" si="24">-H66+K66</f>
        <v>-35393.696000000215</v>
      </c>
      <c r="J66" s="33">
        <f t="shared" ref="J66:J129" si="25">(E66-G66)/G66</f>
        <v>-0.27748858769969209</v>
      </c>
      <c r="K66" s="15">
        <f t="shared" ref="K66:K129" si="26">F66*E66</f>
        <v>92156.4</v>
      </c>
      <c r="L66" s="15">
        <f t="shared" si="8"/>
        <v>-2508.5000000000146</v>
      </c>
      <c r="M66" s="15">
        <f t="shared" si="10"/>
        <v>5.3</v>
      </c>
      <c r="N66" s="15">
        <f t="shared" si="11"/>
        <v>0</v>
      </c>
      <c r="O66" s="15"/>
      <c r="P66" s="32">
        <f t="shared" si="12"/>
        <v>-2.8497339774557329</v>
      </c>
      <c r="Q66" s="31">
        <f t="shared" si="13"/>
        <v>-3715.3000000000029</v>
      </c>
      <c r="R66" s="35"/>
      <c r="S66" s="34">
        <f t="shared" si="14"/>
        <v>-110470.09600000021</v>
      </c>
      <c r="T66" s="34">
        <f t="shared" si="15"/>
        <v>-14888.153099730487</v>
      </c>
      <c r="U66" s="34">
        <f t="shared" si="16"/>
        <v>-2468.1530997304872</v>
      </c>
      <c r="V66" s="31">
        <f t="shared" si="17"/>
        <v>17080</v>
      </c>
      <c r="W66" s="32">
        <f t="shared" si="18"/>
        <v>-6.9201541840597613</v>
      </c>
      <c r="X66" s="32">
        <f t="shared" si="19"/>
        <v>-17.189888161515494</v>
      </c>
      <c r="Y66" s="32">
        <f t="shared" si="20"/>
        <v>14.340154184059761</v>
      </c>
      <c r="Z66" s="38">
        <f t="shared" si="9"/>
        <v>-5.0321027497671098</v>
      </c>
      <c r="AA66" s="31">
        <f>SUM(L$2:L66)-SUM(AB$2:AB66)</f>
        <v>-35393.696000000215</v>
      </c>
      <c r="AB66" s="44"/>
      <c r="AC66" s="40">
        <f t="shared" ref="AC66:AC129" si="27">I66/E66*(1-0.0005)</f>
        <v>-4767.6548722372263</v>
      </c>
      <c r="AD66" s="40">
        <f t="shared" ref="AD66:AD129" si="28">AC66-F66</f>
        <v>-17187.654872237224</v>
      </c>
    </row>
    <row r="67" spans="1:30" s="1" customFormat="1" hidden="1" x14ac:dyDescent="0.25">
      <c r="A67" s="9">
        <v>43515</v>
      </c>
      <c r="B67" s="18" t="s">
        <v>1096</v>
      </c>
      <c r="C67" s="15" t="s">
        <v>69</v>
      </c>
      <c r="D67" s="16">
        <v>400</v>
      </c>
      <c r="E67" s="15">
        <v>7.63</v>
      </c>
      <c r="F67" s="16">
        <f t="shared" si="21"/>
        <v>12020</v>
      </c>
      <c r="G67" s="17">
        <f t="shared" si="22"/>
        <v>10.358268552412664</v>
      </c>
      <c r="H67" s="15">
        <f t="shared" si="23"/>
        <v>124506.38800000021</v>
      </c>
      <c r="I67" s="15">
        <f t="shared" si="24"/>
        <v>-32793.788000000204</v>
      </c>
      <c r="J67" s="33">
        <f t="shared" si="25"/>
        <v>-0.26339040531799995</v>
      </c>
      <c r="K67" s="15">
        <f t="shared" si="26"/>
        <v>91712.6</v>
      </c>
      <c r="L67" s="15">
        <f t="shared" ref="L67:L130" si="29">I67-I66</f>
        <v>2599.9080000000104</v>
      </c>
      <c r="M67" s="15">
        <f t="shared" si="10"/>
        <v>5.24</v>
      </c>
      <c r="N67" s="15">
        <f t="shared" si="11"/>
        <v>3.052</v>
      </c>
      <c r="O67" s="15"/>
      <c r="P67" s="32">
        <f t="shared" si="12"/>
        <v>-2.728268552412664</v>
      </c>
      <c r="Q67" s="31">
        <f t="shared" si="13"/>
        <v>3043.7079999999987</v>
      </c>
      <c r="R67" s="35"/>
      <c r="S67" s="34">
        <f t="shared" si="14"/>
        <v>-107426.38800000021</v>
      </c>
      <c r="T67" s="34">
        <f t="shared" si="15"/>
        <v>-14079.474180865034</v>
      </c>
      <c r="U67" s="34">
        <f t="shared" si="16"/>
        <v>-2059.4741808650342</v>
      </c>
      <c r="V67" s="31">
        <f t="shared" si="17"/>
        <v>17080</v>
      </c>
      <c r="W67" s="32">
        <f t="shared" si="18"/>
        <v>-8.2933790375686787</v>
      </c>
      <c r="X67" s="32">
        <f t="shared" si="19"/>
        <v>-18.651647589981344</v>
      </c>
      <c r="Y67" s="32">
        <f t="shared" si="20"/>
        <v>15.923379037568679</v>
      </c>
      <c r="Z67" s="38">
        <f t="shared" ref="Z67:Z130" si="30">F67/U67</f>
        <v>-5.8364412196472788</v>
      </c>
      <c r="AA67" s="31">
        <f>SUM(L$2:L67)-SUM(AB$2:AB67)</f>
        <v>-32793.788000000204</v>
      </c>
      <c r="AB67" s="44"/>
      <c r="AC67" s="40">
        <f t="shared" si="27"/>
        <v>-4295.8572878112991</v>
      </c>
      <c r="AD67" s="40">
        <f t="shared" si="28"/>
        <v>-16315.857287811299</v>
      </c>
    </row>
    <row r="68" spans="1:30" s="1" customFormat="1" hidden="1" x14ac:dyDescent="0.25">
      <c r="A68" s="9">
        <v>43518</v>
      </c>
      <c r="B68" s="18" t="s">
        <v>1097</v>
      </c>
      <c r="C68" s="15" t="s">
        <v>69</v>
      </c>
      <c r="D68" s="16">
        <v>400</v>
      </c>
      <c r="E68" s="15">
        <v>8</v>
      </c>
      <c r="F68" s="16">
        <f t="shared" si="21"/>
        <v>11620</v>
      </c>
      <c r="G68" s="17">
        <f t="shared" si="22"/>
        <v>10.44017452667816</v>
      </c>
      <c r="H68" s="15">
        <f t="shared" si="23"/>
        <v>121314.82800000021</v>
      </c>
      <c r="I68" s="15">
        <f t="shared" si="24"/>
        <v>-28354.828000000212</v>
      </c>
      <c r="J68" s="33">
        <f t="shared" si="25"/>
        <v>-0.23372928493127126</v>
      </c>
      <c r="K68" s="15">
        <f t="shared" si="26"/>
        <v>92960</v>
      </c>
      <c r="L68" s="15">
        <f t="shared" si="29"/>
        <v>4438.9599999999919</v>
      </c>
      <c r="M68" s="15">
        <f t="shared" ref="M68:M131" si="31">IF(D68*E68*2.5/10000&gt;5,D68*E68*2.5/10000,5)+(D68/1000)*0.6</f>
        <v>5.24</v>
      </c>
      <c r="N68" s="15">
        <f t="shared" ref="N68:N131" si="32">IF(C68="卖",D68*E68/1000,0)</f>
        <v>3.2</v>
      </c>
      <c r="O68" s="15"/>
      <c r="P68" s="32">
        <f t="shared" ref="P68:P131" si="33">E68-G68</f>
        <v>-2.4401745266781596</v>
      </c>
      <c r="Q68" s="31">
        <f t="shared" ref="Q68:Q131" si="34">(H68-H67)*-1</f>
        <v>3191.5599999999977</v>
      </c>
      <c r="R68" s="35"/>
      <c r="S68" s="34">
        <f t="shared" ref="S68:S75" si="35">S67+Q68+O68+R68</f>
        <v>-104234.82800000021</v>
      </c>
      <c r="T68" s="34">
        <f t="shared" ref="T68:T106" si="36">S68/E68</f>
        <v>-13029.353500000027</v>
      </c>
      <c r="U68" s="34">
        <f t="shared" ref="U68:U75" si="37">F68+T68</f>
        <v>-1409.3535000000265</v>
      </c>
      <c r="V68" s="31">
        <f t="shared" ref="V68:V75" si="38">H68+S68</f>
        <v>17080</v>
      </c>
      <c r="W68" s="32">
        <f t="shared" ref="W68:W75" si="39">V68/U68</f>
        <v>-12.119031882348665</v>
      </c>
      <c r="X68" s="32">
        <f t="shared" ref="X68:X131" si="40">W68-G68</f>
        <v>-22.559206409026825</v>
      </c>
      <c r="Y68" s="32">
        <f t="shared" ref="Y68:Y131" si="41">(X68-P68)*-1</f>
        <v>20.119031882348665</v>
      </c>
      <c r="Z68" s="38">
        <f t="shared" si="30"/>
        <v>-8.2449151330732722</v>
      </c>
      <c r="AA68" s="31">
        <f>SUM(L$2:L68)-SUM(AB$2:AB68)</f>
        <v>-28354.828000000212</v>
      </c>
      <c r="AB68" s="44"/>
      <c r="AC68" s="40">
        <f t="shared" si="27"/>
        <v>-3542.5813232500268</v>
      </c>
      <c r="AD68" s="40">
        <f t="shared" si="28"/>
        <v>-15162.581323250026</v>
      </c>
    </row>
    <row r="69" spans="1:30" s="1" customFormat="1" hidden="1" x14ac:dyDescent="0.25">
      <c r="A69" s="9">
        <v>43521</v>
      </c>
      <c r="B69" s="18" t="s">
        <v>1098</v>
      </c>
      <c r="C69" s="15" t="s">
        <v>69</v>
      </c>
      <c r="D69" s="16">
        <v>400</v>
      </c>
      <c r="E69" s="15">
        <f>E68+0.22</f>
        <v>8.2200000000000006</v>
      </c>
      <c r="F69" s="16">
        <f t="shared" si="21"/>
        <v>11220</v>
      </c>
      <c r="G69" s="17">
        <f t="shared" si="22"/>
        <v>10.520085204991107</v>
      </c>
      <c r="H69" s="15">
        <f t="shared" si="23"/>
        <v>118035.35600000022</v>
      </c>
      <c r="I69" s="15">
        <f t="shared" si="24"/>
        <v>-25806.956000000209</v>
      </c>
      <c r="J69" s="33">
        <f t="shared" si="25"/>
        <v>-0.21863750722283723</v>
      </c>
      <c r="K69" s="15">
        <f t="shared" si="26"/>
        <v>92228.400000000009</v>
      </c>
      <c r="L69" s="15">
        <f t="shared" si="29"/>
        <v>2547.872000000003</v>
      </c>
      <c r="M69" s="15">
        <f t="shared" si="31"/>
        <v>5.24</v>
      </c>
      <c r="N69" s="15">
        <f t="shared" si="32"/>
        <v>3.2880000000000003</v>
      </c>
      <c r="O69" s="15"/>
      <c r="P69" s="32">
        <f t="shared" si="33"/>
        <v>-2.300085204991106</v>
      </c>
      <c r="Q69" s="31">
        <f t="shared" si="34"/>
        <v>3279.4719999999943</v>
      </c>
      <c r="R69" s="35"/>
      <c r="S69" s="34">
        <f t="shared" si="35"/>
        <v>-100955.35600000022</v>
      </c>
      <c r="T69" s="34">
        <f t="shared" si="36"/>
        <v>-12281.673479318761</v>
      </c>
      <c r="U69" s="34">
        <f t="shared" si="37"/>
        <v>-1061.6734793187607</v>
      </c>
      <c r="V69" s="31">
        <f t="shared" si="38"/>
        <v>17080</v>
      </c>
      <c r="W69" s="32">
        <f t="shared" si="39"/>
        <v>-16.087808853395913</v>
      </c>
      <c r="X69" s="32">
        <f t="shared" si="40"/>
        <v>-26.607894058387018</v>
      </c>
      <c r="Y69" s="32">
        <f t="shared" si="41"/>
        <v>24.307808853395912</v>
      </c>
      <c r="Z69" s="38">
        <f t="shared" si="30"/>
        <v>-10.568221038354926</v>
      </c>
      <c r="AA69" s="31">
        <f>SUM(L$2:L69)-SUM(AB$2:AB69)</f>
        <v>-25806.956000000209</v>
      </c>
      <c r="AB69" s="44"/>
      <c r="AC69" s="40">
        <f t="shared" si="27"/>
        <v>-3137.9625939173002</v>
      </c>
      <c r="AD69" s="40">
        <f t="shared" si="28"/>
        <v>-14357.9625939173</v>
      </c>
    </row>
    <row r="70" spans="1:30" s="1" customFormat="1" hidden="1" x14ac:dyDescent="0.25">
      <c r="A70" s="9">
        <v>43522</v>
      </c>
      <c r="B70" s="18" t="s">
        <v>1099</v>
      </c>
      <c r="C70" s="15" t="s">
        <v>69</v>
      </c>
      <c r="D70" s="16">
        <v>400</v>
      </c>
      <c r="E70" s="15">
        <v>8.57</v>
      </c>
      <c r="F70" s="16">
        <f t="shared" si="21"/>
        <v>10820</v>
      </c>
      <c r="G70" s="17">
        <f t="shared" si="22"/>
        <v>10.592978188539762</v>
      </c>
      <c r="H70" s="15">
        <f t="shared" si="23"/>
        <v>114616.02400000022</v>
      </c>
      <c r="I70" s="15">
        <f t="shared" si="24"/>
        <v>-21888.624000000214</v>
      </c>
      <c r="J70" s="33">
        <f t="shared" si="25"/>
        <v>-0.19097350646189035</v>
      </c>
      <c r="K70" s="15">
        <f t="shared" si="26"/>
        <v>92727.400000000009</v>
      </c>
      <c r="L70" s="15">
        <f t="shared" si="29"/>
        <v>3918.3319999999949</v>
      </c>
      <c r="M70" s="15">
        <f t="shared" si="31"/>
        <v>5.24</v>
      </c>
      <c r="N70" s="15">
        <f t="shared" si="32"/>
        <v>3.4279999999999999</v>
      </c>
      <c r="O70" s="15"/>
      <c r="P70" s="32">
        <f t="shared" si="33"/>
        <v>-2.0229781885397617</v>
      </c>
      <c r="Q70" s="31">
        <f t="shared" si="34"/>
        <v>3419.3319999999949</v>
      </c>
      <c r="R70" s="35"/>
      <c r="S70" s="34">
        <f t="shared" si="35"/>
        <v>-97536.024000000223</v>
      </c>
      <c r="T70" s="34">
        <f t="shared" si="36"/>
        <v>-11381.099649941683</v>
      </c>
      <c r="U70" s="34">
        <f t="shared" si="37"/>
        <v>-561.09964994168331</v>
      </c>
      <c r="V70" s="31">
        <f t="shared" si="38"/>
        <v>17080</v>
      </c>
      <c r="W70" s="32">
        <f t="shared" si="39"/>
        <v>-30.440225727774333</v>
      </c>
      <c r="X70" s="32">
        <f t="shared" si="40"/>
        <v>-41.033203916314093</v>
      </c>
      <c r="Y70" s="32">
        <f t="shared" si="41"/>
        <v>39.010225727774333</v>
      </c>
      <c r="Z70" s="38">
        <f t="shared" si="30"/>
        <v>-19.283562199913248</v>
      </c>
      <c r="AA70" s="31">
        <f>SUM(L$2:L70)-SUM(AB$2:AB70)</f>
        <v>-21888.624000000214</v>
      </c>
      <c r="AB70" s="44"/>
      <c r="AC70" s="40">
        <f t="shared" si="27"/>
        <v>-2552.821433838998</v>
      </c>
      <c r="AD70" s="40">
        <f t="shared" si="28"/>
        <v>-13372.821433838999</v>
      </c>
    </row>
    <row r="71" spans="1:30" s="1" customFormat="1" hidden="1" x14ac:dyDescent="0.25">
      <c r="A71" s="9">
        <v>43530</v>
      </c>
      <c r="B71" s="18" t="s">
        <v>1100</v>
      </c>
      <c r="C71" s="15" t="s">
        <v>69</v>
      </c>
      <c r="D71" s="16">
        <v>400</v>
      </c>
      <c r="E71" s="15">
        <v>9.02</v>
      </c>
      <c r="F71" s="16">
        <f t="shared" si="21"/>
        <v>10420</v>
      </c>
      <c r="G71" s="17">
        <f t="shared" si="22"/>
        <v>10.654210364683323</v>
      </c>
      <c r="H71" s="15">
        <f t="shared" si="23"/>
        <v>111016.87200000022</v>
      </c>
      <c r="I71" s="15">
        <f t="shared" si="24"/>
        <v>-17028.472000000227</v>
      </c>
      <c r="J71" s="33">
        <f t="shared" si="25"/>
        <v>-0.15338634293353348</v>
      </c>
      <c r="K71" s="15">
        <f t="shared" si="26"/>
        <v>93988.4</v>
      </c>
      <c r="L71" s="15">
        <f t="shared" si="29"/>
        <v>4860.1519999999873</v>
      </c>
      <c r="M71" s="15">
        <f t="shared" si="31"/>
        <v>5.24</v>
      </c>
      <c r="N71" s="15">
        <f t="shared" si="32"/>
        <v>3.6080000000000001</v>
      </c>
      <c r="O71" s="15"/>
      <c r="P71" s="32">
        <f t="shared" si="33"/>
        <v>-1.634210364683323</v>
      </c>
      <c r="Q71" s="31">
        <f t="shared" si="34"/>
        <v>3599.1520000000019</v>
      </c>
      <c r="R71" s="35"/>
      <c r="S71" s="34">
        <f t="shared" si="35"/>
        <v>-93936.872000000221</v>
      </c>
      <c r="T71" s="34">
        <f t="shared" si="36"/>
        <v>-10414.287361419094</v>
      </c>
      <c r="U71" s="34">
        <f t="shared" si="37"/>
        <v>5.7126385809060594</v>
      </c>
      <c r="V71" s="31">
        <f t="shared" si="38"/>
        <v>17080</v>
      </c>
      <c r="W71" s="32">
        <f t="shared" si="39"/>
        <v>2989.8618227115303</v>
      </c>
      <c r="X71" s="32">
        <f t="shared" si="40"/>
        <v>2979.2076123468469</v>
      </c>
      <c r="Y71" s="32">
        <f t="shared" si="41"/>
        <v>-2980.8418227115303</v>
      </c>
      <c r="Z71" s="38">
        <f t="shared" si="30"/>
        <v>1824.0257724036385</v>
      </c>
      <c r="AA71" s="31">
        <f>SUM(L$2:L71)-SUM(AB$2:AB71)</f>
        <v>-17028.472000000227</v>
      </c>
      <c r="AB71" s="44"/>
      <c r="AC71" s="40">
        <f t="shared" si="27"/>
        <v>-1886.913277605347</v>
      </c>
      <c r="AD71" s="40">
        <f t="shared" si="28"/>
        <v>-12306.913277605347</v>
      </c>
    </row>
    <row r="72" spans="1:30" s="1" customFormat="1" hidden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21"/>
        <v>10920</v>
      </c>
      <c r="G72" s="17">
        <f t="shared" si="22"/>
        <v>10.550565201465222</v>
      </c>
      <c r="H72" s="15">
        <f t="shared" si="23"/>
        <v>115212.17200000022</v>
      </c>
      <c r="I72" s="15">
        <f t="shared" si="24"/>
        <v>-23702.572000000218</v>
      </c>
      <c r="J72" s="33">
        <f t="shared" si="25"/>
        <v>-0.2057297557067162</v>
      </c>
      <c r="K72" s="15">
        <f t="shared" si="26"/>
        <v>91509.6</v>
      </c>
      <c r="L72" s="15">
        <f t="shared" si="29"/>
        <v>-6674.0999999999913</v>
      </c>
      <c r="M72" s="15">
        <f t="shared" si="31"/>
        <v>5.3</v>
      </c>
      <c r="N72" s="15">
        <f t="shared" si="32"/>
        <v>0</v>
      </c>
      <c r="O72" s="15"/>
      <c r="P72" s="32">
        <f t="shared" si="33"/>
        <v>-2.1705652014652213</v>
      </c>
      <c r="Q72" s="31">
        <f t="shared" si="34"/>
        <v>-4195.3000000000029</v>
      </c>
      <c r="R72" s="35"/>
      <c r="S72" s="34">
        <f t="shared" si="35"/>
        <v>-98132.172000000224</v>
      </c>
      <c r="T72" s="34">
        <f t="shared" si="36"/>
        <v>-11710.283054892627</v>
      </c>
      <c r="U72" s="34">
        <f t="shared" si="37"/>
        <v>-790.28305489262675</v>
      </c>
      <c r="V72" s="31">
        <f t="shared" si="38"/>
        <v>17080</v>
      </c>
      <c r="W72" s="32">
        <f t="shared" si="39"/>
        <v>-21.612509460070108</v>
      </c>
      <c r="X72" s="32">
        <f t="shared" si="40"/>
        <v>-32.163074661535333</v>
      </c>
      <c r="Y72" s="32">
        <f t="shared" si="41"/>
        <v>29.99250946007011</v>
      </c>
      <c r="Z72" s="38">
        <f t="shared" si="30"/>
        <v>-13.817833917094003</v>
      </c>
      <c r="AA72" s="31">
        <f>SUM(L$2:L72)-SUM(AB$2:AB72)</f>
        <v>-23702.572000000218</v>
      </c>
      <c r="AB72" s="44"/>
      <c r="AC72" s="40">
        <f t="shared" si="27"/>
        <v>-2827.0549778043219</v>
      </c>
      <c r="AD72" s="40">
        <f t="shared" si="28"/>
        <v>-13747.054977804322</v>
      </c>
    </row>
    <row r="73" spans="1:30" s="1" customFormat="1" hidden="1" x14ac:dyDescent="0.25">
      <c r="A73" s="9">
        <v>43542</v>
      </c>
      <c r="B73" s="18" t="s">
        <v>1101</v>
      </c>
      <c r="C73" s="15" t="s">
        <v>69</v>
      </c>
      <c r="D73" s="16">
        <v>400</v>
      </c>
      <c r="E73" s="15">
        <v>8.61</v>
      </c>
      <c r="F73" s="16">
        <f t="shared" si="21"/>
        <v>10520</v>
      </c>
      <c r="G73" s="17">
        <f t="shared" si="22"/>
        <v>10.625176425855535</v>
      </c>
      <c r="H73" s="15">
        <f t="shared" si="23"/>
        <v>111776.85600000023</v>
      </c>
      <c r="I73" s="15">
        <f t="shared" si="24"/>
        <v>-21199.656000000236</v>
      </c>
      <c r="J73" s="33">
        <f t="shared" si="25"/>
        <v>-0.18966051433760309</v>
      </c>
      <c r="K73" s="15">
        <f t="shared" si="26"/>
        <v>90577.2</v>
      </c>
      <c r="L73" s="15">
        <f t="shared" si="29"/>
        <v>2502.9159999999829</v>
      </c>
      <c r="M73" s="15">
        <f t="shared" si="31"/>
        <v>5.24</v>
      </c>
      <c r="N73" s="15">
        <f t="shared" si="32"/>
        <v>3.444</v>
      </c>
      <c r="O73" s="15"/>
      <c r="P73" s="32">
        <f t="shared" si="33"/>
        <v>-2.015176425855536</v>
      </c>
      <c r="Q73" s="31">
        <f t="shared" si="34"/>
        <v>3435.3159999999916</v>
      </c>
      <c r="R73" s="35"/>
      <c r="S73" s="34">
        <f t="shared" si="35"/>
        <v>-94696.856000000233</v>
      </c>
      <c r="T73" s="34">
        <f t="shared" si="36"/>
        <v>-10998.473403019772</v>
      </c>
      <c r="U73" s="34">
        <f t="shared" si="37"/>
        <v>-478.47340301977238</v>
      </c>
      <c r="V73" s="31">
        <f t="shared" si="38"/>
        <v>17080</v>
      </c>
      <c r="W73" s="32">
        <f t="shared" si="39"/>
        <v>-35.696864010002635</v>
      </c>
      <c r="X73" s="32">
        <f t="shared" si="40"/>
        <v>-46.32204043585817</v>
      </c>
      <c r="Y73" s="32">
        <f t="shared" si="41"/>
        <v>44.306864010002634</v>
      </c>
      <c r="Z73" s="38">
        <f t="shared" si="30"/>
        <v>-21.986593055341203</v>
      </c>
      <c r="AA73" s="31">
        <f>SUM(L$2:L73)-SUM(AB$2:AB73)</f>
        <v>-21199.656000000236</v>
      </c>
      <c r="AB73" s="44"/>
      <c r="AC73" s="40">
        <f t="shared" si="27"/>
        <v>-2460.9821337979374</v>
      </c>
      <c r="AD73" s="40">
        <f t="shared" si="28"/>
        <v>-12980.982133797937</v>
      </c>
    </row>
    <row r="74" spans="1:30" s="1" customFormat="1" hidden="1" x14ac:dyDescent="0.25">
      <c r="A74" s="9">
        <v>43544</v>
      </c>
      <c r="B74" s="18" t="s">
        <v>1102</v>
      </c>
      <c r="C74" s="15" t="s">
        <v>69</v>
      </c>
      <c r="D74" s="16">
        <v>400</v>
      </c>
      <c r="E74" s="15">
        <v>8.85</v>
      </c>
      <c r="F74" s="16">
        <f t="shared" si="21"/>
        <v>10120</v>
      </c>
      <c r="G74" s="17">
        <f t="shared" si="22"/>
        <v>10.696209090909115</v>
      </c>
      <c r="H74" s="15">
        <f t="shared" si="23"/>
        <v>108245.63600000023</v>
      </c>
      <c r="I74" s="15">
        <f t="shared" si="24"/>
        <v>-18683.636000000231</v>
      </c>
      <c r="J74" s="33">
        <f t="shared" si="25"/>
        <v>-0.17260405768229031</v>
      </c>
      <c r="K74" s="15">
        <f t="shared" si="26"/>
        <v>89562</v>
      </c>
      <c r="L74" s="15">
        <f t="shared" si="29"/>
        <v>2516.0200000000041</v>
      </c>
      <c r="M74" s="15">
        <f t="shared" si="31"/>
        <v>5.24</v>
      </c>
      <c r="N74" s="15">
        <f t="shared" si="32"/>
        <v>3.54</v>
      </c>
      <c r="O74" s="15"/>
      <c r="P74" s="32">
        <f t="shared" si="33"/>
        <v>-1.8462090909091149</v>
      </c>
      <c r="Q74" s="31">
        <f t="shared" si="34"/>
        <v>3531.2200000000012</v>
      </c>
      <c r="R74" s="35"/>
      <c r="S74" s="34">
        <f t="shared" si="35"/>
        <v>-91165.636000000231</v>
      </c>
      <c r="T74" s="34">
        <f t="shared" si="36"/>
        <v>-10301.201807909631</v>
      </c>
      <c r="U74" s="34">
        <f t="shared" si="37"/>
        <v>-181.20180790963059</v>
      </c>
      <c r="V74" s="31">
        <f t="shared" si="38"/>
        <v>17080</v>
      </c>
      <c r="W74" s="32">
        <f t="shared" si="39"/>
        <v>-94.259545183556781</v>
      </c>
      <c r="X74" s="32">
        <f t="shared" si="40"/>
        <v>-104.9557542744659</v>
      </c>
      <c r="Y74" s="32">
        <f t="shared" si="41"/>
        <v>103.10954518355679</v>
      </c>
      <c r="Z74" s="38">
        <f t="shared" si="30"/>
        <v>-55.849332392130833</v>
      </c>
      <c r="AA74" s="31">
        <f>SUM(L$2:L74)-SUM(AB$2:AB74)</f>
        <v>-18683.636000000231</v>
      </c>
      <c r="AB74" s="44"/>
      <c r="AC74" s="40">
        <f t="shared" si="27"/>
        <v>-2110.0897380791225</v>
      </c>
      <c r="AD74" s="40">
        <f t="shared" si="28"/>
        <v>-12230.089738079123</v>
      </c>
    </row>
    <row r="75" spans="1:30" s="1" customFormat="1" hidden="1" x14ac:dyDescent="0.25">
      <c r="A75" s="9">
        <v>43556</v>
      </c>
      <c r="B75" s="18" t="s">
        <v>1103</v>
      </c>
      <c r="C75" s="15" t="s">
        <v>69</v>
      </c>
      <c r="D75" s="16">
        <v>400</v>
      </c>
      <c r="E75" s="15">
        <v>9.1</v>
      </c>
      <c r="F75" s="16">
        <f t="shared" si="21"/>
        <v>9720</v>
      </c>
      <c r="G75" s="17">
        <f t="shared" si="22"/>
        <v>10.762810288065868</v>
      </c>
      <c r="H75" s="15">
        <f t="shared" si="23"/>
        <v>104614.51600000024</v>
      </c>
      <c r="I75" s="15">
        <f t="shared" si="24"/>
        <v>-16162.516000000236</v>
      </c>
      <c r="J75" s="33">
        <f t="shared" si="25"/>
        <v>-0.1544959210058402</v>
      </c>
      <c r="K75" s="15">
        <f t="shared" si="26"/>
        <v>88452</v>
      </c>
      <c r="L75" s="15">
        <f t="shared" si="29"/>
        <v>2521.1199999999953</v>
      </c>
      <c r="M75" s="15">
        <f t="shared" si="31"/>
        <v>5.24</v>
      </c>
      <c r="N75" s="15">
        <f t="shared" si="32"/>
        <v>3.64</v>
      </c>
      <c r="O75" s="15"/>
      <c r="P75" s="32">
        <f t="shared" si="33"/>
        <v>-1.6628102880658684</v>
      </c>
      <c r="Q75" s="31">
        <f t="shared" si="34"/>
        <v>3631.1199999999953</v>
      </c>
      <c r="R75" s="35"/>
      <c r="S75" s="34">
        <f t="shared" si="35"/>
        <v>-87534.516000000236</v>
      </c>
      <c r="T75" s="34">
        <f t="shared" si="36"/>
        <v>-9619.1775824176093</v>
      </c>
      <c r="U75" s="34">
        <f t="shared" si="37"/>
        <v>100.8224175823907</v>
      </c>
      <c r="V75" s="31">
        <f t="shared" si="38"/>
        <v>17080</v>
      </c>
      <c r="W75" s="32">
        <f t="shared" si="39"/>
        <v>169.40676894642462</v>
      </c>
      <c r="X75" s="32">
        <f t="shared" si="40"/>
        <v>158.64395865835874</v>
      </c>
      <c r="Y75" s="32">
        <f t="shared" si="41"/>
        <v>-160.3067689464246</v>
      </c>
      <c r="Z75" s="38">
        <f t="shared" si="30"/>
        <v>96.407130805576543</v>
      </c>
      <c r="AA75" s="31">
        <f>SUM(L$2:L75)-SUM(AB$2:AB75)</f>
        <v>-16162.516000000236</v>
      </c>
      <c r="AB75" s="44"/>
      <c r="AC75" s="40">
        <f t="shared" si="27"/>
        <v>-1775.212609011015</v>
      </c>
      <c r="AD75" s="40">
        <f t="shared" si="28"/>
        <v>-11495.212609011014</v>
      </c>
    </row>
    <row r="76" spans="1:30" s="1" customFormat="1" hidden="1" x14ac:dyDescent="0.25">
      <c r="A76" s="9">
        <v>43558</v>
      </c>
      <c r="B76" s="18" t="s">
        <v>1104</v>
      </c>
      <c r="C76" s="15" t="s">
        <v>69</v>
      </c>
      <c r="D76" s="16">
        <v>400</v>
      </c>
      <c r="E76" s="15">
        <v>9.43</v>
      </c>
      <c r="F76" s="16">
        <f t="shared" si="21"/>
        <v>9320</v>
      </c>
      <c r="G76" s="17">
        <f t="shared" si="22"/>
        <v>10.820979399141656</v>
      </c>
      <c r="H76" s="15">
        <f t="shared" si="23"/>
        <v>100851.52800000024</v>
      </c>
      <c r="I76" s="15">
        <f t="shared" si="24"/>
        <v>-12963.928000000247</v>
      </c>
      <c r="J76" s="33">
        <f t="shared" si="25"/>
        <v>-0.12854468600614763</v>
      </c>
      <c r="K76" s="15">
        <f t="shared" si="26"/>
        <v>87887.599999999991</v>
      </c>
      <c r="L76" s="15">
        <f t="shared" si="29"/>
        <v>3198.5879999999888</v>
      </c>
      <c r="M76" s="15">
        <f t="shared" si="31"/>
        <v>5.24</v>
      </c>
      <c r="N76" s="15">
        <f t="shared" si="32"/>
        <v>3.7719999999999998</v>
      </c>
      <c r="O76" s="15"/>
      <c r="P76" s="32">
        <f t="shared" si="33"/>
        <v>-1.3909793991416564</v>
      </c>
      <c r="Q76" s="31">
        <f t="shared" si="34"/>
        <v>3762.9879999999976</v>
      </c>
      <c r="R76" s="35"/>
      <c r="S76" s="31">
        <f t="shared" ref="S76:U139" si="42">E76-E75</f>
        <v>0.33000000000000007</v>
      </c>
      <c r="T76" s="34">
        <f t="shared" si="36"/>
        <v>3.4994697773064694E-2</v>
      </c>
      <c r="U76" s="31">
        <f t="shared" si="42"/>
        <v>5.8169111075788038E-2</v>
      </c>
      <c r="V76" s="31">
        <f t="shared" ref="V76:V139" si="43">U76/S76</f>
        <v>0.17627003356299401</v>
      </c>
      <c r="W76" s="31">
        <f t="shared" ref="W76:W139" si="44">L76/Q76</f>
        <v>0.85001280896989062</v>
      </c>
      <c r="X76" s="32">
        <f t="shared" si="40"/>
        <v>-9.9709665901717663</v>
      </c>
      <c r="Y76" s="32">
        <f t="shared" si="41"/>
        <v>8.57998719103011</v>
      </c>
      <c r="Z76" s="38">
        <f t="shared" si="30"/>
        <v>160222.49313483667</v>
      </c>
      <c r="AA76" s="31">
        <f>SUM(L$2:L76)-SUM(AB$2:AB76)</f>
        <v>-12963.928000000247</v>
      </c>
      <c r="AB76" s="44"/>
      <c r="AC76" s="40">
        <f t="shared" si="27"/>
        <v>-1374.0663876988599</v>
      </c>
      <c r="AD76" s="40">
        <f t="shared" si="28"/>
        <v>-10694.06638769886</v>
      </c>
    </row>
    <row r="77" spans="1:30" s="1" customFormat="1" hidden="1" x14ac:dyDescent="0.25">
      <c r="A77" s="9">
        <v>43558</v>
      </c>
      <c r="B77" s="18" t="s">
        <v>1105</v>
      </c>
      <c r="C77" s="15" t="s">
        <v>69</v>
      </c>
      <c r="D77" s="16">
        <v>400</v>
      </c>
      <c r="E77" s="15">
        <v>9.7100000000000009</v>
      </c>
      <c r="F77" s="16">
        <f t="shared" si="21"/>
        <v>8920</v>
      </c>
      <c r="G77" s="17">
        <f t="shared" si="22"/>
        <v>10.871821973094198</v>
      </c>
      <c r="H77" s="15">
        <f t="shared" si="23"/>
        <v>96976.652000000249</v>
      </c>
      <c r="I77" s="15">
        <f t="shared" si="24"/>
        <v>-10363.452000000238</v>
      </c>
      <c r="J77" s="33">
        <f t="shared" si="25"/>
        <v>-0.10686543396033317</v>
      </c>
      <c r="K77" s="15">
        <f t="shared" si="26"/>
        <v>86613.200000000012</v>
      </c>
      <c r="L77" s="15">
        <f t="shared" si="29"/>
        <v>2600.4760000000097</v>
      </c>
      <c r="M77" s="15">
        <f t="shared" si="31"/>
        <v>5.24</v>
      </c>
      <c r="N77" s="15">
        <f t="shared" si="32"/>
        <v>3.8840000000000003</v>
      </c>
      <c r="O77" s="15"/>
      <c r="P77" s="32">
        <f t="shared" si="33"/>
        <v>-1.161821973094197</v>
      </c>
      <c r="Q77" s="31">
        <f t="shared" si="34"/>
        <v>3874.8759999999893</v>
      </c>
      <c r="R77" s="35"/>
      <c r="S77" s="31">
        <f t="shared" si="42"/>
        <v>0.28000000000000114</v>
      </c>
      <c r="T77" s="34">
        <f t="shared" si="36"/>
        <v>2.8836251287332762E-2</v>
      </c>
      <c r="U77" s="31">
        <f t="shared" si="42"/>
        <v>5.084257395254177E-2</v>
      </c>
      <c r="V77" s="31">
        <f t="shared" si="43"/>
        <v>0.18158062125907701</v>
      </c>
      <c r="W77" s="31">
        <f t="shared" si="44"/>
        <v>0.67111205623096504</v>
      </c>
      <c r="X77" s="32">
        <f t="shared" si="40"/>
        <v>-10.200709916863232</v>
      </c>
      <c r="Y77" s="32">
        <f t="shared" si="41"/>
        <v>9.0388879437690353</v>
      </c>
      <c r="Z77" s="38">
        <f t="shared" si="30"/>
        <v>175443.51724454862</v>
      </c>
      <c r="AA77" s="31">
        <f>SUM(L$2:L77)-SUM(AB$2:AB77)</f>
        <v>-10363.452000000238</v>
      </c>
      <c r="AB77" s="44"/>
      <c r="AC77" s="40">
        <f t="shared" si="27"/>
        <v>-1066.7631590113529</v>
      </c>
      <c r="AD77" s="40">
        <f t="shared" si="28"/>
        <v>-9986.7631590113524</v>
      </c>
    </row>
    <row r="78" spans="1:30" s="1" customFormat="1" hidden="1" x14ac:dyDescent="0.25">
      <c r="A78" s="9">
        <v>43559</v>
      </c>
      <c r="B78" s="18"/>
      <c r="C78" s="323" t="s">
        <v>1106</v>
      </c>
      <c r="D78" s="16">
        <v>500</v>
      </c>
      <c r="E78" s="15">
        <v>9.4700000000000006</v>
      </c>
      <c r="F78" s="16">
        <f t="shared" si="21"/>
        <v>9420</v>
      </c>
      <c r="G78" s="17">
        <f t="shared" si="22"/>
        <v>10.797977919320621</v>
      </c>
      <c r="H78" s="15">
        <f t="shared" si="23"/>
        <v>101716.95200000025</v>
      </c>
      <c r="I78" s="15">
        <f t="shared" si="24"/>
        <v>-12509.552000000243</v>
      </c>
      <c r="J78" s="33">
        <f t="shared" si="25"/>
        <v>-0.12298394470176625</v>
      </c>
      <c r="K78" s="15">
        <f t="shared" si="26"/>
        <v>89207.400000000009</v>
      </c>
      <c r="L78" s="15">
        <f t="shared" si="29"/>
        <v>-2146.1000000000058</v>
      </c>
      <c r="M78" s="15">
        <f t="shared" si="31"/>
        <v>5.3</v>
      </c>
      <c r="N78" s="15">
        <f t="shared" si="32"/>
        <v>0</v>
      </c>
      <c r="O78" s="15"/>
      <c r="P78" s="32">
        <f t="shared" si="33"/>
        <v>-1.3279779193206203</v>
      </c>
      <c r="Q78" s="31">
        <f t="shared" si="34"/>
        <v>-4740.3000000000029</v>
      </c>
      <c r="R78" s="35"/>
      <c r="S78" s="31">
        <f t="shared" si="42"/>
        <v>-0.24000000000000021</v>
      </c>
      <c r="T78" s="34">
        <f t="shared" si="36"/>
        <v>-2.5343189017951448E-2</v>
      </c>
      <c r="U78" s="31">
        <f t="shared" si="42"/>
        <v>-7.3844053773576945E-2</v>
      </c>
      <c r="V78" s="31">
        <f t="shared" si="43"/>
        <v>0.30768355738990366</v>
      </c>
      <c r="W78" s="31">
        <f t="shared" si="44"/>
        <v>0.45273505896251387</v>
      </c>
      <c r="X78" s="32">
        <f t="shared" si="40"/>
        <v>-10.345242860358107</v>
      </c>
      <c r="Y78" s="32">
        <f t="shared" si="41"/>
        <v>9.017264941037487</v>
      </c>
      <c r="Z78" s="38">
        <f t="shared" si="30"/>
        <v>-127566.1277871325</v>
      </c>
      <c r="AA78" s="31">
        <f>SUM(L$2:L78)-SUM(AB$2:AB78)</f>
        <v>-12509.552000000243</v>
      </c>
      <c r="AB78" s="44"/>
      <c r="AC78" s="40">
        <f t="shared" si="27"/>
        <v>-1320.3059370644396</v>
      </c>
      <c r="AD78" s="40">
        <f t="shared" si="28"/>
        <v>-10740.305937064441</v>
      </c>
    </row>
    <row r="79" spans="1:30" s="1" customFormat="1" hidden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21"/>
        <v>9920</v>
      </c>
      <c r="G79" s="17">
        <f t="shared" si="22"/>
        <v>10.719985080645188</v>
      </c>
      <c r="H79" s="15">
        <f t="shared" si="23"/>
        <v>106342.25200000026</v>
      </c>
      <c r="I79" s="15">
        <f t="shared" si="24"/>
        <v>-14681.452000000252</v>
      </c>
      <c r="J79" s="33">
        <f t="shared" si="25"/>
        <v>-0.13805850190195543</v>
      </c>
      <c r="K79" s="15">
        <f t="shared" si="26"/>
        <v>91660.800000000003</v>
      </c>
      <c r="L79" s="15">
        <f t="shared" si="29"/>
        <v>-2171.9000000000087</v>
      </c>
      <c r="M79" s="15">
        <f t="shared" si="31"/>
        <v>5.3</v>
      </c>
      <c r="N79" s="15">
        <f t="shared" si="32"/>
        <v>0</v>
      </c>
      <c r="O79" s="15"/>
      <c r="P79" s="32">
        <f t="shared" si="33"/>
        <v>-1.4799850806451875</v>
      </c>
      <c r="Q79" s="31">
        <f t="shared" si="34"/>
        <v>-4625.3000000000029</v>
      </c>
      <c r="R79" s="35"/>
      <c r="S79" s="31">
        <f t="shared" si="42"/>
        <v>-0.23000000000000043</v>
      </c>
      <c r="T79" s="34">
        <f t="shared" si="36"/>
        <v>-2.4891774891774937E-2</v>
      </c>
      <c r="U79" s="31">
        <f t="shared" si="42"/>
        <v>-7.7992838675433163E-2</v>
      </c>
      <c r="V79" s="31">
        <f t="shared" si="43"/>
        <v>0.33909929858883919</v>
      </c>
      <c r="W79" s="31">
        <f t="shared" si="44"/>
        <v>0.46956954143515173</v>
      </c>
      <c r="X79" s="32">
        <f t="shared" si="40"/>
        <v>-10.250415539210035</v>
      </c>
      <c r="Y79" s="32">
        <f t="shared" si="41"/>
        <v>8.7704304585648476</v>
      </c>
      <c r="Z79" s="38">
        <f t="shared" si="30"/>
        <v>-127191.16483606955</v>
      </c>
      <c r="AA79" s="31">
        <f>SUM(L$2:L79)-SUM(AB$2:AB79)</f>
        <v>-14681.452000000252</v>
      </c>
      <c r="AB79" s="44"/>
      <c r="AC79" s="40">
        <f t="shared" si="27"/>
        <v>-1588.1072807359581</v>
      </c>
      <c r="AD79" s="40">
        <f t="shared" si="28"/>
        <v>-11508.107280735958</v>
      </c>
    </row>
    <row r="80" spans="1:30" s="1" customFormat="1" hidden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21"/>
        <v>10420</v>
      </c>
      <c r="G80" s="17">
        <f t="shared" si="22"/>
        <v>10.63604145873323</v>
      </c>
      <c r="H80" s="15">
        <f t="shared" si="23"/>
        <v>110827.55200000026</v>
      </c>
      <c r="I80" s="15">
        <f t="shared" si="24"/>
        <v>-17464.352000000246</v>
      </c>
      <c r="J80" s="33">
        <f t="shared" si="25"/>
        <v>-0.15758132057270566</v>
      </c>
      <c r="K80" s="15">
        <f t="shared" si="26"/>
        <v>93363.200000000012</v>
      </c>
      <c r="L80" s="15">
        <f t="shared" si="29"/>
        <v>-2782.8999999999942</v>
      </c>
      <c r="M80" s="15">
        <f t="shared" si="31"/>
        <v>5.3</v>
      </c>
      <c r="N80" s="15">
        <f t="shared" si="32"/>
        <v>0</v>
      </c>
      <c r="O80" s="15"/>
      <c r="P80" s="32">
        <f t="shared" si="33"/>
        <v>-1.6760414587332289</v>
      </c>
      <c r="Q80" s="31">
        <f t="shared" si="34"/>
        <v>-4485.3000000000029</v>
      </c>
      <c r="R80" s="35"/>
      <c r="S80" s="31">
        <f t="shared" si="42"/>
        <v>-0.27999999999999936</v>
      </c>
      <c r="T80" s="34">
        <f t="shared" si="36"/>
        <v>-3.1249999999999927E-2</v>
      </c>
      <c r="U80" s="31">
        <f t="shared" si="42"/>
        <v>-8.3943621911958033E-2</v>
      </c>
      <c r="V80" s="31">
        <f t="shared" si="43"/>
        <v>0.29979864968556508</v>
      </c>
      <c r="W80" s="31">
        <f t="shared" si="44"/>
        <v>0.62044902236193622</v>
      </c>
      <c r="X80" s="32">
        <f t="shared" si="40"/>
        <v>-10.015592436371293</v>
      </c>
      <c r="Y80" s="32">
        <f t="shared" si="41"/>
        <v>8.3395509776380639</v>
      </c>
      <c r="Z80" s="38">
        <f t="shared" si="30"/>
        <v>-124130.93172139667</v>
      </c>
      <c r="AA80" s="31">
        <f>SUM(L$2:L80)-SUM(AB$2:AB80)</f>
        <v>-17464.352000000246</v>
      </c>
      <c r="AB80" s="44"/>
      <c r="AC80" s="40">
        <f t="shared" si="27"/>
        <v>-1948.1718553571702</v>
      </c>
      <c r="AD80" s="40">
        <f t="shared" si="28"/>
        <v>-12368.17185535717</v>
      </c>
    </row>
    <row r="81" spans="1:30" s="1" customFormat="1" hidden="1" x14ac:dyDescent="0.25">
      <c r="A81" s="9">
        <v>43571</v>
      </c>
      <c r="B81" s="18" t="s">
        <v>1107</v>
      </c>
      <c r="C81" s="15" t="s">
        <v>69</v>
      </c>
      <c r="D81" s="16">
        <v>400</v>
      </c>
      <c r="E81" s="15">
        <v>9.1199999999999992</v>
      </c>
      <c r="F81" s="16">
        <f t="shared" si="21"/>
        <v>10020</v>
      </c>
      <c r="G81" s="17">
        <f t="shared" si="22"/>
        <v>10.697449101796433</v>
      </c>
      <c r="H81" s="15">
        <f t="shared" si="23"/>
        <v>107188.44000000026</v>
      </c>
      <c r="I81" s="15">
        <f t="shared" si="24"/>
        <v>-15806.04000000027</v>
      </c>
      <c r="J81" s="33">
        <f t="shared" si="25"/>
        <v>-0.14746030448806074</v>
      </c>
      <c r="K81" s="15">
        <f t="shared" si="26"/>
        <v>91382.399999999994</v>
      </c>
      <c r="L81" s="15">
        <f t="shared" si="29"/>
        <v>1658.3119999999763</v>
      </c>
      <c r="M81" s="15">
        <f t="shared" si="31"/>
        <v>5.24</v>
      </c>
      <c r="N81" s="15">
        <f t="shared" si="32"/>
        <v>3.6479999999999997</v>
      </c>
      <c r="O81" s="15"/>
      <c r="P81" s="32">
        <f t="shared" si="33"/>
        <v>-1.5774491017964341</v>
      </c>
      <c r="Q81" s="31">
        <f t="shared" si="34"/>
        <v>3639.1119999999937</v>
      </c>
      <c r="R81" s="35"/>
      <c r="S81" s="31">
        <f t="shared" si="42"/>
        <v>0.15999999999999837</v>
      </c>
      <c r="T81" s="34">
        <f t="shared" si="36"/>
        <v>1.7543859649122629E-2</v>
      </c>
      <c r="U81" s="31">
        <f t="shared" si="42"/>
        <v>6.1407643063203565E-2</v>
      </c>
      <c r="V81" s="31">
        <f t="shared" si="43"/>
        <v>0.38379776914502622</v>
      </c>
      <c r="W81" s="31">
        <f t="shared" si="44"/>
        <v>0.45569138844860479</v>
      </c>
      <c r="X81" s="32">
        <f t="shared" si="40"/>
        <v>-10.241757713347829</v>
      </c>
      <c r="Y81" s="32">
        <f t="shared" si="41"/>
        <v>8.6643086115513945</v>
      </c>
      <c r="Z81" s="38">
        <f t="shared" si="30"/>
        <v>163171.87079932308</v>
      </c>
      <c r="AA81" s="31">
        <f>SUM(L$2:L81)-SUM(AB$2:AB81)</f>
        <v>-15806.04000000027</v>
      </c>
      <c r="AB81" s="44"/>
      <c r="AC81" s="40">
        <f t="shared" si="27"/>
        <v>-1732.251861842135</v>
      </c>
      <c r="AD81" s="40">
        <f t="shared" si="28"/>
        <v>-11752.251861842135</v>
      </c>
    </row>
    <row r="82" spans="1:30" s="1" customFormat="1" hidden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21"/>
        <v>10520</v>
      </c>
      <c r="G82" s="17">
        <f t="shared" si="22"/>
        <v>10.604442965779493</v>
      </c>
      <c r="H82" s="15">
        <f t="shared" si="23"/>
        <v>111558.74000000027</v>
      </c>
      <c r="I82" s="15">
        <f t="shared" si="24"/>
        <v>-19719.140000000261</v>
      </c>
      <c r="J82" s="33">
        <f t="shared" si="25"/>
        <v>-0.17676015344024332</v>
      </c>
      <c r="K82" s="15">
        <f t="shared" si="26"/>
        <v>91839.6</v>
      </c>
      <c r="L82" s="15">
        <f t="shared" si="29"/>
        <v>-3913.0999999999913</v>
      </c>
      <c r="M82" s="15">
        <f t="shared" si="31"/>
        <v>5.3</v>
      </c>
      <c r="N82" s="15">
        <f t="shared" si="32"/>
        <v>0</v>
      </c>
      <c r="O82" s="15"/>
      <c r="P82" s="32">
        <f t="shared" si="33"/>
        <v>-1.8744429657794921</v>
      </c>
      <c r="Q82" s="31">
        <f t="shared" si="34"/>
        <v>-4370.3000000000029</v>
      </c>
      <c r="R82" s="35"/>
      <c r="S82" s="31">
        <f t="shared" si="42"/>
        <v>-0.38999999999999879</v>
      </c>
      <c r="T82" s="34">
        <f t="shared" si="36"/>
        <v>-4.4673539518900206E-2</v>
      </c>
      <c r="U82" s="31">
        <f t="shared" si="42"/>
        <v>-9.3006136016940744E-2</v>
      </c>
      <c r="V82" s="31">
        <f t="shared" si="43"/>
        <v>0.23847727183831033</v>
      </c>
      <c r="W82" s="31">
        <f t="shared" si="44"/>
        <v>0.89538475619522429</v>
      </c>
      <c r="X82" s="32">
        <f t="shared" si="40"/>
        <v>-9.7090582095842688</v>
      </c>
      <c r="Y82" s="32">
        <f t="shared" si="41"/>
        <v>7.8346152438047767</v>
      </c>
      <c r="Z82" s="38">
        <f t="shared" si="30"/>
        <v>-113110.81666787897</v>
      </c>
      <c r="AA82" s="31">
        <f>SUM(L$2:L82)-SUM(AB$2:AB82)</f>
        <v>-19719.140000000261</v>
      </c>
      <c r="AB82" s="44"/>
      <c r="AC82" s="40">
        <f t="shared" si="27"/>
        <v>-2257.6495337915535</v>
      </c>
      <c r="AD82" s="40">
        <f t="shared" si="28"/>
        <v>-12777.649533791553</v>
      </c>
    </row>
    <row r="83" spans="1:30" s="1" customFormat="1" hidden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21"/>
        <v>11020</v>
      </c>
      <c r="G83" s="17">
        <f t="shared" si="22"/>
        <v>10.510348457350297</v>
      </c>
      <c r="H83" s="15">
        <f t="shared" si="23"/>
        <v>115824.04000000027</v>
      </c>
      <c r="I83" s="15">
        <f t="shared" si="24"/>
        <v>-21933.640000000276</v>
      </c>
      <c r="J83" s="33">
        <f t="shared" si="25"/>
        <v>-0.18937035869237703</v>
      </c>
      <c r="K83" s="15">
        <f t="shared" si="26"/>
        <v>93890.4</v>
      </c>
      <c r="L83" s="15">
        <f t="shared" si="29"/>
        <v>-2214.5000000000146</v>
      </c>
      <c r="M83" s="15">
        <f t="shared" si="31"/>
        <v>5.3</v>
      </c>
      <c r="N83" s="15">
        <f t="shared" si="32"/>
        <v>0</v>
      </c>
      <c r="O83" s="15"/>
      <c r="P83" s="32">
        <f t="shared" si="33"/>
        <v>-1.9903484573502972</v>
      </c>
      <c r="Q83" s="31">
        <f t="shared" si="34"/>
        <v>-4265.3000000000029</v>
      </c>
      <c r="R83" s="35"/>
      <c r="S83" s="31">
        <f t="shared" si="42"/>
        <v>-0.21000000000000085</v>
      </c>
      <c r="T83" s="34">
        <f t="shared" si="36"/>
        <v>-2.4647887323943764E-2</v>
      </c>
      <c r="U83" s="31">
        <f t="shared" si="42"/>
        <v>-9.4094508429195756E-2</v>
      </c>
      <c r="V83" s="31">
        <f t="shared" si="43"/>
        <v>0.44806908775807319</v>
      </c>
      <c r="W83" s="31">
        <f t="shared" si="44"/>
        <v>0.51918974046374533</v>
      </c>
      <c r="X83" s="32">
        <f t="shared" si="40"/>
        <v>-9.9911587168865523</v>
      </c>
      <c r="Y83" s="32">
        <f t="shared" si="41"/>
        <v>8.0008102595362551</v>
      </c>
      <c r="Z83" s="38">
        <f t="shared" si="30"/>
        <v>-117116.29279930115</v>
      </c>
      <c r="AA83" s="31">
        <f>SUM(L$2:L83)-SUM(AB$2:AB83)</f>
        <v>-21933.640000000276</v>
      </c>
      <c r="AB83" s="44"/>
      <c r="AC83" s="40">
        <f t="shared" si="27"/>
        <v>-2573.0837065728028</v>
      </c>
      <c r="AD83" s="40">
        <f t="shared" si="28"/>
        <v>-13593.083706572803</v>
      </c>
    </row>
    <row r="84" spans="1:30" s="1" customFormat="1" hidden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21"/>
        <v>11520</v>
      </c>
      <c r="G84" s="17">
        <f t="shared" si="22"/>
        <v>10.410967013888913</v>
      </c>
      <c r="H84" s="15">
        <f t="shared" si="23"/>
        <v>119934.34000000027</v>
      </c>
      <c r="I84" s="15">
        <f t="shared" si="24"/>
        <v>-25355.140000000261</v>
      </c>
      <c r="J84" s="33">
        <f t="shared" si="25"/>
        <v>-0.21140850902252187</v>
      </c>
      <c r="K84" s="15">
        <f t="shared" si="26"/>
        <v>94579.200000000012</v>
      </c>
      <c r="L84" s="15">
        <f t="shared" si="29"/>
        <v>-3421.4999999999854</v>
      </c>
      <c r="M84" s="15">
        <f t="shared" si="31"/>
        <v>5.3</v>
      </c>
      <c r="N84" s="15">
        <f t="shared" si="32"/>
        <v>0</v>
      </c>
      <c r="O84" s="15"/>
      <c r="P84" s="32">
        <f t="shared" si="33"/>
        <v>-2.2009670138889117</v>
      </c>
      <c r="Q84" s="31">
        <f t="shared" si="34"/>
        <v>-4110.3000000000029</v>
      </c>
      <c r="R84" s="35"/>
      <c r="S84" s="31">
        <f t="shared" si="42"/>
        <v>-0.30999999999999872</v>
      </c>
      <c r="T84" s="34">
        <f t="shared" si="36"/>
        <v>-3.7758830694275117E-2</v>
      </c>
      <c r="U84" s="31">
        <f t="shared" si="42"/>
        <v>-9.9381443461384222E-2</v>
      </c>
      <c r="V84" s="31">
        <f t="shared" si="43"/>
        <v>0.32058530148833753</v>
      </c>
      <c r="W84" s="31">
        <f t="shared" si="44"/>
        <v>0.83242099116852375</v>
      </c>
      <c r="X84" s="32">
        <f t="shared" si="40"/>
        <v>-9.5785460227203885</v>
      </c>
      <c r="Y84" s="32">
        <f t="shared" si="41"/>
        <v>7.3775790088314768</v>
      </c>
      <c r="Z84" s="38">
        <f t="shared" si="30"/>
        <v>-115917.0122586942</v>
      </c>
      <c r="AA84" s="31">
        <f>SUM(L$2:L84)-SUM(AB$2:AB84)</f>
        <v>-25355.140000000261</v>
      </c>
      <c r="AB84" s="44"/>
      <c r="AC84" s="40">
        <f t="shared" si="27"/>
        <v>-3086.7798331303607</v>
      </c>
      <c r="AD84" s="40">
        <f t="shared" si="28"/>
        <v>-14606.77983313036</v>
      </c>
    </row>
    <row r="85" spans="1:30" s="1" customFormat="1" hidden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21"/>
        <v>12020</v>
      </c>
      <c r="G85" s="17">
        <f t="shared" si="22"/>
        <v>10.310286189683882</v>
      </c>
      <c r="H85" s="15">
        <f t="shared" si="23"/>
        <v>123929.64000000028</v>
      </c>
      <c r="I85" s="15">
        <f t="shared" si="24"/>
        <v>-28010.04000000027</v>
      </c>
      <c r="J85" s="33">
        <f t="shared" si="25"/>
        <v>-0.22601566501766809</v>
      </c>
      <c r="K85" s="15">
        <f t="shared" si="26"/>
        <v>95919.6</v>
      </c>
      <c r="L85" s="15">
        <f t="shared" si="29"/>
        <v>-2654.9000000000087</v>
      </c>
      <c r="M85" s="15">
        <f t="shared" si="31"/>
        <v>5.3</v>
      </c>
      <c r="N85" s="15">
        <f t="shared" si="32"/>
        <v>0</v>
      </c>
      <c r="O85" s="15"/>
      <c r="P85" s="32">
        <f t="shared" si="33"/>
        <v>-2.330286189683882</v>
      </c>
      <c r="Q85" s="31">
        <f t="shared" si="34"/>
        <v>-3995.3000000000029</v>
      </c>
      <c r="R85" s="35"/>
      <c r="S85" s="31">
        <f t="shared" si="42"/>
        <v>-0.23000000000000043</v>
      </c>
      <c r="T85" s="34">
        <f t="shared" si="36"/>
        <v>-2.8822055137844662E-2</v>
      </c>
      <c r="U85" s="31">
        <f t="shared" si="42"/>
        <v>-0.10068082420503011</v>
      </c>
      <c r="V85" s="31">
        <f t="shared" si="43"/>
        <v>0.43774271393491271</v>
      </c>
      <c r="W85" s="31">
        <f t="shared" si="44"/>
        <v>0.66450579430831391</v>
      </c>
      <c r="X85" s="32">
        <f t="shared" si="40"/>
        <v>-9.645780395375569</v>
      </c>
      <c r="Y85" s="32">
        <f t="shared" si="41"/>
        <v>7.315494205691687</v>
      </c>
      <c r="Z85" s="38">
        <f t="shared" si="30"/>
        <v>-119387.18315934754</v>
      </c>
      <c r="AA85" s="31">
        <f>SUM(L$2:L85)-SUM(AB$2:AB85)</f>
        <v>-28010.04000000027</v>
      </c>
      <c r="AB85" s="44"/>
      <c r="AC85" s="40">
        <f t="shared" si="27"/>
        <v>-3508.2750601504099</v>
      </c>
      <c r="AD85" s="40">
        <f t="shared" si="28"/>
        <v>-15528.27506015041</v>
      </c>
    </row>
    <row r="86" spans="1:30" s="1" customFormat="1" hidden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21"/>
        <v>12520</v>
      </c>
      <c r="G86" s="17">
        <f t="shared" si="22"/>
        <v>10.207263578274782</v>
      </c>
      <c r="H86" s="15">
        <f t="shared" si="23"/>
        <v>127794.94000000028</v>
      </c>
      <c r="I86" s="15">
        <f t="shared" si="24"/>
        <v>-31140.540000000285</v>
      </c>
      <c r="J86" s="33">
        <f t="shared" si="25"/>
        <v>-0.24367584506867179</v>
      </c>
      <c r="K86" s="15">
        <f t="shared" si="26"/>
        <v>96654.399999999994</v>
      </c>
      <c r="L86" s="15">
        <f t="shared" si="29"/>
        <v>-3130.5000000000146</v>
      </c>
      <c r="M86" s="15">
        <f t="shared" si="31"/>
        <v>5.3</v>
      </c>
      <c r="N86" s="15">
        <f t="shared" si="32"/>
        <v>0</v>
      </c>
      <c r="O86" s="15"/>
      <c r="P86" s="32">
        <f t="shared" si="33"/>
        <v>-2.4872635782747823</v>
      </c>
      <c r="Q86" s="31">
        <f t="shared" si="34"/>
        <v>-3865.3000000000029</v>
      </c>
      <c r="R86" s="35"/>
      <c r="S86" s="31">
        <f t="shared" si="42"/>
        <v>-0.26000000000000068</v>
      </c>
      <c r="T86" s="34">
        <f t="shared" si="36"/>
        <v>-3.367875647668403E-2</v>
      </c>
      <c r="U86" s="31">
        <f t="shared" si="42"/>
        <v>-0.10302261140910041</v>
      </c>
      <c r="V86" s="31">
        <f t="shared" si="43"/>
        <v>0.39624081311192361</v>
      </c>
      <c r="W86" s="31">
        <f t="shared" si="44"/>
        <v>0.80989832613251556</v>
      </c>
      <c r="X86" s="32">
        <f t="shared" si="40"/>
        <v>-9.3973652521422668</v>
      </c>
      <c r="Y86" s="32">
        <f t="shared" si="41"/>
        <v>6.9101016738674845</v>
      </c>
      <c r="Z86" s="38">
        <f t="shared" si="30"/>
        <v>-121526.71951095638</v>
      </c>
      <c r="AA86" s="31">
        <f>SUM(L$2:L86)-SUM(AB$2:AB86)</f>
        <v>-31140.540000000285</v>
      </c>
      <c r="AB86" s="44"/>
      <c r="AC86" s="40">
        <f t="shared" si="27"/>
        <v>-4031.7318303109182</v>
      </c>
      <c r="AD86" s="40">
        <f t="shared" si="28"/>
        <v>-16551.731830310917</v>
      </c>
    </row>
    <row r="87" spans="1:30" s="1" customFormat="1" hidden="1" x14ac:dyDescent="0.25">
      <c r="A87" s="9">
        <v>43585</v>
      </c>
      <c r="B87" s="18" t="s">
        <v>1108</v>
      </c>
      <c r="C87" s="15" t="s">
        <v>69</v>
      </c>
      <c r="D87" s="16">
        <v>400</v>
      </c>
      <c r="E87" s="15">
        <v>8.0299999999999994</v>
      </c>
      <c r="F87" s="16">
        <f t="shared" si="21"/>
        <v>12120</v>
      </c>
      <c r="G87" s="17">
        <f t="shared" si="22"/>
        <v>10.279817821782201</v>
      </c>
      <c r="H87" s="15">
        <f t="shared" si="23"/>
        <v>124591.39200000028</v>
      </c>
      <c r="I87" s="15">
        <f t="shared" si="24"/>
        <v>-27267.792000000292</v>
      </c>
      <c r="J87" s="33">
        <f t="shared" si="25"/>
        <v>-0.21885775222737877</v>
      </c>
      <c r="K87" s="15">
        <f t="shared" si="26"/>
        <v>97323.599999999991</v>
      </c>
      <c r="L87" s="15">
        <f t="shared" si="29"/>
        <v>3872.7479999999923</v>
      </c>
      <c r="M87" s="15">
        <f t="shared" si="31"/>
        <v>5.24</v>
      </c>
      <c r="N87" s="15">
        <f t="shared" si="32"/>
        <v>3.2119999999999997</v>
      </c>
      <c r="O87" s="15"/>
      <c r="P87" s="32">
        <f t="shared" si="33"/>
        <v>-2.2498178217822016</v>
      </c>
      <c r="Q87" s="31">
        <f t="shared" si="34"/>
        <v>3203.5479999999952</v>
      </c>
      <c r="R87" s="35"/>
      <c r="S87" s="31">
        <f t="shared" si="42"/>
        <v>0.30999999999999961</v>
      </c>
      <c r="T87" s="34">
        <f t="shared" si="36"/>
        <v>3.8605230386052257E-2</v>
      </c>
      <c r="U87" s="31">
        <f t="shared" si="42"/>
        <v>7.2554243507418903E-2</v>
      </c>
      <c r="V87" s="31">
        <f t="shared" si="43"/>
        <v>0.23404594679812579</v>
      </c>
      <c r="W87" s="31">
        <f t="shared" si="44"/>
        <v>1.2088933894544418</v>
      </c>
      <c r="X87" s="32">
        <f t="shared" si="40"/>
        <v>-9.0709244323277591</v>
      </c>
      <c r="Y87" s="32">
        <f t="shared" si="41"/>
        <v>6.8211066105455576</v>
      </c>
      <c r="Z87" s="38">
        <f t="shared" si="30"/>
        <v>167047.43119209411</v>
      </c>
      <c r="AA87" s="31">
        <f>SUM(L$2:L87)-SUM(AB$2:AB87)</f>
        <v>-27267.792000000292</v>
      </c>
      <c r="AB87" s="44"/>
      <c r="AC87" s="40">
        <f t="shared" si="27"/>
        <v>-3394.0421051058897</v>
      </c>
      <c r="AD87" s="40">
        <f t="shared" si="28"/>
        <v>-15514.042105105889</v>
      </c>
    </row>
    <row r="88" spans="1:30" s="1" customFormat="1" hidden="1" x14ac:dyDescent="0.25">
      <c r="A88" s="9">
        <v>43591</v>
      </c>
      <c r="B88" s="18"/>
      <c r="C88" s="323" t="s">
        <v>1109</v>
      </c>
      <c r="D88" s="16">
        <v>500</v>
      </c>
      <c r="E88" s="15">
        <v>7.78</v>
      </c>
      <c r="F88" s="16">
        <f t="shared" si="21"/>
        <v>12620</v>
      </c>
      <c r="G88" s="17">
        <f t="shared" si="22"/>
        <v>10.181195879556283</v>
      </c>
      <c r="H88" s="15">
        <f t="shared" si="23"/>
        <v>128486.69200000029</v>
      </c>
      <c r="I88" s="15">
        <f t="shared" si="24"/>
        <v>-30303.092000000281</v>
      </c>
      <c r="J88" s="33">
        <f t="shared" si="25"/>
        <v>-0.23584615284515392</v>
      </c>
      <c r="K88" s="15">
        <f t="shared" si="26"/>
        <v>98183.6</v>
      </c>
      <c r="L88" s="15">
        <f t="shared" si="29"/>
        <v>-3035.2999999999884</v>
      </c>
      <c r="M88" s="15">
        <f t="shared" si="31"/>
        <v>5.3</v>
      </c>
      <c r="N88" s="15">
        <f t="shared" si="32"/>
        <v>0</v>
      </c>
      <c r="O88" s="15"/>
      <c r="P88" s="32">
        <f t="shared" si="33"/>
        <v>-2.4011958795562824</v>
      </c>
      <c r="Q88" s="31">
        <f t="shared" si="34"/>
        <v>-3895.3000000000029</v>
      </c>
      <c r="R88" s="35"/>
      <c r="S88" s="31">
        <f t="shared" si="42"/>
        <v>-0.24999999999999911</v>
      </c>
      <c r="T88" s="34">
        <f t="shared" si="36"/>
        <v>-3.2133676092544874E-2</v>
      </c>
      <c r="U88" s="31">
        <f t="shared" si="42"/>
        <v>-9.8621942225918247E-2</v>
      </c>
      <c r="V88" s="31">
        <f t="shared" si="43"/>
        <v>0.39448776890367437</v>
      </c>
      <c r="W88" s="31">
        <f t="shared" si="44"/>
        <v>0.77922111262290095</v>
      </c>
      <c r="X88" s="32">
        <f t="shared" si="40"/>
        <v>-9.4019747669333817</v>
      </c>
      <c r="Y88" s="32">
        <f t="shared" si="41"/>
        <v>7.0007788873770993</v>
      </c>
      <c r="Z88" s="38">
        <f t="shared" si="30"/>
        <v>-127963.40971556543</v>
      </c>
      <c r="AA88" s="31">
        <f>SUM(L$2:L88)-SUM(AB$2:AB88)</f>
        <v>-30303.092000000281</v>
      </c>
      <c r="AB88" s="44"/>
      <c r="AC88" s="40">
        <f t="shared" si="27"/>
        <v>-3893.0514722365401</v>
      </c>
      <c r="AD88" s="40">
        <f t="shared" si="28"/>
        <v>-16513.051472236541</v>
      </c>
    </row>
    <row r="89" spans="1:30" s="1" customFormat="1" hidden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21"/>
        <v>13120</v>
      </c>
      <c r="G89" s="17">
        <f t="shared" si="22"/>
        <v>10.080944512195142</v>
      </c>
      <c r="H89" s="15">
        <f t="shared" si="23"/>
        <v>132261.99200000026</v>
      </c>
      <c r="I89" s="15">
        <f t="shared" si="24"/>
        <v>-33337.192000000257</v>
      </c>
      <c r="J89" s="33">
        <f t="shared" si="25"/>
        <v>-0.25205421070627909</v>
      </c>
      <c r="K89" s="15">
        <f t="shared" si="26"/>
        <v>98924.800000000003</v>
      </c>
      <c r="L89" s="15">
        <f t="shared" si="29"/>
        <v>-3034.0999999999767</v>
      </c>
      <c r="M89" s="15">
        <f t="shared" si="31"/>
        <v>5.3</v>
      </c>
      <c r="N89" s="15">
        <f t="shared" si="32"/>
        <v>0</v>
      </c>
      <c r="O89" s="15"/>
      <c r="P89" s="32">
        <f t="shared" si="33"/>
        <v>-2.5409445121951419</v>
      </c>
      <c r="Q89" s="31">
        <f t="shared" si="34"/>
        <v>-3775.2999999999738</v>
      </c>
      <c r="R89" s="35"/>
      <c r="S89" s="31">
        <f t="shared" si="42"/>
        <v>-0.24000000000000021</v>
      </c>
      <c r="T89" s="34">
        <f t="shared" si="36"/>
        <v>-3.1830238726790479E-2</v>
      </c>
      <c r="U89" s="31">
        <f t="shared" si="42"/>
        <v>-0.10025136736114071</v>
      </c>
      <c r="V89" s="31">
        <f t="shared" si="43"/>
        <v>0.41771403067141927</v>
      </c>
      <c r="W89" s="31">
        <f t="shared" si="44"/>
        <v>0.8036712314253166</v>
      </c>
      <c r="X89" s="32">
        <f t="shared" si="40"/>
        <v>-9.2772732807698262</v>
      </c>
      <c r="Y89" s="32">
        <f t="shared" si="41"/>
        <v>6.7363287685746842</v>
      </c>
      <c r="Z89" s="38">
        <f t="shared" si="30"/>
        <v>-130871.03293800614</v>
      </c>
      <c r="AA89" s="31">
        <f>SUM(L$2:L89)-SUM(AB$2:AB89)</f>
        <v>-33337.192000000257</v>
      </c>
      <c r="AB89" s="44"/>
      <c r="AC89" s="40">
        <f t="shared" si="27"/>
        <v>-4419.1675602122359</v>
      </c>
      <c r="AD89" s="40">
        <f t="shared" si="28"/>
        <v>-17539.167560212234</v>
      </c>
    </row>
    <row r="90" spans="1:30" s="1" customFormat="1" hidden="1" x14ac:dyDescent="0.25">
      <c r="A90" s="9">
        <v>43600</v>
      </c>
      <c r="B90" s="18" t="s">
        <v>1110</v>
      </c>
      <c r="C90" s="15" t="s">
        <v>69</v>
      </c>
      <c r="D90" s="16">
        <v>400</v>
      </c>
      <c r="E90" s="15">
        <v>7.74</v>
      </c>
      <c r="F90" s="16">
        <f t="shared" si="21"/>
        <v>12720</v>
      </c>
      <c r="G90" s="17">
        <f t="shared" si="22"/>
        <v>10.155214465408827</v>
      </c>
      <c r="H90" s="15">
        <f t="shared" si="23"/>
        <v>129174.32800000027</v>
      </c>
      <c r="I90" s="15">
        <f t="shared" si="24"/>
        <v>-30721.528000000268</v>
      </c>
      <c r="J90" s="33">
        <f t="shared" si="25"/>
        <v>-0.23782998120183918</v>
      </c>
      <c r="K90" s="15">
        <f t="shared" si="26"/>
        <v>98452.800000000003</v>
      </c>
      <c r="L90" s="15">
        <f t="shared" si="29"/>
        <v>2615.6639999999898</v>
      </c>
      <c r="M90" s="15">
        <f t="shared" si="31"/>
        <v>5.24</v>
      </c>
      <c r="N90" s="15">
        <f t="shared" si="32"/>
        <v>3.0960000000000001</v>
      </c>
      <c r="O90" s="15"/>
      <c r="P90" s="32">
        <f t="shared" si="33"/>
        <v>-2.4152144654088268</v>
      </c>
      <c r="Q90" s="31">
        <f t="shared" si="34"/>
        <v>3087.6639999999898</v>
      </c>
      <c r="R90" s="35"/>
      <c r="S90" s="31">
        <f t="shared" si="42"/>
        <v>0.20000000000000018</v>
      </c>
      <c r="T90" s="34">
        <f t="shared" si="36"/>
        <v>2.583979328165377E-2</v>
      </c>
      <c r="U90" s="31">
        <f t="shared" si="42"/>
        <v>7.4269953213685014E-2</v>
      </c>
      <c r="V90" s="31">
        <f t="shared" si="43"/>
        <v>0.37134976606842474</v>
      </c>
      <c r="W90" s="31">
        <f t="shared" si="44"/>
        <v>0.84713362593857311</v>
      </c>
      <c r="X90" s="32">
        <f t="shared" si="40"/>
        <v>-9.3080808394702537</v>
      </c>
      <c r="Y90" s="32">
        <f t="shared" si="41"/>
        <v>6.8928663740614269</v>
      </c>
      <c r="Z90" s="38">
        <f t="shared" si="30"/>
        <v>171267.10667775414</v>
      </c>
      <c r="AA90" s="31">
        <f>SUM(L$2:L90)-SUM(AB$2:AB90)</f>
        <v>-30721.528000000268</v>
      </c>
      <c r="AB90" s="44"/>
      <c r="AC90" s="40">
        <f t="shared" si="27"/>
        <v>-3967.2050692506805</v>
      </c>
      <c r="AD90" s="40">
        <f t="shared" si="28"/>
        <v>-16687.205069250682</v>
      </c>
    </row>
    <row r="91" spans="1:30" s="1" customFormat="1" hidden="1" x14ac:dyDescent="0.25">
      <c r="A91" s="9">
        <v>43606</v>
      </c>
      <c r="B91" s="18" t="s">
        <v>1111</v>
      </c>
      <c r="C91" s="15" t="s">
        <v>69</v>
      </c>
      <c r="D91" s="16">
        <v>400</v>
      </c>
      <c r="E91" s="15">
        <v>7.83</v>
      </c>
      <c r="F91" s="16">
        <f t="shared" si="21"/>
        <v>12320</v>
      </c>
      <c r="G91" s="17">
        <f t="shared" si="22"/>
        <v>10.23138798701301</v>
      </c>
      <c r="H91" s="15">
        <f t="shared" si="23"/>
        <v>126050.70000000027</v>
      </c>
      <c r="I91" s="15">
        <f t="shared" si="24"/>
        <v>-29585.100000000268</v>
      </c>
      <c r="J91" s="33">
        <f t="shared" si="25"/>
        <v>-0.23470793894837724</v>
      </c>
      <c r="K91" s="15">
        <f t="shared" si="26"/>
        <v>96465.600000000006</v>
      </c>
      <c r="L91" s="15">
        <f t="shared" si="29"/>
        <v>1136.4279999999999</v>
      </c>
      <c r="M91" s="15">
        <f t="shared" si="31"/>
        <v>5.24</v>
      </c>
      <c r="N91" s="15">
        <f t="shared" si="32"/>
        <v>3.1320000000000001</v>
      </c>
      <c r="O91" s="15"/>
      <c r="P91" s="32">
        <f t="shared" si="33"/>
        <v>-2.4013879870130097</v>
      </c>
      <c r="Q91" s="31">
        <f t="shared" si="34"/>
        <v>3123.627999999997</v>
      </c>
      <c r="R91" s="35"/>
      <c r="S91" s="31">
        <f t="shared" si="42"/>
        <v>8.9999999999999858E-2</v>
      </c>
      <c r="T91" s="34">
        <f t="shared" si="36"/>
        <v>1.1494252873563201E-2</v>
      </c>
      <c r="U91" s="31">
        <f t="shared" si="42"/>
        <v>7.6173521604182781E-2</v>
      </c>
      <c r="V91" s="31">
        <f t="shared" si="43"/>
        <v>0.84637246226869889</v>
      </c>
      <c r="W91" s="31">
        <f t="shared" si="44"/>
        <v>0.36381669007961287</v>
      </c>
      <c r="X91" s="32">
        <f t="shared" si="40"/>
        <v>-9.8675712969333969</v>
      </c>
      <c r="Y91" s="32">
        <f t="shared" si="41"/>
        <v>7.4661833099203871</v>
      </c>
      <c r="Z91" s="38">
        <f t="shared" si="30"/>
        <v>161735.99093944862</v>
      </c>
      <c r="AA91" s="31">
        <f>SUM(L$2:L91)-SUM(AB$2:AB91)</f>
        <v>-29585.100000000268</v>
      </c>
      <c r="AB91" s="44"/>
      <c r="AC91" s="40">
        <f t="shared" si="27"/>
        <v>-3776.5399042145937</v>
      </c>
      <c r="AD91" s="40">
        <f t="shared" si="28"/>
        <v>-16096.539904214595</v>
      </c>
    </row>
    <row r="92" spans="1:30" s="1" customFormat="1" hidden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21"/>
        <v>12720</v>
      </c>
      <c r="G92" s="17">
        <f t="shared" si="22"/>
        <v>10.147794025157255</v>
      </c>
      <c r="H92" s="15">
        <f t="shared" si="23"/>
        <v>129079.94000000028</v>
      </c>
      <c r="I92" s="15">
        <f t="shared" si="24"/>
        <v>-32916.740000000282</v>
      </c>
      <c r="J92" s="33">
        <f t="shared" si="25"/>
        <v>-0.25501049969499689</v>
      </c>
      <c r="K92" s="15">
        <f t="shared" si="26"/>
        <v>96163.199999999997</v>
      </c>
      <c r="L92" s="15">
        <f t="shared" si="29"/>
        <v>-3331.640000000014</v>
      </c>
      <c r="M92" s="15">
        <f t="shared" si="31"/>
        <v>5.24</v>
      </c>
      <c r="N92" s="15">
        <f t="shared" si="32"/>
        <v>0</v>
      </c>
      <c r="O92" s="15">
        <v>-2217.6</v>
      </c>
      <c r="P92" s="32">
        <f t="shared" si="33"/>
        <v>-2.5877940251572555</v>
      </c>
      <c r="Q92" s="31">
        <f t="shared" si="34"/>
        <v>-3029.2400000000052</v>
      </c>
      <c r="R92" s="35"/>
      <c r="S92" s="31">
        <f t="shared" si="42"/>
        <v>-0.27000000000000046</v>
      </c>
      <c r="T92" s="34">
        <f t="shared" si="36"/>
        <v>-3.5714285714285775E-2</v>
      </c>
      <c r="U92" s="31">
        <f t="shared" si="42"/>
        <v>-8.3593961855754628E-2</v>
      </c>
      <c r="V92" s="31">
        <f t="shared" si="43"/>
        <v>0.30960726613242401</v>
      </c>
      <c r="W92" s="31">
        <f t="shared" si="44"/>
        <v>1.0998270193183797</v>
      </c>
      <c r="X92" s="32">
        <f t="shared" si="40"/>
        <v>-9.0479670058388759</v>
      </c>
      <c r="Y92" s="32">
        <f t="shared" si="41"/>
        <v>6.4601729806816204</v>
      </c>
      <c r="Z92" s="38">
        <f t="shared" si="30"/>
        <v>-152164.10034434026</v>
      </c>
      <c r="AA92" s="31">
        <f>SUM(L$2:L92)-SUM(AB$2:AB92)</f>
        <v>-32916.740000000282</v>
      </c>
      <c r="AB92" s="44"/>
      <c r="AC92" s="40">
        <f t="shared" si="27"/>
        <v>-4351.8891044973916</v>
      </c>
      <c r="AD92" s="40">
        <f t="shared" si="28"/>
        <v>-17071.889104497393</v>
      </c>
    </row>
    <row r="93" spans="1:30" s="1" customFormat="1" hidden="1" x14ac:dyDescent="0.25">
      <c r="A93" s="9">
        <v>43636</v>
      </c>
      <c r="B93" s="18" t="s">
        <v>1112</v>
      </c>
      <c r="C93" s="15" t="s">
        <v>69</v>
      </c>
      <c r="D93" s="16">
        <v>400</v>
      </c>
      <c r="E93" s="15">
        <v>7.74</v>
      </c>
      <c r="F93" s="16">
        <f t="shared" si="21"/>
        <v>12320</v>
      </c>
      <c r="G93" s="17">
        <f t="shared" si="22"/>
        <v>10.046645779220801</v>
      </c>
      <c r="H93" s="15">
        <f t="shared" si="23"/>
        <v>123774.67600000028</v>
      </c>
      <c r="I93" s="15">
        <f t="shared" si="24"/>
        <v>-28417.87600000028</v>
      </c>
      <c r="J93" s="33">
        <f t="shared" si="25"/>
        <v>-0.22959362058843288</v>
      </c>
      <c r="K93" s="15">
        <f t="shared" si="26"/>
        <v>95356.800000000003</v>
      </c>
      <c r="L93" s="15">
        <f t="shared" si="29"/>
        <v>4498.8640000000014</v>
      </c>
      <c r="M93" s="15">
        <f t="shared" si="31"/>
        <v>5.24</v>
      </c>
      <c r="N93" s="15">
        <f t="shared" si="32"/>
        <v>3.0960000000000001</v>
      </c>
      <c r="O93" s="15"/>
      <c r="P93" s="32">
        <f t="shared" si="33"/>
        <v>-2.3066457792208013</v>
      </c>
      <c r="Q93" s="31">
        <f t="shared" si="34"/>
        <v>5305.2639999999956</v>
      </c>
      <c r="R93" s="35"/>
      <c r="S93" s="31">
        <f t="shared" si="42"/>
        <v>0.1800000000000006</v>
      </c>
      <c r="T93" s="34">
        <f t="shared" si="36"/>
        <v>2.3255813953488448E-2</v>
      </c>
      <c r="U93" s="31">
        <f t="shared" si="42"/>
        <v>-0.10114824593645366</v>
      </c>
      <c r="V93" s="31">
        <f t="shared" si="43"/>
        <v>-0.56193469964696285</v>
      </c>
      <c r="W93" s="31">
        <f t="shared" si="44"/>
        <v>0.84800002412698128</v>
      </c>
      <c r="X93" s="32">
        <f t="shared" si="40"/>
        <v>-9.1986457550938194</v>
      </c>
      <c r="Y93" s="32">
        <f t="shared" si="41"/>
        <v>6.8919999758730182</v>
      </c>
      <c r="Z93" s="38">
        <f t="shared" si="30"/>
        <v>-121801.42014266895</v>
      </c>
      <c r="AA93" s="31">
        <f>SUM(L$2:L93)-SUM(AB$2:AB93)</f>
        <v>-28417.87600000028</v>
      </c>
      <c r="AB93" s="44"/>
      <c r="AC93" s="40">
        <f t="shared" si="27"/>
        <v>-3669.7244266150233</v>
      </c>
      <c r="AD93" s="40">
        <f t="shared" si="28"/>
        <v>-15989.724426615023</v>
      </c>
    </row>
    <row r="94" spans="1:30" s="1" customFormat="1" hidden="1" x14ac:dyDescent="0.25">
      <c r="A94" s="9">
        <v>43648</v>
      </c>
      <c r="B94" s="18" t="s">
        <v>1113</v>
      </c>
      <c r="C94" s="15" t="s">
        <v>69</v>
      </c>
      <c r="D94" s="16">
        <v>400</v>
      </c>
      <c r="E94" s="15">
        <v>7.86</v>
      </c>
      <c r="F94" s="16">
        <f t="shared" si="21"/>
        <v>11920</v>
      </c>
      <c r="G94" s="17">
        <f t="shared" si="22"/>
        <v>10.120726510067138</v>
      </c>
      <c r="H94" s="15">
        <f t="shared" si="23"/>
        <v>120639.06000000029</v>
      </c>
      <c r="I94" s="15">
        <f t="shared" si="24"/>
        <v>-26947.860000000292</v>
      </c>
      <c r="J94" s="33">
        <f t="shared" si="25"/>
        <v>-0.22337591158286726</v>
      </c>
      <c r="K94" s="15">
        <f t="shared" si="26"/>
        <v>93691.199999999997</v>
      </c>
      <c r="L94" s="15">
        <f t="shared" si="29"/>
        <v>1470.0159999999887</v>
      </c>
      <c r="M94" s="15">
        <f t="shared" si="31"/>
        <v>5.24</v>
      </c>
      <c r="N94" s="15">
        <f t="shared" si="32"/>
        <v>3.1440000000000001</v>
      </c>
      <c r="O94" s="15"/>
      <c r="P94" s="32">
        <f t="shared" si="33"/>
        <v>-2.2607265100671379</v>
      </c>
      <c r="Q94" s="31">
        <f t="shared" si="34"/>
        <v>3135.6159999999945</v>
      </c>
      <c r="R94" s="35"/>
      <c r="S94" s="31">
        <f t="shared" si="42"/>
        <v>0.12000000000000011</v>
      </c>
      <c r="T94" s="34">
        <f t="shared" si="36"/>
        <v>1.5267175572519097E-2</v>
      </c>
      <c r="U94" s="31">
        <f t="shared" si="42"/>
        <v>7.4080730846336706E-2</v>
      </c>
      <c r="V94" s="31">
        <f t="shared" si="43"/>
        <v>0.61733942371947204</v>
      </c>
      <c r="W94" s="31">
        <f t="shared" si="44"/>
        <v>0.46881250765399568</v>
      </c>
      <c r="X94" s="32">
        <f t="shared" si="40"/>
        <v>-9.6519140024131431</v>
      </c>
      <c r="Y94" s="32">
        <f t="shared" si="41"/>
        <v>7.3911874923460052</v>
      </c>
      <c r="Z94" s="38">
        <f t="shared" si="30"/>
        <v>160905.53999427025</v>
      </c>
      <c r="AA94" s="31">
        <f>SUM(L$2:L94)-SUM(AB$2:AB94)</f>
        <v>-26947.860000000292</v>
      </c>
      <c r="AB94" s="44"/>
      <c r="AC94" s="40">
        <f t="shared" si="27"/>
        <v>-3426.7666755725563</v>
      </c>
      <c r="AD94" s="40">
        <f t="shared" si="28"/>
        <v>-15346.766675572557</v>
      </c>
    </row>
    <row r="95" spans="1:30" s="1" customFormat="1" hidden="1" x14ac:dyDescent="0.25">
      <c r="A95" s="9">
        <v>43651</v>
      </c>
      <c r="B95" s="18" t="s">
        <v>1114</v>
      </c>
      <c r="C95" s="15" t="s">
        <v>69</v>
      </c>
      <c r="D95" s="16">
        <v>400</v>
      </c>
      <c r="E95" s="15">
        <v>7.95</v>
      </c>
      <c r="F95" s="16">
        <f t="shared" si="21"/>
        <v>11520</v>
      </c>
      <c r="G95" s="17">
        <f t="shared" si="22"/>
        <v>10.196829861111135</v>
      </c>
      <c r="H95" s="15">
        <f t="shared" si="23"/>
        <v>117467.48000000029</v>
      </c>
      <c r="I95" s="15">
        <f t="shared" si="24"/>
        <v>-25883.480000000287</v>
      </c>
      <c r="J95" s="33">
        <f t="shared" si="25"/>
        <v>-0.2203459204198491</v>
      </c>
      <c r="K95" s="15">
        <f t="shared" si="26"/>
        <v>91584</v>
      </c>
      <c r="L95" s="15">
        <f t="shared" si="29"/>
        <v>1064.3800000000047</v>
      </c>
      <c r="M95" s="15">
        <f t="shared" si="31"/>
        <v>5.24</v>
      </c>
      <c r="N95" s="15">
        <f t="shared" si="32"/>
        <v>3.18</v>
      </c>
      <c r="O95" s="15"/>
      <c r="P95" s="32">
        <f t="shared" si="33"/>
        <v>-2.2468298611111353</v>
      </c>
      <c r="Q95" s="31">
        <f t="shared" si="34"/>
        <v>3171.5800000000017</v>
      </c>
      <c r="R95" s="35"/>
      <c r="S95" s="31">
        <f t="shared" si="42"/>
        <v>8.9999999999999858E-2</v>
      </c>
      <c r="T95" s="34">
        <f t="shared" si="36"/>
        <v>1.1320754716981114E-2</v>
      </c>
      <c r="U95" s="31">
        <f t="shared" si="42"/>
        <v>7.6103351043997236E-2</v>
      </c>
      <c r="V95" s="31">
        <f t="shared" si="43"/>
        <v>0.8455927893777484</v>
      </c>
      <c r="W95" s="31">
        <f t="shared" si="44"/>
        <v>0.3355992912050158</v>
      </c>
      <c r="X95" s="32">
        <f t="shared" si="40"/>
        <v>-9.8612305699061196</v>
      </c>
      <c r="Y95" s="32">
        <f t="shared" si="41"/>
        <v>7.6144007087949843</v>
      </c>
      <c r="Z95" s="38">
        <f t="shared" si="30"/>
        <v>151373.09779355186</v>
      </c>
      <c r="AA95" s="31">
        <f>SUM(L$2:L95)-SUM(AB$2:AB95)</f>
        <v>-25883.480000000287</v>
      </c>
      <c r="AB95" s="44"/>
      <c r="AC95" s="40">
        <f t="shared" si="27"/>
        <v>-3254.155755974879</v>
      </c>
      <c r="AD95" s="40">
        <f t="shared" si="28"/>
        <v>-14774.15575597488</v>
      </c>
    </row>
    <row r="96" spans="1:30" s="1" customFormat="1" hidden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21"/>
        <v>11920</v>
      </c>
      <c r="G96" s="17">
        <f t="shared" si="22"/>
        <v>10.113818791946333</v>
      </c>
      <c r="H96" s="15">
        <f t="shared" si="23"/>
        <v>120556.72000000029</v>
      </c>
      <c r="I96" s="15">
        <f t="shared" si="24"/>
        <v>-28653.520000000295</v>
      </c>
      <c r="J96" s="33">
        <f t="shared" si="25"/>
        <v>-0.23767667202624804</v>
      </c>
      <c r="K96" s="15">
        <f t="shared" si="26"/>
        <v>91903.2</v>
      </c>
      <c r="L96" s="15">
        <f t="shared" si="29"/>
        <v>-2770.0400000000081</v>
      </c>
      <c r="M96" s="15">
        <f t="shared" si="31"/>
        <v>5.24</v>
      </c>
      <c r="N96" s="15">
        <f t="shared" si="32"/>
        <v>0</v>
      </c>
      <c r="O96" s="15"/>
      <c r="P96" s="32">
        <f t="shared" si="33"/>
        <v>-2.4038187919463327</v>
      </c>
      <c r="Q96" s="31">
        <f t="shared" si="34"/>
        <v>-3089.2400000000052</v>
      </c>
      <c r="R96" s="35"/>
      <c r="S96" s="31">
        <f t="shared" si="42"/>
        <v>-0.24000000000000021</v>
      </c>
      <c r="T96" s="34">
        <f t="shared" si="36"/>
        <v>-3.1128404669260729E-2</v>
      </c>
      <c r="U96" s="31">
        <f t="shared" si="42"/>
        <v>-8.301106916480272E-2</v>
      </c>
      <c r="V96" s="31">
        <f t="shared" si="43"/>
        <v>0.34587945485334437</v>
      </c>
      <c r="W96" s="31">
        <f t="shared" si="44"/>
        <v>0.89667361551708624</v>
      </c>
      <c r="X96" s="32">
        <f t="shared" si="40"/>
        <v>-9.2171451764292467</v>
      </c>
      <c r="Y96" s="32">
        <f t="shared" si="41"/>
        <v>6.8133263844829139</v>
      </c>
      <c r="Z96" s="38">
        <f t="shared" si="30"/>
        <v>-143595.3074683944</v>
      </c>
      <c r="AA96" s="31">
        <f>SUM(L$2:L96)-SUM(AB$2:AB96)</f>
        <v>-28653.520000000295</v>
      </c>
      <c r="AB96" s="44"/>
      <c r="AC96" s="40">
        <f t="shared" si="27"/>
        <v>-3714.5516523995198</v>
      </c>
      <c r="AD96" s="40">
        <f t="shared" si="28"/>
        <v>-15634.551652399519</v>
      </c>
    </row>
    <row r="97" spans="1:30" s="1" customFormat="1" hidden="1" x14ac:dyDescent="0.25">
      <c r="A97" s="9">
        <v>43669</v>
      </c>
      <c r="B97" s="18"/>
      <c r="C97" s="323" t="s">
        <v>1115</v>
      </c>
      <c r="D97" s="16">
        <v>500</v>
      </c>
      <c r="E97" s="15">
        <v>7.53</v>
      </c>
      <c r="F97" s="16">
        <f t="shared" si="21"/>
        <v>12420</v>
      </c>
      <c r="G97" s="17">
        <f t="shared" si="22"/>
        <v>10.01022705314012</v>
      </c>
      <c r="H97" s="15">
        <f t="shared" si="23"/>
        <v>124327.0200000003</v>
      </c>
      <c r="I97" s="15">
        <f t="shared" si="24"/>
        <v>-30804.420000000289</v>
      </c>
      <c r="J97" s="33">
        <f t="shared" si="25"/>
        <v>-0.24776931032369487</v>
      </c>
      <c r="K97" s="15">
        <f t="shared" si="26"/>
        <v>93522.6</v>
      </c>
      <c r="L97" s="15">
        <f t="shared" si="29"/>
        <v>-2150.8999999999942</v>
      </c>
      <c r="M97" s="15">
        <f t="shared" si="31"/>
        <v>5.3</v>
      </c>
      <c r="N97" s="15">
        <f t="shared" si="32"/>
        <v>0</v>
      </c>
      <c r="O97" s="15"/>
      <c r="P97" s="32">
        <f t="shared" si="33"/>
        <v>-2.48022705314012</v>
      </c>
      <c r="Q97" s="31">
        <f t="shared" si="34"/>
        <v>-3770.3000000000029</v>
      </c>
      <c r="R97" s="35"/>
      <c r="S97" s="31">
        <f t="shared" si="42"/>
        <v>-0.17999999999999972</v>
      </c>
      <c r="T97" s="34">
        <f t="shared" si="36"/>
        <v>-2.3904382470119483E-2</v>
      </c>
      <c r="U97" s="31">
        <f t="shared" si="42"/>
        <v>-0.10359173880621242</v>
      </c>
      <c r="V97" s="31">
        <f t="shared" si="43"/>
        <v>0.57550966003451431</v>
      </c>
      <c r="W97" s="31">
        <f t="shared" si="44"/>
        <v>0.57048510728589041</v>
      </c>
      <c r="X97" s="32">
        <f t="shared" si="40"/>
        <v>-9.4397419458542302</v>
      </c>
      <c r="Y97" s="32">
        <f t="shared" si="41"/>
        <v>6.9595148927141102</v>
      </c>
      <c r="Z97" s="38">
        <f t="shared" si="30"/>
        <v>-119893.7303604288</v>
      </c>
      <c r="AA97" s="31">
        <f>SUM(L$2:L97)-SUM(AB$2:AB97)</f>
        <v>-30804.420000000289</v>
      </c>
      <c r="AB97" s="44"/>
      <c r="AC97" s="40">
        <f t="shared" si="27"/>
        <v>-4088.8469840637836</v>
      </c>
      <c r="AD97" s="40">
        <f t="shared" si="28"/>
        <v>-16508.846984063784</v>
      </c>
    </row>
    <row r="98" spans="1:30" s="1" customFormat="1" hidden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21"/>
        <v>12920</v>
      </c>
      <c r="G98" s="17">
        <f t="shared" si="22"/>
        <v>9.9061393188854723</v>
      </c>
      <c r="H98" s="15">
        <f t="shared" si="23"/>
        <v>127987.3200000003</v>
      </c>
      <c r="I98" s="15">
        <f t="shared" si="24"/>
        <v>-33542.120000000301</v>
      </c>
      <c r="J98" s="33">
        <f t="shared" si="25"/>
        <v>-0.26207377418325684</v>
      </c>
      <c r="K98" s="15">
        <f t="shared" si="26"/>
        <v>94445.2</v>
      </c>
      <c r="L98" s="15">
        <f t="shared" si="29"/>
        <v>-2737.7000000000116</v>
      </c>
      <c r="M98" s="15">
        <f t="shared" si="31"/>
        <v>5.3</v>
      </c>
      <c r="N98" s="15">
        <f t="shared" si="32"/>
        <v>0</v>
      </c>
      <c r="O98" s="15"/>
      <c r="P98" s="32">
        <f t="shared" si="33"/>
        <v>-2.5961393188854727</v>
      </c>
      <c r="Q98" s="31">
        <f t="shared" si="34"/>
        <v>-3660.3000000000029</v>
      </c>
      <c r="R98" s="35"/>
      <c r="S98" s="31">
        <f t="shared" si="42"/>
        <v>-0.22000000000000064</v>
      </c>
      <c r="T98" s="34">
        <f t="shared" si="36"/>
        <v>-3.0095759233926218E-2</v>
      </c>
      <c r="U98" s="31">
        <f t="shared" si="42"/>
        <v>-0.10408773425464801</v>
      </c>
      <c r="V98" s="31">
        <f t="shared" si="43"/>
        <v>0.47312606479385322</v>
      </c>
      <c r="W98" s="31">
        <f t="shared" si="44"/>
        <v>0.74794415758271438</v>
      </c>
      <c r="X98" s="32">
        <f t="shared" si="40"/>
        <v>-9.158195161302757</v>
      </c>
      <c r="Y98" s="32">
        <f t="shared" si="41"/>
        <v>6.5620558424172843</v>
      </c>
      <c r="Z98" s="38">
        <f t="shared" si="30"/>
        <v>-124126.05666284892</v>
      </c>
      <c r="AA98" s="31">
        <f>SUM(L$2:L98)-SUM(AB$2:AB98)</f>
        <v>-33542.120000000301</v>
      </c>
      <c r="AB98" s="44"/>
      <c r="AC98" s="40">
        <f t="shared" si="27"/>
        <v>-4586.2310451436806</v>
      </c>
      <c r="AD98" s="40">
        <f t="shared" si="28"/>
        <v>-17506.231045143679</v>
      </c>
    </row>
    <row r="99" spans="1:30" s="1" customFormat="1" hidden="1" x14ac:dyDescent="0.25">
      <c r="A99" s="9">
        <v>43731</v>
      </c>
      <c r="B99" s="18"/>
      <c r="C99" s="323" t="s">
        <v>1106</v>
      </c>
      <c r="D99" s="16">
        <v>500</v>
      </c>
      <c r="E99" s="15">
        <v>7.11</v>
      </c>
      <c r="F99" s="16">
        <f t="shared" si="21"/>
        <v>13420</v>
      </c>
      <c r="G99" s="17">
        <f t="shared" si="22"/>
        <v>9.8023561847988283</v>
      </c>
      <c r="H99" s="15">
        <f t="shared" si="23"/>
        <v>131547.62000000029</v>
      </c>
      <c r="I99" s="15">
        <f t="shared" si="24"/>
        <v>-36131.420000000289</v>
      </c>
      <c r="J99" s="33">
        <f t="shared" si="25"/>
        <v>-0.27466418624677663</v>
      </c>
      <c r="K99" s="15">
        <f t="shared" si="26"/>
        <v>95416.2</v>
      </c>
      <c r="L99" s="15">
        <f t="shared" si="29"/>
        <v>-2589.2999999999884</v>
      </c>
      <c r="M99" s="15">
        <f t="shared" si="31"/>
        <v>5.3</v>
      </c>
      <c r="N99" s="15">
        <f t="shared" si="32"/>
        <v>0</v>
      </c>
      <c r="O99" s="15"/>
      <c r="P99" s="32">
        <f t="shared" si="33"/>
        <v>-2.692356184798828</v>
      </c>
      <c r="Q99" s="31">
        <f t="shared" si="34"/>
        <v>-3560.2999999999884</v>
      </c>
      <c r="R99" s="35"/>
      <c r="S99" s="31">
        <f t="shared" si="42"/>
        <v>-0.19999999999999929</v>
      </c>
      <c r="T99" s="34">
        <f t="shared" si="36"/>
        <v>-2.8129395218002711E-2</v>
      </c>
      <c r="U99" s="31">
        <f t="shared" si="42"/>
        <v>-0.10378313408664397</v>
      </c>
      <c r="V99" s="31">
        <f t="shared" si="43"/>
        <v>0.51891567043322173</v>
      </c>
      <c r="W99" s="31">
        <f t="shared" si="44"/>
        <v>0.7272701738617523</v>
      </c>
      <c r="X99" s="32">
        <f t="shared" si="40"/>
        <v>-9.0750860109370759</v>
      </c>
      <c r="Y99" s="32">
        <f t="shared" si="41"/>
        <v>6.3827298261382479</v>
      </c>
      <c r="Z99" s="38">
        <f t="shared" si="30"/>
        <v>-129308.10114865324</v>
      </c>
      <c r="AA99" s="31">
        <f>SUM(L$2:L99)-SUM(AB$2:AB99)</f>
        <v>-36131.420000000289</v>
      </c>
      <c r="AB99" s="44"/>
      <c r="AC99" s="40">
        <f t="shared" si="27"/>
        <v>-5079.2340773558772</v>
      </c>
      <c r="AD99" s="40">
        <f t="shared" si="28"/>
        <v>-18499.234077355875</v>
      </c>
    </row>
    <row r="100" spans="1:30" s="1" customFormat="1" hidden="1" x14ac:dyDescent="0.25">
      <c r="A100" s="9">
        <v>43734</v>
      </c>
      <c r="B100" s="18"/>
      <c r="C100" s="323" t="s">
        <v>1109</v>
      </c>
      <c r="D100" s="16">
        <v>500</v>
      </c>
      <c r="E100" s="15">
        <v>7</v>
      </c>
      <c r="F100" s="16">
        <f t="shared" si="21"/>
        <v>13920</v>
      </c>
      <c r="G100" s="17">
        <f t="shared" si="22"/>
        <v>9.7020775862069168</v>
      </c>
      <c r="H100" s="15">
        <f t="shared" si="23"/>
        <v>135052.92000000027</v>
      </c>
      <c r="I100" s="15">
        <f t="shared" si="24"/>
        <v>-37612.920000000275</v>
      </c>
      <c r="J100" s="33">
        <f t="shared" si="25"/>
        <v>-0.27850504824331235</v>
      </c>
      <c r="K100" s="15">
        <f t="shared" si="26"/>
        <v>97440</v>
      </c>
      <c r="L100" s="15">
        <f t="shared" si="29"/>
        <v>-1481.4999999999854</v>
      </c>
      <c r="M100" s="15">
        <f t="shared" si="31"/>
        <v>5.3</v>
      </c>
      <c r="N100" s="15">
        <f t="shared" si="32"/>
        <v>0</v>
      </c>
      <c r="O100" s="15"/>
      <c r="P100" s="32">
        <f t="shared" si="33"/>
        <v>-2.7020775862069168</v>
      </c>
      <c r="Q100" s="31">
        <f t="shared" si="34"/>
        <v>-3505.2999999999884</v>
      </c>
      <c r="R100" s="35"/>
      <c r="S100" s="31">
        <f t="shared" si="42"/>
        <v>-0.11000000000000032</v>
      </c>
      <c r="T100" s="34">
        <f t="shared" si="36"/>
        <v>-1.571428571428576E-2</v>
      </c>
      <c r="U100" s="31">
        <f t="shared" si="42"/>
        <v>-0.10027859859191146</v>
      </c>
      <c r="V100" s="31">
        <f t="shared" si="43"/>
        <v>0.91162362356282878</v>
      </c>
      <c r="W100" s="31">
        <f t="shared" si="44"/>
        <v>0.422645707927992</v>
      </c>
      <c r="X100" s="32">
        <f t="shared" si="40"/>
        <v>-9.279431878278924</v>
      </c>
      <c r="Y100" s="32">
        <f t="shared" si="41"/>
        <v>6.5773542920720072</v>
      </c>
      <c r="Z100" s="38">
        <f t="shared" si="30"/>
        <v>-138813.26818943795</v>
      </c>
      <c r="AA100" s="31">
        <f>SUM(L$2:L100)-SUM(AB$2:AB100)</f>
        <v>-37612.920000000275</v>
      </c>
      <c r="AB100" s="44"/>
      <c r="AC100" s="40">
        <f t="shared" si="27"/>
        <v>-5370.587648571468</v>
      </c>
      <c r="AD100" s="40">
        <f t="shared" si="28"/>
        <v>-19290.587648571469</v>
      </c>
    </row>
    <row r="101" spans="1:30" s="1" customFormat="1" hidden="1" x14ac:dyDescent="0.25">
      <c r="A101" s="9">
        <v>43752</v>
      </c>
      <c r="B101" s="18" t="s">
        <v>1116</v>
      </c>
      <c r="C101" s="15" t="s">
        <v>69</v>
      </c>
      <c r="D101" s="16">
        <v>400</v>
      </c>
      <c r="E101" s="15">
        <v>7.16</v>
      </c>
      <c r="F101" s="16">
        <f t="shared" si="21"/>
        <v>13520</v>
      </c>
      <c r="G101" s="17">
        <f t="shared" si="22"/>
        <v>9.7778863905325633</v>
      </c>
      <c r="H101" s="15">
        <f t="shared" si="23"/>
        <v>132197.02400000027</v>
      </c>
      <c r="I101" s="15">
        <f t="shared" si="24"/>
        <v>-35393.82400000027</v>
      </c>
      <c r="J101" s="33">
        <f t="shared" si="25"/>
        <v>-0.267735406812185</v>
      </c>
      <c r="K101" s="15">
        <f t="shared" si="26"/>
        <v>96803.199999999997</v>
      </c>
      <c r="L101" s="15">
        <f t="shared" si="29"/>
        <v>2219.096000000005</v>
      </c>
      <c r="M101" s="15">
        <f t="shared" si="31"/>
        <v>5.24</v>
      </c>
      <c r="N101" s="15">
        <f t="shared" si="32"/>
        <v>2.8639999999999999</v>
      </c>
      <c r="O101" s="15"/>
      <c r="P101" s="32">
        <f t="shared" si="33"/>
        <v>-2.6178863905325631</v>
      </c>
      <c r="Q101" s="31">
        <f t="shared" si="34"/>
        <v>2855.8960000000079</v>
      </c>
      <c r="R101" s="35"/>
      <c r="S101" s="31">
        <f t="shared" si="42"/>
        <v>0.16000000000000014</v>
      </c>
      <c r="T101" s="34">
        <f t="shared" si="36"/>
        <v>2.2346368715083817E-2</v>
      </c>
      <c r="U101" s="31">
        <f t="shared" si="42"/>
        <v>7.5808804325646406E-2</v>
      </c>
      <c r="V101" s="31">
        <f t="shared" si="43"/>
        <v>0.47380502703528959</v>
      </c>
      <c r="W101" s="31">
        <f t="shared" si="44"/>
        <v>0.77702269270309521</v>
      </c>
      <c r="X101" s="32">
        <f t="shared" si="40"/>
        <v>-9.0008636978294678</v>
      </c>
      <c r="Y101" s="32">
        <f t="shared" si="41"/>
        <v>6.3829773072969047</v>
      </c>
      <c r="Z101" s="38">
        <f t="shared" si="30"/>
        <v>178343.40114273684</v>
      </c>
      <c r="AA101" s="31">
        <f>SUM(L$2:L101)-SUM(AB$2:AB101)</f>
        <v>-35393.82400000027</v>
      </c>
      <c r="AB101" s="44"/>
      <c r="AC101" s="40">
        <f t="shared" si="27"/>
        <v>-4940.7998726257365</v>
      </c>
      <c r="AD101" s="40">
        <f t="shared" si="28"/>
        <v>-18460.799872625736</v>
      </c>
    </row>
    <row r="102" spans="1:30" s="1" customFormat="1" hidden="1" x14ac:dyDescent="0.25">
      <c r="A102" s="9">
        <v>43756</v>
      </c>
      <c r="B102" s="18"/>
      <c r="C102" s="323" t="s">
        <v>1106</v>
      </c>
      <c r="D102" s="16">
        <v>400</v>
      </c>
      <c r="E102" s="15">
        <v>6.96</v>
      </c>
      <c r="F102" s="16">
        <f t="shared" si="21"/>
        <v>13920</v>
      </c>
      <c r="G102" s="17">
        <f t="shared" si="22"/>
        <v>9.6972890804597878</v>
      </c>
      <c r="H102" s="15">
        <f t="shared" si="23"/>
        <v>134986.26400000026</v>
      </c>
      <c r="I102" s="15">
        <f t="shared" si="24"/>
        <v>-38103.06400000026</v>
      </c>
      <c r="J102" s="33">
        <f t="shared" si="25"/>
        <v>-0.28227363933859356</v>
      </c>
      <c r="K102" s="15">
        <f t="shared" si="26"/>
        <v>96883.199999999997</v>
      </c>
      <c r="L102" s="15">
        <f t="shared" si="29"/>
        <v>-2709.2399999999907</v>
      </c>
      <c r="M102" s="15">
        <f t="shared" si="31"/>
        <v>5.24</v>
      </c>
      <c r="N102" s="15">
        <f t="shared" si="32"/>
        <v>0</v>
      </c>
      <c r="O102" s="15"/>
      <c r="P102" s="32">
        <f t="shared" si="33"/>
        <v>-2.7372890804597878</v>
      </c>
      <c r="Q102" s="31">
        <f t="shared" si="34"/>
        <v>-2789.2399999999907</v>
      </c>
      <c r="R102" s="35"/>
      <c r="S102" s="31">
        <f t="shared" si="42"/>
        <v>-0.20000000000000018</v>
      </c>
      <c r="T102" s="34">
        <f t="shared" si="36"/>
        <v>-2.8735632183908073E-2</v>
      </c>
      <c r="U102" s="31">
        <f t="shared" si="42"/>
        <v>-8.0597310072775485E-2</v>
      </c>
      <c r="V102" s="31">
        <f t="shared" si="43"/>
        <v>0.40298655036387709</v>
      </c>
      <c r="W102" s="31">
        <f t="shared" si="44"/>
        <v>0.97131835195250305</v>
      </c>
      <c r="X102" s="32">
        <f t="shared" si="40"/>
        <v>-8.7259707285072849</v>
      </c>
      <c r="Y102" s="32">
        <f t="shared" si="41"/>
        <v>5.9886816480474971</v>
      </c>
      <c r="Z102" s="38">
        <f t="shared" si="30"/>
        <v>-172710.47864290894</v>
      </c>
      <c r="AA102" s="31">
        <f>SUM(L$2:L102)-SUM(AB$2:AB102)</f>
        <v>-38103.06400000026</v>
      </c>
      <c r="AB102" s="44"/>
      <c r="AC102" s="40">
        <f t="shared" si="27"/>
        <v>-5471.8408718391183</v>
      </c>
      <c r="AD102" s="40">
        <f t="shared" si="28"/>
        <v>-19391.840871839118</v>
      </c>
    </row>
    <row r="103" spans="1:30" s="1" customFormat="1" hidden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21"/>
        <v>14420</v>
      </c>
      <c r="G103" s="17">
        <f t="shared" si="22"/>
        <v>9.5951153952843438</v>
      </c>
      <c r="H103" s="15">
        <f t="shared" si="23"/>
        <v>138361.56400000025</v>
      </c>
      <c r="I103" s="15">
        <f t="shared" si="24"/>
        <v>-41170.764000000243</v>
      </c>
      <c r="J103" s="33">
        <f t="shared" si="25"/>
        <v>-0.29755925569040376</v>
      </c>
      <c r="K103" s="15">
        <f t="shared" si="26"/>
        <v>97190.8</v>
      </c>
      <c r="L103" s="15">
        <f t="shared" si="29"/>
        <v>-3067.6999999999825</v>
      </c>
      <c r="M103" s="15">
        <f t="shared" si="31"/>
        <v>5.3</v>
      </c>
      <c r="N103" s="15">
        <f t="shared" si="32"/>
        <v>0</v>
      </c>
      <c r="O103" s="15"/>
      <c r="P103" s="32">
        <f t="shared" si="33"/>
        <v>-2.8551153952843435</v>
      </c>
      <c r="Q103" s="31">
        <f t="shared" si="34"/>
        <v>-3375.2999999999884</v>
      </c>
      <c r="R103" s="35"/>
      <c r="S103" s="31">
        <f t="shared" si="42"/>
        <v>-0.21999999999999975</v>
      </c>
      <c r="T103" s="34">
        <f t="shared" si="36"/>
        <v>-3.2640949554896104E-2</v>
      </c>
      <c r="U103" s="31">
        <f t="shared" si="42"/>
        <v>-0.10217368517544401</v>
      </c>
      <c r="V103" s="31">
        <f t="shared" si="43"/>
        <v>0.4644258417065642</v>
      </c>
      <c r="W103" s="31">
        <f t="shared" si="44"/>
        <v>0.90886735993837386</v>
      </c>
      <c r="X103" s="32">
        <f t="shared" si="40"/>
        <v>-8.6862480353459706</v>
      </c>
      <c r="Y103" s="32">
        <f t="shared" si="41"/>
        <v>5.831132640061627</v>
      </c>
      <c r="Z103" s="38">
        <f t="shared" si="30"/>
        <v>-141132.22964640256</v>
      </c>
      <c r="AA103" s="31">
        <f>SUM(L$2:L103)-SUM(AB$2:AB103)</f>
        <v>-41170.764000000243</v>
      </c>
      <c r="AB103" s="44"/>
      <c r="AC103" s="40">
        <f t="shared" si="27"/>
        <v>-6105.3677474777814</v>
      </c>
      <c r="AD103" s="40">
        <f t="shared" si="28"/>
        <v>-20525.36774747778</v>
      </c>
    </row>
    <row r="104" spans="1:30" s="1" customFormat="1" hidden="1" x14ac:dyDescent="0.25">
      <c r="A104" s="9">
        <v>43777</v>
      </c>
      <c r="B104" s="18" t="s">
        <v>1117</v>
      </c>
      <c r="C104" s="15" t="s">
        <v>69</v>
      </c>
      <c r="D104" s="16">
        <v>400</v>
      </c>
      <c r="E104" s="15">
        <v>6.88</v>
      </c>
      <c r="F104" s="16">
        <f t="shared" si="21"/>
        <v>14020</v>
      </c>
      <c r="G104" s="17">
        <f t="shared" si="22"/>
        <v>9.6731495007132846</v>
      </c>
      <c r="H104" s="15">
        <f t="shared" si="23"/>
        <v>135617.55600000024</v>
      </c>
      <c r="I104" s="15">
        <f t="shared" si="24"/>
        <v>-39159.956000000253</v>
      </c>
      <c r="J104" s="33">
        <f t="shared" si="25"/>
        <v>-0.28875285143761314</v>
      </c>
      <c r="K104" s="15">
        <f t="shared" si="26"/>
        <v>96457.599999999991</v>
      </c>
      <c r="L104" s="15">
        <f t="shared" si="29"/>
        <v>2010.80799999999</v>
      </c>
      <c r="M104" s="15">
        <f t="shared" si="31"/>
        <v>5.24</v>
      </c>
      <c r="N104" s="15">
        <f t="shared" si="32"/>
        <v>2.7519999999999998</v>
      </c>
      <c r="O104" s="15"/>
      <c r="P104" s="32">
        <f t="shared" si="33"/>
        <v>-2.7931495007132847</v>
      </c>
      <c r="Q104" s="31">
        <f t="shared" si="34"/>
        <v>2744.0080000000016</v>
      </c>
      <c r="R104" s="35"/>
      <c r="S104" s="31">
        <f t="shared" si="42"/>
        <v>0.13999999999999968</v>
      </c>
      <c r="T104" s="34">
        <f t="shared" si="36"/>
        <v>2.0348837209302278E-2</v>
      </c>
      <c r="U104" s="31">
        <f t="shared" si="42"/>
        <v>7.8034105428940848E-2</v>
      </c>
      <c r="V104" s="31">
        <f t="shared" si="43"/>
        <v>0.55738646734957875</v>
      </c>
      <c r="W104" s="31">
        <f t="shared" si="44"/>
        <v>0.73279961282911299</v>
      </c>
      <c r="X104" s="32">
        <f t="shared" si="40"/>
        <v>-8.940349887884171</v>
      </c>
      <c r="Y104" s="32">
        <f t="shared" si="41"/>
        <v>6.1472003871708862</v>
      </c>
      <c r="Z104" s="38">
        <f t="shared" si="30"/>
        <v>179665.03137229971</v>
      </c>
      <c r="AA104" s="31">
        <f>SUM(L$2:L104)-SUM(AB$2:AB104)</f>
        <v>-39159.956000000253</v>
      </c>
      <c r="AB104" s="44"/>
      <c r="AC104" s="40">
        <f t="shared" si="27"/>
        <v>-5689.0081427325958</v>
      </c>
      <c r="AD104" s="40">
        <f t="shared" si="28"/>
        <v>-19709.008142732597</v>
      </c>
    </row>
    <row r="105" spans="1:30" s="1" customFormat="1" hidden="1" x14ac:dyDescent="0.25">
      <c r="A105" s="9">
        <v>43781</v>
      </c>
      <c r="B105" s="18" t="s">
        <v>1118</v>
      </c>
      <c r="C105" s="15" t="s">
        <v>69</v>
      </c>
      <c r="D105" s="16">
        <v>400</v>
      </c>
      <c r="E105" s="15">
        <v>7.03</v>
      </c>
      <c r="F105" s="16">
        <f t="shared" si="21"/>
        <v>13620</v>
      </c>
      <c r="G105" s="17">
        <f t="shared" si="22"/>
        <v>9.7513662261380496</v>
      </c>
      <c r="H105" s="15">
        <f t="shared" si="23"/>
        <v>132813.60800000024</v>
      </c>
      <c r="I105" s="15">
        <f t="shared" si="24"/>
        <v>-37065.008000000234</v>
      </c>
      <c r="J105" s="33">
        <f t="shared" si="25"/>
        <v>-0.27907537908314461</v>
      </c>
      <c r="K105" s="15">
        <f t="shared" si="26"/>
        <v>95748.6</v>
      </c>
      <c r="L105" s="15">
        <f t="shared" si="29"/>
        <v>2094.9480000000185</v>
      </c>
      <c r="M105" s="15">
        <f t="shared" si="31"/>
        <v>5.24</v>
      </c>
      <c r="N105" s="15">
        <f t="shared" si="32"/>
        <v>2.8119999999999998</v>
      </c>
      <c r="O105" s="15"/>
      <c r="P105" s="32">
        <f t="shared" si="33"/>
        <v>-2.7213662261380493</v>
      </c>
      <c r="Q105" s="31">
        <f t="shared" si="34"/>
        <v>2803.948000000004</v>
      </c>
      <c r="R105" s="35"/>
      <c r="S105" s="31">
        <f t="shared" si="42"/>
        <v>0.15000000000000036</v>
      </c>
      <c r="T105" s="34">
        <f t="shared" si="36"/>
        <v>2.1337126600284546E-2</v>
      </c>
      <c r="U105" s="31">
        <f t="shared" si="42"/>
        <v>7.8216725424764988E-2</v>
      </c>
      <c r="V105" s="31">
        <f t="shared" si="43"/>
        <v>0.52144483616509874</v>
      </c>
      <c r="W105" s="31">
        <f t="shared" si="44"/>
        <v>0.74714224372207172</v>
      </c>
      <c r="X105" s="32">
        <f t="shared" si="40"/>
        <v>-9.0042239824159775</v>
      </c>
      <c r="Y105" s="32">
        <f t="shared" si="41"/>
        <v>6.2828577562779282</v>
      </c>
      <c r="Z105" s="38">
        <f t="shared" si="30"/>
        <v>174131.55467753235</v>
      </c>
      <c r="AA105" s="31">
        <f>SUM(L$2:L105)-SUM(AB$2:AB105)</f>
        <v>-37065.008000000234</v>
      </c>
      <c r="AB105" s="44"/>
      <c r="AC105" s="40">
        <f t="shared" si="27"/>
        <v>-5269.7689183499624</v>
      </c>
      <c r="AD105" s="40">
        <f t="shared" si="28"/>
        <v>-18889.768918349961</v>
      </c>
    </row>
    <row r="106" spans="1:30" s="1" customFormat="1" hidden="1" x14ac:dyDescent="0.25">
      <c r="A106" s="9">
        <v>43810</v>
      </c>
      <c r="B106" s="18" t="s">
        <v>1119</v>
      </c>
      <c r="C106" s="15" t="s">
        <v>69</v>
      </c>
      <c r="D106" s="16">
        <v>600</v>
      </c>
      <c r="E106" s="15">
        <v>7.46</v>
      </c>
      <c r="F106" s="16">
        <f t="shared" si="21"/>
        <v>13020</v>
      </c>
      <c r="G106" s="17">
        <f t="shared" si="22"/>
        <v>9.8577145929339665</v>
      </c>
      <c r="H106" s="15">
        <f t="shared" si="23"/>
        <v>128347.44400000024</v>
      </c>
      <c r="I106" s="15">
        <f t="shared" si="24"/>
        <v>-31218.244000000239</v>
      </c>
      <c r="J106" s="33">
        <f t="shared" si="25"/>
        <v>-0.2432322999747481</v>
      </c>
      <c r="K106" s="15">
        <f t="shared" si="26"/>
        <v>97129.2</v>
      </c>
      <c r="L106" s="15">
        <f t="shared" si="29"/>
        <v>5846.7639999999956</v>
      </c>
      <c r="M106" s="15">
        <f t="shared" si="31"/>
        <v>5.36</v>
      </c>
      <c r="N106" s="15">
        <f t="shared" si="32"/>
        <v>4.476</v>
      </c>
      <c r="O106" s="15"/>
      <c r="P106" s="32">
        <f t="shared" si="33"/>
        <v>-2.3977145929339665</v>
      </c>
      <c r="Q106" s="31">
        <f t="shared" si="34"/>
        <v>4466.1640000000043</v>
      </c>
      <c r="R106" s="35"/>
      <c r="S106" s="31">
        <f t="shared" si="42"/>
        <v>0.42999999999999972</v>
      </c>
      <c r="T106" s="34">
        <f t="shared" si="36"/>
        <v>5.7640750670241249E-2</v>
      </c>
      <c r="U106" s="31">
        <f t="shared" si="42"/>
        <v>0.10634836679591686</v>
      </c>
      <c r="V106" s="31">
        <f t="shared" si="43"/>
        <v>0.24732178324631846</v>
      </c>
      <c r="W106" s="31">
        <f t="shared" si="44"/>
        <v>1.3091243402615735</v>
      </c>
      <c r="X106" s="32">
        <f t="shared" si="40"/>
        <v>-8.5485902526723923</v>
      </c>
      <c r="Y106" s="32">
        <f t="shared" si="41"/>
        <v>6.1508756597384258</v>
      </c>
      <c r="Z106" s="38">
        <f t="shared" si="30"/>
        <v>122427.83215454033</v>
      </c>
      <c r="AA106" s="31">
        <f>SUM(L$2:L106)-SUM(AB$2:AB106)</f>
        <v>-31218.244000000239</v>
      </c>
      <c r="AB106" s="44"/>
      <c r="AC106" s="40">
        <f t="shared" si="27"/>
        <v>-4182.6588308311311</v>
      </c>
      <c r="AD106" s="40">
        <f t="shared" si="28"/>
        <v>-17202.658830831133</v>
      </c>
    </row>
    <row r="107" spans="1:30" s="1" customFormat="1" hidden="1" x14ac:dyDescent="0.25">
      <c r="A107" s="9">
        <v>43812</v>
      </c>
      <c r="B107" s="18"/>
      <c r="C107" s="323" t="s">
        <v>1120</v>
      </c>
      <c r="D107" s="16">
        <v>400</v>
      </c>
      <c r="E107" s="15">
        <v>6.87</v>
      </c>
      <c r="F107" s="16">
        <f t="shared" ref="F107:F170" si="45">IF(C107="买",F106+D107,F106-D107)</f>
        <v>13420</v>
      </c>
      <c r="G107" s="17">
        <f t="shared" ref="G107:G170" si="46">H107/F107</f>
        <v>9.7690524590164109</v>
      </c>
      <c r="H107" s="15">
        <f t="shared" ref="H107:H170" si="47">IF(C107="买",H106+D107*E107+M107+N107,H106+-1*D107*E107+M107+N107)+O106</f>
        <v>131100.68400000024</v>
      </c>
      <c r="I107" s="15">
        <f t="shared" si="24"/>
        <v>-38905.284000000247</v>
      </c>
      <c r="J107" s="33">
        <f t="shared" si="25"/>
        <v>-0.29675881782584873</v>
      </c>
      <c r="K107" s="15">
        <f t="shared" si="26"/>
        <v>92195.4</v>
      </c>
      <c r="L107" s="15">
        <f t="shared" si="29"/>
        <v>-7687.0400000000081</v>
      </c>
      <c r="M107" s="15">
        <f t="shared" si="31"/>
        <v>5.24</v>
      </c>
      <c r="N107" s="15">
        <f t="shared" si="32"/>
        <v>0</v>
      </c>
      <c r="O107" s="15"/>
      <c r="P107" s="32">
        <f t="shared" si="33"/>
        <v>-2.8990524590164108</v>
      </c>
      <c r="Q107" s="31">
        <f t="shared" si="34"/>
        <v>-2753.2400000000052</v>
      </c>
      <c r="R107" s="35"/>
      <c r="S107" s="31">
        <f t="shared" si="42"/>
        <v>-0.58999999999999986</v>
      </c>
      <c r="T107" s="31">
        <f t="shared" si="42"/>
        <v>400</v>
      </c>
      <c r="U107" s="31">
        <f t="shared" si="42"/>
        <v>-8.8662133917555508E-2</v>
      </c>
      <c r="V107" s="31">
        <f t="shared" si="43"/>
        <v>0.15027480325009412</v>
      </c>
      <c r="W107" s="31">
        <f t="shared" si="44"/>
        <v>2.7919977916926944</v>
      </c>
      <c r="X107" s="32">
        <f t="shared" si="40"/>
        <v>-6.977054667323717</v>
      </c>
      <c r="Y107" s="32">
        <f t="shared" si="41"/>
        <v>4.0780022083073062</v>
      </c>
      <c r="Z107" s="38">
        <f t="shared" si="30"/>
        <v>-151361.12122542516</v>
      </c>
      <c r="AA107" s="31">
        <f>SUM(L$2:L107)-SUM(AB$2:AB107)</f>
        <v>-38905.284000000247</v>
      </c>
      <c r="AB107" s="44"/>
      <c r="AC107" s="40">
        <f t="shared" si="27"/>
        <v>-5660.2374611354071</v>
      </c>
      <c r="AD107" s="40">
        <f t="shared" si="28"/>
        <v>-19080.237461135406</v>
      </c>
    </row>
    <row r="108" spans="1:30" s="1" customFormat="1" hidden="1" x14ac:dyDescent="0.25">
      <c r="A108" s="9">
        <v>43816</v>
      </c>
      <c r="B108" s="18" t="s">
        <v>1121</v>
      </c>
      <c r="C108" s="15" t="s">
        <v>69</v>
      </c>
      <c r="D108" s="16">
        <v>400</v>
      </c>
      <c r="E108" s="15">
        <v>7.04</v>
      </c>
      <c r="F108" s="16">
        <f t="shared" si="45"/>
        <v>13020</v>
      </c>
      <c r="G108" s="17">
        <f t="shared" si="46"/>
        <v>9.8535130568356575</v>
      </c>
      <c r="H108" s="15">
        <f t="shared" si="47"/>
        <v>128292.74000000025</v>
      </c>
      <c r="I108" s="15">
        <f t="shared" si="24"/>
        <v>-36631.94000000025</v>
      </c>
      <c r="J108" s="33">
        <f t="shared" si="25"/>
        <v>-0.28553400605521551</v>
      </c>
      <c r="K108" s="15">
        <f t="shared" si="26"/>
        <v>91660.800000000003</v>
      </c>
      <c r="L108" s="15">
        <f t="shared" si="29"/>
        <v>2273.3439999999973</v>
      </c>
      <c r="M108" s="15">
        <f t="shared" si="31"/>
        <v>5.24</v>
      </c>
      <c r="N108" s="15">
        <f t="shared" si="32"/>
        <v>2.8159999999999998</v>
      </c>
      <c r="O108" s="15"/>
      <c r="P108" s="32">
        <f t="shared" si="33"/>
        <v>-2.8135130568356574</v>
      </c>
      <c r="Q108" s="31">
        <f t="shared" si="34"/>
        <v>2807.9439999999886</v>
      </c>
      <c r="R108" s="35"/>
      <c r="S108" s="31">
        <f t="shared" si="42"/>
        <v>0.16999999999999993</v>
      </c>
      <c r="T108" s="31">
        <f t="shared" si="42"/>
        <v>-400</v>
      </c>
      <c r="U108" s="31">
        <f t="shared" si="42"/>
        <v>8.446059781924653E-2</v>
      </c>
      <c r="V108" s="31">
        <f t="shared" si="43"/>
        <v>0.49682704599556804</v>
      </c>
      <c r="W108" s="31">
        <f t="shared" si="44"/>
        <v>0.80961158769548347</v>
      </c>
      <c r="X108" s="32">
        <f t="shared" si="40"/>
        <v>-9.0439014691401738</v>
      </c>
      <c r="Y108" s="32">
        <f t="shared" si="41"/>
        <v>6.2303884123045163</v>
      </c>
      <c r="Z108" s="38">
        <f t="shared" si="30"/>
        <v>154154.72227492399</v>
      </c>
      <c r="AA108" s="31">
        <f>SUM(L$2:L108)-SUM(AB$2:AB108)</f>
        <v>-36631.94000000025</v>
      </c>
      <c r="AB108" s="44"/>
      <c r="AC108" s="40">
        <f t="shared" si="27"/>
        <v>-5200.7988678977626</v>
      </c>
      <c r="AD108" s="40">
        <f t="shared" si="28"/>
        <v>-18220.798867897764</v>
      </c>
    </row>
    <row r="109" spans="1:30" s="1" customFormat="1" hidden="1" x14ac:dyDescent="0.25">
      <c r="A109" s="9">
        <v>43825</v>
      </c>
      <c r="B109" s="18"/>
      <c r="C109" s="323" t="s">
        <v>1115</v>
      </c>
      <c r="D109" s="16">
        <v>400</v>
      </c>
      <c r="E109" s="15">
        <v>6.91</v>
      </c>
      <c r="F109" s="16">
        <f t="shared" si="45"/>
        <v>13420</v>
      </c>
      <c r="G109" s="17">
        <f t="shared" si="46"/>
        <v>9.7661684053651463</v>
      </c>
      <c r="H109" s="15">
        <f t="shared" si="47"/>
        <v>131061.98000000026</v>
      </c>
      <c r="I109" s="15">
        <f t="shared" si="24"/>
        <v>-38329.780000000261</v>
      </c>
      <c r="J109" s="33">
        <f t="shared" si="25"/>
        <v>-0.29245537111525544</v>
      </c>
      <c r="K109" s="15">
        <f t="shared" si="26"/>
        <v>92732.2</v>
      </c>
      <c r="L109" s="15">
        <f t="shared" si="29"/>
        <v>-1697.8400000000111</v>
      </c>
      <c r="M109" s="15">
        <f t="shared" si="31"/>
        <v>5.24</v>
      </c>
      <c r="N109" s="15">
        <f t="shared" si="32"/>
        <v>0</v>
      </c>
      <c r="O109" s="15"/>
      <c r="P109" s="32">
        <f t="shared" si="33"/>
        <v>-2.8561684053651462</v>
      </c>
      <c r="Q109" s="31">
        <f t="shared" si="34"/>
        <v>-2769.2400000000052</v>
      </c>
      <c r="R109" s="35"/>
      <c r="S109" s="31">
        <f t="shared" si="42"/>
        <v>-0.12999999999999989</v>
      </c>
      <c r="T109" s="31">
        <f t="shared" si="42"/>
        <v>400</v>
      </c>
      <c r="U109" s="31">
        <f t="shared" si="42"/>
        <v>-8.7344651470511181E-2</v>
      </c>
      <c r="V109" s="31">
        <f t="shared" si="43"/>
        <v>0.67188193438854804</v>
      </c>
      <c r="W109" s="31">
        <f t="shared" si="44"/>
        <v>0.61310684519940772</v>
      </c>
      <c r="X109" s="32">
        <f t="shared" si="40"/>
        <v>-9.1530615601657388</v>
      </c>
      <c r="Y109" s="32">
        <f t="shared" si="41"/>
        <v>6.2968931548005926</v>
      </c>
      <c r="Z109" s="38">
        <f t="shared" si="30"/>
        <v>-153644.21031012741</v>
      </c>
      <c r="AA109" s="31">
        <f>SUM(L$2:L109)-SUM(AB$2:AB109)</f>
        <v>-38329.780000000261</v>
      </c>
      <c r="AB109" s="44"/>
      <c r="AC109" s="40">
        <f t="shared" si="27"/>
        <v>-5544.2279464544517</v>
      </c>
      <c r="AD109" s="40">
        <f t="shared" si="28"/>
        <v>-18964.227946454452</v>
      </c>
    </row>
    <row r="110" spans="1:30" s="1" customFormat="1" hidden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45"/>
        <v>13820</v>
      </c>
      <c r="G110" s="17">
        <f t="shared" si="46"/>
        <v>9.6812749638205684</v>
      </c>
      <c r="H110" s="15">
        <f t="shared" si="47"/>
        <v>133795.22000000026</v>
      </c>
      <c r="I110" s="15">
        <f t="shared" si="24"/>
        <v>-39542.820000000254</v>
      </c>
      <c r="J110" s="33">
        <f t="shared" si="25"/>
        <v>-0.29554732971775954</v>
      </c>
      <c r="K110" s="15">
        <f t="shared" si="26"/>
        <v>94252.400000000009</v>
      </c>
      <c r="L110" s="15">
        <f t="shared" si="29"/>
        <v>-1213.0399999999936</v>
      </c>
      <c r="M110" s="15">
        <f t="shared" si="31"/>
        <v>5.24</v>
      </c>
      <c r="N110" s="15">
        <f t="shared" si="32"/>
        <v>0</v>
      </c>
      <c r="O110" s="15"/>
      <c r="P110" s="32">
        <f t="shared" si="33"/>
        <v>-2.8612749638205681</v>
      </c>
      <c r="Q110" s="31">
        <f t="shared" si="34"/>
        <v>-2733.2400000000052</v>
      </c>
      <c r="R110" s="35"/>
      <c r="S110" s="31">
        <f t="shared" si="42"/>
        <v>-8.9999999999999858E-2</v>
      </c>
      <c r="T110" s="31">
        <f t="shared" si="42"/>
        <v>400</v>
      </c>
      <c r="U110" s="31">
        <f t="shared" si="42"/>
        <v>-8.4893441544577897E-2</v>
      </c>
      <c r="V110" s="31">
        <f t="shared" si="43"/>
        <v>0.94326046160642252</v>
      </c>
      <c r="W110" s="31">
        <f t="shared" si="44"/>
        <v>0.44381027644846088</v>
      </c>
      <c r="X110" s="32">
        <f t="shared" si="40"/>
        <v>-9.2374646873721069</v>
      </c>
      <c r="Y110" s="32">
        <f t="shared" si="41"/>
        <v>6.3761897235515388</v>
      </c>
      <c r="Z110" s="38">
        <f t="shared" si="30"/>
        <v>-162792.31644464622</v>
      </c>
      <c r="AA110" s="31">
        <f>SUM(L$2:L110)-SUM(AB$2:AB110)</f>
        <v>-39542.820000000254</v>
      </c>
      <c r="AB110" s="44"/>
      <c r="AC110" s="40">
        <f t="shared" si="27"/>
        <v>-5795.1684149560497</v>
      </c>
      <c r="AD110" s="40">
        <f t="shared" si="28"/>
        <v>-19615.16841495605</v>
      </c>
    </row>
    <row r="111" spans="1:30" s="1" customFormat="1" hidden="1" x14ac:dyDescent="0.25">
      <c r="A111" s="9">
        <v>43832</v>
      </c>
      <c r="B111" s="18" t="s">
        <v>1122</v>
      </c>
      <c r="C111" s="15" t="s">
        <v>69</v>
      </c>
      <c r="D111" s="16">
        <v>400</v>
      </c>
      <c r="E111" s="15">
        <v>6.92</v>
      </c>
      <c r="F111" s="16">
        <f t="shared" si="45"/>
        <v>13420</v>
      </c>
      <c r="G111" s="17">
        <f t="shared" si="46"/>
        <v>9.7641749627421959</v>
      </c>
      <c r="H111" s="15">
        <f t="shared" si="47"/>
        <v>131035.22800000026</v>
      </c>
      <c r="I111" s="15">
        <f t="shared" si="24"/>
        <v>-38168.828000000271</v>
      </c>
      <c r="J111" s="33">
        <f t="shared" si="25"/>
        <v>-0.29128676755536453</v>
      </c>
      <c r="K111" s="15">
        <f t="shared" si="26"/>
        <v>92866.4</v>
      </c>
      <c r="L111" s="15">
        <f t="shared" si="29"/>
        <v>1373.9919999999838</v>
      </c>
      <c r="M111" s="15">
        <f t="shared" si="31"/>
        <v>5.24</v>
      </c>
      <c r="N111" s="15">
        <f t="shared" si="32"/>
        <v>2.7679999999999998</v>
      </c>
      <c r="O111" s="15"/>
      <c r="P111" s="32">
        <f t="shared" si="33"/>
        <v>-2.8441749627421959</v>
      </c>
      <c r="Q111" s="31">
        <f t="shared" si="34"/>
        <v>2759.9919999999984</v>
      </c>
      <c r="R111" s="35"/>
      <c r="S111" s="31">
        <f t="shared" si="42"/>
        <v>9.9999999999999645E-2</v>
      </c>
      <c r="T111" s="31">
        <f t="shared" si="42"/>
        <v>-400</v>
      </c>
      <c r="U111" s="31">
        <f t="shared" si="42"/>
        <v>8.2899998921627471E-2</v>
      </c>
      <c r="V111" s="31">
        <f t="shared" si="43"/>
        <v>0.82899998921627771</v>
      </c>
      <c r="W111" s="31">
        <f t="shared" si="44"/>
        <v>0.49782463137573757</v>
      </c>
      <c r="X111" s="32">
        <f t="shared" si="40"/>
        <v>-9.2663503313664588</v>
      </c>
      <c r="Y111" s="32">
        <f t="shared" si="41"/>
        <v>6.4221753686242629</v>
      </c>
      <c r="Z111" s="38">
        <f t="shared" si="30"/>
        <v>161881.78738925056</v>
      </c>
      <c r="AA111" s="31">
        <f>SUM(L$2:L111)-SUM(AB$2:AB111)</f>
        <v>-38168.828000000271</v>
      </c>
      <c r="AB111" s="44"/>
      <c r="AC111" s="40">
        <f t="shared" si="27"/>
        <v>-5512.9687263006181</v>
      </c>
      <c r="AD111" s="40">
        <f t="shared" si="28"/>
        <v>-18932.96872630062</v>
      </c>
    </row>
    <row r="112" spans="1:30" s="1" customFormat="1" hidden="1" x14ac:dyDescent="0.25">
      <c r="A112" s="9">
        <v>43833</v>
      </c>
      <c r="B112" s="18" t="s">
        <v>1123</v>
      </c>
      <c r="C112" s="15" t="s">
        <v>69</v>
      </c>
      <c r="D112" s="16">
        <v>400</v>
      </c>
      <c r="E112" s="15">
        <v>7.04</v>
      </c>
      <c r="F112" s="16">
        <f t="shared" si="45"/>
        <v>13020</v>
      </c>
      <c r="G112" s="17">
        <f t="shared" si="46"/>
        <v>9.8484857142857347</v>
      </c>
      <c r="H112" s="15">
        <f t="shared" si="47"/>
        <v>128227.28400000028</v>
      </c>
      <c r="I112" s="15">
        <f t="shared" si="24"/>
        <v>-36566.484000000273</v>
      </c>
      <c r="J112" s="33">
        <f t="shared" si="25"/>
        <v>-0.28516929361149213</v>
      </c>
      <c r="K112" s="15">
        <f t="shared" si="26"/>
        <v>91660.800000000003</v>
      </c>
      <c r="L112" s="15">
        <f t="shared" si="29"/>
        <v>1602.3439999999973</v>
      </c>
      <c r="M112" s="15">
        <f t="shared" si="31"/>
        <v>5.24</v>
      </c>
      <c r="N112" s="15">
        <f t="shared" si="32"/>
        <v>2.8159999999999998</v>
      </c>
      <c r="O112" s="15"/>
      <c r="P112" s="32">
        <f t="shared" si="33"/>
        <v>-2.8084857142857347</v>
      </c>
      <c r="Q112" s="31">
        <f t="shared" si="34"/>
        <v>2807.9439999999886</v>
      </c>
      <c r="R112" s="35"/>
      <c r="S112" s="31">
        <f t="shared" si="42"/>
        <v>0.12000000000000011</v>
      </c>
      <c r="T112" s="31">
        <f t="shared" si="42"/>
        <v>-400</v>
      </c>
      <c r="U112" s="31">
        <f t="shared" si="42"/>
        <v>8.4310751543538842E-2</v>
      </c>
      <c r="V112" s="31">
        <f t="shared" si="43"/>
        <v>0.70258959619615635</v>
      </c>
      <c r="W112" s="31">
        <f t="shared" si="44"/>
        <v>0.57064670805400819</v>
      </c>
      <c r="X112" s="32">
        <f t="shared" si="40"/>
        <v>-9.2778390062317264</v>
      </c>
      <c r="Y112" s="32">
        <f t="shared" si="41"/>
        <v>6.4693532919459917</v>
      </c>
      <c r="Z112" s="38">
        <f t="shared" si="30"/>
        <v>154428.70288347924</v>
      </c>
      <c r="AA112" s="31">
        <f>SUM(L$2:L112)-SUM(AB$2:AB112)</f>
        <v>-36566.484000000273</v>
      </c>
      <c r="AB112" s="44"/>
      <c r="AC112" s="40">
        <f t="shared" si="27"/>
        <v>-5191.505789488675</v>
      </c>
      <c r="AD112" s="40">
        <f t="shared" si="28"/>
        <v>-18211.505789488674</v>
      </c>
    </row>
    <row r="113" spans="1:30" s="1" customFormat="1" hidden="1" x14ac:dyDescent="0.25">
      <c r="A113" s="9">
        <v>43850</v>
      </c>
      <c r="B113" s="18"/>
      <c r="C113" s="323" t="s">
        <v>1115</v>
      </c>
      <c r="D113" s="16">
        <v>400</v>
      </c>
      <c r="E113" s="15">
        <v>6.72</v>
      </c>
      <c r="F113" s="16">
        <f t="shared" si="45"/>
        <v>13420</v>
      </c>
      <c r="G113" s="17">
        <f t="shared" si="46"/>
        <v>9.7556277198211827</v>
      </c>
      <c r="H113" s="15">
        <f t="shared" si="47"/>
        <v>130920.52400000028</v>
      </c>
      <c r="I113" s="15">
        <f t="shared" si="24"/>
        <v>-40738.124000000287</v>
      </c>
      <c r="J113" s="33">
        <f t="shared" si="25"/>
        <v>-0.31116682667723045</v>
      </c>
      <c r="K113" s="15">
        <f t="shared" si="26"/>
        <v>90182.399999999994</v>
      </c>
      <c r="L113" s="15">
        <f t="shared" si="29"/>
        <v>-4171.640000000014</v>
      </c>
      <c r="M113" s="15">
        <f t="shared" si="31"/>
        <v>5.24</v>
      </c>
      <c r="N113" s="15">
        <f t="shared" si="32"/>
        <v>0</v>
      </c>
      <c r="O113" s="15"/>
      <c r="P113" s="32">
        <f t="shared" si="33"/>
        <v>-3.035627719821183</v>
      </c>
      <c r="Q113" s="31">
        <f t="shared" si="34"/>
        <v>-2693.2400000000052</v>
      </c>
      <c r="R113" s="35"/>
      <c r="S113" s="31">
        <f t="shared" si="42"/>
        <v>-0.32000000000000028</v>
      </c>
      <c r="T113" s="31">
        <f t="shared" si="42"/>
        <v>400</v>
      </c>
      <c r="U113" s="31">
        <f t="shared" si="42"/>
        <v>-9.2857994464552007E-2</v>
      </c>
      <c r="V113" s="31">
        <f t="shared" si="43"/>
        <v>0.29018123270172475</v>
      </c>
      <c r="W113" s="31">
        <f t="shared" si="44"/>
        <v>1.5489299134128431</v>
      </c>
      <c r="X113" s="32">
        <f t="shared" si="40"/>
        <v>-8.2066978064083393</v>
      </c>
      <c r="Y113" s="32">
        <f t="shared" si="41"/>
        <v>5.1710700865871564</v>
      </c>
      <c r="Z113" s="38">
        <f t="shared" si="30"/>
        <v>-144521.75149144544</v>
      </c>
      <c r="AA113" s="31">
        <f>SUM(L$2:L113)-SUM(AB$2:AB113)</f>
        <v>-40738.124000000287</v>
      </c>
      <c r="AB113" s="44"/>
      <c r="AC113" s="40">
        <f t="shared" si="27"/>
        <v>-6059.1897229167098</v>
      </c>
      <c r="AD113" s="40">
        <f t="shared" si="28"/>
        <v>-19479.189722916708</v>
      </c>
    </row>
    <row r="114" spans="1:30" s="1" customFormat="1" hidden="1" x14ac:dyDescent="0.25">
      <c r="A114" s="9">
        <v>43852</v>
      </c>
      <c r="B114" s="18"/>
      <c r="C114" s="15" t="s">
        <v>63</v>
      </c>
      <c r="D114" s="163">
        <v>400</v>
      </c>
      <c r="E114" s="15">
        <v>6.61</v>
      </c>
      <c r="F114" s="16">
        <f t="shared" si="45"/>
        <v>13820</v>
      </c>
      <c r="G114" s="17">
        <f t="shared" si="46"/>
        <v>9.6649612156295408</v>
      </c>
      <c r="H114" s="15">
        <f t="shared" si="47"/>
        <v>133569.76400000026</v>
      </c>
      <c r="I114" s="15">
        <f t="shared" si="24"/>
        <v>-42219.564000000246</v>
      </c>
      <c r="J114" s="33">
        <f t="shared" si="25"/>
        <v>-0.31608623640302436</v>
      </c>
      <c r="K114" s="15">
        <f t="shared" si="26"/>
        <v>91350.200000000012</v>
      </c>
      <c r="L114" s="15">
        <f t="shared" si="29"/>
        <v>-1481.4399999999587</v>
      </c>
      <c r="M114" s="15">
        <f t="shared" si="31"/>
        <v>5.24</v>
      </c>
      <c r="N114" s="15">
        <f t="shared" si="32"/>
        <v>0</v>
      </c>
      <c r="O114" s="15"/>
      <c r="P114" s="32">
        <f t="shared" si="33"/>
        <v>-3.0549612156295405</v>
      </c>
      <c r="Q114" s="31">
        <f t="shared" si="34"/>
        <v>-2649.2399999999761</v>
      </c>
      <c r="R114" s="35"/>
      <c r="S114" s="31">
        <f t="shared" si="42"/>
        <v>-0.10999999999999943</v>
      </c>
      <c r="T114" s="31">
        <f t="shared" si="42"/>
        <v>400</v>
      </c>
      <c r="U114" s="31">
        <f t="shared" si="42"/>
        <v>-9.0666504191641906E-2</v>
      </c>
      <c r="V114" s="31">
        <f t="shared" si="43"/>
        <v>0.8242409471967489</v>
      </c>
      <c r="W114" s="31">
        <f t="shared" si="44"/>
        <v>0.55919433497907778</v>
      </c>
      <c r="X114" s="32">
        <f t="shared" si="40"/>
        <v>-9.1057668806504637</v>
      </c>
      <c r="Y114" s="32">
        <f t="shared" si="41"/>
        <v>6.0508056650209232</v>
      </c>
      <c r="Z114" s="38">
        <f t="shared" si="30"/>
        <v>-152426.74373756209</v>
      </c>
      <c r="AA114" s="31">
        <f>SUM(L$2:L114)-SUM(AB$2:AB114)</f>
        <v>-42219.564000000246</v>
      </c>
      <c r="AB114" s="44"/>
      <c r="AC114" s="40">
        <f t="shared" si="27"/>
        <v>-6384.0324081694771</v>
      </c>
      <c r="AD114" s="40">
        <f t="shared" si="28"/>
        <v>-20204.032408169478</v>
      </c>
    </row>
    <row r="115" spans="1:30" s="1" customFormat="1" hidden="1" x14ac:dyDescent="0.25">
      <c r="A115" s="9">
        <v>43853</v>
      </c>
      <c r="B115" s="18"/>
      <c r="C115" s="323" t="s">
        <v>1115</v>
      </c>
      <c r="D115" s="16">
        <v>400</v>
      </c>
      <c r="E115" s="15">
        <v>6.44</v>
      </c>
      <c r="F115" s="16">
        <f t="shared" si="45"/>
        <v>14220</v>
      </c>
      <c r="G115" s="17">
        <f t="shared" si="46"/>
        <v>9.5746135021097221</v>
      </c>
      <c r="H115" s="15">
        <f t="shared" si="47"/>
        <v>136151.00400000025</v>
      </c>
      <c r="I115" s="15">
        <f t="shared" si="24"/>
        <v>-44574.204000000245</v>
      </c>
      <c r="J115" s="33">
        <f t="shared" si="25"/>
        <v>-0.32738799340767372</v>
      </c>
      <c r="K115" s="15">
        <f t="shared" si="26"/>
        <v>91576.8</v>
      </c>
      <c r="L115" s="15">
        <f t="shared" si="29"/>
        <v>-2354.6399999999994</v>
      </c>
      <c r="M115" s="15">
        <f t="shared" si="31"/>
        <v>5.24</v>
      </c>
      <c r="N115" s="15">
        <f t="shared" si="32"/>
        <v>0</v>
      </c>
      <c r="O115" s="15"/>
      <c r="P115" s="32">
        <f t="shared" si="33"/>
        <v>-3.1346135021097217</v>
      </c>
      <c r="Q115" s="31">
        <f t="shared" si="34"/>
        <v>-2581.2399999999907</v>
      </c>
      <c r="R115" s="35"/>
      <c r="S115" s="31">
        <f t="shared" si="42"/>
        <v>-0.16999999999999993</v>
      </c>
      <c r="T115" s="31">
        <f t="shared" si="42"/>
        <v>400</v>
      </c>
      <c r="U115" s="31">
        <f t="shared" si="42"/>
        <v>-9.034771351981874E-2</v>
      </c>
      <c r="V115" s="31">
        <f t="shared" si="43"/>
        <v>0.53145713835187514</v>
      </c>
      <c r="W115" s="31">
        <f t="shared" si="44"/>
        <v>0.91221273496459376</v>
      </c>
      <c r="X115" s="32">
        <f t="shared" si="40"/>
        <v>-8.6624007671451277</v>
      </c>
      <c r="Y115" s="32">
        <f t="shared" si="41"/>
        <v>5.5277872650354061</v>
      </c>
      <c r="Z115" s="38">
        <f t="shared" si="30"/>
        <v>-157391.91890983153</v>
      </c>
      <c r="AA115" s="31">
        <f>SUM(L$2:L115)-SUM(AB$2:AB115)</f>
        <v>-44574.204000000245</v>
      </c>
      <c r="AB115" s="44"/>
      <c r="AC115" s="40">
        <f t="shared" si="27"/>
        <v>-6917.9995183230194</v>
      </c>
      <c r="AD115" s="40">
        <f t="shared" si="28"/>
        <v>-21137.99951832302</v>
      </c>
    </row>
    <row r="116" spans="1:30" s="1" customFormat="1" hidden="1" x14ac:dyDescent="0.25">
      <c r="A116" s="9">
        <v>43864</v>
      </c>
      <c r="B116" s="18"/>
      <c r="C116" s="323" t="s">
        <v>931</v>
      </c>
      <c r="D116" s="16">
        <v>500</v>
      </c>
      <c r="E116" s="15">
        <v>5.81</v>
      </c>
      <c r="F116" s="16">
        <f t="shared" si="45"/>
        <v>14720</v>
      </c>
      <c r="G116" s="17">
        <f t="shared" si="46"/>
        <v>9.4470994565217552</v>
      </c>
      <c r="H116" s="15">
        <f t="shared" si="47"/>
        <v>139061.30400000024</v>
      </c>
      <c r="I116" s="15">
        <f t="shared" si="24"/>
        <v>-53538.104000000239</v>
      </c>
      <c r="J116" s="33">
        <f t="shared" si="25"/>
        <v>-0.38499641855796313</v>
      </c>
      <c r="K116" s="15">
        <f t="shared" si="26"/>
        <v>85523.199999999997</v>
      </c>
      <c r="L116" s="15">
        <f t="shared" si="29"/>
        <v>-8963.8999999999942</v>
      </c>
      <c r="M116" s="15">
        <f t="shared" si="31"/>
        <v>5.3</v>
      </c>
      <c r="N116" s="15">
        <f t="shared" si="32"/>
        <v>0</v>
      </c>
      <c r="O116" s="15"/>
      <c r="P116" s="32">
        <f t="shared" si="33"/>
        <v>-3.6370994565217556</v>
      </c>
      <c r="Q116" s="31">
        <f t="shared" si="34"/>
        <v>-2910.2999999999884</v>
      </c>
      <c r="R116" s="35"/>
      <c r="S116" s="31">
        <f t="shared" si="42"/>
        <v>-0.63000000000000078</v>
      </c>
      <c r="T116" s="31">
        <f t="shared" si="42"/>
        <v>500</v>
      </c>
      <c r="U116" s="31">
        <f t="shared" si="42"/>
        <v>-0.12751404558796686</v>
      </c>
      <c r="V116" s="31">
        <f t="shared" si="43"/>
        <v>0.20240324696502651</v>
      </c>
      <c r="W116" s="31">
        <f t="shared" si="44"/>
        <v>3.0800604748651446</v>
      </c>
      <c r="X116" s="32">
        <f t="shared" si="40"/>
        <v>-6.3670389816566111</v>
      </c>
      <c r="Y116" s="32">
        <f t="shared" si="41"/>
        <v>2.7299395251348555</v>
      </c>
      <c r="Z116" s="38">
        <f t="shared" si="30"/>
        <v>-115438.26354286014</v>
      </c>
      <c r="AA116" s="31">
        <f>SUM(L$2:L116)-SUM(AB$2:AB116)</f>
        <v>-53538.104000000239</v>
      </c>
      <c r="AB116" s="44"/>
      <c r="AC116" s="40">
        <f t="shared" si="27"/>
        <v>-9210.2125555938474</v>
      </c>
      <c r="AD116" s="40">
        <f t="shared" si="28"/>
        <v>-23930.212555593847</v>
      </c>
    </row>
    <row r="117" spans="1:30" s="1" customFormat="1" hidden="1" x14ac:dyDescent="0.25">
      <c r="A117" s="9">
        <v>43865</v>
      </c>
      <c r="B117" s="18"/>
      <c r="C117" s="323" t="s">
        <v>1109</v>
      </c>
      <c r="D117" s="16">
        <v>500</v>
      </c>
      <c r="E117" s="15">
        <v>5.64</v>
      </c>
      <c r="F117" s="16">
        <f t="shared" si="45"/>
        <v>15220</v>
      </c>
      <c r="G117" s="17">
        <f t="shared" si="46"/>
        <v>9.3223787122207771</v>
      </c>
      <c r="H117" s="15">
        <f t="shared" si="47"/>
        <v>141886.60400000022</v>
      </c>
      <c r="I117" s="15">
        <f t="shared" si="24"/>
        <v>-56045.804000000237</v>
      </c>
      <c r="J117" s="33">
        <f t="shared" si="25"/>
        <v>-0.39500419644972362</v>
      </c>
      <c r="K117" s="15">
        <f t="shared" si="26"/>
        <v>85840.799999999988</v>
      </c>
      <c r="L117" s="15">
        <f t="shared" si="29"/>
        <v>-2507.6999999999971</v>
      </c>
      <c r="M117" s="15">
        <f t="shared" si="31"/>
        <v>5.3</v>
      </c>
      <c r="N117" s="15">
        <f t="shared" si="32"/>
        <v>0</v>
      </c>
      <c r="O117" s="15"/>
      <c r="P117" s="32">
        <f t="shared" si="33"/>
        <v>-3.6823787122207774</v>
      </c>
      <c r="Q117" s="31">
        <f t="shared" si="34"/>
        <v>-2825.2999999999884</v>
      </c>
      <c r="R117" s="35"/>
      <c r="S117" s="31">
        <f t="shared" si="42"/>
        <v>-0.16999999999999993</v>
      </c>
      <c r="T117" s="31">
        <f t="shared" si="42"/>
        <v>500</v>
      </c>
      <c r="U117" s="31">
        <f t="shared" si="42"/>
        <v>-0.12472074430097813</v>
      </c>
      <c r="V117" s="31">
        <f t="shared" si="43"/>
        <v>0.73365143706457747</v>
      </c>
      <c r="W117" s="31">
        <f t="shared" si="44"/>
        <v>0.88758715888578466</v>
      </c>
      <c r="X117" s="32">
        <f t="shared" si="40"/>
        <v>-8.4347915533349926</v>
      </c>
      <c r="Y117" s="32">
        <f t="shared" si="41"/>
        <v>4.7524128411142152</v>
      </c>
      <c r="Z117" s="38">
        <f t="shared" si="30"/>
        <v>-122032.6264512249</v>
      </c>
      <c r="AA117" s="31">
        <f>SUM(L$2:L117)-SUM(AB$2:AB117)</f>
        <v>-56045.804000000237</v>
      </c>
      <c r="AB117" s="44"/>
      <c r="AC117" s="40">
        <f t="shared" si="27"/>
        <v>-9932.2306911347951</v>
      </c>
      <c r="AD117" s="40">
        <f t="shared" si="28"/>
        <v>-25152.230691134795</v>
      </c>
    </row>
    <row r="118" spans="1:30" s="1" customFormat="1" hidden="1" x14ac:dyDescent="0.25">
      <c r="A118" s="9">
        <v>43878</v>
      </c>
      <c r="B118" s="18" t="s">
        <v>1081</v>
      </c>
      <c r="C118" s="15" t="s">
        <v>69</v>
      </c>
      <c r="D118" s="16">
        <v>400</v>
      </c>
      <c r="E118" s="15">
        <v>5.88</v>
      </c>
      <c r="F118" s="16">
        <f t="shared" si="45"/>
        <v>14820</v>
      </c>
      <c r="G118" s="17">
        <f t="shared" si="46"/>
        <v>9.4158026990553463</v>
      </c>
      <c r="H118" s="15">
        <f t="shared" si="47"/>
        <v>139542.19600000023</v>
      </c>
      <c r="I118" s="15">
        <f t="shared" si="24"/>
        <v>-52400.596000000238</v>
      </c>
      <c r="J118" s="33">
        <f t="shared" si="25"/>
        <v>-0.37551792577494014</v>
      </c>
      <c r="K118" s="15">
        <f t="shared" si="26"/>
        <v>87141.599999999991</v>
      </c>
      <c r="L118" s="15">
        <f t="shared" si="29"/>
        <v>3645.2079999999987</v>
      </c>
      <c r="M118" s="15">
        <f t="shared" si="31"/>
        <v>5.24</v>
      </c>
      <c r="N118" s="15">
        <f t="shared" si="32"/>
        <v>2.3519999999999999</v>
      </c>
      <c r="O118" s="15"/>
      <c r="P118" s="32">
        <f t="shared" si="33"/>
        <v>-3.5358026990553464</v>
      </c>
      <c r="Q118" s="31">
        <f t="shared" si="34"/>
        <v>2344.4079999999958</v>
      </c>
      <c r="R118" s="35"/>
      <c r="S118" s="31">
        <f t="shared" si="42"/>
        <v>0.24000000000000021</v>
      </c>
      <c r="T118" s="31">
        <f t="shared" si="42"/>
        <v>-400</v>
      </c>
      <c r="U118" s="31">
        <f t="shared" si="42"/>
        <v>9.3423986834569206E-2</v>
      </c>
      <c r="V118" s="31">
        <f t="shared" si="43"/>
        <v>0.38926661181070465</v>
      </c>
      <c r="W118" s="31">
        <f t="shared" si="44"/>
        <v>1.5548522270867551</v>
      </c>
      <c r="X118" s="32">
        <f t="shared" si="40"/>
        <v>-7.8609504719685912</v>
      </c>
      <c r="Y118" s="32">
        <f t="shared" si="41"/>
        <v>4.3251477729132448</v>
      </c>
      <c r="Z118" s="38">
        <f t="shared" si="30"/>
        <v>158631.63735714424</v>
      </c>
      <c r="AA118" s="31">
        <f>SUM(L$2:L118)-SUM(AB$2:AB118)</f>
        <v>-52400.596000000238</v>
      </c>
      <c r="AB118" s="44"/>
      <c r="AC118" s="40">
        <f t="shared" si="27"/>
        <v>-8907.2101534014018</v>
      </c>
      <c r="AD118" s="40">
        <f t="shared" si="28"/>
        <v>-23727.2101534014</v>
      </c>
    </row>
    <row r="119" spans="1:30" s="1" customFormat="1" hidden="1" x14ac:dyDescent="0.25">
      <c r="A119" s="9">
        <v>43880</v>
      </c>
      <c r="B119" s="18" t="s">
        <v>1124</v>
      </c>
      <c r="C119" s="15" t="s">
        <v>69</v>
      </c>
      <c r="D119" s="16">
        <v>400</v>
      </c>
      <c r="E119" s="15">
        <v>6</v>
      </c>
      <c r="F119" s="16">
        <f t="shared" si="45"/>
        <v>14420</v>
      </c>
      <c r="G119" s="17">
        <f t="shared" si="46"/>
        <v>9.5110843273231769</v>
      </c>
      <c r="H119" s="15">
        <f t="shared" si="47"/>
        <v>137149.83600000021</v>
      </c>
      <c r="I119" s="15">
        <f t="shared" si="24"/>
        <v>-50629.836000000214</v>
      </c>
      <c r="J119" s="33">
        <f t="shared" si="25"/>
        <v>-0.36915710201797203</v>
      </c>
      <c r="K119" s="15">
        <f t="shared" si="26"/>
        <v>86520</v>
      </c>
      <c r="L119" s="15">
        <f t="shared" si="29"/>
        <v>1770.7600000000239</v>
      </c>
      <c r="M119" s="15">
        <f t="shared" si="31"/>
        <v>5.24</v>
      </c>
      <c r="N119" s="15">
        <f t="shared" si="32"/>
        <v>2.4</v>
      </c>
      <c r="O119" s="15"/>
      <c r="P119" s="32">
        <f t="shared" si="33"/>
        <v>-3.5110843273231769</v>
      </c>
      <c r="Q119" s="31">
        <f t="shared" si="34"/>
        <v>2392.3600000000151</v>
      </c>
      <c r="R119" s="35"/>
      <c r="S119" s="31">
        <f t="shared" si="42"/>
        <v>0.12000000000000011</v>
      </c>
      <c r="T119" s="31">
        <f t="shared" si="42"/>
        <v>-400</v>
      </c>
      <c r="U119" s="31">
        <f t="shared" si="42"/>
        <v>9.5281628267830598E-2</v>
      </c>
      <c r="V119" s="31">
        <f t="shared" si="43"/>
        <v>0.79401356889858765</v>
      </c>
      <c r="W119" s="31">
        <f t="shared" si="44"/>
        <v>0.74017288367971901</v>
      </c>
      <c r="X119" s="32">
        <f t="shared" si="40"/>
        <v>-8.7709114436434579</v>
      </c>
      <c r="Y119" s="32">
        <f t="shared" si="41"/>
        <v>5.259827116320281</v>
      </c>
      <c r="Z119" s="38">
        <f t="shared" si="30"/>
        <v>151340.82259243407</v>
      </c>
      <c r="AA119" s="31">
        <f>SUM(L$2:L119)-SUM(AB$2:AB119)</f>
        <v>-50629.836000000214</v>
      </c>
      <c r="AB119" s="44"/>
      <c r="AC119" s="40">
        <f t="shared" si="27"/>
        <v>-8434.086847000035</v>
      </c>
      <c r="AD119" s="40">
        <f t="shared" si="28"/>
        <v>-22854.086847000035</v>
      </c>
    </row>
    <row r="120" spans="1:30" s="1" customFormat="1" hidden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45"/>
        <v>14020</v>
      </c>
      <c r="G120" s="17">
        <f t="shared" si="46"/>
        <v>9.6049623395149943</v>
      </c>
      <c r="H120" s="15">
        <f t="shared" si="47"/>
        <v>134661.57200000022</v>
      </c>
      <c r="I120" s="15">
        <f t="shared" si="24"/>
        <v>-47176.772000000215</v>
      </c>
      <c r="J120" s="33">
        <f t="shared" si="25"/>
        <v>-0.35033581815011144</v>
      </c>
      <c r="K120" s="15">
        <f t="shared" si="26"/>
        <v>87484.800000000003</v>
      </c>
      <c r="L120" s="15">
        <f t="shared" si="29"/>
        <v>3453.0639999999985</v>
      </c>
      <c r="M120" s="15">
        <f t="shared" si="31"/>
        <v>5.24</v>
      </c>
      <c r="N120" s="15">
        <f t="shared" si="32"/>
        <v>2.496</v>
      </c>
      <c r="O120" s="15"/>
      <c r="P120" s="32">
        <f t="shared" si="33"/>
        <v>-3.3649623395149941</v>
      </c>
      <c r="Q120" s="31">
        <f t="shared" si="34"/>
        <v>2488.2639999999956</v>
      </c>
      <c r="R120" s="35"/>
      <c r="S120" s="31">
        <f t="shared" si="42"/>
        <v>0.24000000000000021</v>
      </c>
      <c r="T120" s="31">
        <f t="shared" si="42"/>
        <v>-400</v>
      </c>
      <c r="U120" s="31">
        <f t="shared" si="42"/>
        <v>9.3878012191817461E-2</v>
      </c>
      <c r="V120" s="31">
        <f t="shared" si="43"/>
        <v>0.39115838413257242</v>
      </c>
      <c r="W120" s="31">
        <f t="shared" si="44"/>
        <v>1.3877402076307035</v>
      </c>
      <c r="X120" s="32">
        <f t="shared" si="40"/>
        <v>-8.2172221318842915</v>
      </c>
      <c r="Y120" s="32">
        <f t="shared" si="41"/>
        <v>4.8522597923692974</v>
      </c>
      <c r="Z120" s="38">
        <f t="shared" si="30"/>
        <v>149342.74461791388</v>
      </c>
      <c r="AA120" s="31">
        <f>SUM(L$2:L120)-SUM(AB$2:AB120)</f>
        <v>-47176.772000000215</v>
      </c>
      <c r="AB120" s="44"/>
      <c r="AC120" s="40">
        <f t="shared" si="27"/>
        <v>-7556.5999381410602</v>
      </c>
      <c r="AD120" s="40">
        <f t="shared" si="28"/>
        <v>-21576.599938141058</v>
      </c>
    </row>
    <row r="121" spans="1:30" s="1" customFormat="1" hidden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45"/>
        <v>13620</v>
      </c>
      <c r="G121" s="17">
        <f t="shared" si="46"/>
        <v>9.6973130690161682</v>
      </c>
      <c r="H121" s="15">
        <f t="shared" si="47"/>
        <v>132077.40400000021</v>
      </c>
      <c r="I121" s="15">
        <f t="shared" si="24"/>
        <v>-43819.804000000207</v>
      </c>
      <c r="J121" s="33">
        <f t="shared" si="25"/>
        <v>-0.33177366205653264</v>
      </c>
      <c r="K121" s="15">
        <f t="shared" si="26"/>
        <v>88257.600000000006</v>
      </c>
      <c r="L121" s="15">
        <f t="shared" si="29"/>
        <v>3356.968000000008</v>
      </c>
      <c r="M121" s="15">
        <f t="shared" si="31"/>
        <v>5.24</v>
      </c>
      <c r="N121" s="15">
        <f t="shared" si="32"/>
        <v>2.5920000000000001</v>
      </c>
      <c r="O121" s="15"/>
      <c r="P121" s="32">
        <f t="shared" si="33"/>
        <v>-3.2173130690161678</v>
      </c>
      <c r="Q121" s="31">
        <f t="shared" si="34"/>
        <v>2584.1680000000051</v>
      </c>
      <c r="R121" s="35"/>
      <c r="S121" s="31">
        <f t="shared" si="42"/>
        <v>0.24000000000000021</v>
      </c>
      <c r="T121" s="31">
        <f t="shared" si="42"/>
        <v>-400</v>
      </c>
      <c r="U121" s="31">
        <f t="shared" si="42"/>
        <v>9.2350729501173845E-2</v>
      </c>
      <c r="V121" s="31">
        <f t="shared" si="43"/>
        <v>0.38479470625489071</v>
      </c>
      <c r="W121" s="31">
        <f t="shared" si="44"/>
        <v>1.2990517644363684</v>
      </c>
      <c r="X121" s="32">
        <f t="shared" si="40"/>
        <v>-8.3982613045797994</v>
      </c>
      <c r="Y121" s="32">
        <f t="shared" si="41"/>
        <v>5.1809482355636316</v>
      </c>
      <c r="Z121" s="38">
        <f t="shared" si="30"/>
        <v>147481.23889835522</v>
      </c>
      <c r="AA121" s="31">
        <f>SUM(L$2:L121)-SUM(AB$2:AB121)</f>
        <v>-43819.804000000207</v>
      </c>
      <c r="AB121" s="44"/>
      <c r="AC121" s="40">
        <f t="shared" si="27"/>
        <v>-6758.9342743827483</v>
      </c>
      <c r="AD121" s="40">
        <f t="shared" si="28"/>
        <v>-20378.934274382747</v>
      </c>
    </row>
    <row r="122" spans="1:30" s="1" customFormat="1" hidden="1" x14ac:dyDescent="0.25">
      <c r="A122" s="9">
        <v>43894</v>
      </c>
      <c r="B122" s="20" t="s">
        <v>1040</v>
      </c>
      <c r="C122" s="15" t="s">
        <v>69</v>
      </c>
      <c r="D122" s="16">
        <v>400</v>
      </c>
      <c r="E122" s="15">
        <v>6.73</v>
      </c>
      <c r="F122" s="16">
        <f t="shared" si="45"/>
        <v>13220</v>
      </c>
      <c r="G122" s="17">
        <f t="shared" si="46"/>
        <v>9.7876956127080348</v>
      </c>
      <c r="H122" s="15">
        <f t="shared" si="47"/>
        <v>129393.33600000021</v>
      </c>
      <c r="I122" s="15">
        <f t="shared" si="24"/>
        <v>-40422.736000000208</v>
      </c>
      <c r="J122" s="33">
        <f t="shared" si="25"/>
        <v>-0.31240199263430496</v>
      </c>
      <c r="K122" s="15">
        <f t="shared" si="26"/>
        <v>88970.6</v>
      </c>
      <c r="L122" s="15">
        <f t="shared" si="29"/>
        <v>3397.0679999999993</v>
      </c>
      <c r="M122" s="15">
        <f t="shared" si="31"/>
        <v>5.24</v>
      </c>
      <c r="N122" s="15">
        <f t="shared" si="32"/>
        <v>2.6920000000000002</v>
      </c>
      <c r="O122" s="15"/>
      <c r="P122" s="32">
        <f t="shared" si="33"/>
        <v>-3.0576956127080344</v>
      </c>
      <c r="Q122" s="31">
        <f t="shared" si="34"/>
        <v>2684.0679999999993</v>
      </c>
      <c r="R122" s="35"/>
      <c r="S122" s="31">
        <f t="shared" si="42"/>
        <v>0.25</v>
      </c>
      <c r="T122" s="31">
        <f t="shared" si="42"/>
        <v>-400</v>
      </c>
      <c r="U122" s="31">
        <f t="shared" si="42"/>
        <v>9.0382543691866601E-2</v>
      </c>
      <c r="V122" s="31">
        <f t="shared" si="43"/>
        <v>0.36153017476746641</v>
      </c>
      <c r="W122" s="31">
        <f t="shared" si="44"/>
        <v>1.2656415560261514</v>
      </c>
      <c r="X122" s="32">
        <f t="shared" si="40"/>
        <v>-8.522054056681883</v>
      </c>
      <c r="Y122" s="32">
        <f t="shared" si="41"/>
        <v>5.4643584439738486</v>
      </c>
      <c r="Z122" s="38">
        <f t="shared" si="30"/>
        <v>146267.18235625015</v>
      </c>
      <c r="AA122" s="31">
        <f>SUM(L$2:L122)-SUM(AB$2:AB122)</f>
        <v>-40422.736000000208</v>
      </c>
      <c r="AB122" s="44"/>
      <c r="AC122" s="40">
        <f t="shared" si="27"/>
        <v>-6003.3468992570888</v>
      </c>
      <c r="AD122" s="40">
        <f t="shared" si="28"/>
        <v>-19223.346899257089</v>
      </c>
    </row>
    <row r="123" spans="1:30" s="1" customFormat="1" hidden="1" x14ac:dyDescent="0.25">
      <c r="A123" s="9">
        <v>43894</v>
      </c>
      <c r="B123" s="300" t="s">
        <v>1125</v>
      </c>
      <c r="C123" s="15" t="s">
        <v>69</v>
      </c>
      <c r="D123" s="16">
        <v>400</v>
      </c>
      <c r="E123" s="15">
        <v>6.97</v>
      </c>
      <c r="F123" s="147">
        <f t="shared" si="45"/>
        <v>12820</v>
      </c>
      <c r="G123" s="288">
        <f t="shared" si="46"/>
        <v>9.8762374414976772</v>
      </c>
      <c r="H123" s="22">
        <f t="shared" si="47"/>
        <v>126613.36400000022</v>
      </c>
      <c r="I123" s="22">
        <f t="shared" si="24"/>
        <v>-37257.964000000225</v>
      </c>
      <c r="J123" s="289">
        <f t="shared" si="25"/>
        <v>-0.2942656511361641</v>
      </c>
      <c r="K123" s="22">
        <f t="shared" si="26"/>
        <v>89355.4</v>
      </c>
      <c r="L123" s="22">
        <f t="shared" si="29"/>
        <v>3164.7719999999827</v>
      </c>
      <c r="M123" s="22">
        <f t="shared" si="31"/>
        <v>5.24</v>
      </c>
      <c r="N123" s="22">
        <f t="shared" si="32"/>
        <v>2.7879999999999998</v>
      </c>
      <c r="O123" s="22"/>
      <c r="P123" s="288">
        <f t="shared" si="33"/>
        <v>-2.9062374414976775</v>
      </c>
      <c r="Q123" s="22">
        <f t="shared" si="34"/>
        <v>2779.9719999999943</v>
      </c>
      <c r="R123" s="290"/>
      <c r="S123" s="31">
        <f t="shared" si="42"/>
        <v>0.23999999999999932</v>
      </c>
      <c r="T123" s="31">
        <f t="shared" si="42"/>
        <v>-400</v>
      </c>
      <c r="U123" s="31">
        <f t="shared" si="42"/>
        <v>8.8541828789642452E-2</v>
      </c>
      <c r="V123" s="31">
        <f t="shared" si="43"/>
        <v>0.36892428662351123</v>
      </c>
      <c r="W123" s="31">
        <f t="shared" si="44"/>
        <v>1.1384186603318267</v>
      </c>
      <c r="X123" s="32">
        <f t="shared" si="40"/>
        <v>-8.737818781165851</v>
      </c>
      <c r="Y123" s="32">
        <f t="shared" si="41"/>
        <v>5.8315813396681735</v>
      </c>
      <c r="Z123" s="38">
        <f t="shared" si="30"/>
        <v>144790.32311900557</v>
      </c>
      <c r="AA123" s="31">
        <f>SUM(L$2:L123)-SUM(AB$2:AB123)</f>
        <v>-37257.964000000225</v>
      </c>
      <c r="AB123" s="44"/>
      <c r="AC123" s="40">
        <f t="shared" si="27"/>
        <v>-5342.8027285509652</v>
      </c>
      <c r="AD123" s="40">
        <f t="shared" si="28"/>
        <v>-18162.802728550967</v>
      </c>
    </row>
    <row r="124" spans="1:30" s="1" customFormat="1" hidden="1" x14ac:dyDescent="0.25">
      <c r="A124" s="9">
        <v>43895</v>
      </c>
      <c r="B124" s="300"/>
      <c r="C124" s="323" t="s">
        <v>1120</v>
      </c>
      <c r="D124" s="16">
        <v>400</v>
      </c>
      <c r="E124" s="15">
        <v>6.75</v>
      </c>
      <c r="F124" s="147">
        <f t="shared" si="45"/>
        <v>13220</v>
      </c>
      <c r="G124" s="288">
        <f t="shared" si="46"/>
        <v>9.7820426626323922</v>
      </c>
      <c r="H124" s="22">
        <f t="shared" si="47"/>
        <v>129318.60400000022</v>
      </c>
      <c r="I124" s="22">
        <f t="shared" si="24"/>
        <v>-40083.604000000225</v>
      </c>
      <c r="J124" s="289">
        <f t="shared" si="25"/>
        <v>-0.30996007349414439</v>
      </c>
      <c r="K124" s="22">
        <f t="shared" si="26"/>
        <v>89235</v>
      </c>
      <c r="L124" s="22">
        <f t="shared" si="29"/>
        <v>-2825.6399999999994</v>
      </c>
      <c r="M124" s="22">
        <f t="shared" si="31"/>
        <v>5.24</v>
      </c>
      <c r="N124" s="22">
        <f t="shared" si="32"/>
        <v>0</v>
      </c>
      <c r="O124" s="22"/>
      <c r="P124" s="288">
        <f t="shared" si="33"/>
        <v>-3.0320426626323922</v>
      </c>
      <c r="Q124" s="22">
        <f t="shared" si="34"/>
        <v>-2705.2400000000052</v>
      </c>
      <c r="R124" s="290"/>
      <c r="S124" s="31">
        <f t="shared" si="42"/>
        <v>-0.21999999999999975</v>
      </c>
      <c r="T124" s="31">
        <f t="shared" si="42"/>
        <v>400</v>
      </c>
      <c r="U124" s="31">
        <f t="shared" si="42"/>
        <v>-9.4194778865285045E-2</v>
      </c>
      <c r="V124" s="31">
        <f t="shared" si="43"/>
        <v>0.42815808575129616</v>
      </c>
      <c r="W124" s="31">
        <f t="shared" si="44"/>
        <v>1.0445062175629496</v>
      </c>
      <c r="X124" s="32">
        <f t="shared" si="40"/>
        <v>-8.737536445069443</v>
      </c>
      <c r="Y124" s="32">
        <f t="shared" si="41"/>
        <v>5.7054937824370509</v>
      </c>
      <c r="Z124" s="38">
        <f t="shared" si="30"/>
        <v>-140347.48166782051</v>
      </c>
      <c r="AA124" s="31">
        <f>SUM(L$2:L124)-SUM(AB$2:AB124)</f>
        <v>-40083.604000000225</v>
      </c>
      <c r="AB124" s="44"/>
      <c r="AC124" s="40">
        <f t="shared" si="27"/>
        <v>-5935.3425478518857</v>
      </c>
      <c r="AD124" s="40">
        <f t="shared" si="28"/>
        <v>-19155.342547851884</v>
      </c>
    </row>
    <row r="125" spans="1:30" s="1" customFormat="1" hidden="1" x14ac:dyDescent="0.25">
      <c r="A125" s="9">
        <v>43896</v>
      </c>
      <c r="B125" s="300" t="s">
        <v>1126</v>
      </c>
      <c r="C125" s="15" t="s">
        <v>69</v>
      </c>
      <c r="D125" s="16">
        <v>400</v>
      </c>
      <c r="E125" s="15">
        <v>7.1</v>
      </c>
      <c r="F125" s="147">
        <f t="shared" si="45"/>
        <v>12820</v>
      </c>
      <c r="G125" s="288">
        <f t="shared" si="46"/>
        <v>9.8663560062402667</v>
      </c>
      <c r="H125" s="22">
        <f t="shared" si="47"/>
        <v>126486.68400000023</v>
      </c>
      <c r="I125" s="22">
        <f t="shared" si="24"/>
        <v>-35464.684000000227</v>
      </c>
      <c r="J125" s="289">
        <f t="shared" si="25"/>
        <v>-0.28038274764164234</v>
      </c>
      <c r="K125" s="22">
        <f t="shared" si="26"/>
        <v>91022</v>
      </c>
      <c r="L125" s="22">
        <f t="shared" si="29"/>
        <v>4618.9199999999983</v>
      </c>
      <c r="M125" s="22">
        <f t="shared" si="31"/>
        <v>5.24</v>
      </c>
      <c r="N125" s="22">
        <f t="shared" si="32"/>
        <v>2.84</v>
      </c>
      <c r="O125" s="22"/>
      <c r="P125" s="288">
        <f t="shared" si="33"/>
        <v>-2.766356006240267</v>
      </c>
      <c r="Q125" s="22">
        <f t="shared" si="34"/>
        <v>2831.9199999999983</v>
      </c>
      <c r="R125" s="290"/>
      <c r="S125" s="31">
        <f t="shared" si="42"/>
        <v>0.34999999999999964</v>
      </c>
      <c r="T125" s="31">
        <f t="shared" si="42"/>
        <v>-400</v>
      </c>
      <c r="U125" s="31">
        <f t="shared" si="42"/>
        <v>8.4313343607874458E-2</v>
      </c>
      <c r="V125" s="31">
        <f t="shared" si="43"/>
        <v>0.24089526745107012</v>
      </c>
      <c r="W125" s="31">
        <f t="shared" si="44"/>
        <v>1.6310206503008564</v>
      </c>
      <c r="X125" s="32">
        <f t="shared" si="40"/>
        <v>-8.2353353559394105</v>
      </c>
      <c r="Y125" s="32">
        <f t="shared" si="41"/>
        <v>5.4689793496991435</v>
      </c>
      <c r="Z125" s="38">
        <f t="shared" si="30"/>
        <v>152051.8514794457</v>
      </c>
      <c r="AA125" s="31">
        <f>SUM(L$2:L125)-SUM(AB$2:AB125)</f>
        <v>-35464.684000000227</v>
      </c>
      <c r="AB125" s="44"/>
      <c r="AC125" s="40">
        <f t="shared" si="27"/>
        <v>-4992.5284025352439</v>
      </c>
      <c r="AD125" s="40">
        <f t="shared" si="28"/>
        <v>-17812.528402535245</v>
      </c>
    </row>
    <row r="126" spans="1:30" s="1" customFormat="1" hidden="1" x14ac:dyDescent="0.25">
      <c r="A126" s="9">
        <v>43896</v>
      </c>
      <c r="B126" s="300" t="s">
        <v>1127</v>
      </c>
      <c r="C126" s="15" t="s">
        <v>69</v>
      </c>
      <c r="D126" s="16">
        <v>400</v>
      </c>
      <c r="E126" s="15">
        <v>7.48</v>
      </c>
      <c r="F126" s="147">
        <f t="shared" si="45"/>
        <v>12420</v>
      </c>
      <c r="G126" s="288">
        <f t="shared" si="46"/>
        <v>9.9438740740740919</v>
      </c>
      <c r="H126" s="22">
        <f t="shared" si="47"/>
        <v>123502.91600000023</v>
      </c>
      <c r="I126" s="22">
        <f t="shared" si="24"/>
        <v>-30601.316000000224</v>
      </c>
      <c r="J126" s="289">
        <f t="shared" si="25"/>
        <v>-0.24777808485105049</v>
      </c>
      <c r="K126" s="22">
        <f t="shared" si="26"/>
        <v>92901.6</v>
      </c>
      <c r="L126" s="22">
        <f t="shared" si="29"/>
        <v>4863.3680000000022</v>
      </c>
      <c r="M126" s="22">
        <f t="shared" si="31"/>
        <v>5.24</v>
      </c>
      <c r="N126" s="22">
        <f t="shared" si="32"/>
        <v>2.992</v>
      </c>
      <c r="O126" s="22"/>
      <c r="P126" s="288">
        <f t="shared" si="33"/>
        <v>-2.4638740740740914</v>
      </c>
      <c r="Q126" s="22">
        <f t="shared" si="34"/>
        <v>2983.7679999999964</v>
      </c>
      <c r="R126" s="290"/>
      <c r="S126" s="31">
        <f t="shared" si="42"/>
        <v>0.38000000000000078</v>
      </c>
      <c r="T126" s="31">
        <f t="shared" si="42"/>
        <v>-400</v>
      </c>
      <c r="U126" s="31">
        <f t="shared" si="42"/>
        <v>7.7518067833825199E-2</v>
      </c>
      <c r="V126" s="31">
        <f t="shared" si="43"/>
        <v>0.20399491535217115</v>
      </c>
      <c r="W126" s="31">
        <f t="shared" si="44"/>
        <v>1.6299417380976029</v>
      </c>
      <c r="X126" s="32">
        <f t="shared" si="40"/>
        <v>-8.3139323359764887</v>
      </c>
      <c r="Y126" s="32">
        <f t="shared" si="41"/>
        <v>5.8500582619023973</v>
      </c>
      <c r="Z126" s="38">
        <f t="shared" si="30"/>
        <v>160220.71172651832</v>
      </c>
      <c r="AA126" s="31">
        <f>SUM(L$2:L126)-SUM(AB$2:AB126)</f>
        <v>-30601.316000000224</v>
      </c>
      <c r="AB126" s="44"/>
      <c r="AC126" s="40">
        <f t="shared" si="27"/>
        <v>-4089.0394842246292</v>
      </c>
      <c r="AD126" s="40">
        <f t="shared" si="28"/>
        <v>-16509.039484224628</v>
      </c>
    </row>
    <row r="127" spans="1:30" s="1" customFormat="1" hidden="1" x14ac:dyDescent="0.25">
      <c r="A127" s="9">
        <v>43902</v>
      </c>
      <c r="B127" s="300" t="s">
        <v>1128</v>
      </c>
      <c r="C127" s="15" t="s">
        <v>63</v>
      </c>
      <c r="D127" s="16">
        <v>400</v>
      </c>
      <c r="E127" s="15">
        <v>6.81</v>
      </c>
      <c r="F127" s="147">
        <f t="shared" si="45"/>
        <v>12820</v>
      </c>
      <c r="G127" s="288">
        <f t="shared" si="46"/>
        <v>9.8465020280811419</v>
      </c>
      <c r="H127" s="22">
        <f t="shared" si="47"/>
        <v>126232.15600000024</v>
      </c>
      <c r="I127" s="22">
        <f t="shared" si="24"/>
        <v>-38927.956000000238</v>
      </c>
      <c r="J127" s="289">
        <f t="shared" si="25"/>
        <v>-0.30838383208792036</v>
      </c>
      <c r="K127" s="22">
        <f t="shared" si="26"/>
        <v>87304.2</v>
      </c>
      <c r="L127" s="22">
        <f t="shared" si="29"/>
        <v>-8326.640000000014</v>
      </c>
      <c r="M127" s="22">
        <f t="shared" si="31"/>
        <v>5.24</v>
      </c>
      <c r="N127" s="22">
        <f t="shared" si="32"/>
        <v>0</v>
      </c>
      <c r="O127" s="22"/>
      <c r="P127" s="288">
        <f t="shared" si="33"/>
        <v>-3.0365020280811423</v>
      </c>
      <c r="Q127" s="22">
        <f t="shared" si="34"/>
        <v>-2729.2400000000052</v>
      </c>
      <c r="R127" s="290"/>
      <c r="S127" s="31">
        <f t="shared" si="42"/>
        <v>-0.67000000000000082</v>
      </c>
      <c r="T127" s="31">
        <f t="shared" si="42"/>
        <v>400</v>
      </c>
      <c r="U127" s="31">
        <f t="shared" si="42"/>
        <v>-9.7372045992949907E-2</v>
      </c>
      <c r="V127" s="31">
        <f t="shared" si="43"/>
        <v>0.14533141192977581</v>
      </c>
      <c r="W127" s="31">
        <f t="shared" si="44"/>
        <v>3.0509006170215875</v>
      </c>
      <c r="X127" s="32">
        <f t="shared" si="40"/>
        <v>-6.795601411059554</v>
      </c>
      <c r="Y127" s="32">
        <f t="shared" si="41"/>
        <v>3.7590993829784116</v>
      </c>
      <c r="Z127" s="38">
        <f t="shared" si="30"/>
        <v>-131659.96328071627</v>
      </c>
      <c r="AA127" s="31">
        <f>SUM(L$2:L127)-SUM(AB$2:AB127)</f>
        <v>-38927.956000000238</v>
      </c>
      <c r="AB127" s="44"/>
      <c r="AC127" s="40">
        <f t="shared" si="27"/>
        <v>-5713.4349518355712</v>
      </c>
      <c r="AD127" s="40">
        <f t="shared" si="28"/>
        <v>-18533.43495183557</v>
      </c>
    </row>
    <row r="128" spans="1:30" s="1" customFormat="1" hidden="1" x14ac:dyDescent="0.25">
      <c r="A128" s="9">
        <v>43903</v>
      </c>
      <c r="B128" s="300" t="s">
        <v>1129</v>
      </c>
      <c r="C128" s="15" t="s">
        <v>63</v>
      </c>
      <c r="D128" s="16">
        <v>400</v>
      </c>
      <c r="E128" s="15">
        <v>6.26</v>
      </c>
      <c r="F128" s="147">
        <f t="shared" si="45"/>
        <v>13220</v>
      </c>
      <c r="G128" s="288">
        <f t="shared" si="46"/>
        <v>9.7383809379727868</v>
      </c>
      <c r="H128" s="22">
        <f t="shared" si="47"/>
        <v>128741.39600000024</v>
      </c>
      <c r="I128" s="22">
        <f t="shared" si="24"/>
        <v>-45984.196000000244</v>
      </c>
      <c r="J128" s="289">
        <f t="shared" si="25"/>
        <v>-0.35718267339589949</v>
      </c>
      <c r="K128" s="22">
        <f t="shared" si="26"/>
        <v>82757.2</v>
      </c>
      <c r="L128" s="22">
        <f t="shared" si="29"/>
        <v>-7056.2400000000052</v>
      </c>
      <c r="M128" s="22">
        <f t="shared" si="31"/>
        <v>5.24</v>
      </c>
      <c r="N128" s="22">
        <f t="shared" si="32"/>
        <v>0</v>
      </c>
      <c r="O128" s="22"/>
      <c r="P128" s="288">
        <f t="shared" si="33"/>
        <v>-3.478380937972787</v>
      </c>
      <c r="Q128" s="22">
        <f t="shared" si="34"/>
        <v>-2509.2400000000052</v>
      </c>
      <c r="R128" s="290"/>
      <c r="S128" s="31">
        <f t="shared" si="42"/>
        <v>-0.54999999999999982</v>
      </c>
      <c r="T128" s="31">
        <f t="shared" si="42"/>
        <v>400</v>
      </c>
      <c r="U128" s="31">
        <f t="shared" si="42"/>
        <v>-0.10812109010835513</v>
      </c>
      <c r="V128" s="31">
        <f t="shared" si="43"/>
        <v>0.19658380019700938</v>
      </c>
      <c r="W128" s="31">
        <f t="shared" si="44"/>
        <v>2.8121024692735612</v>
      </c>
      <c r="X128" s="32">
        <f t="shared" si="40"/>
        <v>-6.9262784686992251</v>
      </c>
      <c r="Y128" s="32">
        <f t="shared" si="41"/>
        <v>3.4478975307264381</v>
      </c>
      <c r="Z128" s="38">
        <f t="shared" si="30"/>
        <v>-122270.31735206686</v>
      </c>
      <c r="AA128" s="31">
        <f>SUM(L$2:L128)-SUM(AB$2:AB128)</f>
        <v>-45984.196000000244</v>
      </c>
      <c r="AB128" s="44"/>
      <c r="AC128" s="40">
        <f t="shared" si="27"/>
        <v>-7342.0453517572287</v>
      </c>
      <c r="AD128" s="40">
        <f t="shared" si="28"/>
        <v>-20562.045351757228</v>
      </c>
    </row>
    <row r="129" spans="1:30" s="1" customFormat="1" hidden="1" x14ac:dyDescent="0.25">
      <c r="A129" s="9">
        <v>43910</v>
      </c>
      <c r="B129" s="362"/>
      <c r="C129" s="15" t="s">
        <v>69</v>
      </c>
      <c r="D129" s="16">
        <v>1420</v>
      </c>
      <c r="E129" s="15">
        <v>7.07</v>
      </c>
      <c r="F129" s="147">
        <f t="shared" si="45"/>
        <v>11800</v>
      </c>
      <c r="G129" s="288">
        <f t="shared" si="46"/>
        <v>10.060837915254258</v>
      </c>
      <c r="H129" s="22">
        <f t="shared" si="47"/>
        <v>118717.88740000024</v>
      </c>
      <c r="I129" s="22">
        <f t="shared" si="24"/>
        <v>-35291.88740000024</v>
      </c>
      <c r="J129" s="289">
        <f t="shared" si="25"/>
        <v>-0.29727523099438313</v>
      </c>
      <c r="K129" s="22">
        <f t="shared" si="26"/>
        <v>83426</v>
      </c>
      <c r="L129" s="22">
        <f t="shared" si="29"/>
        <v>10692.308600000004</v>
      </c>
      <c r="M129" s="22">
        <f t="shared" si="31"/>
        <v>5.8520000000000003</v>
      </c>
      <c r="N129" s="22">
        <f t="shared" si="32"/>
        <v>10.039399999999999</v>
      </c>
      <c r="O129" s="22"/>
      <c r="P129" s="288">
        <f t="shared" si="33"/>
        <v>-2.9908379152542572</v>
      </c>
      <c r="Q129" s="22">
        <f t="shared" si="34"/>
        <v>10023.508600000001</v>
      </c>
      <c r="R129" s="290"/>
      <c r="S129" s="31">
        <f t="shared" si="42"/>
        <v>0.8100000000000005</v>
      </c>
      <c r="T129" s="31">
        <f t="shared" si="42"/>
        <v>-1420</v>
      </c>
      <c r="U129" s="31">
        <f t="shared" si="42"/>
        <v>0.32245697728147071</v>
      </c>
      <c r="V129" s="31">
        <f t="shared" si="43"/>
        <v>0.39809503368082777</v>
      </c>
      <c r="W129" s="31">
        <f t="shared" si="44"/>
        <v>1.066723143231503</v>
      </c>
      <c r="X129" s="32">
        <f t="shared" si="40"/>
        <v>-8.9941147720227548</v>
      </c>
      <c r="Y129" s="32">
        <f t="shared" si="41"/>
        <v>6.0032768567684975</v>
      </c>
      <c r="Z129" s="38">
        <f t="shared" si="30"/>
        <v>36594.029068565796</v>
      </c>
      <c r="AA129" s="31">
        <f>SUM(L$2:L129)-SUM(AB$2:AB129)</f>
        <v>-35291.88740000024</v>
      </c>
      <c r="AB129" s="44"/>
      <c r="AC129" s="40">
        <f t="shared" si="27"/>
        <v>-4989.2845058416178</v>
      </c>
      <c r="AD129" s="40">
        <f t="shared" si="28"/>
        <v>-16789.284505841617</v>
      </c>
    </row>
    <row r="130" spans="1:30" s="1" customFormat="1" hidden="1" x14ac:dyDescent="0.25">
      <c r="A130" s="9">
        <v>43914</v>
      </c>
      <c r="B130" s="300"/>
      <c r="C130" s="15" t="s">
        <v>69</v>
      </c>
      <c r="D130" s="16">
        <v>400</v>
      </c>
      <c r="E130" s="15">
        <v>7.42</v>
      </c>
      <c r="F130" s="147">
        <f t="shared" si="45"/>
        <v>11400</v>
      </c>
      <c r="G130" s="288">
        <f t="shared" si="46"/>
        <v>10.154218894736863</v>
      </c>
      <c r="H130" s="22">
        <f t="shared" si="47"/>
        <v>115758.09540000024</v>
      </c>
      <c r="I130" s="22">
        <f t="shared" ref="I130:I193" si="48">-H130+K130</f>
        <v>-31170.095400000238</v>
      </c>
      <c r="J130" s="289">
        <f t="shared" ref="J130:J151" si="49">(E130-G130)/G130</f>
        <v>-0.26926924887881465</v>
      </c>
      <c r="K130" s="22">
        <f t="shared" ref="K130:K151" si="50">F130*E130</f>
        <v>84588</v>
      </c>
      <c r="L130" s="22">
        <f t="shared" si="29"/>
        <v>4121.7920000000013</v>
      </c>
      <c r="M130" s="22">
        <f t="shared" si="31"/>
        <v>5.24</v>
      </c>
      <c r="N130" s="22">
        <f t="shared" si="32"/>
        <v>2.968</v>
      </c>
      <c r="O130" s="22"/>
      <c r="P130" s="288">
        <f t="shared" si="33"/>
        <v>-2.7342188947368626</v>
      </c>
      <c r="Q130" s="22">
        <f t="shared" si="34"/>
        <v>2959.7920000000013</v>
      </c>
      <c r="R130" s="290"/>
      <c r="S130" s="31">
        <f t="shared" si="42"/>
        <v>0.34999999999999964</v>
      </c>
      <c r="T130" s="31">
        <f t="shared" si="42"/>
        <v>-400</v>
      </c>
      <c r="U130" s="31">
        <f t="shared" si="42"/>
        <v>9.3380979482605042E-2</v>
      </c>
      <c r="V130" s="31">
        <f t="shared" si="43"/>
        <v>0.26680279852172895</v>
      </c>
      <c r="W130" s="31">
        <f t="shared" si="44"/>
        <v>1.3925951553352396</v>
      </c>
      <c r="X130" s="32">
        <f t="shared" si="40"/>
        <v>-8.7616237394016228</v>
      </c>
      <c r="Y130" s="32">
        <f t="shared" si="41"/>
        <v>6.0274048446647601</v>
      </c>
      <c r="Z130" s="38">
        <f t="shared" si="30"/>
        <v>122080.53570613473</v>
      </c>
      <c r="AA130" s="31">
        <f>SUM(L$2:L130)-SUM(AB$2:AB130)</f>
        <v>-31170.095400000238</v>
      </c>
      <c r="AB130" s="44"/>
      <c r="AC130" s="40">
        <f t="shared" ref="AC130:AC193" si="51">I130/E130*(1-0.0005)</f>
        <v>-4198.7210717385769</v>
      </c>
      <c r="AD130" s="40">
        <f t="shared" ref="AD130:AD193" si="52">AC130-F130</f>
        <v>-15598.721071738577</v>
      </c>
    </row>
    <row r="131" spans="1:30" s="1" customFormat="1" hidden="1" x14ac:dyDescent="0.25">
      <c r="A131" s="9">
        <v>43915</v>
      </c>
      <c r="B131" s="300" t="s">
        <v>1130</v>
      </c>
      <c r="C131" s="15" t="s">
        <v>69</v>
      </c>
      <c r="D131" s="16">
        <v>400</v>
      </c>
      <c r="E131" s="323">
        <v>7.71</v>
      </c>
      <c r="F131" s="147">
        <f t="shared" si="45"/>
        <v>11000</v>
      </c>
      <c r="G131" s="288">
        <f t="shared" si="46"/>
        <v>10.243856309090932</v>
      </c>
      <c r="H131" s="22">
        <f t="shared" si="47"/>
        <v>112682.41940000025</v>
      </c>
      <c r="I131" s="22">
        <f t="shared" si="48"/>
        <v>-27872.419400000246</v>
      </c>
      <c r="J131" s="289">
        <f t="shared" si="49"/>
        <v>-0.24735375357054312</v>
      </c>
      <c r="K131" s="22">
        <f t="shared" si="50"/>
        <v>84810</v>
      </c>
      <c r="L131" s="22">
        <f t="shared" ref="L131:L151" si="53">I131-I130</f>
        <v>3297.6759999999922</v>
      </c>
      <c r="M131" s="22">
        <f t="shared" si="31"/>
        <v>5.24</v>
      </c>
      <c r="N131" s="22">
        <f t="shared" si="32"/>
        <v>3.0840000000000001</v>
      </c>
      <c r="O131" s="22"/>
      <c r="P131" s="288">
        <f t="shared" si="33"/>
        <v>-2.5338563090909316</v>
      </c>
      <c r="Q131" s="22">
        <f t="shared" si="34"/>
        <v>3075.6759999999922</v>
      </c>
      <c r="R131" s="290"/>
      <c r="S131" s="31">
        <f t="shared" si="42"/>
        <v>0.29000000000000004</v>
      </c>
      <c r="T131" s="31">
        <f t="shared" si="42"/>
        <v>-400</v>
      </c>
      <c r="U131" s="31">
        <f t="shared" si="42"/>
        <v>8.9637414354069023E-2</v>
      </c>
      <c r="V131" s="31">
        <f t="shared" si="43"/>
        <v>0.30909453225541039</v>
      </c>
      <c r="W131" s="31">
        <f t="shared" si="44"/>
        <v>1.0721792542517483</v>
      </c>
      <c r="X131" s="32">
        <f t="shared" si="40"/>
        <v>-9.1716770548391828</v>
      </c>
      <c r="Y131" s="32">
        <f t="shared" si="41"/>
        <v>6.6378207457482512</v>
      </c>
      <c r="Z131" s="38">
        <f t="shared" ref="Z131:Z194" si="54">F131/U131</f>
        <v>122716.61425384102</v>
      </c>
      <c r="AA131" s="31">
        <f>SUM(L$2:L131)-SUM(AB$2:AB131)</f>
        <v>-27872.419400000246</v>
      </c>
      <c r="AB131" s="44"/>
      <c r="AC131" s="40">
        <f t="shared" si="51"/>
        <v>-3613.2922425810957</v>
      </c>
      <c r="AD131" s="40">
        <f t="shared" si="52"/>
        <v>-14613.292242581096</v>
      </c>
    </row>
    <row r="132" spans="1:30" s="1" customFormat="1" hidden="1" x14ac:dyDescent="0.25">
      <c r="A132" s="9">
        <v>43915</v>
      </c>
      <c r="B132" s="300" t="s">
        <v>1131</v>
      </c>
      <c r="C132" s="15" t="s">
        <v>69</v>
      </c>
      <c r="D132" s="16">
        <v>400</v>
      </c>
      <c r="E132" s="15">
        <v>7.94</v>
      </c>
      <c r="F132" s="147">
        <f t="shared" si="45"/>
        <v>10600</v>
      </c>
      <c r="G132" s="288">
        <f t="shared" si="46"/>
        <v>10.331588245283044</v>
      </c>
      <c r="H132" s="22">
        <f t="shared" si="47"/>
        <v>109514.83540000026</v>
      </c>
      <c r="I132" s="22">
        <f t="shared" si="48"/>
        <v>-25350.835400000258</v>
      </c>
      <c r="J132" s="289">
        <f t="shared" si="49"/>
        <v>-0.2314831164874325</v>
      </c>
      <c r="K132" s="22">
        <f t="shared" si="50"/>
        <v>84164</v>
      </c>
      <c r="L132" s="22">
        <f t="shared" si="53"/>
        <v>2521.583999999988</v>
      </c>
      <c r="M132" s="22">
        <f t="shared" ref="M132:M151" si="55">IF(D132*E132*2.5/10000&gt;5,D132*E132*2.5/10000,5)+(D132/1000)*0.6</f>
        <v>5.24</v>
      </c>
      <c r="N132" s="22">
        <f t="shared" ref="N132:N151" si="56">IF(C132="卖",D132*E132/1000,0)</f>
        <v>3.1760000000000002</v>
      </c>
      <c r="O132" s="22"/>
      <c r="P132" s="288">
        <f t="shared" ref="P132:P151" si="57">E132-G132</f>
        <v>-2.3915882452830433</v>
      </c>
      <c r="Q132" s="22">
        <f t="shared" ref="Q132:Q151" si="58">(H132-H131)*-1</f>
        <v>3167.583999999988</v>
      </c>
      <c r="R132" s="290"/>
      <c r="S132" s="31">
        <f t="shared" si="42"/>
        <v>0.23000000000000043</v>
      </c>
      <c r="T132" s="31">
        <f t="shared" si="42"/>
        <v>-400</v>
      </c>
      <c r="U132" s="31">
        <f t="shared" si="42"/>
        <v>8.7731936192112059E-2</v>
      </c>
      <c r="V132" s="31">
        <f t="shared" si="43"/>
        <v>0.38144320083526911</v>
      </c>
      <c r="W132" s="31">
        <f t="shared" si="44"/>
        <v>0.79605907846484814</v>
      </c>
      <c r="X132" s="32">
        <f t="shared" ref="X132:X195" si="59">W132-G132</f>
        <v>-9.5355291668181952</v>
      </c>
      <c r="Y132" s="32">
        <f t="shared" ref="Y132:Y195" si="60">(X132-P132)*-1</f>
        <v>7.1439409215351519</v>
      </c>
      <c r="Z132" s="38">
        <f t="shared" si="54"/>
        <v>120822.59277611887</v>
      </c>
      <c r="AA132" s="31">
        <f>SUM(L$2:L132)-SUM(AB$2:AB132)</f>
        <v>-25350.835400000258</v>
      </c>
      <c r="AB132" s="44"/>
      <c r="AC132" s="40">
        <f t="shared" si="51"/>
        <v>-3191.204027997514</v>
      </c>
      <c r="AD132" s="40">
        <f t="shared" si="52"/>
        <v>-13791.204027997514</v>
      </c>
    </row>
    <row r="133" spans="1:30" s="1" customFormat="1" hidden="1" x14ac:dyDescent="0.25">
      <c r="A133" s="9">
        <v>43920</v>
      </c>
      <c r="B133" s="300" t="s">
        <v>1132</v>
      </c>
      <c r="C133" s="15" t="s">
        <v>63</v>
      </c>
      <c r="D133" s="16">
        <v>400</v>
      </c>
      <c r="E133" s="15">
        <v>7.22</v>
      </c>
      <c r="F133" s="147">
        <f t="shared" si="45"/>
        <v>11000</v>
      </c>
      <c r="G133" s="288">
        <f t="shared" si="46"/>
        <v>10.218915945454569</v>
      </c>
      <c r="H133" s="22">
        <f t="shared" si="47"/>
        <v>112408.07540000026</v>
      </c>
      <c r="I133" s="22">
        <f t="shared" si="48"/>
        <v>-32988.075400000263</v>
      </c>
      <c r="J133" s="289">
        <f t="shared" si="49"/>
        <v>-0.29346713109901873</v>
      </c>
      <c r="K133" s="22">
        <f t="shared" si="50"/>
        <v>79420</v>
      </c>
      <c r="L133" s="22">
        <f t="shared" si="53"/>
        <v>-7637.2400000000052</v>
      </c>
      <c r="M133" s="22">
        <f t="shared" si="55"/>
        <v>5.24</v>
      </c>
      <c r="N133" s="22">
        <f t="shared" si="56"/>
        <v>0</v>
      </c>
      <c r="O133" s="22"/>
      <c r="P133" s="288">
        <f t="shared" si="57"/>
        <v>-2.9989159454545691</v>
      </c>
      <c r="Q133" s="22">
        <f t="shared" si="58"/>
        <v>-2893.2400000000052</v>
      </c>
      <c r="R133" s="290"/>
      <c r="S133" s="31">
        <f t="shared" si="42"/>
        <v>-0.72000000000000064</v>
      </c>
      <c r="T133" s="31">
        <f t="shared" si="42"/>
        <v>400</v>
      </c>
      <c r="U133" s="31">
        <f t="shared" si="42"/>
        <v>-0.11267229982847482</v>
      </c>
      <c r="V133" s="31">
        <f t="shared" si="43"/>
        <v>0.15648930531732599</v>
      </c>
      <c r="W133" s="31">
        <f t="shared" si="44"/>
        <v>2.6396842294451863</v>
      </c>
      <c r="X133" s="32">
        <f t="shared" si="59"/>
        <v>-7.5792317160093825</v>
      </c>
      <c r="Y133" s="32">
        <f t="shared" si="60"/>
        <v>4.5803157705548134</v>
      </c>
      <c r="Z133" s="38">
        <f t="shared" si="54"/>
        <v>-97628.254830563543</v>
      </c>
      <c r="AA133" s="31">
        <f>SUM(L$2:L133)-SUM(AB$2:AB133)</f>
        <v>-32988.075400000263</v>
      </c>
      <c r="AB133" s="44"/>
      <c r="AC133" s="40">
        <f t="shared" si="51"/>
        <v>-4566.7010197091777</v>
      </c>
      <c r="AD133" s="40">
        <f t="shared" si="52"/>
        <v>-15566.701019709177</v>
      </c>
    </row>
    <row r="134" spans="1:30" s="1" customFormat="1" hidden="1" x14ac:dyDescent="0.25">
      <c r="A134" s="9">
        <v>43923</v>
      </c>
      <c r="B134" s="300" t="s">
        <v>1133</v>
      </c>
      <c r="C134" s="15" t="s">
        <v>63</v>
      </c>
      <c r="D134" s="16">
        <v>400</v>
      </c>
      <c r="E134" s="15">
        <v>6.88</v>
      </c>
      <c r="F134" s="147">
        <f t="shared" si="45"/>
        <v>11400</v>
      </c>
      <c r="G134" s="288">
        <f t="shared" si="46"/>
        <v>10.102220649122831</v>
      </c>
      <c r="H134" s="22">
        <f t="shared" si="47"/>
        <v>115165.31540000027</v>
      </c>
      <c r="I134" s="22">
        <f t="shared" si="48"/>
        <v>-36733.315400000269</v>
      </c>
      <c r="J134" s="289">
        <f t="shared" si="49"/>
        <v>-0.31896161854300958</v>
      </c>
      <c r="K134" s="22">
        <f t="shared" si="50"/>
        <v>78432</v>
      </c>
      <c r="L134" s="22">
        <f t="shared" si="53"/>
        <v>-3745.2400000000052</v>
      </c>
      <c r="M134" s="22">
        <f t="shared" si="55"/>
        <v>5.24</v>
      </c>
      <c r="N134" s="22">
        <f t="shared" si="56"/>
        <v>0</v>
      </c>
      <c r="O134" s="22"/>
      <c r="P134" s="288">
        <f t="shared" si="57"/>
        <v>-3.2222206491228311</v>
      </c>
      <c r="Q134" s="22">
        <f t="shared" si="58"/>
        <v>-2757.2400000000052</v>
      </c>
      <c r="R134" s="290"/>
      <c r="S134" s="31">
        <f t="shared" si="42"/>
        <v>-0.33999999999999986</v>
      </c>
      <c r="T134" s="31">
        <f t="shared" si="42"/>
        <v>400</v>
      </c>
      <c r="U134" s="31">
        <f t="shared" si="42"/>
        <v>-0.11669529633173781</v>
      </c>
      <c r="V134" s="31">
        <f t="shared" si="43"/>
        <v>0.34322145979922897</v>
      </c>
      <c r="W134" s="31">
        <f t="shared" si="44"/>
        <v>1.3583293438365895</v>
      </c>
      <c r="X134" s="32">
        <f t="shared" si="59"/>
        <v>-8.7438913052862421</v>
      </c>
      <c r="Y134" s="32">
        <f t="shared" si="60"/>
        <v>5.521670656163411</v>
      </c>
      <c r="Z134" s="38">
        <f t="shared" si="54"/>
        <v>-97690.312791977747</v>
      </c>
      <c r="AA134" s="31">
        <f>SUM(L$2:L134)-SUM(AB$2:AB134)</f>
        <v>-36733.315400000269</v>
      </c>
      <c r="AB134" s="44"/>
      <c r="AC134" s="40">
        <f t="shared" si="51"/>
        <v>-5336.475107892481</v>
      </c>
      <c r="AD134" s="40">
        <f t="shared" si="52"/>
        <v>-16736.475107892482</v>
      </c>
    </row>
    <row r="135" spans="1:30" s="1" customFormat="1" hidden="1" x14ac:dyDescent="0.25">
      <c r="A135" s="9">
        <v>43924</v>
      </c>
      <c r="B135" s="360" t="s">
        <v>1134</v>
      </c>
      <c r="C135" s="15" t="s">
        <v>69</v>
      </c>
      <c r="D135" s="16">
        <v>400</v>
      </c>
      <c r="E135" s="15">
        <v>7.09</v>
      </c>
      <c r="F135" s="16">
        <f t="shared" si="45"/>
        <v>11000</v>
      </c>
      <c r="G135" s="17">
        <f t="shared" si="46"/>
        <v>10.212490127272751</v>
      </c>
      <c r="H135" s="15">
        <f t="shared" si="47"/>
        <v>112337.39140000027</v>
      </c>
      <c r="I135" s="15">
        <f t="shared" si="48"/>
        <v>-34347.39140000027</v>
      </c>
      <c r="J135" s="337">
        <f t="shared" si="49"/>
        <v>-0.30575208282787475</v>
      </c>
      <c r="K135" s="15">
        <f t="shared" si="50"/>
        <v>77990</v>
      </c>
      <c r="L135" s="15">
        <f t="shared" si="53"/>
        <v>2385.9239999999991</v>
      </c>
      <c r="M135" s="15">
        <f t="shared" si="55"/>
        <v>5.24</v>
      </c>
      <c r="N135" s="15">
        <f t="shared" si="56"/>
        <v>2.8359999999999999</v>
      </c>
      <c r="O135" s="15"/>
      <c r="P135" s="17">
        <f t="shared" si="57"/>
        <v>-3.1224901272727514</v>
      </c>
      <c r="Q135" s="15">
        <f t="shared" si="58"/>
        <v>2827.9239999999991</v>
      </c>
      <c r="R135" s="338"/>
      <c r="S135" s="31">
        <f t="shared" si="42"/>
        <v>0.20999999999999996</v>
      </c>
      <c r="T135" s="31">
        <f t="shared" si="42"/>
        <v>-400</v>
      </c>
      <c r="U135" s="31">
        <f t="shared" si="42"/>
        <v>0.11026947814992027</v>
      </c>
      <c r="V135" s="31">
        <f t="shared" si="43"/>
        <v>0.52509275309485859</v>
      </c>
      <c r="W135" s="31">
        <f t="shared" si="44"/>
        <v>0.84370159876998108</v>
      </c>
      <c r="X135" s="32">
        <f t="shared" si="59"/>
        <v>-9.3687885285027708</v>
      </c>
      <c r="Y135" s="32">
        <f t="shared" si="60"/>
        <v>6.2462984012300193</v>
      </c>
      <c r="Z135" s="38">
        <f t="shared" si="54"/>
        <v>99755.618549718813</v>
      </c>
      <c r="AA135" s="31">
        <f>SUM(L$2:L135)-SUM(AB$2:AB135)</f>
        <v>-34347.39140000027</v>
      </c>
      <c r="AB135" s="44"/>
      <c r="AC135" s="40">
        <f t="shared" si="51"/>
        <v>-4842.0617354443257</v>
      </c>
      <c r="AD135" s="40">
        <f t="shared" si="52"/>
        <v>-15842.061735444326</v>
      </c>
    </row>
    <row r="136" spans="1:30" s="1" customFormat="1" hidden="1" x14ac:dyDescent="0.25">
      <c r="A136" s="9">
        <v>43928</v>
      </c>
      <c r="B136" s="300"/>
      <c r="C136" s="15" t="s">
        <v>69</v>
      </c>
      <c r="D136" s="16">
        <v>400</v>
      </c>
      <c r="E136" s="15">
        <v>7.39</v>
      </c>
      <c r="F136" s="16">
        <f t="shared" si="45"/>
        <v>10600</v>
      </c>
      <c r="G136" s="288">
        <f t="shared" si="46"/>
        <v>10.319772396226442</v>
      </c>
      <c r="H136" s="22">
        <f t="shared" si="47"/>
        <v>109389.58740000028</v>
      </c>
      <c r="I136" s="15">
        <f t="shared" si="48"/>
        <v>-31055.58740000028</v>
      </c>
      <c r="J136" s="289">
        <f t="shared" si="49"/>
        <v>-0.28389893533870492</v>
      </c>
      <c r="K136" s="22">
        <f t="shared" si="50"/>
        <v>78334</v>
      </c>
      <c r="L136" s="22">
        <f t="shared" si="53"/>
        <v>3291.8039999999892</v>
      </c>
      <c r="M136" s="22">
        <f t="shared" si="55"/>
        <v>5.24</v>
      </c>
      <c r="N136" s="22">
        <f t="shared" si="56"/>
        <v>2.956</v>
      </c>
      <c r="O136" s="22"/>
      <c r="P136" s="288">
        <f t="shared" si="57"/>
        <v>-2.9297723962264426</v>
      </c>
      <c r="Q136" s="22">
        <f t="shared" si="58"/>
        <v>2947.8039999999892</v>
      </c>
      <c r="R136" s="290"/>
      <c r="S136" s="31">
        <f t="shared" si="42"/>
        <v>0.29999999999999982</v>
      </c>
      <c r="T136" s="31">
        <f t="shared" si="42"/>
        <v>-400</v>
      </c>
      <c r="U136" s="31">
        <f t="shared" si="42"/>
        <v>0.10728226895369097</v>
      </c>
      <c r="V136" s="31">
        <f t="shared" si="43"/>
        <v>0.35760756317897013</v>
      </c>
      <c r="W136" s="31">
        <f t="shared" si="44"/>
        <v>1.11669703955894</v>
      </c>
      <c r="X136" s="32">
        <f t="shared" si="59"/>
        <v>-9.2030753566675028</v>
      </c>
      <c r="Y136" s="32">
        <f t="shared" si="60"/>
        <v>6.2733029604410602</v>
      </c>
      <c r="Z136" s="38">
        <f t="shared" si="54"/>
        <v>98804.77084778616</v>
      </c>
      <c r="AA136" s="31">
        <f>SUM(L$2:L136)-SUM(AB$2:AB136)</f>
        <v>-31055.58740000028</v>
      </c>
      <c r="AB136" s="44"/>
      <c r="AC136" s="40">
        <f t="shared" si="51"/>
        <v>-4200.278701799768</v>
      </c>
      <c r="AD136" s="40">
        <f t="shared" si="52"/>
        <v>-14800.278701799769</v>
      </c>
    </row>
    <row r="137" spans="1:30" s="1" customFormat="1" hidden="1" x14ac:dyDescent="0.25">
      <c r="A137" s="359">
        <v>43930</v>
      </c>
      <c r="B137" s="300" t="s">
        <v>1135</v>
      </c>
      <c r="C137" s="15" t="s">
        <v>69</v>
      </c>
      <c r="D137" s="16">
        <v>400</v>
      </c>
      <c r="E137" s="15">
        <v>7.64</v>
      </c>
      <c r="F137" s="16">
        <f t="shared" si="45"/>
        <v>10200</v>
      </c>
      <c r="G137" s="288">
        <f t="shared" si="46"/>
        <v>10.425674843137283</v>
      </c>
      <c r="H137" s="22">
        <f t="shared" si="47"/>
        <v>106341.88340000028</v>
      </c>
      <c r="I137" s="15">
        <f t="shared" si="48"/>
        <v>-28413.883400000283</v>
      </c>
      <c r="J137" s="289">
        <f t="shared" si="49"/>
        <v>-0.26719371983588752</v>
      </c>
      <c r="K137" s="22">
        <f t="shared" si="50"/>
        <v>77928</v>
      </c>
      <c r="L137" s="22">
        <f t="shared" si="53"/>
        <v>2641.7039999999979</v>
      </c>
      <c r="M137" s="22">
        <f t="shared" si="55"/>
        <v>5.24</v>
      </c>
      <c r="N137" s="22">
        <f t="shared" si="56"/>
        <v>3.056</v>
      </c>
      <c r="O137" s="22"/>
      <c r="P137" s="288">
        <f t="shared" si="57"/>
        <v>-2.7856748431372838</v>
      </c>
      <c r="Q137" s="22">
        <f t="shared" si="58"/>
        <v>3047.7039999999979</v>
      </c>
      <c r="R137" s="290"/>
      <c r="S137" s="31">
        <f t="shared" si="42"/>
        <v>0.25</v>
      </c>
      <c r="T137" s="31">
        <f t="shared" si="42"/>
        <v>-400</v>
      </c>
      <c r="U137" s="31">
        <f t="shared" si="42"/>
        <v>0.10590244691084116</v>
      </c>
      <c r="V137" s="31">
        <f t="shared" si="43"/>
        <v>0.42360978764336465</v>
      </c>
      <c r="W137" s="31">
        <f t="shared" si="44"/>
        <v>0.86678496336914601</v>
      </c>
      <c r="X137" s="32">
        <f t="shared" si="59"/>
        <v>-9.5588898797681381</v>
      </c>
      <c r="Y137" s="32">
        <f t="shared" si="60"/>
        <v>6.7732150366308543</v>
      </c>
      <c r="Z137" s="38">
        <f t="shared" si="54"/>
        <v>96315.055010837837</v>
      </c>
      <c r="AA137" s="31">
        <f>SUM(L$2:L137)-SUM(AB$2:AB137)</f>
        <v>-28413.883400000283</v>
      </c>
      <c r="AB137" s="44"/>
      <c r="AC137" s="40">
        <f t="shared" si="51"/>
        <v>-3717.2351385209795</v>
      </c>
      <c r="AD137" s="40">
        <f t="shared" si="52"/>
        <v>-13917.23513852098</v>
      </c>
    </row>
    <row r="138" spans="1:30" s="1" customFormat="1" hidden="1" x14ac:dyDescent="0.25">
      <c r="A138" s="9">
        <v>43934</v>
      </c>
      <c r="B138" s="300" t="s">
        <v>1136</v>
      </c>
      <c r="C138" s="15" t="s">
        <v>63</v>
      </c>
      <c r="D138" s="16">
        <v>400</v>
      </c>
      <c r="E138" s="15">
        <v>7.21</v>
      </c>
      <c r="F138" s="16">
        <f t="shared" si="45"/>
        <v>10600</v>
      </c>
      <c r="G138" s="288">
        <f t="shared" si="46"/>
        <v>10.304822962264177</v>
      </c>
      <c r="H138" s="22">
        <f t="shared" si="47"/>
        <v>109231.12340000029</v>
      </c>
      <c r="I138" s="15">
        <f t="shared" si="48"/>
        <v>-32805.123400000288</v>
      </c>
      <c r="J138" s="289">
        <f t="shared" si="49"/>
        <v>-0.30032762072645858</v>
      </c>
      <c r="K138" s="22">
        <f t="shared" si="50"/>
        <v>76426</v>
      </c>
      <c r="L138" s="22">
        <f t="shared" si="53"/>
        <v>-4391.2400000000052</v>
      </c>
      <c r="M138" s="22">
        <f t="shared" si="55"/>
        <v>5.24</v>
      </c>
      <c r="N138" s="22">
        <f t="shared" si="56"/>
        <v>0</v>
      </c>
      <c r="O138" s="22"/>
      <c r="P138" s="288">
        <f t="shared" si="57"/>
        <v>-3.0948229622641774</v>
      </c>
      <c r="Q138" s="22">
        <f t="shared" si="58"/>
        <v>-2889.2400000000052</v>
      </c>
      <c r="R138" s="290"/>
      <c r="S138" s="31">
        <f t="shared" si="42"/>
        <v>-0.42999999999999972</v>
      </c>
      <c r="T138" s="31">
        <f t="shared" si="42"/>
        <v>400</v>
      </c>
      <c r="U138" s="31">
        <f t="shared" si="42"/>
        <v>-0.12085188087310605</v>
      </c>
      <c r="V138" s="31">
        <f t="shared" si="43"/>
        <v>0.28105088575140963</v>
      </c>
      <c r="W138" s="31">
        <f t="shared" si="44"/>
        <v>1.5198598939513497</v>
      </c>
      <c r="X138" s="32">
        <f t="shared" si="59"/>
        <v>-8.7849630683128268</v>
      </c>
      <c r="Y138" s="32">
        <f t="shared" si="60"/>
        <v>5.6901401060486494</v>
      </c>
      <c r="Z138" s="38">
        <f t="shared" si="54"/>
        <v>-87710.674616061238</v>
      </c>
      <c r="AA138" s="31">
        <f>SUM(L$2:L138)-SUM(AB$2:AB138)</f>
        <v>-32805.123400000288</v>
      </c>
      <c r="AB138" s="44"/>
      <c r="AC138" s="40">
        <f t="shared" si="51"/>
        <v>-4547.6727931068363</v>
      </c>
      <c r="AD138" s="40">
        <f t="shared" si="52"/>
        <v>-15147.672793106836</v>
      </c>
    </row>
    <row r="139" spans="1:30" s="1" customFormat="1" hidden="1" x14ac:dyDescent="0.25">
      <c r="A139" s="9">
        <v>43941</v>
      </c>
      <c r="B139" s="300" t="s">
        <v>1137</v>
      </c>
      <c r="C139" s="15" t="s">
        <v>63</v>
      </c>
      <c r="D139" s="16">
        <v>400</v>
      </c>
      <c r="E139" s="15">
        <v>6.93</v>
      </c>
      <c r="F139" s="16">
        <f t="shared" si="45"/>
        <v>11000</v>
      </c>
      <c r="G139" s="288">
        <f t="shared" si="46"/>
        <v>10.182578490909117</v>
      </c>
      <c r="H139" s="22">
        <f t="shared" si="47"/>
        <v>112008.36340000029</v>
      </c>
      <c r="I139" s="15">
        <f t="shared" si="48"/>
        <v>-35778.363400000293</v>
      </c>
      <c r="J139" s="289">
        <f t="shared" si="49"/>
        <v>-0.31942582066153286</v>
      </c>
      <c r="K139" s="22">
        <f t="shared" si="50"/>
        <v>76230</v>
      </c>
      <c r="L139" s="22">
        <f t="shared" si="53"/>
        <v>-2973.2400000000052</v>
      </c>
      <c r="M139" s="22">
        <f t="shared" si="55"/>
        <v>5.24</v>
      </c>
      <c r="N139" s="22">
        <f t="shared" si="56"/>
        <v>0</v>
      </c>
      <c r="O139" s="22"/>
      <c r="P139" s="288">
        <f t="shared" si="57"/>
        <v>-3.2525784909091175</v>
      </c>
      <c r="Q139" s="22">
        <f t="shared" si="58"/>
        <v>-2777.2400000000052</v>
      </c>
      <c r="R139" s="290"/>
      <c r="S139" s="31">
        <f t="shared" si="42"/>
        <v>-0.28000000000000025</v>
      </c>
      <c r="T139" s="31">
        <f t="shared" si="42"/>
        <v>400</v>
      </c>
      <c r="U139" s="31">
        <f t="shared" si="42"/>
        <v>-0.12224447135506011</v>
      </c>
      <c r="V139" s="31">
        <f t="shared" si="43"/>
        <v>0.4365873976966429</v>
      </c>
      <c r="W139" s="31">
        <f t="shared" si="44"/>
        <v>1.0705736630611684</v>
      </c>
      <c r="X139" s="32">
        <f t="shared" si="59"/>
        <v>-9.1120048278479491</v>
      </c>
      <c r="Y139" s="32">
        <f t="shared" si="60"/>
        <v>5.8594263369388315</v>
      </c>
      <c r="Z139" s="38">
        <f t="shared" si="54"/>
        <v>-89983.619529511532</v>
      </c>
      <c r="AA139" s="31">
        <f>SUM(L$2:L139)-SUM(AB$2:AB139)</f>
        <v>-35778.363400000293</v>
      </c>
      <c r="AB139" s="44"/>
      <c r="AC139" s="40">
        <f t="shared" si="51"/>
        <v>-5160.2415899423222</v>
      </c>
      <c r="AD139" s="40">
        <f t="shared" si="52"/>
        <v>-16160.241589942321</v>
      </c>
    </row>
    <row r="140" spans="1:30" s="1" customFormat="1" hidden="1" x14ac:dyDescent="0.25">
      <c r="A140" s="9">
        <v>43949</v>
      </c>
      <c r="B140" s="300"/>
      <c r="C140" s="15" t="s">
        <v>63</v>
      </c>
      <c r="D140" s="16">
        <v>400</v>
      </c>
      <c r="E140" s="15">
        <v>6.76</v>
      </c>
      <c r="F140" s="16">
        <f t="shared" si="45"/>
        <v>11400</v>
      </c>
      <c r="G140" s="288">
        <f t="shared" si="46"/>
        <v>10.062947666666693</v>
      </c>
      <c r="H140" s="22">
        <f t="shared" si="47"/>
        <v>114717.6034000003</v>
      </c>
      <c r="I140" s="15">
        <f t="shared" si="48"/>
        <v>-37653.603400000298</v>
      </c>
      <c r="J140" s="289">
        <f t="shared" si="49"/>
        <v>-0.32822864393975132</v>
      </c>
      <c r="K140" s="22">
        <f t="shared" si="50"/>
        <v>77064</v>
      </c>
      <c r="L140" s="22">
        <f t="shared" si="53"/>
        <v>-1875.2400000000052</v>
      </c>
      <c r="M140" s="22">
        <f t="shared" si="55"/>
        <v>5.24</v>
      </c>
      <c r="N140" s="22">
        <f t="shared" si="56"/>
        <v>0</v>
      </c>
      <c r="O140" s="22"/>
      <c r="P140" s="288">
        <f t="shared" si="57"/>
        <v>-3.302947666666693</v>
      </c>
      <c r="Q140" s="22">
        <f t="shared" si="58"/>
        <v>-2709.2400000000052</v>
      </c>
      <c r="R140" s="290"/>
      <c r="S140" s="31">
        <f t="shared" ref="S140:U203" si="61">E140-E139</f>
        <v>-0.16999999999999993</v>
      </c>
      <c r="T140" s="31">
        <f t="shared" si="61"/>
        <v>400</v>
      </c>
      <c r="U140" s="31">
        <f t="shared" si="61"/>
        <v>-0.11963082424242444</v>
      </c>
      <c r="V140" s="31">
        <f t="shared" ref="V140:V203" si="62">U140/S140</f>
        <v>0.70371073083779112</v>
      </c>
      <c r="W140" s="31">
        <f t="shared" ref="W140:W203" si="63">L140/Q140</f>
        <v>0.69216459228418359</v>
      </c>
      <c r="X140" s="32">
        <f t="shared" si="59"/>
        <v>-9.3707830743825085</v>
      </c>
      <c r="Y140" s="32">
        <f t="shared" si="60"/>
        <v>6.0678354077158154</v>
      </c>
      <c r="Z140" s="38">
        <f t="shared" si="54"/>
        <v>-95293.166056422109</v>
      </c>
      <c r="AA140" s="31">
        <f>SUM(L$2:L140)-SUM(AB$2:AB140)</f>
        <v>-37653.603400000298</v>
      </c>
      <c r="AB140" s="44"/>
      <c r="AC140" s="40">
        <f t="shared" si="51"/>
        <v>-5567.2746447189793</v>
      </c>
      <c r="AD140" s="40">
        <f t="shared" si="52"/>
        <v>-16967.274644718978</v>
      </c>
    </row>
    <row r="141" spans="1:30" s="1" customFormat="1" hidden="1" x14ac:dyDescent="0.25">
      <c r="A141" s="9">
        <v>43949</v>
      </c>
      <c r="B141" s="300" t="s">
        <v>1138</v>
      </c>
      <c r="C141" s="323" t="s">
        <v>1109</v>
      </c>
      <c r="D141" s="16">
        <v>400</v>
      </c>
      <c r="E141" s="15">
        <v>6.58</v>
      </c>
      <c r="F141" s="16">
        <f t="shared" si="45"/>
        <v>11800</v>
      </c>
      <c r="G141" s="288">
        <f t="shared" si="46"/>
        <v>9.9453257118644327</v>
      </c>
      <c r="H141" s="22">
        <f t="shared" si="47"/>
        <v>117354.8434000003</v>
      </c>
      <c r="I141" s="15">
        <f t="shared" si="48"/>
        <v>-39710.843400000304</v>
      </c>
      <c r="J141" s="289">
        <f t="shared" si="49"/>
        <v>-0.33838265426035413</v>
      </c>
      <c r="K141" s="22">
        <f t="shared" si="50"/>
        <v>77644</v>
      </c>
      <c r="L141" s="22">
        <f t="shared" si="53"/>
        <v>-2057.2400000000052</v>
      </c>
      <c r="M141" s="22">
        <f t="shared" si="55"/>
        <v>5.24</v>
      </c>
      <c r="N141" s="22">
        <f t="shared" si="56"/>
        <v>0</v>
      </c>
      <c r="O141" s="22"/>
      <c r="P141" s="288">
        <f t="shared" si="57"/>
        <v>-3.3653257118644326</v>
      </c>
      <c r="Q141" s="22">
        <f t="shared" si="58"/>
        <v>-2637.2400000000052</v>
      </c>
      <c r="R141" s="290"/>
      <c r="S141" s="31">
        <f t="shared" si="61"/>
        <v>-0.17999999999999972</v>
      </c>
      <c r="T141" s="31">
        <f t="shared" si="61"/>
        <v>400</v>
      </c>
      <c r="U141" s="31">
        <f t="shared" si="61"/>
        <v>-0.11762195480226012</v>
      </c>
      <c r="V141" s="31">
        <f t="shared" si="62"/>
        <v>0.65345530445700173</v>
      </c>
      <c r="W141" s="31">
        <f t="shared" si="63"/>
        <v>0.78007310673279684</v>
      </c>
      <c r="X141" s="32">
        <f t="shared" si="59"/>
        <v>-9.1652526051316361</v>
      </c>
      <c r="Y141" s="32">
        <f t="shared" si="60"/>
        <v>5.7999268932672035</v>
      </c>
      <c r="Z141" s="38">
        <f t="shared" si="54"/>
        <v>-100321.40700124856</v>
      </c>
      <c r="AA141" s="31">
        <f>SUM(L$2:L141)-SUM(AB$2:AB141)</f>
        <v>-39710.843400000304</v>
      </c>
      <c r="AB141" s="44"/>
      <c r="AC141" s="40">
        <f t="shared" si="51"/>
        <v>-6032.0650422948793</v>
      </c>
      <c r="AD141" s="40">
        <f t="shared" si="52"/>
        <v>-17832.065042294878</v>
      </c>
    </row>
    <row r="142" spans="1:30" s="1" customFormat="1" hidden="1" x14ac:dyDescent="0.25">
      <c r="A142" s="9">
        <v>43962</v>
      </c>
      <c r="B142" s="300"/>
      <c r="C142" s="15" t="s">
        <v>69</v>
      </c>
      <c r="D142" s="16">
        <v>400</v>
      </c>
      <c r="E142" s="15">
        <v>6.82</v>
      </c>
      <c r="F142" s="16">
        <f t="shared" si="45"/>
        <v>11400</v>
      </c>
      <c r="G142" s="288">
        <f t="shared" si="46"/>
        <v>10.055685210526343</v>
      </c>
      <c r="H142" s="22">
        <f t="shared" si="47"/>
        <v>114634.81140000031</v>
      </c>
      <c r="I142" s="15">
        <f t="shared" si="48"/>
        <v>-36886.811400000312</v>
      </c>
      <c r="J142" s="289">
        <f t="shared" si="49"/>
        <v>-0.32177670072042541</v>
      </c>
      <c r="K142" s="22">
        <f t="shared" si="50"/>
        <v>77748</v>
      </c>
      <c r="L142" s="22">
        <f t="shared" si="53"/>
        <v>2824.031999999992</v>
      </c>
      <c r="M142" s="22">
        <f t="shared" si="55"/>
        <v>5.24</v>
      </c>
      <c r="N142" s="22">
        <f t="shared" si="56"/>
        <v>2.7280000000000002</v>
      </c>
      <c r="O142" s="22"/>
      <c r="P142" s="288">
        <f t="shared" si="57"/>
        <v>-3.2356852105263432</v>
      </c>
      <c r="Q142" s="22">
        <f t="shared" si="58"/>
        <v>2720.031999999992</v>
      </c>
      <c r="R142" s="290"/>
      <c r="S142" s="31">
        <f t="shared" si="61"/>
        <v>0.24000000000000021</v>
      </c>
      <c r="T142" s="31">
        <f t="shared" si="61"/>
        <v>-400</v>
      </c>
      <c r="U142" s="31">
        <f t="shared" si="61"/>
        <v>0.11035949866191075</v>
      </c>
      <c r="V142" s="31">
        <f t="shared" si="62"/>
        <v>0.45983124442462769</v>
      </c>
      <c r="W142" s="31">
        <f t="shared" si="63"/>
        <v>1.0382348442959495</v>
      </c>
      <c r="X142" s="32">
        <f t="shared" si="59"/>
        <v>-9.0174503662303938</v>
      </c>
      <c r="Y142" s="32">
        <f t="shared" si="60"/>
        <v>5.7817651557040506</v>
      </c>
      <c r="Z142" s="38">
        <f t="shared" si="54"/>
        <v>103298.76574488801</v>
      </c>
      <c r="AA142" s="31">
        <f>SUM(L$2:L142)-SUM(AB$2:AB142)</f>
        <v>-36886.811400000312</v>
      </c>
      <c r="AB142" s="44"/>
      <c r="AC142" s="40">
        <f t="shared" si="51"/>
        <v>-5405.9190607478458</v>
      </c>
      <c r="AD142" s="40">
        <f t="shared" si="52"/>
        <v>-16805.919060747845</v>
      </c>
    </row>
    <row r="143" spans="1:30" s="1" customFormat="1" hidden="1" x14ac:dyDescent="0.25">
      <c r="A143" s="9">
        <v>43962</v>
      </c>
      <c r="B143" s="360" t="s">
        <v>1139</v>
      </c>
      <c r="C143" s="15" t="s">
        <v>63</v>
      </c>
      <c r="D143" s="16">
        <v>600</v>
      </c>
      <c r="E143" s="15">
        <v>6.66</v>
      </c>
      <c r="F143" s="16">
        <f t="shared" si="45"/>
        <v>12000</v>
      </c>
      <c r="G143" s="17">
        <f t="shared" si="46"/>
        <v>9.8863476166666935</v>
      </c>
      <c r="H143" s="15">
        <f t="shared" si="47"/>
        <v>118636.17140000031</v>
      </c>
      <c r="I143" s="15">
        <f t="shared" si="48"/>
        <v>-38716.171400000312</v>
      </c>
      <c r="J143" s="337">
        <f t="shared" si="49"/>
        <v>-0.3263437360049552</v>
      </c>
      <c r="K143" s="15">
        <f t="shared" si="50"/>
        <v>79920</v>
      </c>
      <c r="L143" s="15">
        <f t="shared" si="53"/>
        <v>-1829.3600000000006</v>
      </c>
      <c r="M143" s="15">
        <f t="shared" si="55"/>
        <v>5.36</v>
      </c>
      <c r="N143" s="15">
        <f t="shared" si="56"/>
        <v>0</v>
      </c>
      <c r="O143" s="15"/>
      <c r="P143" s="17">
        <f t="shared" si="57"/>
        <v>-3.2263476166666933</v>
      </c>
      <c r="Q143" s="15">
        <f t="shared" si="58"/>
        <v>-4001.3600000000006</v>
      </c>
      <c r="R143" s="338"/>
      <c r="S143" s="31">
        <f t="shared" si="61"/>
        <v>-0.16000000000000014</v>
      </c>
      <c r="T143" s="31">
        <f t="shared" si="61"/>
        <v>600</v>
      </c>
      <c r="U143" s="31">
        <f t="shared" si="61"/>
        <v>-0.16933759385964997</v>
      </c>
      <c r="V143" s="31">
        <f t="shared" si="62"/>
        <v>1.0583599616228114</v>
      </c>
      <c r="W143" s="31">
        <f t="shared" si="63"/>
        <v>0.45718455725053492</v>
      </c>
      <c r="X143" s="32">
        <f t="shared" si="59"/>
        <v>-9.4291630594161582</v>
      </c>
      <c r="Y143" s="32">
        <f t="shared" si="60"/>
        <v>6.2028154427494648</v>
      </c>
      <c r="Z143" s="38">
        <f t="shared" si="54"/>
        <v>-70864.358743314937</v>
      </c>
      <c r="AA143" s="31">
        <f>SUM(L$2:L143)-SUM(AB$2:AB143)</f>
        <v>-38716.171400000312</v>
      </c>
      <c r="AB143" s="44"/>
      <c r="AC143" s="40">
        <f t="shared" si="51"/>
        <v>-5810.3323294745214</v>
      </c>
      <c r="AD143" s="40">
        <f t="shared" si="52"/>
        <v>-17810.332329474521</v>
      </c>
    </row>
    <row r="144" spans="1:30" s="1" customFormat="1" hidden="1" x14ac:dyDescent="0.25">
      <c r="A144" s="9">
        <v>43963</v>
      </c>
      <c r="B144" s="300"/>
      <c r="C144" s="15" t="s">
        <v>63</v>
      </c>
      <c r="D144" s="16">
        <v>400</v>
      </c>
      <c r="E144" s="15">
        <v>6.54</v>
      </c>
      <c r="F144" s="16">
        <f t="shared" si="45"/>
        <v>12400</v>
      </c>
      <c r="G144" s="17">
        <f t="shared" si="46"/>
        <v>9.7788235000000263</v>
      </c>
      <c r="H144" s="15">
        <f t="shared" si="47"/>
        <v>121257.41140000032</v>
      </c>
      <c r="I144" s="15">
        <f t="shared" si="48"/>
        <v>-40161.411400000317</v>
      </c>
      <c r="J144" s="289">
        <f t="shared" si="49"/>
        <v>-0.33120789019251828</v>
      </c>
      <c r="K144" s="22">
        <f t="shared" si="50"/>
        <v>81096</v>
      </c>
      <c r="L144" s="22">
        <f t="shared" si="53"/>
        <v>-1445.2400000000052</v>
      </c>
      <c r="M144" s="22">
        <f t="shared" si="55"/>
        <v>5.24</v>
      </c>
      <c r="N144" s="22">
        <f t="shared" si="56"/>
        <v>0</v>
      </c>
      <c r="O144" s="22"/>
      <c r="P144" s="288">
        <f t="shared" si="57"/>
        <v>-3.2388235000000263</v>
      </c>
      <c r="Q144" s="22">
        <f t="shared" si="58"/>
        <v>-2621.2400000000052</v>
      </c>
      <c r="R144" s="290"/>
      <c r="S144" s="31">
        <f t="shared" si="61"/>
        <v>-0.12000000000000011</v>
      </c>
      <c r="T144" s="31">
        <f t="shared" si="61"/>
        <v>400</v>
      </c>
      <c r="U144" s="31">
        <f t="shared" si="61"/>
        <v>-0.10752411666666717</v>
      </c>
      <c r="V144" s="31">
        <f t="shared" si="62"/>
        <v>0.89603430555555896</v>
      </c>
      <c r="W144" s="31">
        <f t="shared" si="63"/>
        <v>0.55135737284644004</v>
      </c>
      <c r="X144" s="32">
        <f t="shared" si="59"/>
        <v>-9.2274661271535869</v>
      </c>
      <c r="Y144" s="32">
        <f t="shared" si="60"/>
        <v>5.9886426271535607</v>
      </c>
      <c r="Z144" s="38">
        <f t="shared" si="54"/>
        <v>-115322.96553005806</v>
      </c>
      <c r="AA144" s="31">
        <f>SUM(L$2:L144)-SUM(AB$2:AB144)</f>
        <v>-40161.411400000317</v>
      </c>
      <c r="AB144" s="44"/>
      <c r="AC144" s="40">
        <f t="shared" si="51"/>
        <v>-6137.8181489755834</v>
      </c>
      <c r="AD144" s="40">
        <f t="shared" si="52"/>
        <v>-18537.818148975584</v>
      </c>
    </row>
    <row r="145" spans="1:30" s="1" customFormat="1" hidden="1" x14ac:dyDescent="0.25">
      <c r="A145" s="9">
        <v>43969</v>
      </c>
      <c r="B145" s="300"/>
      <c r="C145" s="15" t="s">
        <v>63</v>
      </c>
      <c r="D145" s="16">
        <v>400</v>
      </c>
      <c r="E145" s="15">
        <v>6.43</v>
      </c>
      <c r="F145" s="16">
        <f t="shared" si="45"/>
        <v>12800</v>
      </c>
      <c r="G145" s="17">
        <f t="shared" si="46"/>
        <v>9.6745821406250254</v>
      </c>
      <c r="H145" s="15">
        <f t="shared" si="47"/>
        <v>123834.65140000032</v>
      </c>
      <c r="I145" s="15">
        <f t="shared" si="48"/>
        <v>-41530.651400000323</v>
      </c>
      <c r="J145" s="289">
        <f t="shared" si="49"/>
        <v>-0.33537181177061254</v>
      </c>
      <c r="K145" s="22">
        <f t="shared" si="50"/>
        <v>82304</v>
      </c>
      <c r="L145" s="22">
        <f t="shared" si="53"/>
        <v>-1369.2400000000052</v>
      </c>
      <c r="M145" s="22">
        <f t="shared" si="55"/>
        <v>5.24</v>
      </c>
      <c r="N145" s="22">
        <f t="shared" si="56"/>
        <v>0</v>
      </c>
      <c r="O145" s="22"/>
      <c r="P145" s="288">
        <f t="shared" si="57"/>
        <v>-3.2445821406250257</v>
      </c>
      <c r="Q145" s="22">
        <f t="shared" si="58"/>
        <v>-2577.2400000000052</v>
      </c>
      <c r="R145" s="290"/>
      <c r="S145" s="31">
        <f t="shared" si="61"/>
        <v>-0.11000000000000032</v>
      </c>
      <c r="T145" s="31">
        <f t="shared" si="61"/>
        <v>400</v>
      </c>
      <c r="U145" s="31">
        <f t="shared" si="61"/>
        <v>-0.1042413593750009</v>
      </c>
      <c r="V145" s="31">
        <f t="shared" si="62"/>
        <v>0.94764872159091451</v>
      </c>
      <c r="W145" s="31">
        <f t="shared" si="63"/>
        <v>0.53128152597352296</v>
      </c>
      <c r="X145" s="32">
        <f t="shared" si="59"/>
        <v>-9.143300614651503</v>
      </c>
      <c r="Y145" s="32">
        <f t="shared" si="60"/>
        <v>5.8987184740264773</v>
      </c>
      <c r="Z145" s="38">
        <f t="shared" si="54"/>
        <v>-122791.95203079526</v>
      </c>
      <c r="AA145" s="31">
        <f>SUM(L$2:L145)-SUM(AB$2:AB145)</f>
        <v>-41530.651400000323</v>
      </c>
      <c r="AB145" s="44"/>
      <c r="AC145" s="40">
        <f t="shared" si="51"/>
        <v>-6455.6587984914968</v>
      </c>
      <c r="AD145" s="40">
        <f t="shared" si="52"/>
        <v>-19255.658798491495</v>
      </c>
    </row>
    <row r="146" spans="1:30" s="1" customFormat="1" hidden="1" x14ac:dyDescent="0.25">
      <c r="A146" s="9">
        <v>43973</v>
      </c>
      <c r="B146" s="300"/>
      <c r="C146" s="15" t="s">
        <v>63</v>
      </c>
      <c r="D146" s="16">
        <v>400</v>
      </c>
      <c r="E146" s="15">
        <v>6.23</v>
      </c>
      <c r="F146" s="16">
        <f t="shared" si="45"/>
        <v>13200</v>
      </c>
      <c r="G146" s="17">
        <f t="shared" si="46"/>
        <v>9.570597833333359</v>
      </c>
      <c r="H146" s="15">
        <f t="shared" si="47"/>
        <v>126331.89140000033</v>
      </c>
      <c r="I146" s="15">
        <f t="shared" si="48"/>
        <v>-44095.891400000328</v>
      </c>
      <c r="J146" s="289">
        <f t="shared" si="49"/>
        <v>-0.34904797918667285</v>
      </c>
      <c r="K146" s="22">
        <f t="shared" si="50"/>
        <v>82236</v>
      </c>
      <c r="L146" s="22">
        <f t="shared" si="53"/>
        <v>-2565.2400000000052</v>
      </c>
      <c r="M146" s="22">
        <f t="shared" si="55"/>
        <v>5.24</v>
      </c>
      <c r="N146" s="22">
        <f t="shared" si="56"/>
        <v>0</v>
      </c>
      <c r="O146" s="22"/>
      <c r="P146" s="288">
        <f t="shared" si="57"/>
        <v>-3.3405978333333586</v>
      </c>
      <c r="Q146" s="22">
        <f t="shared" si="58"/>
        <v>-2497.2400000000052</v>
      </c>
      <c r="R146" s="290"/>
      <c r="S146" s="31">
        <f t="shared" si="61"/>
        <v>-0.19999999999999929</v>
      </c>
      <c r="T146" s="31">
        <f t="shared" si="61"/>
        <v>400</v>
      </c>
      <c r="U146" s="31">
        <f t="shared" si="61"/>
        <v>-0.10398430729166641</v>
      </c>
      <c r="V146" s="31">
        <f t="shared" si="62"/>
        <v>0.51992153645833394</v>
      </c>
      <c r="W146" s="31">
        <f t="shared" si="63"/>
        <v>1.0272300619884351</v>
      </c>
      <c r="X146" s="32">
        <f t="shared" si="59"/>
        <v>-8.5433677713449239</v>
      </c>
      <c r="Y146" s="32">
        <f t="shared" si="60"/>
        <v>5.2027699380115653</v>
      </c>
      <c r="Z146" s="38">
        <f t="shared" si="54"/>
        <v>-126942.23141743123</v>
      </c>
      <c r="AA146" s="31">
        <f>SUM(L$2:L146)-SUM(AB$2:AB146)</f>
        <v>-44095.891400000328</v>
      </c>
      <c r="AB146" s="44"/>
      <c r="AC146" s="40">
        <f t="shared" si="51"/>
        <v>-7074.4532029374523</v>
      </c>
      <c r="AD146" s="40">
        <f t="shared" si="52"/>
        <v>-20274.453202937453</v>
      </c>
    </row>
    <row r="147" spans="1:30" s="1" customFormat="1" hidden="1" x14ac:dyDescent="0.25">
      <c r="A147" s="9">
        <v>43984</v>
      </c>
      <c r="B147" s="300" t="s">
        <v>1080</v>
      </c>
      <c r="C147" s="15" t="s">
        <v>69</v>
      </c>
      <c r="D147" s="16">
        <v>400</v>
      </c>
      <c r="E147" s="15">
        <f>E146+0.22</f>
        <v>6.45</v>
      </c>
      <c r="F147" s="16">
        <f t="shared" si="45"/>
        <v>12800</v>
      </c>
      <c r="G147" s="17">
        <f t="shared" si="46"/>
        <v>9.668727453125026</v>
      </c>
      <c r="H147" s="15">
        <f t="shared" si="47"/>
        <v>123759.71140000033</v>
      </c>
      <c r="I147" s="15">
        <f t="shared" si="48"/>
        <v>-41199.711400000335</v>
      </c>
      <c r="J147" s="289">
        <f t="shared" si="49"/>
        <v>-0.33290083609551968</v>
      </c>
      <c r="K147" s="22">
        <f t="shared" si="50"/>
        <v>82560</v>
      </c>
      <c r="L147" s="22">
        <f t="shared" si="53"/>
        <v>2896.179999999993</v>
      </c>
      <c r="M147" s="22">
        <f t="shared" si="55"/>
        <v>5.24</v>
      </c>
      <c r="N147" s="22">
        <f t="shared" si="56"/>
        <v>2.58</v>
      </c>
      <c r="O147" s="22"/>
      <c r="P147" s="288">
        <f t="shared" si="57"/>
        <v>-3.2187274531250258</v>
      </c>
      <c r="Q147" s="22">
        <f t="shared" si="58"/>
        <v>2572.179999999993</v>
      </c>
      <c r="R147" s="290"/>
      <c r="S147" s="31">
        <f t="shared" si="61"/>
        <v>0.21999999999999975</v>
      </c>
      <c r="T147" s="31">
        <f t="shared" si="61"/>
        <v>-400</v>
      </c>
      <c r="U147" s="31">
        <f t="shared" si="61"/>
        <v>9.8129619791667011E-2</v>
      </c>
      <c r="V147" s="31">
        <f t="shared" si="62"/>
        <v>0.44604372632575967</v>
      </c>
      <c r="W147" s="31">
        <f t="shared" si="63"/>
        <v>1.1259631907564793</v>
      </c>
      <c r="X147" s="32">
        <f t="shared" si="59"/>
        <v>-8.5427642623685465</v>
      </c>
      <c r="Y147" s="32">
        <f t="shared" si="60"/>
        <v>5.3240368092435206</v>
      </c>
      <c r="Z147" s="38">
        <f t="shared" si="54"/>
        <v>130439.718682034</v>
      </c>
      <c r="AA147" s="31">
        <f>SUM(L$2:L147)-SUM(AB$2:AB147)</f>
        <v>-41199.711400000335</v>
      </c>
      <c r="AB147" s="44"/>
      <c r="AC147" s="40">
        <f t="shared" si="51"/>
        <v>-6384.3583789612921</v>
      </c>
      <c r="AD147" s="40">
        <f t="shared" si="52"/>
        <v>-19184.358378961293</v>
      </c>
    </row>
    <row r="148" spans="1:30" s="1" customFormat="1" hidden="1" x14ac:dyDescent="0.25">
      <c r="A148" s="9">
        <v>43985</v>
      </c>
      <c r="B148" s="300" t="s">
        <v>1140</v>
      </c>
      <c r="C148" s="15" t="s">
        <v>69</v>
      </c>
      <c r="D148" s="16">
        <v>400</v>
      </c>
      <c r="E148" s="15">
        <v>6.68</v>
      </c>
      <c r="F148" s="16">
        <f t="shared" si="45"/>
        <v>12400</v>
      </c>
      <c r="G148" s="17">
        <f t="shared" si="46"/>
        <v>9.765776080645189</v>
      </c>
      <c r="H148" s="15">
        <f t="shared" si="47"/>
        <v>121095.62340000035</v>
      </c>
      <c r="I148" s="15">
        <f t="shared" si="48"/>
        <v>-38263.623400000346</v>
      </c>
      <c r="J148" s="289">
        <f t="shared" si="49"/>
        <v>-0.31597858226146458</v>
      </c>
      <c r="K148" s="22">
        <f t="shared" si="50"/>
        <v>82832</v>
      </c>
      <c r="L148" s="22">
        <f t="shared" si="53"/>
        <v>2936.0879999999888</v>
      </c>
      <c r="M148" s="22">
        <f t="shared" si="55"/>
        <v>5.24</v>
      </c>
      <c r="N148" s="22">
        <f t="shared" si="56"/>
        <v>2.6720000000000002</v>
      </c>
      <c r="O148" s="22"/>
      <c r="P148" s="288">
        <f t="shared" si="57"/>
        <v>-3.0857760806451893</v>
      </c>
      <c r="Q148" s="22">
        <f t="shared" si="58"/>
        <v>2664.0879999999888</v>
      </c>
      <c r="R148" s="290"/>
      <c r="S148" s="31">
        <f t="shared" si="61"/>
        <v>0.22999999999999954</v>
      </c>
      <c r="T148" s="31">
        <f t="shared" si="61"/>
        <v>-400</v>
      </c>
      <c r="U148" s="31">
        <f t="shared" si="61"/>
        <v>9.7048627520162967E-2</v>
      </c>
      <c r="V148" s="31">
        <f t="shared" si="62"/>
        <v>0.42195055443549201</v>
      </c>
      <c r="W148" s="31">
        <f t="shared" si="63"/>
        <v>1.1020987294713993</v>
      </c>
      <c r="X148" s="32">
        <f t="shared" si="59"/>
        <v>-8.6636773511737903</v>
      </c>
      <c r="Y148" s="32">
        <f t="shared" si="60"/>
        <v>5.5779012705286011</v>
      </c>
      <c r="Z148" s="38">
        <f t="shared" si="54"/>
        <v>127770.99807438036</v>
      </c>
      <c r="AA148" s="31">
        <f>SUM(L$2:L148)-SUM(AB$2:AB148)</f>
        <v>-38263.623400000346</v>
      </c>
      <c r="AB148" s="44"/>
      <c r="AC148" s="40">
        <f t="shared" si="51"/>
        <v>-5725.2232916617295</v>
      </c>
      <c r="AD148" s="40">
        <f t="shared" si="52"/>
        <v>-18125.223291661729</v>
      </c>
    </row>
    <row r="149" spans="1:30" s="1" customFormat="1" hidden="1" x14ac:dyDescent="0.25">
      <c r="A149" s="9">
        <v>43993</v>
      </c>
      <c r="B149" s="300"/>
      <c r="C149" s="15" t="s">
        <v>69</v>
      </c>
      <c r="D149" s="16">
        <v>400</v>
      </c>
      <c r="E149" s="15">
        <f>E148+0.22</f>
        <v>6.8999999999999995</v>
      </c>
      <c r="F149" s="16">
        <f t="shared" si="45"/>
        <v>12000</v>
      </c>
      <c r="G149" s="17">
        <f t="shared" si="46"/>
        <v>9.8619686166666956</v>
      </c>
      <c r="H149" s="15">
        <f t="shared" si="47"/>
        <v>118343.62340000035</v>
      </c>
      <c r="I149" s="15">
        <f t="shared" si="48"/>
        <v>-35543.623400000346</v>
      </c>
      <c r="J149" s="289">
        <f t="shared" si="49"/>
        <v>-0.30034253117181681</v>
      </c>
      <c r="K149" s="22">
        <f t="shared" si="50"/>
        <v>82800</v>
      </c>
      <c r="L149" s="22">
        <f t="shared" si="53"/>
        <v>2720</v>
      </c>
      <c r="M149" s="22">
        <f t="shared" si="55"/>
        <v>5.24</v>
      </c>
      <c r="N149" s="22">
        <f t="shared" si="56"/>
        <v>2.76</v>
      </c>
      <c r="O149" s="22"/>
      <c r="P149" s="288">
        <f t="shared" si="57"/>
        <v>-2.9619686166666961</v>
      </c>
      <c r="Q149" s="22">
        <f t="shared" si="58"/>
        <v>2752</v>
      </c>
      <c r="R149" s="290"/>
      <c r="S149" s="31">
        <f t="shared" si="61"/>
        <v>0.21999999999999975</v>
      </c>
      <c r="T149" s="31">
        <f t="shared" si="61"/>
        <v>-400</v>
      </c>
      <c r="U149" s="31">
        <f t="shared" si="61"/>
        <v>9.6192536021506569E-2</v>
      </c>
      <c r="V149" s="31">
        <f t="shared" si="62"/>
        <v>0.43723880009775762</v>
      </c>
      <c r="W149" s="31">
        <f t="shared" si="63"/>
        <v>0.98837209302325579</v>
      </c>
      <c r="X149" s="32">
        <f t="shared" si="59"/>
        <v>-8.8735965236434389</v>
      </c>
      <c r="Y149" s="32">
        <f t="shared" si="60"/>
        <v>5.9116279069767428</v>
      </c>
      <c r="Z149" s="38">
        <f t="shared" si="54"/>
        <v>124749.80384462532</v>
      </c>
      <c r="AA149" s="31">
        <f>SUM(L$2:L149)-SUM(AB$2:AB149)</f>
        <v>-35543.623400000346</v>
      </c>
      <c r="AB149" s="44"/>
      <c r="AC149" s="40">
        <f t="shared" si="51"/>
        <v>-5148.674143231935</v>
      </c>
      <c r="AD149" s="40">
        <f t="shared" si="52"/>
        <v>-17148.674143231936</v>
      </c>
    </row>
    <row r="150" spans="1:30" s="1" customFormat="1" hidden="1" x14ac:dyDescent="0.25">
      <c r="A150" s="9">
        <v>43993</v>
      </c>
      <c r="B150" s="300"/>
      <c r="C150" s="15" t="s">
        <v>69</v>
      </c>
      <c r="D150" s="16">
        <v>400</v>
      </c>
      <c r="E150" s="15">
        <v>7.07</v>
      </c>
      <c r="F150" s="16">
        <f t="shared" si="45"/>
        <v>11600</v>
      </c>
      <c r="G150" s="17">
        <f t="shared" si="46"/>
        <v>9.9589389137931335</v>
      </c>
      <c r="H150" s="15">
        <f t="shared" si="47"/>
        <v>115523.69140000035</v>
      </c>
      <c r="I150" s="15">
        <f t="shared" si="48"/>
        <v>-33511.691400000345</v>
      </c>
      <c r="J150" s="289">
        <f t="shared" si="49"/>
        <v>-0.29008501194760339</v>
      </c>
      <c r="K150" s="22">
        <f t="shared" si="50"/>
        <v>82012</v>
      </c>
      <c r="L150" s="22">
        <f t="shared" si="53"/>
        <v>2031.9320000000007</v>
      </c>
      <c r="M150" s="22">
        <f t="shared" si="55"/>
        <v>5.24</v>
      </c>
      <c r="N150" s="22">
        <f t="shared" si="56"/>
        <v>2.8279999999999998</v>
      </c>
      <c r="O150" s="22"/>
      <c r="P150" s="288">
        <f t="shared" si="57"/>
        <v>-2.8889389137931332</v>
      </c>
      <c r="Q150" s="22">
        <f t="shared" si="58"/>
        <v>2819.9320000000007</v>
      </c>
      <c r="R150" s="290"/>
      <c r="S150" s="31">
        <f t="shared" si="61"/>
        <v>0.17000000000000082</v>
      </c>
      <c r="T150" s="31">
        <f t="shared" si="61"/>
        <v>-400</v>
      </c>
      <c r="U150" s="31">
        <f t="shared" si="61"/>
        <v>9.6970297126437899E-2</v>
      </c>
      <c r="V150" s="31">
        <f t="shared" si="62"/>
        <v>0.57041351250845551</v>
      </c>
      <c r="W150" s="31">
        <f t="shared" si="63"/>
        <v>0.72056063763239686</v>
      </c>
      <c r="X150" s="32">
        <f t="shared" si="59"/>
        <v>-9.238378276160736</v>
      </c>
      <c r="Y150" s="32">
        <f t="shared" si="60"/>
        <v>6.3494393623676029</v>
      </c>
      <c r="Z150" s="38">
        <f t="shared" si="54"/>
        <v>119624.25963153398</v>
      </c>
      <c r="AA150" s="31">
        <f>SUM(L$2:L150)-SUM(AB$2:AB150)</f>
        <v>-33511.691400000345</v>
      </c>
      <c r="AB150" s="44"/>
      <c r="AC150" s="40">
        <f t="shared" si="51"/>
        <v>-4737.6146470014637</v>
      </c>
      <c r="AD150" s="40">
        <f t="shared" si="52"/>
        <v>-16337.614647001465</v>
      </c>
    </row>
    <row r="151" spans="1:30" s="1" customFormat="1" hidden="1" x14ac:dyDescent="0.25">
      <c r="A151" s="9">
        <v>43993</v>
      </c>
      <c r="B151" s="360"/>
      <c r="C151" s="15" t="s">
        <v>69</v>
      </c>
      <c r="D151" s="16">
        <v>400</v>
      </c>
      <c r="E151" s="15">
        <v>7.3</v>
      </c>
      <c r="F151" s="16">
        <f t="shared" si="45"/>
        <v>11200</v>
      </c>
      <c r="G151" s="17">
        <f t="shared" si="46"/>
        <v>10.054629589285746</v>
      </c>
      <c r="H151" s="15">
        <f t="shared" si="47"/>
        <v>112611.85140000035</v>
      </c>
      <c r="I151" s="15">
        <f t="shared" si="48"/>
        <v>-30851.851400000349</v>
      </c>
      <c r="J151" s="337">
        <f t="shared" si="49"/>
        <v>-0.27396629232578495</v>
      </c>
      <c r="K151" s="15">
        <f t="shared" si="50"/>
        <v>81760</v>
      </c>
      <c r="L151" s="15">
        <f t="shared" si="53"/>
        <v>2659.8399999999965</v>
      </c>
      <c r="M151" s="15">
        <f t="shared" si="55"/>
        <v>5.24</v>
      </c>
      <c r="N151" s="15">
        <f t="shared" si="56"/>
        <v>2.92</v>
      </c>
      <c r="O151" s="15"/>
      <c r="P151" s="17">
        <f t="shared" si="57"/>
        <v>-2.754629589285746</v>
      </c>
      <c r="Q151" s="15">
        <f t="shared" si="58"/>
        <v>2911.8399999999965</v>
      </c>
      <c r="R151" s="338"/>
      <c r="S151" s="31">
        <f t="shared" si="61"/>
        <v>0.22999999999999954</v>
      </c>
      <c r="T151" s="31">
        <f t="shared" si="61"/>
        <v>-400</v>
      </c>
      <c r="U151" s="31">
        <f t="shared" si="61"/>
        <v>9.5690675492612343E-2</v>
      </c>
      <c r="V151" s="31">
        <f t="shared" si="62"/>
        <v>0.41604641518527191</v>
      </c>
      <c r="W151" s="31">
        <f t="shared" si="63"/>
        <v>0.91345678333974378</v>
      </c>
      <c r="X151" s="32">
        <f t="shared" si="59"/>
        <v>-9.1411728059460025</v>
      </c>
      <c r="Y151" s="32">
        <f t="shared" si="60"/>
        <v>6.3865432166602565</v>
      </c>
      <c r="Z151" s="38">
        <f t="shared" si="54"/>
        <v>117043.79702978143</v>
      </c>
      <c r="AA151" s="31">
        <f>SUM(L$2:L151)-SUM(AB$2:AB151)</f>
        <v>-30851.851400000349</v>
      </c>
      <c r="AB151" s="44"/>
      <c r="AC151" s="40">
        <f t="shared" si="51"/>
        <v>-4224.1678731918291</v>
      </c>
      <c r="AD151" s="40">
        <f t="shared" si="52"/>
        <v>-15424.167873191829</v>
      </c>
    </row>
    <row r="152" spans="1:30" s="1" customFormat="1" hidden="1" x14ac:dyDescent="0.25">
      <c r="A152" s="9">
        <v>43993</v>
      </c>
      <c r="B152" s="300" t="s">
        <v>1141</v>
      </c>
      <c r="C152" s="15" t="s">
        <v>69</v>
      </c>
      <c r="D152" s="16">
        <v>800</v>
      </c>
      <c r="E152" s="15">
        <v>7.3</v>
      </c>
      <c r="F152" s="16">
        <f t="shared" si="45"/>
        <v>10400</v>
      </c>
      <c r="G152" s="17">
        <f t="shared" si="46"/>
        <v>10.267612634615418</v>
      </c>
      <c r="H152" s="15">
        <f t="shared" si="47"/>
        <v>106783.17140000034</v>
      </c>
      <c r="I152" s="15">
        <f t="shared" si="48"/>
        <v>-30863.171400000341</v>
      </c>
      <c r="J152" s="289">
        <f>(E152-G152)/G152</f>
        <v>-0.28902654786670107</v>
      </c>
      <c r="K152" s="22">
        <f>F152*E152</f>
        <v>75920</v>
      </c>
      <c r="L152" s="22">
        <f>I152-I151</f>
        <v>-11.319999999992433</v>
      </c>
      <c r="M152" s="22">
        <f>IF(D152*E152*2.5/10000&gt;5,D152*E152*2.5/10000,5)+(D152/1000)*0.6</f>
        <v>5.48</v>
      </c>
      <c r="N152" s="22">
        <f>IF(C152="卖",D152*E152/1000,0)</f>
        <v>5.84</v>
      </c>
      <c r="O152" s="22"/>
      <c r="P152" s="288">
        <f>E152-G152</f>
        <v>-2.9676126346154179</v>
      </c>
      <c r="Q152" s="22">
        <f>(H152-H151)*-1</f>
        <v>5828.6800000000076</v>
      </c>
      <c r="R152" s="290"/>
      <c r="S152" s="31">
        <f t="shared" si="61"/>
        <v>0</v>
      </c>
      <c r="T152" s="31">
        <f t="shared" si="61"/>
        <v>-800</v>
      </c>
      <c r="U152" s="31">
        <f t="shared" si="61"/>
        <v>0.21298304532967194</v>
      </c>
      <c r="V152" s="31" t="e">
        <f t="shared" si="62"/>
        <v>#DIV/0!</v>
      </c>
      <c r="W152" s="31">
        <f t="shared" si="63"/>
        <v>-1.9421206859859211E-3</v>
      </c>
      <c r="X152" s="32">
        <f t="shared" si="59"/>
        <v>-10.269554755301403</v>
      </c>
      <c r="Y152" s="32">
        <f t="shared" si="60"/>
        <v>7.3019421206859851</v>
      </c>
      <c r="Z152" s="38">
        <f t="shared" si="54"/>
        <v>48830.177932248364</v>
      </c>
      <c r="AA152" s="31">
        <f>SUM(L$2:L152)-SUM(AB$2:AB152)</f>
        <v>-30863.171400000341</v>
      </c>
      <c r="AB152" s="44"/>
      <c r="AC152" s="40">
        <f t="shared" si="51"/>
        <v>-4225.7177827808682</v>
      </c>
      <c r="AD152" s="40">
        <f t="shared" si="52"/>
        <v>-14625.717782780868</v>
      </c>
    </row>
    <row r="153" spans="1:30" s="1" customFormat="1" hidden="1" x14ac:dyDescent="0.25">
      <c r="A153" s="9">
        <v>43994</v>
      </c>
      <c r="B153" s="300"/>
      <c r="C153" s="15" t="s">
        <v>69</v>
      </c>
      <c r="D153" s="16">
        <v>400</v>
      </c>
      <c r="E153" s="15">
        <v>7.58</v>
      </c>
      <c r="F153" s="16">
        <f t="shared" si="45"/>
        <v>10000</v>
      </c>
      <c r="G153" s="17">
        <f t="shared" si="46"/>
        <v>10.375944340000036</v>
      </c>
      <c r="H153" s="15">
        <f t="shared" si="47"/>
        <v>103759.44340000035</v>
      </c>
      <c r="I153" s="15">
        <f t="shared" si="48"/>
        <v>-27959.443400000353</v>
      </c>
      <c r="J153" s="289">
        <f>(E153-G153)/G153</f>
        <v>-0.26946408426859642</v>
      </c>
      <c r="K153" s="22">
        <f>F153*E153</f>
        <v>75800</v>
      </c>
      <c r="L153" s="22">
        <f>I153-I152</f>
        <v>2903.7279999999882</v>
      </c>
      <c r="M153" s="22">
        <f>IF(D153*E153*2.5/10000&gt;5,D153*E153*2.5/10000,5)+(D153/1000)*0.6</f>
        <v>5.24</v>
      </c>
      <c r="N153" s="22">
        <f>IF(C153="卖",D153*E153/1000,0)</f>
        <v>3.032</v>
      </c>
      <c r="O153" s="22"/>
      <c r="P153" s="288">
        <f>E153-G153</f>
        <v>-2.7959443400000357</v>
      </c>
      <c r="Q153" s="22">
        <f>(H153-H152)*-1</f>
        <v>3023.7279999999882</v>
      </c>
      <c r="R153" s="290"/>
      <c r="S153" s="31">
        <f t="shared" si="61"/>
        <v>0.28000000000000025</v>
      </c>
      <c r="T153" s="31">
        <f t="shared" si="61"/>
        <v>-400</v>
      </c>
      <c r="U153" s="31">
        <f t="shared" si="61"/>
        <v>0.108331705384618</v>
      </c>
      <c r="V153" s="31">
        <f t="shared" si="62"/>
        <v>0.38689894780220679</v>
      </c>
      <c r="W153" s="31">
        <f t="shared" si="63"/>
        <v>0.96031389066741435</v>
      </c>
      <c r="X153" s="32">
        <f t="shared" si="59"/>
        <v>-9.4156304493326211</v>
      </c>
      <c r="Y153" s="32">
        <f t="shared" si="60"/>
        <v>6.6196861093325854</v>
      </c>
      <c r="Z153" s="38">
        <f t="shared" si="54"/>
        <v>92309.079456436753</v>
      </c>
      <c r="AA153" s="31">
        <f>SUM(L$2:L153)-SUM(AB$2:AB153)</f>
        <v>-27959.443400000353</v>
      </c>
      <c r="AB153" s="44"/>
      <c r="AC153" s="40">
        <f t="shared" si="51"/>
        <v>-3686.7366330211548</v>
      </c>
      <c r="AD153" s="40">
        <f t="shared" si="52"/>
        <v>-13686.736633021155</v>
      </c>
    </row>
    <row r="154" spans="1:30" s="1" customFormat="1" hidden="1" x14ac:dyDescent="0.25">
      <c r="A154" s="9">
        <v>43997</v>
      </c>
      <c r="B154" s="300" t="s">
        <v>1055</v>
      </c>
      <c r="C154" s="323" t="s">
        <v>1106</v>
      </c>
      <c r="D154" s="16">
        <v>400</v>
      </c>
      <c r="E154" s="15">
        <v>7.29</v>
      </c>
      <c r="F154" s="16">
        <f t="shared" si="45"/>
        <v>10400</v>
      </c>
      <c r="G154" s="17">
        <f t="shared" si="46"/>
        <v>10.257758019230804</v>
      </c>
      <c r="H154" s="15">
        <f t="shared" si="47"/>
        <v>106680.68340000036</v>
      </c>
      <c r="I154" s="15">
        <f t="shared" si="48"/>
        <v>-30864.683400000358</v>
      </c>
      <c r="J154" s="289">
        <f>(E154-G154)/G154</f>
        <v>-0.28931838844969621</v>
      </c>
      <c r="K154" s="22">
        <f>F154*E154</f>
        <v>75816</v>
      </c>
      <c r="L154" s="22">
        <f>I154-I153</f>
        <v>-2905.2400000000052</v>
      </c>
      <c r="M154" s="22">
        <f>IF(D154*E154*2.5/10000&gt;5,D154*E154*2.5/10000,5)+(D154/1000)*0.6</f>
        <v>5.24</v>
      </c>
      <c r="N154" s="22">
        <f>IF(C154="卖",D154*E154/1000,0)</f>
        <v>0</v>
      </c>
      <c r="O154" s="22"/>
      <c r="P154" s="288">
        <f>E154-G154</f>
        <v>-2.9677580192308044</v>
      </c>
      <c r="Q154" s="22">
        <f>(H154-H153)*-1</f>
        <v>-2921.2400000000052</v>
      </c>
      <c r="R154" s="290"/>
      <c r="S154" s="31">
        <f t="shared" si="61"/>
        <v>-0.29000000000000004</v>
      </c>
      <c r="T154" s="31">
        <f t="shared" si="61"/>
        <v>400</v>
      </c>
      <c r="U154" s="31">
        <f t="shared" si="61"/>
        <v>-0.1181863207692313</v>
      </c>
      <c r="V154" s="31">
        <f t="shared" si="62"/>
        <v>0.40753903713528028</v>
      </c>
      <c r="W154" s="31">
        <f t="shared" si="63"/>
        <v>0.9945228738480919</v>
      </c>
      <c r="X154" s="32">
        <f t="shared" si="59"/>
        <v>-9.263235145382712</v>
      </c>
      <c r="Y154" s="32">
        <f t="shared" si="60"/>
        <v>6.2954771261519076</v>
      </c>
      <c r="Z154" s="38">
        <f t="shared" si="54"/>
        <v>-87996.6474318705</v>
      </c>
      <c r="AA154" s="31">
        <f>SUM(L$2:L154)-SUM(AB$2:AB154)</f>
        <v>-30864.683400000358</v>
      </c>
      <c r="AB154" s="44"/>
      <c r="AC154" s="40">
        <f t="shared" si="51"/>
        <v>-4231.721681522683</v>
      </c>
      <c r="AD154" s="40">
        <f t="shared" si="52"/>
        <v>-14631.721681522682</v>
      </c>
    </row>
    <row r="155" spans="1:30" s="1" customFormat="1" hidden="1" x14ac:dyDescent="0.25">
      <c r="A155" s="9">
        <v>43997</v>
      </c>
      <c r="B155" s="300"/>
      <c r="C155" s="15" t="s">
        <v>69</v>
      </c>
      <c r="D155" s="16">
        <v>400</v>
      </c>
      <c r="E155" s="15">
        <v>7.47</v>
      </c>
      <c r="F155" s="16">
        <f t="shared" si="45"/>
        <v>10000</v>
      </c>
      <c r="G155" s="17">
        <f t="shared" si="46"/>
        <v>10.370091140000037</v>
      </c>
      <c r="H155" s="15">
        <f t="shared" si="47"/>
        <v>103700.91140000036</v>
      </c>
      <c r="I155" s="15">
        <f t="shared" si="48"/>
        <v>-29000.911400000361</v>
      </c>
      <c r="J155" s="289">
        <f>(E155-G155)/G155</f>
        <v>-0.27965917568589727</v>
      </c>
      <c r="K155" s="22">
        <f>F155*E155</f>
        <v>74700</v>
      </c>
      <c r="L155" s="22">
        <f>I155-I154</f>
        <v>1863.7719999999972</v>
      </c>
      <c r="M155" s="22">
        <f>IF(D155*E155*2.5/10000&gt;5,D155*E155*2.5/10000,5)+(D155/1000)*0.6</f>
        <v>5.24</v>
      </c>
      <c r="N155" s="22">
        <f>IF(C155="卖",D155*E155/1000,0)</f>
        <v>2.988</v>
      </c>
      <c r="O155" s="22"/>
      <c r="P155" s="288">
        <f>E155-G155</f>
        <v>-2.9000911400000371</v>
      </c>
      <c r="Q155" s="22">
        <f>(H155-H154)*-1</f>
        <v>2979.7719999999972</v>
      </c>
      <c r="R155" s="290"/>
      <c r="S155" s="31">
        <f t="shared" si="61"/>
        <v>0.17999999999999972</v>
      </c>
      <c r="T155" s="31">
        <f t="shared" si="61"/>
        <v>-400</v>
      </c>
      <c r="U155" s="31">
        <f t="shared" si="61"/>
        <v>0.11233312076923241</v>
      </c>
      <c r="V155" s="31">
        <f t="shared" si="62"/>
        <v>0.62407289316240322</v>
      </c>
      <c r="W155" s="31">
        <f t="shared" si="63"/>
        <v>0.62547470074891598</v>
      </c>
      <c r="X155" s="32">
        <f t="shared" si="59"/>
        <v>-9.7446164392511214</v>
      </c>
      <c r="Y155" s="32">
        <f t="shared" si="60"/>
        <v>6.8445252992510843</v>
      </c>
      <c r="Z155" s="38">
        <f t="shared" si="54"/>
        <v>89020.939964297329</v>
      </c>
      <c r="AA155" s="31">
        <f>SUM(L$2:L155)-SUM(AB$2:AB155)</f>
        <v>-29000.911400000361</v>
      </c>
      <c r="AB155" s="44"/>
      <c r="AC155" s="40">
        <f t="shared" si="51"/>
        <v>-3880.3762977644396</v>
      </c>
      <c r="AD155" s="40">
        <f t="shared" si="52"/>
        <v>-13880.37629776444</v>
      </c>
    </row>
    <row r="156" spans="1:30" s="1" customFormat="1" hidden="1" x14ac:dyDescent="0.25">
      <c r="A156" s="9">
        <v>43998</v>
      </c>
      <c r="B156" s="360"/>
      <c r="C156" s="15" t="s">
        <v>69</v>
      </c>
      <c r="D156" s="16">
        <v>400</v>
      </c>
      <c r="E156" s="15">
        <v>7.7</v>
      </c>
      <c r="F156" s="16">
        <f t="shared" si="45"/>
        <v>9600</v>
      </c>
      <c r="G156" s="17">
        <f t="shared" si="46"/>
        <v>10.482211604166705</v>
      </c>
      <c r="H156" s="15">
        <f t="shared" si="47"/>
        <v>100629.23140000037</v>
      </c>
      <c r="I156" s="15">
        <f t="shared" si="48"/>
        <v>-26709.231400000368</v>
      </c>
      <c r="J156" s="337">
        <f>(E156-G156)/G156</f>
        <v>-0.26542219421145524</v>
      </c>
      <c r="K156" s="15">
        <f>F156*E156</f>
        <v>73920</v>
      </c>
      <c r="L156" s="15">
        <f>I156-I155</f>
        <v>2291.679999999993</v>
      </c>
      <c r="M156" s="15">
        <f>IF(D156*E156*2.5/10000&gt;5,D156*E156*2.5/10000,5)+(D156/1000)*0.6</f>
        <v>5.24</v>
      </c>
      <c r="N156" s="15">
        <f>IF(C156="卖",D156*E156/1000,0)</f>
        <v>3.08</v>
      </c>
      <c r="O156" s="15"/>
      <c r="P156" s="17">
        <f>E156-G156</f>
        <v>-2.7822116041667053</v>
      </c>
      <c r="Q156" s="15">
        <f>(H156-H155)*-1</f>
        <v>3071.679999999993</v>
      </c>
      <c r="R156" s="338"/>
      <c r="S156" s="31">
        <f t="shared" si="61"/>
        <v>0.23000000000000043</v>
      </c>
      <c r="T156" s="31">
        <f t="shared" si="61"/>
        <v>-400</v>
      </c>
      <c r="U156" s="31">
        <f t="shared" si="61"/>
        <v>0.11212046416666865</v>
      </c>
      <c r="V156" s="31">
        <f t="shared" si="62"/>
        <v>0.48748027898551499</v>
      </c>
      <c r="W156" s="31">
        <f t="shared" si="63"/>
        <v>0.74606729867694499</v>
      </c>
      <c r="X156" s="32">
        <f t="shared" si="59"/>
        <v>-9.736144305489761</v>
      </c>
      <c r="Y156" s="32">
        <f t="shared" si="60"/>
        <v>6.9539327013230556</v>
      </c>
      <c r="Z156" s="38">
        <f t="shared" si="54"/>
        <v>85622.192802640056</v>
      </c>
      <c r="AA156" s="31">
        <f>SUM(L$2:L156)-SUM(AB$2:AB156)</f>
        <v>-26709.231400000368</v>
      </c>
      <c r="AB156" s="44"/>
      <c r="AC156" s="40">
        <f t="shared" si="51"/>
        <v>-3466.9969849740737</v>
      </c>
      <c r="AD156" s="40">
        <f t="shared" si="52"/>
        <v>-13066.996984974074</v>
      </c>
    </row>
    <row r="157" spans="1:30" s="1" customFormat="1" hidden="1" x14ac:dyDescent="0.25">
      <c r="A157" s="9">
        <v>43999</v>
      </c>
      <c r="B157" s="300" t="s">
        <v>1142</v>
      </c>
      <c r="C157" s="15" t="s">
        <v>63</v>
      </c>
      <c r="D157" s="16">
        <v>400</v>
      </c>
      <c r="E157" s="15">
        <v>7.5</v>
      </c>
      <c r="F157" s="16">
        <f t="shared" si="45"/>
        <v>10000</v>
      </c>
      <c r="G157" s="17">
        <f t="shared" si="46"/>
        <v>10.363447140000037</v>
      </c>
      <c r="H157" s="15">
        <f t="shared" si="47"/>
        <v>103634.47140000037</v>
      </c>
      <c r="I157" s="15">
        <f t="shared" si="48"/>
        <v>-28634.471400000373</v>
      </c>
      <c r="J157" s="337">
        <f t="shared" ref="J157:J194" si="64">(E157-G157)/G157</f>
        <v>-0.27630257590140289</v>
      </c>
      <c r="K157" s="15">
        <f t="shared" ref="K157:K194" si="65">F157*E157</f>
        <v>75000</v>
      </c>
      <c r="L157" s="15">
        <f t="shared" ref="L157:L194" si="66">I157-I156</f>
        <v>-1925.2400000000052</v>
      </c>
      <c r="M157" s="15">
        <f t="shared" ref="M157:M194" si="67">IF(D157*E157*2.5/10000&gt;5,D157*E157*2.5/10000,5)+(D157/1000)*0.6</f>
        <v>5.24</v>
      </c>
      <c r="N157" s="15">
        <f t="shared" ref="N157:N194" si="68">IF(C157="卖",D157*E157/1000,0)</f>
        <v>0</v>
      </c>
      <c r="O157" s="22">
        <v>-1800</v>
      </c>
      <c r="P157" s="288">
        <f t="shared" ref="P157:P194" si="69">E157-G157</f>
        <v>-2.8634471400000372</v>
      </c>
      <c r="Q157" s="22">
        <f t="shared" ref="Q157:Q194" si="70">(H157-H156)*-1</f>
        <v>-3005.2400000000052</v>
      </c>
      <c r="R157" s="290"/>
      <c r="S157" s="31">
        <f t="shared" si="61"/>
        <v>-0.20000000000000018</v>
      </c>
      <c r="T157" s="31">
        <f t="shared" si="61"/>
        <v>400</v>
      </c>
      <c r="U157" s="31">
        <f t="shared" si="61"/>
        <v>-0.1187644641666683</v>
      </c>
      <c r="V157" s="31">
        <f t="shared" si="62"/>
        <v>0.59382232083334097</v>
      </c>
      <c r="W157" s="31">
        <f t="shared" si="63"/>
        <v>0.64062770361102672</v>
      </c>
      <c r="X157" s="32">
        <f t="shared" si="59"/>
        <v>-9.7228194363890097</v>
      </c>
      <c r="Y157" s="32">
        <f t="shared" si="60"/>
        <v>6.8593722963889725</v>
      </c>
      <c r="Z157" s="38">
        <f t="shared" si="54"/>
        <v>-84200.270427410709</v>
      </c>
      <c r="AA157" s="31">
        <f>SUM(L$2:L157)-SUM(AB$2:AB157)</f>
        <v>-28634.471400000373</v>
      </c>
      <c r="AB157" s="44"/>
      <c r="AC157" s="40">
        <f t="shared" si="51"/>
        <v>-3816.0205552400498</v>
      </c>
      <c r="AD157" s="40">
        <f t="shared" si="52"/>
        <v>-13816.020555240049</v>
      </c>
    </row>
    <row r="158" spans="1:30" s="1" customFormat="1" hidden="1" x14ac:dyDescent="0.25">
      <c r="A158" s="9">
        <v>44001</v>
      </c>
      <c r="B158" s="300" t="s">
        <v>1143</v>
      </c>
      <c r="C158" s="15" t="s">
        <v>63</v>
      </c>
      <c r="D158" s="16">
        <v>400</v>
      </c>
      <c r="E158" s="15">
        <v>7.19</v>
      </c>
      <c r="F158" s="16">
        <f t="shared" si="45"/>
        <v>10400</v>
      </c>
      <c r="G158" s="17">
        <f t="shared" si="46"/>
        <v>10.068818403846191</v>
      </c>
      <c r="H158" s="15">
        <f t="shared" si="47"/>
        <v>104715.71140000038</v>
      </c>
      <c r="I158" s="15">
        <f t="shared" si="48"/>
        <v>-29939.711400000378</v>
      </c>
      <c r="J158" s="337">
        <f t="shared" si="64"/>
        <v>-0.28591422432909402</v>
      </c>
      <c r="K158" s="15">
        <f t="shared" si="65"/>
        <v>74776</v>
      </c>
      <c r="L158" s="15">
        <f t="shared" si="66"/>
        <v>-1305.2400000000052</v>
      </c>
      <c r="M158" s="15">
        <f t="shared" si="67"/>
        <v>5.24</v>
      </c>
      <c r="N158" s="15">
        <f t="shared" si="68"/>
        <v>0</v>
      </c>
      <c r="O158" s="22"/>
      <c r="P158" s="288">
        <f t="shared" si="69"/>
        <v>-2.8788184038461901</v>
      </c>
      <c r="Q158" s="22">
        <f t="shared" si="70"/>
        <v>-1081.2400000000052</v>
      </c>
      <c r="R158" s="290"/>
      <c r="S158" s="31">
        <f t="shared" si="61"/>
        <v>-0.30999999999999961</v>
      </c>
      <c r="T158" s="31">
        <f t="shared" si="61"/>
        <v>400</v>
      </c>
      <c r="U158" s="31">
        <f t="shared" si="61"/>
        <v>-0.29462873615384666</v>
      </c>
      <c r="V158" s="31">
        <f t="shared" si="62"/>
        <v>0.95041527791563563</v>
      </c>
      <c r="W158" s="31">
        <f t="shared" si="63"/>
        <v>1.2071695460767258</v>
      </c>
      <c r="X158" s="32">
        <f t="shared" si="59"/>
        <v>-8.861648857769465</v>
      </c>
      <c r="Y158" s="32">
        <f t="shared" si="60"/>
        <v>5.9828304539232748</v>
      </c>
      <c r="Z158" s="38">
        <f t="shared" si="54"/>
        <v>-35298.661412882073</v>
      </c>
      <c r="AA158" s="31">
        <f>SUM(L$2:L158)-SUM(AB$2:AB158)</f>
        <v>-29939.711400000378</v>
      </c>
      <c r="AB158" s="44"/>
      <c r="AC158" s="40">
        <f t="shared" si="51"/>
        <v>-4161.9946515021384</v>
      </c>
      <c r="AD158" s="40">
        <f t="shared" si="52"/>
        <v>-14561.994651502138</v>
      </c>
    </row>
    <row r="159" spans="1:30" s="1" customFormat="1" hidden="1" x14ac:dyDescent="0.25">
      <c r="A159" s="9">
        <v>44004</v>
      </c>
      <c r="B159" s="300" t="s">
        <v>1144</v>
      </c>
      <c r="C159" s="15" t="s">
        <v>69</v>
      </c>
      <c r="D159" s="16">
        <v>400</v>
      </c>
      <c r="E159" s="15">
        <f>E158+0.22</f>
        <v>7.41</v>
      </c>
      <c r="F159" s="16">
        <f t="shared" si="45"/>
        <v>10000</v>
      </c>
      <c r="G159" s="17">
        <f t="shared" si="46"/>
        <v>10.175991540000039</v>
      </c>
      <c r="H159" s="15">
        <f t="shared" si="47"/>
        <v>101759.91540000039</v>
      </c>
      <c r="I159" s="15">
        <f t="shared" si="48"/>
        <v>-27659.915400000391</v>
      </c>
      <c r="J159" s="337">
        <f t="shared" si="64"/>
        <v>-0.27181543234655914</v>
      </c>
      <c r="K159" s="15">
        <f t="shared" si="65"/>
        <v>74100</v>
      </c>
      <c r="L159" s="15">
        <f t="shared" si="66"/>
        <v>2279.7959999999875</v>
      </c>
      <c r="M159" s="15">
        <f t="shared" si="67"/>
        <v>5.24</v>
      </c>
      <c r="N159" s="15">
        <f t="shared" si="68"/>
        <v>2.964</v>
      </c>
      <c r="O159" s="22"/>
      <c r="P159" s="288">
        <f t="shared" si="69"/>
        <v>-2.765991540000039</v>
      </c>
      <c r="Q159" s="22">
        <f t="shared" si="70"/>
        <v>2955.7959999999875</v>
      </c>
      <c r="R159" s="290"/>
      <c r="S159" s="31">
        <f t="shared" si="61"/>
        <v>0.21999999999999975</v>
      </c>
      <c r="T159" s="31">
        <f t="shared" si="61"/>
        <v>-400</v>
      </c>
      <c r="U159" s="31">
        <f t="shared" si="61"/>
        <v>0.1071731361538486</v>
      </c>
      <c r="V159" s="31">
        <f t="shared" si="62"/>
        <v>0.48715061888113054</v>
      </c>
      <c r="W159" s="31">
        <f t="shared" si="63"/>
        <v>0.77129680126774558</v>
      </c>
      <c r="X159" s="32">
        <f t="shared" si="59"/>
        <v>-9.4046947387322941</v>
      </c>
      <c r="Y159" s="32">
        <f t="shared" si="60"/>
        <v>6.6387031987322551</v>
      </c>
      <c r="Z159" s="38">
        <f t="shared" si="54"/>
        <v>93306.964402393278</v>
      </c>
      <c r="AA159" s="31">
        <f>SUM(L$2:L159)-SUM(AB$2:AB159)</f>
        <v>-27659.915400000391</v>
      </c>
      <c r="AB159" s="44"/>
      <c r="AC159" s="40">
        <f t="shared" si="51"/>
        <v>-3730.9157142105792</v>
      </c>
      <c r="AD159" s="40">
        <f t="shared" si="52"/>
        <v>-13730.91571421058</v>
      </c>
    </row>
    <row r="160" spans="1:30" s="1" customFormat="1" hidden="1" x14ac:dyDescent="0.25">
      <c r="A160" s="9">
        <v>44004</v>
      </c>
      <c r="B160" s="300"/>
      <c r="C160" s="15" t="s">
        <v>69</v>
      </c>
      <c r="D160" s="16">
        <v>400</v>
      </c>
      <c r="E160" s="15">
        <v>7.79</v>
      </c>
      <c r="F160" s="16">
        <f t="shared" si="45"/>
        <v>9600</v>
      </c>
      <c r="G160" s="17">
        <f t="shared" si="46"/>
        <v>10.276278270833375</v>
      </c>
      <c r="H160" s="15">
        <f t="shared" si="47"/>
        <v>98652.271400000391</v>
      </c>
      <c r="I160" s="15">
        <f t="shared" si="48"/>
        <v>-23868.271400000391</v>
      </c>
      <c r="J160" s="337">
        <f t="shared" si="64"/>
        <v>-0.24194345514076326</v>
      </c>
      <c r="K160" s="15">
        <f t="shared" si="65"/>
        <v>74784</v>
      </c>
      <c r="L160" s="15">
        <f t="shared" si="66"/>
        <v>3791.6440000000002</v>
      </c>
      <c r="M160" s="15">
        <f t="shared" si="67"/>
        <v>5.24</v>
      </c>
      <c r="N160" s="15">
        <f t="shared" si="68"/>
        <v>3.1160000000000001</v>
      </c>
      <c r="O160" s="22"/>
      <c r="P160" s="288">
        <f t="shared" si="69"/>
        <v>-2.4862782708333748</v>
      </c>
      <c r="Q160" s="22">
        <f t="shared" si="70"/>
        <v>3107.6440000000002</v>
      </c>
      <c r="R160" s="290"/>
      <c r="S160" s="31">
        <f t="shared" si="61"/>
        <v>0.37999999999999989</v>
      </c>
      <c r="T160" s="31">
        <f t="shared" si="61"/>
        <v>-400</v>
      </c>
      <c r="U160" s="31">
        <f t="shared" si="61"/>
        <v>0.10028673083333572</v>
      </c>
      <c r="V160" s="31">
        <f t="shared" si="62"/>
        <v>0.26391244956140986</v>
      </c>
      <c r="W160" s="31">
        <f t="shared" si="63"/>
        <v>1.2201024312952191</v>
      </c>
      <c r="X160" s="32">
        <f t="shared" si="59"/>
        <v>-9.056175839538156</v>
      </c>
      <c r="Y160" s="32">
        <f t="shared" si="60"/>
        <v>6.5698975687047811</v>
      </c>
      <c r="Z160" s="38">
        <f t="shared" si="54"/>
        <v>95725.525403296124</v>
      </c>
      <c r="AA160" s="31">
        <f>SUM(L$2:L160)-SUM(AB$2:AB160)</f>
        <v>-23868.271400000391</v>
      </c>
      <c r="AB160" s="44"/>
      <c r="AC160" s="40">
        <f t="shared" si="51"/>
        <v>-3062.4309710270077</v>
      </c>
      <c r="AD160" s="40">
        <f t="shared" si="52"/>
        <v>-12662.430971027008</v>
      </c>
    </row>
    <row r="161" spans="1:30" s="1" customFormat="1" hidden="1" x14ac:dyDescent="0.25">
      <c r="A161" s="359">
        <v>44005</v>
      </c>
      <c r="B161" s="300"/>
      <c r="C161" s="15" t="s">
        <v>69</v>
      </c>
      <c r="D161" s="16">
        <v>400</v>
      </c>
      <c r="E161" s="15">
        <v>8.15</v>
      </c>
      <c r="F161" s="16">
        <f t="shared" si="45"/>
        <v>9200</v>
      </c>
      <c r="G161" s="17">
        <f t="shared" si="46"/>
        <v>10.369649065217434</v>
      </c>
      <c r="H161" s="15">
        <f t="shared" si="47"/>
        <v>95400.771400000391</v>
      </c>
      <c r="I161" s="15">
        <f t="shared" si="48"/>
        <v>-20420.771400000391</v>
      </c>
      <c r="J161" s="337">
        <f t="shared" si="64"/>
        <v>-0.21405247672871863</v>
      </c>
      <c r="K161" s="15">
        <f t="shared" si="65"/>
        <v>74980</v>
      </c>
      <c r="L161" s="15">
        <f t="shared" si="66"/>
        <v>3447.5</v>
      </c>
      <c r="M161" s="15">
        <f t="shared" si="67"/>
        <v>5.24</v>
      </c>
      <c r="N161" s="15">
        <f t="shared" si="68"/>
        <v>3.26</v>
      </c>
      <c r="O161" s="22"/>
      <c r="P161" s="288">
        <f t="shared" si="69"/>
        <v>-2.2196490652174337</v>
      </c>
      <c r="Q161" s="22">
        <f t="shared" si="70"/>
        <v>3251.5</v>
      </c>
      <c r="R161" s="290"/>
      <c r="S161" s="31">
        <f t="shared" si="61"/>
        <v>0.36000000000000032</v>
      </c>
      <c r="T161" s="31">
        <f t="shared" si="61"/>
        <v>-400</v>
      </c>
      <c r="U161" s="31">
        <f t="shared" si="61"/>
        <v>9.3370794384059153E-2</v>
      </c>
      <c r="V161" s="31">
        <f t="shared" si="62"/>
        <v>0.25936331773349741</v>
      </c>
      <c r="W161" s="31">
        <f t="shared" si="63"/>
        <v>1.0602798708288481</v>
      </c>
      <c r="X161" s="32">
        <f t="shared" si="59"/>
        <v>-9.3093691943885855</v>
      </c>
      <c r="Y161" s="32">
        <f t="shared" si="60"/>
        <v>7.0897201291711518</v>
      </c>
      <c r="Z161" s="38">
        <f t="shared" si="54"/>
        <v>98531.880987944998</v>
      </c>
      <c r="AA161" s="31">
        <f>SUM(L$2:L161)-SUM(AB$2:AB161)</f>
        <v>-20420.771400000391</v>
      </c>
      <c r="AB161" s="44"/>
      <c r="AC161" s="40">
        <f t="shared" si="51"/>
        <v>-2504.3633146380848</v>
      </c>
      <c r="AD161" s="40">
        <f t="shared" si="52"/>
        <v>-11704.363314638085</v>
      </c>
    </row>
    <row r="162" spans="1:30" s="1" customFormat="1" hidden="1" x14ac:dyDescent="0.25">
      <c r="A162" s="9">
        <v>44005</v>
      </c>
      <c r="B162" s="300" t="s">
        <v>1145</v>
      </c>
      <c r="C162" s="15" t="s">
        <v>69</v>
      </c>
      <c r="D162" s="16">
        <v>400</v>
      </c>
      <c r="E162" s="15">
        <v>8.66</v>
      </c>
      <c r="F162" s="16">
        <f t="shared" si="45"/>
        <v>8800</v>
      </c>
      <c r="G162" s="17">
        <f t="shared" si="46"/>
        <v>10.448349477272773</v>
      </c>
      <c r="H162" s="15">
        <f t="shared" si="47"/>
        <v>91945.475400000403</v>
      </c>
      <c r="I162" s="15">
        <f t="shared" si="48"/>
        <v>-15737.475400000403</v>
      </c>
      <c r="J162" s="337">
        <f t="shared" si="64"/>
        <v>-0.17116095524587749</v>
      </c>
      <c r="K162" s="15">
        <f t="shared" si="65"/>
        <v>76208</v>
      </c>
      <c r="L162" s="15">
        <f t="shared" si="66"/>
        <v>4683.2959999999875</v>
      </c>
      <c r="M162" s="15">
        <f t="shared" si="67"/>
        <v>5.24</v>
      </c>
      <c r="N162" s="15">
        <f t="shared" si="68"/>
        <v>3.464</v>
      </c>
      <c r="O162" s="22"/>
      <c r="P162" s="288">
        <f t="shared" si="69"/>
        <v>-1.7883494772727726</v>
      </c>
      <c r="Q162" s="22">
        <f t="shared" si="70"/>
        <v>3455.2959999999875</v>
      </c>
      <c r="R162" s="290"/>
      <c r="S162" s="31">
        <f t="shared" si="61"/>
        <v>0.50999999999999979</v>
      </c>
      <c r="T162" s="31">
        <f t="shared" si="61"/>
        <v>-400</v>
      </c>
      <c r="U162" s="31">
        <f t="shared" si="61"/>
        <v>7.8700412055338731E-2</v>
      </c>
      <c r="V162" s="31">
        <f t="shared" si="62"/>
        <v>0.15431453344184071</v>
      </c>
      <c r="W162" s="31">
        <f t="shared" si="63"/>
        <v>1.3553964696512266</v>
      </c>
      <c r="X162" s="32">
        <f t="shared" si="59"/>
        <v>-9.0929530076215457</v>
      </c>
      <c r="Y162" s="32">
        <f t="shared" si="60"/>
        <v>7.3046035303487731</v>
      </c>
      <c r="Z162" s="38">
        <f t="shared" si="54"/>
        <v>111816.44123809949</v>
      </c>
      <c r="AA162" s="31">
        <f>SUM(L$2:L162)-SUM(AB$2:AB162)</f>
        <v>-15737.475400000403</v>
      </c>
      <c r="AB162" s="44"/>
      <c r="AC162" s="40">
        <f t="shared" si="51"/>
        <v>-1816.3518085797234</v>
      </c>
      <c r="AD162" s="40">
        <f t="shared" si="52"/>
        <v>-10616.351808579724</v>
      </c>
    </row>
    <row r="163" spans="1:30" s="1" customFormat="1" hidden="1" x14ac:dyDescent="0.25">
      <c r="A163" s="9">
        <v>44006</v>
      </c>
      <c r="B163" s="300" t="s">
        <v>1146</v>
      </c>
      <c r="C163" s="15" t="s">
        <v>69</v>
      </c>
      <c r="D163" s="16">
        <v>400</v>
      </c>
      <c r="E163" s="15">
        <v>9.16</v>
      </c>
      <c r="F163" s="16">
        <f t="shared" si="45"/>
        <v>8400</v>
      </c>
      <c r="G163" s="17">
        <f t="shared" si="46"/>
        <v>10.510759452381002</v>
      </c>
      <c r="H163" s="15">
        <f t="shared" si="47"/>
        <v>88290.379400000413</v>
      </c>
      <c r="I163" s="15">
        <f t="shared" si="48"/>
        <v>-11346.379400000413</v>
      </c>
      <c r="J163" s="337">
        <f t="shared" si="64"/>
        <v>-0.12851206979863045</v>
      </c>
      <c r="K163" s="15">
        <f t="shared" si="65"/>
        <v>76944</v>
      </c>
      <c r="L163" s="15">
        <f t="shared" si="66"/>
        <v>4391.0959999999905</v>
      </c>
      <c r="M163" s="15">
        <f t="shared" si="67"/>
        <v>5.24</v>
      </c>
      <c r="N163" s="15">
        <f t="shared" si="68"/>
        <v>3.6640000000000001</v>
      </c>
      <c r="O163" s="22"/>
      <c r="P163" s="288">
        <f t="shared" si="69"/>
        <v>-1.350759452381002</v>
      </c>
      <c r="Q163" s="22">
        <f t="shared" si="70"/>
        <v>3655.0959999999905</v>
      </c>
      <c r="R163" s="290"/>
      <c r="S163" s="31">
        <f t="shared" si="61"/>
        <v>0.5</v>
      </c>
      <c r="T163" s="31">
        <f t="shared" si="61"/>
        <v>-400</v>
      </c>
      <c r="U163" s="31">
        <f t="shared" si="61"/>
        <v>6.2409975108229432E-2</v>
      </c>
      <c r="V163" s="31">
        <f t="shared" si="62"/>
        <v>0.12481995021645886</v>
      </c>
      <c r="W163" s="31">
        <f t="shared" si="63"/>
        <v>1.201362700186261</v>
      </c>
      <c r="X163" s="32">
        <f t="shared" si="59"/>
        <v>-9.3093967521947416</v>
      </c>
      <c r="Y163" s="32">
        <f t="shared" si="60"/>
        <v>7.9586372998137396</v>
      </c>
      <c r="Z163" s="38">
        <f t="shared" si="54"/>
        <v>134593.86877551195</v>
      </c>
      <c r="AA163" s="31">
        <f>SUM(L$2:L163)-SUM(AB$2:AB163)</f>
        <v>-11346.379400000413</v>
      </c>
      <c r="AB163" s="44"/>
      <c r="AC163" s="40">
        <f t="shared" si="51"/>
        <v>-1238.068363569914</v>
      </c>
      <c r="AD163" s="40">
        <f t="shared" si="52"/>
        <v>-9638.0683635699133</v>
      </c>
    </row>
    <row r="164" spans="1:30" s="1" customFormat="1" hidden="1" x14ac:dyDescent="0.25">
      <c r="A164" s="9">
        <v>44006</v>
      </c>
      <c r="B164" s="300"/>
      <c r="C164" s="323" t="s">
        <v>1147</v>
      </c>
      <c r="D164" s="16">
        <v>400</v>
      </c>
      <c r="E164" s="15">
        <v>8.58</v>
      </c>
      <c r="F164" s="16">
        <f t="shared" si="45"/>
        <v>8800</v>
      </c>
      <c r="G164" s="17">
        <f t="shared" si="46"/>
        <v>10.423593113636411</v>
      </c>
      <c r="H164" s="15">
        <f t="shared" si="47"/>
        <v>91727.619400000418</v>
      </c>
      <c r="I164" s="15">
        <f t="shared" si="48"/>
        <v>-16223.619400000418</v>
      </c>
      <c r="J164" s="337">
        <f t="shared" si="64"/>
        <v>-0.17686733293767723</v>
      </c>
      <c r="K164" s="15">
        <f t="shared" si="65"/>
        <v>75504</v>
      </c>
      <c r="L164" s="15">
        <f t="shared" si="66"/>
        <v>-4877.2400000000052</v>
      </c>
      <c r="M164" s="15">
        <f t="shared" si="67"/>
        <v>5.24</v>
      </c>
      <c r="N164" s="15">
        <f t="shared" si="68"/>
        <v>0</v>
      </c>
      <c r="O164" s="22"/>
      <c r="P164" s="288">
        <f t="shared" si="69"/>
        <v>-1.8435931136364108</v>
      </c>
      <c r="Q164" s="22">
        <f t="shared" si="70"/>
        <v>-3437.2400000000052</v>
      </c>
      <c r="R164" s="290"/>
      <c r="S164" s="31">
        <f t="shared" si="61"/>
        <v>-0.58000000000000007</v>
      </c>
      <c r="T164" s="31">
        <f t="shared" si="61"/>
        <v>400</v>
      </c>
      <c r="U164" s="31">
        <f t="shared" si="61"/>
        <v>-8.7166338744591343E-2</v>
      </c>
      <c r="V164" s="31">
        <f t="shared" si="62"/>
        <v>0.15028679093895056</v>
      </c>
      <c r="W164" s="31">
        <f t="shared" si="63"/>
        <v>1.4189407780661223</v>
      </c>
      <c r="X164" s="32">
        <f t="shared" si="59"/>
        <v>-9.0046523355702881</v>
      </c>
      <c r="Y164" s="32">
        <f t="shared" si="60"/>
        <v>7.1610592219338773</v>
      </c>
      <c r="Z164" s="38">
        <f t="shared" si="54"/>
        <v>-100956.40274378323</v>
      </c>
      <c r="AA164" s="31">
        <f>SUM(L$2:L164)-SUM(AB$2:AB164)</f>
        <v>-16223.619400000418</v>
      </c>
      <c r="AB164" s="44"/>
      <c r="AC164" s="40">
        <f t="shared" si="51"/>
        <v>-1889.9192995688134</v>
      </c>
      <c r="AD164" s="40">
        <f t="shared" si="52"/>
        <v>-10689.919299568814</v>
      </c>
    </row>
    <row r="165" spans="1:30" s="1" customFormat="1" hidden="1" x14ac:dyDescent="0.25">
      <c r="A165" s="9">
        <v>44006</v>
      </c>
      <c r="B165" s="300" t="s">
        <v>1148</v>
      </c>
      <c r="C165" s="15" t="s">
        <v>69</v>
      </c>
      <c r="D165" s="16">
        <v>400</v>
      </c>
      <c r="E165" s="15">
        <v>8.75</v>
      </c>
      <c r="F165" s="16">
        <f t="shared" si="45"/>
        <v>8400</v>
      </c>
      <c r="G165" s="17">
        <f t="shared" si="46"/>
        <v>10.504328500000051</v>
      </c>
      <c r="H165" s="15">
        <f t="shared" si="47"/>
        <v>88236.359400000423</v>
      </c>
      <c r="I165" s="15">
        <f t="shared" si="48"/>
        <v>-14736.359400000423</v>
      </c>
      <c r="J165" s="337">
        <f t="shared" si="64"/>
        <v>-0.16701005685418566</v>
      </c>
      <c r="K165" s="15">
        <f t="shared" si="65"/>
        <v>73500</v>
      </c>
      <c r="L165" s="15">
        <f t="shared" si="66"/>
        <v>1487.2599999999948</v>
      </c>
      <c r="M165" s="15">
        <f t="shared" si="67"/>
        <v>5.24</v>
      </c>
      <c r="N165" s="15">
        <f t="shared" si="68"/>
        <v>3.5</v>
      </c>
      <c r="O165" s="22"/>
      <c r="P165" s="288">
        <f t="shared" si="69"/>
        <v>-1.7543285000000512</v>
      </c>
      <c r="Q165" s="22">
        <f t="shared" si="70"/>
        <v>3491.2599999999948</v>
      </c>
      <c r="R165" s="290"/>
      <c r="S165" s="31">
        <f t="shared" si="61"/>
        <v>0.16999999999999993</v>
      </c>
      <c r="T165" s="31">
        <f t="shared" si="61"/>
        <v>-400</v>
      </c>
      <c r="U165" s="31">
        <f t="shared" si="61"/>
        <v>8.0735386363640416E-2</v>
      </c>
      <c r="V165" s="31">
        <f t="shared" si="62"/>
        <v>0.47491403743317911</v>
      </c>
      <c r="W165" s="31">
        <f t="shared" si="63"/>
        <v>0.42599519944088865</v>
      </c>
      <c r="X165" s="32">
        <f t="shared" si="59"/>
        <v>-10.078333300559162</v>
      </c>
      <c r="Y165" s="32">
        <f t="shared" si="60"/>
        <v>8.324004800559111</v>
      </c>
      <c r="Z165" s="38">
        <f t="shared" si="54"/>
        <v>104043.59696955612</v>
      </c>
      <c r="AA165" s="31">
        <f>SUM(L$2:L165)-SUM(AB$2:AB165)</f>
        <v>-14736.359400000423</v>
      </c>
      <c r="AB165" s="44"/>
      <c r="AC165" s="40">
        <f t="shared" si="51"/>
        <v>-1683.3132823200485</v>
      </c>
      <c r="AD165" s="40">
        <f t="shared" si="52"/>
        <v>-10083.313282320049</v>
      </c>
    </row>
    <row r="166" spans="1:30" s="1" customFormat="1" hidden="1" x14ac:dyDescent="0.25">
      <c r="A166" s="9">
        <v>44011</v>
      </c>
      <c r="B166" s="300" t="s">
        <v>1149</v>
      </c>
      <c r="C166" s="15" t="s">
        <v>63</v>
      </c>
      <c r="D166" s="16">
        <v>400</v>
      </c>
      <c r="E166" s="15">
        <v>7.69</v>
      </c>
      <c r="F166" s="16">
        <f t="shared" si="45"/>
        <v>8800</v>
      </c>
      <c r="G166" s="17">
        <f t="shared" si="46"/>
        <v>10.376999931818231</v>
      </c>
      <c r="H166" s="15">
        <f t="shared" si="47"/>
        <v>91317.599400000428</v>
      </c>
      <c r="I166" s="15">
        <f t="shared" si="48"/>
        <v>-23645.599400000428</v>
      </c>
      <c r="J166" s="337">
        <f t="shared" si="64"/>
        <v>-0.25893803117211944</v>
      </c>
      <c r="K166" s="15">
        <f t="shared" si="65"/>
        <v>67672</v>
      </c>
      <c r="L166" s="15">
        <f t="shared" si="66"/>
        <v>-8909.2400000000052</v>
      </c>
      <c r="M166" s="15">
        <f t="shared" si="67"/>
        <v>5.24</v>
      </c>
      <c r="N166" s="15">
        <f t="shared" si="68"/>
        <v>0</v>
      </c>
      <c r="O166" s="22"/>
      <c r="P166" s="288">
        <f t="shared" si="69"/>
        <v>-2.6869999318182307</v>
      </c>
      <c r="Q166" s="22">
        <f t="shared" si="70"/>
        <v>-3081.2400000000052</v>
      </c>
      <c r="R166" s="290"/>
      <c r="S166" s="31">
        <f t="shared" si="61"/>
        <v>-1.0599999999999996</v>
      </c>
      <c r="T166" s="31">
        <f t="shared" si="61"/>
        <v>400</v>
      </c>
      <c r="U166" s="31">
        <f t="shared" si="61"/>
        <v>-0.12732856818182015</v>
      </c>
      <c r="V166" s="31">
        <f t="shared" si="62"/>
        <v>0.12012129073756622</v>
      </c>
      <c r="W166" s="31">
        <f t="shared" si="63"/>
        <v>2.8914463008399185</v>
      </c>
      <c r="X166" s="32">
        <f t="shared" si="59"/>
        <v>-7.4855536309783126</v>
      </c>
      <c r="Y166" s="32">
        <f t="shared" si="60"/>
        <v>4.7985536991600819</v>
      </c>
      <c r="Z166" s="38">
        <f t="shared" si="54"/>
        <v>-69112.534018555438</v>
      </c>
      <c r="AA166" s="31">
        <f>SUM(L$2:L166)-SUM(AB$2:AB166)</f>
        <v>-23645.599400000428</v>
      </c>
      <c r="AB166" s="44"/>
      <c r="AC166" s="40">
        <f t="shared" si="51"/>
        <v>-3073.3129519246331</v>
      </c>
      <c r="AD166" s="40">
        <f t="shared" si="52"/>
        <v>-11873.312951924632</v>
      </c>
    </row>
    <row r="167" spans="1:30" s="1" customFormat="1" hidden="1" x14ac:dyDescent="0.25">
      <c r="A167" s="9">
        <v>44011</v>
      </c>
      <c r="B167" s="300" t="s">
        <v>1150</v>
      </c>
      <c r="C167" s="15" t="s">
        <v>69</v>
      </c>
      <c r="D167" s="16">
        <v>400</v>
      </c>
      <c r="E167" s="15">
        <v>8.49</v>
      </c>
      <c r="F167" s="16">
        <f t="shared" si="45"/>
        <v>8400</v>
      </c>
      <c r="G167" s="17">
        <f t="shared" si="46"/>
        <v>10.467885166666717</v>
      </c>
      <c r="H167" s="15">
        <f t="shared" si="47"/>
        <v>87930.235400000427</v>
      </c>
      <c r="I167" s="15">
        <f t="shared" si="48"/>
        <v>-16614.235400000427</v>
      </c>
      <c r="J167" s="337">
        <f t="shared" si="64"/>
        <v>-0.18894792359444018</v>
      </c>
      <c r="K167" s="15">
        <f t="shared" si="65"/>
        <v>71316</v>
      </c>
      <c r="L167" s="15">
        <f t="shared" si="66"/>
        <v>7031.3640000000014</v>
      </c>
      <c r="M167" s="15">
        <f t="shared" si="67"/>
        <v>5.24</v>
      </c>
      <c r="N167" s="15">
        <f t="shared" si="68"/>
        <v>3.3959999999999999</v>
      </c>
      <c r="O167" s="22"/>
      <c r="P167" s="288">
        <f t="shared" si="69"/>
        <v>-1.9778851666667165</v>
      </c>
      <c r="Q167" s="22">
        <f t="shared" si="70"/>
        <v>3387.3640000000014</v>
      </c>
      <c r="R167" s="290"/>
      <c r="S167" s="31">
        <f t="shared" si="61"/>
        <v>0.79999999999999982</v>
      </c>
      <c r="T167" s="31">
        <f t="shared" si="61"/>
        <v>-400</v>
      </c>
      <c r="U167" s="31">
        <f t="shared" si="61"/>
        <v>9.0885234848485652E-2</v>
      </c>
      <c r="V167" s="31">
        <f t="shared" si="62"/>
        <v>0.11360654356060709</v>
      </c>
      <c r="W167" s="31">
        <f t="shared" si="63"/>
        <v>2.0757627464896005</v>
      </c>
      <c r="X167" s="32">
        <f t="shared" si="59"/>
        <v>-8.3921224201771167</v>
      </c>
      <c r="Y167" s="32">
        <f t="shared" si="60"/>
        <v>6.4142372535104002</v>
      </c>
      <c r="Z167" s="38">
        <f t="shared" si="54"/>
        <v>92424.253664564996</v>
      </c>
      <c r="AA167" s="31">
        <f>SUM(L$2:L167)-SUM(AB$2:AB167)</f>
        <v>-16614.235400000427</v>
      </c>
      <c r="AB167" s="44"/>
      <c r="AC167" s="40">
        <f t="shared" si="51"/>
        <v>-1955.9397270082952</v>
      </c>
      <c r="AD167" s="40">
        <f t="shared" si="52"/>
        <v>-10355.939727008295</v>
      </c>
    </row>
    <row r="168" spans="1:30" s="1" customFormat="1" hidden="1" x14ac:dyDescent="0.25">
      <c r="A168" s="9">
        <v>44013</v>
      </c>
      <c r="B168" s="300" t="s">
        <v>1151</v>
      </c>
      <c r="C168" s="323" t="s">
        <v>1152</v>
      </c>
      <c r="D168" s="16">
        <v>400</v>
      </c>
      <c r="E168" s="15">
        <v>7.9</v>
      </c>
      <c r="F168" s="16">
        <f t="shared" si="45"/>
        <v>8800</v>
      </c>
      <c r="G168" s="17">
        <f t="shared" si="46"/>
        <v>10.351758568181868</v>
      </c>
      <c r="H168" s="15">
        <f t="shared" si="47"/>
        <v>91095.475400000432</v>
      </c>
      <c r="I168" s="15">
        <f t="shared" si="48"/>
        <v>-21575.475400000432</v>
      </c>
      <c r="J168" s="337">
        <f t="shared" si="64"/>
        <v>-0.23684464354856785</v>
      </c>
      <c r="K168" s="15">
        <f t="shared" si="65"/>
        <v>69520</v>
      </c>
      <c r="L168" s="15">
        <f t="shared" si="66"/>
        <v>-4961.2400000000052</v>
      </c>
      <c r="M168" s="15">
        <f t="shared" si="67"/>
        <v>5.24</v>
      </c>
      <c r="N168" s="15">
        <f t="shared" si="68"/>
        <v>0</v>
      </c>
      <c r="O168" s="22"/>
      <c r="P168" s="288">
        <f t="shared" si="69"/>
        <v>-2.4517585681818677</v>
      </c>
      <c r="Q168" s="22">
        <f t="shared" si="70"/>
        <v>-3165.2400000000052</v>
      </c>
      <c r="R168" s="290"/>
      <c r="S168" s="31">
        <f t="shared" si="61"/>
        <v>-0.58999999999999986</v>
      </c>
      <c r="T168" s="31">
        <f t="shared" si="61"/>
        <v>400</v>
      </c>
      <c r="U168" s="31">
        <f t="shared" si="61"/>
        <v>-0.11612659848484874</v>
      </c>
      <c r="V168" s="31">
        <f t="shared" si="62"/>
        <v>0.19682474319465892</v>
      </c>
      <c r="W168" s="31">
        <f t="shared" si="63"/>
        <v>1.5674135294637996</v>
      </c>
      <c r="X168" s="32">
        <f t="shared" si="59"/>
        <v>-8.7843450387180688</v>
      </c>
      <c r="Y168" s="32">
        <f t="shared" si="60"/>
        <v>6.3325864705362012</v>
      </c>
      <c r="Z168" s="38">
        <f t="shared" si="54"/>
        <v>-75779.365923201069</v>
      </c>
      <c r="AA168" s="31">
        <f>SUM(L$2:L168)-SUM(AB$2:AB168)</f>
        <v>-21575.475400000432</v>
      </c>
      <c r="AB168" s="44"/>
      <c r="AC168" s="40">
        <f t="shared" si="51"/>
        <v>-2729.707299025371</v>
      </c>
      <c r="AD168" s="40">
        <f t="shared" si="52"/>
        <v>-11529.707299025371</v>
      </c>
    </row>
    <row r="169" spans="1:30" s="1" customFormat="1" hidden="1" x14ac:dyDescent="0.25">
      <c r="A169" s="9">
        <v>44014</v>
      </c>
      <c r="B169" s="300"/>
      <c r="C169" s="15" t="s">
        <v>69</v>
      </c>
      <c r="D169" s="16">
        <v>400</v>
      </c>
      <c r="E169" s="15">
        <v>8.18</v>
      </c>
      <c r="F169" s="16">
        <f t="shared" si="45"/>
        <v>8400</v>
      </c>
      <c r="G169" s="17">
        <f t="shared" si="46"/>
        <v>10.456188976190528</v>
      </c>
      <c r="H169" s="15">
        <f t="shared" si="47"/>
        <v>87831.987400000435</v>
      </c>
      <c r="I169" s="15">
        <f t="shared" si="48"/>
        <v>-19119.987400000435</v>
      </c>
      <c r="J169" s="337">
        <f t="shared" si="64"/>
        <v>-0.21768820182702989</v>
      </c>
      <c r="K169" s="15">
        <f t="shared" si="65"/>
        <v>68712</v>
      </c>
      <c r="L169" s="15">
        <f t="shared" si="66"/>
        <v>2455.4879999999976</v>
      </c>
      <c r="M169" s="15">
        <f t="shared" si="67"/>
        <v>5.24</v>
      </c>
      <c r="N169" s="15">
        <f t="shared" si="68"/>
        <v>3.2719999999999998</v>
      </c>
      <c r="O169" s="22"/>
      <c r="P169" s="288">
        <f t="shared" si="69"/>
        <v>-2.2761889761905287</v>
      </c>
      <c r="Q169" s="22">
        <f t="shared" si="70"/>
        <v>3263.4879999999976</v>
      </c>
      <c r="R169" s="290"/>
      <c r="S169" s="31">
        <f t="shared" si="61"/>
        <v>0.27999999999999936</v>
      </c>
      <c r="T169" s="31">
        <f t="shared" si="61"/>
        <v>-400</v>
      </c>
      <c r="U169" s="31">
        <f t="shared" si="61"/>
        <v>0.10443040800866044</v>
      </c>
      <c r="V169" s="31">
        <f t="shared" si="62"/>
        <v>0.37296574288807383</v>
      </c>
      <c r="W169" s="31">
        <f t="shared" si="63"/>
        <v>0.75241214308126747</v>
      </c>
      <c r="X169" s="32">
        <f t="shared" si="59"/>
        <v>-9.7037768331092611</v>
      </c>
      <c r="Y169" s="32">
        <f t="shared" si="60"/>
        <v>7.4275878569187324</v>
      </c>
      <c r="Z169" s="38">
        <f t="shared" si="54"/>
        <v>80436.341868006362</v>
      </c>
      <c r="AA169" s="31">
        <f>SUM(L$2:L169)-SUM(AB$2:AB169)</f>
        <v>-19119.987400000435</v>
      </c>
      <c r="AB169" s="44"/>
      <c r="AC169" s="40">
        <f t="shared" si="51"/>
        <v>-2336.2380692298821</v>
      </c>
      <c r="AD169" s="40">
        <f t="shared" si="52"/>
        <v>-10736.238069229883</v>
      </c>
    </row>
    <row r="170" spans="1:30" s="1" customFormat="1" hidden="1" x14ac:dyDescent="0.25">
      <c r="A170" s="9">
        <v>44015</v>
      </c>
      <c r="B170" s="300" t="s">
        <v>1153</v>
      </c>
      <c r="C170" s="323" t="s">
        <v>1152</v>
      </c>
      <c r="D170" s="16">
        <v>400</v>
      </c>
      <c r="E170" s="15">
        <v>7.99</v>
      </c>
      <c r="F170" s="16">
        <f t="shared" si="45"/>
        <v>8800</v>
      </c>
      <c r="G170" s="17">
        <f t="shared" si="46"/>
        <v>10.344684931818232</v>
      </c>
      <c r="H170" s="15">
        <f t="shared" si="47"/>
        <v>91033.22740000044</v>
      </c>
      <c r="I170" s="15">
        <f t="shared" si="48"/>
        <v>-20721.22740000044</v>
      </c>
      <c r="J170" s="337">
        <f t="shared" si="64"/>
        <v>-0.22762268230863955</v>
      </c>
      <c r="K170" s="15">
        <f t="shared" si="65"/>
        <v>70312</v>
      </c>
      <c r="L170" s="15">
        <f t="shared" si="66"/>
        <v>-1601.2400000000052</v>
      </c>
      <c r="M170" s="15">
        <f t="shared" si="67"/>
        <v>5.24</v>
      </c>
      <c r="N170" s="15">
        <f t="shared" si="68"/>
        <v>0</v>
      </c>
      <c r="O170" s="22"/>
      <c r="P170" s="288">
        <f t="shared" si="69"/>
        <v>-2.3546849318182321</v>
      </c>
      <c r="Q170" s="22">
        <f t="shared" si="70"/>
        <v>-3201.2400000000052</v>
      </c>
      <c r="R170" s="290"/>
      <c r="S170" s="31">
        <f t="shared" si="61"/>
        <v>-0.1899999999999995</v>
      </c>
      <c r="T170" s="31">
        <f t="shared" si="61"/>
        <v>400</v>
      </c>
      <c r="U170" s="31">
        <f t="shared" si="61"/>
        <v>-0.11150404437229611</v>
      </c>
      <c r="V170" s="31">
        <f t="shared" si="62"/>
        <v>0.58686339143313893</v>
      </c>
      <c r="W170" s="31">
        <f t="shared" si="63"/>
        <v>0.50019367495095735</v>
      </c>
      <c r="X170" s="32">
        <f t="shared" si="59"/>
        <v>-9.8444912568672756</v>
      </c>
      <c r="Y170" s="32">
        <f t="shared" si="60"/>
        <v>7.4898063250490434</v>
      </c>
      <c r="Z170" s="38">
        <f t="shared" si="54"/>
        <v>-78920.904165754328</v>
      </c>
      <c r="AA170" s="31">
        <f>SUM(L$2:L170)-SUM(AB$2:AB170)</f>
        <v>-20721.22740000044</v>
      </c>
      <c r="AB170" s="44"/>
      <c r="AC170" s="40">
        <f t="shared" si="51"/>
        <v>-2592.0984713767757</v>
      </c>
      <c r="AD170" s="40">
        <f t="shared" si="52"/>
        <v>-11392.098471376776</v>
      </c>
    </row>
    <row r="171" spans="1:30" hidden="1" x14ac:dyDescent="0.25">
      <c r="A171" s="9">
        <v>44018</v>
      </c>
      <c r="B171" s="300"/>
      <c r="C171" s="323" t="s">
        <v>931</v>
      </c>
      <c r="D171" s="16">
        <v>500</v>
      </c>
      <c r="E171" s="15">
        <v>7.95</v>
      </c>
      <c r="F171" s="16">
        <f t="shared" ref="F171:F178" si="71">IF(C171="买",F170+D171,F170-D171)</f>
        <v>9300</v>
      </c>
      <c r="G171" s="17">
        <f t="shared" ref="G171:G194" si="72">H171/F171</f>
        <v>10.216508322580692</v>
      </c>
      <c r="H171" s="15">
        <f t="shared" ref="H171:H194" si="73">IF(C171="买",H170+D171*E171+M171+N171,H170+-1*D171*E171+M171+N171)+O170</f>
        <v>95013.527400000443</v>
      </c>
      <c r="I171" s="15">
        <f t="shared" si="48"/>
        <v>-21078.527400000443</v>
      </c>
      <c r="J171" s="337">
        <f t="shared" si="64"/>
        <v>-0.22184764608581764</v>
      </c>
      <c r="K171" s="15">
        <f t="shared" si="65"/>
        <v>73935</v>
      </c>
      <c r="L171" s="15">
        <f t="shared" si="66"/>
        <v>-357.30000000000291</v>
      </c>
      <c r="M171" s="15">
        <f t="shared" si="67"/>
        <v>5.3</v>
      </c>
      <c r="N171" s="15">
        <f t="shared" si="68"/>
        <v>0</v>
      </c>
      <c r="O171" s="22"/>
      <c r="P171" s="288">
        <f t="shared" si="69"/>
        <v>-2.2665083225806919</v>
      </c>
      <c r="Q171" s="22">
        <f t="shared" si="70"/>
        <v>-3980.3000000000029</v>
      </c>
      <c r="R171" s="290"/>
      <c r="S171" s="31">
        <f t="shared" si="61"/>
        <v>-4.0000000000000036E-2</v>
      </c>
      <c r="T171" s="31">
        <f t="shared" si="61"/>
        <v>500</v>
      </c>
      <c r="U171" s="31">
        <f t="shared" si="61"/>
        <v>-0.12817660923754026</v>
      </c>
      <c r="V171" s="31">
        <f t="shared" si="62"/>
        <v>3.2044152309385039</v>
      </c>
      <c r="W171" s="31">
        <f t="shared" si="63"/>
        <v>8.9767102982187943E-2</v>
      </c>
      <c r="X171" s="32">
        <f t="shared" si="59"/>
        <v>-10.126741219598504</v>
      </c>
      <c r="Y171" s="32">
        <f t="shared" si="60"/>
        <v>7.8602328970178119</v>
      </c>
      <c r="Z171" s="38">
        <f t="shared" si="54"/>
        <v>-72556.139964390823</v>
      </c>
      <c r="AA171" s="31">
        <f>SUM(L$2:L171)-SUM(AB$2:AB171)</f>
        <v>-21078.527400000443</v>
      </c>
      <c r="AB171" s="44"/>
      <c r="AC171" s="40">
        <f t="shared" si="51"/>
        <v>-2650.0614007925087</v>
      </c>
      <c r="AD171" s="40">
        <f t="shared" si="52"/>
        <v>-11950.061400792509</v>
      </c>
    </row>
    <row r="172" spans="1:30" hidden="1" x14ac:dyDescent="0.25">
      <c r="A172" s="9">
        <v>44019</v>
      </c>
      <c r="B172" s="300" t="s">
        <v>1154</v>
      </c>
      <c r="C172" s="15" t="s">
        <v>69</v>
      </c>
      <c r="D172" s="16">
        <v>400</v>
      </c>
      <c r="E172" s="15">
        <v>8.35</v>
      </c>
      <c r="F172" s="16">
        <f t="shared" si="71"/>
        <v>8900</v>
      </c>
      <c r="G172" s="17">
        <f t="shared" si="72"/>
        <v>10.301360382022521</v>
      </c>
      <c r="H172" s="15">
        <f t="shared" si="73"/>
        <v>91682.107400000445</v>
      </c>
      <c r="I172" s="15">
        <f t="shared" si="48"/>
        <v>-17367.107400000445</v>
      </c>
      <c r="J172" s="337">
        <f t="shared" si="64"/>
        <v>-0.18942744546904206</v>
      </c>
      <c r="K172" s="15">
        <f t="shared" si="65"/>
        <v>74315</v>
      </c>
      <c r="L172" s="15">
        <f t="shared" si="66"/>
        <v>3711.4199999999983</v>
      </c>
      <c r="M172" s="15">
        <f t="shared" si="67"/>
        <v>5.24</v>
      </c>
      <c r="N172" s="15">
        <f t="shared" si="68"/>
        <v>3.34</v>
      </c>
      <c r="O172" s="22"/>
      <c r="P172" s="288">
        <f t="shared" si="69"/>
        <v>-1.9513603820225214</v>
      </c>
      <c r="Q172" s="22">
        <f t="shared" si="70"/>
        <v>3331.4199999999983</v>
      </c>
      <c r="R172" s="290"/>
      <c r="S172" s="31">
        <f t="shared" si="61"/>
        <v>0.39999999999999947</v>
      </c>
      <c r="T172" s="31">
        <f t="shared" si="61"/>
        <v>-400</v>
      </c>
      <c r="U172" s="31">
        <f t="shared" si="61"/>
        <v>8.4852059441828942E-2</v>
      </c>
      <c r="V172" s="31">
        <f t="shared" si="62"/>
        <v>0.21213014860457263</v>
      </c>
      <c r="W172" s="31">
        <f t="shared" si="63"/>
        <v>1.1140654735818361</v>
      </c>
      <c r="X172" s="32">
        <f t="shared" si="59"/>
        <v>-9.1872949084406841</v>
      </c>
      <c r="Y172" s="32">
        <f t="shared" si="60"/>
        <v>7.2359345264181627</v>
      </c>
      <c r="Z172" s="38">
        <f t="shared" si="54"/>
        <v>104888.43828359254</v>
      </c>
      <c r="AA172" s="31">
        <f>SUM(L$2:L172)-SUM(AB$2:AB172)</f>
        <v>-17367.107400000445</v>
      </c>
      <c r="AB172" s="44"/>
      <c r="AC172" s="40">
        <f t="shared" si="51"/>
        <v>-2078.8531552455624</v>
      </c>
      <c r="AD172" s="40">
        <f t="shared" si="52"/>
        <v>-10978.853155245562</v>
      </c>
    </row>
    <row r="173" spans="1:30" hidden="1" x14ac:dyDescent="0.25">
      <c r="A173" s="9">
        <v>44019</v>
      </c>
      <c r="B173" s="300" t="s">
        <v>1155</v>
      </c>
      <c r="C173" s="15" t="s">
        <v>69</v>
      </c>
      <c r="D173" s="16">
        <v>400</v>
      </c>
      <c r="E173" s="15">
        <v>8.69</v>
      </c>
      <c r="F173" s="16">
        <f t="shared" si="71"/>
        <v>8500</v>
      </c>
      <c r="G173" s="17">
        <f t="shared" si="72"/>
        <v>10.378214517647111</v>
      </c>
      <c r="H173" s="15">
        <f t="shared" si="73"/>
        <v>88214.823400000445</v>
      </c>
      <c r="I173" s="15">
        <f t="shared" si="48"/>
        <v>-14349.823400000445</v>
      </c>
      <c r="J173" s="337">
        <f t="shared" si="64"/>
        <v>-0.16266907132980071</v>
      </c>
      <c r="K173" s="15">
        <f t="shared" si="65"/>
        <v>73865</v>
      </c>
      <c r="L173" s="15">
        <f t="shared" si="66"/>
        <v>3017.2839999999997</v>
      </c>
      <c r="M173" s="15">
        <f t="shared" si="67"/>
        <v>5.24</v>
      </c>
      <c r="N173" s="15">
        <f t="shared" si="68"/>
        <v>3.476</v>
      </c>
      <c r="O173" s="22"/>
      <c r="P173" s="288">
        <f t="shared" si="69"/>
        <v>-1.6882145176471113</v>
      </c>
      <c r="Q173" s="22">
        <f t="shared" si="70"/>
        <v>3467.2839999999997</v>
      </c>
      <c r="R173" s="290"/>
      <c r="S173" s="31">
        <f t="shared" si="61"/>
        <v>0.33999999999999986</v>
      </c>
      <c r="T173" s="31">
        <f t="shared" si="61"/>
        <v>-400</v>
      </c>
      <c r="U173" s="31">
        <f t="shared" si="61"/>
        <v>7.6854135624589759E-2</v>
      </c>
      <c r="V173" s="31">
        <f t="shared" si="62"/>
        <v>0.22604157536644057</v>
      </c>
      <c r="W173" s="31">
        <f t="shared" si="63"/>
        <v>0.87021541933109603</v>
      </c>
      <c r="X173" s="32">
        <f t="shared" si="59"/>
        <v>-9.5079990983160148</v>
      </c>
      <c r="Y173" s="32">
        <f t="shared" si="60"/>
        <v>7.8197845806689035</v>
      </c>
      <c r="Z173" s="38">
        <f t="shared" si="54"/>
        <v>110599.12301297674</v>
      </c>
      <c r="AA173" s="31">
        <f>SUM(L$2:L173)-SUM(AB$2:AB173)</f>
        <v>-14349.823400000445</v>
      </c>
      <c r="AB173" s="44"/>
      <c r="AC173" s="40">
        <f t="shared" si="51"/>
        <v>-1650.4773864557476</v>
      </c>
      <c r="AD173" s="40">
        <f t="shared" si="52"/>
        <v>-10150.477386455748</v>
      </c>
    </row>
    <row r="174" spans="1:30" hidden="1" x14ac:dyDescent="0.25">
      <c r="A174" s="9">
        <v>44022</v>
      </c>
      <c r="B174" s="377"/>
      <c r="C174" s="15" t="s">
        <v>69</v>
      </c>
      <c r="D174" s="16">
        <v>1500</v>
      </c>
      <c r="E174" s="15">
        <v>8.32</v>
      </c>
      <c r="F174" s="16">
        <f t="shared" si="71"/>
        <v>7000</v>
      </c>
      <c r="G174" s="17">
        <f t="shared" si="72"/>
        <v>10.821886200000062</v>
      </c>
      <c r="H174" s="15">
        <f t="shared" si="73"/>
        <v>75753.203400000435</v>
      </c>
      <c r="I174" s="15">
        <f t="shared" si="48"/>
        <v>-17513.203400000435</v>
      </c>
      <c r="J174" s="337">
        <f t="shared" si="64"/>
        <v>-0.23118762790169123</v>
      </c>
      <c r="K174" s="15">
        <f t="shared" si="65"/>
        <v>58240</v>
      </c>
      <c r="L174" s="15">
        <f t="shared" si="66"/>
        <v>-3163.3799999999901</v>
      </c>
      <c r="M174" s="15">
        <f t="shared" si="67"/>
        <v>5.9</v>
      </c>
      <c r="N174" s="15">
        <f t="shared" si="68"/>
        <v>12.48</v>
      </c>
      <c r="O174" s="22"/>
      <c r="P174" s="288">
        <f t="shared" si="69"/>
        <v>-2.5018862000000617</v>
      </c>
      <c r="Q174" s="22">
        <f t="shared" si="70"/>
        <v>12461.62000000001</v>
      </c>
      <c r="R174" s="290"/>
      <c r="S174" s="31">
        <f t="shared" si="61"/>
        <v>-0.36999999999999922</v>
      </c>
      <c r="T174" s="31">
        <f t="shared" si="61"/>
        <v>-1500</v>
      </c>
      <c r="U174" s="31">
        <f t="shared" si="61"/>
        <v>0.44367168235295118</v>
      </c>
      <c r="V174" s="31">
        <f t="shared" si="62"/>
        <v>-1.1991126550079787</v>
      </c>
      <c r="W174" s="31">
        <f t="shared" si="63"/>
        <v>-0.25384982048882793</v>
      </c>
      <c r="X174" s="32">
        <f t="shared" si="59"/>
        <v>-11.07573602048889</v>
      </c>
      <c r="Y174" s="32">
        <f t="shared" si="60"/>
        <v>8.573849820488828</v>
      </c>
      <c r="Z174" s="38">
        <f t="shared" si="54"/>
        <v>15777.432453828182</v>
      </c>
      <c r="AA174" s="31">
        <f>SUM(L$2:L174)-SUM(AB$2:AB174)</f>
        <v>-17513.203400000435</v>
      </c>
      <c r="AB174" s="44"/>
      <c r="AC174" s="40">
        <f t="shared" si="51"/>
        <v>-2103.8998555649559</v>
      </c>
      <c r="AD174" s="40">
        <f t="shared" si="52"/>
        <v>-9103.8998555649559</v>
      </c>
    </row>
    <row r="175" spans="1:30" hidden="1" x14ac:dyDescent="0.25">
      <c r="A175" s="9">
        <v>44025</v>
      </c>
      <c r="B175" s="300"/>
      <c r="C175" s="15" t="s">
        <v>69</v>
      </c>
      <c r="D175" s="16">
        <v>400</v>
      </c>
      <c r="E175" s="15">
        <v>8.6199999999999992</v>
      </c>
      <c r="F175" s="16">
        <f t="shared" si="71"/>
        <v>6600</v>
      </c>
      <c r="G175" s="17">
        <f t="shared" si="72"/>
        <v>10.95665021212128</v>
      </c>
      <c r="H175" s="15">
        <f t="shared" si="73"/>
        <v>72313.891400000444</v>
      </c>
      <c r="I175" s="15">
        <f t="shared" si="48"/>
        <v>-15421.891400000452</v>
      </c>
      <c r="J175" s="337">
        <f t="shared" si="64"/>
        <v>-0.21326319330120241</v>
      </c>
      <c r="K175" s="15">
        <f t="shared" si="65"/>
        <v>56891.999999999993</v>
      </c>
      <c r="L175" s="15">
        <f t="shared" si="66"/>
        <v>2091.3119999999835</v>
      </c>
      <c r="M175" s="15">
        <f t="shared" si="67"/>
        <v>5.24</v>
      </c>
      <c r="N175" s="15">
        <f t="shared" si="68"/>
        <v>3.4479999999999995</v>
      </c>
      <c r="O175" s="22"/>
      <c r="P175" s="288">
        <f t="shared" si="69"/>
        <v>-2.3366502121212811</v>
      </c>
      <c r="Q175" s="22">
        <f t="shared" si="70"/>
        <v>3439.3119999999908</v>
      </c>
      <c r="R175" s="290"/>
      <c r="S175" s="31">
        <f t="shared" si="61"/>
        <v>0.29999999999999893</v>
      </c>
      <c r="T175" s="31">
        <f t="shared" si="61"/>
        <v>-400</v>
      </c>
      <c r="U175" s="31">
        <f t="shared" si="61"/>
        <v>0.13476401212121836</v>
      </c>
      <c r="V175" s="31">
        <f t="shared" si="62"/>
        <v>0.44921337373739612</v>
      </c>
      <c r="W175" s="31">
        <f t="shared" si="63"/>
        <v>0.60806114711314041</v>
      </c>
      <c r="X175" s="32">
        <f t="shared" si="59"/>
        <v>-10.34858906500814</v>
      </c>
      <c r="Y175" s="32">
        <f t="shared" si="60"/>
        <v>8.0119388528868587</v>
      </c>
      <c r="Z175" s="38">
        <f t="shared" si="54"/>
        <v>48974.499171658616</v>
      </c>
      <c r="AA175" s="31">
        <f>SUM(L$2:L175)-SUM(AB$2:AB175)</f>
        <v>-15421.891400000452</v>
      </c>
      <c r="AB175" s="44"/>
      <c r="AC175" s="40">
        <f t="shared" si="51"/>
        <v>-1788.1879877378715</v>
      </c>
      <c r="AD175" s="40">
        <f t="shared" si="52"/>
        <v>-8388.1879877378706</v>
      </c>
    </row>
    <row r="176" spans="1:30" hidden="1" x14ac:dyDescent="0.25">
      <c r="A176" s="9">
        <v>44025</v>
      </c>
      <c r="B176" s="360"/>
      <c r="C176" s="15" t="s">
        <v>69</v>
      </c>
      <c r="D176" s="16">
        <v>600</v>
      </c>
      <c r="E176" s="15">
        <v>8.6999999999999993</v>
      </c>
      <c r="F176" s="16">
        <f t="shared" si="71"/>
        <v>6000</v>
      </c>
      <c r="G176" s="17">
        <f t="shared" si="72"/>
        <v>11.184078566666741</v>
      </c>
      <c r="H176" s="15">
        <f t="shared" si="73"/>
        <v>67104.471400000446</v>
      </c>
      <c r="I176" s="15">
        <f t="shared" si="48"/>
        <v>-14904.471400000453</v>
      </c>
      <c r="J176" s="337">
        <f t="shared" si="64"/>
        <v>-0.2221084689149396</v>
      </c>
      <c r="K176" s="15">
        <f t="shared" si="65"/>
        <v>52199.999999999993</v>
      </c>
      <c r="L176" s="15">
        <f t="shared" si="66"/>
        <v>517.41999999999825</v>
      </c>
      <c r="M176" s="15">
        <f t="shared" si="67"/>
        <v>5.36</v>
      </c>
      <c r="N176" s="15">
        <f t="shared" si="68"/>
        <v>5.22</v>
      </c>
      <c r="O176" s="15"/>
      <c r="P176" s="17">
        <f t="shared" si="69"/>
        <v>-2.4840785666667422</v>
      </c>
      <c r="Q176" s="15">
        <f t="shared" si="70"/>
        <v>5209.4199999999983</v>
      </c>
      <c r="R176" s="338"/>
      <c r="S176" s="31">
        <f t="shared" si="61"/>
        <v>8.0000000000000071E-2</v>
      </c>
      <c r="T176" s="31">
        <f t="shared" si="61"/>
        <v>-600</v>
      </c>
      <c r="U176" s="31">
        <f t="shared" si="61"/>
        <v>0.22742835454546118</v>
      </c>
      <c r="V176" s="31">
        <f t="shared" si="62"/>
        <v>2.842854431818262</v>
      </c>
      <c r="W176" s="31">
        <f t="shared" si="63"/>
        <v>9.932391705794473E-2</v>
      </c>
      <c r="X176" s="32">
        <f t="shared" si="59"/>
        <v>-11.084754649608797</v>
      </c>
      <c r="Y176" s="32">
        <f t="shared" si="60"/>
        <v>8.600676082942055</v>
      </c>
      <c r="Z176" s="38">
        <f t="shared" si="54"/>
        <v>26381.934706389682</v>
      </c>
      <c r="AA176" s="31">
        <f>SUM(L$2:L176)-SUM(AB$2:AB176)</f>
        <v>-14904.471400000453</v>
      </c>
      <c r="AB176" s="44"/>
      <c r="AC176" s="40">
        <f t="shared" si="51"/>
        <v>-1712.3010533678682</v>
      </c>
      <c r="AD176" s="40">
        <f t="shared" si="52"/>
        <v>-7712.301053367868</v>
      </c>
    </row>
    <row r="177" spans="1:30" hidden="1" x14ac:dyDescent="0.25">
      <c r="A177" s="9">
        <v>44025</v>
      </c>
      <c r="B177" s="300"/>
      <c r="C177" s="15" t="s">
        <v>69</v>
      </c>
      <c r="D177" s="16">
        <v>400</v>
      </c>
      <c r="E177" s="15">
        <v>8.75</v>
      </c>
      <c r="F177" s="16">
        <f t="shared" si="71"/>
        <v>5600</v>
      </c>
      <c r="G177" s="17">
        <f t="shared" si="72"/>
        <v>11.359502035714366</v>
      </c>
      <c r="H177" s="15">
        <f t="shared" si="73"/>
        <v>63613.211400000444</v>
      </c>
      <c r="I177" s="15">
        <f t="shared" si="48"/>
        <v>-14613.211400000444</v>
      </c>
      <c r="J177" s="289">
        <f t="shared" si="64"/>
        <v>-0.22971975598138636</v>
      </c>
      <c r="K177" s="22">
        <f t="shared" si="65"/>
        <v>49000</v>
      </c>
      <c r="L177" s="22">
        <f t="shared" si="66"/>
        <v>291.26000000000931</v>
      </c>
      <c r="M177" s="22">
        <f t="shared" si="67"/>
        <v>5.24</v>
      </c>
      <c r="N177" s="22">
        <f t="shared" si="68"/>
        <v>3.5</v>
      </c>
      <c r="O177" s="22"/>
      <c r="P177" s="288">
        <f t="shared" si="69"/>
        <v>-2.6095020357143657</v>
      </c>
      <c r="Q177" s="22">
        <f t="shared" si="70"/>
        <v>3491.260000000002</v>
      </c>
      <c r="R177" s="290"/>
      <c r="S177" s="31">
        <f t="shared" si="61"/>
        <v>5.0000000000000711E-2</v>
      </c>
      <c r="T177" s="31">
        <f t="shared" si="61"/>
        <v>-400</v>
      </c>
      <c r="U177" s="31">
        <f t="shared" si="61"/>
        <v>0.17542346904762418</v>
      </c>
      <c r="V177" s="31">
        <f t="shared" si="62"/>
        <v>3.5084693809524339</v>
      </c>
      <c r="W177" s="31">
        <f t="shared" si="63"/>
        <v>8.3425468169087705E-2</v>
      </c>
      <c r="X177" s="32">
        <f t="shared" si="59"/>
        <v>-11.276076567545278</v>
      </c>
      <c r="Y177" s="32">
        <f t="shared" si="60"/>
        <v>8.6665745318309124</v>
      </c>
      <c r="Z177" s="38">
        <f t="shared" si="54"/>
        <v>31922.752584944636</v>
      </c>
      <c r="AA177" s="31">
        <f>SUM(L$2:L177)-SUM(AB$2:AB177)</f>
        <v>-14613.211400000444</v>
      </c>
      <c r="AB177" s="44"/>
      <c r="AC177" s="40">
        <f t="shared" si="51"/>
        <v>-1669.2462622057651</v>
      </c>
      <c r="AD177" s="40">
        <f t="shared" si="52"/>
        <v>-7269.2462622057647</v>
      </c>
    </row>
    <row r="178" spans="1:30" hidden="1" x14ac:dyDescent="0.25">
      <c r="A178" s="9">
        <v>44025</v>
      </c>
      <c r="B178" s="300" t="s">
        <v>1156</v>
      </c>
      <c r="C178" s="15" t="s">
        <v>69</v>
      </c>
      <c r="D178" s="16">
        <v>400</v>
      </c>
      <c r="E178" s="15">
        <v>8.83</v>
      </c>
      <c r="F178" s="16">
        <f t="shared" si="71"/>
        <v>5200</v>
      </c>
      <c r="G178" s="17">
        <f t="shared" si="72"/>
        <v>11.555766038461623</v>
      </c>
      <c r="H178" s="15">
        <f t="shared" si="73"/>
        <v>60089.983400000441</v>
      </c>
      <c r="I178" s="15">
        <f t="shared" si="48"/>
        <v>-14173.983400000441</v>
      </c>
      <c r="J178" s="289">
        <f t="shared" si="64"/>
        <v>-0.23587930297215454</v>
      </c>
      <c r="K178" s="22">
        <f t="shared" si="65"/>
        <v>45916</v>
      </c>
      <c r="L178" s="22">
        <f t="shared" si="66"/>
        <v>439.22800000000279</v>
      </c>
      <c r="M178" s="22">
        <f t="shared" si="67"/>
        <v>5.24</v>
      </c>
      <c r="N178" s="22">
        <f t="shared" si="68"/>
        <v>3.532</v>
      </c>
      <c r="O178" s="22"/>
      <c r="P178" s="288">
        <f t="shared" si="69"/>
        <v>-2.7257660384616234</v>
      </c>
      <c r="Q178" s="22">
        <f t="shared" si="70"/>
        <v>3523.2280000000028</v>
      </c>
      <c r="R178" s="290"/>
      <c r="S178" s="31">
        <f t="shared" si="61"/>
        <v>8.0000000000000071E-2</v>
      </c>
      <c r="T178" s="31">
        <f t="shared" si="61"/>
        <v>-400</v>
      </c>
      <c r="U178" s="31">
        <f t="shared" si="61"/>
        <v>0.19626400274725775</v>
      </c>
      <c r="V178" s="31">
        <f t="shared" si="62"/>
        <v>2.4533000343407196</v>
      </c>
      <c r="W178" s="31">
        <f t="shared" si="63"/>
        <v>0.12466635710206732</v>
      </c>
      <c r="X178" s="32">
        <f t="shared" si="59"/>
        <v>-11.431099681359557</v>
      </c>
      <c r="Y178" s="32">
        <f t="shared" si="60"/>
        <v>8.7053336428979335</v>
      </c>
      <c r="Z178" s="38">
        <f t="shared" si="54"/>
        <v>26494.924831918295</v>
      </c>
      <c r="AA178" s="31">
        <f>SUM(L$2:L178)-SUM(AB$2:AB178)</f>
        <v>-14173.983400000441</v>
      </c>
      <c r="AB178" s="44"/>
      <c r="AC178" s="40">
        <f t="shared" si="51"/>
        <v>-1604.4050292525983</v>
      </c>
      <c r="AD178" s="40">
        <f t="shared" si="52"/>
        <v>-6804.4050292525981</v>
      </c>
    </row>
    <row r="179" spans="1:30" hidden="1" x14ac:dyDescent="0.25">
      <c r="A179" s="9">
        <v>44026</v>
      </c>
      <c r="B179" s="360" t="s">
        <v>1157</v>
      </c>
      <c r="C179" s="323" t="s">
        <v>1152</v>
      </c>
      <c r="D179" s="16">
        <v>400</v>
      </c>
      <c r="E179" s="15">
        <v>8.66</v>
      </c>
      <c r="F179" s="16">
        <f>IF(C179="买",F178+D179,F178-D179)</f>
        <v>5600</v>
      </c>
      <c r="G179" s="17">
        <f t="shared" si="72"/>
        <v>11.34986132142865</v>
      </c>
      <c r="H179" s="15">
        <f t="shared" si="73"/>
        <v>63559.223400000439</v>
      </c>
      <c r="I179" s="15">
        <f t="shared" si="48"/>
        <v>-15063.223400000439</v>
      </c>
      <c r="J179" s="337">
        <f t="shared" si="64"/>
        <v>-0.23699508260512089</v>
      </c>
      <c r="K179" s="15">
        <f t="shared" si="65"/>
        <v>48496</v>
      </c>
      <c r="L179" s="15">
        <f t="shared" si="66"/>
        <v>-889.23999999999796</v>
      </c>
      <c r="M179" s="15">
        <f t="shared" si="67"/>
        <v>5.24</v>
      </c>
      <c r="N179" s="15">
        <f t="shared" si="68"/>
        <v>0</v>
      </c>
      <c r="O179" s="15"/>
      <c r="P179" s="17">
        <f t="shared" si="69"/>
        <v>-2.6898613214286495</v>
      </c>
      <c r="Q179" s="15">
        <f t="shared" si="70"/>
        <v>-3469.239999999998</v>
      </c>
      <c r="R179" s="338"/>
      <c r="S179" s="31">
        <f t="shared" si="61"/>
        <v>-0.16999999999999993</v>
      </c>
      <c r="T179" s="31">
        <f t="shared" si="61"/>
        <v>400</v>
      </c>
      <c r="U179" s="31">
        <f t="shared" si="61"/>
        <v>-0.20590471703297375</v>
      </c>
      <c r="V179" s="31">
        <f t="shared" si="62"/>
        <v>1.2112042178410225</v>
      </c>
      <c r="W179" s="31">
        <f t="shared" si="63"/>
        <v>0.25632126921170012</v>
      </c>
      <c r="X179" s="32">
        <f t="shared" si="59"/>
        <v>-11.09354005221695</v>
      </c>
      <c r="Y179" s="32">
        <f t="shared" si="60"/>
        <v>8.4036787307883003</v>
      </c>
      <c r="Z179" s="38">
        <f t="shared" si="54"/>
        <v>-27197.045704898599</v>
      </c>
      <c r="AA179" s="31">
        <f>SUM(L$2:L179)-SUM(AB$2:AB179)</f>
        <v>-15063.223400000439</v>
      </c>
      <c r="AB179" s="44"/>
      <c r="AC179" s="40">
        <f t="shared" si="51"/>
        <v>-1738.5325390647158</v>
      </c>
      <c r="AD179" s="40">
        <f t="shared" si="52"/>
        <v>-7338.5325390647158</v>
      </c>
    </row>
    <row r="180" spans="1:30" hidden="1" x14ac:dyDescent="0.25">
      <c r="A180" s="9">
        <v>44026</v>
      </c>
      <c r="B180" s="300"/>
      <c r="C180" s="15" t="s">
        <v>69</v>
      </c>
      <c r="D180" s="16">
        <v>400</v>
      </c>
      <c r="E180" s="15">
        <v>8.8000000000000007</v>
      </c>
      <c r="F180" s="16">
        <f>IF(C180="买",F179+D180,F179-D180)</f>
        <v>5200</v>
      </c>
      <c r="G180" s="17">
        <f t="shared" si="72"/>
        <v>11.547689115384699</v>
      </c>
      <c r="H180" s="15">
        <f t="shared" si="73"/>
        <v>60047.983400000434</v>
      </c>
      <c r="I180" s="15">
        <f t="shared" si="48"/>
        <v>-14287.983400000427</v>
      </c>
      <c r="J180" s="289">
        <f t="shared" si="64"/>
        <v>-0.23794276828287839</v>
      </c>
      <c r="K180" s="22">
        <f t="shared" si="65"/>
        <v>45760.000000000007</v>
      </c>
      <c r="L180" s="22">
        <f t="shared" si="66"/>
        <v>775.24000000001251</v>
      </c>
      <c r="M180" s="22">
        <f t="shared" si="67"/>
        <v>5.24</v>
      </c>
      <c r="N180" s="22">
        <f t="shared" si="68"/>
        <v>3.5200000000000005</v>
      </c>
      <c r="O180" s="22"/>
      <c r="P180" s="288">
        <f t="shared" si="69"/>
        <v>-2.7476891153846985</v>
      </c>
      <c r="Q180" s="22">
        <f t="shared" si="70"/>
        <v>3511.2400000000052</v>
      </c>
      <c r="R180" s="290"/>
      <c r="S180" s="31">
        <f t="shared" si="61"/>
        <v>0.14000000000000057</v>
      </c>
      <c r="T180" s="31">
        <f t="shared" si="61"/>
        <v>-400</v>
      </c>
      <c r="U180" s="31">
        <f t="shared" si="61"/>
        <v>0.19782779395604955</v>
      </c>
      <c r="V180" s="31">
        <f t="shared" si="62"/>
        <v>1.4130556711146338</v>
      </c>
      <c r="W180" s="31">
        <f t="shared" si="63"/>
        <v>0.22078809765211474</v>
      </c>
      <c r="X180" s="32">
        <f t="shared" si="59"/>
        <v>-11.326901017732585</v>
      </c>
      <c r="Y180" s="32">
        <f t="shared" si="60"/>
        <v>8.5792119023478861</v>
      </c>
      <c r="Z180" s="38">
        <f t="shared" si="54"/>
        <v>26285.487473793793</v>
      </c>
      <c r="AA180" s="31">
        <f>SUM(L$2:L180)-SUM(AB$2:AB180)</f>
        <v>-14287.983400000427</v>
      </c>
      <c r="AB180" s="44"/>
      <c r="AC180" s="40">
        <f t="shared" si="51"/>
        <v>-1622.8226600341395</v>
      </c>
      <c r="AD180" s="40">
        <f t="shared" si="52"/>
        <v>-6822.8226600341395</v>
      </c>
    </row>
    <row r="181" spans="1:30" hidden="1" x14ac:dyDescent="0.25">
      <c r="A181" s="9">
        <v>44027</v>
      </c>
      <c r="B181" s="300" t="s">
        <v>1158</v>
      </c>
      <c r="C181" s="15" t="s">
        <v>69</v>
      </c>
      <c r="D181" s="16">
        <v>400</v>
      </c>
      <c r="E181" s="15">
        <v>8.92</v>
      </c>
      <c r="F181" s="16">
        <f>IF(C181="买",F180+D181,F180-D181)</f>
        <v>4800</v>
      </c>
      <c r="G181" s="17">
        <f t="shared" si="72"/>
        <v>11.768498208333423</v>
      </c>
      <c r="H181" s="15">
        <f t="shared" si="73"/>
        <v>56488.791400000431</v>
      </c>
      <c r="I181" s="15">
        <f t="shared" si="48"/>
        <v>-13672.791400000431</v>
      </c>
      <c r="J181" s="289">
        <f t="shared" si="64"/>
        <v>-0.24204432527477168</v>
      </c>
      <c r="K181" s="22">
        <f t="shared" si="65"/>
        <v>42816</v>
      </c>
      <c r="L181" s="22">
        <f t="shared" si="66"/>
        <v>615.19199999999546</v>
      </c>
      <c r="M181" s="22">
        <f t="shared" si="67"/>
        <v>5.24</v>
      </c>
      <c r="N181" s="22">
        <f t="shared" si="68"/>
        <v>3.5680000000000001</v>
      </c>
      <c r="O181" s="22"/>
      <c r="P181" s="288">
        <f t="shared" si="69"/>
        <v>-2.8484982083334227</v>
      </c>
      <c r="Q181" s="22">
        <f t="shared" si="70"/>
        <v>3559.1920000000027</v>
      </c>
      <c r="R181" s="290"/>
      <c r="S181" s="31">
        <f t="shared" si="61"/>
        <v>0.11999999999999922</v>
      </c>
      <c r="T181" s="31">
        <f t="shared" si="61"/>
        <v>-400</v>
      </c>
      <c r="U181" s="31">
        <f t="shared" si="61"/>
        <v>0.22080909294872342</v>
      </c>
      <c r="V181" s="31">
        <f t="shared" si="62"/>
        <v>1.8400757745727072</v>
      </c>
      <c r="W181" s="31">
        <f t="shared" si="63"/>
        <v>0.17284597178235819</v>
      </c>
      <c r="X181" s="32">
        <f t="shared" si="59"/>
        <v>-11.595652236551064</v>
      </c>
      <c r="Y181" s="32">
        <f t="shared" si="60"/>
        <v>8.7471540282176417</v>
      </c>
      <c r="Z181" s="38">
        <f t="shared" si="54"/>
        <v>21738.235214410586</v>
      </c>
      <c r="AA181" s="31">
        <f>SUM(L$2:L181)-SUM(AB$2:AB181)</f>
        <v>-13672.791400000431</v>
      </c>
      <c r="AB181" s="44"/>
      <c r="AC181" s="40">
        <f t="shared" si="51"/>
        <v>-1532.0577359081201</v>
      </c>
      <c r="AD181" s="40">
        <f t="shared" si="52"/>
        <v>-6332.0577359081199</v>
      </c>
    </row>
    <row r="182" spans="1:30" hidden="1" x14ac:dyDescent="0.25">
      <c r="A182" s="9">
        <v>44027</v>
      </c>
      <c r="B182" s="360"/>
      <c r="C182" s="15" t="s">
        <v>69</v>
      </c>
      <c r="D182" s="16">
        <v>400</v>
      </c>
      <c r="E182" s="15">
        <v>9.2200000000000006</v>
      </c>
      <c r="F182" s="16">
        <f>IF(C182="买",F181+D182,F181-D182)</f>
        <v>4400</v>
      </c>
      <c r="G182" s="17">
        <f t="shared" si="72"/>
        <v>12.002208954545553</v>
      </c>
      <c r="H182" s="15">
        <f t="shared" si="73"/>
        <v>52809.719400000431</v>
      </c>
      <c r="I182" s="15">
        <f t="shared" si="48"/>
        <v>-12241.719400000431</v>
      </c>
      <c r="J182" s="337">
        <f t="shared" si="64"/>
        <v>-0.23180807508703277</v>
      </c>
      <c r="K182" s="15">
        <f t="shared" si="65"/>
        <v>40568</v>
      </c>
      <c r="L182" s="15">
        <f t="shared" si="66"/>
        <v>1431.0720000000001</v>
      </c>
      <c r="M182" s="15">
        <f t="shared" si="67"/>
        <v>5.24</v>
      </c>
      <c r="N182" s="15">
        <f t="shared" si="68"/>
        <v>3.6880000000000006</v>
      </c>
      <c r="O182" s="15"/>
      <c r="P182" s="17">
        <f t="shared" si="69"/>
        <v>-2.7822089545455526</v>
      </c>
      <c r="Q182" s="15">
        <f t="shared" si="70"/>
        <v>3679.0720000000001</v>
      </c>
      <c r="R182" s="338"/>
      <c r="S182" s="31">
        <f t="shared" si="61"/>
        <v>0.30000000000000071</v>
      </c>
      <c r="T182" s="31">
        <f t="shared" si="61"/>
        <v>-400</v>
      </c>
      <c r="U182" s="31">
        <f t="shared" si="61"/>
        <v>0.23371074621213062</v>
      </c>
      <c r="V182" s="31">
        <f t="shared" si="62"/>
        <v>0.7790358207071002</v>
      </c>
      <c r="W182" s="31">
        <f t="shared" si="63"/>
        <v>0.38897635055796681</v>
      </c>
      <c r="X182" s="32">
        <f t="shared" si="59"/>
        <v>-11.613232603987587</v>
      </c>
      <c r="Y182" s="32">
        <f t="shared" si="60"/>
        <v>8.8310236494420344</v>
      </c>
      <c r="Z182" s="38">
        <f t="shared" si="54"/>
        <v>18826.690990093721</v>
      </c>
      <c r="AA182" s="31">
        <f>SUM(L$2:L182)-SUM(AB$2:AB182)</f>
        <v>-12241.719400000431</v>
      </c>
      <c r="AB182" s="44"/>
      <c r="AC182" s="40">
        <f t="shared" si="51"/>
        <v>-1327.0714251952745</v>
      </c>
      <c r="AD182" s="40">
        <f t="shared" si="52"/>
        <v>-5727.0714251952741</v>
      </c>
    </row>
    <row r="183" spans="1:30" hidden="1" x14ac:dyDescent="0.25">
      <c r="A183" s="9">
        <v>44027</v>
      </c>
      <c r="B183" s="300"/>
      <c r="C183" s="15" t="s">
        <v>69</v>
      </c>
      <c r="D183" s="16">
        <v>400</v>
      </c>
      <c r="E183" s="15">
        <v>9.5399999999999991</v>
      </c>
      <c r="F183" s="16">
        <f t="shared" ref="F183:F194" si="74">IF(C183="买",F182+D183,F182-D183)</f>
        <v>4000</v>
      </c>
      <c r="G183" s="17">
        <f t="shared" si="72"/>
        <v>12.250693850000108</v>
      </c>
      <c r="H183" s="15">
        <f t="shared" si="73"/>
        <v>49002.775400000428</v>
      </c>
      <c r="I183" s="15">
        <f t="shared" si="48"/>
        <v>-10842.775400000428</v>
      </c>
      <c r="J183" s="289">
        <f t="shared" si="64"/>
        <v>-0.22126859777824623</v>
      </c>
      <c r="K183" s="22">
        <f t="shared" si="65"/>
        <v>38160</v>
      </c>
      <c r="L183" s="22">
        <f t="shared" si="66"/>
        <v>1398.9440000000031</v>
      </c>
      <c r="M183" s="22">
        <f t="shared" si="67"/>
        <v>5.24</v>
      </c>
      <c r="N183" s="22">
        <f t="shared" si="68"/>
        <v>3.8159999999999994</v>
      </c>
      <c r="O183" s="22"/>
      <c r="P183" s="288">
        <f t="shared" si="69"/>
        <v>-2.7106938500001085</v>
      </c>
      <c r="Q183" s="22">
        <f t="shared" si="70"/>
        <v>3806.9440000000031</v>
      </c>
      <c r="R183" s="290"/>
      <c r="S183" s="31">
        <f t="shared" si="61"/>
        <v>0.31999999999999851</v>
      </c>
      <c r="T183" s="31">
        <f t="shared" si="61"/>
        <v>-400</v>
      </c>
      <c r="U183" s="31">
        <f t="shared" si="61"/>
        <v>0.24848489545455443</v>
      </c>
      <c r="V183" s="31">
        <f t="shared" si="62"/>
        <v>0.77651529829548627</v>
      </c>
      <c r="W183" s="31">
        <f t="shared" si="63"/>
        <v>0.36747165180260122</v>
      </c>
      <c r="X183" s="32">
        <f t="shared" si="59"/>
        <v>-11.883222198197506</v>
      </c>
      <c r="Y183" s="32">
        <f t="shared" si="60"/>
        <v>9.1725283481973978</v>
      </c>
      <c r="Z183" s="38">
        <f t="shared" si="54"/>
        <v>16097.557932778102</v>
      </c>
      <c r="AA183" s="31">
        <f>SUM(L$2:L183)-SUM(AB$2:AB183)</f>
        <v>-10842.775400000428</v>
      </c>
      <c r="AB183" s="44"/>
      <c r="AC183" s="40">
        <f t="shared" si="51"/>
        <v>-1135.9909866143007</v>
      </c>
      <c r="AD183" s="40">
        <f t="shared" si="52"/>
        <v>-5135.9909866143007</v>
      </c>
    </row>
    <row r="184" spans="1:30" hidden="1" x14ac:dyDescent="0.25">
      <c r="A184" s="9">
        <v>44028</v>
      </c>
      <c r="B184" s="300" t="s">
        <v>1159</v>
      </c>
      <c r="C184" s="15" t="s">
        <v>1152</v>
      </c>
      <c r="D184" s="16">
        <v>400</v>
      </c>
      <c r="E184" s="15">
        <v>9.01</v>
      </c>
      <c r="F184" s="16">
        <f t="shared" si="74"/>
        <v>4400</v>
      </c>
      <c r="G184" s="17">
        <f t="shared" si="72"/>
        <v>11.957276227272825</v>
      </c>
      <c r="H184" s="15">
        <f t="shared" si="73"/>
        <v>52612.015400000426</v>
      </c>
      <c r="I184" s="15">
        <f t="shared" si="48"/>
        <v>-12968.015400000426</v>
      </c>
      <c r="J184" s="289">
        <f t="shared" si="64"/>
        <v>-0.24648391249426124</v>
      </c>
      <c r="K184" s="22">
        <f t="shared" si="65"/>
        <v>39644</v>
      </c>
      <c r="L184" s="22">
        <f t="shared" si="66"/>
        <v>-2125.239999999998</v>
      </c>
      <c r="M184" s="22">
        <f t="shared" si="67"/>
        <v>5.24</v>
      </c>
      <c r="N184" s="22">
        <f t="shared" si="68"/>
        <v>0</v>
      </c>
      <c r="O184" s="22"/>
      <c r="P184" s="288">
        <f t="shared" si="69"/>
        <v>-2.947276227272825</v>
      </c>
      <c r="Q184" s="22">
        <f t="shared" si="70"/>
        <v>-3609.239999999998</v>
      </c>
      <c r="R184" s="290"/>
      <c r="S184" s="31">
        <f t="shared" si="61"/>
        <v>-0.52999999999999936</v>
      </c>
      <c r="T184" s="31">
        <f t="shared" si="61"/>
        <v>400</v>
      </c>
      <c r="U184" s="31">
        <f t="shared" si="61"/>
        <v>-0.29341762272728289</v>
      </c>
      <c r="V184" s="31">
        <f t="shared" si="62"/>
        <v>0.55361815608921372</v>
      </c>
      <c r="W184" s="31">
        <f t="shared" si="63"/>
        <v>0.58883310613868822</v>
      </c>
      <c r="X184" s="32">
        <f t="shared" si="59"/>
        <v>-11.368443121134137</v>
      </c>
      <c r="Y184" s="32">
        <f t="shared" si="60"/>
        <v>8.4211668938613116</v>
      </c>
      <c r="Z184" s="38">
        <f t="shared" si="54"/>
        <v>-14995.690985096629</v>
      </c>
      <c r="AA184" s="31">
        <f>SUM(L$2:L184)-SUM(AB$2:AB184)</f>
        <v>-12968.015400000426</v>
      </c>
      <c r="AB184" s="44"/>
      <c r="AC184" s="40">
        <f t="shared" si="51"/>
        <v>-1438.5717416537655</v>
      </c>
      <c r="AD184" s="40">
        <f t="shared" si="52"/>
        <v>-5838.5717416537655</v>
      </c>
    </row>
    <row r="185" spans="1:30" hidden="1" x14ac:dyDescent="0.25">
      <c r="A185" s="9">
        <v>44029</v>
      </c>
      <c r="B185" s="360" t="s">
        <v>1160</v>
      </c>
      <c r="C185" s="15" t="s">
        <v>1109</v>
      </c>
      <c r="D185" s="16">
        <v>400</v>
      </c>
      <c r="E185" s="15">
        <v>8.75</v>
      </c>
      <c r="F185" s="16">
        <f t="shared" si="74"/>
        <v>4800</v>
      </c>
      <c r="G185" s="17">
        <f t="shared" si="72"/>
        <v>11.691094875000088</v>
      </c>
      <c r="H185" s="15">
        <f t="shared" si="73"/>
        <v>56117.255400000424</v>
      </c>
      <c r="I185" s="15">
        <f t="shared" si="48"/>
        <v>-14117.255400000424</v>
      </c>
      <c r="J185" s="337">
        <f t="shared" si="64"/>
        <v>-0.25156710354726858</v>
      </c>
      <c r="K185" s="15">
        <f t="shared" si="65"/>
        <v>42000</v>
      </c>
      <c r="L185" s="15">
        <f t="shared" si="66"/>
        <v>-1149.239999999998</v>
      </c>
      <c r="M185" s="15">
        <f t="shared" si="67"/>
        <v>5.24</v>
      </c>
      <c r="N185" s="15">
        <f t="shared" si="68"/>
        <v>0</v>
      </c>
      <c r="O185" s="15"/>
      <c r="P185" s="17">
        <f t="shared" si="69"/>
        <v>-2.941094875000088</v>
      </c>
      <c r="Q185" s="15">
        <f t="shared" si="70"/>
        <v>-3505.239999999998</v>
      </c>
      <c r="R185" s="338"/>
      <c r="S185" s="31">
        <f t="shared" si="61"/>
        <v>-0.25999999999999979</v>
      </c>
      <c r="T185" s="31">
        <f t="shared" si="61"/>
        <v>400</v>
      </c>
      <c r="U185" s="31">
        <f t="shared" si="61"/>
        <v>-0.26618135227273676</v>
      </c>
      <c r="V185" s="31">
        <f t="shared" si="62"/>
        <v>1.0237744318182191</v>
      </c>
      <c r="W185" s="31">
        <f t="shared" si="63"/>
        <v>0.32786342732594592</v>
      </c>
      <c r="X185" s="32">
        <f t="shared" si="59"/>
        <v>-11.363231447674142</v>
      </c>
      <c r="Y185" s="32">
        <f t="shared" si="60"/>
        <v>8.422136572674054</v>
      </c>
      <c r="Z185" s="38">
        <f t="shared" si="54"/>
        <v>-18032.818448836293</v>
      </c>
      <c r="AA185" s="31">
        <f>SUM(L$2:L185)-SUM(AB$2:AB185)</f>
        <v>-14117.255400000424</v>
      </c>
      <c r="AB185" s="44"/>
      <c r="AC185" s="40">
        <f t="shared" si="51"/>
        <v>-1612.5939168343341</v>
      </c>
      <c r="AD185" s="40">
        <f t="shared" si="52"/>
        <v>-6412.5939168343339</v>
      </c>
    </row>
    <row r="186" spans="1:30" hidden="1" x14ac:dyDescent="0.25">
      <c r="A186" s="9">
        <v>44032</v>
      </c>
      <c r="B186" s="300" t="s">
        <v>1161</v>
      </c>
      <c r="C186" s="15" t="s">
        <v>1152</v>
      </c>
      <c r="D186" s="16">
        <v>400</v>
      </c>
      <c r="E186" s="22">
        <v>8.43</v>
      </c>
      <c r="F186" s="16">
        <f t="shared" si="74"/>
        <v>5200</v>
      </c>
      <c r="G186" s="288">
        <f t="shared" si="72"/>
        <v>11.441249115384696</v>
      </c>
      <c r="H186" s="22">
        <f t="shared" si="73"/>
        <v>59494.495400000422</v>
      </c>
      <c r="I186" s="22">
        <f t="shared" si="48"/>
        <v>-15658.495400000422</v>
      </c>
      <c r="J186" s="289">
        <f t="shared" si="64"/>
        <v>-0.26319233896721667</v>
      </c>
      <c r="K186" s="22">
        <f t="shared" si="65"/>
        <v>43836</v>
      </c>
      <c r="L186" s="22">
        <f t="shared" si="66"/>
        <v>-1541.239999999998</v>
      </c>
      <c r="M186" s="22">
        <f t="shared" si="67"/>
        <v>5.24</v>
      </c>
      <c r="N186" s="22">
        <f t="shared" si="68"/>
        <v>0</v>
      </c>
      <c r="O186" s="22"/>
      <c r="P186" s="288">
        <f t="shared" si="69"/>
        <v>-3.0112491153846968</v>
      </c>
      <c r="Q186" s="22">
        <f t="shared" si="70"/>
        <v>-3377.239999999998</v>
      </c>
      <c r="R186" s="290"/>
      <c r="S186" s="31">
        <f t="shared" si="61"/>
        <v>-0.32000000000000028</v>
      </c>
      <c r="T186" s="31">
        <f t="shared" si="61"/>
        <v>400</v>
      </c>
      <c r="U186" s="31">
        <f t="shared" si="61"/>
        <v>-0.24984575961539157</v>
      </c>
      <c r="V186" s="31">
        <f t="shared" si="62"/>
        <v>0.780767998798098</v>
      </c>
      <c r="W186" s="31">
        <f t="shared" si="63"/>
        <v>0.45636081534033673</v>
      </c>
      <c r="X186" s="32">
        <f t="shared" si="59"/>
        <v>-10.984888300044359</v>
      </c>
      <c r="Y186" s="32">
        <f t="shared" si="60"/>
        <v>7.9736391846596621</v>
      </c>
      <c r="Z186" s="38">
        <f t="shared" si="54"/>
        <v>-20812.840722231165</v>
      </c>
      <c r="AA186" s="31">
        <f>SUM(L$2:L186)-SUM(AB$2:AB186)</f>
        <v>-15658.495400000422</v>
      </c>
      <c r="AB186" s="44"/>
      <c r="AC186" s="40">
        <f t="shared" si="51"/>
        <v>-1856.5440275563967</v>
      </c>
      <c r="AD186" s="40">
        <f t="shared" si="52"/>
        <v>-7056.5440275563969</v>
      </c>
    </row>
    <row r="187" spans="1:30" hidden="1" x14ac:dyDescent="0.25">
      <c r="A187" s="9">
        <v>44032</v>
      </c>
      <c r="B187" s="300" t="s">
        <v>1162</v>
      </c>
      <c r="C187" s="15" t="s">
        <v>1147</v>
      </c>
      <c r="D187" s="16">
        <v>400</v>
      </c>
      <c r="E187" s="22">
        <v>8.1999999999999993</v>
      </c>
      <c r="F187" s="16">
        <f t="shared" si="74"/>
        <v>5600</v>
      </c>
      <c r="G187" s="288">
        <f t="shared" si="72"/>
        <v>11.21066703571436</v>
      </c>
      <c r="H187" s="22">
        <f t="shared" si="73"/>
        <v>62779.73540000042</v>
      </c>
      <c r="I187" s="22">
        <f t="shared" si="48"/>
        <v>-16859.735400000427</v>
      </c>
      <c r="J187" s="289">
        <f t="shared" si="64"/>
        <v>-0.26855378240412764</v>
      </c>
      <c r="K187" s="22">
        <f t="shared" si="65"/>
        <v>45919.999999999993</v>
      </c>
      <c r="L187" s="22">
        <f t="shared" si="66"/>
        <v>-1201.2400000000052</v>
      </c>
      <c r="M187" s="22">
        <f t="shared" si="67"/>
        <v>5.24</v>
      </c>
      <c r="N187" s="22">
        <f t="shared" si="68"/>
        <v>0</v>
      </c>
      <c r="O187" s="22"/>
      <c r="P187" s="288">
        <f t="shared" si="69"/>
        <v>-3.010667035714361</v>
      </c>
      <c r="Q187" s="22">
        <f t="shared" si="70"/>
        <v>-3285.239999999998</v>
      </c>
      <c r="R187" s="290"/>
      <c r="S187" s="31">
        <f t="shared" si="61"/>
        <v>-0.23000000000000043</v>
      </c>
      <c r="T187" s="31">
        <f t="shared" si="61"/>
        <v>400</v>
      </c>
      <c r="U187" s="31">
        <f t="shared" si="61"/>
        <v>-0.23058207967033617</v>
      </c>
      <c r="V187" s="31">
        <f t="shared" si="62"/>
        <v>1.0025307811753728</v>
      </c>
      <c r="W187" s="31">
        <f t="shared" si="63"/>
        <v>0.36564756303953622</v>
      </c>
      <c r="X187" s="32">
        <f t="shared" si="59"/>
        <v>-10.845019472674824</v>
      </c>
      <c r="Y187" s="32">
        <f t="shared" si="60"/>
        <v>7.8343524369604634</v>
      </c>
      <c r="Z187" s="38">
        <f t="shared" si="54"/>
        <v>-24286.362617625513</v>
      </c>
      <c r="AA187" s="31">
        <f>SUM(L$2:L187)-SUM(AB$2:AB187)</f>
        <v>-16859.735400000427</v>
      </c>
      <c r="AB187" s="44"/>
      <c r="AC187" s="40">
        <f t="shared" si="51"/>
        <v>-2055.0372600366377</v>
      </c>
      <c r="AD187" s="40">
        <f t="shared" si="52"/>
        <v>-7655.0372600366372</v>
      </c>
    </row>
    <row r="188" spans="1:30" hidden="1" x14ac:dyDescent="0.25">
      <c r="A188" s="9">
        <v>44032</v>
      </c>
      <c r="B188" s="360"/>
      <c r="C188" s="323" t="s">
        <v>929</v>
      </c>
      <c r="D188" s="16">
        <v>400</v>
      </c>
      <c r="E188" s="15">
        <v>8.36</v>
      </c>
      <c r="F188" s="16">
        <f t="shared" si="74"/>
        <v>5200</v>
      </c>
      <c r="G188" s="17">
        <f t="shared" si="72"/>
        <v>11.431599884615464</v>
      </c>
      <c r="H188" s="15">
        <f t="shared" si="73"/>
        <v>59444.319400000415</v>
      </c>
      <c r="I188" s="15">
        <f t="shared" si="48"/>
        <v>-15972.319400000415</v>
      </c>
      <c r="J188" s="337">
        <f t="shared" si="64"/>
        <v>-0.26869378876260303</v>
      </c>
      <c r="K188" s="15">
        <f t="shared" si="65"/>
        <v>43472</v>
      </c>
      <c r="L188" s="15">
        <f t="shared" si="66"/>
        <v>887.41600000001199</v>
      </c>
      <c r="M188" s="15">
        <f t="shared" si="67"/>
        <v>5.24</v>
      </c>
      <c r="N188" s="15">
        <f t="shared" si="68"/>
        <v>3.3439999999999999</v>
      </c>
      <c r="O188" s="15"/>
      <c r="P188" s="17">
        <f t="shared" si="69"/>
        <v>-3.0715998846154644</v>
      </c>
      <c r="Q188" s="15">
        <f t="shared" si="70"/>
        <v>3335.4160000000047</v>
      </c>
      <c r="R188" s="338"/>
      <c r="S188" s="31">
        <f t="shared" si="61"/>
        <v>0.16000000000000014</v>
      </c>
      <c r="T188" s="31">
        <f t="shared" si="61"/>
        <v>-400</v>
      </c>
      <c r="U188" s="31">
        <f t="shared" si="61"/>
        <v>0.22093284890110354</v>
      </c>
      <c r="V188" s="31">
        <f t="shared" si="62"/>
        <v>1.3808303056318958</v>
      </c>
      <c r="W188" s="31">
        <f t="shared" si="63"/>
        <v>0.26605856660758681</v>
      </c>
      <c r="X188" s="32">
        <f t="shared" si="59"/>
        <v>-11.165541318007877</v>
      </c>
      <c r="Y188" s="32">
        <f t="shared" si="60"/>
        <v>8.0939414333924127</v>
      </c>
      <c r="Z188" s="38">
        <f t="shared" si="54"/>
        <v>23536.563375995222</v>
      </c>
      <c r="AA188" s="31">
        <f>SUM(L$2:L188)-SUM(AB$2:AB188)</f>
        <v>-15972.319400000415</v>
      </c>
      <c r="AB188" s="44"/>
      <c r="AC188" s="40">
        <f t="shared" si="51"/>
        <v>-1909.6092392703847</v>
      </c>
      <c r="AD188" s="40">
        <f t="shared" si="52"/>
        <v>-7109.6092392703849</v>
      </c>
    </row>
    <row r="189" spans="1:30" hidden="1" x14ac:dyDescent="0.25">
      <c r="A189" s="9">
        <v>44033</v>
      </c>
      <c r="B189" s="300" t="s">
        <v>1163</v>
      </c>
      <c r="C189" s="15" t="s">
        <v>1152</v>
      </c>
      <c r="D189" s="16">
        <v>400</v>
      </c>
      <c r="E189" s="22">
        <v>8.2799999999999994</v>
      </c>
      <c r="F189" s="16">
        <f t="shared" si="74"/>
        <v>5600</v>
      </c>
      <c r="G189" s="288">
        <f t="shared" si="72"/>
        <v>11.207421321428646</v>
      </c>
      <c r="H189" s="22">
        <f t="shared" si="73"/>
        <v>62761.559400000413</v>
      </c>
      <c r="I189" s="22">
        <f t="shared" si="48"/>
        <v>-16393.559400000413</v>
      </c>
      <c r="J189" s="289">
        <f t="shared" si="64"/>
        <v>-0.261203825346639</v>
      </c>
      <c r="K189" s="22">
        <f t="shared" si="65"/>
        <v>46368</v>
      </c>
      <c r="L189" s="22">
        <f t="shared" si="66"/>
        <v>-421.23999999999796</v>
      </c>
      <c r="M189" s="22">
        <f t="shared" si="67"/>
        <v>5.24</v>
      </c>
      <c r="N189" s="22">
        <f t="shared" si="68"/>
        <v>0</v>
      </c>
      <c r="O189" s="22"/>
      <c r="P189" s="288">
        <f t="shared" si="69"/>
        <v>-2.9274213214286462</v>
      </c>
      <c r="Q189" s="22">
        <f t="shared" si="70"/>
        <v>-3317.239999999998</v>
      </c>
      <c r="R189" s="290"/>
      <c r="S189" s="31">
        <f t="shared" si="61"/>
        <v>-8.0000000000000071E-2</v>
      </c>
      <c r="T189" s="31">
        <f t="shared" si="61"/>
        <v>400</v>
      </c>
      <c r="U189" s="31">
        <f t="shared" si="61"/>
        <v>-0.22417856318681828</v>
      </c>
      <c r="V189" s="31">
        <f t="shared" si="62"/>
        <v>2.8022320398352258</v>
      </c>
      <c r="W189" s="31">
        <f t="shared" si="63"/>
        <v>0.12698508398548136</v>
      </c>
      <c r="X189" s="32">
        <f t="shared" si="59"/>
        <v>-11.080436237443164</v>
      </c>
      <c r="Y189" s="32">
        <f t="shared" si="60"/>
        <v>8.1530149160145182</v>
      </c>
      <c r="Z189" s="38">
        <f t="shared" si="54"/>
        <v>-24980.086946731222</v>
      </c>
      <c r="AA189" s="31">
        <f>SUM(L$2:L189)-SUM(AB$2:AB189)</f>
        <v>-16393.559400000413</v>
      </c>
      <c r="AB189" s="44"/>
      <c r="AC189" s="40">
        <f t="shared" si="51"/>
        <v>-1978.9085290217893</v>
      </c>
      <c r="AD189" s="40">
        <f t="shared" si="52"/>
        <v>-7578.908529021789</v>
      </c>
    </row>
    <row r="190" spans="1:30" hidden="1" x14ac:dyDescent="0.25">
      <c r="A190" s="9">
        <v>44033</v>
      </c>
      <c r="B190" s="300"/>
      <c r="C190" s="15" t="s">
        <v>69</v>
      </c>
      <c r="D190" s="16">
        <v>400</v>
      </c>
      <c r="E190" s="22">
        <v>8.44</v>
      </c>
      <c r="F190" s="16">
        <f t="shared" si="74"/>
        <v>5200</v>
      </c>
      <c r="G190" s="288">
        <f t="shared" si="72"/>
        <v>11.421956807692386</v>
      </c>
      <c r="H190" s="22">
        <f t="shared" si="73"/>
        <v>59394.175400000408</v>
      </c>
      <c r="I190" s="22">
        <f t="shared" si="48"/>
        <v>-15506.175400000408</v>
      </c>
      <c r="J190" s="289">
        <f t="shared" si="64"/>
        <v>-0.26107232393700852</v>
      </c>
      <c r="K190" s="22">
        <f t="shared" si="65"/>
        <v>43888</v>
      </c>
      <c r="L190" s="22">
        <f t="shared" si="66"/>
        <v>887.38400000000547</v>
      </c>
      <c r="M190" s="22">
        <f t="shared" si="67"/>
        <v>5.24</v>
      </c>
      <c r="N190" s="22">
        <f t="shared" si="68"/>
        <v>3.3759999999999999</v>
      </c>
      <c r="O190" s="22"/>
      <c r="P190" s="288">
        <f t="shared" si="69"/>
        <v>-2.9819568076923861</v>
      </c>
      <c r="Q190" s="22">
        <f t="shared" si="70"/>
        <v>3367.3840000000055</v>
      </c>
      <c r="R190" s="290"/>
      <c r="S190" s="31">
        <f t="shared" si="61"/>
        <v>0.16000000000000014</v>
      </c>
      <c r="T190" s="31">
        <f t="shared" si="61"/>
        <v>-400</v>
      </c>
      <c r="U190" s="31">
        <f t="shared" si="61"/>
        <v>0.21453548626374008</v>
      </c>
      <c r="V190" s="31">
        <f t="shared" si="62"/>
        <v>1.3408467891483744</v>
      </c>
      <c r="W190" s="31">
        <f t="shared" si="63"/>
        <v>0.26352325722281866</v>
      </c>
      <c r="X190" s="32">
        <f t="shared" si="59"/>
        <v>-11.158433550469567</v>
      </c>
      <c r="Y190" s="32">
        <f t="shared" si="60"/>
        <v>8.1764767427771812</v>
      </c>
      <c r="Z190" s="38">
        <f t="shared" si="54"/>
        <v>24238.414308798121</v>
      </c>
      <c r="AA190" s="31">
        <f>SUM(L$2:L190)-SUM(AB$2:AB190)</f>
        <v>-15506.175400000408</v>
      </c>
      <c r="AB190" s="44"/>
      <c r="AC190" s="40">
        <f t="shared" si="51"/>
        <v>-1836.3059611730343</v>
      </c>
      <c r="AD190" s="40">
        <f t="shared" si="52"/>
        <v>-7036.3059611730341</v>
      </c>
    </row>
    <row r="191" spans="1:30" hidden="1" x14ac:dyDescent="0.25">
      <c r="A191" s="9">
        <v>44035</v>
      </c>
      <c r="B191" s="300" t="s">
        <v>1162</v>
      </c>
      <c r="C191" s="15" t="s">
        <v>1152</v>
      </c>
      <c r="D191" s="16">
        <v>400</v>
      </c>
      <c r="E191" s="22">
        <v>8.23</v>
      </c>
      <c r="F191" s="16">
        <f t="shared" si="74"/>
        <v>5600</v>
      </c>
      <c r="G191" s="288">
        <f t="shared" si="72"/>
        <v>11.19489560714293</v>
      </c>
      <c r="H191" s="22">
        <f t="shared" si="73"/>
        <v>62691.415400000405</v>
      </c>
      <c r="I191" s="22">
        <f t="shared" si="48"/>
        <v>-16603.415400000405</v>
      </c>
      <c r="J191" s="289">
        <f t="shared" si="64"/>
        <v>-0.26484352433364106</v>
      </c>
      <c r="K191" s="22">
        <f t="shared" si="65"/>
        <v>46088</v>
      </c>
      <c r="L191" s="22">
        <f t="shared" si="66"/>
        <v>-1097.239999999998</v>
      </c>
      <c r="M191" s="22">
        <f t="shared" si="67"/>
        <v>5.24</v>
      </c>
      <c r="N191" s="22">
        <f t="shared" si="68"/>
        <v>0</v>
      </c>
      <c r="O191" s="22"/>
      <c r="P191" s="288">
        <f t="shared" si="69"/>
        <v>-2.96489560714293</v>
      </c>
      <c r="Q191" s="22">
        <f t="shared" si="70"/>
        <v>-3297.239999999998</v>
      </c>
      <c r="R191" s="290"/>
      <c r="S191" s="31">
        <f t="shared" si="61"/>
        <v>-0.20999999999999908</v>
      </c>
      <c r="T191" s="31">
        <f t="shared" si="61"/>
        <v>400</v>
      </c>
      <c r="U191" s="31">
        <f t="shared" si="61"/>
        <v>-0.22706120054945522</v>
      </c>
      <c r="V191" s="31">
        <f t="shared" si="62"/>
        <v>1.0812438121402677</v>
      </c>
      <c r="W191" s="31">
        <f t="shared" si="63"/>
        <v>0.33277529084931601</v>
      </c>
      <c r="X191" s="32">
        <f t="shared" si="59"/>
        <v>-10.862120316293614</v>
      </c>
      <c r="Y191" s="32">
        <f t="shared" si="60"/>
        <v>7.8972247091506844</v>
      </c>
      <c r="Z191" s="38">
        <f t="shared" si="54"/>
        <v>-24662.954245149813</v>
      </c>
      <c r="AA191" s="31">
        <f>SUM(L$2:L191)-SUM(AB$2:AB191)</f>
        <v>-16603.415400000405</v>
      </c>
      <c r="AB191" s="44"/>
      <c r="AC191" s="40">
        <f t="shared" si="51"/>
        <v>-2016.4172165614102</v>
      </c>
      <c r="AD191" s="40">
        <f t="shared" si="52"/>
        <v>-7616.41721656141</v>
      </c>
    </row>
    <row r="192" spans="1:30" hidden="1" x14ac:dyDescent="0.25">
      <c r="A192" s="9">
        <v>44035</v>
      </c>
      <c r="B192" s="300" t="s">
        <v>1162</v>
      </c>
      <c r="C192" s="299" t="s">
        <v>931</v>
      </c>
      <c r="D192" s="147">
        <v>400</v>
      </c>
      <c r="E192" s="22">
        <v>7.98</v>
      </c>
      <c r="F192" s="16">
        <f t="shared" si="74"/>
        <v>6000</v>
      </c>
      <c r="G192" s="288">
        <f t="shared" si="72"/>
        <v>10.981442566666734</v>
      </c>
      <c r="H192" s="22">
        <f t="shared" si="73"/>
        <v>65888.655400000411</v>
      </c>
      <c r="I192" s="22">
        <f t="shared" si="48"/>
        <v>-18008.655400000411</v>
      </c>
      <c r="J192" s="289">
        <f t="shared" si="64"/>
        <v>-0.27331951594204629</v>
      </c>
      <c r="K192" s="22">
        <f t="shared" si="65"/>
        <v>47880</v>
      </c>
      <c r="L192" s="22">
        <f t="shared" si="66"/>
        <v>-1405.2400000000052</v>
      </c>
      <c r="M192" s="22">
        <f t="shared" si="67"/>
        <v>5.24</v>
      </c>
      <c r="N192" s="22">
        <f t="shared" si="68"/>
        <v>0</v>
      </c>
      <c r="O192" s="22"/>
      <c r="P192" s="288">
        <f t="shared" si="69"/>
        <v>-3.0014425666667339</v>
      </c>
      <c r="Q192" s="22">
        <f t="shared" si="70"/>
        <v>-3197.2400000000052</v>
      </c>
      <c r="R192" s="290"/>
      <c r="S192" s="31">
        <f t="shared" si="61"/>
        <v>-0.25</v>
      </c>
      <c r="T192" s="31">
        <f t="shared" si="61"/>
        <v>400</v>
      </c>
      <c r="U192" s="31">
        <f t="shared" si="61"/>
        <v>-0.21345304047619607</v>
      </c>
      <c r="V192" s="31">
        <f t="shared" si="62"/>
        <v>0.85381216190478426</v>
      </c>
      <c r="W192" s="31">
        <f t="shared" si="63"/>
        <v>0.43951658305288405</v>
      </c>
      <c r="X192" s="32">
        <f t="shared" si="59"/>
        <v>-10.541925983613851</v>
      </c>
      <c r="Y192" s="32">
        <f t="shared" si="60"/>
        <v>7.5404834169471169</v>
      </c>
      <c r="Z192" s="38">
        <f t="shared" si="54"/>
        <v>-28109.227147172496</v>
      </c>
      <c r="AA192" s="31">
        <f>SUM(L$2:L192)-SUM(AB$2:AB192)</f>
        <v>-18008.655400000411</v>
      </c>
      <c r="AB192" s="44"/>
      <c r="AC192" s="40">
        <f t="shared" si="51"/>
        <v>-2255.5953724687233</v>
      </c>
      <c r="AD192" s="40">
        <f t="shared" si="52"/>
        <v>-8255.5953724687242</v>
      </c>
    </row>
    <row r="193" spans="1:30" hidden="1" x14ac:dyDescent="0.25">
      <c r="A193" s="9">
        <v>44036</v>
      </c>
      <c r="B193" s="300"/>
      <c r="C193" s="299" t="s">
        <v>1152</v>
      </c>
      <c r="D193" s="147">
        <v>400</v>
      </c>
      <c r="E193" s="22">
        <v>7.84</v>
      </c>
      <c r="F193" s="16">
        <f t="shared" si="74"/>
        <v>6400</v>
      </c>
      <c r="G193" s="288">
        <f t="shared" si="72"/>
        <v>10.785921156250065</v>
      </c>
      <c r="H193" s="22">
        <f t="shared" si="73"/>
        <v>69029.895400000416</v>
      </c>
      <c r="I193" s="22">
        <f t="shared" si="48"/>
        <v>-18853.895400000416</v>
      </c>
      <c r="J193" s="289">
        <f t="shared" si="64"/>
        <v>-0.27312652425082923</v>
      </c>
      <c r="K193" s="22">
        <f t="shared" si="65"/>
        <v>50176</v>
      </c>
      <c r="L193" s="22">
        <f t="shared" si="66"/>
        <v>-845.24000000000524</v>
      </c>
      <c r="M193" s="22">
        <f t="shared" si="67"/>
        <v>5.24</v>
      </c>
      <c r="N193" s="22">
        <f t="shared" si="68"/>
        <v>0</v>
      </c>
      <c r="O193" s="22"/>
      <c r="P193" s="288">
        <f t="shared" si="69"/>
        <v>-2.9459211562500656</v>
      </c>
      <c r="Q193" s="22">
        <f t="shared" si="70"/>
        <v>-3141.2400000000052</v>
      </c>
      <c r="R193" s="290"/>
      <c r="S193" s="31">
        <f t="shared" si="61"/>
        <v>-0.14000000000000057</v>
      </c>
      <c r="T193" s="31">
        <f t="shared" si="61"/>
        <v>400</v>
      </c>
      <c r="U193" s="31">
        <f t="shared" si="61"/>
        <v>-0.19552141041666893</v>
      </c>
      <c r="V193" s="31">
        <f t="shared" si="62"/>
        <v>1.396581502976201</v>
      </c>
      <c r="W193" s="31">
        <f t="shared" si="63"/>
        <v>0.26907845309495737</v>
      </c>
      <c r="X193" s="32">
        <f t="shared" si="59"/>
        <v>-10.516842703155108</v>
      </c>
      <c r="Y193" s="32">
        <f t="shared" si="60"/>
        <v>7.5709215469050424</v>
      </c>
      <c r="Z193" s="38">
        <f t="shared" si="54"/>
        <v>-32732.988097626654</v>
      </c>
      <c r="AA193" s="31">
        <f>SUM(L$2:L193)-SUM(AB$2:AB193)</f>
        <v>-18853.895400000416</v>
      </c>
      <c r="AB193" s="44"/>
      <c r="AC193" s="40">
        <f t="shared" si="51"/>
        <v>-2403.6311801403594</v>
      </c>
      <c r="AD193" s="40">
        <f t="shared" si="52"/>
        <v>-8803.631180140359</v>
      </c>
    </row>
    <row r="194" spans="1:30" hidden="1" x14ac:dyDescent="0.25">
      <c r="A194" s="9">
        <v>44039</v>
      </c>
      <c r="B194" s="360" t="s">
        <v>1164</v>
      </c>
      <c r="C194" s="323" t="s">
        <v>1152</v>
      </c>
      <c r="D194" s="16">
        <v>400</v>
      </c>
      <c r="E194" s="15">
        <v>7.65</v>
      </c>
      <c r="F194" s="16">
        <f t="shared" si="74"/>
        <v>6800</v>
      </c>
      <c r="G194" s="17">
        <f t="shared" si="72"/>
        <v>10.602225794117709</v>
      </c>
      <c r="H194" s="15">
        <f t="shared" si="73"/>
        <v>72095.135400000421</v>
      </c>
      <c r="I194" s="15">
        <f t="shared" ref="I194" si="75">-H194+K194</f>
        <v>-20075.135400000421</v>
      </c>
      <c r="J194" s="337">
        <f t="shared" si="64"/>
        <v>-0.27845339756446735</v>
      </c>
      <c r="K194" s="15">
        <f t="shared" si="65"/>
        <v>52020</v>
      </c>
      <c r="L194" s="15">
        <f t="shared" si="66"/>
        <v>-1221.2400000000052</v>
      </c>
      <c r="M194" s="15">
        <f t="shared" si="67"/>
        <v>5.24</v>
      </c>
      <c r="N194" s="15">
        <f t="shared" si="68"/>
        <v>0</v>
      </c>
      <c r="O194" s="15"/>
      <c r="P194" s="17">
        <f t="shared" si="69"/>
        <v>-2.9522257941177088</v>
      </c>
      <c r="Q194" s="15">
        <f t="shared" si="70"/>
        <v>-3065.2400000000052</v>
      </c>
      <c r="R194" s="338"/>
      <c r="S194" s="31">
        <f t="shared" si="61"/>
        <v>-0.1899999999999995</v>
      </c>
      <c r="T194" s="31">
        <f t="shared" si="61"/>
        <v>400</v>
      </c>
      <c r="U194" s="31">
        <f t="shared" si="61"/>
        <v>-0.18369536213235627</v>
      </c>
      <c r="V194" s="31">
        <f t="shared" si="62"/>
        <v>0.96681769543345653</v>
      </c>
      <c r="W194" s="31">
        <f t="shared" si="63"/>
        <v>0.39841578473463846</v>
      </c>
      <c r="X194" s="32">
        <f t="shared" si="59"/>
        <v>-10.203810009383071</v>
      </c>
      <c r="Y194" s="32">
        <f t="shared" si="60"/>
        <v>7.2515842152653622</v>
      </c>
      <c r="Z194" s="38">
        <f t="shared" si="54"/>
        <v>-37017.809927615162</v>
      </c>
      <c r="AA194" s="31">
        <f>SUM(L$2:L194)-SUM(AB$2:AB194)</f>
        <v>-20075.135400000421</v>
      </c>
      <c r="AB194" s="44"/>
      <c r="AC194" s="40">
        <f t="shared" ref="AC194:AC226" si="76">I194/E194*(1-0.0005)</f>
        <v>-2622.888605529467</v>
      </c>
      <c r="AD194" s="40">
        <f t="shared" ref="AD194:AD226" si="77">AC194-F194</f>
        <v>-9422.8886055294679</v>
      </c>
    </row>
    <row r="195" spans="1:30" hidden="1" x14ac:dyDescent="0.25">
      <c r="A195" s="9">
        <v>44041</v>
      </c>
      <c r="B195" s="381" t="s">
        <v>1165</v>
      </c>
      <c r="C195" s="378" t="s">
        <v>929</v>
      </c>
      <c r="D195" s="53">
        <v>400</v>
      </c>
      <c r="E195" s="19">
        <v>8.01</v>
      </c>
      <c r="F195" s="53">
        <f>IF(C195="买",F194+D195,F194-D195)</f>
        <v>6400</v>
      </c>
      <c r="G195" s="54">
        <f>H195/F195</f>
        <v>10.765559281250066</v>
      </c>
      <c r="H195" s="19">
        <f>IF(C195="买",H194+D195*E195+M195+N195,H194+-1*D195*E195+M195+N195)+O194</f>
        <v>68899.579400000424</v>
      </c>
      <c r="I195" s="19">
        <f>-H195+K195</f>
        <v>-17635.579400000424</v>
      </c>
      <c r="J195" s="379">
        <f>(E195-G195)/G195</f>
        <v>-0.25596062492074251</v>
      </c>
      <c r="K195" s="19">
        <f>F195*E195</f>
        <v>51264</v>
      </c>
      <c r="L195" s="19">
        <f>I195-I194</f>
        <v>2439.5559999999969</v>
      </c>
      <c r="M195" s="19">
        <f>IF(D195*E195*2.5/10000&gt;5,D195*E195*2.5/10000,5)+(D195/1000)*0.6</f>
        <v>5.24</v>
      </c>
      <c r="N195" s="19">
        <f>IF(C195="卖",D195*E195/1000,0)</f>
        <v>3.2040000000000002</v>
      </c>
      <c r="O195" s="19"/>
      <c r="P195" s="54">
        <f>E195-G195</f>
        <v>-2.7555592812500667</v>
      </c>
      <c r="Q195" s="19">
        <f>(H195-H194)*-1</f>
        <v>3195.5559999999969</v>
      </c>
      <c r="R195" s="380"/>
      <c r="S195" s="31">
        <f t="shared" si="61"/>
        <v>0.35999999999999943</v>
      </c>
      <c r="T195" s="31">
        <f t="shared" si="61"/>
        <v>-400</v>
      </c>
      <c r="U195" s="31">
        <f t="shared" si="61"/>
        <v>0.16333348713235729</v>
      </c>
      <c r="V195" s="31">
        <f t="shared" si="62"/>
        <v>0.45370413092321543</v>
      </c>
      <c r="W195" s="31">
        <f t="shared" si="63"/>
        <v>0.76342145154082708</v>
      </c>
      <c r="X195" s="32">
        <f t="shared" si="59"/>
        <v>-10.002137829709239</v>
      </c>
      <c r="Y195" s="32">
        <f t="shared" si="60"/>
        <v>7.2465785484591727</v>
      </c>
      <c r="Z195" s="38">
        <f t="shared" ref="Z195:Z226" si="78">F195/U195</f>
        <v>39183.636573030242</v>
      </c>
      <c r="AA195" s="31">
        <f>SUM(L$2:L195)-SUM(AB$2:AB195)</f>
        <v>-17635.579400000424</v>
      </c>
      <c r="AB195" s="44"/>
      <c r="AC195" s="40">
        <f t="shared" si="76"/>
        <v>-2200.5944582147849</v>
      </c>
      <c r="AD195" s="40">
        <f t="shared" si="77"/>
        <v>-8600.5944582147858</v>
      </c>
    </row>
    <row r="196" spans="1:30" hidden="1" x14ac:dyDescent="0.25">
      <c r="A196" s="9">
        <v>44043</v>
      </c>
      <c r="B196" s="360" t="s">
        <v>1166</v>
      </c>
      <c r="C196" s="323" t="s">
        <v>63</v>
      </c>
      <c r="D196" s="16">
        <v>400</v>
      </c>
      <c r="E196" s="15">
        <v>7.8</v>
      </c>
      <c r="F196" s="16">
        <f>IF(C196="买",F195+D196,F195-D196)</f>
        <v>6800</v>
      </c>
      <c r="G196" s="17">
        <f>H196/F196</f>
        <v>10.591885205882416</v>
      </c>
      <c r="H196" s="15">
        <f>IF(C196="买",H195+D196*E196+M196+N196,H195+-1*D196*E196+M196+N196)+O195</f>
        <v>72024.81940000043</v>
      </c>
      <c r="I196" s="15">
        <f>-H196+K196</f>
        <v>-18984.81940000043</v>
      </c>
      <c r="J196" s="337">
        <f>(E196-G196)/G196</f>
        <v>-0.26358718505860385</v>
      </c>
      <c r="K196" s="15">
        <f>F196*E196</f>
        <v>53040</v>
      </c>
      <c r="L196" s="15">
        <f>I196-I195</f>
        <v>-1349.2400000000052</v>
      </c>
      <c r="M196" s="15">
        <f>IF(D196*E196*2.5/10000&gt;5,D196*E196*2.5/10000,5)+(D196/1000)*0.6</f>
        <v>5.24</v>
      </c>
      <c r="N196" s="15">
        <f>IF(C196="卖",D196*E196/1000,0)</f>
        <v>0</v>
      </c>
      <c r="O196" s="15"/>
      <c r="P196" s="17">
        <f>E196-G196</f>
        <v>-2.7918852058824166</v>
      </c>
      <c r="Q196" s="15">
        <f>(H196-H195)*-1</f>
        <v>-3125.2400000000052</v>
      </c>
      <c r="R196" s="338"/>
      <c r="S196" s="31">
        <f t="shared" si="61"/>
        <v>-0.20999999999999996</v>
      </c>
      <c r="T196" s="31">
        <f t="shared" si="61"/>
        <v>400</v>
      </c>
      <c r="U196" s="31">
        <f t="shared" si="61"/>
        <v>-0.17367407536765</v>
      </c>
      <c r="V196" s="31">
        <f t="shared" si="62"/>
        <v>0.82701940651261918</v>
      </c>
      <c r="W196" s="31">
        <f t="shared" si="63"/>
        <v>0.43172364362417059</v>
      </c>
      <c r="X196" s="32">
        <f t="shared" ref="X196:X226" si="79">W196-G196</f>
        <v>-10.160161562258246</v>
      </c>
      <c r="Y196" s="32">
        <f t="shared" ref="Y196:Y226" si="80">(X196-P196)*-1</f>
        <v>7.3682763563758291</v>
      </c>
      <c r="Z196" s="38">
        <f t="shared" si="78"/>
        <v>-39153.79993015714</v>
      </c>
      <c r="AA196" s="31">
        <f>SUM(L$2:L196)-SUM(AB$2:AB196)</f>
        <v>-18984.81940000043</v>
      </c>
      <c r="AB196" s="44"/>
      <c r="AC196" s="40">
        <f t="shared" si="76"/>
        <v>-2432.7342295256963</v>
      </c>
      <c r="AD196" s="40">
        <f t="shared" si="77"/>
        <v>-9232.7342295256967</v>
      </c>
    </row>
    <row r="197" spans="1:30" hidden="1" x14ac:dyDescent="0.25">
      <c r="A197" s="9">
        <v>44046</v>
      </c>
      <c r="B197" s="300"/>
      <c r="C197" s="299" t="s">
        <v>1167</v>
      </c>
      <c r="D197" s="147">
        <v>400</v>
      </c>
      <c r="E197" s="22">
        <v>7.96</v>
      </c>
      <c r="F197" s="147">
        <f t="shared" ref="F197:F226" si="81">IF(C197="买",F196+D197,F196-D197)</f>
        <v>6400</v>
      </c>
      <c r="G197" s="288">
        <f t="shared" ref="G197:G226" si="82">H197/F197</f>
        <v>10.757694281250068</v>
      </c>
      <c r="H197" s="15">
        <f t="shared" ref="H197:H226" si="83">IF(C197="买",H196+D197*E197+M197+N197,H196+-1*D197*E197+M197+N197)+O196</f>
        <v>68849.243400000429</v>
      </c>
      <c r="I197" s="22">
        <f t="shared" ref="I197:I226" si="84">-H197+K197</f>
        <v>-17905.243400000429</v>
      </c>
      <c r="J197" s="289">
        <f t="shared" ref="J197:J226" si="85">(E197-G197)/G197</f>
        <v>-0.26006449041094792</v>
      </c>
      <c r="K197" s="22">
        <f t="shared" ref="K197:K226" si="86">F197*E197</f>
        <v>50944</v>
      </c>
      <c r="L197" s="22">
        <f t="shared" ref="L197:L226" si="87">I197-I196</f>
        <v>1079.5760000000009</v>
      </c>
      <c r="M197" s="22">
        <f t="shared" ref="M197:M226" si="88">IF(D197*E197*2.5/10000&gt;5,D197*E197*2.5/10000,5)+(D197/1000)*0.6</f>
        <v>5.24</v>
      </c>
      <c r="N197" s="22">
        <f t="shared" ref="N197:N226" si="89">IF(C197="卖",D197*E197/1000,0)</f>
        <v>3.1840000000000002</v>
      </c>
      <c r="O197" s="22"/>
      <c r="P197" s="288">
        <f t="shared" ref="P197:P226" si="90">E197-G197</f>
        <v>-2.7976942812500676</v>
      </c>
      <c r="Q197" s="22">
        <f t="shared" ref="Q197:Q226" si="91">(H197-H196)*-1</f>
        <v>3175.5760000000009</v>
      </c>
      <c r="R197" s="290"/>
      <c r="S197" s="31">
        <f t="shared" si="61"/>
        <v>0.16000000000000014</v>
      </c>
      <c r="T197" s="31">
        <f t="shared" si="61"/>
        <v>-400</v>
      </c>
      <c r="U197" s="31">
        <f t="shared" si="61"/>
        <v>0.1658090753676511</v>
      </c>
      <c r="V197" s="31">
        <f t="shared" si="62"/>
        <v>1.0363067210478185</v>
      </c>
      <c r="W197" s="31">
        <f t="shared" si="63"/>
        <v>0.33996226196444379</v>
      </c>
      <c r="X197" s="32">
        <f t="shared" si="79"/>
        <v>-10.417732019285623</v>
      </c>
      <c r="Y197" s="32">
        <f t="shared" si="80"/>
        <v>7.6200377380355553</v>
      </c>
      <c r="Z197" s="38">
        <f t="shared" si="78"/>
        <v>38598.61099767415</v>
      </c>
      <c r="AA197" s="31">
        <f>SUM(L$2:L197)-SUM(AB$2:AB197)</f>
        <v>-17905.243400000429</v>
      </c>
      <c r="AB197" s="44"/>
      <c r="AC197" s="40">
        <f t="shared" si="76"/>
        <v>-2248.277735967391</v>
      </c>
      <c r="AD197" s="40">
        <f t="shared" si="77"/>
        <v>-8648.277735967391</v>
      </c>
    </row>
    <row r="198" spans="1:30" hidden="1" x14ac:dyDescent="0.25">
      <c r="A198" s="9">
        <v>44046</v>
      </c>
      <c r="B198" s="300"/>
      <c r="C198" s="299" t="s">
        <v>1168</v>
      </c>
      <c r="D198" s="147">
        <v>400</v>
      </c>
      <c r="E198" s="22">
        <v>8.0299999999999994</v>
      </c>
      <c r="F198" s="147">
        <f t="shared" si="81"/>
        <v>6000</v>
      </c>
      <c r="G198" s="288">
        <f t="shared" si="82"/>
        <v>10.940949233333406</v>
      </c>
      <c r="H198" s="15">
        <f t="shared" si="83"/>
        <v>65645.695400000433</v>
      </c>
      <c r="I198" s="22">
        <f t="shared" si="84"/>
        <v>-17465.695400000441</v>
      </c>
      <c r="J198" s="289">
        <f t="shared" si="85"/>
        <v>-0.26606002562051195</v>
      </c>
      <c r="K198" s="22">
        <f t="shared" si="86"/>
        <v>48179.999999999993</v>
      </c>
      <c r="L198" s="22">
        <f t="shared" si="87"/>
        <v>439.54799999998795</v>
      </c>
      <c r="M198" s="22">
        <f t="shared" si="88"/>
        <v>5.24</v>
      </c>
      <c r="N198" s="22">
        <f t="shared" si="89"/>
        <v>3.2119999999999997</v>
      </c>
      <c r="O198" s="22"/>
      <c r="P198" s="288">
        <f t="shared" si="90"/>
        <v>-2.9109492333334064</v>
      </c>
      <c r="Q198" s="22">
        <f t="shared" si="91"/>
        <v>3203.5479999999952</v>
      </c>
      <c r="R198" s="290"/>
      <c r="S198" s="31">
        <f t="shared" si="61"/>
        <v>6.9999999999999396E-2</v>
      </c>
      <c r="T198" s="31">
        <f t="shared" si="61"/>
        <v>-400</v>
      </c>
      <c r="U198" s="31">
        <f t="shared" si="61"/>
        <v>0.1832549520833382</v>
      </c>
      <c r="V198" s="31">
        <f t="shared" si="62"/>
        <v>2.6179278869048539</v>
      </c>
      <c r="W198" s="31">
        <f t="shared" si="63"/>
        <v>0.13720662215767912</v>
      </c>
      <c r="X198" s="32">
        <f t="shared" si="79"/>
        <v>-10.803742611175727</v>
      </c>
      <c r="Y198" s="32">
        <f t="shared" si="80"/>
        <v>7.8927933778423203</v>
      </c>
      <c r="Z198" s="38">
        <f t="shared" si="78"/>
        <v>32741.27073669148</v>
      </c>
      <c r="AA198" s="31">
        <f>SUM(L$2:L198)-SUM(AB$2:AB198)</f>
        <v>-17465.695400000441</v>
      </c>
      <c r="AB198" s="44"/>
      <c r="AC198" s="40">
        <f t="shared" si="76"/>
        <v>-2173.9679392653102</v>
      </c>
      <c r="AD198" s="40">
        <f t="shared" si="77"/>
        <v>-8173.9679392653106</v>
      </c>
    </row>
    <row r="199" spans="1:30" hidden="1" x14ac:dyDescent="0.25">
      <c r="A199" s="9">
        <v>44047</v>
      </c>
      <c r="B199" s="300" t="s">
        <v>1169</v>
      </c>
      <c r="C199" s="299" t="s">
        <v>63</v>
      </c>
      <c r="D199" s="147">
        <v>1000</v>
      </c>
      <c r="E199" s="22">
        <v>7.95</v>
      </c>
      <c r="F199" s="147">
        <f t="shared" si="81"/>
        <v>7000</v>
      </c>
      <c r="G199" s="288">
        <f t="shared" si="82"/>
        <v>10.514470771428634</v>
      </c>
      <c r="H199" s="15">
        <f t="shared" si="83"/>
        <v>73601.295400000439</v>
      </c>
      <c r="I199" s="22">
        <f t="shared" si="84"/>
        <v>-17951.295400000439</v>
      </c>
      <c r="J199" s="289">
        <f t="shared" si="85"/>
        <v>-0.24389917735062486</v>
      </c>
      <c r="K199" s="22">
        <f t="shared" si="86"/>
        <v>55650</v>
      </c>
      <c r="L199" s="22">
        <f t="shared" si="87"/>
        <v>-485.59999999999854</v>
      </c>
      <c r="M199" s="22">
        <f t="shared" si="88"/>
        <v>5.6</v>
      </c>
      <c r="N199" s="22">
        <f t="shared" si="89"/>
        <v>0</v>
      </c>
      <c r="O199" s="22"/>
      <c r="P199" s="288">
        <f t="shared" si="90"/>
        <v>-2.5644707714286339</v>
      </c>
      <c r="Q199" s="22">
        <f t="shared" si="91"/>
        <v>-7955.6000000000058</v>
      </c>
      <c r="R199" s="290"/>
      <c r="S199" s="31">
        <f t="shared" si="61"/>
        <v>-7.9999999999999183E-2</v>
      </c>
      <c r="T199" s="31">
        <f t="shared" si="61"/>
        <v>1000</v>
      </c>
      <c r="U199" s="31">
        <f t="shared" si="61"/>
        <v>-0.42647846190477168</v>
      </c>
      <c r="V199" s="31">
        <f t="shared" si="62"/>
        <v>5.3309807738097001</v>
      </c>
      <c r="W199" s="31">
        <f t="shared" si="63"/>
        <v>6.1038765146563201E-2</v>
      </c>
      <c r="X199" s="32">
        <f t="shared" si="79"/>
        <v>-10.453432006282071</v>
      </c>
      <c r="Y199" s="32">
        <f t="shared" si="80"/>
        <v>7.8889612348534373</v>
      </c>
      <c r="Z199" s="38">
        <f t="shared" si="78"/>
        <v>-16413.490071071934</v>
      </c>
      <c r="AA199" s="31">
        <f>SUM(L$2:L199)-SUM(AB$2:AB199)</f>
        <v>-17951.295400000439</v>
      </c>
      <c r="AB199" s="44"/>
      <c r="AC199" s="40">
        <f t="shared" si="76"/>
        <v>-2256.8955663270995</v>
      </c>
      <c r="AD199" s="40">
        <f t="shared" si="77"/>
        <v>-9256.895566327099</v>
      </c>
    </row>
    <row r="200" spans="1:30" hidden="1" x14ac:dyDescent="0.25">
      <c r="A200" s="9">
        <v>44049</v>
      </c>
      <c r="B200" s="300" t="s">
        <v>1170</v>
      </c>
      <c r="C200" s="299" t="s">
        <v>931</v>
      </c>
      <c r="D200" s="147">
        <v>400</v>
      </c>
      <c r="E200" s="22">
        <v>7.74</v>
      </c>
      <c r="F200" s="147">
        <f t="shared" si="81"/>
        <v>7400</v>
      </c>
      <c r="G200" s="288">
        <f t="shared" si="82"/>
        <v>10.365207486486547</v>
      </c>
      <c r="H200" s="15">
        <f t="shared" si="83"/>
        <v>76702.535400000444</v>
      </c>
      <c r="I200" s="22">
        <f t="shared" si="84"/>
        <v>-19426.535400000444</v>
      </c>
      <c r="J200" s="289">
        <f t="shared" si="85"/>
        <v>-0.25327109851964985</v>
      </c>
      <c r="K200" s="22">
        <f t="shared" si="86"/>
        <v>57276</v>
      </c>
      <c r="L200" s="22">
        <f t="shared" si="87"/>
        <v>-1475.2400000000052</v>
      </c>
      <c r="M200" s="22">
        <f t="shared" si="88"/>
        <v>5.24</v>
      </c>
      <c r="N200" s="22">
        <f t="shared" si="89"/>
        <v>0</v>
      </c>
      <c r="O200" s="22"/>
      <c r="P200" s="288">
        <f t="shared" si="90"/>
        <v>-2.6252074864865467</v>
      </c>
      <c r="Q200" s="22">
        <f t="shared" si="91"/>
        <v>-3101.2400000000052</v>
      </c>
      <c r="R200" s="290"/>
      <c r="S200" s="31">
        <f t="shared" si="61"/>
        <v>-0.20999999999999996</v>
      </c>
      <c r="T200" s="31">
        <f t="shared" si="61"/>
        <v>400</v>
      </c>
      <c r="U200" s="31">
        <f t="shared" si="61"/>
        <v>-0.14926328494208718</v>
      </c>
      <c r="V200" s="31">
        <f t="shared" si="62"/>
        <v>0.71077754734327236</v>
      </c>
      <c r="W200" s="31">
        <f t="shared" si="63"/>
        <v>0.47569359353033069</v>
      </c>
      <c r="X200" s="32">
        <f t="shared" si="79"/>
        <v>-9.8895138929562165</v>
      </c>
      <c r="Y200" s="32">
        <f t="shared" si="80"/>
        <v>7.2643064064696699</v>
      </c>
      <c r="Z200" s="38">
        <f t="shared" si="78"/>
        <v>-49576.826631352335</v>
      </c>
      <c r="AA200" s="31">
        <f>SUM(L$2:L200)-SUM(AB$2:AB200)</f>
        <v>-19426.535400000444</v>
      </c>
      <c r="AB200" s="44"/>
      <c r="AC200" s="40">
        <f t="shared" si="76"/>
        <v>-2508.6333504264144</v>
      </c>
      <c r="AD200" s="40">
        <f t="shared" si="77"/>
        <v>-9908.6333504264148</v>
      </c>
    </row>
    <row r="201" spans="1:30" hidden="1" x14ac:dyDescent="0.25">
      <c r="A201" s="9">
        <v>44053</v>
      </c>
      <c r="B201" s="300" t="s">
        <v>1171</v>
      </c>
      <c r="C201" s="299" t="s">
        <v>929</v>
      </c>
      <c r="D201" s="147">
        <v>400</v>
      </c>
      <c r="E201" s="22">
        <v>7.84</v>
      </c>
      <c r="F201" s="147">
        <f t="shared" si="81"/>
        <v>7000</v>
      </c>
      <c r="G201" s="288">
        <f t="shared" si="82"/>
        <v>10.510701628571493</v>
      </c>
      <c r="H201" s="15">
        <f t="shared" si="83"/>
        <v>73574.911400000448</v>
      </c>
      <c r="I201" s="22">
        <f t="shared" si="84"/>
        <v>-18694.911400000448</v>
      </c>
      <c r="J201" s="289">
        <f t="shared" si="85"/>
        <v>-0.25409356320339838</v>
      </c>
      <c r="K201" s="22">
        <f t="shared" si="86"/>
        <v>54880</v>
      </c>
      <c r="L201" s="22">
        <f t="shared" si="87"/>
        <v>731.62399999999616</v>
      </c>
      <c r="M201" s="22">
        <f t="shared" si="88"/>
        <v>5.24</v>
      </c>
      <c r="N201" s="22">
        <f t="shared" si="89"/>
        <v>3.1360000000000001</v>
      </c>
      <c r="O201" s="22"/>
      <c r="P201" s="288">
        <f t="shared" si="90"/>
        <v>-2.6707016285714928</v>
      </c>
      <c r="Q201" s="22">
        <f t="shared" si="91"/>
        <v>3127.6239999999962</v>
      </c>
      <c r="R201" s="290"/>
      <c r="S201" s="31">
        <f t="shared" si="61"/>
        <v>9.9999999999999645E-2</v>
      </c>
      <c r="T201" s="31">
        <f t="shared" si="61"/>
        <v>-400</v>
      </c>
      <c r="U201" s="31">
        <f t="shared" si="61"/>
        <v>0.14549414208494582</v>
      </c>
      <c r="V201" s="31">
        <f t="shared" si="62"/>
        <v>1.4549414208494633</v>
      </c>
      <c r="W201" s="31">
        <f t="shared" si="63"/>
        <v>0.23392325931761523</v>
      </c>
      <c r="X201" s="32">
        <f t="shared" si="79"/>
        <v>-10.276778369253877</v>
      </c>
      <c r="Y201" s="32">
        <f t="shared" si="80"/>
        <v>7.6060767406823846</v>
      </c>
      <c r="Z201" s="38">
        <f t="shared" si="78"/>
        <v>48111.90264906401</v>
      </c>
      <c r="AA201" s="31">
        <f>SUM(L$2:L201)-SUM(AB$2:AB201)</f>
        <v>-18694.911400000448</v>
      </c>
      <c r="AB201" s="44"/>
      <c r="AC201" s="40">
        <f t="shared" si="76"/>
        <v>-2383.3627479975062</v>
      </c>
      <c r="AD201" s="40">
        <f t="shared" si="77"/>
        <v>-9383.3627479975057</v>
      </c>
    </row>
    <row r="202" spans="1:30" hidden="1" x14ac:dyDescent="0.25">
      <c r="A202" s="9">
        <v>44055</v>
      </c>
      <c r="B202" s="300" t="s">
        <v>1172</v>
      </c>
      <c r="C202" s="299" t="s">
        <v>1152</v>
      </c>
      <c r="D202" s="147">
        <v>400</v>
      </c>
      <c r="E202" s="22">
        <v>7.67</v>
      </c>
      <c r="F202" s="147">
        <f t="shared" si="81"/>
        <v>7400</v>
      </c>
      <c r="G202" s="288">
        <f t="shared" si="82"/>
        <v>10.357858297297359</v>
      </c>
      <c r="H202" s="15">
        <f t="shared" si="83"/>
        <v>76648.151400000454</v>
      </c>
      <c r="I202" s="22">
        <f t="shared" si="84"/>
        <v>-19890.151400000454</v>
      </c>
      <c r="J202" s="289">
        <f t="shared" si="85"/>
        <v>-0.25949942740563392</v>
      </c>
      <c r="K202" s="22">
        <f t="shared" si="86"/>
        <v>56758</v>
      </c>
      <c r="L202" s="22">
        <f t="shared" si="87"/>
        <v>-1195.2400000000052</v>
      </c>
      <c r="M202" s="22">
        <f t="shared" si="88"/>
        <v>5.24</v>
      </c>
      <c r="N202" s="22">
        <f t="shared" si="89"/>
        <v>0</v>
      </c>
      <c r="O202" s="22"/>
      <c r="P202" s="288">
        <f t="shared" si="90"/>
        <v>-2.6878582972973586</v>
      </c>
      <c r="Q202" s="22">
        <f t="shared" si="91"/>
        <v>-3073.2400000000052</v>
      </c>
      <c r="R202" s="290"/>
      <c r="S202" s="31">
        <f t="shared" si="61"/>
        <v>-0.16999999999999993</v>
      </c>
      <c r="T202" s="31">
        <f t="shared" si="61"/>
        <v>400</v>
      </c>
      <c r="U202" s="31">
        <f t="shared" si="61"/>
        <v>-0.15284333127413419</v>
      </c>
      <c r="V202" s="31">
        <f t="shared" si="62"/>
        <v>0.89907841925961329</v>
      </c>
      <c r="W202" s="31">
        <f t="shared" si="63"/>
        <v>0.38891853548697897</v>
      </c>
      <c r="X202" s="32">
        <f t="shared" si="79"/>
        <v>-9.968939761810379</v>
      </c>
      <c r="Y202" s="32">
        <f t="shared" si="80"/>
        <v>7.2810814645130204</v>
      </c>
      <c r="Z202" s="38">
        <f t="shared" si="78"/>
        <v>-48415.589599572595</v>
      </c>
      <c r="AA202" s="31">
        <f>SUM(L$2:L202)-SUM(AB$2:AB202)</f>
        <v>-19890.151400000454</v>
      </c>
      <c r="AB202" s="44"/>
      <c r="AC202" s="40">
        <f t="shared" si="76"/>
        <v>-2591.9434581878036</v>
      </c>
      <c r="AD202" s="40">
        <f t="shared" si="77"/>
        <v>-9991.9434581878031</v>
      </c>
    </row>
    <row r="203" spans="1:30" hidden="1" x14ac:dyDescent="0.25">
      <c r="A203" s="9">
        <v>44055</v>
      </c>
      <c r="B203" s="300"/>
      <c r="C203" s="299" t="s">
        <v>931</v>
      </c>
      <c r="D203" s="147">
        <v>500</v>
      </c>
      <c r="E203" s="22">
        <v>7.64</v>
      </c>
      <c r="F203" s="147">
        <f t="shared" si="81"/>
        <v>7900</v>
      </c>
      <c r="G203" s="288">
        <f t="shared" si="82"/>
        <v>10.186512835443096</v>
      </c>
      <c r="H203" s="15">
        <f t="shared" si="83"/>
        <v>80473.451400000456</v>
      </c>
      <c r="I203" s="22">
        <f t="shared" si="84"/>
        <v>-20117.451400000456</v>
      </c>
      <c r="J203" s="289">
        <f t="shared" si="85"/>
        <v>-0.24998867390445179</v>
      </c>
      <c r="K203" s="22">
        <f t="shared" si="86"/>
        <v>60356</v>
      </c>
      <c r="L203" s="22">
        <f t="shared" si="87"/>
        <v>-227.30000000000291</v>
      </c>
      <c r="M203" s="22">
        <f t="shared" si="88"/>
        <v>5.3</v>
      </c>
      <c r="N203" s="22">
        <f t="shared" si="89"/>
        <v>0</v>
      </c>
      <c r="O203" s="22"/>
      <c r="P203" s="288">
        <f t="shared" si="90"/>
        <v>-2.5465128354430968</v>
      </c>
      <c r="Q203" s="22">
        <f t="shared" si="91"/>
        <v>-3825.3000000000029</v>
      </c>
      <c r="R203" s="290"/>
      <c r="S203" s="31">
        <f t="shared" si="61"/>
        <v>-3.0000000000000249E-2</v>
      </c>
      <c r="T203" s="31">
        <f t="shared" si="61"/>
        <v>500</v>
      </c>
      <c r="U203" s="31">
        <f t="shared" si="61"/>
        <v>-0.17134546185426203</v>
      </c>
      <c r="V203" s="31">
        <f t="shared" si="62"/>
        <v>5.7115153951420199</v>
      </c>
      <c r="W203" s="31">
        <f t="shared" si="63"/>
        <v>5.9420176195331798E-2</v>
      </c>
      <c r="X203" s="32">
        <f t="shared" si="79"/>
        <v>-10.127092659247765</v>
      </c>
      <c r="Y203" s="32">
        <f t="shared" si="80"/>
        <v>7.5805798238046682</v>
      </c>
      <c r="Z203" s="38">
        <f t="shared" si="78"/>
        <v>-46105.685639455973</v>
      </c>
      <c r="AA203" s="31">
        <f>SUM(L$2:L203)-SUM(AB$2:AB203)</f>
        <v>-20117.451400000456</v>
      </c>
      <c r="AB203" s="44"/>
      <c r="AC203" s="40">
        <f t="shared" si="76"/>
        <v>-2631.8576798822592</v>
      </c>
      <c r="AD203" s="40">
        <f t="shared" si="77"/>
        <v>-10531.85767988226</v>
      </c>
    </row>
    <row r="204" spans="1:30" hidden="1" x14ac:dyDescent="0.25">
      <c r="A204" s="9">
        <v>44055</v>
      </c>
      <c r="B204" s="300"/>
      <c r="C204" s="299" t="s">
        <v>1152</v>
      </c>
      <c r="D204" s="147">
        <v>500</v>
      </c>
      <c r="E204" s="22">
        <v>7.53</v>
      </c>
      <c r="F204" s="147">
        <f t="shared" si="81"/>
        <v>8400</v>
      </c>
      <c r="G204" s="288">
        <f t="shared" si="82"/>
        <v>10.029018023809579</v>
      </c>
      <c r="H204" s="15">
        <f t="shared" si="83"/>
        <v>84243.751400000459</v>
      </c>
      <c r="I204" s="22">
        <f t="shared" si="84"/>
        <v>-20991.751400000459</v>
      </c>
      <c r="J204" s="289">
        <f t="shared" si="85"/>
        <v>-0.24917873493464046</v>
      </c>
      <c r="K204" s="22">
        <f t="shared" si="86"/>
        <v>63252</v>
      </c>
      <c r="L204" s="22">
        <f t="shared" si="87"/>
        <v>-874.30000000000291</v>
      </c>
      <c r="M204" s="22">
        <f t="shared" si="88"/>
        <v>5.3</v>
      </c>
      <c r="N204" s="22">
        <f t="shared" si="89"/>
        <v>0</v>
      </c>
      <c r="O204" s="22"/>
      <c r="P204" s="288">
        <f t="shared" si="90"/>
        <v>-2.4990180238095787</v>
      </c>
      <c r="Q204" s="22">
        <f t="shared" si="91"/>
        <v>-3770.3000000000029</v>
      </c>
      <c r="R204" s="290"/>
      <c r="S204" s="31">
        <f t="shared" ref="S204:U212" si="92">E204-E203</f>
        <v>-0.10999999999999943</v>
      </c>
      <c r="T204" s="31">
        <f t="shared" si="92"/>
        <v>500</v>
      </c>
      <c r="U204" s="31">
        <f t="shared" si="92"/>
        <v>-0.15749481163351753</v>
      </c>
      <c r="V204" s="31">
        <f t="shared" ref="V204:V212" si="93">U204/S204</f>
        <v>1.4317710148501668</v>
      </c>
      <c r="W204" s="31">
        <f t="shared" ref="W204:W211" si="94">L204/Q204</f>
        <v>0.23189136143012551</v>
      </c>
      <c r="X204" s="32">
        <f t="shared" si="79"/>
        <v>-9.7971266623794531</v>
      </c>
      <c r="Y204" s="32">
        <f t="shared" si="80"/>
        <v>7.2981086385698744</v>
      </c>
      <c r="Z204" s="38">
        <f t="shared" si="78"/>
        <v>-53335.090298379961</v>
      </c>
      <c r="AA204" s="31">
        <f>SUM(L$2:L204)-SUM(AB$2:AB204)</f>
        <v>-20991.751400000459</v>
      </c>
      <c r="AB204" s="44"/>
      <c r="AC204" s="40">
        <f t="shared" si="76"/>
        <v>-2786.3553153121456</v>
      </c>
      <c r="AD204" s="40">
        <f t="shared" si="77"/>
        <v>-11186.355315312147</v>
      </c>
    </row>
    <row r="205" spans="1:30" hidden="1" x14ac:dyDescent="0.25">
      <c r="A205" s="9">
        <v>44056</v>
      </c>
      <c r="B205" s="300" t="s">
        <v>1173</v>
      </c>
      <c r="C205" s="299" t="s">
        <v>929</v>
      </c>
      <c r="D205" s="147">
        <v>400</v>
      </c>
      <c r="E205" s="22">
        <v>7.67</v>
      </c>
      <c r="F205" s="147">
        <f t="shared" si="81"/>
        <v>8000</v>
      </c>
      <c r="G205" s="288">
        <f t="shared" si="82"/>
        <v>10.148007425000058</v>
      </c>
      <c r="H205" s="15">
        <f t="shared" si="83"/>
        <v>81184.059400000464</v>
      </c>
      <c r="I205" s="22">
        <f t="shared" si="84"/>
        <v>-19824.059400000464</v>
      </c>
      <c r="J205" s="289">
        <f t="shared" si="85"/>
        <v>-0.24418659951857927</v>
      </c>
      <c r="K205" s="22">
        <f t="shared" si="86"/>
        <v>61360</v>
      </c>
      <c r="L205" s="22">
        <f t="shared" si="87"/>
        <v>1167.6919999999955</v>
      </c>
      <c r="M205" s="22">
        <f t="shared" si="88"/>
        <v>5.24</v>
      </c>
      <c r="N205" s="22">
        <f t="shared" si="89"/>
        <v>3.0680000000000001</v>
      </c>
      <c r="O205" s="22"/>
      <c r="P205" s="288">
        <f t="shared" si="90"/>
        <v>-2.4780074250000581</v>
      </c>
      <c r="Q205" s="22">
        <f t="shared" si="91"/>
        <v>3059.6919999999955</v>
      </c>
      <c r="R205" s="290"/>
      <c r="S205" s="31">
        <f t="shared" si="92"/>
        <v>0.13999999999999968</v>
      </c>
      <c r="T205" s="31">
        <f t="shared" si="92"/>
        <v>-400</v>
      </c>
      <c r="U205" s="31">
        <f t="shared" si="92"/>
        <v>0.11898940119047907</v>
      </c>
      <c r="V205" s="31">
        <f t="shared" si="93"/>
        <v>0.84992429421770954</v>
      </c>
      <c r="W205" s="31">
        <f t="shared" si="94"/>
        <v>0.38163710595706929</v>
      </c>
      <c r="X205" s="32">
        <f t="shared" si="79"/>
        <v>-9.7663703190429896</v>
      </c>
      <c r="Y205" s="32">
        <f t="shared" si="80"/>
        <v>7.2883628940429315</v>
      </c>
      <c r="Z205" s="38">
        <f t="shared" si="78"/>
        <v>67232.878894764275</v>
      </c>
      <c r="AA205" s="31">
        <f>SUM(L$2:L205)-SUM(AB$2:AB205)</f>
        <v>-19824.059400000464</v>
      </c>
      <c r="AB205" s="44"/>
      <c r="AC205" s="40">
        <f t="shared" si="76"/>
        <v>-2583.3308175098387</v>
      </c>
      <c r="AD205" s="40">
        <f t="shared" si="77"/>
        <v>-10583.330817509839</v>
      </c>
    </row>
    <row r="206" spans="1:30" hidden="1" x14ac:dyDescent="0.25">
      <c r="A206" s="9">
        <v>44060</v>
      </c>
      <c r="B206" s="300"/>
      <c r="C206" s="299" t="s">
        <v>931</v>
      </c>
      <c r="D206" s="147">
        <v>1000</v>
      </c>
      <c r="E206" s="22">
        <v>7.78</v>
      </c>
      <c r="F206" s="147">
        <f t="shared" si="81"/>
        <v>9000</v>
      </c>
      <c r="G206" s="288">
        <f t="shared" si="82"/>
        <v>9.885517711111163</v>
      </c>
      <c r="H206" s="15">
        <f t="shared" si="83"/>
        <v>88969.65940000047</v>
      </c>
      <c r="I206" s="22">
        <f t="shared" si="84"/>
        <v>-18949.65940000047</v>
      </c>
      <c r="J206" s="289">
        <f t="shared" si="85"/>
        <v>-0.21299013088050964</v>
      </c>
      <c r="K206" s="22">
        <f t="shared" si="86"/>
        <v>70020</v>
      </c>
      <c r="L206" s="22">
        <f t="shared" si="87"/>
        <v>874.39999999999418</v>
      </c>
      <c r="M206" s="22">
        <f t="shared" si="88"/>
        <v>5.6</v>
      </c>
      <c r="N206" s="22">
        <f t="shared" si="89"/>
        <v>0</v>
      </c>
      <c r="O206" s="22"/>
      <c r="P206" s="288">
        <f t="shared" si="90"/>
        <v>-2.1055177111111627</v>
      </c>
      <c r="Q206" s="22">
        <f t="shared" si="91"/>
        <v>-7785.6000000000058</v>
      </c>
      <c r="R206" s="290"/>
      <c r="S206" s="31">
        <f t="shared" si="92"/>
        <v>0.11000000000000032</v>
      </c>
      <c r="T206" s="31">
        <f t="shared" si="92"/>
        <v>1000</v>
      </c>
      <c r="U206" s="31">
        <f t="shared" si="92"/>
        <v>-0.26248971388889508</v>
      </c>
      <c r="V206" s="31">
        <f t="shared" si="93"/>
        <v>-2.3862701262626755</v>
      </c>
      <c r="W206" s="31">
        <f t="shared" si="94"/>
        <v>-0.11230990546650142</v>
      </c>
      <c r="X206" s="32">
        <f t="shared" si="79"/>
        <v>-9.9978276165776645</v>
      </c>
      <c r="Y206" s="32">
        <f t="shared" si="80"/>
        <v>7.8923099054665018</v>
      </c>
      <c r="Z206" s="38">
        <f t="shared" si="78"/>
        <v>-34287.057830424019</v>
      </c>
      <c r="AA206" s="31">
        <f>SUM(L$2:L206)-SUM(AB$2:AB206)</f>
        <v>-18949.65940000047</v>
      </c>
      <c r="AB206" s="44"/>
      <c r="AC206" s="40">
        <f t="shared" si="76"/>
        <v>-2434.4710244602147</v>
      </c>
      <c r="AD206" s="40">
        <f t="shared" si="77"/>
        <v>-11434.471024460214</v>
      </c>
    </row>
    <row r="207" spans="1:30" hidden="1" x14ac:dyDescent="0.25">
      <c r="A207" s="9">
        <v>44068</v>
      </c>
      <c r="B207" s="391"/>
      <c r="C207" s="299" t="s">
        <v>931</v>
      </c>
      <c r="D207" s="147">
        <v>1000</v>
      </c>
      <c r="E207" s="22">
        <v>7.6</v>
      </c>
      <c r="F207" s="147">
        <f t="shared" si="81"/>
        <v>10000</v>
      </c>
      <c r="G207" s="288">
        <f t="shared" si="82"/>
        <v>9.6575259400000473</v>
      </c>
      <c r="H207" s="15">
        <f t="shared" si="83"/>
        <v>96575.259400000476</v>
      </c>
      <c r="I207" s="22">
        <f t="shared" si="84"/>
        <v>-20575.259400000476</v>
      </c>
      <c r="J207" s="289">
        <f t="shared" si="85"/>
        <v>-0.21304896852288832</v>
      </c>
      <c r="K207" s="22">
        <f t="shared" si="86"/>
        <v>76000</v>
      </c>
      <c r="L207" s="22">
        <f t="shared" si="87"/>
        <v>-1625.6000000000058</v>
      </c>
      <c r="M207" s="22">
        <f t="shared" si="88"/>
        <v>5.6</v>
      </c>
      <c r="N207" s="22">
        <f t="shared" si="89"/>
        <v>0</v>
      </c>
      <c r="O207" s="22"/>
      <c r="P207" s="288">
        <f t="shared" si="90"/>
        <v>-2.0575259400000476</v>
      </c>
      <c r="Q207" s="22">
        <f t="shared" si="91"/>
        <v>-7605.6000000000058</v>
      </c>
      <c r="R207" s="290"/>
      <c r="S207" s="31">
        <f t="shared" si="92"/>
        <v>-0.1800000000000006</v>
      </c>
      <c r="T207" s="31">
        <f t="shared" si="92"/>
        <v>1000</v>
      </c>
      <c r="U207" s="31">
        <f t="shared" si="92"/>
        <v>-0.22799177111111568</v>
      </c>
      <c r="V207" s="31">
        <f t="shared" si="93"/>
        <v>1.2666209506173052</v>
      </c>
      <c r="W207" s="31">
        <f t="shared" si="94"/>
        <v>0.21373724623961352</v>
      </c>
      <c r="X207" s="32">
        <f t="shared" si="79"/>
        <v>-9.4437886937604336</v>
      </c>
      <c r="Y207" s="32">
        <f t="shared" si="80"/>
        <v>7.386262753760386</v>
      </c>
      <c r="Z207" s="38">
        <f t="shared" si="78"/>
        <v>-43861.232145638838</v>
      </c>
      <c r="AA207" s="31">
        <f>SUM(L$2:L207)-SUM(AB$2:AB207)</f>
        <v>-20575.259400000476</v>
      </c>
      <c r="AB207" s="44"/>
      <c r="AC207" s="40">
        <f t="shared" si="76"/>
        <v>-2705.917338197431</v>
      </c>
      <c r="AD207" s="40">
        <f t="shared" si="77"/>
        <v>-12705.917338197431</v>
      </c>
    </row>
    <row r="208" spans="1:30" x14ac:dyDescent="0.25">
      <c r="A208" s="9">
        <v>44069</v>
      </c>
      <c r="B208" s="382" t="s">
        <v>1174</v>
      </c>
      <c r="C208" s="299" t="s">
        <v>931</v>
      </c>
      <c r="D208" s="147">
        <v>1000</v>
      </c>
      <c r="E208" s="22">
        <v>7.44</v>
      </c>
      <c r="F208" s="147">
        <f t="shared" si="81"/>
        <v>11000</v>
      </c>
      <c r="G208" s="288">
        <f t="shared" si="82"/>
        <v>9.4564417636364073</v>
      </c>
      <c r="H208" s="15">
        <f t="shared" si="83"/>
        <v>104020.85940000048</v>
      </c>
      <c r="I208" s="22">
        <f t="shared" si="84"/>
        <v>-22180.859400000481</v>
      </c>
      <c r="J208" s="289">
        <f t="shared" si="85"/>
        <v>-0.21323472549584005</v>
      </c>
      <c r="K208" s="22">
        <f t="shared" si="86"/>
        <v>81840</v>
      </c>
      <c r="L208" s="22">
        <f t="shared" si="87"/>
        <v>-1605.6000000000058</v>
      </c>
      <c r="M208" s="22">
        <f t="shared" si="88"/>
        <v>5.6</v>
      </c>
      <c r="N208" s="22">
        <f t="shared" si="89"/>
        <v>0</v>
      </c>
      <c r="O208" s="22"/>
      <c r="P208" s="288">
        <f t="shared" si="90"/>
        <v>-2.0164417636364069</v>
      </c>
      <c r="Q208" s="22">
        <f t="shared" si="91"/>
        <v>-7445.6000000000058</v>
      </c>
      <c r="R208" s="290"/>
      <c r="S208" s="31">
        <f t="shared" si="92"/>
        <v>-0.15999999999999925</v>
      </c>
      <c r="T208" s="31">
        <f t="shared" si="92"/>
        <v>1000</v>
      </c>
      <c r="U208" s="31">
        <f t="shared" si="92"/>
        <v>-0.20108417636363995</v>
      </c>
      <c r="V208" s="31">
        <f t="shared" si="93"/>
        <v>1.2567761022727555</v>
      </c>
      <c r="W208" s="31">
        <f t="shared" si="94"/>
        <v>0.21564413882024344</v>
      </c>
      <c r="X208" s="32">
        <f t="shared" si="79"/>
        <v>-9.2407976248161638</v>
      </c>
      <c r="Y208" s="32">
        <f t="shared" si="80"/>
        <v>7.2243558611797569</v>
      </c>
      <c r="Z208" s="38">
        <f t="shared" si="78"/>
        <v>-54703.45901364032</v>
      </c>
      <c r="AA208" s="31">
        <f>SUM(L$2:L208)-SUM(AB$2:AB208)</f>
        <v>-22180.859400000481</v>
      </c>
      <c r="AB208" s="44"/>
      <c r="AC208" s="40">
        <f t="shared" si="76"/>
        <v>-2979.8076572984519</v>
      </c>
      <c r="AD208" s="40">
        <f t="shared" si="77"/>
        <v>-13979.807657298452</v>
      </c>
    </row>
    <row r="209" spans="1:30" hidden="1" x14ac:dyDescent="0.25">
      <c r="A209" s="9">
        <v>44074</v>
      </c>
      <c r="B209" s="300" t="s">
        <v>1175</v>
      </c>
      <c r="C209" s="299" t="s">
        <v>1167</v>
      </c>
      <c r="D209" s="147">
        <v>400</v>
      </c>
      <c r="E209" s="22">
        <v>7.61</v>
      </c>
      <c r="F209" s="147">
        <f t="shared" si="81"/>
        <v>10600</v>
      </c>
      <c r="G209" s="288">
        <f t="shared" si="82"/>
        <v>9.5269003207547627</v>
      </c>
      <c r="H209" s="15">
        <f t="shared" si="83"/>
        <v>100985.14340000048</v>
      </c>
      <c r="I209" s="22">
        <f t="shared" si="84"/>
        <v>-20319.143400000481</v>
      </c>
      <c r="J209" s="289">
        <f t="shared" si="85"/>
        <v>-0.2012092345060767</v>
      </c>
      <c r="K209" s="22">
        <f t="shared" si="86"/>
        <v>80666</v>
      </c>
      <c r="L209" s="22">
        <f t="shared" si="87"/>
        <v>1861.7160000000003</v>
      </c>
      <c r="M209" s="22">
        <f t="shared" si="88"/>
        <v>5.24</v>
      </c>
      <c r="N209" s="22">
        <f t="shared" si="89"/>
        <v>3.044</v>
      </c>
      <c r="O209" s="22"/>
      <c r="P209" s="288">
        <f t="shared" si="90"/>
        <v>-1.9169003207547624</v>
      </c>
      <c r="Q209" s="22">
        <f t="shared" si="91"/>
        <v>3035.7160000000003</v>
      </c>
      <c r="R209" s="290"/>
      <c r="S209" s="31">
        <f t="shared" si="92"/>
        <v>0.16999999999999993</v>
      </c>
      <c r="T209" s="31">
        <f t="shared" si="92"/>
        <v>-400</v>
      </c>
      <c r="U209" s="31">
        <f t="shared" si="92"/>
        <v>7.0458557118355358E-2</v>
      </c>
      <c r="V209" s="31">
        <f t="shared" si="93"/>
        <v>0.41446210069620815</v>
      </c>
      <c r="W209" s="31">
        <f t="shared" si="94"/>
        <v>0.6132708066235445</v>
      </c>
      <c r="X209" s="32">
        <f t="shared" si="79"/>
        <v>-8.9136295141312178</v>
      </c>
      <c r="Y209" s="32">
        <f t="shared" si="80"/>
        <v>6.9967291933764555</v>
      </c>
      <c r="Z209" s="38">
        <f t="shared" si="78"/>
        <v>150443.04671459933</v>
      </c>
      <c r="AA209" s="31">
        <f>SUM(L$2:L209)-SUM(AB$2:AB209)</f>
        <v>-20319.143400000481</v>
      </c>
      <c r="AB209" s="44"/>
      <c r="AC209" s="40">
        <f t="shared" si="76"/>
        <v>-2668.7232363075532</v>
      </c>
      <c r="AD209" s="40">
        <f t="shared" si="77"/>
        <v>-13268.723236307553</v>
      </c>
    </row>
    <row r="210" spans="1:30" hidden="1" x14ac:dyDescent="0.25">
      <c r="A210" s="9">
        <v>44083</v>
      </c>
      <c r="B210" s="300"/>
      <c r="C210" s="299" t="s">
        <v>931</v>
      </c>
      <c r="D210" s="147">
        <v>500</v>
      </c>
      <c r="E210" s="22">
        <v>7.3</v>
      </c>
      <c r="F210" s="147">
        <f t="shared" si="81"/>
        <v>11100</v>
      </c>
      <c r="G210" s="288">
        <f t="shared" si="82"/>
        <v>9.4270669729730159</v>
      </c>
      <c r="H210" s="15">
        <f t="shared" si="83"/>
        <v>104640.44340000048</v>
      </c>
      <c r="I210" s="22">
        <f t="shared" si="84"/>
        <v>-23610.443400000484</v>
      </c>
      <c r="J210" s="289">
        <f t="shared" si="85"/>
        <v>-0.22563401523201468</v>
      </c>
      <c r="K210" s="22">
        <f t="shared" si="86"/>
        <v>81030</v>
      </c>
      <c r="L210" s="22">
        <f t="shared" si="87"/>
        <v>-3291.3000000000029</v>
      </c>
      <c r="M210" s="22">
        <f t="shared" si="88"/>
        <v>5.3</v>
      </c>
      <c r="N210" s="22">
        <f t="shared" si="89"/>
        <v>0</v>
      </c>
      <c r="O210" s="22"/>
      <c r="P210" s="288">
        <f t="shared" si="90"/>
        <v>-2.1270669729730161</v>
      </c>
      <c r="Q210" s="22">
        <f t="shared" si="91"/>
        <v>-3655.3000000000029</v>
      </c>
      <c r="R210" s="290"/>
      <c r="S210" s="31">
        <f t="shared" si="92"/>
        <v>-0.3100000000000005</v>
      </c>
      <c r="T210" s="31">
        <f t="shared" si="92"/>
        <v>500</v>
      </c>
      <c r="U210" s="31">
        <f t="shared" si="92"/>
        <v>-9.9833347781746795E-2</v>
      </c>
      <c r="V210" s="31">
        <f t="shared" si="93"/>
        <v>0.32204305736047301</v>
      </c>
      <c r="W210" s="31">
        <f t="shared" si="94"/>
        <v>0.9004185702951879</v>
      </c>
      <c r="X210" s="32">
        <f t="shared" si="79"/>
        <v>-8.5266484026778286</v>
      </c>
      <c r="Y210" s="32">
        <f t="shared" si="80"/>
        <v>6.3995814297048126</v>
      </c>
      <c r="Z210" s="38">
        <f t="shared" si="78"/>
        <v>-111185.29275675044</v>
      </c>
      <c r="AA210" s="31">
        <f>SUM(L$2:L210)-SUM(AB$2:AB210)</f>
        <v>-23610.443400000484</v>
      </c>
      <c r="AB210" s="44"/>
      <c r="AC210" s="40">
        <f t="shared" si="76"/>
        <v>-3232.6901614110257</v>
      </c>
      <c r="AD210" s="40">
        <f t="shared" si="77"/>
        <v>-14332.690161411025</v>
      </c>
    </row>
    <row r="211" spans="1:30" x14ac:dyDescent="0.25">
      <c r="A211" s="9">
        <v>44084</v>
      </c>
      <c r="B211" s="287"/>
      <c r="C211" s="299" t="s">
        <v>931</v>
      </c>
      <c r="D211" s="147">
        <v>500</v>
      </c>
      <c r="E211" s="22">
        <v>7.05</v>
      </c>
      <c r="F211" s="147">
        <f t="shared" si="81"/>
        <v>11600</v>
      </c>
      <c r="G211" s="288">
        <f t="shared" si="82"/>
        <v>9.3250640862069378</v>
      </c>
      <c r="H211" s="15">
        <f t="shared" si="83"/>
        <v>108170.74340000049</v>
      </c>
      <c r="I211" s="22">
        <f t="shared" si="84"/>
        <v>-26390.743400000487</v>
      </c>
      <c r="J211" s="289">
        <f t="shared" si="85"/>
        <v>-0.24397302422533193</v>
      </c>
      <c r="K211" s="22">
        <f t="shared" si="86"/>
        <v>81780</v>
      </c>
      <c r="L211" s="22">
        <f t="shared" si="87"/>
        <v>-2780.3000000000029</v>
      </c>
      <c r="M211" s="22">
        <f t="shared" si="88"/>
        <v>5.3</v>
      </c>
      <c r="N211" s="22">
        <f t="shared" si="89"/>
        <v>0</v>
      </c>
      <c r="O211" s="22"/>
      <c r="P211" s="288">
        <f t="shared" si="90"/>
        <v>-2.275064086206938</v>
      </c>
      <c r="Q211" s="22">
        <f t="shared" si="91"/>
        <v>-3530.3000000000029</v>
      </c>
      <c r="R211" s="290"/>
      <c r="S211" s="31">
        <f t="shared" si="92"/>
        <v>-0.25</v>
      </c>
      <c r="T211" s="31">
        <f t="shared" si="92"/>
        <v>500</v>
      </c>
      <c r="U211" s="31">
        <f t="shared" si="92"/>
        <v>-0.10200288676607805</v>
      </c>
      <c r="V211" s="31">
        <f t="shared" si="93"/>
        <v>0.4080115470643122</v>
      </c>
      <c r="W211" s="31">
        <f t="shared" si="94"/>
        <v>0.7875534657111295</v>
      </c>
      <c r="X211" s="32">
        <f t="shared" si="79"/>
        <v>-8.5375106204958087</v>
      </c>
      <c r="Y211" s="32">
        <f t="shared" si="80"/>
        <v>6.2624465342888707</v>
      </c>
      <c r="Z211" s="38">
        <f t="shared" si="78"/>
        <v>-113722.27167062571</v>
      </c>
      <c r="AA211" s="31">
        <f>SUM(L$2:L211)-SUM(AB$2:AB211)</f>
        <v>-26390.743400000487</v>
      </c>
      <c r="AB211" s="44"/>
      <c r="AC211" s="40">
        <f t="shared" si="76"/>
        <v>-3741.4961742270198</v>
      </c>
      <c r="AD211" s="40">
        <f t="shared" si="77"/>
        <v>-15341.496174227021</v>
      </c>
    </row>
    <row r="212" spans="1:30" hidden="1" x14ac:dyDescent="0.25">
      <c r="A212" s="9">
        <v>44089</v>
      </c>
      <c r="B212" s="300" t="s">
        <v>1176</v>
      </c>
      <c r="C212" s="299" t="s">
        <v>69</v>
      </c>
      <c r="D212" s="147">
        <v>400</v>
      </c>
      <c r="E212" s="22">
        <v>7.29</v>
      </c>
      <c r="F212" s="147">
        <f t="shared" si="81"/>
        <v>11200</v>
      </c>
      <c r="G212" s="288">
        <f t="shared" si="82"/>
        <v>9.3984731607143299</v>
      </c>
      <c r="H212" s="15">
        <f t="shared" si="83"/>
        <v>105262.89940000049</v>
      </c>
      <c r="I212" s="22">
        <f t="shared" si="84"/>
        <v>-23614.89940000049</v>
      </c>
      <c r="J212" s="289">
        <f t="shared" si="85"/>
        <v>-0.22434209521688686</v>
      </c>
      <c r="K212" s="22">
        <f t="shared" si="86"/>
        <v>81648</v>
      </c>
      <c r="L212" s="22">
        <f t="shared" si="87"/>
        <v>2775.8439999999973</v>
      </c>
      <c r="M212" s="22">
        <f t="shared" si="88"/>
        <v>5.24</v>
      </c>
      <c r="N212" s="22">
        <f t="shared" si="89"/>
        <v>2.9159999999999999</v>
      </c>
      <c r="O212" s="22"/>
      <c r="P212" s="288">
        <f t="shared" si="90"/>
        <v>-2.1084731607143299</v>
      </c>
      <c r="Q212" s="22">
        <f t="shared" si="91"/>
        <v>2907.8439999999973</v>
      </c>
      <c r="R212" s="290"/>
      <c r="S212" s="31">
        <f>E212-E211</f>
        <v>0.24000000000000021</v>
      </c>
      <c r="T212" s="31">
        <f t="shared" si="92"/>
        <v>-400</v>
      </c>
      <c r="U212" s="31">
        <f t="shared" si="92"/>
        <v>7.3409074507392091E-2</v>
      </c>
      <c r="V212" s="31">
        <f t="shared" si="93"/>
        <v>0.3058711437808001</v>
      </c>
      <c r="W212" s="31">
        <f>L212/Q212</f>
        <v>0.95460554280078291</v>
      </c>
      <c r="X212" s="32">
        <f t="shared" si="79"/>
        <v>-8.443867617913547</v>
      </c>
      <c r="Y212" s="32">
        <f t="shared" si="80"/>
        <v>6.3353944571992171</v>
      </c>
      <c r="Z212" s="38">
        <f t="shared" si="78"/>
        <v>152569.69353117497</v>
      </c>
      <c r="AA212" s="31">
        <f>SUM(L$2:L212)-SUM(AB$2:AB212)</f>
        <v>-23614.89940000049</v>
      </c>
      <c r="AB212" s="44"/>
      <c r="AC212" s="40">
        <f t="shared" si="76"/>
        <v>-3237.735521303222</v>
      </c>
      <c r="AD212" s="40">
        <f t="shared" si="77"/>
        <v>-14437.735521303222</v>
      </c>
    </row>
    <row r="213" spans="1:30" hidden="1" x14ac:dyDescent="0.25">
      <c r="A213" s="9">
        <v>44090</v>
      </c>
      <c r="B213" s="300"/>
      <c r="C213" s="299" t="s">
        <v>63</v>
      </c>
      <c r="D213" s="147">
        <v>400</v>
      </c>
      <c r="E213" s="22">
        <v>7.17</v>
      </c>
      <c r="F213" s="147">
        <f t="shared" si="81"/>
        <v>11600</v>
      </c>
      <c r="G213" s="288">
        <f t="shared" si="82"/>
        <v>9.3220809827586635</v>
      </c>
      <c r="H213" s="15">
        <f t="shared" si="83"/>
        <v>108136.13940000049</v>
      </c>
      <c r="I213" s="22">
        <f t="shared" si="84"/>
        <v>-24964.139400000495</v>
      </c>
      <c r="J213" s="289">
        <f t="shared" si="85"/>
        <v>-0.23085843029458458</v>
      </c>
      <c r="K213" s="22">
        <f t="shared" si="86"/>
        <v>83172</v>
      </c>
      <c r="L213" s="22">
        <f t="shared" si="87"/>
        <v>-1349.2400000000052</v>
      </c>
      <c r="M213" s="22">
        <f t="shared" si="88"/>
        <v>5.24</v>
      </c>
      <c r="N213" s="22">
        <f t="shared" si="89"/>
        <v>0</v>
      </c>
      <c r="O213" s="22"/>
      <c r="P213" s="288">
        <f t="shared" si="90"/>
        <v>-2.1520809827586636</v>
      </c>
      <c r="Q213" s="22">
        <f t="shared" si="91"/>
        <v>-2873.2400000000052</v>
      </c>
      <c r="R213" s="290"/>
      <c r="S213" s="290">
        <f t="shared" ref="S213:S226" si="95">S212+Q213+O213+R213</f>
        <v>-2873.0000000000055</v>
      </c>
      <c r="T213" s="290">
        <f t="shared" ref="T213:T226" si="96">S213/E213</f>
        <v>-400.69735006973576</v>
      </c>
      <c r="U213" s="290">
        <f t="shared" ref="U213:U226" si="97">F213+T213</f>
        <v>11199.302649930265</v>
      </c>
      <c r="V213" s="22">
        <f t="shared" ref="V213:V226" si="98">H213+S213</f>
        <v>105263.13940000049</v>
      </c>
      <c r="W213" s="288">
        <f t="shared" ref="W213:W226" si="99">V213/U213</f>
        <v>9.3990798079428579</v>
      </c>
      <c r="X213" s="32">
        <f t="shared" si="79"/>
        <v>7.699882518419443E-2</v>
      </c>
      <c r="Y213" s="32">
        <f t="shared" si="80"/>
        <v>-2.229079807942858</v>
      </c>
      <c r="Z213" s="38">
        <f t="shared" si="78"/>
        <v>1.0357787768216291</v>
      </c>
      <c r="AA213" s="31">
        <f>SUM(L$2:L213)-SUM(AB$2:AB213)</f>
        <v>-24964.139400000495</v>
      </c>
      <c r="AB213" s="44"/>
      <c r="AC213" s="40">
        <f t="shared" si="76"/>
        <v>-3480.0079958578094</v>
      </c>
      <c r="AD213" s="40">
        <f t="shared" si="77"/>
        <v>-15080.00799585781</v>
      </c>
    </row>
    <row r="214" spans="1:30" hidden="1" x14ac:dyDescent="0.25">
      <c r="A214" s="9">
        <v>44098</v>
      </c>
      <c r="B214" s="300"/>
      <c r="C214" s="299" t="s">
        <v>1152</v>
      </c>
      <c r="D214" s="147">
        <v>400</v>
      </c>
      <c r="E214" s="22">
        <v>7.01</v>
      </c>
      <c r="F214" s="147">
        <f t="shared" si="81"/>
        <v>12000</v>
      </c>
      <c r="G214" s="288">
        <f t="shared" si="82"/>
        <v>9.2454482833333742</v>
      </c>
      <c r="H214" s="15">
        <f t="shared" si="83"/>
        <v>110945.3794000005</v>
      </c>
      <c r="I214" s="22">
        <f t="shared" si="84"/>
        <v>-26825.3794000005</v>
      </c>
      <c r="J214" s="289">
        <f t="shared" si="85"/>
        <v>-0.24178906363720429</v>
      </c>
      <c r="K214" s="22">
        <f t="shared" si="86"/>
        <v>84120</v>
      </c>
      <c r="L214" s="22">
        <f t="shared" si="87"/>
        <v>-1861.2400000000052</v>
      </c>
      <c r="M214" s="22">
        <f t="shared" si="88"/>
        <v>5.24</v>
      </c>
      <c r="N214" s="22">
        <f t="shared" si="89"/>
        <v>0</v>
      </c>
      <c r="O214" s="22"/>
      <c r="P214" s="288">
        <f t="shared" si="90"/>
        <v>-2.2354482833333744</v>
      </c>
      <c r="Q214" s="22">
        <f t="shared" si="91"/>
        <v>-2809.2400000000052</v>
      </c>
      <c r="R214" s="290"/>
      <c r="S214" s="290">
        <f t="shared" si="95"/>
        <v>-5682.2400000000107</v>
      </c>
      <c r="T214" s="290">
        <f t="shared" si="96"/>
        <v>-810.5905848787462</v>
      </c>
      <c r="U214" s="290">
        <f t="shared" si="97"/>
        <v>11189.409415121254</v>
      </c>
      <c r="V214" s="22">
        <f t="shared" si="98"/>
        <v>105263.13940000049</v>
      </c>
      <c r="W214" s="288">
        <f t="shared" si="99"/>
        <v>9.4073901038734853</v>
      </c>
      <c r="X214" s="32">
        <f t="shared" si="79"/>
        <v>0.16194182054011108</v>
      </c>
      <c r="Y214" s="32">
        <f t="shared" si="80"/>
        <v>-2.3973901038734855</v>
      </c>
      <c r="Z214" s="38">
        <f t="shared" si="78"/>
        <v>1.0724426602697477</v>
      </c>
      <c r="AA214" s="31">
        <f>SUM(L$2:L214)-SUM(AB$2:AB214)</f>
        <v>-26825.3794000005</v>
      </c>
      <c r="AB214" s="44"/>
      <c r="AC214" s="40">
        <f t="shared" si="76"/>
        <v>-3824.8169344223256</v>
      </c>
      <c r="AD214" s="40">
        <f t="shared" si="77"/>
        <v>-15824.816934422326</v>
      </c>
    </row>
    <row r="215" spans="1:30" hidden="1" x14ac:dyDescent="0.25">
      <c r="A215" s="9">
        <v>44116</v>
      </c>
      <c r="B215" s="300" t="s">
        <v>1177</v>
      </c>
      <c r="C215" s="299" t="s">
        <v>69</v>
      </c>
      <c r="D215" s="147">
        <v>400</v>
      </c>
      <c r="E215" s="22">
        <v>7.19</v>
      </c>
      <c r="F215" s="147">
        <f t="shared" si="81"/>
        <v>11600</v>
      </c>
      <c r="G215" s="288">
        <f t="shared" si="82"/>
        <v>9.3170254655172844</v>
      </c>
      <c r="H215" s="15">
        <f t="shared" si="83"/>
        <v>108077.49540000051</v>
      </c>
      <c r="I215" s="22">
        <f t="shared" si="84"/>
        <v>-24673.495400000509</v>
      </c>
      <c r="J215" s="289">
        <f t="shared" si="85"/>
        <v>-0.22829447803802808</v>
      </c>
      <c r="K215" s="22">
        <f t="shared" si="86"/>
        <v>83404</v>
      </c>
      <c r="L215" s="22">
        <f t="shared" si="87"/>
        <v>2151.8839999999909</v>
      </c>
      <c r="M215" s="22">
        <f t="shared" si="88"/>
        <v>5.24</v>
      </c>
      <c r="N215" s="22">
        <f t="shared" si="89"/>
        <v>2.8759999999999999</v>
      </c>
      <c r="O215" s="22"/>
      <c r="P215" s="288">
        <f t="shared" si="90"/>
        <v>-2.127025465517284</v>
      </c>
      <c r="Q215" s="22">
        <f t="shared" si="91"/>
        <v>2867.8839999999909</v>
      </c>
      <c r="R215" s="290"/>
      <c r="S215" s="290">
        <f t="shared" si="95"/>
        <v>-2814.3560000000198</v>
      </c>
      <c r="T215" s="290">
        <f t="shared" si="96"/>
        <v>-391.42642559110146</v>
      </c>
      <c r="U215" s="290">
        <f t="shared" si="97"/>
        <v>11208.573574408898</v>
      </c>
      <c r="V215" s="22">
        <f t="shared" si="98"/>
        <v>105263.13940000049</v>
      </c>
      <c r="W215" s="288">
        <f t="shared" si="99"/>
        <v>9.3913055663331111</v>
      </c>
      <c r="X215" s="32">
        <f t="shared" si="79"/>
        <v>7.42801008158267E-2</v>
      </c>
      <c r="Y215" s="32">
        <f t="shared" si="80"/>
        <v>-2.2013055663331107</v>
      </c>
      <c r="Z215" s="38">
        <f t="shared" si="78"/>
        <v>1.034922055245709</v>
      </c>
      <c r="AA215" s="31">
        <f>SUM(L$2:L215)-SUM(AB$2:AB215)</f>
        <v>-24673.495400000509</v>
      </c>
      <c r="AB215" s="44"/>
      <c r="AC215" s="40">
        <f t="shared" si="76"/>
        <v>-3429.9247082476368</v>
      </c>
      <c r="AD215" s="40">
        <f t="shared" si="77"/>
        <v>-15029.924708247636</v>
      </c>
    </row>
    <row r="216" spans="1:30" hidden="1" x14ac:dyDescent="0.25">
      <c r="A216" s="9">
        <v>44120</v>
      </c>
      <c r="B216" s="300" t="s">
        <v>1178</v>
      </c>
      <c r="C216" s="299" t="s">
        <v>69</v>
      </c>
      <c r="D216" s="147">
        <v>400</v>
      </c>
      <c r="E216" s="22">
        <v>7.42</v>
      </c>
      <c r="F216" s="147">
        <f t="shared" si="81"/>
        <v>11200</v>
      </c>
      <c r="G216" s="288">
        <f t="shared" si="82"/>
        <v>9.385509232142903</v>
      </c>
      <c r="H216" s="15">
        <f t="shared" si="83"/>
        <v>105117.70340000051</v>
      </c>
      <c r="I216" s="22">
        <f t="shared" si="84"/>
        <v>-22013.703400000508</v>
      </c>
      <c r="J216" s="289">
        <f t="shared" si="85"/>
        <v>-0.20941956195744291</v>
      </c>
      <c r="K216" s="22">
        <f t="shared" si="86"/>
        <v>83104</v>
      </c>
      <c r="L216" s="22">
        <f t="shared" si="87"/>
        <v>2659.7920000000013</v>
      </c>
      <c r="M216" s="22">
        <f t="shared" si="88"/>
        <v>5.24</v>
      </c>
      <c r="N216" s="22">
        <f t="shared" si="89"/>
        <v>2.968</v>
      </c>
      <c r="O216" s="22"/>
      <c r="P216" s="288">
        <f t="shared" si="90"/>
        <v>-1.9655092321429031</v>
      </c>
      <c r="Q216" s="22">
        <f t="shared" si="91"/>
        <v>2959.7920000000013</v>
      </c>
      <c r="R216" s="290"/>
      <c r="S216" s="290">
        <f t="shared" si="95"/>
        <v>145.4359999999815</v>
      </c>
      <c r="T216" s="290">
        <f t="shared" si="96"/>
        <v>19.600539083555461</v>
      </c>
      <c r="U216" s="290">
        <f t="shared" si="97"/>
        <v>11219.600539083556</v>
      </c>
      <c r="V216" s="22">
        <f t="shared" si="98"/>
        <v>105263.13940000049</v>
      </c>
      <c r="W216" s="288">
        <f t="shared" si="99"/>
        <v>9.3820755055686362</v>
      </c>
      <c r="X216" s="32">
        <f t="shared" si="79"/>
        <v>-3.4337265742667711E-3</v>
      </c>
      <c r="Y216" s="32">
        <f t="shared" si="80"/>
        <v>-1.9620755055686363</v>
      </c>
      <c r="Z216" s="38">
        <f t="shared" si="78"/>
        <v>0.99825300918555182</v>
      </c>
      <c r="AA216" s="31">
        <f>SUM(L$2:L216)-SUM(AB$2:AB216)</f>
        <v>-22013.703400000508</v>
      </c>
      <c r="AB216" s="44"/>
      <c r="AC216" s="40">
        <f t="shared" si="76"/>
        <v>-2965.3229849461604</v>
      </c>
      <c r="AD216" s="40">
        <f t="shared" si="77"/>
        <v>-14165.32298494616</v>
      </c>
    </row>
    <row r="217" spans="1:30" hidden="1" x14ac:dyDescent="0.25">
      <c r="A217" s="9">
        <v>44120</v>
      </c>
      <c r="B217" s="300" t="s">
        <v>1179</v>
      </c>
      <c r="C217" s="299" t="s">
        <v>69</v>
      </c>
      <c r="D217" s="147">
        <v>400</v>
      </c>
      <c r="E217" s="22">
        <v>7.53</v>
      </c>
      <c r="F217" s="147">
        <f t="shared" si="81"/>
        <v>10800</v>
      </c>
      <c r="G217" s="288">
        <f t="shared" si="82"/>
        <v>9.4549958703704178</v>
      </c>
      <c r="H217" s="15">
        <f t="shared" si="83"/>
        <v>102113.95540000052</v>
      </c>
      <c r="I217" s="22">
        <f t="shared" si="84"/>
        <v>-20789.955400000516</v>
      </c>
      <c r="J217" s="289">
        <f t="shared" si="85"/>
        <v>-0.20359563311950998</v>
      </c>
      <c r="K217" s="22">
        <f t="shared" si="86"/>
        <v>81324</v>
      </c>
      <c r="L217" s="22">
        <f t="shared" si="87"/>
        <v>1223.7479999999923</v>
      </c>
      <c r="M217" s="22">
        <f t="shared" si="88"/>
        <v>5.24</v>
      </c>
      <c r="N217" s="22">
        <f t="shared" si="89"/>
        <v>3.012</v>
      </c>
      <c r="O217" s="22"/>
      <c r="P217" s="288">
        <f t="shared" si="90"/>
        <v>-1.9249958703704175</v>
      </c>
      <c r="Q217" s="22">
        <f t="shared" si="91"/>
        <v>3003.7479999999923</v>
      </c>
      <c r="R217" s="290"/>
      <c r="S217" s="290">
        <f t="shared" si="95"/>
        <v>3149.1839999999738</v>
      </c>
      <c r="T217" s="290">
        <f t="shared" si="96"/>
        <v>418.21832669322362</v>
      </c>
      <c r="U217" s="290">
        <f t="shared" si="97"/>
        <v>11218.218326693224</v>
      </c>
      <c r="V217" s="22">
        <f t="shared" si="98"/>
        <v>105263.13940000049</v>
      </c>
      <c r="W217" s="288">
        <f t="shared" si="99"/>
        <v>9.3832314842305919</v>
      </c>
      <c r="X217" s="32">
        <f t="shared" si="79"/>
        <v>-7.1764386139825831E-2</v>
      </c>
      <c r="Y217" s="32">
        <f t="shared" si="80"/>
        <v>-1.8532314842305917</v>
      </c>
      <c r="Z217" s="38">
        <f t="shared" si="78"/>
        <v>0.96271971943190893</v>
      </c>
      <c r="AA217" s="31">
        <f>SUM(L$2:L217)-SUM(AB$2:AB217)</f>
        <v>-20789.955400000516</v>
      </c>
      <c r="AB217" s="44"/>
      <c r="AC217" s="40">
        <f t="shared" si="76"/>
        <v>-2759.5697771979435</v>
      </c>
      <c r="AD217" s="40">
        <f t="shared" si="77"/>
        <v>-13559.569777197943</v>
      </c>
    </row>
    <row r="218" spans="1:30" hidden="1" x14ac:dyDescent="0.25">
      <c r="A218" s="9">
        <v>44120</v>
      </c>
      <c r="B218" s="300" t="s">
        <v>1180</v>
      </c>
      <c r="C218" s="299" t="s">
        <v>69</v>
      </c>
      <c r="D218" s="147">
        <v>400</v>
      </c>
      <c r="E218" s="22">
        <v>7.6</v>
      </c>
      <c r="F218" s="147">
        <f t="shared" si="81"/>
        <v>10400</v>
      </c>
      <c r="G218" s="288">
        <f t="shared" si="82"/>
        <v>9.5271380192308186</v>
      </c>
      <c r="H218" s="15">
        <f t="shared" si="83"/>
        <v>99082.235400000514</v>
      </c>
      <c r="I218" s="22">
        <f t="shared" si="84"/>
        <v>-20042.235400000514</v>
      </c>
      <c r="J218" s="289">
        <f t="shared" si="85"/>
        <v>-0.20227879719395606</v>
      </c>
      <c r="K218" s="22">
        <f t="shared" si="86"/>
        <v>79040</v>
      </c>
      <c r="L218" s="22">
        <f t="shared" si="87"/>
        <v>747.72000000000116</v>
      </c>
      <c r="M218" s="22">
        <f t="shared" si="88"/>
        <v>5.24</v>
      </c>
      <c r="N218" s="22">
        <f t="shared" si="89"/>
        <v>3.04</v>
      </c>
      <c r="O218" s="22"/>
      <c r="P218" s="288">
        <f t="shared" si="90"/>
        <v>-1.927138019230819</v>
      </c>
      <c r="Q218" s="22">
        <f t="shared" si="91"/>
        <v>3031.7200000000012</v>
      </c>
      <c r="R218" s="290"/>
      <c r="S218" s="290">
        <f t="shared" si="95"/>
        <v>6180.903999999975</v>
      </c>
      <c r="T218" s="290">
        <f t="shared" si="96"/>
        <v>813.2768421052599</v>
      </c>
      <c r="U218" s="290">
        <f t="shared" si="97"/>
        <v>11213.276842105261</v>
      </c>
      <c r="V218" s="22">
        <f t="shared" si="98"/>
        <v>105263.13940000049</v>
      </c>
      <c r="W218" s="288">
        <f t="shared" si="99"/>
        <v>9.3873665015335206</v>
      </c>
      <c r="X218" s="32">
        <f t="shared" si="79"/>
        <v>-0.13977151769729801</v>
      </c>
      <c r="Y218" s="32">
        <f t="shared" si="80"/>
        <v>-1.7873665015335209</v>
      </c>
      <c r="Z218" s="38">
        <f t="shared" si="78"/>
        <v>0.92747197330833309</v>
      </c>
      <c r="AA218" s="31">
        <f>SUM(L$2:L218)-SUM(AB$2:AB218)</f>
        <v>-20042.235400000514</v>
      </c>
      <c r="AB218" s="44"/>
      <c r="AC218" s="40">
        <f t="shared" si="76"/>
        <v>-2635.8176687237524</v>
      </c>
      <c r="AD218" s="40">
        <f t="shared" si="77"/>
        <v>-13035.817668723752</v>
      </c>
    </row>
    <row r="219" spans="1:30" hidden="1" x14ac:dyDescent="0.25">
      <c r="A219" s="9">
        <v>44123</v>
      </c>
      <c r="B219" s="300" t="s">
        <v>1181</v>
      </c>
      <c r="C219" s="299" t="s">
        <v>69</v>
      </c>
      <c r="D219" s="147">
        <v>400</v>
      </c>
      <c r="E219" s="22">
        <v>7.78</v>
      </c>
      <c r="F219" s="147">
        <f t="shared" si="81"/>
        <v>10000</v>
      </c>
      <c r="G219" s="288">
        <f t="shared" si="82"/>
        <v>9.597858740000051</v>
      </c>
      <c r="H219" s="15">
        <f t="shared" si="83"/>
        <v>95978.587400000513</v>
      </c>
      <c r="I219" s="22">
        <f t="shared" si="84"/>
        <v>-18178.587400000513</v>
      </c>
      <c r="J219" s="289">
        <f t="shared" si="85"/>
        <v>-0.18940253125667914</v>
      </c>
      <c r="K219" s="22">
        <f t="shared" si="86"/>
        <v>77800</v>
      </c>
      <c r="L219" s="22">
        <f t="shared" si="87"/>
        <v>1863.648000000001</v>
      </c>
      <c r="M219" s="22">
        <f t="shared" si="88"/>
        <v>5.24</v>
      </c>
      <c r="N219" s="22">
        <f t="shared" si="89"/>
        <v>3.1120000000000001</v>
      </c>
      <c r="O219" s="22"/>
      <c r="P219" s="288">
        <f t="shared" si="90"/>
        <v>-1.8178587400000508</v>
      </c>
      <c r="Q219" s="22">
        <f t="shared" si="91"/>
        <v>3103.648000000001</v>
      </c>
      <c r="R219" s="290"/>
      <c r="S219" s="290">
        <f t="shared" si="95"/>
        <v>9284.551999999976</v>
      </c>
      <c r="T219" s="290">
        <f t="shared" si="96"/>
        <v>1193.3871465295599</v>
      </c>
      <c r="U219" s="290">
        <f t="shared" si="97"/>
        <v>11193.38714652956</v>
      </c>
      <c r="V219" s="22">
        <f t="shared" si="98"/>
        <v>105263.13940000049</v>
      </c>
      <c r="W219" s="288">
        <f t="shared" si="99"/>
        <v>9.404047052248762</v>
      </c>
      <c r="X219" s="32">
        <f t="shared" si="79"/>
        <v>-0.19381168775128899</v>
      </c>
      <c r="Y219" s="32">
        <f t="shared" si="80"/>
        <v>-1.6240470522487618</v>
      </c>
      <c r="Z219" s="38">
        <f t="shared" si="78"/>
        <v>0.89338462693130716</v>
      </c>
      <c r="AA219" s="31">
        <f>SUM(L$2:L219)-SUM(AB$2:AB219)</f>
        <v>-18178.587400000513</v>
      </c>
      <c r="AB219" s="44"/>
      <c r="AC219" s="40">
        <f t="shared" si="76"/>
        <v>-2335.4110676478808</v>
      </c>
      <c r="AD219" s="40">
        <f t="shared" si="77"/>
        <v>-12335.411067647881</v>
      </c>
    </row>
    <row r="220" spans="1:30" hidden="1" x14ac:dyDescent="0.25">
      <c r="A220" s="9">
        <v>44123</v>
      </c>
      <c r="B220" s="300" t="s">
        <v>1181</v>
      </c>
      <c r="C220" s="299" t="s">
        <v>69</v>
      </c>
      <c r="D220" s="147">
        <v>400</v>
      </c>
      <c r="E220" s="22">
        <v>7.92</v>
      </c>
      <c r="F220" s="147">
        <f t="shared" si="81"/>
        <v>9600</v>
      </c>
      <c r="G220" s="288">
        <f t="shared" si="82"/>
        <v>9.6686453541667206</v>
      </c>
      <c r="H220" s="15">
        <f t="shared" si="83"/>
        <v>92818.995400000524</v>
      </c>
      <c r="I220" s="22">
        <f t="shared" si="84"/>
        <v>-16786.995400000524</v>
      </c>
      <c r="J220" s="289">
        <f t="shared" si="85"/>
        <v>-0.18085732696909176</v>
      </c>
      <c r="K220" s="22">
        <f t="shared" si="86"/>
        <v>76032</v>
      </c>
      <c r="L220" s="22">
        <f t="shared" si="87"/>
        <v>1391.5919999999896</v>
      </c>
      <c r="M220" s="22">
        <f t="shared" si="88"/>
        <v>5.24</v>
      </c>
      <c r="N220" s="22">
        <f t="shared" si="89"/>
        <v>3.1680000000000001</v>
      </c>
      <c r="O220" s="22"/>
      <c r="P220" s="288">
        <f t="shared" si="90"/>
        <v>-1.7486453541667206</v>
      </c>
      <c r="Q220" s="22">
        <f t="shared" si="91"/>
        <v>3159.5919999999896</v>
      </c>
      <c r="R220" s="290"/>
      <c r="S220" s="290">
        <f t="shared" si="95"/>
        <v>12444.143999999966</v>
      </c>
      <c r="T220" s="290">
        <f t="shared" si="96"/>
        <v>1571.2303030302987</v>
      </c>
      <c r="U220" s="290">
        <f t="shared" si="97"/>
        <v>11171.230303030299</v>
      </c>
      <c r="V220" s="22">
        <f t="shared" si="98"/>
        <v>105263.13940000049</v>
      </c>
      <c r="W220" s="288">
        <f t="shared" si="99"/>
        <v>9.4226988921217476</v>
      </c>
      <c r="X220" s="32">
        <f t="shared" si="79"/>
        <v>-0.24594646204497295</v>
      </c>
      <c r="Y220" s="32">
        <f t="shared" si="80"/>
        <v>-1.5026988921217477</v>
      </c>
      <c r="Z220" s="38">
        <f t="shared" si="78"/>
        <v>0.85935028994934526</v>
      </c>
      <c r="AA220" s="31">
        <f>SUM(L$2:L220)-SUM(AB$2:AB220)</f>
        <v>-16786.995400000524</v>
      </c>
      <c r="AB220" s="44"/>
      <c r="AC220" s="40">
        <f t="shared" si="76"/>
        <v>-2118.5103411995615</v>
      </c>
      <c r="AD220" s="40">
        <f t="shared" si="77"/>
        <v>-11718.510341199562</v>
      </c>
    </row>
    <row r="221" spans="1:30" x14ac:dyDescent="0.25">
      <c r="A221" s="9">
        <v>44130</v>
      </c>
      <c r="B221" s="287"/>
      <c r="C221" s="299" t="s">
        <v>63</v>
      </c>
      <c r="D221" s="147">
        <v>400</v>
      </c>
      <c r="E221" s="22">
        <v>7.48</v>
      </c>
      <c r="F221" s="147">
        <f t="shared" si="81"/>
        <v>10000</v>
      </c>
      <c r="G221" s="288">
        <f t="shared" si="82"/>
        <v>9.5816235400000522</v>
      </c>
      <c r="H221" s="15">
        <f t="shared" si="83"/>
        <v>95816.235400000529</v>
      </c>
      <c r="I221" s="22">
        <f t="shared" si="84"/>
        <v>-21016.235400000529</v>
      </c>
      <c r="J221" s="289">
        <f t="shared" si="85"/>
        <v>-0.21933898062541082</v>
      </c>
      <c r="K221" s="22">
        <f t="shared" si="86"/>
        <v>74800</v>
      </c>
      <c r="L221" s="22">
        <f t="shared" si="87"/>
        <v>-4229.2400000000052</v>
      </c>
      <c r="M221" s="22">
        <f t="shared" si="88"/>
        <v>5.24</v>
      </c>
      <c r="N221" s="22">
        <f t="shared" si="89"/>
        <v>0</v>
      </c>
      <c r="O221" s="22"/>
      <c r="P221" s="288">
        <f t="shared" si="90"/>
        <v>-2.1016235400000518</v>
      </c>
      <c r="Q221" s="22">
        <f t="shared" si="91"/>
        <v>-2997.2400000000052</v>
      </c>
      <c r="R221" s="290"/>
      <c r="S221" s="290">
        <f t="shared" si="95"/>
        <v>9446.9039999999604</v>
      </c>
      <c r="T221" s="290">
        <f t="shared" si="96"/>
        <v>1262.9550802138983</v>
      </c>
      <c r="U221" s="290">
        <f t="shared" si="97"/>
        <v>11262.955080213898</v>
      </c>
      <c r="V221" s="22">
        <f t="shared" si="98"/>
        <v>105263.13940000049</v>
      </c>
      <c r="W221" s="288">
        <f t="shared" si="99"/>
        <v>9.3459610422242232</v>
      </c>
      <c r="X221" s="32">
        <f t="shared" si="79"/>
        <v>-0.23566249777582904</v>
      </c>
      <c r="Y221" s="32">
        <f t="shared" si="80"/>
        <v>-1.8659610422242228</v>
      </c>
      <c r="Z221" s="38">
        <f t="shared" si="78"/>
        <v>0.88786645500943318</v>
      </c>
      <c r="AA221" s="31">
        <f>SUM(L$2:L221)-SUM(AB$2:AB221)</f>
        <v>-21016.235400000529</v>
      </c>
      <c r="AB221" s="44"/>
      <c r="AC221" s="40">
        <f t="shared" si="76"/>
        <v>-2808.2523104679854</v>
      </c>
      <c r="AD221" s="40">
        <f t="shared" si="77"/>
        <v>-12808.252310467986</v>
      </c>
    </row>
    <row r="222" spans="1:30" x14ac:dyDescent="0.25">
      <c r="A222" s="9">
        <v>44130</v>
      </c>
      <c r="B222" s="287"/>
      <c r="C222" s="299" t="s">
        <v>931</v>
      </c>
      <c r="D222" s="147">
        <v>500</v>
      </c>
      <c r="E222" s="22">
        <v>7.4</v>
      </c>
      <c r="F222" s="147">
        <f t="shared" si="81"/>
        <v>10500</v>
      </c>
      <c r="G222" s="288">
        <f t="shared" si="82"/>
        <v>9.4782414666667165</v>
      </c>
      <c r="H222" s="15">
        <f t="shared" si="83"/>
        <v>99521.535400000532</v>
      </c>
      <c r="I222" s="22">
        <f t="shared" si="84"/>
        <v>-21821.535400000532</v>
      </c>
      <c r="J222" s="289">
        <f t="shared" si="85"/>
        <v>-0.21926445680620402</v>
      </c>
      <c r="K222" s="22">
        <f t="shared" si="86"/>
        <v>77700</v>
      </c>
      <c r="L222" s="22">
        <f t="shared" si="87"/>
        <v>-805.30000000000291</v>
      </c>
      <c r="M222" s="22">
        <f t="shared" si="88"/>
        <v>5.3</v>
      </c>
      <c r="N222" s="22">
        <f t="shared" si="89"/>
        <v>0</v>
      </c>
      <c r="O222" s="22"/>
      <c r="P222" s="288">
        <f t="shared" si="90"/>
        <v>-2.0782414666667162</v>
      </c>
      <c r="Q222" s="22">
        <f t="shared" si="91"/>
        <v>-3705.3000000000029</v>
      </c>
      <c r="R222" s="290"/>
      <c r="S222" s="290">
        <f t="shared" si="95"/>
        <v>5741.6039999999575</v>
      </c>
      <c r="T222" s="290">
        <f t="shared" si="96"/>
        <v>775.89243243242663</v>
      </c>
      <c r="U222" s="290">
        <f t="shared" si="97"/>
        <v>11275.892432432427</v>
      </c>
      <c r="V222" s="22">
        <f t="shared" si="98"/>
        <v>105263.13940000049</v>
      </c>
      <c r="W222" s="288">
        <f t="shared" si="99"/>
        <v>9.3352379894327537</v>
      </c>
      <c r="X222" s="32">
        <f t="shared" si="79"/>
        <v>-0.14300347723396278</v>
      </c>
      <c r="Y222" s="32">
        <f t="shared" si="80"/>
        <v>-1.9352379894327534</v>
      </c>
      <c r="Z222" s="38">
        <f t="shared" si="78"/>
        <v>0.93119015305602271</v>
      </c>
      <c r="AA222" s="31">
        <f>SUM(L$2:L222)-SUM(AB$2:AB222)</f>
        <v>-21821.535400000532</v>
      </c>
      <c r="AB222" s="44"/>
      <c r="AC222" s="40">
        <f t="shared" si="76"/>
        <v>-2947.3817070676396</v>
      </c>
      <c r="AD222" s="40">
        <f t="shared" si="77"/>
        <v>-13447.38170706764</v>
      </c>
    </row>
    <row r="223" spans="1:30" x14ac:dyDescent="0.25">
      <c r="A223" s="9">
        <v>44130</v>
      </c>
      <c r="B223" s="287"/>
      <c r="C223" s="299" t="s">
        <v>63</v>
      </c>
      <c r="D223" s="147">
        <v>300</v>
      </c>
      <c r="E223" s="22">
        <v>7.3</v>
      </c>
      <c r="F223" s="147">
        <f t="shared" si="81"/>
        <v>10800</v>
      </c>
      <c r="G223" s="288">
        <f t="shared" si="82"/>
        <v>9.4182143888889378</v>
      </c>
      <c r="H223" s="15">
        <f t="shared" si="83"/>
        <v>101716.71540000052</v>
      </c>
      <c r="I223" s="22">
        <f t="shared" si="84"/>
        <v>-22876.715400000525</v>
      </c>
      <c r="J223" s="289">
        <f t="shared" si="85"/>
        <v>-0.22490615539479375</v>
      </c>
      <c r="K223" s="22">
        <f t="shared" si="86"/>
        <v>78840</v>
      </c>
      <c r="L223" s="22">
        <f t="shared" si="87"/>
        <v>-1055.179999999993</v>
      </c>
      <c r="M223" s="22">
        <f t="shared" si="88"/>
        <v>5.18</v>
      </c>
      <c r="N223" s="22">
        <f t="shared" si="89"/>
        <v>0</v>
      </c>
      <c r="O223" s="22"/>
      <c r="P223" s="288">
        <f t="shared" si="90"/>
        <v>-2.118214388888938</v>
      </c>
      <c r="Q223" s="22">
        <f t="shared" si="91"/>
        <v>-2195.179999999993</v>
      </c>
      <c r="R223" s="290"/>
      <c r="S223" s="290">
        <f t="shared" si="95"/>
        <v>3546.4239999999645</v>
      </c>
      <c r="T223" s="290">
        <f t="shared" si="96"/>
        <v>485.81150684931021</v>
      </c>
      <c r="U223" s="290">
        <f t="shared" si="97"/>
        <v>11285.81150684931</v>
      </c>
      <c r="V223" s="22">
        <f t="shared" si="98"/>
        <v>105263.13940000049</v>
      </c>
      <c r="W223" s="288">
        <f t="shared" si="99"/>
        <v>9.327033269704776</v>
      </c>
      <c r="X223" s="32">
        <f t="shared" si="79"/>
        <v>-9.118111918416183E-2</v>
      </c>
      <c r="Y223" s="32">
        <f t="shared" si="80"/>
        <v>-2.0270332697047762</v>
      </c>
      <c r="Z223" s="38">
        <f t="shared" si="78"/>
        <v>0.95695378160848488</v>
      </c>
      <c r="AA223" s="31">
        <f>SUM(L$2:L223)-SUM(AB$2:AB223)</f>
        <v>-22876.715400000525</v>
      </c>
      <c r="AB223" s="44"/>
      <c r="AC223" s="40">
        <f t="shared" si="76"/>
        <v>-3132.2297318219898</v>
      </c>
      <c r="AD223" s="40">
        <f t="shared" si="77"/>
        <v>-13932.22973182199</v>
      </c>
    </row>
    <row r="224" spans="1:30" x14ac:dyDescent="0.25">
      <c r="A224" s="9">
        <v>44138</v>
      </c>
      <c r="B224" s="287"/>
      <c r="C224" s="299" t="s">
        <v>1147</v>
      </c>
      <c r="D224" s="147">
        <v>400</v>
      </c>
      <c r="E224" s="22">
        <v>7</v>
      </c>
      <c r="F224" s="147">
        <f t="shared" si="81"/>
        <v>11200</v>
      </c>
      <c r="G224" s="288">
        <f t="shared" si="82"/>
        <v>9.3323174464286183</v>
      </c>
      <c r="H224" s="15">
        <f t="shared" si="83"/>
        <v>104521.95540000053</v>
      </c>
      <c r="I224" s="22">
        <f t="shared" si="84"/>
        <v>-26121.95540000053</v>
      </c>
      <c r="J224" s="289">
        <f t="shared" si="85"/>
        <v>-0.24991835734447418</v>
      </c>
      <c r="K224" s="22">
        <f t="shared" si="86"/>
        <v>78400</v>
      </c>
      <c r="L224" s="22">
        <f t="shared" si="87"/>
        <v>-3245.2400000000052</v>
      </c>
      <c r="M224" s="22">
        <f t="shared" si="88"/>
        <v>5.24</v>
      </c>
      <c r="N224" s="22">
        <f t="shared" si="89"/>
        <v>0</v>
      </c>
      <c r="O224" s="22"/>
      <c r="P224" s="288">
        <f t="shared" si="90"/>
        <v>-2.3323174464286183</v>
      </c>
      <c r="Q224" s="22">
        <f t="shared" si="91"/>
        <v>-2805.2400000000052</v>
      </c>
      <c r="R224" s="290"/>
      <c r="S224" s="290">
        <f t="shared" si="95"/>
        <v>741.18399999995927</v>
      </c>
      <c r="T224" s="290">
        <f t="shared" si="96"/>
        <v>105.88342857142275</v>
      </c>
      <c r="U224" s="290">
        <f t="shared" si="97"/>
        <v>11305.883428571422</v>
      </c>
      <c r="V224" s="22">
        <f t="shared" si="98"/>
        <v>105263.13940000049</v>
      </c>
      <c r="W224" s="288">
        <f t="shared" si="99"/>
        <v>9.3104745033888285</v>
      </c>
      <c r="X224" s="32">
        <f t="shared" si="79"/>
        <v>-2.1842943039789731E-2</v>
      </c>
      <c r="Y224" s="32">
        <f t="shared" si="80"/>
        <v>-2.3104745033888285</v>
      </c>
      <c r="Z224" s="38">
        <f t="shared" si="78"/>
        <v>0.99063466121507671</v>
      </c>
      <c r="AA224" s="31">
        <f>SUM(L$2:L224)-SUM(AB$2:AB224)</f>
        <v>-26121.95540000053</v>
      </c>
      <c r="AB224" s="44"/>
      <c r="AC224" s="40">
        <f t="shared" si="76"/>
        <v>-3729.8420603286477</v>
      </c>
      <c r="AD224" s="40">
        <f t="shared" si="77"/>
        <v>-14929.842060328647</v>
      </c>
    </row>
    <row r="225" spans="1:30" x14ac:dyDescent="0.25">
      <c r="A225" s="9">
        <v>44148</v>
      </c>
      <c r="B225" s="287"/>
      <c r="C225" s="299" t="s">
        <v>931</v>
      </c>
      <c r="D225" s="147">
        <v>400</v>
      </c>
      <c r="E225" s="22">
        <v>6.85</v>
      </c>
      <c r="F225" s="147">
        <f t="shared" si="81"/>
        <v>11600</v>
      </c>
      <c r="G225" s="288">
        <f t="shared" si="82"/>
        <v>9.2471720172414251</v>
      </c>
      <c r="H225" s="15">
        <f t="shared" si="83"/>
        <v>107267.19540000054</v>
      </c>
      <c r="I225" s="22">
        <f t="shared" si="84"/>
        <v>-27807.195400000535</v>
      </c>
      <c r="J225" s="289">
        <f t="shared" si="85"/>
        <v>-0.25923298634132463</v>
      </c>
      <c r="K225" s="22">
        <f t="shared" si="86"/>
        <v>79460</v>
      </c>
      <c r="L225" s="22">
        <f t="shared" si="87"/>
        <v>-1685.2400000000052</v>
      </c>
      <c r="M225" s="22">
        <f t="shared" si="88"/>
        <v>5.24</v>
      </c>
      <c r="N225" s="22">
        <f t="shared" si="89"/>
        <v>0</v>
      </c>
      <c r="O225" s="22"/>
      <c r="P225" s="288">
        <f t="shared" si="90"/>
        <v>-2.3971720172414255</v>
      </c>
      <c r="Q225" s="22">
        <f t="shared" si="91"/>
        <v>-2745.2400000000052</v>
      </c>
      <c r="R225" s="290"/>
      <c r="S225" s="290">
        <f t="shared" si="95"/>
        <v>-2004.056000000046</v>
      </c>
      <c r="T225" s="290">
        <f t="shared" si="96"/>
        <v>-292.56291970803591</v>
      </c>
      <c r="U225" s="290">
        <f t="shared" si="97"/>
        <v>11307.437080291964</v>
      </c>
      <c r="V225" s="22">
        <f t="shared" si="98"/>
        <v>105263.13940000049</v>
      </c>
      <c r="W225" s="288">
        <f t="shared" si="99"/>
        <v>9.3091952360686978</v>
      </c>
      <c r="X225" s="32">
        <f t="shared" si="79"/>
        <v>6.2023218827272686E-2</v>
      </c>
      <c r="Y225" s="32">
        <f t="shared" si="80"/>
        <v>-2.4591952360686982</v>
      </c>
      <c r="Z225" s="38">
        <f t="shared" si="78"/>
        <v>1.0258734952607387</v>
      </c>
      <c r="AA225" s="31">
        <f>SUM(L$2:L225)-SUM(AB$2:AB225)</f>
        <v>-27807.195400000535</v>
      </c>
      <c r="AB225" s="44"/>
      <c r="AC225" s="40">
        <f t="shared" si="76"/>
        <v>-4057.4148616497137</v>
      </c>
      <c r="AD225" s="40">
        <f t="shared" si="77"/>
        <v>-15657.414861649713</v>
      </c>
    </row>
    <row r="226" spans="1:30" hidden="1" x14ac:dyDescent="0.25">
      <c r="A226" s="9">
        <v>44151</v>
      </c>
      <c r="B226" s="300" t="s">
        <v>1182</v>
      </c>
      <c r="C226" s="299" t="s">
        <v>929</v>
      </c>
      <c r="D226" s="147">
        <v>400</v>
      </c>
      <c r="E226" s="22">
        <v>7.04</v>
      </c>
      <c r="F226" s="147">
        <f t="shared" si="81"/>
        <v>11200</v>
      </c>
      <c r="G226" s="288">
        <f t="shared" si="82"/>
        <v>9.3267188750000489</v>
      </c>
      <c r="H226" s="15">
        <f t="shared" si="83"/>
        <v>104459.25140000055</v>
      </c>
      <c r="I226" s="22">
        <f t="shared" si="84"/>
        <v>-25611.251400000547</v>
      </c>
      <c r="J226" s="289">
        <f t="shared" si="85"/>
        <v>-0.2451793503854309</v>
      </c>
      <c r="K226" s="22">
        <f t="shared" si="86"/>
        <v>78848</v>
      </c>
      <c r="L226" s="22">
        <f t="shared" si="87"/>
        <v>2195.9439999999886</v>
      </c>
      <c r="M226" s="22">
        <f t="shared" si="88"/>
        <v>5.24</v>
      </c>
      <c r="N226" s="22">
        <f t="shared" si="89"/>
        <v>2.8159999999999998</v>
      </c>
      <c r="O226" s="22"/>
      <c r="P226" s="288">
        <f t="shared" si="90"/>
        <v>-2.2867188750000489</v>
      </c>
      <c r="Q226" s="22">
        <f t="shared" si="91"/>
        <v>2807.9439999999886</v>
      </c>
      <c r="R226" s="290"/>
      <c r="S226" s="290">
        <f t="shared" si="95"/>
        <v>803.88799999994262</v>
      </c>
      <c r="T226" s="290">
        <f t="shared" si="96"/>
        <v>114.18863636362822</v>
      </c>
      <c r="U226" s="290">
        <f t="shared" si="97"/>
        <v>11314.188636363628</v>
      </c>
      <c r="V226" s="22">
        <f t="shared" si="98"/>
        <v>105263.13940000049</v>
      </c>
      <c r="W226" s="288">
        <f t="shared" si="99"/>
        <v>9.303640126848018</v>
      </c>
      <c r="X226" s="32">
        <f t="shared" si="79"/>
        <v>-2.3078748152030926E-2</v>
      </c>
      <c r="Y226" s="32">
        <f t="shared" si="80"/>
        <v>-2.263640126848018</v>
      </c>
      <c r="Z226" s="38">
        <f t="shared" si="78"/>
        <v>0.98990748342336921</v>
      </c>
      <c r="AA226" s="31">
        <f>SUM(L$2:L1139)-SUM(AB$2:AB1139)</f>
        <v>-117092.97140000056</v>
      </c>
      <c r="AB226" s="44"/>
      <c r="AC226" s="40">
        <f t="shared" si="76"/>
        <v>-3636.1428656676912</v>
      </c>
      <c r="AD226" s="40">
        <f t="shared" si="77"/>
        <v>-14836.142865667691</v>
      </c>
    </row>
    <row r="227" spans="1:30" x14ac:dyDescent="0.25">
      <c r="A227" s="403">
        <v>44161</v>
      </c>
      <c r="B227" s="287"/>
      <c r="C227" s="299" t="s">
        <v>1215</v>
      </c>
      <c r="D227" s="147">
        <v>400</v>
      </c>
      <c r="E227" s="22">
        <v>6.89</v>
      </c>
      <c r="F227" s="147">
        <f t="shared" ref="F227:F290" si="100">IF(C227="买",F226+D227,F226-D227)</f>
        <v>11600</v>
      </c>
      <c r="G227" s="288">
        <f t="shared" ref="G227:G290" si="101">H227/F227</f>
        <v>9.2431458103448758</v>
      </c>
      <c r="H227" s="15">
        <f t="shared" ref="H227:H290" si="102">IF(C227="买",H226+D227*E227+M227+N227,H226+-1*D227*E227+M227+N227)+O226</f>
        <v>107220.49140000055</v>
      </c>
      <c r="I227" s="22">
        <f t="shared" ref="I227:I290" si="103">-H227+K227</f>
        <v>-27296.491400000552</v>
      </c>
      <c r="J227" s="289">
        <f t="shared" ref="J227:J290" si="104">(E227-G227)/G227</f>
        <v>-0.25458278584237509</v>
      </c>
      <c r="K227" s="22">
        <f t="shared" ref="K227:K290" si="105">F227*E227</f>
        <v>79924</v>
      </c>
      <c r="L227" s="22">
        <f t="shared" ref="L227:L290" si="106">I227-I226</f>
        <v>-1685.2400000000052</v>
      </c>
      <c r="M227" s="22">
        <f t="shared" ref="M227:M290" si="107">IF(D227*E227*2.5/10000&gt;5,D227*E227*2.5/10000,5)+(D227/1000)*0.6</f>
        <v>5.24</v>
      </c>
      <c r="N227" s="22">
        <f t="shared" ref="N227:N290" si="108">IF(C227="卖",D227*E227/1000,0)</f>
        <v>0</v>
      </c>
      <c r="O227" s="22"/>
      <c r="P227" s="288">
        <f t="shared" ref="P227:P290" si="109">E227-G227</f>
        <v>-2.3531458103448761</v>
      </c>
      <c r="Q227" s="22">
        <f t="shared" ref="Q227:Q290" si="110">(H227-H226)*-1</f>
        <v>-2761.2400000000052</v>
      </c>
      <c r="R227" s="290"/>
      <c r="S227" s="290">
        <f t="shared" ref="S227:S290" si="111">S226+Q227+O227+R227</f>
        <v>-1957.3520000000626</v>
      </c>
      <c r="T227" s="290">
        <f t="shared" ref="T227:T290" si="112">S227/E227</f>
        <v>-284.0859216255534</v>
      </c>
      <c r="U227" s="290">
        <f t="shared" ref="U227:U290" si="113">F227+T227</f>
        <v>11315.914078374446</v>
      </c>
      <c r="V227" s="22">
        <f t="shared" ref="V227:V290" si="114">H227+S227</f>
        <v>105263.13940000049</v>
      </c>
      <c r="W227" s="288">
        <f t="shared" ref="W227:W290" si="115">V227/U227</f>
        <v>9.3022215148457335</v>
      </c>
      <c r="X227" s="32">
        <f t="shared" ref="X227:X290" si="116">W227-G227</f>
        <v>5.907570450085764E-2</v>
      </c>
      <c r="Y227" s="32">
        <f t="shared" ref="Y227:Y290" si="117">(X227-P227)*-1</f>
        <v>-2.4122215148457338</v>
      </c>
      <c r="Z227" s="38">
        <f t="shared" ref="Z227:Z290" si="118">F227/U227</f>
        <v>1.0251049910469419</v>
      </c>
      <c r="AA227" s="31">
        <f>SUM(L$2:L227)-SUM(AB$2:AB227)</f>
        <v>-27296.491400000552</v>
      </c>
      <c r="AB227" s="44"/>
      <c r="AC227" s="40">
        <f t="shared" ref="AC227:AC290" si="119">I227/E227*(1-0.0005)</f>
        <v>-3959.7740427141589</v>
      </c>
      <c r="AD227" s="40">
        <f t="shared" ref="AD227:AD290" si="120">AC227-F227</f>
        <v>-15559.774042714158</v>
      </c>
    </row>
    <row r="228" spans="1:30" x14ac:dyDescent="0.25">
      <c r="A228" s="403">
        <v>44166</v>
      </c>
      <c r="B228" s="287"/>
      <c r="C228" s="299" t="s">
        <v>1227</v>
      </c>
      <c r="D228" s="147">
        <v>400</v>
      </c>
      <c r="E228" s="22">
        <v>6.75</v>
      </c>
      <c r="F228" s="147">
        <f t="shared" si="100"/>
        <v>12000</v>
      </c>
      <c r="G228" s="288">
        <f t="shared" si="101"/>
        <v>9.1604776166667126</v>
      </c>
      <c r="H228" s="15">
        <f t="shared" si="102"/>
        <v>109925.73140000056</v>
      </c>
      <c r="I228" s="22">
        <f t="shared" si="103"/>
        <v>-28925.731400000557</v>
      </c>
      <c r="J228" s="289">
        <f t="shared" si="104"/>
        <v>-0.26313885776884088</v>
      </c>
      <c r="K228" s="22">
        <f t="shared" si="105"/>
        <v>81000</v>
      </c>
      <c r="L228" s="22">
        <f t="shared" si="106"/>
        <v>-1629.2400000000052</v>
      </c>
      <c r="M228" s="22">
        <f t="shared" si="107"/>
        <v>5.24</v>
      </c>
      <c r="N228" s="22">
        <f t="shared" si="108"/>
        <v>0</v>
      </c>
      <c r="O228" s="22"/>
      <c r="P228" s="288">
        <f t="shared" si="109"/>
        <v>-2.4104776166667126</v>
      </c>
      <c r="Q228" s="22">
        <f t="shared" si="110"/>
        <v>-2705.2400000000052</v>
      </c>
      <c r="R228" s="290"/>
      <c r="S228" s="290">
        <f t="shared" si="111"/>
        <v>-4662.5920000000679</v>
      </c>
      <c r="T228" s="290">
        <f t="shared" si="112"/>
        <v>-690.75437037038046</v>
      </c>
      <c r="U228" s="290">
        <f t="shared" si="113"/>
        <v>11309.245629629619</v>
      </c>
      <c r="V228" s="22">
        <f t="shared" si="114"/>
        <v>105263.13940000049</v>
      </c>
      <c r="W228" s="288">
        <f t="shared" si="115"/>
        <v>9.3077065303291935</v>
      </c>
      <c r="X228" s="32">
        <f t="shared" si="116"/>
        <v>0.14722891366248092</v>
      </c>
      <c r="Y228" s="32">
        <f t="shared" si="117"/>
        <v>-2.5577065303291935</v>
      </c>
      <c r="Z228" s="38">
        <f t="shared" si="118"/>
        <v>1.0610787308890561</v>
      </c>
      <c r="AA228" s="31">
        <f>SUM(L$2:L228)-SUM(AB$2:AB228)</f>
        <v>-28925.731400000557</v>
      </c>
      <c r="AB228" s="44"/>
      <c r="AC228" s="40">
        <f t="shared" si="119"/>
        <v>-4283.1508939704527</v>
      </c>
      <c r="AD228" s="40">
        <f t="shared" si="120"/>
        <v>-16283.150893970453</v>
      </c>
    </row>
    <row r="229" spans="1:30" x14ac:dyDescent="0.25">
      <c r="A229" s="403">
        <v>44176</v>
      </c>
      <c r="B229" s="287"/>
      <c r="C229" s="299" t="s">
        <v>1263</v>
      </c>
      <c r="D229" s="147">
        <v>400</v>
      </c>
      <c r="E229" s="22">
        <v>6.53</v>
      </c>
      <c r="F229" s="147">
        <f t="shared" si="100"/>
        <v>12400</v>
      </c>
      <c r="G229" s="288">
        <f t="shared" si="101"/>
        <v>9.0760460806452059</v>
      </c>
      <c r="H229" s="15">
        <f t="shared" si="102"/>
        <v>112542.97140000056</v>
      </c>
      <c r="I229" s="22">
        <f t="shared" si="103"/>
        <v>-31570.971400000562</v>
      </c>
      <c r="J229" s="289">
        <f t="shared" si="104"/>
        <v>-0.28052370581003155</v>
      </c>
      <c r="K229" s="22">
        <f t="shared" si="105"/>
        <v>80972</v>
      </c>
      <c r="L229" s="22">
        <f t="shared" si="106"/>
        <v>-2645.2400000000052</v>
      </c>
      <c r="M229" s="22">
        <f t="shared" si="107"/>
        <v>5.24</v>
      </c>
      <c r="N229" s="22">
        <f t="shared" si="108"/>
        <v>0</v>
      </c>
      <c r="O229" s="22"/>
      <c r="P229" s="288">
        <f t="shared" si="109"/>
        <v>-2.5460460806452057</v>
      </c>
      <c r="Q229" s="22">
        <f t="shared" si="110"/>
        <v>-2617.2400000000052</v>
      </c>
      <c r="R229" s="290"/>
      <c r="S229" s="290">
        <f t="shared" si="111"/>
        <v>-7279.8320000000731</v>
      </c>
      <c r="T229" s="290">
        <f t="shared" si="112"/>
        <v>-1114.8287901990923</v>
      </c>
      <c r="U229" s="290">
        <f t="shared" si="113"/>
        <v>11285.171209800908</v>
      </c>
      <c r="V229" s="22">
        <f t="shared" si="114"/>
        <v>105263.13940000049</v>
      </c>
      <c r="W229" s="288">
        <f t="shared" si="115"/>
        <v>9.3275624660955003</v>
      </c>
      <c r="X229" s="32">
        <f t="shared" si="116"/>
        <v>0.25151638545029442</v>
      </c>
      <c r="Y229" s="32">
        <f t="shared" si="117"/>
        <v>-2.7975624660955001</v>
      </c>
      <c r="Z229" s="38">
        <f t="shared" si="118"/>
        <v>1.0987870515629297</v>
      </c>
      <c r="AA229" s="31">
        <f>SUM(L$2:L229)-SUM(AB$2:AB229)</f>
        <v>-31570.971400000562</v>
      </c>
      <c r="AB229" s="44"/>
      <c r="AC229" s="40">
        <f t="shared" si="119"/>
        <v>-4832.3408750843128</v>
      </c>
      <c r="AD229" s="40">
        <f t="shared" si="120"/>
        <v>-17232.340875084312</v>
      </c>
    </row>
    <row r="230" spans="1:30" x14ac:dyDescent="0.25">
      <c r="A230" s="403"/>
      <c r="B230" s="287"/>
      <c r="C230" s="22"/>
      <c r="D230" s="147"/>
      <c r="E230" s="22"/>
      <c r="F230" s="147">
        <f t="shared" si="100"/>
        <v>12400</v>
      </c>
      <c r="G230" s="288">
        <f t="shared" si="101"/>
        <v>9.0764493064516589</v>
      </c>
      <c r="H230" s="15">
        <f t="shared" si="102"/>
        <v>112547.97140000056</v>
      </c>
      <c r="I230" s="22">
        <f t="shared" si="103"/>
        <v>-112547.97140000056</v>
      </c>
      <c r="J230" s="289">
        <f t="shared" si="104"/>
        <v>-1</v>
      </c>
      <c r="K230" s="22">
        <f t="shared" si="105"/>
        <v>0</v>
      </c>
      <c r="L230" s="22">
        <f t="shared" si="106"/>
        <v>-80977</v>
      </c>
      <c r="M230" s="22">
        <f t="shared" si="107"/>
        <v>5</v>
      </c>
      <c r="N230" s="22">
        <f t="shared" si="108"/>
        <v>0</v>
      </c>
      <c r="O230" s="22"/>
      <c r="P230" s="288">
        <f t="shared" si="109"/>
        <v>-9.0764493064516589</v>
      </c>
      <c r="Q230" s="22">
        <f t="shared" si="110"/>
        <v>-5</v>
      </c>
      <c r="R230" s="290"/>
      <c r="S230" s="290">
        <f t="shared" si="111"/>
        <v>-7284.8320000000731</v>
      </c>
      <c r="T230" s="290" t="e">
        <f t="shared" si="112"/>
        <v>#DIV/0!</v>
      </c>
      <c r="U230" s="290" t="e">
        <f t="shared" si="113"/>
        <v>#DIV/0!</v>
      </c>
      <c r="V230" s="22">
        <f t="shared" si="114"/>
        <v>105263.13940000049</v>
      </c>
      <c r="W230" s="288" t="e">
        <f t="shared" si="115"/>
        <v>#DIV/0!</v>
      </c>
      <c r="X230" s="32" t="e">
        <f t="shared" si="116"/>
        <v>#DIV/0!</v>
      </c>
      <c r="Y230" s="32" t="e">
        <f t="shared" si="117"/>
        <v>#DIV/0!</v>
      </c>
      <c r="Z230" s="38" t="e">
        <f t="shared" si="118"/>
        <v>#DIV/0!</v>
      </c>
      <c r="AA230" s="31">
        <f>SUM(L$2:L230)-SUM(AB$2:AB230)</f>
        <v>-112547.97140000056</v>
      </c>
      <c r="AB230" s="44"/>
      <c r="AC230" s="40" t="e">
        <f t="shared" si="119"/>
        <v>#DIV/0!</v>
      </c>
      <c r="AD230" s="40" t="e">
        <f t="shared" si="120"/>
        <v>#DIV/0!</v>
      </c>
    </row>
    <row r="231" spans="1:30" x14ac:dyDescent="0.25">
      <c r="A231" s="403"/>
      <c r="B231" s="287"/>
      <c r="C231" s="22"/>
      <c r="D231" s="147"/>
      <c r="E231" s="22"/>
      <c r="F231" s="147">
        <f t="shared" si="100"/>
        <v>12400</v>
      </c>
      <c r="G231" s="288">
        <f t="shared" si="101"/>
        <v>9.0768525322581102</v>
      </c>
      <c r="H231" s="15">
        <f t="shared" si="102"/>
        <v>112552.97140000056</v>
      </c>
      <c r="I231" s="22">
        <f t="shared" si="103"/>
        <v>-112552.97140000056</v>
      </c>
      <c r="J231" s="289">
        <f t="shared" si="104"/>
        <v>-1</v>
      </c>
      <c r="K231" s="22">
        <f t="shared" si="105"/>
        <v>0</v>
      </c>
      <c r="L231" s="22">
        <f t="shared" si="106"/>
        <v>-5</v>
      </c>
      <c r="M231" s="22">
        <f t="shared" si="107"/>
        <v>5</v>
      </c>
      <c r="N231" s="22">
        <f t="shared" si="108"/>
        <v>0</v>
      </c>
      <c r="O231" s="22"/>
      <c r="P231" s="288">
        <f t="shared" si="109"/>
        <v>-9.0768525322581102</v>
      </c>
      <c r="Q231" s="22">
        <f t="shared" si="110"/>
        <v>-5</v>
      </c>
      <c r="R231" s="290"/>
      <c r="S231" s="290">
        <f t="shared" si="111"/>
        <v>-7289.8320000000731</v>
      </c>
      <c r="T231" s="290" t="e">
        <f t="shared" si="112"/>
        <v>#DIV/0!</v>
      </c>
      <c r="U231" s="290" t="e">
        <f t="shared" si="113"/>
        <v>#DIV/0!</v>
      </c>
      <c r="V231" s="22">
        <f t="shared" si="114"/>
        <v>105263.13940000049</v>
      </c>
      <c r="W231" s="288" t="e">
        <f t="shared" si="115"/>
        <v>#DIV/0!</v>
      </c>
      <c r="X231" s="32" t="e">
        <f t="shared" si="116"/>
        <v>#DIV/0!</v>
      </c>
      <c r="Y231" s="32" t="e">
        <f t="shared" si="117"/>
        <v>#DIV/0!</v>
      </c>
      <c r="Z231" s="38" t="e">
        <f t="shared" si="118"/>
        <v>#DIV/0!</v>
      </c>
      <c r="AA231" s="31">
        <f>SUM(L$2:L231)-SUM(AB$2:AB231)</f>
        <v>-112552.97140000056</v>
      </c>
      <c r="AB231" s="44"/>
      <c r="AC231" s="40" t="e">
        <f t="shared" si="119"/>
        <v>#DIV/0!</v>
      </c>
      <c r="AD231" s="40" t="e">
        <f t="shared" si="120"/>
        <v>#DIV/0!</v>
      </c>
    </row>
    <row r="232" spans="1:30" x14ac:dyDescent="0.25">
      <c r="A232" s="403"/>
      <c r="B232" s="287"/>
      <c r="C232" s="22"/>
      <c r="D232" s="147"/>
      <c r="E232" s="22"/>
      <c r="F232" s="147">
        <f t="shared" si="100"/>
        <v>12400</v>
      </c>
      <c r="G232" s="288">
        <f t="shared" si="101"/>
        <v>9.0772557580645614</v>
      </c>
      <c r="H232" s="15">
        <f t="shared" si="102"/>
        <v>112557.97140000056</v>
      </c>
      <c r="I232" s="22">
        <f t="shared" si="103"/>
        <v>-112557.97140000056</v>
      </c>
      <c r="J232" s="289">
        <f t="shared" si="104"/>
        <v>-1</v>
      </c>
      <c r="K232" s="22">
        <f t="shared" si="105"/>
        <v>0</v>
      </c>
      <c r="L232" s="22">
        <f t="shared" si="106"/>
        <v>-5</v>
      </c>
      <c r="M232" s="22">
        <f t="shared" si="107"/>
        <v>5</v>
      </c>
      <c r="N232" s="22">
        <f t="shared" si="108"/>
        <v>0</v>
      </c>
      <c r="O232" s="22"/>
      <c r="P232" s="288">
        <f t="shared" si="109"/>
        <v>-9.0772557580645614</v>
      </c>
      <c r="Q232" s="22">
        <f t="shared" si="110"/>
        <v>-5</v>
      </c>
      <c r="R232" s="290"/>
      <c r="S232" s="290">
        <f t="shared" si="111"/>
        <v>-7294.8320000000731</v>
      </c>
      <c r="T232" s="290" t="e">
        <f t="shared" si="112"/>
        <v>#DIV/0!</v>
      </c>
      <c r="U232" s="290" t="e">
        <f t="shared" si="113"/>
        <v>#DIV/0!</v>
      </c>
      <c r="V232" s="22">
        <f t="shared" si="114"/>
        <v>105263.13940000049</v>
      </c>
      <c r="W232" s="288" t="e">
        <f t="shared" si="115"/>
        <v>#DIV/0!</v>
      </c>
      <c r="X232" s="32" t="e">
        <f t="shared" si="116"/>
        <v>#DIV/0!</v>
      </c>
      <c r="Y232" s="32" t="e">
        <f t="shared" si="117"/>
        <v>#DIV/0!</v>
      </c>
      <c r="Z232" s="38" t="e">
        <f t="shared" si="118"/>
        <v>#DIV/0!</v>
      </c>
      <c r="AA232" s="31">
        <f>SUM(L$2:L232)-SUM(AB$2:AB232)</f>
        <v>-112557.97140000056</v>
      </c>
      <c r="AB232" s="44"/>
      <c r="AC232" s="40" t="e">
        <f t="shared" si="119"/>
        <v>#DIV/0!</v>
      </c>
      <c r="AD232" s="40" t="e">
        <f t="shared" si="120"/>
        <v>#DIV/0!</v>
      </c>
    </row>
    <row r="233" spans="1:30" x14ac:dyDescent="0.25">
      <c r="A233" s="403"/>
      <c r="B233" s="287"/>
      <c r="C233" s="22"/>
      <c r="D233" s="147"/>
      <c r="E233" s="22"/>
      <c r="F233" s="147">
        <f t="shared" si="100"/>
        <v>12400</v>
      </c>
      <c r="G233" s="288">
        <f t="shared" si="101"/>
        <v>9.0776589838710127</v>
      </c>
      <c r="H233" s="15">
        <f t="shared" si="102"/>
        <v>112562.97140000056</v>
      </c>
      <c r="I233" s="22">
        <f t="shared" si="103"/>
        <v>-112562.97140000056</v>
      </c>
      <c r="J233" s="289">
        <f t="shared" si="104"/>
        <v>-1</v>
      </c>
      <c r="K233" s="22">
        <f t="shared" si="105"/>
        <v>0</v>
      </c>
      <c r="L233" s="22">
        <f t="shared" si="106"/>
        <v>-5</v>
      </c>
      <c r="M233" s="22">
        <f t="shared" si="107"/>
        <v>5</v>
      </c>
      <c r="N233" s="22">
        <f t="shared" si="108"/>
        <v>0</v>
      </c>
      <c r="O233" s="22"/>
      <c r="P233" s="288">
        <f t="shared" si="109"/>
        <v>-9.0776589838710127</v>
      </c>
      <c r="Q233" s="22">
        <f t="shared" si="110"/>
        <v>-5</v>
      </c>
      <c r="R233" s="290"/>
      <c r="S233" s="290">
        <f t="shared" si="111"/>
        <v>-7299.8320000000731</v>
      </c>
      <c r="T233" s="290" t="e">
        <f t="shared" si="112"/>
        <v>#DIV/0!</v>
      </c>
      <c r="U233" s="290" t="e">
        <f t="shared" si="113"/>
        <v>#DIV/0!</v>
      </c>
      <c r="V233" s="22">
        <f t="shared" si="114"/>
        <v>105263.13940000049</v>
      </c>
      <c r="W233" s="288" t="e">
        <f t="shared" si="115"/>
        <v>#DIV/0!</v>
      </c>
      <c r="X233" s="32" t="e">
        <f t="shared" si="116"/>
        <v>#DIV/0!</v>
      </c>
      <c r="Y233" s="32" t="e">
        <f t="shared" si="117"/>
        <v>#DIV/0!</v>
      </c>
      <c r="Z233" s="38" t="e">
        <f t="shared" si="118"/>
        <v>#DIV/0!</v>
      </c>
      <c r="AA233" s="31">
        <f>SUM(L$2:L233)-SUM(AB$2:AB233)</f>
        <v>-112562.97140000056</v>
      </c>
      <c r="AB233" s="44"/>
      <c r="AC233" s="40" t="e">
        <f t="shared" si="119"/>
        <v>#DIV/0!</v>
      </c>
      <c r="AD233" s="40" t="e">
        <f t="shared" si="120"/>
        <v>#DIV/0!</v>
      </c>
    </row>
    <row r="234" spans="1:30" x14ac:dyDescent="0.25">
      <c r="A234" s="403"/>
      <c r="B234" s="287"/>
      <c r="C234" s="22"/>
      <c r="D234" s="147"/>
      <c r="E234" s="22"/>
      <c r="F234" s="147">
        <f t="shared" si="100"/>
        <v>12400</v>
      </c>
      <c r="G234" s="288">
        <f t="shared" si="101"/>
        <v>9.0780622096774639</v>
      </c>
      <c r="H234" s="15">
        <f t="shared" si="102"/>
        <v>112567.97140000056</v>
      </c>
      <c r="I234" s="22">
        <f t="shared" si="103"/>
        <v>-112567.97140000056</v>
      </c>
      <c r="J234" s="289">
        <f t="shared" si="104"/>
        <v>-1</v>
      </c>
      <c r="K234" s="22">
        <f t="shared" si="105"/>
        <v>0</v>
      </c>
      <c r="L234" s="22">
        <f t="shared" si="106"/>
        <v>-5</v>
      </c>
      <c r="M234" s="22">
        <f t="shared" si="107"/>
        <v>5</v>
      </c>
      <c r="N234" s="22">
        <f t="shared" si="108"/>
        <v>0</v>
      </c>
      <c r="O234" s="22"/>
      <c r="P234" s="288">
        <f t="shared" si="109"/>
        <v>-9.0780622096774639</v>
      </c>
      <c r="Q234" s="22">
        <f t="shared" si="110"/>
        <v>-5</v>
      </c>
      <c r="R234" s="290"/>
      <c r="S234" s="290">
        <f t="shared" si="111"/>
        <v>-7304.8320000000731</v>
      </c>
      <c r="T234" s="290" t="e">
        <f t="shared" si="112"/>
        <v>#DIV/0!</v>
      </c>
      <c r="U234" s="290" t="e">
        <f t="shared" si="113"/>
        <v>#DIV/0!</v>
      </c>
      <c r="V234" s="22">
        <f t="shared" si="114"/>
        <v>105263.13940000049</v>
      </c>
      <c r="W234" s="288" t="e">
        <f t="shared" si="115"/>
        <v>#DIV/0!</v>
      </c>
      <c r="X234" s="32" t="e">
        <f t="shared" si="116"/>
        <v>#DIV/0!</v>
      </c>
      <c r="Y234" s="32" t="e">
        <f t="shared" si="117"/>
        <v>#DIV/0!</v>
      </c>
      <c r="Z234" s="38" t="e">
        <f t="shared" si="118"/>
        <v>#DIV/0!</v>
      </c>
      <c r="AA234" s="31">
        <f>SUM(L$2:L234)-SUM(AB$2:AB234)</f>
        <v>-112567.97140000056</v>
      </c>
      <c r="AB234" s="44"/>
      <c r="AC234" s="40" t="e">
        <f t="shared" si="119"/>
        <v>#DIV/0!</v>
      </c>
      <c r="AD234" s="40" t="e">
        <f t="shared" si="120"/>
        <v>#DIV/0!</v>
      </c>
    </row>
    <row r="235" spans="1:30" x14ac:dyDescent="0.25">
      <c r="A235" s="403"/>
      <c r="B235" s="287"/>
      <c r="C235" s="22"/>
      <c r="D235" s="147"/>
      <c r="E235" s="22"/>
      <c r="F235" s="147">
        <f t="shared" si="100"/>
        <v>12400</v>
      </c>
      <c r="G235" s="288">
        <f t="shared" si="101"/>
        <v>9.0784654354839169</v>
      </c>
      <c r="H235" s="15">
        <f t="shared" si="102"/>
        <v>112572.97140000056</v>
      </c>
      <c r="I235" s="22">
        <f t="shared" si="103"/>
        <v>-112572.97140000056</v>
      </c>
      <c r="J235" s="289">
        <f t="shared" si="104"/>
        <v>-1</v>
      </c>
      <c r="K235" s="22">
        <f t="shared" si="105"/>
        <v>0</v>
      </c>
      <c r="L235" s="22">
        <f t="shared" si="106"/>
        <v>-5</v>
      </c>
      <c r="M235" s="22">
        <f t="shared" si="107"/>
        <v>5</v>
      </c>
      <c r="N235" s="22">
        <f t="shared" si="108"/>
        <v>0</v>
      </c>
      <c r="O235" s="22"/>
      <c r="P235" s="288">
        <f t="shared" si="109"/>
        <v>-9.0784654354839169</v>
      </c>
      <c r="Q235" s="22">
        <f t="shared" si="110"/>
        <v>-5</v>
      </c>
      <c r="R235" s="290"/>
      <c r="S235" s="290">
        <f t="shared" si="111"/>
        <v>-7309.8320000000731</v>
      </c>
      <c r="T235" s="290" t="e">
        <f t="shared" si="112"/>
        <v>#DIV/0!</v>
      </c>
      <c r="U235" s="290" t="e">
        <f t="shared" si="113"/>
        <v>#DIV/0!</v>
      </c>
      <c r="V235" s="22">
        <f t="shared" si="114"/>
        <v>105263.13940000049</v>
      </c>
      <c r="W235" s="288" t="e">
        <f t="shared" si="115"/>
        <v>#DIV/0!</v>
      </c>
      <c r="X235" s="32" t="e">
        <f t="shared" si="116"/>
        <v>#DIV/0!</v>
      </c>
      <c r="Y235" s="32" t="e">
        <f t="shared" si="117"/>
        <v>#DIV/0!</v>
      </c>
      <c r="Z235" s="38" t="e">
        <f t="shared" si="118"/>
        <v>#DIV/0!</v>
      </c>
      <c r="AA235" s="31">
        <f>SUM(L$2:L235)-SUM(AB$2:AB235)</f>
        <v>-112572.97140000056</v>
      </c>
      <c r="AB235" s="44"/>
      <c r="AC235" s="40" t="e">
        <f t="shared" si="119"/>
        <v>#DIV/0!</v>
      </c>
      <c r="AD235" s="40" t="e">
        <f t="shared" si="120"/>
        <v>#DIV/0!</v>
      </c>
    </row>
    <row r="236" spans="1:30" x14ac:dyDescent="0.25">
      <c r="A236" s="403"/>
      <c r="B236" s="287"/>
      <c r="C236" s="22"/>
      <c r="D236" s="147"/>
      <c r="E236" s="22"/>
      <c r="F236" s="147">
        <f t="shared" si="100"/>
        <v>12400</v>
      </c>
      <c r="G236" s="288">
        <f t="shared" si="101"/>
        <v>9.0788686612903682</v>
      </c>
      <c r="H236" s="15">
        <f t="shared" si="102"/>
        <v>112577.97140000056</v>
      </c>
      <c r="I236" s="22">
        <f t="shared" si="103"/>
        <v>-112577.97140000056</v>
      </c>
      <c r="J236" s="289">
        <f t="shared" si="104"/>
        <v>-1</v>
      </c>
      <c r="K236" s="22">
        <f t="shared" si="105"/>
        <v>0</v>
      </c>
      <c r="L236" s="22">
        <f t="shared" si="106"/>
        <v>-5</v>
      </c>
      <c r="M236" s="22">
        <f t="shared" si="107"/>
        <v>5</v>
      </c>
      <c r="N236" s="22">
        <f t="shared" si="108"/>
        <v>0</v>
      </c>
      <c r="O236" s="22"/>
      <c r="P236" s="288">
        <f t="shared" si="109"/>
        <v>-9.0788686612903682</v>
      </c>
      <c r="Q236" s="22">
        <f t="shared" si="110"/>
        <v>-5</v>
      </c>
      <c r="R236" s="290"/>
      <c r="S236" s="290">
        <f t="shared" si="111"/>
        <v>-7314.8320000000731</v>
      </c>
      <c r="T236" s="290" t="e">
        <f t="shared" si="112"/>
        <v>#DIV/0!</v>
      </c>
      <c r="U236" s="290" t="e">
        <f t="shared" si="113"/>
        <v>#DIV/0!</v>
      </c>
      <c r="V236" s="22">
        <f t="shared" si="114"/>
        <v>105263.13940000049</v>
      </c>
      <c r="W236" s="288" t="e">
        <f t="shared" si="115"/>
        <v>#DIV/0!</v>
      </c>
      <c r="X236" s="32" t="e">
        <f t="shared" si="116"/>
        <v>#DIV/0!</v>
      </c>
      <c r="Y236" s="32" t="e">
        <f t="shared" si="117"/>
        <v>#DIV/0!</v>
      </c>
      <c r="Z236" s="38" t="e">
        <f t="shared" si="118"/>
        <v>#DIV/0!</v>
      </c>
      <c r="AA236" s="31">
        <f>SUM(L$2:L236)-SUM(AB$2:AB236)</f>
        <v>-112577.97140000056</v>
      </c>
      <c r="AB236" s="44"/>
      <c r="AC236" s="40" t="e">
        <f t="shared" si="119"/>
        <v>#DIV/0!</v>
      </c>
      <c r="AD236" s="40" t="e">
        <f t="shared" si="120"/>
        <v>#DIV/0!</v>
      </c>
    </row>
    <row r="237" spans="1:30" x14ac:dyDescent="0.25">
      <c r="A237" s="403"/>
      <c r="B237" s="287"/>
      <c r="C237" s="22"/>
      <c r="D237" s="147"/>
      <c r="E237" s="22"/>
      <c r="F237" s="147">
        <f t="shared" si="100"/>
        <v>12400</v>
      </c>
      <c r="G237" s="288">
        <f t="shared" si="101"/>
        <v>9.0792718870968194</v>
      </c>
      <c r="H237" s="15">
        <f t="shared" si="102"/>
        <v>112582.97140000056</v>
      </c>
      <c r="I237" s="22">
        <f t="shared" si="103"/>
        <v>-112582.97140000056</v>
      </c>
      <c r="J237" s="289">
        <f t="shared" si="104"/>
        <v>-1</v>
      </c>
      <c r="K237" s="22">
        <f t="shared" si="105"/>
        <v>0</v>
      </c>
      <c r="L237" s="22">
        <f t="shared" si="106"/>
        <v>-5</v>
      </c>
      <c r="M237" s="22">
        <f t="shared" si="107"/>
        <v>5</v>
      </c>
      <c r="N237" s="22">
        <f t="shared" si="108"/>
        <v>0</v>
      </c>
      <c r="O237" s="22"/>
      <c r="P237" s="288">
        <f t="shared" si="109"/>
        <v>-9.0792718870968194</v>
      </c>
      <c r="Q237" s="22">
        <f t="shared" si="110"/>
        <v>-5</v>
      </c>
      <c r="R237" s="290"/>
      <c r="S237" s="290">
        <f t="shared" si="111"/>
        <v>-7319.8320000000731</v>
      </c>
      <c r="T237" s="290" t="e">
        <f t="shared" si="112"/>
        <v>#DIV/0!</v>
      </c>
      <c r="U237" s="290" t="e">
        <f t="shared" si="113"/>
        <v>#DIV/0!</v>
      </c>
      <c r="V237" s="22">
        <f t="shared" si="114"/>
        <v>105263.13940000049</v>
      </c>
      <c r="W237" s="288" t="e">
        <f t="shared" si="115"/>
        <v>#DIV/0!</v>
      </c>
      <c r="X237" s="32" t="e">
        <f t="shared" si="116"/>
        <v>#DIV/0!</v>
      </c>
      <c r="Y237" s="32" t="e">
        <f t="shared" si="117"/>
        <v>#DIV/0!</v>
      </c>
      <c r="Z237" s="38" t="e">
        <f t="shared" si="118"/>
        <v>#DIV/0!</v>
      </c>
      <c r="AA237" s="31">
        <f>SUM(L$2:L237)-SUM(AB$2:AB237)</f>
        <v>-112582.97140000056</v>
      </c>
      <c r="AB237" s="44"/>
      <c r="AC237" s="40" t="e">
        <f t="shared" si="119"/>
        <v>#DIV/0!</v>
      </c>
      <c r="AD237" s="40" t="e">
        <f t="shared" si="120"/>
        <v>#DIV/0!</v>
      </c>
    </row>
    <row r="238" spans="1:30" x14ac:dyDescent="0.25">
      <c r="A238" s="403"/>
      <c r="B238" s="287"/>
      <c r="C238" s="22"/>
      <c r="D238" s="147"/>
      <c r="E238" s="22"/>
      <c r="F238" s="147">
        <f t="shared" si="100"/>
        <v>12400</v>
      </c>
      <c r="G238" s="288">
        <f t="shared" si="101"/>
        <v>9.0796751129032707</v>
      </c>
      <c r="H238" s="15">
        <f t="shared" si="102"/>
        <v>112587.97140000056</v>
      </c>
      <c r="I238" s="22">
        <f t="shared" si="103"/>
        <v>-112587.97140000056</v>
      </c>
      <c r="J238" s="289">
        <f t="shared" si="104"/>
        <v>-1</v>
      </c>
      <c r="K238" s="22">
        <f t="shared" si="105"/>
        <v>0</v>
      </c>
      <c r="L238" s="22">
        <f t="shared" si="106"/>
        <v>-5</v>
      </c>
      <c r="M238" s="22">
        <f t="shared" si="107"/>
        <v>5</v>
      </c>
      <c r="N238" s="22">
        <f t="shared" si="108"/>
        <v>0</v>
      </c>
      <c r="O238" s="22"/>
      <c r="P238" s="288">
        <f t="shared" si="109"/>
        <v>-9.0796751129032707</v>
      </c>
      <c r="Q238" s="22">
        <f t="shared" si="110"/>
        <v>-5</v>
      </c>
      <c r="R238" s="290"/>
      <c r="S238" s="290">
        <f t="shared" si="111"/>
        <v>-7324.8320000000731</v>
      </c>
      <c r="T238" s="290" t="e">
        <f t="shared" si="112"/>
        <v>#DIV/0!</v>
      </c>
      <c r="U238" s="290" t="e">
        <f t="shared" si="113"/>
        <v>#DIV/0!</v>
      </c>
      <c r="V238" s="22">
        <f t="shared" si="114"/>
        <v>105263.13940000049</v>
      </c>
      <c r="W238" s="288" t="e">
        <f t="shared" si="115"/>
        <v>#DIV/0!</v>
      </c>
      <c r="X238" s="32" t="e">
        <f t="shared" si="116"/>
        <v>#DIV/0!</v>
      </c>
      <c r="Y238" s="32" t="e">
        <f t="shared" si="117"/>
        <v>#DIV/0!</v>
      </c>
      <c r="Z238" s="38" t="e">
        <f t="shared" si="118"/>
        <v>#DIV/0!</v>
      </c>
      <c r="AA238" s="31">
        <f>SUM(L$2:L238)-SUM(AB$2:AB238)</f>
        <v>-112587.97140000056</v>
      </c>
      <c r="AB238" s="44"/>
      <c r="AC238" s="40" t="e">
        <f t="shared" si="119"/>
        <v>#DIV/0!</v>
      </c>
      <c r="AD238" s="40" t="e">
        <f t="shared" si="120"/>
        <v>#DIV/0!</v>
      </c>
    </row>
    <row r="239" spans="1:30" x14ac:dyDescent="0.25">
      <c r="A239" s="403"/>
      <c r="B239" s="287"/>
      <c r="C239" s="22"/>
      <c r="D239" s="147"/>
      <c r="E239" s="22"/>
      <c r="F239" s="147">
        <f t="shared" si="100"/>
        <v>12400</v>
      </c>
      <c r="G239" s="288">
        <f t="shared" si="101"/>
        <v>9.0800783387097219</v>
      </c>
      <c r="H239" s="15">
        <f t="shared" si="102"/>
        <v>112592.97140000056</v>
      </c>
      <c r="I239" s="22">
        <f t="shared" si="103"/>
        <v>-112592.97140000056</v>
      </c>
      <c r="J239" s="289">
        <f t="shared" si="104"/>
        <v>-1</v>
      </c>
      <c r="K239" s="22">
        <f t="shared" si="105"/>
        <v>0</v>
      </c>
      <c r="L239" s="22">
        <f t="shared" si="106"/>
        <v>-5</v>
      </c>
      <c r="M239" s="22">
        <f t="shared" si="107"/>
        <v>5</v>
      </c>
      <c r="N239" s="22">
        <f t="shared" si="108"/>
        <v>0</v>
      </c>
      <c r="O239" s="22"/>
      <c r="P239" s="288">
        <f t="shared" si="109"/>
        <v>-9.0800783387097219</v>
      </c>
      <c r="Q239" s="22">
        <f t="shared" si="110"/>
        <v>-5</v>
      </c>
      <c r="R239" s="290"/>
      <c r="S239" s="290">
        <f t="shared" si="111"/>
        <v>-7329.8320000000731</v>
      </c>
      <c r="T239" s="290" t="e">
        <f t="shared" si="112"/>
        <v>#DIV/0!</v>
      </c>
      <c r="U239" s="290" t="e">
        <f t="shared" si="113"/>
        <v>#DIV/0!</v>
      </c>
      <c r="V239" s="22">
        <f t="shared" si="114"/>
        <v>105263.13940000049</v>
      </c>
      <c r="W239" s="288" t="e">
        <f t="shared" si="115"/>
        <v>#DIV/0!</v>
      </c>
      <c r="X239" s="32" t="e">
        <f t="shared" si="116"/>
        <v>#DIV/0!</v>
      </c>
      <c r="Y239" s="32" t="e">
        <f t="shared" si="117"/>
        <v>#DIV/0!</v>
      </c>
      <c r="Z239" s="38" t="e">
        <f t="shared" si="118"/>
        <v>#DIV/0!</v>
      </c>
      <c r="AA239" s="31">
        <f>SUM(L$2:L239)-SUM(AB$2:AB239)</f>
        <v>-112592.97140000056</v>
      </c>
      <c r="AB239" s="44"/>
      <c r="AC239" s="40" t="e">
        <f t="shared" si="119"/>
        <v>#DIV/0!</v>
      </c>
      <c r="AD239" s="40" t="e">
        <f t="shared" si="120"/>
        <v>#DIV/0!</v>
      </c>
    </row>
    <row r="240" spans="1:30" x14ac:dyDescent="0.25">
      <c r="A240" s="403"/>
      <c r="B240" s="287"/>
      <c r="C240" s="22"/>
      <c r="D240" s="147"/>
      <c r="E240" s="22"/>
      <c r="F240" s="147">
        <f t="shared" si="100"/>
        <v>12400</v>
      </c>
      <c r="G240" s="288">
        <f t="shared" si="101"/>
        <v>9.0804815645161749</v>
      </c>
      <c r="H240" s="15">
        <f t="shared" si="102"/>
        <v>112597.97140000056</v>
      </c>
      <c r="I240" s="22">
        <f t="shared" si="103"/>
        <v>-112597.97140000056</v>
      </c>
      <c r="J240" s="289">
        <f t="shared" si="104"/>
        <v>-1</v>
      </c>
      <c r="K240" s="22">
        <f t="shared" si="105"/>
        <v>0</v>
      </c>
      <c r="L240" s="22">
        <f t="shared" si="106"/>
        <v>-5</v>
      </c>
      <c r="M240" s="22">
        <f t="shared" si="107"/>
        <v>5</v>
      </c>
      <c r="N240" s="22">
        <f t="shared" si="108"/>
        <v>0</v>
      </c>
      <c r="O240" s="22"/>
      <c r="P240" s="288">
        <f t="shared" si="109"/>
        <v>-9.0804815645161749</v>
      </c>
      <c r="Q240" s="22">
        <f t="shared" si="110"/>
        <v>-5</v>
      </c>
      <c r="R240" s="290"/>
      <c r="S240" s="290">
        <f t="shared" si="111"/>
        <v>-7334.8320000000731</v>
      </c>
      <c r="T240" s="290" t="e">
        <f t="shared" si="112"/>
        <v>#DIV/0!</v>
      </c>
      <c r="U240" s="290" t="e">
        <f t="shared" si="113"/>
        <v>#DIV/0!</v>
      </c>
      <c r="V240" s="22">
        <f t="shared" si="114"/>
        <v>105263.13940000049</v>
      </c>
      <c r="W240" s="288" t="e">
        <f t="shared" si="115"/>
        <v>#DIV/0!</v>
      </c>
      <c r="X240" s="32" t="e">
        <f t="shared" si="116"/>
        <v>#DIV/0!</v>
      </c>
      <c r="Y240" s="32" t="e">
        <f t="shared" si="117"/>
        <v>#DIV/0!</v>
      </c>
      <c r="Z240" s="38" t="e">
        <f t="shared" si="118"/>
        <v>#DIV/0!</v>
      </c>
      <c r="AA240" s="31">
        <f>SUM(L$2:L240)-SUM(AB$2:AB240)</f>
        <v>-112597.97140000056</v>
      </c>
      <c r="AB240" s="44"/>
      <c r="AC240" s="40" t="e">
        <f t="shared" si="119"/>
        <v>#DIV/0!</v>
      </c>
      <c r="AD240" s="40" t="e">
        <f t="shared" si="120"/>
        <v>#DIV/0!</v>
      </c>
    </row>
    <row r="241" spans="1:30" x14ac:dyDescent="0.25">
      <c r="A241" s="403"/>
      <c r="B241" s="287"/>
      <c r="C241" s="22"/>
      <c r="D241" s="147"/>
      <c r="E241" s="22"/>
      <c r="F241" s="147">
        <f t="shared" si="100"/>
        <v>12400</v>
      </c>
      <c r="G241" s="288">
        <f t="shared" si="101"/>
        <v>9.0808847903226262</v>
      </c>
      <c r="H241" s="15">
        <f t="shared" si="102"/>
        <v>112602.97140000056</v>
      </c>
      <c r="I241" s="22">
        <f t="shared" si="103"/>
        <v>-112602.97140000056</v>
      </c>
      <c r="J241" s="289">
        <f t="shared" si="104"/>
        <v>-1</v>
      </c>
      <c r="K241" s="22">
        <f t="shared" si="105"/>
        <v>0</v>
      </c>
      <c r="L241" s="22">
        <f t="shared" si="106"/>
        <v>-5</v>
      </c>
      <c r="M241" s="22">
        <f t="shared" si="107"/>
        <v>5</v>
      </c>
      <c r="N241" s="22">
        <f t="shared" si="108"/>
        <v>0</v>
      </c>
      <c r="O241" s="22"/>
      <c r="P241" s="288">
        <f t="shared" si="109"/>
        <v>-9.0808847903226262</v>
      </c>
      <c r="Q241" s="22">
        <f t="shared" si="110"/>
        <v>-5</v>
      </c>
      <c r="R241" s="290"/>
      <c r="S241" s="290">
        <f t="shared" si="111"/>
        <v>-7339.8320000000731</v>
      </c>
      <c r="T241" s="290" t="e">
        <f t="shared" si="112"/>
        <v>#DIV/0!</v>
      </c>
      <c r="U241" s="290" t="e">
        <f t="shared" si="113"/>
        <v>#DIV/0!</v>
      </c>
      <c r="V241" s="22">
        <f t="shared" si="114"/>
        <v>105263.13940000049</v>
      </c>
      <c r="W241" s="288" t="e">
        <f t="shared" si="115"/>
        <v>#DIV/0!</v>
      </c>
      <c r="X241" s="32" t="e">
        <f t="shared" si="116"/>
        <v>#DIV/0!</v>
      </c>
      <c r="Y241" s="32" t="e">
        <f t="shared" si="117"/>
        <v>#DIV/0!</v>
      </c>
      <c r="Z241" s="38" t="e">
        <f t="shared" si="118"/>
        <v>#DIV/0!</v>
      </c>
      <c r="AA241" s="31">
        <f>SUM(L$2:L241)-SUM(AB$2:AB241)</f>
        <v>-112602.97140000056</v>
      </c>
      <c r="AB241" s="44"/>
      <c r="AC241" s="40" t="e">
        <f t="shared" si="119"/>
        <v>#DIV/0!</v>
      </c>
      <c r="AD241" s="40" t="e">
        <f t="shared" si="120"/>
        <v>#DIV/0!</v>
      </c>
    </row>
    <row r="242" spans="1:30" x14ac:dyDescent="0.25">
      <c r="A242" s="403"/>
      <c r="B242" s="287"/>
      <c r="C242" s="22"/>
      <c r="D242" s="147"/>
      <c r="E242" s="22"/>
      <c r="F242" s="147">
        <f t="shared" si="100"/>
        <v>12400</v>
      </c>
      <c r="G242" s="288">
        <f t="shared" si="101"/>
        <v>9.0812880161290774</v>
      </c>
      <c r="H242" s="15">
        <f t="shared" si="102"/>
        <v>112607.97140000056</v>
      </c>
      <c r="I242" s="22">
        <f t="shared" si="103"/>
        <v>-112607.97140000056</v>
      </c>
      <c r="J242" s="289">
        <f t="shared" si="104"/>
        <v>-1</v>
      </c>
      <c r="K242" s="22">
        <f t="shared" si="105"/>
        <v>0</v>
      </c>
      <c r="L242" s="22">
        <f t="shared" si="106"/>
        <v>-5</v>
      </c>
      <c r="M242" s="22">
        <f t="shared" si="107"/>
        <v>5</v>
      </c>
      <c r="N242" s="22">
        <f t="shared" si="108"/>
        <v>0</v>
      </c>
      <c r="O242" s="22"/>
      <c r="P242" s="288">
        <f t="shared" si="109"/>
        <v>-9.0812880161290774</v>
      </c>
      <c r="Q242" s="22">
        <f t="shared" si="110"/>
        <v>-5</v>
      </c>
      <c r="R242" s="290"/>
      <c r="S242" s="290">
        <f t="shared" si="111"/>
        <v>-7344.8320000000731</v>
      </c>
      <c r="T242" s="290" t="e">
        <f t="shared" si="112"/>
        <v>#DIV/0!</v>
      </c>
      <c r="U242" s="290" t="e">
        <f t="shared" si="113"/>
        <v>#DIV/0!</v>
      </c>
      <c r="V242" s="22">
        <f t="shared" si="114"/>
        <v>105263.13940000049</v>
      </c>
      <c r="W242" s="288" t="e">
        <f t="shared" si="115"/>
        <v>#DIV/0!</v>
      </c>
      <c r="X242" s="32" t="e">
        <f t="shared" si="116"/>
        <v>#DIV/0!</v>
      </c>
      <c r="Y242" s="32" t="e">
        <f t="shared" si="117"/>
        <v>#DIV/0!</v>
      </c>
      <c r="Z242" s="38" t="e">
        <f t="shared" si="118"/>
        <v>#DIV/0!</v>
      </c>
      <c r="AA242" s="31">
        <f>SUM(L$2:L242)-SUM(AB$2:AB242)</f>
        <v>-112607.97140000056</v>
      </c>
      <c r="AB242" s="44"/>
      <c r="AC242" s="40" t="e">
        <f t="shared" si="119"/>
        <v>#DIV/0!</v>
      </c>
      <c r="AD242" s="40" t="e">
        <f t="shared" si="120"/>
        <v>#DIV/0!</v>
      </c>
    </row>
    <row r="243" spans="1:30" x14ac:dyDescent="0.25">
      <c r="A243" s="403"/>
      <c r="B243" s="287"/>
      <c r="C243" s="22"/>
      <c r="D243" s="147"/>
      <c r="E243" s="22"/>
      <c r="F243" s="147">
        <f t="shared" si="100"/>
        <v>12400</v>
      </c>
      <c r="G243" s="288">
        <f t="shared" si="101"/>
        <v>9.0816912419355287</v>
      </c>
      <c r="H243" s="15">
        <f t="shared" si="102"/>
        <v>112612.97140000056</v>
      </c>
      <c r="I243" s="22">
        <f t="shared" si="103"/>
        <v>-112612.97140000056</v>
      </c>
      <c r="J243" s="289">
        <f t="shared" si="104"/>
        <v>-1</v>
      </c>
      <c r="K243" s="22">
        <f t="shared" si="105"/>
        <v>0</v>
      </c>
      <c r="L243" s="22">
        <f t="shared" si="106"/>
        <v>-5</v>
      </c>
      <c r="M243" s="22">
        <f t="shared" si="107"/>
        <v>5</v>
      </c>
      <c r="N243" s="22">
        <f t="shared" si="108"/>
        <v>0</v>
      </c>
      <c r="O243" s="22"/>
      <c r="P243" s="288">
        <f t="shared" si="109"/>
        <v>-9.0816912419355287</v>
      </c>
      <c r="Q243" s="22">
        <f t="shared" si="110"/>
        <v>-5</v>
      </c>
      <c r="R243" s="290"/>
      <c r="S243" s="290">
        <f t="shared" si="111"/>
        <v>-7349.8320000000731</v>
      </c>
      <c r="T243" s="290" t="e">
        <f t="shared" si="112"/>
        <v>#DIV/0!</v>
      </c>
      <c r="U243" s="290" t="e">
        <f t="shared" si="113"/>
        <v>#DIV/0!</v>
      </c>
      <c r="V243" s="22">
        <f t="shared" si="114"/>
        <v>105263.13940000049</v>
      </c>
      <c r="W243" s="288" t="e">
        <f t="shared" si="115"/>
        <v>#DIV/0!</v>
      </c>
      <c r="X243" s="32" t="e">
        <f t="shared" si="116"/>
        <v>#DIV/0!</v>
      </c>
      <c r="Y243" s="32" t="e">
        <f t="shared" si="117"/>
        <v>#DIV/0!</v>
      </c>
      <c r="Z243" s="38" t="e">
        <f t="shared" si="118"/>
        <v>#DIV/0!</v>
      </c>
      <c r="AA243" s="31">
        <f>SUM(L$2:L243)-SUM(AB$2:AB243)</f>
        <v>-112612.97140000056</v>
      </c>
      <c r="AB243" s="44"/>
      <c r="AC243" s="40" t="e">
        <f t="shared" si="119"/>
        <v>#DIV/0!</v>
      </c>
      <c r="AD243" s="40" t="e">
        <f t="shared" si="120"/>
        <v>#DIV/0!</v>
      </c>
    </row>
    <row r="244" spans="1:30" x14ac:dyDescent="0.25">
      <c r="A244" s="403"/>
      <c r="B244" s="287"/>
      <c r="C244" s="22"/>
      <c r="D244" s="147"/>
      <c r="E244" s="22"/>
      <c r="F244" s="147">
        <f t="shared" si="100"/>
        <v>12400</v>
      </c>
      <c r="G244" s="288">
        <f t="shared" si="101"/>
        <v>9.0820944677419817</v>
      </c>
      <c r="H244" s="15">
        <f t="shared" si="102"/>
        <v>112617.97140000056</v>
      </c>
      <c r="I244" s="22">
        <f t="shared" si="103"/>
        <v>-112617.97140000056</v>
      </c>
      <c r="J244" s="289">
        <f t="shared" si="104"/>
        <v>-1</v>
      </c>
      <c r="K244" s="22">
        <f t="shared" si="105"/>
        <v>0</v>
      </c>
      <c r="L244" s="22">
        <f t="shared" si="106"/>
        <v>-5</v>
      </c>
      <c r="M244" s="22">
        <f t="shared" si="107"/>
        <v>5</v>
      </c>
      <c r="N244" s="22">
        <f t="shared" si="108"/>
        <v>0</v>
      </c>
      <c r="O244" s="22"/>
      <c r="P244" s="288">
        <f t="shared" si="109"/>
        <v>-9.0820944677419817</v>
      </c>
      <c r="Q244" s="22">
        <f t="shared" si="110"/>
        <v>-5</v>
      </c>
      <c r="R244" s="290"/>
      <c r="S244" s="290">
        <f t="shared" si="111"/>
        <v>-7354.8320000000731</v>
      </c>
      <c r="T244" s="290" t="e">
        <f t="shared" si="112"/>
        <v>#DIV/0!</v>
      </c>
      <c r="U244" s="290" t="e">
        <f t="shared" si="113"/>
        <v>#DIV/0!</v>
      </c>
      <c r="V244" s="22">
        <f t="shared" si="114"/>
        <v>105263.13940000049</v>
      </c>
      <c r="W244" s="288" t="e">
        <f t="shared" si="115"/>
        <v>#DIV/0!</v>
      </c>
      <c r="X244" s="32" t="e">
        <f t="shared" si="116"/>
        <v>#DIV/0!</v>
      </c>
      <c r="Y244" s="32" t="e">
        <f t="shared" si="117"/>
        <v>#DIV/0!</v>
      </c>
      <c r="Z244" s="38" t="e">
        <f t="shared" si="118"/>
        <v>#DIV/0!</v>
      </c>
      <c r="AA244" s="31">
        <f>SUM(L$2:L244)-SUM(AB$2:AB244)</f>
        <v>-112617.97140000056</v>
      </c>
      <c r="AB244" s="44"/>
      <c r="AC244" s="40" t="e">
        <f t="shared" si="119"/>
        <v>#DIV/0!</v>
      </c>
      <c r="AD244" s="40" t="e">
        <f t="shared" si="120"/>
        <v>#DIV/0!</v>
      </c>
    </row>
    <row r="245" spans="1:30" x14ac:dyDescent="0.25">
      <c r="A245" s="403"/>
      <c r="B245" s="287"/>
      <c r="C245" s="22"/>
      <c r="D245" s="147"/>
      <c r="E245" s="22"/>
      <c r="F245" s="147">
        <f t="shared" si="100"/>
        <v>12400</v>
      </c>
      <c r="G245" s="288">
        <f t="shared" si="101"/>
        <v>9.0824976935484329</v>
      </c>
      <c r="H245" s="15">
        <f t="shared" si="102"/>
        <v>112622.97140000056</v>
      </c>
      <c r="I245" s="22">
        <f t="shared" si="103"/>
        <v>-112622.97140000056</v>
      </c>
      <c r="J245" s="289">
        <f t="shared" si="104"/>
        <v>-1</v>
      </c>
      <c r="K245" s="22">
        <f t="shared" si="105"/>
        <v>0</v>
      </c>
      <c r="L245" s="22">
        <f t="shared" si="106"/>
        <v>-5</v>
      </c>
      <c r="M245" s="22">
        <f t="shared" si="107"/>
        <v>5</v>
      </c>
      <c r="N245" s="22">
        <f t="shared" si="108"/>
        <v>0</v>
      </c>
      <c r="O245" s="22"/>
      <c r="P245" s="288">
        <f t="shared" si="109"/>
        <v>-9.0824976935484329</v>
      </c>
      <c r="Q245" s="22">
        <f t="shared" si="110"/>
        <v>-5</v>
      </c>
      <c r="R245" s="290"/>
      <c r="S245" s="290">
        <f t="shared" si="111"/>
        <v>-7359.8320000000731</v>
      </c>
      <c r="T245" s="290" t="e">
        <f t="shared" si="112"/>
        <v>#DIV/0!</v>
      </c>
      <c r="U245" s="290" t="e">
        <f t="shared" si="113"/>
        <v>#DIV/0!</v>
      </c>
      <c r="V245" s="22">
        <f t="shared" si="114"/>
        <v>105263.13940000049</v>
      </c>
      <c r="W245" s="288" t="e">
        <f t="shared" si="115"/>
        <v>#DIV/0!</v>
      </c>
      <c r="X245" s="32" t="e">
        <f t="shared" si="116"/>
        <v>#DIV/0!</v>
      </c>
      <c r="Y245" s="32" t="e">
        <f t="shared" si="117"/>
        <v>#DIV/0!</v>
      </c>
      <c r="Z245" s="38" t="e">
        <f t="shared" si="118"/>
        <v>#DIV/0!</v>
      </c>
      <c r="AA245" s="31">
        <f>SUM(L$2:L245)-SUM(AB$2:AB245)</f>
        <v>-112622.97140000056</v>
      </c>
      <c r="AB245" s="44"/>
      <c r="AC245" s="40" t="e">
        <f t="shared" si="119"/>
        <v>#DIV/0!</v>
      </c>
      <c r="AD245" s="40" t="e">
        <f t="shared" si="120"/>
        <v>#DIV/0!</v>
      </c>
    </row>
    <row r="246" spans="1:30" x14ac:dyDescent="0.25">
      <c r="A246" s="403"/>
      <c r="B246" s="287"/>
      <c r="C246" s="22"/>
      <c r="D246" s="147"/>
      <c r="E246" s="22"/>
      <c r="F246" s="147">
        <f t="shared" si="100"/>
        <v>12400</v>
      </c>
      <c r="G246" s="288">
        <f t="shared" si="101"/>
        <v>9.0829009193548842</v>
      </c>
      <c r="H246" s="15">
        <f t="shared" si="102"/>
        <v>112627.97140000056</v>
      </c>
      <c r="I246" s="22">
        <f t="shared" si="103"/>
        <v>-112627.97140000056</v>
      </c>
      <c r="J246" s="289">
        <f t="shared" si="104"/>
        <v>-1</v>
      </c>
      <c r="K246" s="22">
        <f t="shared" si="105"/>
        <v>0</v>
      </c>
      <c r="L246" s="22">
        <f t="shared" si="106"/>
        <v>-5</v>
      </c>
      <c r="M246" s="22">
        <f t="shared" si="107"/>
        <v>5</v>
      </c>
      <c r="N246" s="22">
        <f t="shared" si="108"/>
        <v>0</v>
      </c>
      <c r="O246" s="22"/>
      <c r="P246" s="288">
        <f t="shared" si="109"/>
        <v>-9.0829009193548842</v>
      </c>
      <c r="Q246" s="22">
        <f t="shared" si="110"/>
        <v>-5</v>
      </c>
      <c r="R246" s="290"/>
      <c r="S246" s="290">
        <f t="shared" si="111"/>
        <v>-7364.8320000000731</v>
      </c>
      <c r="T246" s="290" t="e">
        <f t="shared" si="112"/>
        <v>#DIV/0!</v>
      </c>
      <c r="U246" s="290" t="e">
        <f t="shared" si="113"/>
        <v>#DIV/0!</v>
      </c>
      <c r="V246" s="22">
        <f t="shared" si="114"/>
        <v>105263.13940000049</v>
      </c>
      <c r="W246" s="288" t="e">
        <f t="shared" si="115"/>
        <v>#DIV/0!</v>
      </c>
      <c r="X246" s="32" t="e">
        <f t="shared" si="116"/>
        <v>#DIV/0!</v>
      </c>
      <c r="Y246" s="32" t="e">
        <f t="shared" si="117"/>
        <v>#DIV/0!</v>
      </c>
      <c r="Z246" s="38" t="e">
        <f t="shared" si="118"/>
        <v>#DIV/0!</v>
      </c>
      <c r="AA246" s="31">
        <f>SUM(L$2:L246)-SUM(AB$2:AB246)</f>
        <v>-112627.97140000056</v>
      </c>
      <c r="AB246" s="44"/>
      <c r="AC246" s="40" t="e">
        <f t="shared" si="119"/>
        <v>#DIV/0!</v>
      </c>
      <c r="AD246" s="40" t="e">
        <f t="shared" si="120"/>
        <v>#DIV/0!</v>
      </c>
    </row>
    <row r="247" spans="1:30" x14ac:dyDescent="0.25">
      <c r="A247" s="403"/>
      <c r="B247" s="287"/>
      <c r="C247" s="22"/>
      <c r="D247" s="147"/>
      <c r="E247" s="22"/>
      <c r="F247" s="147">
        <f t="shared" si="100"/>
        <v>12400</v>
      </c>
      <c r="G247" s="288">
        <f t="shared" si="101"/>
        <v>9.0833041451613354</v>
      </c>
      <c r="H247" s="15">
        <f t="shared" si="102"/>
        <v>112632.97140000056</v>
      </c>
      <c r="I247" s="22">
        <f t="shared" si="103"/>
        <v>-112632.97140000056</v>
      </c>
      <c r="J247" s="289">
        <f t="shared" si="104"/>
        <v>-1</v>
      </c>
      <c r="K247" s="22">
        <f t="shared" si="105"/>
        <v>0</v>
      </c>
      <c r="L247" s="22">
        <f t="shared" si="106"/>
        <v>-5</v>
      </c>
      <c r="M247" s="22">
        <f t="shared" si="107"/>
        <v>5</v>
      </c>
      <c r="N247" s="22">
        <f t="shared" si="108"/>
        <v>0</v>
      </c>
      <c r="O247" s="22"/>
      <c r="P247" s="288">
        <f t="shared" si="109"/>
        <v>-9.0833041451613354</v>
      </c>
      <c r="Q247" s="22">
        <f t="shared" si="110"/>
        <v>-5</v>
      </c>
      <c r="R247" s="290"/>
      <c r="S247" s="290">
        <f t="shared" si="111"/>
        <v>-7369.8320000000731</v>
      </c>
      <c r="T247" s="290" t="e">
        <f t="shared" si="112"/>
        <v>#DIV/0!</v>
      </c>
      <c r="U247" s="290" t="e">
        <f t="shared" si="113"/>
        <v>#DIV/0!</v>
      </c>
      <c r="V247" s="22">
        <f t="shared" si="114"/>
        <v>105263.13940000049</v>
      </c>
      <c r="W247" s="288" t="e">
        <f t="shared" si="115"/>
        <v>#DIV/0!</v>
      </c>
      <c r="X247" s="32" t="e">
        <f t="shared" si="116"/>
        <v>#DIV/0!</v>
      </c>
      <c r="Y247" s="32" t="e">
        <f t="shared" si="117"/>
        <v>#DIV/0!</v>
      </c>
      <c r="Z247" s="38" t="e">
        <f t="shared" si="118"/>
        <v>#DIV/0!</v>
      </c>
      <c r="AA247" s="31">
        <f>SUM(L$2:L247)-SUM(AB$2:AB247)</f>
        <v>-112632.97140000056</v>
      </c>
      <c r="AB247" s="44"/>
      <c r="AC247" s="40" t="e">
        <f t="shared" si="119"/>
        <v>#DIV/0!</v>
      </c>
      <c r="AD247" s="40" t="e">
        <f t="shared" si="120"/>
        <v>#DIV/0!</v>
      </c>
    </row>
    <row r="248" spans="1:30" x14ac:dyDescent="0.25">
      <c r="A248" s="403"/>
      <c r="B248" s="287"/>
      <c r="C248" s="22"/>
      <c r="D248" s="147"/>
      <c r="E248" s="22"/>
      <c r="F248" s="147">
        <f t="shared" si="100"/>
        <v>12400</v>
      </c>
      <c r="G248" s="288">
        <f t="shared" si="101"/>
        <v>9.0837073709677867</v>
      </c>
      <c r="H248" s="15">
        <f t="shared" si="102"/>
        <v>112637.97140000056</v>
      </c>
      <c r="I248" s="22">
        <f t="shared" si="103"/>
        <v>-112637.97140000056</v>
      </c>
      <c r="J248" s="289">
        <f t="shared" si="104"/>
        <v>-1</v>
      </c>
      <c r="K248" s="22">
        <f t="shared" si="105"/>
        <v>0</v>
      </c>
      <c r="L248" s="22">
        <f t="shared" si="106"/>
        <v>-5</v>
      </c>
      <c r="M248" s="22">
        <f t="shared" si="107"/>
        <v>5</v>
      </c>
      <c r="N248" s="22">
        <f t="shared" si="108"/>
        <v>0</v>
      </c>
      <c r="O248" s="22"/>
      <c r="P248" s="288">
        <f t="shared" si="109"/>
        <v>-9.0837073709677867</v>
      </c>
      <c r="Q248" s="22">
        <f t="shared" si="110"/>
        <v>-5</v>
      </c>
      <c r="R248" s="290"/>
      <c r="S248" s="290">
        <f t="shared" si="111"/>
        <v>-7374.8320000000731</v>
      </c>
      <c r="T248" s="290" t="e">
        <f t="shared" si="112"/>
        <v>#DIV/0!</v>
      </c>
      <c r="U248" s="290" t="e">
        <f t="shared" si="113"/>
        <v>#DIV/0!</v>
      </c>
      <c r="V248" s="22">
        <f t="shared" si="114"/>
        <v>105263.13940000049</v>
      </c>
      <c r="W248" s="288" t="e">
        <f t="shared" si="115"/>
        <v>#DIV/0!</v>
      </c>
      <c r="X248" s="32" t="e">
        <f t="shared" si="116"/>
        <v>#DIV/0!</v>
      </c>
      <c r="Y248" s="32" t="e">
        <f t="shared" si="117"/>
        <v>#DIV/0!</v>
      </c>
      <c r="Z248" s="38" t="e">
        <f t="shared" si="118"/>
        <v>#DIV/0!</v>
      </c>
      <c r="AA248" s="31">
        <f>SUM(L$2:L248)-SUM(AB$2:AB248)</f>
        <v>-112637.97140000056</v>
      </c>
      <c r="AB248" s="44"/>
      <c r="AC248" s="40" t="e">
        <f t="shared" si="119"/>
        <v>#DIV/0!</v>
      </c>
      <c r="AD248" s="40" t="e">
        <f t="shared" si="120"/>
        <v>#DIV/0!</v>
      </c>
    </row>
    <row r="249" spans="1:30" x14ac:dyDescent="0.25">
      <c r="A249" s="403"/>
      <c r="B249" s="287"/>
      <c r="C249" s="22"/>
      <c r="D249" s="147"/>
      <c r="E249" s="22"/>
      <c r="F249" s="147">
        <f t="shared" si="100"/>
        <v>12400</v>
      </c>
      <c r="G249" s="288">
        <f t="shared" si="101"/>
        <v>9.0841105967742397</v>
      </c>
      <c r="H249" s="15">
        <f t="shared" si="102"/>
        <v>112642.97140000056</v>
      </c>
      <c r="I249" s="22">
        <f t="shared" si="103"/>
        <v>-112642.97140000056</v>
      </c>
      <c r="J249" s="289">
        <f t="shared" si="104"/>
        <v>-1</v>
      </c>
      <c r="K249" s="22">
        <f t="shared" si="105"/>
        <v>0</v>
      </c>
      <c r="L249" s="22">
        <f t="shared" si="106"/>
        <v>-5</v>
      </c>
      <c r="M249" s="22">
        <f t="shared" si="107"/>
        <v>5</v>
      </c>
      <c r="N249" s="22">
        <f t="shared" si="108"/>
        <v>0</v>
      </c>
      <c r="O249" s="22"/>
      <c r="P249" s="288">
        <f t="shared" si="109"/>
        <v>-9.0841105967742397</v>
      </c>
      <c r="Q249" s="22">
        <f t="shared" si="110"/>
        <v>-5</v>
      </c>
      <c r="R249" s="290"/>
      <c r="S249" s="290">
        <f t="shared" si="111"/>
        <v>-7379.8320000000731</v>
      </c>
      <c r="T249" s="290" t="e">
        <f t="shared" si="112"/>
        <v>#DIV/0!</v>
      </c>
      <c r="U249" s="290" t="e">
        <f t="shared" si="113"/>
        <v>#DIV/0!</v>
      </c>
      <c r="V249" s="22">
        <f t="shared" si="114"/>
        <v>105263.13940000049</v>
      </c>
      <c r="W249" s="288" t="e">
        <f t="shared" si="115"/>
        <v>#DIV/0!</v>
      </c>
      <c r="X249" s="32" t="e">
        <f t="shared" si="116"/>
        <v>#DIV/0!</v>
      </c>
      <c r="Y249" s="32" t="e">
        <f t="shared" si="117"/>
        <v>#DIV/0!</v>
      </c>
      <c r="Z249" s="38" t="e">
        <f t="shared" si="118"/>
        <v>#DIV/0!</v>
      </c>
      <c r="AA249" s="31">
        <f>SUM(L$2:L249)-SUM(AB$2:AB249)</f>
        <v>-112642.97140000056</v>
      </c>
      <c r="AB249" s="44"/>
      <c r="AC249" s="40" t="e">
        <f t="shared" si="119"/>
        <v>#DIV/0!</v>
      </c>
      <c r="AD249" s="40" t="e">
        <f t="shared" si="120"/>
        <v>#DIV/0!</v>
      </c>
    </row>
    <row r="250" spans="1:30" x14ac:dyDescent="0.25">
      <c r="A250" s="403"/>
      <c r="B250" s="287"/>
      <c r="C250" s="22"/>
      <c r="D250" s="147"/>
      <c r="E250" s="22"/>
      <c r="F250" s="147">
        <f t="shared" si="100"/>
        <v>12400</v>
      </c>
      <c r="G250" s="288">
        <f t="shared" si="101"/>
        <v>9.084513822580691</v>
      </c>
      <c r="H250" s="15">
        <f t="shared" si="102"/>
        <v>112647.97140000056</v>
      </c>
      <c r="I250" s="22">
        <f t="shared" si="103"/>
        <v>-112647.97140000056</v>
      </c>
      <c r="J250" s="289">
        <f t="shared" si="104"/>
        <v>-1</v>
      </c>
      <c r="K250" s="22">
        <f t="shared" si="105"/>
        <v>0</v>
      </c>
      <c r="L250" s="22">
        <f t="shared" si="106"/>
        <v>-5</v>
      </c>
      <c r="M250" s="22">
        <f t="shared" si="107"/>
        <v>5</v>
      </c>
      <c r="N250" s="22">
        <f t="shared" si="108"/>
        <v>0</v>
      </c>
      <c r="O250" s="22"/>
      <c r="P250" s="288">
        <f t="shared" si="109"/>
        <v>-9.084513822580691</v>
      </c>
      <c r="Q250" s="22">
        <f t="shared" si="110"/>
        <v>-5</v>
      </c>
      <c r="R250" s="290"/>
      <c r="S250" s="290">
        <f t="shared" si="111"/>
        <v>-7384.8320000000731</v>
      </c>
      <c r="T250" s="290" t="e">
        <f t="shared" si="112"/>
        <v>#DIV/0!</v>
      </c>
      <c r="U250" s="290" t="e">
        <f t="shared" si="113"/>
        <v>#DIV/0!</v>
      </c>
      <c r="V250" s="22">
        <f t="shared" si="114"/>
        <v>105263.13940000049</v>
      </c>
      <c r="W250" s="288" t="e">
        <f t="shared" si="115"/>
        <v>#DIV/0!</v>
      </c>
      <c r="X250" s="32" t="e">
        <f t="shared" si="116"/>
        <v>#DIV/0!</v>
      </c>
      <c r="Y250" s="32" t="e">
        <f t="shared" si="117"/>
        <v>#DIV/0!</v>
      </c>
      <c r="Z250" s="38" t="e">
        <f t="shared" si="118"/>
        <v>#DIV/0!</v>
      </c>
      <c r="AA250" s="31">
        <f>SUM(L$2:L250)-SUM(AB$2:AB250)</f>
        <v>-112647.97140000056</v>
      </c>
      <c r="AB250" s="44"/>
      <c r="AC250" s="40" t="e">
        <f t="shared" si="119"/>
        <v>#DIV/0!</v>
      </c>
      <c r="AD250" s="40" t="e">
        <f t="shared" si="120"/>
        <v>#DIV/0!</v>
      </c>
    </row>
    <row r="251" spans="1:30" x14ac:dyDescent="0.25">
      <c r="A251" s="403"/>
      <c r="B251" s="287"/>
      <c r="C251" s="22"/>
      <c r="D251" s="147"/>
      <c r="E251" s="22"/>
      <c r="F251" s="147">
        <f t="shared" si="100"/>
        <v>12400</v>
      </c>
      <c r="G251" s="288">
        <f t="shared" si="101"/>
        <v>9.0849170483871422</v>
      </c>
      <c r="H251" s="15">
        <f t="shared" si="102"/>
        <v>112652.97140000056</v>
      </c>
      <c r="I251" s="22">
        <f t="shared" si="103"/>
        <v>-112652.97140000056</v>
      </c>
      <c r="J251" s="289">
        <f t="shared" si="104"/>
        <v>-1</v>
      </c>
      <c r="K251" s="22">
        <f t="shared" si="105"/>
        <v>0</v>
      </c>
      <c r="L251" s="22">
        <f t="shared" si="106"/>
        <v>-5</v>
      </c>
      <c r="M251" s="22">
        <f t="shared" si="107"/>
        <v>5</v>
      </c>
      <c r="N251" s="22">
        <f t="shared" si="108"/>
        <v>0</v>
      </c>
      <c r="O251" s="22"/>
      <c r="P251" s="288">
        <f t="shared" si="109"/>
        <v>-9.0849170483871422</v>
      </c>
      <c r="Q251" s="22">
        <f t="shared" si="110"/>
        <v>-5</v>
      </c>
      <c r="R251" s="290"/>
      <c r="S251" s="290">
        <f t="shared" si="111"/>
        <v>-7389.8320000000731</v>
      </c>
      <c r="T251" s="290" t="e">
        <f t="shared" si="112"/>
        <v>#DIV/0!</v>
      </c>
      <c r="U251" s="290" t="e">
        <f t="shared" si="113"/>
        <v>#DIV/0!</v>
      </c>
      <c r="V251" s="22">
        <f t="shared" si="114"/>
        <v>105263.13940000049</v>
      </c>
      <c r="W251" s="288" t="e">
        <f t="shared" si="115"/>
        <v>#DIV/0!</v>
      </c>
      <c r="X251" s="32" t="e">
        <f t="shared" si="116"/>
        <v>#DIV/0!</v>
      </c>
      <c r="Y251" s="32" t="e">
        <f t="shared" si="117"/>
        <v>#DIV/0!</v>
      </c>
      <c r="Z251" s="38" t="e">
        <f t="shared" si="118"/>
        <v>#DIV/0!</v>
      </c>
      <c r="AA251" s="31">
        <f>SUM(L$2:L251)-SUM(AB$2:AB251)</f>
        <v>-112652.97140000056</v>
      </c>
      <c r="AB251" s="44"/>
      <c r="AC251" s="40" t="e">
        <f t="shared" si="119"/>
        <v>#DIV/0!</v>
      </c>
      <c r="AD251" s="40" t="e">
        <f t="shared" si="120"/>
        <v>#DIV/0!</v>
      </c>
    </row>
    <row r="252" spans="1:30" x14ac:dyDescent="0.25">
      <c r="A252" s="403"/>
      <c r="B252" s="287"/>
      <c r="C252" s="22"/>
      <c r="D252" s="147"/>
      <c r="E252" s="22"/>
      <c r="F252" s="147">
        <f t="shared" si="100"/>
        <v>12400</v>
      </c>
      <c r="G252" s="288">
        <f t="shared" si="101"/>
        <v>9.0853202741935934</v>
      </c>
      <c r="H252" s="15">
        <f t="shared" si="102"/>
        <v>112657.97140000056</v>
      </c>
      <c r="I252" s="22">
        <f t="shared" si="103"/>
        <v>-112657.97140000056</v>
      </c>
      <c r="J252" s="289">
        <f t="shared" si="104"/>
        <v>-1</v>
      </c>
      <c r="K252" s="22">
        <f t="shared" si="105"/>
        <v>0</v>
      </c>
      <c r="L252" s="22">
        <f t="shared" si="106"/>
        <v>-5</v>
      </c>
      <c r="M252" s="22">
        <f t="shared" si="107"/>
        <v>5</v>
      </c>
      <c r="N252" s="22">
        <f t="shared" si="108"/>
        <v>0</v>
      </c>
      <c r="O252" s="22"/>
      <c r="P252" s="288">
        <f t="shared" si="109"/>
        <v>-9.0853202741935934</v>
      </c>
      <c r="Q252" s="22">
        <f t="shared" si="110"/>
        <v>-5</v>
      </c>
      <c r="R252" s="290"/>
      <c r="S252" s="290">
        <f t="shared" si="111"/>
        <v>-7394.8320000000731</v>
      </c>
      <c r="T252" s="290" t="e">
        <f t="shared" si="112"/>
        <v>#DIV/0!</v>
      </c>
      <c r="U252" s="290" t="e">
        <f t="shared" si="113"/>
        <v>#DIV/0!</v>
      </c>
      <c r="V252" s="22">
        <f t="shared" si="114"/>
        <v>105263.13940000049</v>
      </c>
      <c r="W252" s="288" t="e">
        <f t="shared" si="115"/>
        <v>#DIV/0!</v>
      </c>
      <c r="X252" s="32" t="e">
        <f t="shared" si="116"/>
        <v>#DIV/0!</v>
      </c>
      <c r="Y252" s="32" t="e">
        <f t="shared" si="117"/>
        <v>#DIV/0!</v>
      </c>
      <c r="Z252" s="38" t="e">
        <f t="shared" si="118"/>
        <v>#DIV/0!</v>
      </c>
      <c r="AA252" s="31">
        <f>SUM(L$2:L252)-SUM(AB$2:AB252)</f>
        <v>-112657.97140000056</v>
      </c>
      <c r="AB252" s="44"/>
      <c r="AC252" s="40" t="e">
        <f t="shared" si="119"/>
        <v>#DIV/0!</v>
      </c>
      <c r="AD252" s="40" t="e">
        <f t="shared" si="120"/>
        <v>#DIV/0!</v>
      </c>
    </row>
    <row r="253" spans="1:30" x14ac:dyDescent="0.25">
      <c r="A253" s="403"/>
      <c r="B253" s="287"/>
      <c r="C253" s="22"/>
      <c r="D253" s="147"/>
      <c r="E253" s="22"/>
      <c r="F253" s="147">
        <f t="shared" si="100"/>
        <v>12400</v>
      </c>
      <c r="G253" s="288">
        <f t="shared" si="101"/>
        <v>9.0857235000000447</v>
      </c>
      <c r="H253" s="15">
        <f t="shared" si="102"/>
        <v>112662.97140000056</v>
      </c>
      <c r="I253" s="22">
        <f t="shared" si="103"/>
        <v>-112662.97140000056</v>
      </c>
      <c r="J253" s="289">
        <f t="shared" si="104"/>
        <v>-1</v>
      </c>
      <c r="K253" s="22">
        <f t="shared" si="105"/>
        <v>0</v>
      </c>
      <c r="L253" s="22">
        <f t="shared" si="106"/>
        <v>-5</v>
      </c>
      <c r="M253" s="22">
        <f t="shared" si="107"/>
        <v>5</v>
      </c>
      <c r="N253" s="22">
        <f t="shared" si="108"/>
        <v>0</v>
      </c>
      <c r="O253" s="22"/>
      <c r="P253" s="288">
        <f t="shared" si="109"/>
        <v>-9.0857235000000447</v>
      </c>
      <c r="Q253" s="22">
        <f t="shared" si="110"/>
        <v>-5</v>
      </c>
      <c r="R253" s="290"/>
      <c r="S253" s="290">
        <f t="shared" si="111"/>
        <v>-7399.8320000000731</v>
      </c>
      <c r="T253" s="290" t="e">
        <f t="shared" si="112"/>
        <v>#DIV/0!</v>
      </c>
      <c r="U253" s="290" t="e">
        <f t="shared" si="113"/>
        <v>#DIV/0!</v>
      </c>
      <c r="V253" s="22">
        <f t="shared" si="114"/>
        <v>105263.13940000049</v>
      </c>
      <c r="W253" s="288" t="e">
        <f t="shared" si="115"/>
        <v>#DIV/0!</v>
      </c>
      <c r="X253" s="32" t="e">
        <f t="shared" si="116"/>
        <v>#DIV/0!</v>
      </c>
      <c r="Y253" s="32" t="e">
        <f t="shared" si="117"/>
        <v>#DIV/0!</v>
      </c>
      <c r="Z253" s="38" t="e">
        <f t="shared" si="118"/>
        <v>#DIV/0!</v>
      </c>
      <c r="AA253" s="31">
        <f>SUM(L$2:L253)-SUM(AB$2:AB253)</f>
        <v>-112662.97140000056</v>
      </c>
      <c r="AB253" s="44"/>
      <c r="AC253" s="40" t="e">
        <f t="shared" si="119"/>
        <v>#DIV/0!</v>
      </c>
      <c r="AD253" s="40" t="e">
        <f t="shared" si="120"/>
        <v>#DIV/0!</v>
      </c>
    </row>
    <row r="254" spans="1:30" x14ac:dyDescent="0.25">
      <c r="A254" s="403"/>
      <c r="B254" s="287"/>
      <c r="C254" s="22"/>
      <c r="D254" s="147"/>
      <c r="E254" s="22"/>
      <c r="F254" s="147">
        <f t="shared" si="100"/>
        <v>12400</v>
      </c>
      <c r="G254" s="288">
        <f t="shared" si="101"/>
        <v>9.0861267258064977</v>
      </c>
      <c r="H254" s="15">
        <f t="shared" si="102"/>
        <v>112667.97140000056</v>
      </c>
      <c r="I254" s="22">
        <f t="shared" si="103"/>
        <v>-112667.97140000056</v>
      </c>
      <c r="J254" s="289">
        <f t="shared" si="104"/>
        <v>-1</v>
      </c>
      <c r="K254" s="22">
        <f t="shared" si="105"/>
        <v>0</v>
      </c>
      <c r="L254" s="22">
        <f t="shared" si="106"/>
        <v>-5</v>
      </c>
      <c r="M254" s="22">
        <f t="shared" si="107"/>
        <v>5</v>
      </c>
      <c r="N254" s="22">
        <f t="shared" si="108"/>
        <v>0</v>
      </c>
      <c r="O254" s="22"/>
      <c r="P254" s="288">
        <f t="shared" si="109"/>
        <v>-9.0861267258064977</v>
      </c>
      <c r="Q254" s="22">
        <f t="shared" si="110"/>
        <v>-5</v>
      </c>
      <c r="R254" s="290"/>
      <c r="S254" s="290">
        <f t="shared" si="111"/>
        <v>-7404.8320000000731</v>
      </c>
      <c r="T254" s="290" t="e">
        <f t="shared" si="112"/>
        <v>#DIV/0!</v>
      </c>
      <c r="U254" s="290" t="e">
        <f t="shared" si="113"/>
        <v>#DIV/0!</v>
      </c>
      <c r="V254" s="22">
        <f t="shared" si="114"/>
        <v>105263.13940000049</v>
      </c>
      <c r="W254" s="288" t="e">
        <f t="shared" si="115"/>
        <v>#DIV/0!</v>
      </c>
      <c r="X254" s="32" t="e">
        <f t="shared" si="116"/>
        <v>#DIV/0!</v>
      </c>
      <c r="Y254" s="32" t="e">
        <f t="shared" si="117"/>
        <v>#DIV/0!</v>
      </c>
      <c r="Z254" s="38" t="e">
        <f t="shared" si="118"/>
        <v>#DIV/0!</v>
      </c>
      <c r="AA254" s="31">
        <f>SUM(L$2:L254)-SUM(AB$2:AB254)</f>
        <v>-112667.97140000056</v>
      </c>
      <c r="AB254" s="44"/>
      <c r="AC254" s="40" t="e">
        <f t="shared" si="119"/>
        <v>#DIV/0!</v>
      </c>
      <c r="AD254" s="40" t="e">
        <f t="shared" si="120"/>
        <v>#DIV/0!</v>
      </c>
    </row>
    <row r="255" spans="1:30" x14ac:dyDescent="0.25">
      <c r="A255" s="403"/>
      <c r="B255" s="287"/>
      <c r="C255" s="22"/>
      <c r="D255" s="147"/>
      <c r="E255" s="22"/>
      <c r="F255" s="147">
        <f t="shared" si="100"/>
        <v>12400</v>
      </c>
      <c r="G255" s="288">
        <f t="shared" si="101"/>
        <v>9.086529951612949</v>
      </c>
      <c r="H255" s="15">
        <f t="shared" si="102"/>
        <v>112672.97140000056</v>
      </c>
      <c r="I255" s="22">
        <f t="shared" si="103"/>
        <v>-112672.97140000056</v>
      </c>
      <c r="J255" s="289">
        <f t="shared" si="104"/>
        <v>-1</v>
      </c>
      <c r="K255" s="22">
        <f t="shared" si="105"/>
        <v>0</v>
      </c>
      <c r="L255" s="22">
        <f t="shared" si="106"/>
        <v>-5</v>
      </c>
      <c r="M255" s="22">
        <f t="shared" si="107"/>
        <v>5</v>
      </c>
      <c r="N255" s="22">
        <f t="shared" si="108"/>
        <v>0</v>
      </c>
      <c r="O255" s="22"/>
      <c r="P255" s="288">
        <f t="shared" si="109"/>
        <v>-9.086529951612949</v>
      </c>
      <c r="Q255" s="22">
        <f t="shared" si="110"/>
        <v>-5</v>
      </c>
      <c r="R255" s="290"/>
      <c r="S255" s="290">
        <f t="shared" si="111"/>
        <v>-7409.8320000000731</v>
      </c>
      <c r="T255" s="290" t="e">
        <f t="shared" si="112"/>
        <v>#DIV/0!</v>
      </c>
      <c r="U255" s="290" t="e">
        <f t="shared" si="113"/>
        <v>#DIV/0!</v>
      </c>
      <c r="V255" s="22">
        <f t="shared" si="114"/>
        <v>105263.13940000049</v>
      </c>
      <c r="W255" s="288" t="e">
        <f t="shared" si="115"/>
        <v>#DIV/0!</v>
      </c>
      <c r="X255" s="32" t="e">
        <f t="shared" si="116"/>
        <v>#DIV/0!</v>
      </c>
      <c r="Y255" s="32" t="e">
        <f t="shared" si="117"/>
        <v>#DIV/0!</v>
      </c>
      <c r="Z255" s="38" t="e">
        <f t="shared" si="118"/>
        <v>#DIV/0!</v>
      </c>
      <c r="AA255" s="31">
        <f>SUM(L$2:L255)-SUM(AB$2:AB255)</f>
        <v>-112672.97140000056</v>
      </c>
      <c r="AB255" s="44"/>
      <c r="AC255" s="40" t="e">
        <f t="shared" si="119"/>
        <v>#DIV/0!</v>
      </c>
      <c r="AD255" s="40" t="e">
        <f t="shared" si="120"/>
        <v>#DIV/0!</v>
      </c>
    </row>
    <row r="256" spans="1:30" x14ac:dyDescent="0.25">
      <c r="A256" s="403"/>
      <c r="B256" s="287"/>
      <c r="C256" s="22"/>
      <c r="D256" s="147"/>
      <c r="E256" s="22"/>
      <c r="F256" s="147">
        <f t="shared" si="100"/>
        <v>12400</v>
      </c>
      <c r="G256" s="288">
        <f t="shared" si="101"/>
        <v>9.0869331774194002</v>
      </c>
      <c r="H256" s="15">
        <f t="shared" si="102"/>
        <v>112677.97140000056</v>
      </c>
      <c r="I256" s="22">
        <f t="shared" si="103"/>
        <v>-112677.97140000056</v>
      </c>
      <c r="J256" s="289">
        <f t="shared" si="104"/>
        <v>-1</v>
      </c>
      <c r="K256" s="22">
        <f t="shared" si="105"/>
        <v>0</v>
      </c>
      <c r="L256" s="22">
        <f t="shared" si="106"/>
        <v>-5</v>
      </c>
      <c r="M256" s="22">
        <f t="shared" si="107"/>
        <v>5</v>
      </c>
      <c r="N256" s="22">
        <f t="shared" si="108"/>
        <v>0</v>
      </c>
      <c r="O256" s="22"/>
      <c r="P256" s="288">
        <f t="shared" si="109"/>
        <v>-9.0869331774194002</v>
      </c>
      <c r="Q256" s="22">
        <f t="shared" si="110"/>
        <v>-5</v>
      </c>
      <c r="R256" s="290"/>
      <c r="S256" s="290">
        <f t="shared" si="111"/>
        <v>-7414.8320000000731</v>
      </c>
      <c r="T256" s="290" t="e">
        <f t="shared" si="112"/>
        <v>#DIV/0!</v>
      </c>
      <c r="U256" s="290" t="e">
        <f t="shared" si="113"/>
        <v>#DIV/0!</v>
      </c>
      <c r="V256" s="22">
        <f t="shared" si="114"/>
        <v>105263.13940000049</v>
      </c>
      <c r="W256" s="288" t="e">
        <f t="shared" si="115"/>
        <v>#DIV/0!</v>
      </c>
      <c r="X256" s="32" t="e">
        <f t="shared" si="116"/>
        <v>#DIV/0!</v>
      </c>
      <c r="Y256" s="32" t="e">
        <f t="shared" si="117"/>
        <v>#DIV/0!</v>
      </c>
      <c r="Z256" s="38" t="e">
        <f t="shared" si="118"/>
        <v>#DIV/0!</v>
      </c>
      <c r="AA256" s="31">
        <f>SUM(L$2:L256)-SUM(AB$2:AB256)</f>
        <v>-112677.97140000056</v>
      </c>
      <c r="AB256" s="44"/>
      <c r="AC256" s="40" t="e">
        <f t="shared" si="119"/>
        <v>#DIV/0!</v>
      </c>
      <c r="AD256" s="40" t="e">
        <f t="shared" si="120"/>
        <v>#DIV/0!</v>
      </c>
    </row>
    <row r="257" spans="1:30" x14ac:dyDescent="0.25">
      <c r="A257" s="403"/>
      <c r="B257" s="287"/>
      <c r="C257" s="22"/>
      <c r="D257" s="147"/>
      <c r="E257" s="22"/>
      <c r="F257" s="147">
        <f t="shared" si="100"/>
        <v>12400</v>
      </c>
      <c r="G257" s="288">
        <f t="shared" si="101"/>
        <v>9.0873364032258515</v>
      </c>
      <c r="H257" s="15">
        <f t="shared" si="102"/>
        <v>112682.97140000056</v>
      </c>
      <c r="I257" s="22">
        <f t="shared" si="103"/>
        <v>-112682.97140000056</v>
      </c>
      <c r="J257" s="289">
        <f t="shared" si="104"/>
        <v>-1</v>
      </c>
      <c r="K257" s="22">
        <f t="shared" si="105"/>
        <v>0</v>
      </c>
      <c r="L257" s="22">
        <f t="shared" si="106"/>
        <v>-5</v>
      </c>
      <c r="M257" s="22">
        <f t="shared" si="107"/>
        <v>5</v>
      </c>
      <c r="N257" s="22">
        <f t="shared" si="108"/>
        <v>0</v>
      </c>
      <c r="O257" s="22"/>
      <c r="P257" s="288">
        <f t="shared" si="109"/>
        <v>-9.0873364032258515</v>
      </c>
      <c r="Q257" s="22">
        <f t="shared" si="110"/>
        <v>-5</v>
      </c>
      <c r="R257" s="290"/>
      <c r="S257" s="290">
        <f t="shared" si="111"/>
        <v>-7419.8320000000731</v>
      </c>
      <c r="T257" s="290" t="e">
        <f t="shared" si="112"/>
        <v>#DIV/0!</v>
      </c>
      <c r="U257" s="290" t="e">
        <f t="shared" si="113"/>
        <v>#DIV/0!</v>
      </c>
      <c r="V257" s="22">
        <f t="shared" si="114"/>
        <v>105263.13940000049</v>
      </c>
      <c r="W257" s="288" t="e">
        <f t="shared" si="115"/>
        <v>#DIV/0!</v>
      </c>
      <c r="X257" s="32" t="e">
        <f t="shared" si="116"/>
        <v>#DIV/0!</v>
      </c>
      <c r="Y257" s="32" t="e">
        <f t="shared" si="117"/>
        <v>#DIV/0!</v>
      </c>
      <c r="Z257" s="38" t="e">
        <f t="shared" si="118"/>
        <v>#DIV/0!</v>
      </c>
      <c r="AA257" s="31">
        <f>SUM(L$2:L257)-SUM(AB$2:AB257)</f>
        <v>-112682.97140000056</v>
      </c>
      <c r="AB257" s="44"/>
      <c r="AC257" s="40" t="e">
        <f t="shared" si="119"/>
        <v>#DIV/0!</v>
      </c>
      <c r="AD257" s="40" t="e">
        <f t="shared" si="120"/>
        <v>#DIV/0!</v>
      </c>
    </row>
    <row r="258" spans="1:30" x14ac:dyDescent="0.25">
      <c r="A258" s="403"/>
      <c r="B258" s="287"/>
      <c r="C258" s="22"/>
      <c r="D258" s="147"/>
      <c r="E258" s="22"/>
      <c r="F258" s="147">
        <f t="shared" si="100"/>
        <v>12400</v>
      </c>
      <c r="G258" s="288">
        <f t="shared" si="101"/>
        <v>9.0877396290323027</v>
      </c>
      <c r="H258" s="15">
        <f t="shared" si="102"/>
        <v>112687.97140000056</v>
      </c>
      <c r="I258" s="22">
        <f t="shared" si="103"/>
        <v>-112687.97140000056</v>
      </c>
      <c r="J258" s="289">
        <f t="shared" si="104"/>
        <v>-1</v>
      </c>
      <c r="K258" s="22">
        <f t="shared" si="105"/>
        <v>0</v>
      </c>
      <c r="L258" s="22">
        <f t="shared" si="106"/>
        <v>-5</v>
      </c>
      <c r="M258" s="22">
        <f t="shared" si="107"/>
        <v>5</v>
      </c>
      <c r="N258" s="22">
        <f t="shared" si="108"/>
        <v>0</v>
      </c>
      <c r="O258" s="22"/>
      <c r="P258" s="288">
        <f t="shared" si="109"/>
        <v>-9.0877396290323027</v>
      </c>
      <c r="Q258" s="22">
        <f t="shared" si="110"/>
        <v>-5</v>
      </c>
      <c r="R258" s="290"/>
      <c r="S258" s="290">
        <f t="shared" si="111"/>
        <v>-7424.8320000000731</v>
      </c>
      <c r="T258" s="290" t="e">
        <f t="shared" si="112"/>
        <v>#DIV/0!</v>
      </c>
      <c r="U258" s="290" t="e">
        <f t="shared" si="113"/>
        <v>#DIV/0!</v>
      </c>
      <c r="V258" s="22">
        <f t="shared" si="114"/>
        <v>105263.13940000049</v>
      </c>
      <c r="W258" s="288" t="e">
        <f t="shared" si="115"/>
        <v>#DIV/0!</v>
      </c>
      <c r="X258" s="32" t="e">
        <f t="shared" si="116"/>
        <v>#DIV/0!</v>
      </c>
      <c r="Y258" s="32" t="e">
        <f t="shared" si="117"/>
        <v>#DIV/0!</v>
      </c>
      <c r="Z258" s="38" t="e">
        <f t="shared" si="118"/>
        <v>#DIV/0!</v>
      </c>
      <c r="AA258" s="31">
        <f>SUM(L$2:L258)-SUM(AB$2:AB258)</f>
        <v>-112687.97140000056</v>
      </c>
      <c r="AB258" s="44"/>
      <c r="AC258" s="40" t="e">
        <f t="shared" si="119"/>
        <v>#DIV/0!</v>
      </c>
      <c r="AD258" s="40" t="e">
        <f t="shared" si="120"/>
        <v>#DIV/0!</v>
      </c>
    </row>
    <row r="259" spans="1:30" x14ac:dyDescent="0.25">
      <c r="A259" s="403"/>
      <c r="B259" s="287"/>
      <c r="C259" s="22"/>
      <c r="D259" s="147"/>
      <c r="E259" s="22"/>
      <c r="F259" s="147">
        <f t="shared" si="100"/>
        <v>12400</v>
      </c>
      <c r="G259" s="288">
        <f t="shared" si="101"/>
        <v>9.0881428548387557</v>
      </c>
      <c r="H259" s="15">
        <f t="shared" si="102"/>
        <v>112692.97140000056</v>
      </c>
      <c r="I259" s="22">
        <f t="shared" si="103"/>
        <v>-112692.97140000056</v>
      </c>
      <c r="J259" s="289">
        <f t="shared" si="104"/>
        <v>-1</v>
      </c>
      <c r="K259" s="22">
        <f t="shared" si="105"/>
        <v>0</v>
      </c>
      <c r="L259" s="22">
        <f t="shared" si="106"/>
        <v>-5</v>
      </c>
      <c r="M259" s="22">
        <f t="shared" si="107"/>
        <v>5</v>
      </c>
      <c r="N259" s="22">
        <f t="shared" si="108"/>
        <v>0</v>
      </c>
      <c r="O259" s="22"/>
      <c r="P259" s="288">
        <f t="shared" si="109"/>
        <v>-9.0881428548387557</v>
      </c>
      <c r="Q259" s="22">
        <f t="shared" si="110"/>
        <v>-5</v>
      </c>
      <c r="R259" s="290"/>
      <c r="S259" s="290">
        <f t="shared" si="111"/>
        <v>-7429.8320000000731</v>
      </c>
      <c r="T259" s="290" t="e">
        <f t="shared" si="112"/>
        <v>#DIV/0!</v>
      </c>
      <c r="U259" s="290" t="e">
        <f t="shared" si="113"/>
        <v>#DIV/0!</v>
      </c>
      <c r="V259" s="22">
        <f t="shared" si="114"/>
        <v>105263.13940000049</v>
      </c>
      <c r="W259" s="288" t="e">
        <f t="shared" si="115"/>
        <v>#DIV/0!</v>
      </c>
      <c r="X259" s="32" t="e">
        <f t="shared" si="116"/>
        <v>#DIV/0!</v>
      </c>
      <c r="Y259" s="32" t="e">
        <f t="shared" si="117"/>
        <v>#DIV/0!</v>
      </c>
      <c r="Z259" s="38" t="e">
        <f t="shared" si="118"/>
        <v>#DIV/0!</v>
      </c>
      <c r="AA259" s="31">
        <f>SUM(L$2:L259)-SUM(AB$2:AB259)</f>
        <v>-112692.97140000056</v>
      </c>
      <c r="AB259" s="44"/>
      <c r="AC259" s="40" t="e">
        <f t="shared" si="119"/>
        <v>#DIV/0!</v>
      </c>
      <c r="AD259" s="40" t="e">
        <f t="shared" si="120"/>
        <v>#DIV/0!</v>
      </c>
    </row>
    <row r="260" spans="1:30" x14ac:dyDescent="0.25">
      <c r="A260" s="403"/>
      <c r="B260" s="287"/>
      <c r="C260" s="22"/>
      <c r="D260" s="147"/>
      <c r="E260" s="22"/>
      <c r="F260" s="147">
        <f t="shared" si="100"/>
        <v>12400</v>
      </c>
      <c r="G260" s="288">
        <f t="shared" si="101"/>
        <v>9.088546080645207</v>
      </c>
      <c r="H260" s="15">
        <f t="shared" si="102"/>
        <v>112697.97140000056</v>
      </c>
      <c r="I260" s="22">
        <f t="shared" si="103"/>
        <v>-112697.97140000056</v>
      </c>
      <c r="J260" s="289">
        <f t="shared" si="104"/>
        <v>-1</v>
      </c>
      <c r="K260" s="22">
        <f t="shared" si="105"/>
        <v>0</v>
      </c>
      <c r="L260" s="22">
        <f t="shared" si="106"/>
        <v>-5</v>
      </c>
      <c r="M260" s="22">
        <f t="shared" si="107"/>
        <v>5</v>
      </c>
      <c r="N260" s="22">
        <f t="shared" si="108"/>
        <v>0</v>
      </c>
      <c r="O260" s="22"/>
      <c r="P260" s="288">
        <f t="shared" si="109"/>
        <v>-9.088546080645207</v>
      </c>
      <c r="Q260" s="22">
        <f t="shared" si="110"/>
        <v>-5</v>
      </c>
      <c r="R260" s="290"/>
      <c r="S260" s="290">
        <f t="shared" si="111"/>
        <v>-7434.8320000000731</v>
      </c>
      <c r="T260" s="290" t="e">
        <f t="shared" si="112"/>
        <v>#DIV/0!</v>
      </c>
      <c r="U260" s="290" t="e">
        <f t="shared" si="113"/>
        <v>#DIV/0!</v>
      </c>
      <c r="V260" s="22">
        <f t="shared" si="114"/>
        <v>105263.13940000049</v>
      </c>
      <c r="W260" s="288" t="e">
        <f t="shared" si="115"/>
        <v>#DIV/0!</v>
      </c>
      <c r="X260" s="32" t="e">
        <f t="shared" si="116"/>
        <v>#DIV/0!</v>
      </c>
      <c r="Y260" s="32" t="e">
        <f t="shared" si="117"/>
        <v>#DIV/0!</v>
      </c>
      <c r="Z260" s="38" t="e">
        <f t="shared" si="118"/>
        <v>#DIV/0!</v>
      </c>
      <c r="AA260" s="31">
        <f>SUM(L$2:L260)-SUM(AB$2:AB260)</f>
        <v>-112697.97140000056</v>
      </c>
      <c r="AB260" s="44"/>
      <c r="AC260" s="40" t="e">
        <f t="shared" si="119"/>
        <v>#DIV/0!</v>
      </c>
      <c r="AD260" s="40" t="e">
        <f t="shared" si="120"/>
        <v>#DIV/0!</v>
      </c>
    </row>
    <row r="261" spans="1:30" x14ac:dyDescent="0.25">
      <c r="A261" s="403"/>
      <c r="B261" s="287"/>
      <c r="C261" s="22"/>
      <c r="D261" s="147"/>
      <c r="E261" s="22"/>
      <c r="F261" s="147">
        <f t="shared" si="100"/>
        <v>12400</v>
      </c>
      <c r="G261" s="288">
        <f t="shared" si="101"/>
        <v>9.0889493064516582</v>
      </c>
      <c r="H261" s="15">
        <f t="shared" si="102"/>
        <v>112702.97140000056</v>
      </c>
      <c r="I261" s="22">
        <f t="shared" si="103"/>
        <v>-112702.97140000056</v>
      </c>
      <c r="J261" s="289">
        <f t="shared" si="104"/>
        <v>-1</v>
      </c>
      <c r="K261" s="22">
        <f t="shared" si="105"/>
        <v>0</v>
      </c>
      <c r="L261" s="22">
        <f t="shared" si="106"/>
        <v>-5</v>
      </c>
      <c r="M261" s="22">
        <f t="shared" si="107"/>
        <v>5</v>
      </c>
      <c r="N261" s="22">
        <f t="shared" si="108"/>
        <v>0</v>
      </c>
      <c r="O261" s="22"/>
      <c r="P261" s="288">
        <f t="shared" si="109"/>
        <v>-9.0889493064516582</v>
      </c>
      <c r="Q261" s="22">
        <f t="shared" si="110"/>
        <v>-5</v>
      </c>
      <c r="R261" s="290"/>
      <c r="S261" s="290">
        <f t="shared" si="111"/>
        <v>-7439.8320000000731</v>
      </c>
      <c r="T261" s="290" t="e">
        <f t="shared" si="112"/>
        <v>#DIV/0!</v>
      </c>
      <c r="U261" s="290" t="e">
        <f t="shared" si="113"/>
        <v>#DIV/0!</v>
      </c>
      <c r="V261" s="22">
        <f t="shared" si="114"/>
        <v>105263.13940000049</v>
      </c>
      <c r="W261" s="288" t="e">
        <f t="shared" si="115"/>
        <v>#DIV/0!</v>
      </c>
      <c r="X261" s="32" t="e">
        <f t="shared" si="116"/>
        <v>#DIV/0!</v>
      </c>
      <c r="Y261" s="32" t="e">
        <f t="shared" si="117"/>
        <v>#DIV/0!</v>
      </c>
      <c r="Z261" s="38" t="e">
        <f t="shared" si="118"/>
        <v>#DIV/0!</v>
      </c>
      <c r="AA261" s="31">
        <f>SUM(L$2:L261)-SUM(AB$2:AB261)</f>
        <v>-112702.97140000056</v>
      </c>
      <c r="AB261" s="44"/>
      <c r="AC261" s="40" t="e">
        <f t="shared" si="119"/>
        <v>#DIV/0!</v>
      </c>
      <c r="AD261" s="40" t="e">
        <f t="shared" si="120"/>
        <v>#DIV/0!</v>
      </c>
    </row>
    <row r="262" spans="1:30" x14ac:dyDescent="0.25">
      <c r="A262" s="403"/>
      <c r="B262" s="287"/>
      <c r="C262" s="22"/>
      <c r="D262" s="147"/>
      <c r="E262" s="22"/>
      <c r="F262" s="147">
        <f t="shared" si="100"/>
        <v>12400</v>
      </c>
      <c r="G262" s="288">
        <f t="shared" si="101"/>
        <v>9.0893525322581095</v>
      </c>
      <c r="H262" s="15">
        <f t="shared" si="102"/>
        <v>112707.97140000056</v>
      </c>
      <c r="I262" s="22">
        <f t="shared" si="103"/>
        <v>-112707.97140000056</v>
      </c>
      <c r="J262" s="289">
        <f t="shared" si="104"/>
        <v>-1</v>
      </c>
      <c r="K262" s="22">
        <f t="shared" si="105"/>
        <v>0</v>
      </c>
      <c r="L262" s="22">
        <f t="shared" si="106"/>
        <v>-5</v>
      </c>
      <c r="M262" s="22">
        <f t="shared" si="107"/>
        <v>5</v>
      </c>
      <c r="N262" s="22">
        <f t="shared" si="108"/>
        <v>0</v>
      </c>
      <c r="O262" s="22"/>
      <c r="P262" s="288">
        <f t="shared" si="109"/>
        <v>-9.0893525322581095</v>
      </c>
      <c r="Q262" s="22">
        <f t="shared" si="110"/>
        <v>-5</v>
      </c>
      <c r="R262" s="290"/>
      <c r="S262" s="290">
        <f t="shared" si="111"/>
        <v>-7444.8320000000731</v>
      </c>
      <c r="T262" s="290" t="e">
        <f t="shared" si="112"/>
        <v>#DIV/0!</v>
      </c>
      <c r="U262" s="290" t="e">
        <f t="shared" si="113"/>
        <v>#DIV/0!</v>
      </c>
      <c r="V262" s="22">
        <f t="shared" si="114"/>
        <v>105263.13940000049</v>
      </c>
      <c r="W262" s="288" t="e">
        <f t="shared" si="115"/>
        <v>#DIV/0!</v>
      </c>
      <c r="X262" s="32" t="e">
        <f t="shared" si="116"/>
        <v>#DIV/0!</v>
      </c>
      <c r="Y262" s="32" t="e">
        <f t="shared" si="117"/>
        <v>#DIV/0!</v>
      </c>
      <c r="Z262" s="38" t="e">
        <f t="shared" si="118"/>
        <v>#DIV/0!</v>
      </c>
      <c r="AA262" s="31">
        <f>SUM(L$2:L262)-SUM(AB$2:AB262)</f>
        <v>-112707.97140000056</v>
      </c>
      <c r="AB262" s="44"/>
      <c r="AC262" s="40" t="e">
        <f t="shared" si="119"/>
        <v>#DIV/0!</v>
      </c>
      <c r="AD262" s="40" t="e">
        <f t="shared" si="120"/>
        <v>#DIV/0!</v>
      </c>
    </row>
    <row r="263" spans="1:30" x14ac:dyDescent="0.25">
      <c r="A263" s="403"/>
      <c r="B263" s="287"/>
      <c r="C263" s="22"/>
      <c r="D263" s="147"/>
      <c r="E263" s="22"/>
      <c r="F263" s="147">
        <f t="shared" si="100"/>
        <v>12400</v>
      </c>
      <c r="G263" s="288">
        <f t="shared" si="101"/>
        <v>9.0897557580645607</v>
      </c>
      <c r="H263" s="15">
        <f t="shared" si="102"/>
        <v>112712.97140000056</v>
      </c>
      <c r="I263" s="22">
        <f t="shared" si="103"/>
        <v>-112712.97140000056</v>
      </c>
      <c r="J263" s="289">
        <f t="shared" si="104"/>
        <v>-1</v>
      </c>
      <c r="K263" s="22">
        <f t="shared" si="105"/>
        <v>0</v>
      </c>
      <c r="L263" s="22">
        <f t="shared" si="106"/>
        <v>-5</v>
      </c>
      <c r="M263" s="22">
        <f t="shared" si="107"/>
        <v>5</v>
      </c>
      <c r="N263" s="22">
        <f t="shared" si="108"/>
        <v>0</v>
      </c>
      <c r="O263" s="22"/>
      <c r="P263" s="288">
        <f t="shared" si="109"/>
        <v>-9.0897557580645607</v>
      </c>
      <c r="Q263" s="22">
        <f t="shared" si="110"/>
        <v>-5</v>
      </c>
      <c r="R263" s="290"/>
      <c r="S263" s="290">
        <f t="shared" si="111"/>
        <v>-7449.8320000000731</v>
      </c>
      <c r="T263" s="290" t="e">
        <f t="shared" si="112"/>
        <v>#DIV/0!</v>
      </c>
      <c r="U263" s="290" t="e">
        <f t="shared" si="113"/>
        <v>#DIV/0!</v>
      </c>
      <c r="V263" s="22">
        <f t="shared" si="114"/>
        <v>105263.13940000049</v>
      </c>
      <c r="W263" s="288" t="e">
        <f t="shared" si="115"/>
        <v>#DIV/0!</v>
      </c>
      <c r="X263" s="32" t="e">
        <f t="shared" si="116"/>
        <v>#DIV/0!</v>
      </c>
      <c r="Y263" s="32" t="e">
        <f t="shared" si="117"/>
        <v>#DIV/0!</v>
      </c>
      <c r="Z263" s="38" t="e">
        <f t="shared" si="118"/>
        <v>#DIV/0!</v>
      </c>
      <c r="AA263" s="31">
        <f>SUM(L$2:L263)-SUM(AB$2:AB263)</f>
        <v>-112712.97140000056</v>
      </c>
      <c r="AB263" s="44"/>
      <c r="AC263" s="40" t="e">
        <f t="shared" si="119"/>
        <v>#DIV/0!</v>
      </c>
      <c r="AD263" s="40" t="e">
        <f t="shared" si="120"/>
        <v>#DIV/0!</v>
      </c>
    </row>
    <row r="264" spans="1:30" x14ac:dyDescent="0.25">
      <c r="A264" s="403"/>
      <c r="B264" s="287"/>
      <c r="C264" s="22"/>
      <c r="D264" s="147"/>
      <c r="E264" s="22"/>
      <c r="F264" s="147">
        <f t="shared" si="100"/>
        <v>12400</v>
      </c>
      <c r="G264" s="288">
        <f t="shared" si="101"/>
        <v>9.0901589838710137</v>
      </c>
      <c r="H264" s="15">
        <f t="shared" si="102"/>
        <v>112717.97140000056</v>
      </c>
      <c r="I264" s="22">
        <f t="shared" si="103"/>
        <v>-112717.97140000056</v>
      </c>
      <c r="J264" s="289">
        <f t="shared" si="104"/>
        <v>-1</v>
      </c>
      <c r="K264" s="22">
        <f t="shared" si="105"/>
        <v>0</v>
      </c>
      <c r="L264" s="22">
        <f t="shared" si="106"/>
        <v>-5</v>
      </c>
      <c r="M264" s="22">
        <f t="shared" si="107"/>
        <v>5</v>
      </c>
      <c r="N264" s="22">
        <f t="shared" si="108"/>
        <v>0</v>
      </c>
      <c r="O264" s="22"/>
      <c r="P264" s="288">
        <f t="shared" si="109"/>
        <v>-9.0901589838710137</v>
      </c>
      <c r="Q264" s="22">
        <f t="shared" si="110"/>
        <v>-5</v>
      </c>
      <c r="R264" s="290"/>
      <c r="S264" s="290">
        <f t="shared" si="111"/>
        <v>-7454.8320000000731</v>
      </c>
      <c r="T264" s="290" t="e">
        <f t="shared" si="112"/>
        <v>#DIV/0!</v>
      </c>
      <c r="U264" s="290" t="e">
        <f t="shared" si="113"/>
        <v>#DIV/0!</v>
      </c>
      <c r="V264" s="22">
        <f t="shared" si="114"/>
        <v>105263.13940000049</v>
      </c>
      <c r="W264" s="288" t="e">
        <f t="shared" si="115"/>
        <v>#DIV/0!</v>
      </c>
      <c r="X264" s="32" t="e">
        <f t="shared" si="116"/>
        <v>#DIV/0!</v>
      </c>
      <c r="Y264" s="32" t="e">
        <f t="shared" si="117"/>
        <v>#DIV/0!</v>
      </c>
      <c r="Z264" s="38" t="e">
        <f t="shared" si="118"/>
        <v>#DIV/0!</v>
      </c>
      <c r="AA264" s="31">
        <f>SUM(L$2:L264)-SUM(AB$2:AB264)</f>
        <v>-112717.97140000056</v>
      </c>
      <c r="AB264" s="44"/>
      <c r="AC264" s="40" t="e">
        <f t="shared" si="119"/>
        <v>#DIV/0!</v>
      </c>
      <c r="AD264" s="40" t="e">
        <f t="shared" si="120"/>
        <v>#DIV/0!</v>
      </c>
    </row>
    <row r="265" spans="1:30" x14ac:dyDescent="0.25">
      <c r="A265" s="403"/>
      <c r="B265" s="287"/>
      <c r="C265" s="22"/>
      <c r="D265" s="147"/>
      <c r="E265" s="22"/>
      <c r="F265" s="147">
        <f t="shared" si="100"/>
        <v>12400</v>
      </c>
      <c r="G265" s="288">
        <f t="shared" si="101"/>
        <v>9.090562209677465</v>
      </c>
      <c r="H265" s="15">
        <f t="shared" si="102"/>
        <v>112722.97140000056</v>
      </c>
      <c r="I265" s="22">
        <f t="shared" si="103"/>
        <v>-112722.97140000056</v>
      </c>
      <c r="J265" s="289">
        <f t="shared" si="104"/>
        <v>-1</v>
      </c>
      <c r="K265" s="22">
        <f t="shared" si="105"/>
        <v>0</v>
      </c>
      <c r="L265" s="22">
        <f t="shared" si="106"/>
        <v>-5</v>
      </c>
      <c r="M265" s="22">
        <f t="shared" si="107"/>
        <v>5</v>
      </c>
      <c r="N265" s="22">
        <f t="shared" si="108"/>
        <v>0</v>
      </c>
      <c r="O265" s="22"/>
      <c r="P265" s="288">
        <f t="shared" si="109"/>
        <v>-9.090562209677465</v>
      </c>
      <c r="Q265" s="22">
        <f t="shared" si="110"/>
        <v>-5</v>
      </c>
      <c r="R265" s="290"/>
      <c r="S265" s="290">
        <f t="shared" si="111"/>
        <v>-7459.8320000000731</v>
      </c>
      <c r="T265" s="290" t="e">
        <f t="shared" si="112"/>
        <v>#DIV/0!</v>
      </c>
      <c r="U265" s="290" t="e">
        <f t="shared" si="113"/>
        <v>#DIV/0!</v>
      </c>
      <c r="V265" s="22">
        <f t="shared" si="114"/>
        <v>105263.13940000049</v>
      </c>
      <c r="W265" s="288" t="e">
        <f t="shared" si="115"/>
        <v>#DIV/0!</v>
      </c>
      <c r="X265" s="32" t="e">
        <f t="shared" si="116"/>
        <v>#DIV/0!</v>
      </c>
      <c r="Y265" s="32" t="e">
        <f t="shared" si="117"/>
        <v>#DIV/0!</v>
      </c>
      <c r="Z265" s="38" t="e">
        <f t="shared" si="118"/>
        <v>#DIV/0!</v>
      </c>
      <c r="AA265" s="31">
        <f>SUM(L$2:L265)-SUM(AB$2:AB265)</f>
        <v>-112722.97140000056</v>
      </c>
      <c r="AB265" s="44"/>
      <c r="AC265" s="40" t="e">
        <f t="shared" si="119"/>
        <v>#DIV/0!</v>
      </c>
      <c r="AD265" s="40" t="e">
        <f t="shared" si="120"/>
        <v>#DIV/0!</v>
      </c>
    </row>
    <row r="266" spans="1:30" x14ac:dyDescent="0.25">
      <c r="A266" s="403"/>
      <c r="B266" s="287"/>
      <c r="C266" s="22"/>
      <c r="D266" s="147"/>
      <c r="E266" s="22"/>
      <c r="F266" s="147">
        <f t="shared" si="100"/>
        <v>12400</v>
      </c>
      <c r="G266" s="288">
        <f t="shared" si="101"/>
        <v>9.0909654354839162</v>
      </c>
      <c r="H266" s="15">
        <f t="shared" si="102"/>
        <v>112727.97140000056</v>
      </c>
      <c r="I266" s="22">
        <f t="shared" si="103"/>
        <v>-112727.97140000056</v>
      </c>
      <c r="J266" s="289">
        <f t="shared" si="104"/>
        <v>-1</v>
      </c>
      <c r="K266" s="22">
        <f t="shared" si="105"/>
        <v>0</v>
      </c>
      <c r="L266" s="22">
        <f t="shared" si="106"/>
        <v>-5</v>
      </c>
      <c r="M266" s="22">
        <f t="shared" si="107"/>
        <v>5</v>
      </c>
      <c r="N266" s="22">
        <f t="shared" si="108"/>
        <v>0</v>
      </c>
      <c r="O266" s="22"/>
      <c r="P266" s="288">
        <f t="shared" si="109"/>
        <v>-9.0909654354839162</v>
      </c>
      <c r="Q266" s="22">
        <f t="shared" si="110"/>
        <v>-5</v>
      </c>
      <c r="R266" s="290"/>
      <c r="S266" s="290">
        <f t="shared" si="111"/>
        <v>-7464.8320000000731</v>
      </c>
      <c r="T266" s="290" t="e">
        <f t="shared" si="112"/>
        <v>#DIV/0!</v>
      </c>
      <c r="U266" s="290" t="e">
        <f t="shared" si="113"/>
        <v>#DIV/0!</v>
      </c>
      <c r="V266" s="22">
        <f t="shared" si="114"/>
        <v>105263.13940000049</v>
      </c>
      <c r="W266" s="288" t="e">
        <f t="shared" si="115"/>
        <v>#DIV/0!</v>
      </c>
      <c r="X266" s="32" t="e">
        <f t="shared" si="116"/>
        <v>#DIV/0!</v>
      </c>
      <c r="Y266" s="32" t="e">
        <f t="shared" si="117"/>
        <v>#DIV/0!</v>
      </c>
      <c r="Z266" s="38" t="e">
        <f t="shared" si="118"/>
        <v>#DIV/0!</v>
      </c>
      <c r="AA266" s="31">
        <f>SUM(L$2:L266)-SUM(AB$2:AB266)</f>
        <v>-112727.97140000056</v>
      </c>
      <c r="AB266" s="44"/>
      <c r="AC266" s="40" t="e">
        <f t="shared" si="119"/>
        <v>#DIV/0!</v>
      </c>
      <c r="AD266" s="40" t="e">
        <f t="shared" si="120"/>
        <v>#DIV/0!</v>
      </c>
    </row>
    <row r="267" spans="1:30" x14ac:dyDescent="0.25">
      <c r="A267" s="403"/>
      <c r="B267" s="287"/>
      <c r="C267" s="22"/>
      <c r="D267" s="147"/>
      <c r="E267" s="22"/>
      <c r="F267" s="147">
        <f t="shared" si="100"/>
        <v>12400</v>
      </c>
      <c r="G267" s="288">
        <f t="shared" si="101"/>
        <v>9.0913686612903675</v>
      </c>
      <c r="H267" s="15">
        <f t="shared" si="102"/>
        <v>112732.97140000056</v>
      </c>
      <c r="I267" s="22">
        <f t="shared" si="103"/>
        <v>-112732.97140000056</v>
      </c>
      <c r="J267" s="289">
        <f t="shared" si="104"/>
        <v>-1</v>
      </c>
      <c r="K267" s="22">
        <f t="shared" si="105"/>
        <v>0</v>
      </c>
      <c r="L267" s="22">
        <f t="shared" si="106"/>
        <v>-5</v>
      </c>
      <c r="M267" s="22">
        <f t="shared" si="107"/>
        <v>5</v>
      </c>
      <c r="N267" s="22">
        <f t="shared" si="108"/>
        <v>0</v>
      </c>
      <c r="O267" s="22"/>
      <c r="P267" s="288">
        <f t="shared" si="109"/>
        <v>-9.0913686612903675</v>
      </c>
      <c r="Q267" s="22">
        <f t="shared" si="110"/>
        <v>-5</v>
      </c>
      <c r="R267" s="290"/>
      <c r="S267" s="290">
        <f t="shared" si="111"/>
        <v>-7469.8320000000731</v>
      </c>
      <c r="T267" s="290" t="e">
        <f t="shared" si="112"/>
        <v>#DIV/0!</v>
      </c>
      <c r="U267" s="290" t="e">
        <f t="shared" si="113"/>
        <v>#DIV/0!</v>
      </c>
      <c r="V267" s="22">
        <f t="shared" si="114"/>
        <v>105263.13940000049</v>
      </c>
      <c r="W267" s="288" t="e">
        <f t="shared" si="115"/>
        <v>#DIV/0!</v>
      </c>
      <c r="X267" s="32" t="e">
        <f t="shared" si="116"/>
        <v>#DIV/0!</v>
      </c>
      <c r="Y267" s="32" t="e">
        <f t="shared" si="117"/>
        <v>#DIV/0!</v>
      </c>
      <c r="Z267" s="38" t="e">
        <f t="shared" si="118"/>
        <v>#DIV/0!</v>
      </c>
      <c r="AA267" s="31">
        <f>SUM(L$2:L267)-SUM(AB$2:AB267)</f>
        <v>-112732.97140000056</v>
      </c>
      <c r="AB267" s="44"/>
      <c r="AC267" s="40" t="e">
        <f t="shared" si="119"/>
        <v>#DIV/0!</v>
      </c>
      <c r="AD267" s="40" t="e">
        <f t="shared" si="120"/>
        <v>#DIV/0!</v>
      </c>
    </row>
    <row r="268" spans="1:30" x14ac:dyDescent="0.25">
      <c r="A268" s="403"/>
      <c r="B268" s="287"/>
      <c r="C268" s="22"/>
      <c r="D268" s="147"/>
      <c r="E268" s="22"/>
      <c r="F268" s="147">
        <f t="shared" si="100"/>
        <v>12400</v>
      </c>
      <c r="G268" s="288">
        <f t="shared" si="101"/>
        <v>9.0917718870968187</v>
      </c>
      <c r="H268" s="15">
        <f t="shared" si="102"/>
        <v>112737.97140000056</v>
      </c>
      <c r="I268" s="22">
        <f t="shared" si="103"/>
        <v>-112737.97140000056</v>
      </c>
      <c r="J268" s="289">
        <f t="shared" si="104"/>
        <v>-1</v>
      </c>
      <c r="K268" s="22">
        <f t="shared" si="105"/>
        <v>0</v>
      </c>
      <c r="L268" s="22">
        <f t="shared" si="106"/>
        <v>-5</v>
      </c>
      <c r="M268" s="22">
        <f t="shared" si="107"/>
        <v>5</v>
      </c>
      <c r="N268" s="22">
        <f t="shared" si="108"/>
        <v>0</v>
      </c>
      <c r="O268" s="22"/>
      <c r="P268" s="288">
        <f t="shared" si="109"/>
        <v>-9.0917718870968187</v>
      </c>
      <c r="Q268" s="22">
        <f t="shared" si="110"/>
        <v>-5</v>
      </c>
      <c r="R268" s="290"/>
      <c r="S268" s="290">
        <f t="shared" si="111"/>
        <v>-7474.8320000000731</v>
      </c>
      <c r="T268" s="290" t="e">
        <f t="shared" si="112"/>
        <v>#DIV/0!</v>
      </c>
      <c r="U268" s="290" t="e">
        <f t="shared" si="113"/>
        <v>#DIV/0!</v>
      </c>
      <c r="V268" s="22">
        <f t="shared" si="114"/>
        <v>105263.13940000049</v>
      </c>
      <c r="W268" s="288" t="e">
        <f t="shared" si="115"/>
        <v>#DIV/0!</v>
      </c>
      <c r="X268" s="32" t="e">
        <f t="shared" si="116"/>
        <v>#DIV/0!</v>
      </c>
      <c r="Y268" s="32" t="e">
        <f t="shared" si="117"/>
        <v>#DIV/0!</v>
      </c>
      <c r="Z268" s="38" t="e">
        <f t="shared" si="118"/>
        <v>#DIV/0!</v>
      </c>
      <c r="AA268" s="31">
        <f>SUM(L$2:L268)-SUM(AB$2:AB268)</f>
        <v>-112737.97140000056</v>
      </c>
      <c r="AB268" s="44"/>
      <c r="AC268" s="40" t="e">
        <f t="shared" si="119"/>
        <v>#DIV/0!</v>
      </c>
      <c r="AD268" s="40" t="e">
        <f t="shared" si="120"/>
        <v>#DIV/0!</v>
      </c>
    </row>
    <row r="269" spans="1:30" x14ac:dyDescent="0.25">
      <c r="A269" s="403"/>
      <c r="B269" s="287"/>
      <c r="C269" s="22"/>
      <c r="D269" s="147"/>
      <c r="E269" s="22"/>
      <c r="F269" s="147">
        <f t="shared" si="100"/>
        <v>12400</v>
      </c>
      <c r="G269" s="288">
        <f t="shared" si="101"/>
        <v>9.0921751129032717</v>
      </c>
      <c r="H269" s="15">
        <f t="shared" si="102"/>
        <v>112742.97140000056</v>
      </c>
      <c r="I269" s="22">
        <f t="shared" si="103"/>
        <v>-112742.97140000056</v>
      </c>
      <c r="J269" s="289">
        <f t="shared" si="104"/>
        <v>-1</v>
      </c>
      <c r="K269" s="22">
        <f t="shared" si="105"/>
        <v>0</v>
      </c>
      <c r="L269" s="22">
        <f t="shared" si="106"/>
        <v>-5</v>
      </c>
      <c r="M269" s="22">
        <f t="shared" si="107"/>
        <v>5</v>
      </c>
      <c r="N269" s="22">
        <f t="shared" si="108"/>
        <v>0</v>
      </c>
      <c r="O269" s="22"/>
      <c r="P269" s="288">
        <f t="shared" si="109"/>
        <v>-9.0921751129032717</v>
      </c>
      <c r="Q269" s="22">
        <f t="shared" si="110"/>
        <v>-5</v>
      </c>
      <c r="R269" s="290"/>
      <c r="S269" s="290">
        <f t="shared" si="111"/>
        <v>-7479.8320000000731</v>
      </c>
      <c r="T269" s="290" t="e">
        <f t="shared" si="112"/>
        <v>#DIV/0!</v>
      </c>
      <c r="U269" s="290" t="e">
        <f t="shared" si="113"/>
        <v>#DIV/0!</v>
      </c>
      <c r="V269" s="22">
        <f t="shared" si="114"/>
        <v>105263.13940000049</v>
      </c>
      <c r="W269" s="288" t="e">
        <f t="shared" si="115"/>
        <v>#DIV/0!</v>
      </c>
      <c r="X269" s="32" t="e">
        <f t="shared" si="116"/>
        <v>#DIV/0!</v>
      </c>
      <c r="Y269" s="32" t="e">
        <f t="shared" si="117"/>
        <v>#DIV/0!</v>
      </c>
      <c r="Z269" s="38" t="e">
        <f t="shared" si="118"/>
        <v>#DIV/0!</v>
      </c>
      <c r="AA269" s="31">
        <f>SUM(L$2:L269)-SUM(AB$2:AB269)</f>
        <v>-112742.97140000056</v>
      </c>
      <c r="AB269" s="44"/>
      <c r="AC269" s="40" t="e">
        <f t="shared" si="119"/>
        <v>#DIV/0!</v>
      </c>
      <c r="AD269" s="40" t="e">
        <f t="shared" si="120"/>
        <v>#DIV/0!</v>
      </c>
    </row>
    <row r="270" spans="1:30" x14ac:dyDescent="0.25">
      <c r="A270" s="403"/>
      <c r="B270" s="287"/>
      <c r="C270" s="22"/>
      <c r="D270" s="147"/>
      <c r="E270" s="22"/>
      <c r="F270" s="147">
        <f t="shared" si="100"/>
        <v>12400</v>
      </c>
      <c r="G270" s="288">
        <f t="shared" si="101"/>
        <v>9.092578338709723</v>
      </c>
      <c r="H270" s="15">
        <f t="shared" si="102"/>
        <v>112747.97140000056</v>
      </c>
      <c r="I270" s="22">
        <f t="shared" si="103"/>
        <v>-112747.97140000056</v>
      </c>
      <c r="J270" s="289">
        <f t="shared" si="104"/>
        <v>-1</v>
      </c>
      <c r="K270" s="22">
        <f t="shared" si="105"/>
        <v>0</v>
      </c>
      <c r="L270" s="22">
        <f t="shared" si="106"/>
        <v>-5</v>
      </c>
      <c r="M270" s="22">
        <f t="shared" si="107"/>
        <v>5</v>
      </c>
      <c r="N270" s="22">
        <f t="shared" si="108"/>
        <v>0</v>
      </c>
      <c r="O270" s="22"/>
      <c r="P270" s="288">
        <f t="shared" si="109"/>
        <v>-9.092578338709723</v>
      </c>
      <c r="Q270" s="22">
        <f t="shared" si="110"/>
        <v>-5</v>
      </c>
      <c r="R270" s="290"/>
      <c r="S270" s="290">
        <f t="shared" si="111"/>
        <v>-7484.8320000000731</v>
      </c>
      <c r="T270" s="290" t="e">
        <f t="shared" si="112"/>
        <v>#DIV/0!</v>
      </c>
      <c r="U270" s="290" t="e">
        <f t="shared" si="113"/>
        <v>#DIV/0!</v>
      </c>
      <c r="V270" s="22">
        <f t="shared" si="114"/>
        <v>105263.13940000049</v>
      </c>
      <c r="W270" s="288" t="e">
        <f t="shared" si="115"/>
        <v>#DIV/0!</v>
      </c>
      <c r="X270" s="32" t="e">
        <f t="shared" si="116"/>
        <v>#DIV/0!</v>
      </c>
      <c r="Y270" s="32" t="e">
        <f t="shared" si="117"/>
        <v>#DIV/0!</v>
      </c>
      <c r="Z270" s="38" t="e">
        <f t="shared" si="118"/>
        <v>#DIV/0!</v>
      </c>
      <c r="AA270" s="31">
        <f>SUM(L$2:L270)-SUM(AB$2:AB270)</f>
        <v>-112747.97140000056</v>
      </c>
      <c r="AB270" s="44"/>
      <c r="AC270" s="40" t="e">
        <f t="shared" si="119"/>
        <v>#DIV/0!</v>
      </c>
      <c r="AD270" s="40" t="e">
        <f t="shared" si="120"/>
        <v>#DIV/0!</v>
      </c>
    </row>
    <row r="271" spans="1:30" x14ac:dyDescent="0.25">
      <c r="A271" s="403"/>
      <c r="B271" s="287"/>
      <c r="C271" s="22"/>
      <c r="D271" s="147"/>
      <c r="E271" s="22"/>
      <c r="F271" s="147">
        <f t="shared" si="100"/>
        <v>12400</v>
      </c>
      <c r="G271" s="288">
        <f t="shared" si="101"/>
        <v>9.0929815645161742</v>
      </c>
      <c r="H271" s="15">
        <f t="shared" si="102"/>
        <v>112752.97140000056</v>
      </c>
      <c r="I271" s="22">
        <f t="shared" si="103"/>
        <v>-112752.97140000056</v>
      </c>
      <c r="J271" s="289">
        <f t="shared" si="104"/>
        <v>-1</v>
      </c>
      <c r="K271" s="22">
        <f t="shared" si="105"/>
        <v>0</v>
      </c>
      <c r="L271" s="22">
        <f t="shared" si="106"/>
        <v>-5</v>
      </c>
      <c r="M271" s="22">
        <f t="shared" si="107"/>
        <v>5</v>
      </c>
      <c r="N271" s="22">
        <f t="shared" si="108"/>
        <v>0</v>
      </c>
      <c r="O271" s="22"/>
      <c r="P271" s="288">
        <f t="shared" si="109"/>
        <v>-9.0929815645161742</v>
      </c>
      <c r="Q271" s="22">
        <f t="shared" si="110"/>
        <v>-5</v>
      </c>
      <c r="R271" s="290"/>
      <c r="S271" s="290">
        <f t="shared" si="111"/>
        <v>-7489.8320000000731</v>
      </c>
      <c r="T271" s="290" t="e">
        <f t="shared" si="112"/>
        <v>#DIV/0!</v>
      </c>
      <c r="U271" s="290" t="e">
        <f t="shared" si="113"/>
        <v>#DIV/0!</v>
      </c>
      <c r="V271" s="22">
        <f t="shared" si="114"/>
        <v>105263.13940000049</v>
      </c>
      <c r="W271" s="288" t="e">
        <f t="shared" si="115"/>
        <v>#DIV/0!</v>
      </c>
      <c r="X271" s="32" t="e">
        <f t="shared" si="116"/>
        <v>#DIV/0!</v>
      </c>
      <c r="Y271" s="32" t="e">
        <f t="shared" si="117"/>
        <v>#DIV/0!</v>
      </c>
      <c r="Z271" s="38" t="e">
        <f t="shared" si="118"/>
        <v>#DIV/0!</v>
      </c>
      <c r="AA271" s="31">
        <f>SUM(L$2:L271)-SUM(AB$2:AB271)</f>
        <v>-112752.97140000056</v>
      </c>
      <c r="AB271" s="44"/>
      <c r="AC271" s="40" t="e">
        <f t="shared" si="119"/>
        <v>#DIV/0!</v>
      </c>
      <c r="AD271" s="40" t="e">
        <f t="shared" si="120"/>
        <v>#DIV/0!</v>
      </c>
    </row>
    <row r="272" spans="1:30" x14ac:dyDescent="0.25">
      <c r="A272" s="403"/>
      <c r="B272" s="287"/>
      <c r="C272" s="22"/>
      <c r="D272" s="147"/>
      <c r="E272" s="22"/>
      <c r="F272" s="147">
        <f t="shared" si="100"/>
        <v>12400</v>
      </c>
      <c r="G272" s="288">
        <f t="shared" si="101"/>
        <v>9.0933847903226255</v>
      </c>
      <c r="H272" s="15">
        <f t="shared" si="102"/>
        <v>112757.97140000056</v>
      </c>
      <c r="I272" s="22">
        <f t="shared" si="103"/>
        <v>-112757.97140000056</v>
      </c>
      <c r="J272" s="289">
        <f t="shared" si="104"/>
        <v>-1</v>
      </c>
      <c r="K272" s="22">
        <f t="shared" si="105"/>
        <v>0</v>
      </c>
      <c r="L272" s="22">
        <f t="shared" si="106"/>
        <v>-5</v>
      </c>
      <c r="M272" s="22">
        <f t="shared" si="107"/>
        <v>5</v>
      </c>
      <c r="N272" s="22">
        <f t="shared" si="108"/>
        <v>0</v>
      </c>
      <c r="O272" s="22"/>
      <c r="P272" s="288">
        <f t="shared" si="109"/>
        <v>-9.0933847903226255</v>
      </c>
      <c r="Q272" s="22">
        <f t="shared" si="110"/>
        <v>-5</v>
      </c>
      <c r="R272" s="290"/>
      <c r="S272" s="290">
        <f t="shared" si="111"/>
        <v>-7494.8320000000731</v>
      </c>
      <c r="T272" s="290" t="e">
        <f t="shared" si="112"/>
        <v>#DIV/0!</v>
      </c>
      <c r="U272" s="290" t="e">
        <f t="shared" si="113"/>
        <v>#DIV/0!</v>
      </c>
      <c r="V272" s="22">
        <f t="shared" si="114"/>
        <v>105263.13940000049</v>
      </c>
      <c r="W272" s="288" t="e">
        <f t="shared" si="115"/>
        <v>#DIV/0!</v>
      </c>
      <c r="X272" s="32" t="e">
        <f t="shared" si="116"/>
        <v>#DIV/0!</v>
      </c>
      <c r="Y272" s="32" t="e">
        <f t="shared" si="117"/>
        <v>#DIV/0!</v>
      </c>
      <c r="Z272" s="38" t="e">
        <f t="shared" si="118"/>
        <v>#DIV/0!</v>
      </c>
      <c r="AA272" s="31">
        <f>SUM(L$2:L272)-SUM(AB$2:AB272)</f>
        <v>-112757.97140000056</v>
      </c>
      <c r="AB272" s="44"/>
      <c r="AC272" s="40" t="e">
        <f t="shared" si="119"/>
        <v>#DIV/0!</v>
      </c>
      <c r="AD272" s="40" t="e">
        <f t="shared" si="120"/>
        <v>#DIV/0!</v>
      </c>
    </row>
    <row r="273" spans="1:30" x14ac:dyDescent="0.25">
      <c r="A273" s="403"/>
      <c r="B273" s="287"/>
      <c r="C273" s="22"/>
      <c r="D273" s="147"/>
      <c r="E273" s="22"/>
      <c r="F273" s="147">
        <f t="shared" si="100"/>
        <v>12400</v>
      </c>
      <c r="G273" s="288">
        <f t="shared" si="101"/>
        <v>9.0937880161290785</v>
      </c>
      <c r="H273" s="15">
        <f t="shared" si="102"/>
        <v>112762.97140000056</v>
      </c>
      <c r="I273" s="22">
        <f t="shared" si="103"/>
        <v>-112762.97140000056</v>
      </c>
      <c r="J273" s="289">
        <f t="shared" si="104"/>
        <v>-1</v>
      </c>
      <c r="K273" s="22">
        <f t="shared" si="105"/>
        <v>0</v>
      </c>
      <c r="L273" s="22">
        <f t="shared" si="106"/>
        <v>-5</v>
      </c>
      <c r="M273" s="22">
        <f t="shared" si="107"/>
        <v>5</v>
      </c>
      <c r="N273" s="22">
        <f t="shared" si="108"/>
        <v>0</v>
      </c>
      <c r="O273" s="22"/>
      <c r="P273" s="288">
        <f t="shared" si="109"/>
        <v>-9.0937880161290785</v>
      </c>
      <c r="Q273" s="22">
        <f t="shared" si="110"/>
        <v>-5</v>
      </c>
      <c r="R273" s="290"/>
      <c r="S273" s="290">
        <f t="shared" si="111"/>
        <v>-7499.8320000000731</v>
      </c>
      <c r="T273" s="290" t="e">
        <f t="shared" si="112"/>
        <v>#DIV/0!</v>
      </c>
      <c r="U273" s="290" t="e">
        <f t="shared" si="113"/>
        <v>#DIV/0!</v>
      </c>
      <c r="V273" s="22">
        <f t="shared" si="114"/>
        <v>105263.13940000049</v>
      </c>
      <c r="W273" s="288" t="e">
        <f t="shared" si="115"/>
        <v>#DIV/0!</v>
      </c>
      <c r="X273" s="32" t="e">
        <f t="shared" si="116"/>
        <v>#DIV/0!</v>
      </c>
      <c r="Y273" s="32" t="e">
        <f t="shared" si="117"/>
        <v>#DIV/0!</v>
      </c>
      <c r="Z273" s="38" t="e">
        <f t="shared" si="118"/>
        <v>#DIV/0!</v>
      </c>
      <c r="AA273" s="31">
        <f>SUM(L$2:L273)-SUM(AB$2:AB273)</f>
        <v>-112762.97140000056</v>
      </c>
      <c r="AB273" s="44"/>
      <c r="AC273" s="40" t="e">
        <f t="shared" si="119"/>
        <v>#DIV/0!</v>
      </c>
      <c r="AD273" s="40" t="e">
        <f t="shared" si="120"/>
        <v>#DIV/0!</v>
      </c>
    </row>
    <row r="274" spans="1:30" x14ac:dyDescent="0.25">
      <c r="A274" s="403"/>
      <c r="B274" s="287"/>
      <c r="C274" s="22"/>
      <c r="D274" s="147"/>
      <c r="E274" s="22"/>
      <c r="F274" s="147">
        <f t="shared" si="100"/>
        <v>12400</v>
      </c>
      <c r="G274" s="288">
        <f t="shared" si="101"/>
        <v>9.0941912419355297</v>
      </c>
      <c r="H274" s="15">
        <f t="shared" si="102"/>
        <v>112767.97140000056</v>
      </c>
      <c r="I274" s="22">
        <f t="shared" si="103"/>
        <v>-112767.97140000056</v>
      </c>
      <c r="J274" s="289">
        <f t="shared" si="104"/>
        <v>-1</v>
      </c>
      <c r="K274" s="22">
        <f t="shared" si="105"/>
        <v>0</v>
      </c>
      <c r="L274" s="22">
        <f t="shared" si="106"/>
        <v>-5</v>
      </c>
      <c r="M274" s="22">
        <f t="shared" si="107"/>
        <v>5</v>
      </c>
      <c r="N274" s="22">
        <f t="shared" si="108"/>
        <v>0</v>
      </c>
      <c r="O274" s="22"/>
      <c r="P274" s="288">
        <f t="shared" si="109"/>
        <v>-9.0941912419355297</v>
      </c>
      <c r="Q274" s="22">
        <f t="shared" si="110"/>
        <v>-5</v>
      </c>
      <c r="R274" s="290"/>
      <c r="S274" s="290">
        <f t="shared" si="111"/>
        <v>-7504.8320000000731</v>
      </c>
      <c r="T274" s="290" t="e">
        <f t="shared" si="112"/>
        <v>#DIV/0!</v>
      </c>
      <c r="U274" s="290" t="e">
        <f t="shared" si="113"/>
        <v>#DIV/0!</v>
      </c>
      <c r="V274" s="22">
        <f t="shared" si="114"/>
        <v>105263.13940000049</v>
      </c>
      <c r="W274" s="288" t="e">
        <f t="shared" si="115"/>
        <v>#DIV/0!</v>
      </c>
      <c r="X274" s="32" t="e">
        <f t="shared" si="116"/>
        <v>#DIV/0!</v>
      </c>
      <c r="Y274" s="32" t="e">
        <f t="shared" si="117"/>
        <v>#DIV/0!</v>
      </c>
      <c r="Z274" s="38" t="e">
        <f t="shared" si="118"/>
        <v>#DIV/0!</v>
      </c>
      <c r="AA274" s="31">
        <f>SUM(L$2:L274)-SUM(AB$2:AB274)</f>
        <v>-112767.97140000056</v>
      </c>
      <c r="AB274" s="44"/>
      <c r="AC274" s="40" t="e">
        <f t="shared" si="119"/>
        <v>#DIV/0!</v>
      </c>
      <c r="AD274" s="40" t="e">
        <f t="shared" si="120"/>
        <v>#DIV/0!</v>
      </c>
    </row>
    <row r="275" spans="1:30" x14ac:dyDescent="0.25">
      <c r="A275" s="403"/>
      <c r="B275" s="287"/>
      <c r="C275" s="22"/>
      <c r="D275" s="147"/>
      <c r="E275" s="22"/>
      <c r="F275" s="147">
        <f t="shared" si="100"/>
        <v>12400</v>
      </c>
      <c r="G275" s="288">
        <f t="shared" si="101"/>
        <v>9.094594467741981</v>
      </c>
      <c r="H275" s="15">
        <f t="shared" si="102"/>
        <v>112772.97140000056</v>
      </c>
      <c r="I275" s="22">
        <f t="shared" si="103"/>
        <v>-112772.97140000056</v>
      </c>
      <c r="J275" s="289">
        <f t="shared" si="104"/>
        <v>-1</v>
      </c>
      <c r="K275" s="22">
        <f t="shared" si="105"/>
        <v>0</v>
      </c>
      <c r="L275" s="22">
        <f t="shared" si="106"/>
        <v>-5</v>
      </c>
      <c r="M275" s="22">
        <f t="shared" si="107"/>
        <v>5</v>
      </c>
      <c r="N275" s="22">
        <f t="shared" si="108"/>
        <v>0</v>
      </c>
      <c r="O275" s="22"/>
      <c r="P275" s="288">
        <f t="shared" si="109"/>
        <v>-9.094594467741981</v>
      </c>
      <c r="Q275" s="22">
        <f t="shared" si="110"/>
        <v>-5</v>
      </c>
      <c r="R275" s="290"/>
      <c r="S275" s="290">
        <f t="shared" si="111"/>
        <v>-7509.8320000000731</v>
      </c>
      <c r="T275" s="290" t="e">
        <f t="shared" si="112"/>
        <v>#DIV/0!</v>
      </c>
      <c r="U275" s="290" t="e">
        <f t="shared" si="113"/>
        <v>#DIV/0!</v>
      </c>
      <c r="V275" s="22">
        <f t="shared" si="114"/>
        <v>105263.13940000049</v>
      </c>
      <c r="W275" s="288" t="e">
        <f t="shared" si="115"/>
        <v>#DIV/0!</v>
      </c>
      <c r="X275" s="32" t="e">
        <f t="shared" si="116"/>
        <v>#DIV/0!</v>
      </c>
      <c r="Y275" s="32" t="e">
        <f t="shared" si="117"/>
        <v>#DIV/0!</v>
      </c>
      <c r="Z275" s="38" t="e">
        <f t="shared" si="118"/>
        <v>#DIV/0!</v>
      </c>
      <c r="AA275" s="31">
        <f>SUM(L$2:L275)-SUM(AB$2:AB275)</f>
        <v>-112772.97140000056</v>
      </c>
      <c r="AB275" s="44"/>
      <c r="AC275" s="40" t="e">
        <f t="shared" si="119"/>
        <v>#DIV/0!</v>
      </c>
      <c r="AD275" s="40" t="e">
        <f t="shared" si="120"/>
        <v>#DIV/0!</v>
      </c>
    </row>
    <row r="276" spans="1:30" x14ac:dyDescent="0.25">
      <c r="A276" s="403"/>
      <c r="B276" s="287"/>
      <c r="C276" s="22"/>
      <c r="D276" s="147"/>
      <c r="E276" s="22"/>
      <c r="F276" s="147">
        <f t="shared" si="100"/>
        <v>12400</v>
      </c>
      <c r="G276" s="288">
        <f t="shared" si="101"/>
        <v>9.0949976935484322</v>
      </c>
      <c r="H276" s="15">
        <f t="shared" si="102"/>
        <v>112777.97140000056</v>
      </c>
      <c r="I276" s="22">
        <f t="shared" si="103"/>
        <v>-112777.97140000056</v>
      </c>
      <c r="J276" s="289">
        <f t="shared" si="104"/>
        <v>-1</v>
      </c>
      <c r="K276" s="22">
        <f t="shared" si="105"/>
        <v>0</v>
      </c>
      <c r="L276" s="22">
        <f t="shared" si="106"/>
        <v>-5</v>
      </c>
      <c r="M276" s="22">
        <f t="shared" si="107"/>
        <v>5</v>
      </c>
      <c r="N276" s="22">
        <f t="shared" si="108"/>
        <v>0</v>
      </c>
      <c r="O276" s="22"/>
      <c r="P276" s="288">
        <f t="shared" si="109"/>
        <v>-9.0949976935484322</v>
      </c>
      <c r="Q276" s="22">
        <f t="shared" si="110"/>
        <v>-5</v>
      </c>
      <c r="R276" s="290"/>
      <c r="S276" s="290">
        <f t="shared" si="111"/>
        <v>-7514.8320000000731</v>
      </c>
      <c r="T276" s="290" t="e">
        <f t="shared" si="112"/>
        <v>#DIV/0!</v>
      </c>
      <c r="U276" s="290" t="e">
        <f t="shared" si="113"/>
        <v>#DIV/0!</v>
      </c>
      <c r="V276" s="22">
        <f t="shared" si="114"/>
        <v>105263.13940000049</v>
      </c>
      <c r="W276" s="288" t="e">
        <f t="shared" si="115"/>
        <v>#DIV/0!</v>
      </c>
      <c r="X276" s="32" t="e">
        <f t="shared" si="116"/>
        <v>#DIV/0!</v>
      </c>
      <c r="Y276" s="32" t="e">
        <f t="shared" si="117"/>
        <v>#DIV/0!</v>
      </c>
      <c r="Z276" s="38" t="e">
        <f t="shared" si="118"/>
        <v>#DIV/0!</v>
      </c>
      <c r="AA276" s="31">
        <f>SUM(L$2:L276)-SUM(AB$2:AB276)</f>
        <v>-112777.97140000056</v>
      </c>
      <c r="AB276" s="44"/>
      <c r="AC276" s="40" t="e">
        <f t="shared" si="119"/>
        <v>#DIV/0!</v>
      </c>
      <c r="AD276" s="40" t="e">
        <f t="shared" si="120"/>
        <v>#DIV/0!</v>
      </c>
    </row>
    <row r="277" spans="1:30" x14ac:dyDescent="0.25">
      <c r="A277" s="403"/>
      <c r="B277" s="287"/>
      <c r="C277" s="22"/>
      <c r="D277" s="147"/>
      <c r="E277" s="22"/>
      <c r="F277" s="147">
        <f t="shared" si="100"/>
        <v>12400</v>
      </c>
      <c r="G277" s="288">
        <f t="shared" si="101"/>
        <v>9.0954009193548835</v>
      </c>
      <c r="H277" s="15">
        <f t="shared" si="102"/>
        <v>112782.97140000056</v>
      </c>
      <c r="I277" s="22">
        <f t="shared" si="103"/>
        <v>-112782.97140000056</v>
      </c>
      <c r="J277" s="289">
        <f t="shared" si="104"/>
        <v>-1</v>
      </c>
      <c r="K277" s="22">
        <f t="shared" si="105"/>
        <v>0</v>
      </c>
      <c r="L277" s="22">
        <f t="shared" si="106"/>
        <v>-5</v>
      </c>
      <c r="M277" s="22">
        <f t="shared" si="107"/>
        <v>5</v>
      </c>
      <c r="N277" s="22">
        <f t="shared" si="108"/>
        <v>0</v>
      </c>
      <c r="O277" s="22"/>
      <c r="P277" s="288">
        <f t="shared" si="109"/>
        <v>-9.0954009193548835</v>
      </c>
      <c r="Q277" s="22">
        <f t="shared" si="110"/>
        <v>-5</v>
      </c>
      <c r="R277" s="290"/>
      <c r="S277" s="290">
        <f t="shared" si="111"/>
        <v>-7519.8320000000731</v>
      </c>
      <c r="T277" s="290" t="e">
        <f t="shared" si="112"/>
        <v>#DIV/0!</v>
      </c>
      <c r="U277" s="290" t="e">
        <f t="shared" si="113"/>
        <v>#DIV/0!</v>
      </c>
      <c r="V277" s="22">
        <f t="shared" si="114"/>
        <v>105263.13940000049</v>
      </c>
      <c r="W277" s="288" t="e">
        <f t="shared" si="115"/>
        <v>#DIV/0!</v>
      </c>
      <c r="X277" s="32" t="e">
        <f t="shared" si="116"/>
        <v>#DIV/0!</v>
      </c>
      <c r="Y277" s="32" t="e">
        <f t="shared" si="117"/>
        <v>#DIV/0!</v>
      </c>
      <c r="Z277" s="38" t="e">
        <f t="shared" si="118"/>
        <v>#DIV/0!</v>
      </c>
      <c r="AA277" s="31">
        <f>SUM(L$2:L277)-SUM(AB$2:AB277)</f>
        <v>-112782.97140000056</v>
      </c>
      <c r="AB277" s="44"/>
      <c r="AC277" s="40" t="e">
        <f t="shared" si="119"/>
        <v>#DIV/0!</v>
      </c>
      <c r="AD277" s="40" t="e">
        <f t="shared" si="120"/>
        <v>#DIV/0!</v>
      </c>
    </row>
    <row r="278" spans="1:30" x14ac:dyDescent="0.25">
      <c r="A278" s="403"/>
      <c r="B278" s="287"/>
      <c r="C278" s="22"/>
      <c r="D278" s="147"/>
      <c r="E278" s="22"/>
      <c r="F278" s="147">
        <f t="shared" si="100"/>
        <v>12400</v>
      </c>
      <c r="G278" s="288">
        <f t="shared" si="101"/>
        <v>9.0958041451613365</v>
      </c>
      <c r="H278" s="15">
        <f t="shared" si="102"/>
        <v>112787.97140000056</v>
      </c>
      <c r="I278" s="22">
        <f t="shared" si="103"/>
        <v>-112787.97140000056</v>
      </c>
      <c r="J278" s="289">
        <f t="shared" si="104"/>
        <v>-1</v>
      </c>
      <c r="K278" s="22">
        <f t="shared" si="105"/>
        <v>0</v>
      </c>
      <c r="L278" s="22">
        <f t="shared" si="106"/>
        <v>-5</v>
      </c>
      <c r="M278" s="22">
        <f t="shared" si="107"/>
        <v>5</v>
      </c>
      <c r="N278" s="22">
        <f t="shared" si="108"/>
        <v>0</v>
      </c>
      <c r="O278" s="22"/>
      <c r="P278" s="288">
        <f t="shared" si="109"/>
        <v>-9.0958041451613365</v>
      </c>
      <c r="Q278" s="22">
        <f t="shared" si="110"/>
        <v>-5</v>
      </c>
      <c r="R278" s="290"/>
      <c r="S278" s="290">
        <f t="shared" si="111"/>
        <v>-7524.8320000000731</v>
      </c>
      <c r="T278" s="290" t="e">
        <f t="shared" si="112"/>
        <v>#DIV/0!</v>
      </c>
      <c r="U278" s="290" t="e">
        <f t="shared" si="113"/>
        <v>#DIV/0!</v>
      </c>
      <c r="V278" s="22">
        <f t="shared" si="114"/>
        <v>105263.13940000049</v>
      </c>
      <c r="W278" s="288" t="e">
        <f t="shared" si="115"/>
        <v>#DIV/0!</v>
      </c>
      <c r="X278" s="32" t="e">
        <f t="shared" si="116"/>
        <v>#DIV/0!</v>
      </c>
      <c r="Y278" s="32" t="e">
        <f t="shared" si="117"/>
        <v>#DIV/0!</v>
      </c>
      <c r="Z278" s="38" t="e">
        <f t="shared" si="118"/>
        <v>#DIV/0!</v>
      </c>
      <c r="AA278" s="31">
        <f>SUM(L$2:L278)-SUM(AB$2:AB278)</f>
        <v>-112787.97140000056</v>
      </c>
      <c r="AB278" s="44"/>
      <c r="AC278" s="40" t="e">
        <f t="shared" si="119"/>
        <v>#DIV/0!</v>
      </c>
      <c r="AD278" s="40" t="e">
        <f t="shared" si="120"/>
        <v>#DIV/0!</v>
      </c>
    </row>
    <row r="279" spans="1:30" x14ac:dyDescent="0.25">
      <c r="A279" s="403"/>
      <c r="B279" s="287"/>
      <c r="C279" s="22"/>
      <c r="D279" s="147"/>
      <c r="E279" s="22"/>
      <c r="F279" s="147">
        <f t="shared" si="100"/>
        <v>12400</v>
      </c>
      <c r="G279" s="288">
        <f t="shared" si="101"/>
        <v>9.0962073709677878</v>
      </c>
      <c r="H279" s="15">
        <f t="shared" si="102"/>
        <v>112792.97140000056</v>
      </c>
      <c r="I279" s="22">
        <f t="shared" si="103"/>
        <v>-112792.97140000056</v>
      </c>
      <c r="J279" s="289">
        <f t="shared" si="104"/>
        <v>-1</v>
      </c>
      <c r="K279" s="22">
        <f t="shared" si="105"/>
        <v>0</v>
      </c>
      <c r="L279" s="22">
        <f t="shared" si="106"/>
        <v>-5</v>
      </c>
      <c r="M279" s="22">
        <f t="shared" si="107"/>
        <v>5</v>
      </c>
      <c r="N279" s="22">
        <f t="shared" si="108"/>
        <v>0</v>
      </c>
      <c r="O279" s="22"/>
      <c r="P279" s="288">
        <f t="shared" si="109"/>
        <v>-9.0962073709677878</v>
      </c>
      <c r="Q279" s="22">
        <f t="shared" si="110"/>
        <v>-5</v>
      </c>
      <c r="R279" s="290"/>
      <c r="S279" s="290">
        <f t="shared" si="111"/>
        <v>-7529.8320000000731</v>
      </c>
      <c r="T279" s="290" t="e">
        <f t="shared" si="112"/>
        <v>#DIV/0!</v>
      </c>
      <c r="U279" s="290" t="e">
        <f t="shared" si="113"/>
        <v>#DIV/0!</v>
      </c>
      <c r="V279" s="22">
        <f t="shared" si="114"/>
        <v>105263.13940000049</v>
      </c>
      <c r="W279" s="288" t="e">
        <f t="shared" si="115"/>
        <v>#DIV/0!</v>
      </c>
      <c r="X279" s="32" t="e">
        <f t="shared" si="116"/>
        <v>#DIV/0!</v>
      </c>
      <c r="Y279" s="32" t="e">
        <f t="shared" si="117"/>
        <v>#DIV/0!</v>
      </c>
      <c r="Z279" s="38" t="e">
        <f t="shared" si="118"/>
        <v>#DIV/0!</v>
      </c>
      <c r="AA279" s="31">
        <f>SUM(L$2:L279)-SUM(AB$2:AB279)</f>
        <v>-112792.97140000056</v>
      </c>
      <c r="AB279" s="44"/>
      <c r="AC279" s="40" t="e">
        <f t="shared" si="119"/>
        <v>#DIV/0!</v>
      </c>
      <c r="AD279" s="40" t="e">
        <f t="shared" si="120"/>
        <v>#DIV/0!</v>
      </c>
    </row>
    <row r="280" spans="1:30" x14ac:dyDescent="0.25">
      <c r="A280" s="403"/>
      <c r="B280" s="287"/>
      <c r="C280" s="22"/>
      <c r="D280" s="147"/>
      <c r="E280" s="22"/>
      <c r="F280" s="147">
        <f t="shared" si="100"/>
        <v>12400</v>
      </c>
      <c r="G280" s="288">
        <f t="shared" si="101"/>
        <v>9.096610596774239</v>
      </c>
      <c r="H280" s="15">
        <f t="shared" si="102"/>
        <v>112797.97140000056</v>
      </c>
      <c r="I280" s="22">
        <f t="shared" si="103"/>
        <v>-112797.97140000056</v>
      </c>
      <c r="J280" s="289">
        <f t="shared" si="104"/>
        <v>-1</v>
      </c>
      <c r="K280" s="22">
        <f t="shared" si="105"/>
        <v>0</v>
      </c>
      <c r="L280" s="22">
        <f t="shared" si="106"/>
        <v>-5</v>
      </c>
      <c r="M280" s="22">
        <f t="shared" si="107"/>
        <v>5</v>
      </c>
      <c r="N280" s="22">
        <f t="shared" si="108"/>
        <v>0</v>
      </c>
      <c r="O280" s="22"/>
      <c r="P280" s="288">
        <f t="shared" si="109"/>
        <v>-9.096610596774239</v>
      </c>
      <c r="Q280" s="22">
        <f t="shared" si="110"/>
        <v>-5</v>
      </c>
      <c r="R280" s="290"/>
      <c r="S280" s="290">
        <f t="shared" si="111"/>
        <v>-7534.8320000000731</v>
      </c>
      <c r="T280" s="290" t="e">
        <f t="shared" si="112"/>
        <v>#DIV/0!</v>
      </c>
      <c r="U280" s="290" t="e">
        <f t="shared" si="113"/>
        <v>#DIV/0!</v>
      </c>
      <c r="V280" s="22">
        <f t="shared" si="114"/>
        <v>105263.13940000049</v>
      </c>
      <c r="W280" s="288" t="e">
        <f t="shared" si="115"/>
        <v>#DIV/0!</v>
      </c>
      <c r="X280" s="32" t="e">
        <f t="shared" si="116"/>
        <v>#DIV/0!</v>
      </c>
      <c r="Y280" s="32" t="e">
        <f t="shared" si="117"/>
        <v>#DIV/0!</v>
      </c>
      <c r="Z280" s="38" t="e">
        <f t="shared" si="118"/>
        <v>#DIV/0!</v>
      </c>
      <c r="AA280" s="31">
        <f>SUM(L$2:L280)-SUM(AB$2:AB280)</f>
        <v>-112797.97140000056</v>
      </c>
      <c r="AB280" s="44"/>
      <c r="AC280" s="40" t="e">
        <f t="shared" si="119"/>
        <v>#DIV/0!</v>
      </c>
      <c r="AD280" s="40" t="e">
        <f t="shared" si="120"/>
        <v>#DIV/0!</v>
      </c>
    </row>
    <row r="281" spans="1:30" x14ac:dyDescent="0.25">
      <c r="A281" s="403"/>
      <c r="B281" s="287"/>
      <c r="C281" s="22"/>
      <c r="D281" s="147"/>
      <c r="E281" s="22"/>
      <c r="F281" s="147">
        <f t="shared" si="100"/>
        <v>12400</v>
      </c>
      <c r="G281" s="288">
        <f t="shared" si="101"/>
        <v>9.0970138225806902</v>
      </c>
      <c r="H281" s="15">
        <f t="shared" si="102"/>
        <v>112802.97140000056</v>
      </c>
      <c r="I281" s="22">
        <f t="shared" si="103"/>
        <v>-112802.97140000056</v>
      </c>
      <c r="J281" s="289">
        <f t="shared" si="104"/>
        <v>-1</v>
      </c>
      <c r="K281" s="22">
        <f t="shared" si="105"/>
        <v>0</v>
      </c>
      <c r="L281" s="22">
        <f t="shared" si="106"/>
        <v>-5</v>
      </c>
      <c r="M281" s="22">
        <f t="shared" si="107"/>
        <v>5</v>
      </c>
      <c r="N281" s="22">
        <f t="shared" si="108"/>
        <v>0</v>
      </c>
      <c r="O281" s="22"/>
      <c r="P281" s="288">
        <f t="shared" si="109"/>
        <v>-9.0970138225806902</v>
      </c>
      <c r="Q281" s="22">
        <f t="shared" si="110"/>
        <v>-5</v>
      </c>
      <c r="R281" s="290"/>
      <c r="S281" s="290">
        <f t="shared" si="111"/>
        <v>-7539.8320000000731</v>
      </c>
      <c r="T281" s="290" t="e">
        <f t="shared" si="112"/>
        <v>#DIV/0!</v>
      </c>
      <c r="U281" s="290" t="e">
        <f t="shared" si="113"/>
        <v>#DIV/0!</v>
      </c>
      <c r="V281" s="22">
        <f t="shared" si="114"/>
        <v>105263.13940000049</v>
      </c>
      <c r="W281" s="288" t="e">
        <f t="shared" si="115"/>
        <v>#DIV/0!</v>
      </c>
      <c r="X281" s="32" t="e">
        <f t="shared" si="116"/>
        <v>#DIV/0!</v>
      </c>
      <c r="Y281" s="32" t="e">
        <f t="shared" si="117"/>
        <v>#DIV/0!</v>
      </c>
      <c r="Z281" s="38" t="e">
        <f t="shared" si="118"/>
        <v>#DIV/0!</v>
      </c>
      <c r="AA281" s="31">
        <f>SUM(L$2:L281)-SUM(AB$2:AB281)</f>
        <v>-112802.97140000056</v>
      </c>
      <c r="AB281" s="44"/>
      <c r="AC281" s="40" t="e">
        <f t="shared" si="119"/>
        <v>#DIV/0!</v>
      </c>
      <c r="AD281" s="40" t="e">
        <f t="shared" si="120"/>
        <v>#DIV/0!</v>
      </c>
    </row>
    <row r="282" spans="1:30" x14ac:dyDescent="0.25">
      <c r="A282" s="403"/>
      <c r="B282" s="287"/>
      <c r="C282" s="22"/>
      <c r="D282" s="147"/>
      <c r="E282" s="22"/>
      <c r="F282" s="147">
        <f t="shared" si="100"/>
        <v>12400</v>
      </c>
      <c r="G282" s="288">
        <f t="shared" si="101"/>
        <v>9.0974170483871415</v>
      </c>
      <c r="H282" s="15">
        <f t="shared" si="102"/>
        <v>112807.97140000056</v>
      </c>
      <c r="I282" s="22">
        <f t="shared" si="103"/>
        <v>-112807.97140000056</v>
      </c>
      <c r="J282" s="289">
        <f t="shared" si="104"/>
        <v>-1</v>
      </c>
      <c r="K282" s="22">
        <f t="shared" si="105"/>
        <v>0</v>
      </c>
      <c r="L282" s="22">
        <f t="shared" si="106"/>
        <v>-5</v>
      </c>
      <c r="M282" s="22">
        <f t="shared" si="107"/>
        <v>5</v>
      </c>
      <c r="N282" s="22">
        <f t="shared" si="108"/>
        <v>0</v>
      </c>
      <c r="O282" s="22"/>
      <c r="P282" s="288">
        <f t="shared" si="109"/>
        <v>-9.0974170483871415</v>
      </c>
      <c r="Q282" s="22">
        <f t="shared" si="110"/>
        <v>-5</v>
      </c>
      <c r="R282" s="290"/>
      <c r="S282" s="290">
        <f t="shared" si="111"/>
        <v>-7544.8320000000731</v>
      </c>
      <c r="T282" s="290" t="e">
        <f t="shared" si="112"/>
        <v>#DIV/0!</v>
      </c>
      <c r="U282" s="290" t="e">
        <f t="shared" si="113"/>
        <v>#DIV/0!</v>
      </c>
      <c r="V282" s="22">
        <f t="shared" si="114"/>
        <v>105263.13940000049</v>
      </c>
      <c r="W282" s="288" t="e">
        <f t="shared" si="115"/>
        <v>#DIV/0!</v>
      </c>
      <c r="X282" s="32" t="e">
        <f t="shared" si="116"/>
        <v>#DIV/0!</v>
      </c>
      <c r="Y282" s="32" t="e">
        <f t="shared" si="117"/>
        <v>#DIV/0!</v>
      </c>
      <c r="Z282" s="38" t="e">
        <f t="shared" si="118"/>
        <v>#DIV/0!</v>
      </c>
      <c r="AA282" s="31">
        <f>SUM(L$2:L282)-SUM(AB$2:AB282)</f>
        <v>-112807.97140000056</v>
      </c>
      <c r="AB282" s="44"/>
      <c r="AC282" s="40" t="e">
        <f t="shared" si="119"/>
        <v>#DIV/0!</v>
      </c>
      <c r="AD282" s="40" t="e">
        <f t="shared" si="120"/>
        <v>#DIV/0!</v>
      </c>
    </row>
    <row r="283" spans="1:30" x14ac:dyDescent="0.25">
      <c r="A283" s="403"/>
      <c r="B283" s="287"/>
      <c r="C283" s="22"/>
      <c r="D283" s="147"/>
      <c r="E283" s="22"/>
      <c r="F283" s="147">
        <f t="shared" si="100"/>
        <v>12400</v>
      </c>
      <c r="G283" s="288">
        <f t="shared" si="101"/>
        <v>9.0978202741935945</v>
      </c>
      <c r="H283" s="15">
        <f t="shared" si="102"/>
        <v>112812.97140000056</v>
      </c>
      <c r="I283" s="22">
        <f t="shared" si="103"/>
        <v>-112812.97140000056</v>
      </c>
      <c r="J283" s="289">
        <f t="shared" si="104"/>
        <v>-1</v>
      </c>
      <c r="K283" s="22">
        <f t="shared" si="105"/>
        <v>0</v>
      </c>
      <c r="L283" s="22">
        <f t="shared" si="106"/>
        <v>-5</v>
      </c>
      <c r="M283" s="22">
        <f t="shared" si="107"/>
        <v>5</v>
      </c>
      <c r="N283" s="22">
        <f t="shared" si="108"/>
        <v>0</v>
      </c>
      <c r="O283" s="22"/>
      <c r="P283" s="288">
        <f t="shared" si="109"/>
        <v>-9.0978202741935945</v>
      </c>
      <c r="Q283" s="22">
        <f t="shared" si="110"/>
        <v>-5</v>
      </c>
      <c r="R283" s="290"/>
      <c r="S283" s="290">
        <f t="shared" si="111"/>
        <v>-7549.8320000000731</v>
      </c>
      <c r="T283" s="290" t="e">
        <f t="shared" si="112"/>
        <v>#DIV/0!</v>
      </c>
      <c r="U283" s="290" t="e">
        <f t="shared" si="113"/>
        <v>#DIV/0!</v>
      </c>
      <c r="V283" s="22">
        <f t="shared" si="114"/>
        <v>105263.13940000049</v>
      </c>
      <c r="W283" s="288" t="e">
        <f t="shared" si="115"/>
        <v>#DIV/0!</v>
      </c>
      <c r="X283" s="32" t="e">
        <f t="shared" si="116"/>
        <v>#DIV/0!</v>
      </c>
      <c r="Y283" s="32" t="e">
        <f t="shared" si="117"/>
        <v>#DIV/0!</v>
      </c>
      <c r="Z283" s="38" t="e">
        <f t="shared" si="118"/>
        <v>#DIV/0!</v>
      </c>
      <c r="AA283" s="31">
        <f>SUM(L$2:L283)-SUM(AB$2:AB283)</f>
        <v>-112812.97140000056</v>
      </c>
      <c r="AB283" s="44"/>
      <c r="AC283" s="40" t="e">
        <f t="shared" si="119"/>
        <v>#DIV/0!</v>
      </c>
      <c r="AD283" s="40" t="e">
        <f t="shared" si="120"/>
        <v>#DIV/0!</v>
      </c>
    </row>
    <row r="284" spans="1:30" x14ac:dyDescent="0.25">
      <c r="A284" s="403"/>
      <c r="B284" s="287"/>
      <c r="C284" s="22"/>
      <c r="D284" s="147"/>
      <c r="E284" s="22"/>
      <c r="F284" s="147">
        <f t="shared" si="100"/>
        <v>12400</v>
      </c>
      <c r="G284" s="288">
        <f t="shared" si="101"/>
        <v>9.0982235000000458</v>
      </c>
      <c r="H284" s="15">
        <f t="shared" si="102"/>
        <v>112817.97140000056</v>
      </c>
      <c r="I284" s="22">
        <f t="shared" si="103"/>
        <v>-112817.97140000056</v>
      </c>
      <c r="J284" s="289">
        <f t="shared" si="104"/>
        <v>-1</v>
      </c>
      <c r="K284" s="22">
        <f t="shared" si="105"/>
        <v>0</v>
      </c>
      <c r="L284" s="22">
        <f t="shared" si="106"/>
        <v>-5</v>
      </c>
      <c r="M284" s="22">
        <f t="shared" si="107"/>
        <v>5</v>
      </c>
      <c r="N284" s="22">
        <f t="shared" si="108"/>
        <v>0</v>
      </c>
      <c r="O284" s="22"/>
      <c r="P284" s="288">
        <f t="shared" si="109"/>
        <v>-9.0982235000000458</v>
      </c>
      <c r="Q284" s="22">
        <f t="shared" si="110"/>
        <v>-5</v>
      </c>
      <c r="R284" s="290"/>
      <c r="S284" s="290">
        <f t="shared" si="111"/>
        <v>-7554.8320000000731</v>
      </c>
      <c r="T284" s="290" t="e">
        <f t="shared" si="112"/>
        <v>#DIV/0!</v>
      </c>
      <c r="U284" s="290" t="e">
        <f t="shared" si="113"/>
        <v>#DIV/0!</v>
      </c>
      <c r="V284" s="22">
        <f t="shared" si="114"/>
        <v>105263.13940000049</v>
      </c>
      <c r="W284" s="288" t="e">
        <f t="shared" si="115"/>
        <v>#DIV/0!</v>
      </c>
      <c r="X284" s="32" t="e">
        <f t="shared" si="116"/>
        <v>#DIV/0!</v>
      </c>
      <c r="Y284" s="32" t="e">
        <f t="shared" si="117"/>
        <v>#DIV/0!</v>
      </c>
      <c r="Z284" s="38" t="e">
        <f t="shared" si="118"/>
        <v>#DIV/0!</v>
      </c>
      <c r="AA284" s="31">
        <f>SUM(L$2:L284)-SUM(AB$2:AB284)</f>
        <v>-112817.97140000056</v>
      </c>
      <c r="AB284" s="44"/>
      <c r="AC284" s="40" t="e">
        <f t="shared" si="119"/>
        <v>#DIV/0!</v>
      </c>
      <c r="AD284" s="40" t="e">
        <f t="shared" si="120"/>
        <v>#DIV/0!</v>
      </c>
    </row>
    <row r="285" spans="1:30" x14ac:dyDescent="0.25">
      <c r="A285" s="403"/>
      <c r="B285" s="287"/>
      <c r="C285" s="22"/>
      <c r="D285" s="147"/>
      <c r="E285" s="22"/>
      <c r="F285" s="147">
        <f t="shared" si="100"/>
        <v>12400</v>
      </c>
      <c r="G285" s="288">
        <f t="shared" si="101"/>
        <v>9.098626725806497</v>
      </c>
      <c r="H285" s="15">
        <f t="shared" si="102"/>
        <v>112822.97140000056</v>
      </c>
      <c r="I285" s="22">
        <f t="shared" si="103"/>
        <v>-112822.97140000056</v>
      </c>
      <c r="J285" s="289">
        <f t="shared" si="104"/>
        <v>-1</v>
      </c>
      <c r="K285" s="22">
        <f t="shared" si="105"/>
        <v>0</v>
      </c>
      <c r="L285" s="22">
        <f t="shared" si="106"/>
        <v>-5</v>
      </c>
      <c r="M285" s="22">
        <f t="shared" si="107"/>
        <v>5</v>
      </c>
      <c r="N285" s="22">
        <f t="shared" si="108"/>
        <v>0</v>
      </c>
      <c r="O285" s="22"/>
      <c r="P285" s="288">
        <f t="shared" si="109"/>
        <v>-9.098626725806497</v>
      </c>
      <c r="Q285" s="22">
        <f t="shared" si="110"/>
        <v>-5</v>
      </c>
      <c r="R285" s="290"/>
      <c r="S285" s="290">
        <f t="shared" si="111"/>
        <v>-7559.8320000000731</v>
      </c>
      <c r="T285" s="290" t="e">
        <f t="shared" si="112"/>
        <v>#DIV/0!</v>
      </c>
      <c r="U285" s="290" t="e">
        <f t="shared" si="113"/>
        <v>#DIV/0!</v>
      </c>
      <c r="V285" s="22">
        <f t="shared" si="114"/>
        <v>105263.13940000049</v>
      </c>
      <c r="W285" s="288" t="e">
        <f t="shared" si="115"/>
        <v>#DIV/0!</v>
      </c>
      <c r="X285" s="32" t="e">
        <f t="shared" si="116"/>
        <v>#DIV/0!</v>
      </c>
      <c r="Y285" s="32" t="e">
        <f t="shared" si="117"/>
        <v>#DIV/0!</v>
      </c>
      <c r="Z285" s="38" t="e">
        <f t="shared" si="118"/>
        <v>#DIV/0!</v>
      </c>
      <c r="AA285" s="31">
        <f>SUM(L$2:L285)-SUM(AB$2:AB285)</f>
        <v>-112822.97140000056</v>
      </c>
      <c r="AB285" s="44"/>
      <c r="AC285" s="40" t="e">
        <f t="shared" si="119"/>
        <v>#DIV/0!</v>
      </c>
      <c r="AD285" s="40" t="e">
        <f t="shared" si="120"/>
        <v>#DIV/0!</v>
      </c>
    </row>
    <row r="286" spans="1:30" x14ac:dyDescent="0.25">
      <c r="A286" s="403"/>
      <c r="B286" s="287"/>
      <c r="C286" s="22"/>
      <c r="D286" s="147"/>
      <c r="E286" s="22"/>
      <c r="F286" s="147">
        <f t="shared" si="100"/>
        <v>12400</v>
      </c>
      <c r="G286" s="288">
        <f t="shared" si="101"/>
        <v>9.0990299516129483</v>
      </c>
      <c r="H286" s="15">
        <f t="shared" si="102"/>
        <v>112827.97140000056</v>
      </c>
      <c r="I286" s="22">
        <f t="shared" si="103"/>
        <v>-112827.97140000056</v>
      </c>
      <c r="J286" s="289">
        <f t="shared" si="104"/>
        <v>-1</v>
      </c>
      <c r="K286" s="22">
        <f t="shared" si="105"/>
        <v>0</v>
      </c>
      <c r="L286" s="22">
        <f t="shared" si="106"/>
        <v>-5</v>
      </c>
      <c r="M286" s="22">
        <f t="shared" si="107"/>
        <v>5</v>
      </c>
      <c r="N286" s="22">
        <f t="shared" si="108"/>
        <v>0</v>
      </c>
      <c r="O286" s="22"/>
      <c r="P286" s="288">
        <f t="shared" si="109"/>
        <v>-9.0990299516129483</v>
      </c>
      <c r="Q286" s="22">
        <f t="shared" si="110"/>
        <v>-5</v>
      </c>
      <c r="R286" s="290"/>
      <c r="S286" s="290">
        <f t="shared" si="111"/>
        <v>-7564.8320000000731</v>
      </c>
      <c r="T286" s="290" t="e">
        <f t="shared" si="112"/>
        <v>#DIV/0!</v>
      </c>
      <c r="U286" s="290" t="e">
        <f t="shared" si="113"/>
        <v>#DIV/0!</v>
      </c>
      <c r="V286" s="22">
        <f t="shared" si="114"/>
        <v>105263.13940000049</v>
      </c>
      <c r="W286" s="288" t="e">
        <f t="shared" si="115"/>
        <v>#DIV/0!</v>
      </c>
      <c r="X286" s="32" t="e">
        <f t="shared" si="116"/>
        <v>#DIV/0!</v>
      </c>
      <c r="Y286" s="32" t="e">
        <f t="shared" si="117"/>
        <v>#DIV/0!</v>
      </c>
      <c r="Z286" s="38" t="e">
        <f t="shared" si="118"/>
        <v>#DIV/0!</v>
      </c>
      <c r="AA286" s="31">
        <f>SUM(L$2:L286)-SUM(AB$2:AB286)</f>
        <v>-112827.97140000056</v>
      </c>
      <c r="AB286" s="44"/>
      <c r="AC286" s="40" t="e">
        <f t="shared" si="119"/>
        <v>#DIV/0!</v>
      </c>
      <c r="AD286" s="40" t="e">
        <f t="shared" si="120"/>
        <v>#DIV/0!</v>
      </c>
    </row>
    <row r="287" spans="1:30" x14ac:dyDescent="0.25">
      <c r="A287" s="403"/>
      <c r="B287" s="287"/>
      <c r="C287" s="22"/>
      <c r="D287" s="147"/>
      <c r="E287" s="22"/>
      <c r="F287" s="147">
        <f t="shared" si="100"/>
        <v>12400</v>
      </c>
      <c r="G287" s="288">
        <f t="shared" si="101"/>
        <v>9.0994331774193995</v>
      </c>
      <c r="H287" s="15">
        <f t="shared" si="102"/>
        <v>112832.97140000056</v>
      </c>
      <c r="I287" s="22">
        <f t="shared" si="103"/>
        <v>-112832.97140000056</v>
      </c>
      <c r="J287" s="289">
        <f t="shared" si="104"/>
        <v>-1</v>
      </c>
      <c r="K287" s="22">
        <f t="shared" si="105"/>
        <v>0</v>
      </c>
      <c r="L287" s="22">
        <f t="shared" si="106"/>
        <v>-5</v>
      </c>
      <c r="M287" s="22">
        <f t="shared" si="107"/>
        <v>5</v>
      </c>
      <c r="N287" s="22">
        <f t="shared" si="108"/>
        <v>0</v>
      </c>
      <c r="O287" s="22"/>
      <c r="P287" s="288">
        <f t="shared" si="109"/>
        <v>-9.0994331774193995</v>
      </c>
      <c r="Q287" s="22">
        <f t="shared" si="110"/>
        <v>-5</v>
      </c>
      <c r="R287" s="290"/>
      <c r="S287" s="290">
        <f t="shared" si="111"/>
        <v>-7569.8320000000731</v>
      </c>
      <c r="T287" s="290" t="e">
        <f t="shared" si="112"/>
        <v>#DIV/0!</v>
      </c>
      <c r="U287" s="290" t="e">
        <f t="shared" si="113"/>
        <v>#DIV/0!</v>
      </c>
      <c r="V287" s="22">
        <f t="shared" si="114"/>
        <v>105263.13940000049</v>
      </c>
      <c r="W287" s="288" t="e">
        <f t="shared" si="115"/>
        <v>#DIV/0!</v>
      </c>
      <c r="X287" s="32" t="e">
        <f t="shared" si="116"/>
        <v>#DIV/0!</v>
      </c>
      <c r="Y287" s="32" t="e">
        <f t="shared" si="117"/>
        <v>#DIV/0!</v>
      </c>
      <c r="Z287" s="38" t="e">
        <f t="shared" si="118"/>
        <v>#DIV/0!</v>
      </c>
      <c r="AA287" s="31">
        <f>SUM(L$2:L287)-SUM(AB$2:AB287)</f>
        <v>-112832.97140000056</v>
      </c>
      <c r="AB287" s="44"/>
      <c r="AC287" s="40" t="e">
        <f t="shared" si="119"/>
        <v>#DIV/0!</v>
      </c>
      <c r="AD287" s="40" t="e">
        <f t="shared" si="120"/>
        <v>#DIV/0!</v>
      </c>
    </row>
    <row r="288" spans="1:30" x14ac:dyDescent="0.25">
      <c r="A288" s="403"/>
      <c r="B288" s="287"/>
      <c r="C288" s="22"/>
      <c r="D288" s="147"/>
      <c r="E288" s="22"/>
      <c r="F288" s="147">
        <f t="shared" si="100"/>
        <v>12400</v>
      </c>
      <c r="G288" s="288">
        <f t="shared" si="101"/>
        <v>9.0998364032258525</v>
      </c>
      <c r="H288" s="15">
        <f t="shared" si="102"/>
        <v>112837.97140000056</v>
      </c>
      <c r="I288" s="22">
        <f t="shared" si="103"/>
        <v>-112837.97140000056</v>
      </c>
      <c r="J288" s="289">
        <f t="shared" si="104"/>
        <v>-1</v>
      </c>
      <c r="K288" s="22">
        <f t="shared" si="105"/>
        <v>0</v>
      </c>
      <c r="L288" s="22">
        <f t="shared" si="106"/>
        <v>-5</v>
      </c>
      <c r="M288" s="22">
        <f t="shared" si="107"/>
        <v>5</v>
      </c>
      <c r="N288" s="22">
        <f t="shared" si="108"/>
        <v>0</v>
      </c>
      <c r="O288" s="22"/>
      <c r="P288" s="288">
        <f t="shared" si="109"/>
        <v>-9.0998364032258525</v>
      </c>
      <c r="Q288" s="22">
        <f t="shared" si="110"/>
        <v>-5</v>
      </c>
      <c r="R288" s="290"/>
      <c r="S288" s="290">
        <f t="shared" si="111"/>
        <v>-7574.8320000000731</v>
      </c>
      <c r="T288" s="290" t="e">
        <f t="shared" si="112"/>
        <v>#DIV/0!</v>
      </c>
      <c r="U288" s="290" t="e">
        <f t="shared" si="113"/>
        <v>#DIV/0!</v>
      </c>
      <c r="V288" s="22">
        <f t="shared" si="114"/>
        <v>105263.13940000049</v>
      </c>
      <c r="W288" s="288" t="e">
        <f t="shared" si="115"/>
        <v>#DIV/0!</v>
      </c>
      <c r="X288" s="32" t="e">
        <f t="shared" si="116"/>
        <v>#DIV/0!</v>
      </c>
      <c r="Y288" s="32" t="e">
        <f t="shared" si="117"/>
        <v>#DIV/0!</v>
      </c>
      <c r="Z288" s="38" t="e">
        <f t="shared" si="118"/>
        <v>#DIV/0!</v>
      </c>
      <c r="AA288" s="31">
        <f>SUM(L$2:L288)-SUM(AB$2:AB288)</f>
        <v>-112837.97140000056</v>
      </c>
      <c r="AB288" s="44"/>
      <c r="AC288" s="40" t="e">
        <f t="shared" si="119"/>
        <v>#DIV/0!</v>
      </c>
      <c r="AD288" s="40" t="e">
        <f t="shared" si="120"/>
        <v>#DIV/0!</v>
      </c>
    </row>
    <row r="289" spans="1:30" x14ac:dyDescent="0.25">
      <c r="A289" s="403"/>
      <c r="B289" s="287"/>
      <c r="C289" s="22"/>
      <c r="D289" s="147"/>
      <c r="E289" s="22"/>
      <c r="F289" s="147">
        <f t="shared" si="100"/>
        <v>12400</v>
      </c>
      <c r="G289" s="288">
        <f t="shared" si="101"/>
        <v>9.1002396290323038</v>
      </c>
      <c r="H289" s="15">
        <f t="shared" si="102"/>
        <v>112842.97140000056</v>
      </c>
      <c r="I289" s="22">
        <f t="shared" si="103"/>
        <v>-112842.97140000056</v>
      </c>
      <c r="J289" s="289">
        <f t="shared" si="104"/>
        <v>-1</v>
      </c>
      <c r="K289" s="22">
        <f t="shared" si="105"/>
        <v>0</v>
      </c>
      <c r="L289" s="22">
        <f t="shared" si="106"/>
        <v>-5</v>
      </c>
      <c r="M289" s="22">
        <f t="shared" si="107"/>
        <v>5</v>
      </c>
      <c r="N289" s="22">
        <f t="shared" si="108"/>
        <v>0</v>
      </c>
      <c r="O289" s="22"/>
      <c r="P289" s="288">
        <f t="shared" si="109"/>
        <v>-9.1002396290323038</v>
      </c>
      <c r="Q289" s="22">
        <f t="shared" si="110"/>
        <v>-5</v>
      </c>
      <c r="R289" s="290"/>
      <c r="S289" s="290">
        <f t="shared" si="111"/>
        <v>-7579.8320000000731</v>
      </c>
      <c r="T289" s="290" t="e">
        <f t="shared" si="112"/>
        <v>#DIV/0!</v>
      </c>
      <c r="U289" s="290" t="e">
        <f t="shared" si="113"/>
        <v>#DIV/0!</v>
      </c>
      <c r="V289" s="22">
        <f t="shared" si="114"/>
        <v>105263.13940000049</v>
      </c>
      <c r="W289" s="288" t="e">
        <f t="shared" si="115"/>
        <v>#DIV/0!</v>
      </c>
      <c r="X289" s="32" t="e">
        <f t="shared" si="116"/>
        <v>#DIV/0!</v>
      </c>
      <c r="Y289" s="32" t="e">
        <f t="shared" si="117"/>
        <v>#DIV/0!</v>
      </c>
      <c r="Z289" s="38" t="e">
        <f t="shared" si="118"/>
        <v>#DIV/0!</v>
      </c>
      <c r="AA289" s="31">
        <f>SUM(L$2:L289)-SUM(AB$2:AB289)</f>
        <v>-112842.97140000056</v>
      </c>
      <c r="AB289" s="44"/>
      <c r="AC289" s="40" t="e">
        <f t="shared" si="119"/>
        <v>#DIV/0!</v>
      </c>
      <c r="AD289" s="40" t="e">
        <f t="shared" si="120"/>
        <v>#DIV/0!</v>
      </c>
    </row>
    <row r="290" spans="1:30" x14ac:dyDescent="0.25">
      <c r="A290" s="403"/>
      <c r="B290" s="287"/>
      <c r="C290" s="22"/>
      <c r="D290" s="147"/>
      <c r="E290" s="22"/>
      <c r="F290" s="147">
        <f t="shared" si="100"/>
        <v>12400</v>
      </c>
      <c r="G290" s="288">
        <f t="shared" si="101"/>
        <v>9.100642854838755</v>
      </c>
      <c r="H290" s="15">
        <f t="shared" si="102"/>
        <v>112847.97140000056</v>
      </c>
      <c r="I290" s="22">
        <f t="shared" si="103"/>
        <v>-112847.97140000056</v>
      </c>
      <c r="J290" s="289">
        <f t="shared" si="104"/>
        <v>-1</v>
      </c>
      <c r="K290" s="22">
        <f t="shared" si="105"/>
        <v>0</v>
      </c>
      <c r="L290" s="22">
        <f t="shared" si="106"/>
        <v>-5</v>
      </c>
      <c r="M290" s="22">
        <f t="shared" si="107"/>
        <v>5</v>
      </c>
      <c r="N290" s="22">
        <f t="shared" si="108"/>
        <v>0</v>
      </c>
      <c r="O290" s="22"/>
      <c r="P290" s="288">
        <f t="shared" si="109"/>
        <v>-9.100642854838755</v>
      </c>
      <c r="Q290" s="22">
        <f t="shared" si="110"/>
        <v>-5</v>
      </c>
      <c r="R290" s="290"/>
      <c r="S290" s="290">
        <f t="shared" si="111"/>
        <v>-7584.8320000000731</v>
      </c>
      <c r="T290" s="290" t="e">
        <f t="shared" si="112"/>
        <v>#DIV/0!</v>
      </c>
      <c r="U290" s="290" t="e">
        <f t="shared" si="113"/>
        <v>#DIV/0!</v>
      </c>
      <c r="V290" s="22">
        <f t="shared" si="114"/>
        <v>105263.13940000049</v>
      </c>
      <c r="W290" s="288" t="e">
        <f t="shared" si="115"/>
        <v>#DIV/0!</v>
      </c>
      <c r="X290" s="32" t="e">
        <f t="shared" si="116"/>
        <v>#DIV/0!</v>
      </c>
      <c r="Y290" s="32" t="e">
        <f t="shared" si="117"/>
        <v>#DIV/0!</v>
      </c>
      <c r="Z290" s="38" t="e">
        <f t="shared" si="118"/>
        <v>#DIV/0!</v>
      </c>
      <c r="AA290" s="31">
        <f>SUM(L$2:L290)-SUM(AB$2:AB290)</f>
        <v>-112847.97140000056</v>
      </c>
      <c r="AB290" s="44"/>
      <c r="AC290" s="40" t="e">
        <f t="shared" si="119"/>
        <v>#DIV/0!</v>
      </c>
      <c r="AD290" s="40" t="e">
        <f t="shared" si="120"/>
        <v>#DIV/0!</v>
      </c>
    </row>
    <row r="291" spans="1:30" x14ac:dyDescent="0.25">
      <c r="A291" s="403"/>
      <c r="B291" s="287"/>
      <c r="C291" s="22"/>
      <c r="D291" s="147"/>
      <c r="E291" s="22"/>
      <c r="F291" s="147">
        <f t="shared" ref="F291:F354" si="121">IF(C291="买",F290+D291,F290-D291)</f>
        <v>12400</v>
      </c>
      <c r="G291" s="288">
        <f t="shared" ref="G291:G354" si="122">H291/F291</f>
        <v>9.1010460806452063</v>
      </c>
      <c r="H291" s="15">
        <f t="shared" ref="H291:H354" si="123">IF(C291="买",H290+D291*E291+M291+N291,H290+-1*D291*E291+M291+N291)+O290</f>
        <v>112852.97140000056</v>
      </c>
      <c r="I291" s="22">
        <f t="shared" ref="I291:I354" si="124">-H291+K291</f>
        <v>-112852.97140000056</v>
      </c>
      <c r="J291" s="289">
        <f t="shared" ref="J291:J354" si="125">(E291-G291)/G291</f>
        <v>-1</v>
      </c>
      <c r="K291" s="22">
        <f t="shared" ref="K291:K354" si="126">F291*E291</f>
        <v>0</v>
      </c>
      <c r="L291" s="22">
        <f t="shared" ref="L291:L354" si="127">I291-I290</f>
        <v>-5</v>
      </c>
      <c r="M291" s="22">
        <f t="shared" ref="M291:M354" si="128">IF(D291*E291*2.5/10000&gt;5,D291*E291*2.5/10000,5)+(D291/1000)*0.6</f>
        <v>5</v>
      </c>
      <c r="N291" s="22">
        <f t="shared" ref="N291:N354" si="129">IF(C291="卖",D291*E291/1000,0)</f>
        <v>0</v>
      </c>
      <c r="O291" s="22"/>
      <c r="P291" s="288">
        <f t="shared" ref="P291:P354" si="130">E291-G291</f>
        <v>-9.1010460806452063</v>
      </c>
      <c r="Q291" s="22">
        <f t="shared" ref="Q291:Q354" si="131">(H291-H290)*-1</f>
        <v>-5</v>
      </c>
      <c r="R291" s="290"/>
      <c r="S291" s="290">
        <f t="shared" ref="S291:S354" si="132">S290+Q291+O291+R291</f>
        <v>-7589.8320000000731</v>
      </c>
      <c r="T291" s="290" t="e">
        <f t="shared" ref="T291:T354" si="133">S291/E291</f>
        <v>#DIV/0!</v>
      </c>
      <c r="U291" s="290" t="e">
        <f t="shared" ref="U291:U354" si="134">F291+T291</f>
        <v>#DIV/0!</v>
      </c>
      <c r="V291" s="22">
        <f t="shared" ref="V291:V354" si="135">H291+S291</f>
        <v>105263.13940000049</v>
      </c>
      <c r="W291" s="288" t="e">
        <f t="shared" ref="W291:W354" si="136">V291/U291</f>
        <v>#DIV/0!</v>
      </c>
      <c r="X291" s="32" t="e">
        <f t="shared" ref="X291:X354" si="137">W291-G291</f>
        <v>#DIV/0!</v>
      </c>
      <c r="Y291" s="32" t="e">
        <f t="shared" ref="Y291:Y354" si="138">(X291-P291)*-1</f>
        <v>#DIV/0!</v>
      </c>
      <c r="Z291" s="38" t="e">
        <f t="shared" ref="Z291:Z354" si="139">F291/U291</f>
        <v>#DIV/0!</v>
      </c>
      <c r="AA291" s="31">
        <f>SUM(L$2:L291)-SUM(AB$2:AB291)</f>
        <v>-112852.97140000056</v>
      </c>
      <c r="AB291" s="44"/>
      <c r="AC291" s="40" t="e">
        <f t="shared" ref="AC291:AC354" si="140">I291/E291*(1-0.0005)</f>
        <v>#DIV/0!</v>
      </c>
      <c r="AD291" s="40" t="e">
        <f t="shared" ref="AD291:AD354" si="141">AC291-F291</f>
        <v>#DIV/0!</v>
      </c>
    </row>
    <row r="292" spans="1:30" x14ac:dyDescent="0.25">
      <c r="A292" s="403"/>
      <c r="B292" s="287"/>
      <c r="C292" s="22"/>
      <c r="D292" s="147"/>
      <c r="E292" s="22"/>
      <c r="F292" s="147">
        <f t="shared" si="121"/>
        <v>12400</v>
      </c>
      <c r="G292" s="288">
        <f t="shared" si="122"/>
        <v>9.1014493064516575</v>
      </c>
      <c r="H292" s="15">
        <f t="shared" si="123"/>
        <v>112857.97140000056</v>
      </c>
      <c r="I292" s="22">
        <f t="shared" si="124"/>
        <v>-112857.97140000056</v>
      </c>
      <c r="J292" s="289">
        <f t="shared" si="125"/>
        <v>-1</v>
      </c>
      <c r="K292" s="22">
        <f t="shared" si="126"/>
        <v>0</v>
      </c>
      <c r="L292" s="22">
        <f t="shared" si="127"/>
        <v>-5</v>
      </c>
      <c r="M292" s="22">
        <f t="shared" si="128"/>
        <v>5</v>
      </c>
      <c r="N292" s="22">
        <f t="shared" si="129"/>
        <v>0</v>
      </c>
      <c r="O292" s="22"/>
      <c r="P292" s="288">
        <f t="shared" si="130"/>
        <v>-9.1014493064516575</v>
      </c>
      <c r="Q292" s="22">
        <f t="shared" si="131"/>
        <v>-5</v>
      </c>
      <c r="R292" s="290"/>
      <c r="S292" s="290">
        <f t="shared" si="132"/>
        <v>-7594.8320000000731</v>
      </c>
      <c r="T292" s="290" t="e">
        <f t="shared" si="133"/>
        <v>#DIV/0!</v>
      </c>
      <c r="U292" s="290" t="e">
        <f t="shared" si="134"/>
        <v>#DIV/0!</v>
      </c>
      <c r="V292" s="22">
        <f t="shared" si="135"/>
        <v>105263.13940000049</v>
      </c>
      <c r="W292" s="288" t="e">
        <f t="shared" si="136"/>
        <v>#DIV/0!</v>
      </c>
      <c r="X292" s="32" t="e">
        <f t="shared" si="137"/>
        <v>#DIV/0!</v>
      </c>
      <c r="Y292" s="32" t="e">
        <f t="shared" si="138"/>
        <v>#DIV/0!</v>
      </c>
      <c r="Z292" s="38" t="e">
        <f t="shared" si="139"/>
        <v>#DIV/0!</v>
      </c>
      <c r="AA292" s="31">
        <f>SUM(L$2:L292)-SUM(AB$2:AB292)</f>
        <v>-112857.97140000056</v>
      </c>
      <c r="AB292" s="44"/>
      <c r="AC292" s="40" t="e">
        <f t="shared" si="140"/>
        <v>#DIV/0!</v>
      </c>
      <c r="AD292" s="40" t="e">
        <f t="shared" si="141"/>
        <v>#DIV/0!</v>
      </c>
    </row>
    <row r="293" spans="1:30" x14ac:dyDescent="0.25">
      <c r="A293" s="403"/>
      <c r="B293" s="287"/>
      <c r="C293" s="22"/>
      <c r="D293" s="147"/>
      <c r="E293" s="22"/>
      <c r="F293" s="147">
        <f t="shared" si="121"/>
        <v>12400</v>
      </c>
      <c r="G293" s="288">
        <f t="shared" si="122"/>
        <v>9.1018525322581105</v>
      </c>
      <c r="H293" s="15">
        <f t="shared" si="123"/>
        <v>112862.97140000056</v>
      </c>
      <c r="I293" s="22">
        <f t="shared" si="124"/>
        <v>-112862.97140000056</v>
      </c>
      <c r="J293" s="289">
        <f t="shared" si="125"/>
        <v>-1</v>
      </c>
      <c r="K293" s="22">
        <f t="shared" si="126"/>
        <v>0</v>
      </c>
      <c r="L293" s="22">
        <f t="shared" si="127"/>
        <v>-5</v>
      </c>
      <c r="M293" s="22">
        <f t="shared" si="128"/>
        <v>5</v>
      </c>
      <c r="N293" s="22">
        <f t="shared" si="129"/>
        <v>0</v>
      </c>
      <c r="O293" s="22"/>
      <c r="P293" s="288">
        <f t="shared" si="130"/>
        <v>-9.1018525322581105</v>
      </c>
      <c r="Q293" s="22">
        <f t="shared" si="131"/>
        <v>-5</v>
      </c>
      <c r="R293" s="290"/>
      <c r="S293" s="290">
        <f t="shared" si="132"/>
        <v>-7599.8320000000731</v>
      </c>
      <c r="T293" s="290" t="e">
        <f t="shared" si="133"/>
        <v>#DIV/0!</v>
      </c>
      <c r="U293" s="290" t="e">
        <f t="shared" si="134"/>
        <v>#DIV/0!</v>
      </c>
      <c r="V293" s="22">
        <f t="shared" si="135"/>
        <v>105263.13940000049</v>
      </c>
      <c r="W293" s="288" t="e">
        <f t="shared" si="136"/>
        <v>#DIV/0!</v>
      </c>
      <c r="X293" s="32" t="e">
        <f t="shared" si="137"/>
        <v>#DIV/0!</v>
      </c>
      <c r="Y293" s="32" t="e">
        <f t="shared" si="138"/>
        <v>#DIV/0!</v>
      </c>
      <c r="Z293" s="38" t="e">
        <f t="shared" si="139"/>
        <v>#DIV/0!</v>
      </c>
      <c r="AA293" s="31">
        <f>SUM(L$2:L293)-SUM(AB$2:AB293)</f>
        <v>-112862.97140000056</v>
      </c>
      <c r="AB293" s="44"/>
      <c r="AC293" s="40" t="e">
        <f t="shared" si="140"/>
        <v>#DIV/0!</v>
      </c>
      <c r="AD293" s="40" t="e">
        <f t="shared" si="141"/>
        <v>#DIV/0!</v>
      </c>
    </row>
    <row r="294" spans="1:30" x14ac:dyDescent="0.25">
      <c r="A294" s="403"/>
      <c r="B294" s="287"/>
      <c r="C294" s="22"/>
      <c r="D294" s="147"/>
      <c r="E294" s="22"/>
      <c r="F294" s="147">
        <f t="shared" si="121"/>
        <v>12400</v>
      </c>
      <c r="G294" s="288">
        <f t="shared" si="122"/>
        <v>9.1022557580645618</v>
      </c>
      <c r="H294" s="15">
        <f t="shared" si="123"/>
        <v>112867.97140000056</v>
      </c>
      <c r="I294" s="22">
        <f t="shared" si="124"/>
        <v>-112867.97140000056</v>
      </c>
      <c r="J294" s="289">
        <f t="shared" si="125"/>
        <v>-1</v>
      </c>
      <c r="K294" s="22">
        <f t="shared" si="126"/>
        <v>0</v>
      </c>
      <c r="L294" s="22">
        <f t="shared" si="127"/>
        <v>-5</v>
      </c>
      <c r="M294" s="22">
        <f t="shared" si="128"/>
        <v>5</v>
      </c>
      <c r="N294" s="22">
        <f t="shared" si="129"/>
        <v>0</v>
      </c>
      <c r="O294" s="22"/>
      <c r="P294" s="288">
        <f t="shared" si="130"/>
        <v>-9.1022557580645618</v>
      </c>
      <c r="Q294" s="22">
        <f t="shared" si="131"/>
        <v>-5</v>
      </c>
      <c r="R294" s="290"/>
      <c r="S294" s="290">
        <f t="shared" si="132"/>
        <v>-7604.8320000000731</v>
      </c>
      <c r="T294" s="290" t="e">
        <f t="shared" si="133"/>
        <v>#DIV/0!</v>
      </c>
      <c r="U294" s="290" t="e">
        <f t="shared" si="134"/>
        <v>#DIV/0!</v>
      </c>
      <c r="V294" s="22">
        <f t="shared" si="135"/>
        <v>105263.13940000049</v>
      </c>
      <c r="W294" s="288" t="e">
        <f t="shared" si="136"/>
        <v>#DIV/0!</v>
      </c>
      <c r="X294" s="32" t="e">
        <f t="shared" si="137"/>
        <v>#DIV/0!</v>
      </c>
      <c r="Y294" s="32" t="e">
        <f t="shared" si="138"/>
        <v>#DIV/0!</v>
      </c>
      <c r="Z294" s="38" t="e">
        <f t="shared" si="139"/>
        <v>#DIV/0!</v>
      </c>
      <c r="AA294" s="31">
        <f>SUM(L$2:L294)-SUM(AB$2:AB294)</f>
        <v>-112867.97140000056</v>
      </c>
      <c r="AB294" s="44"/>
      <c r="AC294" s="40" t="e">
        <f t="shared" si="140"/>
        <v>#DIV/0!</v>
      </c>
      <c r="AD294" s="40" t="e">
        <f t="shared" si="141"/>
        <v>#DIV/0!</v>
      </c>
    </row>
    <row r="295" spans="1:30" x14ac:dyDescent="0.25">
      <c r="A295" s="403"/>
      <c r="B295" s="287"/>
      <c r="C295" s="22"/>
      <c r="D295" s="147"/>
      <c r="E295" s="22"/>
      <c r="F295" s="147">
        <f t="shared" si="121"/>
        <v>12400</v>
      </c>
      <c r="G295" s="288">
        <f t="shared" si="122"/>
        <v>9.102658983871013</v>
      </c>
      <c r="H295" s="15">
        <f t="shared" si="123"/>
        <v>112872.97140000056</v>
      </c>
      <c r="I295" s="22">
        <f t="shared" si="124"/>
        <v>-112872.97140000056</v>
      </c>
      <c r="J295" s="289">
        <f t="shared" si="125"/>
        <v>-1</v>
      </c>
      <c r="K295" s="22">
        <f t="shared" si="126"/>
        <v>0</v>
      </c>
      <c r="L295" s="22">
        <f t="shared" si="127"/>
        <v>-5</v>
      </c>
      <c r="M295" s="22">
        <f t="shared" si="128"/>
        <v>5</v>
      </c>
      <c r="N295" s="22">
        <f t="shared" si="129"/>
        <v>0</v>
      </c>
      <c r="O295" s="22"/>
      <c r="P295" s="288">
        <f t="shared" si="130"/>
        <v>-9.102658983871013</v>
      </c>
      <c r="Q295" s="22">
        <f t="shared" si="131"/>
        <v>-5</v>
      </c>
      <c r="R295" s="290"/>
      <c r="S295" s="290">
        <f t="shared" si="132"/>
        <v>-7609.8320000000731</v>
      </c>
      <c r="T295" s="290" t="e">
        <f t="shared" si="133"/>
        <v>#DIV/0!</v>
      </c>
      <c r="U295" s="290" t="e">
        <f t="shared" si="134"/>
        <v>#DIV/0!</v>
      </c>
      <c r="V295" s="22">
        <f t="shared" si="135"/>
        <v>105263.13940000049</v>
      </c>
      <c r="W295" s="288" t="e">
        <f t="shared" si="136"/>
        <v>#DIV/0!</v>
      </c>
      <c r="X295" s="32" t="e">
        <f t="shared" si="137"/>
        <v>#DIV/0!</v>
      </c>
      <c r="Y295" s="32" t="e">
        <f t="shared" si="138"/>
        <v>#DIV/0!</v>
      </c>
      <c r="Z295" s="38" t="e">
        <f t="shared" si="139"/>
        <v>#DIV/0!</v>
      </c>
      <c r="AA295" s="31">
        <f>SUM(L$2:L295)-SUM(AB$2:AB295)</f>
        <v>-112872.97140000056</v>
      </c>
      <c r="AB295" s="44"/>
      <c r="AC295" s="40" t="e">
        <f t="shared" si="140"/>
        <v>#DIV/0!</v>
      </c>
      <c r="AD295" s="40" t="e">
        <f t="shared" si="141"/>
        <v>#DIV/0!</v>
      </c>
    </row>
    <row r="296" spans="1:30" x14ac:dyDescent="0.25">
      <c r="A296" s="403"/>
      <c r="B296" s="287"/>
      <c r="C296" s="22"/>
      <c r="D296" s="147"/>
      <c r="E296" s="22"/>
      <c r="F296" s="147">
        <f t="shared" si="121"/>
        <v>12400</v>
      </c>
      <c r="G296" s="288">
        <f t="shared" si="122"/>
        <v>9.1030622096774643</v>
      </c>
      <c r="H296" s="15">
        <f t="shared" si="123"/>
        <v>112877.97140000056</v>
      </c>
      <c r="I296" s="22">
        <f t="shared" si="124"/>
        <v>-112877.97140000056</v>
      </c>
      <c r="J296" s="289">
        <f t="shared" si="125"/>
        <v>-1</v>
      </c>
      <c r="K296" s="22">
        <f t="shared" si="126"/>
        <v>0</v>
      </c>
      <c r="L296" s="22">
        <f t="shared" si="127"/>
        <v>-5</v>
      </c>
      <c r="M296" s="22">
        <f t="shared" si="128"/>
        <v>5</v>
      </c>
      <c r="N296" s="22">
        <f t="shared" si="129"/>
        <v>0</v>
      </c>
      <c r="O296" s="22"/>
      <c r="P296" s="288">
        <f t="shared" si="130"/>
        <v>-9.1030622096774643</v>
      </c>
      <c r="Q296" s="22">
        <f t="shared" si="131"/>
        <v>-5</v>
      </c>
      <c r="R296" s="290"/>
      <c r="S296" s="290">
        <f t="shared" si="132"/>
        <v>-7614.8320000000731</v>
      </c>
      <c r="T296" s="290" t="e">
        <f t="shared" si="133"/>
        <v>#DIV/0!</v>
      </c>
      <c r="U296" s="290" t="e">
        <f t="shared" si="134"/>
        <v>#DIV/0!</v>
      </c>
      <c r="V296" s="22">
        <f t="shared" si="135"/>
        <v>105263.13940000049</v>
      </c>
      <c r="W296" s="288" t="e">
        <f t="shared" si="136"/>
        <v>#DIV/0!</v>
      </c>
      <c r="X296" s="32" t="e">
        <f t="shared" si="137"/>
        <v>#DIV/0!</v>
      </c>
      <c r="Y296" s="32" t="e">
        <f t="shared" si="138"/>
        <v>#DIV/0!</v>
      </c>
      <c r="Z296" s="38" t="e">
        <f t="shared" si="139"/>
        <v>#DIV/0!</v>
      </c>
      <c r="AA296" s="31">
        <f>SUM(L$2:L296)-SUM(AB$2:AB296)</f>
        <v>-112877.97140000056</v>
      </c>
      <c r="AB296" s="44"/>
      <c r="AC296" s="40" t="e">
        <f t="shared" si="140"/>
        <v>#DIV/0!</v>
      </c>
      <c r="AD296" s="40" t="e">
        <f t="shared" si="141"/>
        <v>#DIV/0!</v>
      </c>
    </row>
    <row r="297" spans="1:30" x14ac:dyDescent="0.25">
      <c r="A297" s="403"/>
      <c r="B297" s="287"/>
      <c r="C297" s="22"/>
      <c r="D297" s="147"/>
      <c r="E297" s="22"/>
      <c r="F297" s="147">
        <f t="shared" si="121"/>
        <v>12400</v>
      </c>
      <c r="G297" s="288">
        <f t="shared" si="122"/>
        <v>9.1034654354839155</v>
      </c>
      <c r="H297" s="15">
        <f t="shared" si="123"/>
        <v>112882.97140000056</v>
      </c>
      <c r="I297" s="22">
        <f t="shared" si="124"/>
        <v>-112882.97140000056</v>
      </c>
      <c r="J297" s="289">
        <f t="shared" si="125"/>
        <v>-1</v>
      </c>
      <c r="K297" s="22">
        <f t="shared" si="126"/>
        <v>0</v>
      </c>
      <c r="L297" s="22">
        <f t="shared" si="127"/>
        <v>-5</v>
      </c>
      <c r="M297" s="22">
        <f t="shared" si="128"/>
        <v>5</v>
      </c>
      <c r="N297" s="22">
        <f t="shared" si="129"/>
        <v>0</v>
      </c>
      <c r="O297" s="22"/>
      <c r="P297" s="288">
        <f t="shared" si="130"/>
        <v>-9.1034654354839155</v>
      </c>
      <c r="Q297" s="22">
        <f t="shared" si="131"/>
        <v>-5</v>
      </c>
      <c r="R297" s="290"/>
      <c r="S297" s="290">
        <f t="shared" si="132"/>
        <v>-7619.8320000000731</v>
      </c>
      <c r="T297" s="290" t="e">
        <f t="shared" si="133"/>
        <v>#DIV/0!</v>
      </c>
      <c r="U297" s="290" t="e">
        <f t="shared" si="134"/>
        <v>#DIV/0!</v>
      </c>
      <c r="V297" s="22">
        <f t="shared" si="135"/>
        <v>105263.13940000049</v>
      </c>
      <c r="W297" s="288" t="e">
        <f t="shared" si="136"/>
        <v>#DIV/0!</v>
      </c>
      <c r="X297" s="32" t="e">
        <f t="shared" si="137"/>
        <v>#DIV/0!</v>
      </c>
      <c r="Y297" s="32" t="e">
        <f t="shared" si="138"/>
        <v>#DIV/0!</v>
      </c>
      <c r="Z297" s="38" t="e">
        <f t="shared" si="139"/>
        <v>#DIV/0!</v>
      </c>
      <c r="AA297" s="31">
        <f>SUM(L$2:L297)-SUM(AB$2:AB297)</f>
        <v>-112882.97140000056</v>
      </c>
      <c r="AB297" s="44"/>
      <c r="AC297" s="40" t="e">
        <f t="shared" si="140"/>
        <v>#DIV/0!</v>
      </c>
      <c r="AD297" s="40" t="e">
        <f t="shared" si="141"/>
        <v>#DIV/0!</v>
      </c>
    </row>
    <row r="298" spans="1:30" x14ac:dyDescent="0.25">
      <c r="A298" s="403"/>
      <c r="B298" s="287"/>
      <c r="C298" s="22"/>
      <c r="D298" s="147"/>
      <c r="E298" s="22"/>
      <c r="F298" s="147">
        <f t="shared" si="121"/>
        <v>12400</v>
      </c>
      <c r="G298" s="288">
        <f t="shared" si="122"/>
        <v>9.1038686612903685</v>
      </c>
      <c r="H298" s="15">
        <f t="shared" si="123"/>
        <v>112887.97140000056</v>
      </c>
      <c r="I298" s="22">
        <f t="shared" si="124"/>
        <v>-112887.97140000056</v>
      </c>
      <c r="J298" s="289">
        <f t="shared" si="125"/>
        <v>-1</v>
      </c>
      <c r="K298" s="22">
        <f t="shared" si="126"/>
        <v>0</v>
      </c>
      <c r="L298" s="22">
        <f t="shared" si="127"/>
        <v>-5</v>
      </c>
      <c r="M298" s="22">
        <f t="shared" si="128"/>
        <v>5</v>
      </c>
      <c r="N298" s="22">
        <f t="shared" si="129"/>
        <v>0</v>
      </c>
      <c r="O298" s="22"/>
      <c r="P298" s="288">
        <f t="shared" si="130"/>
        <v>-9.1038686612903685</v>
      </c>
      <c r="Q298" s="22">
        <f t="shared" si="131"/>
        <v>-5</v>
      </c>
      <c r="R298" s="290"/>
      <c r="S298" s="290">
        <f t="shared" si="132"/>
        <v>-7624.8320000000731</v>
      </c>
      <c r="T298" s="290" t="e">
        <f t="shared" si="133"/>
        <v>#DIV/0!</v>
      </c>
      <c r="U298" s="290" t="e">
        <f t="shared" si="134"/>
        <v>#DIV/0!</v>
      </c>
      <c r="V298" s="22">
        <f t="shared" si="135"/>
        <v>105263.13940000049</v>
      </c>
      <c r="W298" s="288" t="e">
        <f t="shared" si="136"/>
        <v>#DIV/0!</v>
      </c>
      <c r="X298" s="32" t="e">
        <f t="shared" si="137"/>
        <v>#DIV/0!</v>
      </c>
      <c r="Y298" s="32" t="e">
        <f t="shared" si="138"/>
        <v>#DIV/0!</v>
      </c>
      <c r="Z298" s="38" t="e">
        <f t="shared" si="139"/>
        <v>#DIV/0!</v>
      </c>
      <c r="AA298" s="31">
        <f>SUM(L$2:L298)-SUM(AB$2:AB298)</f>
        <v>-112887.97140000056</v>
      </c>
      <c r="AB298" s="44"/>
      <c r="AC298" s="40" t="e">
        <f t="shared" si="140"/>
        <v>#DIV/0!</v>
      </c>
      <c r="AD298" s="40" t="e">
        <f t="shared" si="141"/>
        <v>#DIV/0!</v>
      </c>
    </row>
    <row r="299" spans="1:30" x14ac:dyDescent="0.25">
      <c r="A299" s="403"/>
      <c r="B299" s="287"/>
      <c r="C299" s="22"/>
      <c r="D299" s="147"/>
      <c r="E299" s="22"/>
      <c r="F299" s="147">
        <f t="shared" si="121"/>
        <v>12400</v>
      </c>
      <c r="G299" s="288">
        <f t="shared" si="122"/>
        <v>9.1042718870968198</v>
      </c>
      <c r="H299" s="15">
        <f t="shared" si="123"/>
        <v>112892.97140000056</v>
      </c>
      <c r="I299" s="22">
        <f t="shared" si="124"/>
        <v>-112892.97140000056</v>
      </c>
      <c r="J299" s="289">
        <f t="shared" si="125"/>
        <v>-1</v>
      </c>
      <c r="K299" s="22">
        <f t="shared" si="126"/>
        <v>0</v>
      </c>
      <c r="L299" s="22">
        <f t="shared" si="127"/>
        <v>-5</v>
      </c>
      <c r="M299" s="22">
        <f t="shared" si="128"/>
        <v>5</v>
      </c>
      <c r="N299" s="22">
        <f t="shared" si="129"/>
        <v>0</v>
      </c>
      <c r="O299" s="22"/>
      <c r="P299" s="288">
        <f t="shared" si="130"/>
        <v>-9.1042718870968198</v>
      </c>
      <c r="Q299" s="22">
        <f t="shared" si="131"/>
        <v>-5</v>
      </c>
      <c r="R299" s="290"/>
      <c r="S299" s="290">
        <f t="shared" si="132"/>
        <v>-7629.8320000000731</v>
      </c>
      <c r="T299" s="290" t="e">
        <f t="shared" si="133"/>
        <v>#DIV/0!</v>
      </c>
      <c r="U299" s="290" t="e">
        <f t="shared" si="134"/>
        <v>#DIV/0!</v>
      </c>
      <c r="V299" s="22">
        <f t="shared" si="135"/>
        <v>105263.13940000049</v>
      </c>
      <c r="W299" s="288" t="e">
        <f t="shared" si="136"/>
        <v>#DIV/0!</v>
      </c>
      <c r="X299" s="32" t="e">
        <f t="shared" si="137"/>
        <v>#DIV/0!</v>
      </c>
      <c r="Y299" s="32" t="e">
        <f t="shared" si="138"/>
        <v>#DIV/0!</v>
      </c>
      <c r="Z299" s="38" t="e">
        <f t="shared" si="139"/>
        <v>#DIV/0!</v>
      </c>
      <c r="AA299" s="31">
        <f>SUM(L$2:L299)-SUM(AB$2:AB299)</f>
        <v>-112892.97140000056</v>
      </c>
      <c r="AB299" s="44"/>
      <c r="AC299" s="40" t="e">
        <f t="shared" si="140"/>
        <v>#DIV/0!</v>
      </c>
      <c r="AD299" s="40" t="e">
        <f t="shared" si="141"/>
        <v>#DIV/0!</v>
      </c>
    </row>
    <row r="300" spans="1:30" x14ac:dyDescent="0.25">
      <c r="A300" s="403"/>
      <c r="B300" s="287"/>
      <c r="C300" s="22"/>
      <c r="D300" s="147"/>
      <c r="E300" s="22"/>
      <c r="F300" s="147">
        <f t="shared" si="121"/>
        <v>12400</v>
      </c>
      <c r="G300" s="288">
        <f t="shared" si="122"/>
        <v>9.104675112903271</v>
      </c>
      <c r="H300" s="15">
        <f t="shared" si="123"/>
        <v>112897.97140000056</v>
      </c>
      <c r="I300" s="22">
        <f t="shared" si="124"/>
        <v>-112897.97140000056</v>
      </c>
      <c r="J300" s="289">
        <f t="shared" si="125"/>
        <v>-1</v>
      </c>
      <c r="K300" s="22">
        <f t="shared" si="126"/>
        <v>0</v>
      </c>
      <c r="L300" s="22">
        <f t="shared" si="127"/>
        <v>-5</v>
      </c>
      <c r="M300" s="22">
        <f t="shared" si="128"/>
        <v>5</v>
      </c>
      <c r="N300" s="22">
        <f t="shared" si="129"/>
        <v>0</v>
      </c>
      <c r="O300" s="22"/>
      <c r="P300" s="288">
        <f t="shared" si="130"/>
        <v>-9.104675112903271</v>
      </c>
      <c r="Q300" s="22">
        <f t="shared" si="131"/>
        <v>-5</v>
      </c>
      <c r="R300" s="290"/>
      <c r="S300" s="290">
        <f t="shared" si="132"/>
        <v>-7634.8320000000731</v>
      </c>
      <c r="T300" s="290" t="e">
        <f t="shared" si="133"/>
        <v>#DIV/0!</v>
      </c>
      <c r="U300" s="290" t="e">
        <f t="shared" si="134"/>
        <v>#DIV/0!</v>
      </c>
      <c r="V300" s="22">
        <f t="shared" si="135"/>
        <v>105263.13940000049</v>
      </c>
      <c r="W300" s="288" t="e">
        <f t="shared" si="136"/>
        <v>#DIV/0!</v>
      </c>
      <c r="X300" s="32" t="e">
        <f t="shared" si="137"/>
        <v>#DIV/0!</v>
      </c>
      <c r="Y300" s="32" t="e">
        <f t="shared" si="138"/>
        <v>#DIV/0!</v>
      </c>
      <c r="Z300" s="38" t="e">
        <f t="shared" si="139"/>
        <v>#DIV/0!</v>
      </c>
      <c r="AA300" s="31">
        <f>SUM(L$2:L300)-SUM(AB$2:AB300)</f>
        <v>-112897.97140000056</v>
      </c>
      <c r="AB300" s="44"/>
      <c r="AC300" s="40" t="e">
        <f t="shared" si="140"/>
        <v>#DIV/0!</v>
      </c>
      <c r="AD300" s="40" t="e">
        <f t="shared" si="141"/>
        <v>#DIV/0!</v>
      </c>
    </row>
    <row r="301" spans="1:30" x14ac:dyDescent="0.25">
      <c r="A301" s="403"/>
      <c r="B301" s="287"/>
      <c r="C301" s="22"/>
      <c r="D301" s="147"/>
      <c r="E301" s="22"/>
      <c r="F301" s="147">
        <f t="shared" si="121"/>
        <v>12400</v>
      </c>
      <c r="G301" s="288">
        <f t="shared" si="122"/>
        <v>9.1050783387097223</v>
      </c>
      <c r="H301" s="15">
        <f t="shared" si="123"/>
        <v>112902.97140000056</v>
      </c>
      <c r="I301" s="22">
        <f t="shared" si="124"/>
        <v>-112902.97140000056</v>
      </c>
      <c r="J301" s="289">
        <f t="shared" si="125"/>
        <v>-1</v>
      </c>
      <c r="K301" s="22">
        <f t="shared" si="126"/>
        <v>0</v>
      </c>
      <c r="L301" s="22">
        <f t="shared" si="127"/>
        <v>-5</v>
      </c>
      <c r="M301" s="22">
        <f t="shared" si="128"/>
        <v>5</v>
      </c>
      <c r="N301" s="22">
        <f t="shared" si="129"/>
        <v>0</v>
      </c>
      <c r="O301" s="22"/>
      <c r="P301" s="288">
        <f t="shared" si="130"/>
        <v>-9.1050783387097223</v>
      </c>
      <c r="Q301" s="22">
        <f t="shared" si="131"/>
        <v>-5</v>
      </c>
      <c r="R301" s="290"/>
      <c r="S301" s="290">
        <f t="shared" si="132"/>
        <v>-7639.8320000000731</v>
      </c>
      <c r="T301" s="290" t="e">
        <f t="shared" si="133"/>
        <v>#DIV/0!</v>
      </c>
      <c r="U301" s="290" t="e">
        <f t="shared" si="134"/>
        <v>#DIV/0!</v>
      </c>
      <c r="V301" s="22">
        <f t="shared" si="135"/>
        <v>105263.13940000049</v>
      </c>
      <c r="W301" s="288" t="e">
        <f t="shared" si="136"/>
        <v>#DIV/0!</v>
      </c>
      <c r="X301" s="32" t="e">
        <f t="shared" si="137"/>
        <v>#DIV/0!</v>
      </c>
      <c r="Y301" s="32" t="e">
        <f t="shared" si="138"/>
        <v>#DIV/0!</v>
      </c>
      <c r="Z301" s="38" t="e">
        <f t="shared" si="139"/>
        <v>#DIV/0!</v>
      </c>
      <c r="AA301" s="31">
        <f>SUM(L$2:L301)-SUM(AB$2:AB301)</f>
        <v>-112902.97140000056</v>
      </c>
      <c r="AB301" s="44"/>
      <c r="AC301" s="40" t="e">
        <f t="shared" si="140"/>
        <v>#DIV/0!</v>
      </c>
      <c r="AD301" s="40" t="e">
        <f t="shared" si="141"/>
        <v>#DIV/0!</v>
      </c>
    </row>
    <row r="302" spans="1:30" x14ac:dyDescent="0.25">
      <c r="A302" s="403"/>
      <c r="B302" s="287"/>
      <c r="C302" s="22"/>
      <c r="D302" s="147"/>
      <c r="E302" s="22"/>
      <c r="F302" s="147">
        <f t="shared" si="121"/>
        <v>12400</v>
      </c>
      <c r="G302" s="288">
        <f t="shared" si="122"/>
        <v>9.1054815645161735</v>
      </c>
      <c r="H302" s="15">
        <f t="shared" si="123"/>
        <v>112907.97140000056</v>
      </c>
      <c r="I302" s="22">
        <f t="shared" si="124"/>
        <v>-112907.97140000056</v>
      </c>
      <c r="J302" s="289">
        <f t="shared" si="125"/>
        <v>-1</v>
      </c>
      <c r="K302" s="22">
        <f t="shared" si="126"/>
        <v>0</v>
      </c>
      <c r="L302" s="22">
        <f t="shared" si="127"/>
        <v>-5</v>
      </c>
      <c r="M302" s="22">
        <f t="shared" si="128"/>
        <v>5</v>
      </c>
      <c r="N302" s="22">
        <f t="shared" si="129"/>
        <v>0</v>
      </c>
      <c r="O302" s="22"/>
      <c r="P302" s="288">
        <f t="shared" si="130"/>
        <v>-9.1054815645161735</v>
      </c>
      <c r="Q302" s="22">
        <f t="shared" si="131"/>
        <v>-5</v>
      </c>
      <c r="R302" s="290"/>
      <c r="S302" s="290">
        <f t="shared" si="132"/>
        <v>-7644.8320000000731</v>
      </c>
      <c r="T302" s="290" t="e">
        <f t="shared" si="133"/>
        <v>#DIV/0!</v>
      </c>
      <c r="U302" s="290" t="e">
        <f t="shared" si="134"/>
        <v>#DIV/0!</v>
      </c>
      <c r="V302" s="22">
        <f t="shared" si="135"/>
        <v>105263.13940000049</v>
      </c>
      <c r="W302" s="288" t="e">
        <f t="shared" si="136"/>
        <v>#DIV/0!</v>
      </c>
      <c r="X302" s="32" t="e">
        <f t="shared" si="137"/>
        <v>#DIV/0!</v>
      </c>
      <c r="Y302" s="32" t="e">
        <f t="shared" si="138"/>
        <v>#DIV/0!</v>
      </c>
      <c r="Z302" s="38" t="e">
        <f t="shared" si="139"/>
        <v>#DIV/0!</v>
      </c>
      <c r="AA302" s="31">
        <f>SUM(L$2:L302)-SUM(AB$2:AB302)</f>
        <v>-112907.97140000056</v>
      </c>
      <c r="AB302" s="44"/>
      <c r="AC302" s="40" t="e">
        <f t="shared" si="140"/>
        <v>#DIV/0!</v>
      </c>
      <c r="AD302" s="40" t="e">
        <f t="shared" si="141"/>
        <v>#DIV/0!</v>
      </c>
    </row>
    <row r="303" spans="1:30" x14ac:dyDescent="0.25">
      <c r="A303" s="403"/>
      <c r="B303" s="287"/>
      <c r="C303" s="22"/>
      <c r="D303" s="147"/>
      <c r="E303" s="22"/>
      <c r="F303" s="147">
        <f t="shared" si="121"/>
        <v>12400</v>
      </c>
      <c r="G303" s="288">
        <f t="shared" si="122"/>
        <v>9.1058847903226265</v>
      </c>
      <c r="H303" s="15">
        <f t="shared" si="123"/>
        <v>112912.97140000056</v>
      </c>
      <c r="I303" s="22">
        <f t="shared" si="124"/>
        <v>-112912.97140000056</v>
      </c>
      <c r="J303" s="289">
        <f t="shared" si="125"/>
        <v>-1</v>
      </c>
      <c r="K303" s="22">
        <f t="shared" si="126"/>
        <v>0</v>
      </c>
      <c r="L303" s="22">
        <f t="shared" si="127"/>
        <v>-5</v>
      </c>
      <c r="M303" s="22">
        <f t="shared" si="128"/>
        <v>5</v>
      </c>
      <c r="N303" s="22">
        <f t="shared" si="129"/>
        <v>0</v>
      </c>
      <c r="O303" s="22"/>
      <c r="P303" s="288">
        <f t="shared" si="130"/>
        <v>-9.1058847903226265</v>
      </c>
      <c r="Q303" s="22">
        <f t="shared" si="131"/>
        <v>-5</v>
      </c>
      <c r="R303" s="290"/>
      <c r="S303" s="290">
        <f t="shared" si="132"/>
        <v>-7649.8320000000731</v>
      </c>
      <c r="T303" s="290" t="e">
        <f t="shared" si="133"/>
        <v>#DIV/0!</v>
      </c>
      <c r="U303" s="290" t="e">
        <f t="shared" si="134"/>
        <v>#DIV/0!</v>
      </c>
      <c r="V303" s="22">
        <f t="shared" si="135"/>
        <v>105263.13940000049</v>
      </c>
      <c r="W303" s="288" t="e">
        <f t="shared" si="136"/>
        <v>#DIV/0!</v>
      </c>
      <c r="X303" s="32" t="e">
        <f t="shared" si="137"/>
        <v>#DIV/0!</v>
      </c>
      <c r="Y303" s="32" t="e">
        <f t="shared" si="138"/>
        <v>#DIV/0!</v>
      </c>
      <c r="Z303" s="38" t="e">
        <f t="shared" si="139"/>
        <v>#DIV/0!</v>
      </c>
      <c r="AA303" s="31">
        <f>SUM(L$2:L303)-SUM(AB$2:AB303)</f>
        <v>-112912.97140000056</v>
      </c>
      <c r="AB303" s="44"/>
      <c r="AC303" s="40" t="e">
        <f t="shared" si="140"/>
        <v>#DIV/0!</v>
      </c>
      <c r="AD303" s="40" t="e">
        <f t="shared" si="141"/>
        <v>#DIV/0!</v>
      </c>
    </row>
    <row r="304" spans="1:30" x14ac:dyDescent="0.25">
      <c r="A304" s="403"/>
      <c r="B304" s="287"/>
      <c r="C304" s="22"/>
      <c r="D304" s="147"/>
      <c r="E304" s="22"/>
      <c r="F304" s="147">
        <f t="shared" si="121"/>
        <v>12400</v>
      </c>
      <c r="G304" s="288">
        <f t="shared" si="122"/>
        <v>9.1062880161290778</v>
      </c>
      <c r="H304" s="15">
        <f t="shared" si="123"/>
        <v>112917.97140000056</v>
      </c>
      <c r="I304" s="22">
        <f t="shared" si="124"/>
        <v>-112917.97140000056</v>
      </c>
      <c r="J304" s="289">
        <f t="shared" si="125"/>
        <v>-1</v>
      </c>
      <c r="K304" s="22">
        <f t="shared" si="126"/>
        <v>0</v>
      </c>
      <c r="L304" s="22">
        <f t="shared" si="127"/>
        <v>-5</v>
      </c>
      <c r="M304" s="22">
        <f t="shared" si="128"/>
        <v>5</v>
      </c>
      <c r="N304" s="22">
        <f t="shared" si="129"/>
        <v>0</v>
      </c>
      <c r="O304" s="22"/>
      <c r="P304" s="288">
        <f t="shared" si="130"/>
        <v>-9.1062880161290778</v>
      </c>
      <c r="Q304" s="22">
        <f t="shared" si="131"/>
        <v>-5</v>
      </c>
      <c r="R304" s="290"/>
      <c r="S304" s="290">
        <f t="shared" si="132"/>
        <v>-7654.8320000000731</v>
      </c>
      <c r="T304" s="290" t="e">
        <f t="shared" si="133"/>
        <v>#DIV/0!</v>
      </c>
      <c r="U304" s="290" t="e">
        <f t="shared" si="134"/>
        <v>#DIV/0!</v>
      </c>
      <c r="V304" s="22">
        <f t="shared" si="135"/>
        <v>105263.13940000049</v>
      </c>
      <c r="W304" s="288" t="e">
        <f t="shared" si="136"/>
        <v>#DIV/0!</v>
      </c>
      <c r="X304" s="32" t="e">
        <f t="shared" si="137"/>
        <v>#DIV/0!</v>
      </c>
      <c r="Y304" s="32" t="e">
        <f t="shared" si="138"/>
        <v>#DIV/0!</v>
      </c>
      <c r="Z304" s="38" t="e">
        <f t="shared" si="139"/>
        <v>#DIV/0!</v>
      </c>
      <c r="AA304" s="31">
        <f>SUM(L$2:L304)-SUM(AB$2:AB304)</f>
        <v>-112917.97140000056</v>
      </c>
      <c r="AB304" s="44"/>
      <c r="AC304" s="40" t="e">
        <f t="shared" si="140"/>
        <v>#DIV/0!</v>
      </c>
      <c r="AD304" s="40" t="e">
        <f t="shared" si="141"/>
        <v>#DIV/0!</v>
      </c>
    </row>
    <row r="305" spans="1:30" x14ac:dyDescent="0.25">
      <c r="A305" s="403"/>
      <c r="B305" s="287"/>
      <c r="C305" s="22"/>
      <c r="D305" s="147"/>
      <c r="E305" s="22"/>
      <c r="F305" s="147">
        <f t="shared" si="121"/>
        <v>12400</v>
      </c>
      <c r="G305" s="288">
        <f t="shared" si="122"/>
        <v>9.106691241935529</v>
      </c>
      <c r="H305" s="15">
        <f t="shared" si="123"/>
        <v>112922.97140000056</v>
      </c>
      <c r="I305" s="22">
        <f t="shared" si="124"/>
        <v>-112922.97140000056</v>
      </c>
      <c r="J305" s="289">
        <f t="shared" si="125"/>
        <v>-1</v>
      </c>
      <c r="K305" s="22">
        <f t="shared" si="126"/>
        <v>0</v>
      </c>
      <c r="L305" s="22">
        <f t="shared" si="127"/>
        <v>-5</v>
      </c>
      <c r="M305" s="22">
        <f t="shared" si="128"/>
        <v>5</v>
      </c>
      <c r="N305" s="22">
        <f t="shared" si="129"/>
        <v>0</v>
      </c>
      <c r="O305" s="22"/>
      <c r="P305" s="288">
        <f t="shared" si="130"/>
        <v>-9.106691241935529</v>
      </c>
      <c r="Q305" s="22">
        <f t="shared" si="131"/>
        <v>-5</v>
      </c>
      <c r="R305" s="290"/>
      <c r="S305" s="290">
        <f t="shared" si="132"/>
        <v>-7659.8320000000731</v>
      </c>
      <c r="T305" s="290" t="e">
        <f t="shared" si="133"/>
        <v>#DIV/0!</v>
      </c>
      <c r="U305" s="290" t="e">
        <f t="shared" si="134"/>
        <v>#DIV/0!</v>
      </c>
      <c r="V305" s="22">
        <f t="shared" si="135"/>
        <v>105263.13940000049</v>
      </c>
      <c r="W305" s="288" t="e">
        <f t="shared" si="136"/>
        <v>#DIV/0!</v>
      </c>
      <c r="X305" s="32" t="e">
        <f t="shared" si="137"/>
        <v>#DIV/0!</v>
      </c>
      <c r="Y305" s="32" t="e">
        <f t="shared" si="138"/>
        <v>#DIV/0!</v>
      </c>
      <c r="Z305" s="38" t="e">
        <f t="shared" si="139"/>
        <v>#DIV/0!</v>
      </c>
      <c r="AA305" s="31">
        <f>SUM(L$2:L305)-SUM(AB$2:AB305)</f>
        <v>-112922.97140000056</v>
      </c>
      <c r="AB305" s="44"/>
      <c r="AC305" s="40" t="e">
        <f t="shared" si="140"/>
        <v>#DIV/0!</v>
      </c>
      <c r="AD305" s="40" t="e">
        <f t="shared" si="141"/>
        <v>#DIV/0!</v>
      </c>
    </row>
    <row r="306" spans="1:30" x14ac:dyDescent="0.25">
      <c r="A306" s="403"/>
      <c r="B306" s="287"/>
      <c r="C306" s="22"/>
      <c r="D306" s="147"/>
      <c r="E306" s="22"/>
      <c r="F306" s="147">
        <f t="shared" si="121"/>
        <v>12400</v>
      </c>
      <c r="G306" s="288">
        <f t="shared" si="122"/>
        <v>9.1070944677419803</v>
      </c>
      <c r="H306" s="15">
        <f t="shared" si="123"/>
        <v>112927.97140000056</v>
      </c>
      <c r="I306" s="22">
        <f t="shared" si="124"/>
        <v>-112927.97140000056</v>
      </c>
      <c r="J306" s="289">
        <f t="shared" si="125"/>
        <v>-1</v>
      </c>
      <c r="K306" s="22">
        <f t="shared" si="126"/>
        <v>0</v>
      </c>
      <c r="L306" s="22">
        <f t="shared" si="127"/>
        <v>-5</v>
      </c>
      <c r="M306" s="22">
        <f t="shared" si="128"/>
        <v>5</v>
      </c>
      <c r="N306" s="22">
        <f t="shared" si="129"/>
        <v>0</v>
      </c>
      <c r="O306" s="22"/>
      <c r="P306" s="288">
        <f t="shared" si="130"/>
        <v>-9.1070944677419803</v>
      </c>
      <c r="Q306" s="22">
        <f t="shared" si="131"/>
        <v>-5</v>
      </c>
      <c r="R306" s="290"/>
      <c r="S306" s="290">
        <f t="shared" si="132"/>
        <v>-7664.8320000000731</v>
      </c>
      <c r="T306" s="290" t="e">
        <f t="shared" si="133"/>
        <v>#DIV/0!</v>
      </c>
      <c r="U306" s="290" t="e">
        <f t="shared" si="134"/>
        <v>#DIV/0!</v>
      </c>
      <c r="V306" s="22">
        <f t="shared" si="135"/>
        <v>105263.13940000049</v>
      </c>
      <c r="W306" s="288" t="e">
        <f t="shared" si="136"/>
        <v>#DIV/0!</v>
      </c>
      <c r="X306" s="32" t="e">
        <f t="shared" si="137"/>
        <v>#DIV/0!</v>
      </c>
      <c r="Y306" s="32" t="e">
        <f t="shared" si="138"/>
        <v>#DIV/0!</v>
      </c>
      <c r="Z306" s="38" t="e">
        <f t="shared" si="139"/>
        <v>#DIV/0!</v>
      </c>
      <c r="AA306" s="31">
        <f>SUM(L$2:L306)-SUM(AB$2:AB306)</f>
        <v>-112927.97140000056</v>
      </c>
      <c r="AB306" s="44"/>
      <c r="AC306" s="40" t="e">
        <f t="shared" si="140"/>
        <v>#DIV/0!</v>
      </c>
      <c r="AD306" s="40" t="e">
        <f t="shared" si="141"/>
        <v>#DIV/0!</v>
      </c>
    </row>
    <row r="307" spans="1:30" x14ac:dyDescent="0.25">
      <c r="A307" s="403"/>
      <c r="B307" s="287"/>
      <c r="C307" s="22"/>
      <c r="D307" s="147"/>
      <c r="E307" s="22"/>
      <c r="F307" s="147">
        <f t="shared" si="121"/>
        <v>12400</v>
      </c>
      <c r="G307" s="288">
        <f t="shared" si="122"/>
        <v>9.1074976935484333</v>
      </c>
      <c r="H307" s="15">
        <f t="shared" si="123"/>
        <v>112932.97140000056</v>
      </c>
      <c r="I307" s="22">
        <f t="shared" si="124"/>
        <v>-112932.97140000056</v>
      </c>
      <c r="J307" s="289">
        <f t="shared" si="125"/>
        <v>-1</v>
      </c>
      <c r="K307" s="22">
        <f t="shared" si="126"/>
        <v>0</v>
      </c>
      <c r="L307" s="22">
        <f t="shared" si="127"/>
        <v>-5</v>
      </c>
      <c r="M307" s="22">
        <f t="shared" si="128"/>
        <v>5</v>
      </c>
      <c r="N307" s="22">
        <f t="shared" si="129"/>
        <v>0</v>
      </c>
      <c r="O307" s="22"/>
      <c r="P307" s="288">
        <f t="shared" si="130"/>
        <v>-9.1074976935484333</v>
      </c>
      <c r="Q307" s="22">
        <f t="shared" si="131"/>
        <v>-5</v>
      </c>
      <c r="R307" s="290"/>
      <c r="S307" s="290">
        <f t="shared" si="132"/>
        <v>-7669.8320000000731</v>
      </c>
      <c r="T307" s="290" t="e">
        <f t="shared" si="133"/>
        <v>#DIV/0!</v>
      </c>
      <c r="U307" s="290" t="e">
        <f t="shared" si="134"/>
        <v>#DIV/0!</v>
      </c>
      <c r="V307" s="22">
        <f t="shared" si="135"/>
        <v>105263.13940000049</v>
      </c>
      <c r="W307" s="288" t="e">
        <f t="shared" si="136"/>
        <v>#DIV/0!</v>
      </c>
      <c r="X307" s="32" t="e">
        <f t="shared" si="137"/>
        <v>#DIV/0!</v>
      </c>
      <c r="Y307" s="32" t="e">
        <f t="shared" si="138"/>
        <v>#DIV/0!</v>
      </c>
      <c r="Z307" s="38" t="e">
        <f t="shared" si="139"/>
        <v>#DIV/0!</v>
      </c>
      <c r="AA307" s="31">
        <f>SUM(L$2:L307)-SUM(AB$2:AB307)</f>
        <v>-112932.97140000056</v>
      </c>
      <c r="AB307" s="44"/>
      <c r="AC307" s="40" t="e">
        <f t="shared" si="140"/>
        <v>#DIV/0!</v>
      </c>
      <c r="AD307" s="40" t="e">
        <f t="shared" si="141"/>
        <v>#DIV/0!</v>
      </c>
    </row>
    <row r="308" spans="1:30" x14ac:dyDescent="0.25">
      <c r="A308" s="403"/>
      <c r="B308" s="287"/>
      <c r="C308" s="22"/>
      <c r="D308" s="147"/>
      <c r="E308" s="22"/>
      <c r="F308" s="147">
        <f t="shared" si="121"/>
        <v>12400</v>
      </c>
      <c r="G308" s="288">
        <f t="shared" si="122"/>
        <v>9.1079009193548846</v>
      </c>
      <c r="H308" s="15">
        <f t="shared" si="123"/>
        <v>112937.97140000056</v>
      </c>
      <c r="I308" s="22">
        <f t="shared" si="124"/>
        <v>-112937.97140000056</v>
      </c>
      <c r="J308" s="289">
        <f t="shared" si="125"/>
        <v>-1</v>
      </c>
      <c r="K308" s="22">
        <f t="shared" si="126"/>
        <v>0</v>
      </c>
      <c r="L308" s="22">
        <f t="shared" si="127"/>
        <v>-5</v>
      </c>
      <c r="M308" s="22">
        <f t="shared" si="128"/>
        <v>5</v>
      </c>
      <c r="N308" s="22">
        <f t="shared" si="129"/>
        <v>0</v>
      </c>
      <c r="O308" s="22"/>
      <c r="P308" s="288">
        <f t="shared" si="130"/>
        <v>-9.1079009193548846</v>
      </c>
      <c r="Q308" s="22">
        <f t="shared" si="131"/>
        <v>-5</v>
      </c>
      <c r="R308" s="290"/>
      <c r="S308" s="290">
        <f t="shared" si="132"/>
        <v>-7674.8320000000731</v>
      </c>
      <c r="T308" s="290" t="e">
        <f t="shared" si="133"/>
        <v>#DIV/0!</v>
      </c>
      <c r="U308" s="290" t="e">
        <f t="shared" si="134"/>
        <v>#DIV/0!</v>
      </c>
      <c r="V308" s="22">
        <f t="shared" si="135"/>
        <v>105263.13940000049</v>
      </c>
      <c r="W308" s="288" t="e">
        <f t="shared" si="136"/>
        <v>#DIV/0!</v>
      </c>
      <c r="X308" s="32" t="e">
        <f t="shared" si="137"/>
        <v>#DIV/0!</v>
      </c>
      <c r="Y308" s="32" t="e">
        <f t="shared" si="138"/>
        <v>#DIV/0!</v>
      </c>
      <c r="Z308" s="38" t="e">
        <f t="shared" si="139"/>
        <v>#DIV/0!</v>
      </c>
      <c r="AA308" s="31">
        <f>SUM(L$2:L308)-SUM(AB$2:AB308)</f>
        <v>-112937.97140000056</v>
      </c>
      <c r="AB308" s="44"/>
      <c r="AC308" s="40" t="e">
        <f t="shared" si="140"/>
        <v>#DIV/0!</v>
      </c>
      <c r="AD308" s="40" t="e">
        <f t="shared" si="141"/>
        <v>#DIV/0!</v>
      </c>
    </row>
    <row r="309" spans="1:30" x14ac:dyDescent="0.25">
      <c r="A309" s="403"/>
      <c r="B309" s="287"/>
      <c r="C309" s="22"/>
      <c r="D309" s="147"/>
      <c r="E309" s="22"/>
      <c r="F309" s="147">
        <f t="shared" si="121"/>
        <v>12400</v>
      </c>
      <c r="G309" s="288">
        <f t="shared" si="122"/>
        <v>9.1083041451613358</v>
      </c>
      <c r="H309" s="15">
        <f t="shared" si="123"/>
        <v>112942.97140000056</v>
      </c>
      <c r="I309" s="22">
        <f t="shared" si="124"/>
        <v>-112942.97140000056</v>
      </c>
      <c r="J309" s="289">
        <f t="shared" si="125"/>
        <v>-1</v>
      </c>
      <c r="K309" s="22">
        <f t="shared" si="126"/>
        <v>0</v>
      </c>
      <c r="L309" s="22">
        <f t="shared" si="127"/>
        <v>-5</v>
      </c>
      <c r="M309" s="22">
        <f t="shared" si="128"/>
        <v>5</v>
      </c>
      <c r="N309" s="22">
        <f t="shared" si="129"/>
        <v>0</v>
      </c>
      <c r="O309" s="22"/>
      <c r="P309" s="288">
        <f t="shared" si="130"/>
        <v>-9.1083041451613358</v>
      </c>
      <c r="Q309" s="22">
        <f t="shared" si="131"/>
        <v>-5</v>
      </c>
      <c r="R309" s="290"/>
      <c r="S309" s="290">
        <f t="shared" si="132"/>
        <v>-7679.8320000000731</v>
      </c>
      <c r="T309" s="290" t="e">
        <f t="shared" si="133"/>
        <v>#DIV/0!</v>
      </c>
      <c r="U309" s="290" t="e">
        <f t="shared" si="134"/>
        <v>#DIV/0!</v>
      </c>
      <c r="V309" s="22">
        <f t="shared" si="135"/>
        <v>105263.13940000049</v>
      </c>
      <c r="W309" s="288" t="e">
        <f t="shared" si="136"/>
        <v>#DIV/0!</v>
      </c>
      <c r="X309" s="32" t="e">
        <f t="shared" si="137"/>
        <v>#DIV/0!</v>
      </c>
      <c r="Y309" s="32" t="e">
        <f t="shared" si="138"/>
        <v>#DIV/0!</v>
      </c>
      <c r="Z309" s="38" t="e">
        <f t="shared" si="139"/>
        <v>#DIV/0!</v>
      </c>
      <c r="AA309" s="31">
        <f>SUM(L$2:L309)-SUM(AB$2:AB309)</f>
        <v>-112942.97140000056</v>
      </c>
      <c r="AB309" s="44"/>
      <c r="AC309" s="40" t="e">
        <f t="shared" si="140"/>
        <v>#DIV/0!</v>
      </c>
      <c r="AD309" s="40" t="e">
        <f t="shared" si="141"/>
        <v>#DIV/0!</v>
      </c>
    </row>
    <row r="310" spans="1:30" x14ac:dyDescent="0.25">
      <c r="A310" s="403"/>
      <c r="B310" s="287"/>
      <c r="C310" s="22"/>
      <c r="D310" s="147"/>
      <c r="E310" s="22"/>
      <c r="F310" s="147">
        <f t="shared" si="121"/>
        <v>12400</v>
      </c>
      <c r="G310" s="288">
        <f t="shared" si="122"/>
        <v>9.108707370967787</v>
      </c>
      <c r="H310" s="15">
        <f t="shared" si="123"/>
        <v>112947.97140000056</v>
      </c>
      <c r="I310" s="22">
        <f t="shared" si="124"/>
        <v>-112947.97140000056</v>
      </c>
      <c r="J310" s="289">
        <f t="shared" si="125"/>
        <v>-1</v>
      </c>
      <c r="K310" s="22">
        <f t="shared" si="126"/>
        <v>0</v>
      </c>
      <c r="L310" s="22">
        <f t="shared" si="127"/>
        <v>-5</v>
      </c>
      <c r="M310" s="22">
        <f t="shared" si="128"/>
        <v>5</v>
      </c>
      <c r="N310" s="22">
        <f t="shared" si="129"/>
        <v>0</v>
      </c>
      <c r="O310" s="22"/>
      <c r="P310" s="288">
        <f t="shared" si="130"/>
        <v>-9.108707370967787</v>
      </c>
      <c r="Q310" s="22">
        <f t="shared" si="131"/>
        <v>-5</v>
      </c>
      <c r="R310" s="290"/>
      <c r="S310" s="290">
        <f t="shared" si="132"/>
        <v>-7684.8320000000731</v>
      </c>
      <c r="T310" s="290" t="e">
        <f t="shared" si="133"/>
        <v>#DIV/0!</v>
      </c>
      <c r="U310" s="290" t="e">
        <f t="shared" si="134"/>
        <v>#DIV/0!</v>
      </c>
      <c r="V310" s="22">
        <f t="shared" si="135"/>
        <v>105263.13940000049</v>
      </c>
      <c r="W310" s="288" t="e">
        <f t="shared" si="136"/>
        <v>#DIV/0!</v>
      </c>
      <c r="X310" s="32" t="e">
        <f t="shared" si="137"/>
        <v>#DIV/0!</v>
      </c>
      <c r="Y310" s="32" t="e">
        <f t="shared" si="138"/>
        <v>#DIV/0!</v>
      </c>
      <c r="Z310" s="38" t="e">
        <f t="shared" si="139"/>
        <v>#DIV/0!</v>
      </c>
      <c r="AA310" s="31">
        <f>SUM(L$2:L310)-SUM(AB$2:AB310)</f>
        <v>-112947.97140000056</v>
      </c>
      <c r="AB310" s="44"/>
      <c r="AC310" s="40" t="e">
        <f t="shared" si="140"/>
        <v>#DIV/0!</v>
      </c>
      <c r="AD310" s="40" t="e">
        <f t="shared" si="141"/>
        <v>#DIV/0!</v>
      </c>
    </row>
    <row r="311" spans="1:30" x14ac:dyDescent="0.25">
      <c r="A311" s="403"/>
      <c r="B311" s="287"/>
      <c r="C311" s="22"/>
      <c r="D311" s="147"/>
      <c r="E311" s="22"/>
      <c r="F311" s="147">
        <f t="shared" si="121"/>
        <v>12400</v>
      </c>
      <c r="G311" s="288">
        <f t="shared" si="122"/>
        <v>9.1091105967742383</v>
      </c>
      <c r="H311" s="15">
        <f t="shared" si="123"/>
        <v>112952.97140000056</v>
      </c>
      <c r="I311" s="22">
        <f t="shared" si="124"/>
        <v>-112952.97140000056</v>
      </c>
      <c r="J311" s="289">
        <f t="shared" si="125"/>
        <v>-1</v>
      </c>
      <c r="K311" s="22">
        <f t="shared" si="126"/>
        <v>0</v>
      </c>
      <c r="L311" s="22">
        <f t="shared" si="127"/>
        <v>-5</v>
      </c>
      <c r="M311" s="22">
        <f t="shared" si="128"/>
        <v>5</v>
      </c>
      <c r="N311" s="22">
        <f t="shared" si="129"/>
        <v>0</v>
      </c>
      <c r="O311" s="22"/>
      <c r="P311" s="288">
        <f t="shared" si="130"/>
        <v>-9.1091105967742383</v>
      </c>
      <c r="Q311" s="22">
        <f t="shared" si="131"/>
        <v>-5</v>
      </c>
      <c r="R311" s="290"/>
      <c r="S311" s="290">
        <f t="shared" si="132"/>
        <v>-7689.8320000000731</v>
      </c>
      <c r="T311" s="290" t="e">
        <f t="shared" si="133"/>
        <v>#DIV/0!</v>
      </c>
      <c r="U311" s="290" t="e">
        <f t="shared" si="134"/>
        <v>#DIV/0!</v>
      </c>
      <c r="V311" s="22">
        <f t="shared" si="135"/>
        <v>105263.13940000049</v>
      </c>
      <c r="W311" s="288" t="e">
        <f t="shared" si="136"/>
        <v>#DIV/0!</v>
      </c>
      <c r="X311" s="32" t="e">
        <f t="shared" si="137"/>
        <v>#DIV/0!</v>
      </c>
      <c r="Y311" s="32" t="e">
        <f t="shared" si="138"/>
        <v>#DIV/0!</v>
      </c>
      <c r="Z311" s="38" t="e">
        <f t="shared" si="139"/>
        <v>#DIV/0!</v>
      </c>
      <c r="AA311" s="31">
        <f>SUM(L$2:L311)-SUM(AB$2:AB311)</f>
        <v>-112952.97140000056</v>
      </c>
      <c r="AB311" s="44"/>
      <c r="AC311" s="40" t="e">
        <f t="shared" si="140"/>
        <v>#DIV/0!</v>
      </c>
      <c r="AD311" s="40" t="e">
        <f t="shared" si="141"/>
        <v>#DIV/0!</v>
      </c>
    </row>
    <row r="312" spans="1:30" x14ac:dyDescent="0.25">
      <c r="A312" s="403"/>
      <c r="B312" s="287"/>
      <c r="C312" s="22"/>
      <c r="D312" s="147"/>
      <c r="E312" s="22"/>
      <c r="F312" s="147">
        <f t="shared" si="121"/>
        <v>12400</v>
      </c>
      <c r="G312" s="288">
        <f t="shared" si="122"/>
        <v>9.1095138225806913</v>
      </c>
      <c r="H312" s="15">
        <f t="shared" si="123"/>
        <v>112957.97140000056</v>
      </c>
      <c r="I312" s="22">
        <f t="shared" si="124"/>
        <v>-112957.97140000056</v>
      </c>
      <c r="J312" s="289">
        <f t="shared" si="125"/>
        <v>-1</v>
      </c>
      <c r="K312" s="22">
        <f t="shared" si="126"/>
        <v>0</v>
      </c>
      <c r="L312" s="22">
        <f t="shared" si="127"/>
        <v>-5</v>
      </c>
      <c r="M312" s="22">
        <f t="shared" si="128"/>
        <v>5</v>
      </c>
      <c r="N312" s="22">
        <f t="shared" si="129"/>
        <v>0</v>
      </c>
      <c r="O312" s="22"/>
      <c r="P312" s="288">
        <f t="shared" si="130"/>
        <v>-9.1095138225806913</v>
      </c>
      <c r="Q312" s="22">
        <f t="shared" si="131"/>
        <v>-5</v>
      </c>
      <c r="R312" s="290"/>
      <c r="S312" s="290">
        <f t="shared" si="132"/>
        <v>-7694.8320000000731</v>
      </c>
      <c r="T312" s="290" t="e">
        <f t="shared" si="133"/>
        <v>#DIV/0!</v>
      </c>
      <c r="U312" s="290" t="e">
        <f t="shared" si="134"/>
        <v>#DIV/0!</v>
      </c>
      <c r="V312" s="22">
        <f t="shared" si="135"/>
        <v>105263.13940000049</v>
      </c>
      <c r="W312" s="288" t="e">
        <f t="shared" si="136"/>
        <v>#DIV/0!</v>
      </c>
      <c r="X312" s="32" t="e">
        <f t="shared" si="137"/>
        <v>#DIV/0!</v>
      </c>
      <c r="Y312" s="32" t="e">
        <f t="shared" si="138"/>
        <v>#DIV/0!</v>
      </c>
      <c r="Z312" s="38" t="e">
        <f t="shared" si="139"/>
        <v>#DIV/0!</v>
      </c>
      <c r="AA312" s="31">
        <f>SUM(L$2:L312)-SUM(AB$2:AB312)</f>
        <v>-112957.97140000056</v>
      </c>
      <c r="AB312" s="44"/>
      <c r="AC312" s="40" t="e">
        <f t="shared" si="140"/>
        <v>#DIV/0!</v>
      </c>
      <c r="AD312" s="40" t="e">
        <f t="shared" si="141"/>
        <v>#DIV/0!</v>
      </c>
    </row>
    <row r="313" spans="1:30" x14ac:dyDescent="0.25">
      <c r="A313" s="403"/>
      <c r="B313" s="287"/>
      <c r="C313" s="22"/>
      <c r="D313" s="147"/>
      <c r="E313" s="22"/>
      <c r="F313" s="147">
        <f t="shared" si="121"/>
        <v>12400</v>
      </c>
      <c r="G313" s="288">
        <f t="shared" si="122"/>
        <v>9.1099170483871426</v>
      </c>
      <c r="H313" s="15">
        <f t="shared" si="123"/>
        <v>112962.97140000056</v>
      </c>
      <c r="I313" s="22">
        <f t="shared" si="124"/>
        <v>-112962.97140000056</v>
      </c>
      <c r="J313" s="289">
        <f t="shared" si="125"/>
        <v>-1</v>
      </c>
      <c r="K313" s="22">
        <f t="shared" si="126"/>
        <v>0</v>
      </c>
      <c r="L313" s="22">
        <f t="shared" si="127"/>
        <v>-5</v>
      </c>
      <c r="M313" s="22">
        <f t="shared" si="128"/>
        <v>5</v>
      </c>
      <c r="N313" s="22">
        <f t="shared" si="129"/>
        <v>0</v>
      </c>
      <c r="O313" s="22"/>
      <c r="P313" s="288">
        <f t="shared" si="130"/>
        <v>-9.1099170483871426</v>
      </c>
      <c r="Q313" s="22">
        <f t="shared" si="131"/>
        <v>-5</v>
      </c>
      <c r="R313" s="290"/>
      <c r="S313" s="290">
        <f t="shared" si="132"/>
        <v>-7699.8320000000731</v>
      </c>
      <c r="T313" s="290" t="e">
        <f t="shared" si="133"/>
        <v>#DIV/0!</v>
      </c>
      <c r="U313" s="290" t="e">
        <f t="shared" si="134"/>
        <v>#DIV/0!</v>
      </c>
      <c r="V313" s="22">
        <f t="shared" si="135"/>
        <v>105263.13940000049</v>
      </c>
      <c r="W313" s="288" t="e">
        <f t="shared" si="136"/>
        <v>#DIV/0!</v>
      </c>
      <c r="X313" s="32" t="e">
        <f t="shared" si="137"/>
        <v>#DIV/0!</v>
      </c>
      <c r="Y313" s="32" t="e">
        <f t="shared" si="138"/>
        <v>#DIV/0!</v>
      </c>
      <c r="Z313" s="38" t="e">
        <f t="shared" si="139"/>
        <v>#DIV/0!</v>
      </c>
      <c r="AA313" s="31">
        <f>SUM(L$2:L313)-SUM(AB$2:AB313)</f>
        <v>-112962.97140000056</v>
      </c>
      <c r="AB313" s="44"/>
      <c r="AC313" s="40" t="e">
        <f t="shared" si="140"/>
        <v>#DIV/0!</v>
      </c>
      <c r="AD313" s="40" t="e">
        <f t="shared" si="141"/>
        <v>#DIV/0!</v>
      </c>
    </row>
    <row r="314" spans="1:30" x14ac:dyDescent="0.25">
      <c r="A314" s="403"/>
      <c r="B314" s="287"/>
      <c r="C314" s="22"/>
      <c r="D314" s="147"/>
      <c r="E314" s="22"/>
      <c r="F314" s="147">
        <f t="shared" si="121"/>
        <v>12400</v>
      </c>
      <c r="G314" s="288">
        <f t="shared" si="122"/>
        <v>9.1103202741935938</v>
      </c>
      <c r="H314" s="15">
        <f t="shared" si="123"/>
        <v>112967.97140000056</v>
      </c>
      <c r="I314" s="22">
        <f t="shared" si="124"/>
        <v>-112967.97140000056</v>
      </c>
      <c r="J314" s="289">
        <f t="shared" si="125"/>
        <v>-1</v>
      </c>
      <c r="K314" s="22">
        <f t="shared" si="126"/>
        <v>0</v>
      </c>
      <c r="L314" s="22">
        <f t="shared" si="127"/>
        <v>-5</v>
      </c>
      <c r="M314" s="22">
        <f t="shared" si="128"/>
        <v>5</v>
      </c>
      <c r="N314" s="22">
        <f t="shared" si="129"/>
        <v>0</v>
      </c>
      <c r="O314" s="22"/>
      <c r="P314" s="288">
        <f t="shared" si="130"/>
        <v>-9.1103202741935938</v>
      </c>
      <c r="Q314" s="22">
        <f t="shared" si="131"/>
        <v>-5</v>
      </c>
      <c r="R314" s="290"/>
      <c r="S314" s="290">
        <f t="shared" si="132"/>
        <v>-7704.8320000000731</v>
      </c>
      <c r="T314" s="290" t="e">
        <f t="shared" si="133"/>
        <v>#DIV/0!</v>
      </c>
      <c r="U314" s="290" t="e">
        <f t="shared" si="134"/>
        <v>#DIV/0!</v>
      </c>
      <c r="V314" s="22">
        <f t="shared" si="135"/>
        <v>105263.13940000049</v>
      </c>
      <c r="W314" s="288" t="e">
        <f t="shared" si="136"/>
        <v>#DIV/0!</v>
      </c>
      <c r="X314" s="32" t="e">
        <f t="shared" si="137"/>
        <v>#DIV/0!</v>
      </c>
      <c r="Y314" s="32" t="e">
        <f t="shared" si="138"/>
        <v>#DIV/0!</v>
      </c>
      <c r="Z314" s="38" t="e">
        <f t="shared" si="139"/>
        <v>#DIV/0!</v>
      </c>
      <c r="AA314" s="31">
        <f>SUM(L$2:L314)-SUM(AB$2:AB314)</f>
        <v>-112967.97140000056</v>
      </c>
      <c r="AB314" s="44"/>
      <c r="AC314" s="40" t="e">
        <f t="shared" si="140"/>
        <v>#DIV/0!</v>
      </c>
      <c r="AD314" s="40" t="e">
        <f t="shared" si="141"/>
        <v>#DIV/0!</v>
      </c>
    </row>
    <row r="315" spans="1:30" x14ac:dyDescent="0.25">
      <c r="A315" s="403"/>
      <c r="B315" s="287"/>
      <c r="C315" s="22"/>
      <c r="D315" s="147"/>
      <c r="E315" s="22"/>
      <c r="F315" s="147">
        <f t="shared" si="121"/>
        <v>12400</v>
      </c>
      <c r="G315" s="288">
        <f t="shared" si="122"/>
        <v>9.110723500000045</v>
      </c>
      <c r="H315" s="15">
        <f t="shared" si="123"/>
        <v>112972.97140000056</v>
      </c>
      <c r="I315" s="22">
        <f t="shared" si="124"/>
        <v>-112972.97140000056</v>
      </c>
      <c r="J315" s="289">
        <f t="shared" si="125"/>
        <v>-1</v>
      </c>
      <c r="K315" s="22">
        <f t="shared" si="126"/>
        <v>0</v>
      </c>
      <c r="L315" s="22">
        <f t="shared" si="127"/>
        <v>-5</v>
      </c>
      <c r="M315" s="22">
        <f t="shared" si="128"/>
        <v>5</v>
      </c>
      <c r="N315" s="22">
        <f t="shared" si="129"/>
        <v>0</v>
      </c>
      <c r="O315" s="22"/>
      <c r="P315" s="288">
        <f t="shared" si="130"/>
        <v>-9.110723500000045</v>
      </c>
      <c r="Q315" s="22">
        <f t="shared" si="131"/>
        <v>-5</v>
      </c>
      <c r="R315" s="290"/>
      <c r="S315" s="290">
        <f t="shared" si="132"/>
        <v>-7709.8320000000731</v>
      </c>
      <c r="T315" s="290" t="e">
        <f t="shared" si="133"/>
        <v>#DIV/0!</v>
      </c>
      <c r="U315" s="290" t="e">
        <f t="shared" si="134"/>
        <v>#DIV/0!</v>
      </c>
      <c r="V315" s="22">
        <f t="shared" si="135"/>
        <v>105263.13940000049</v>
      </c>
      <c r="W315" s="288" t="e">
        <f t="shared" si="136"/>
        <v>#DIV/0!</v>
      </c>
      <c r="X315" s="32" t="e">
        <f t="shared" si="137"/>
        <v>#DIV/0!</v>
      </c>
      <c r="Y315" s="32" t="e">
        <f t="shared" si="138"/>
        <v>#DIV/0!</v>
      </c>
      <c r="Z315" s="38" t="e">
        <f t="shared" si="139"/>
        <v>#DIV/0!</v>
      </c>
      <c r="AA315" s="31">
        <f>SUM(L$2:L315)-SUM(AB$2:AB315)</f>
        <v>-112972.97140000056</v>
      </c>
      <c r="AB315" s="44"/>
      <c r="AC315" s="40" t="e">
        <f t="shared" si="140"/>
        <v>#DIV/0!</v>
      </c>
      <c r="AD315" s="40" t="e">
        <f t="shared" si="141"/>
        <v>#DIV/0!</v>
      </c>
    </row>
    <row r="316" spans="1:30" x14ac:dyDescent="0.25">
      <c r="A316" s="403"/>
      <c r="B316" s="287"/>
      <c r="C316" s="22"/>
      <c r="D316" s="147"/>
      <c r="E316" s="22"/>
      <c r="F316" s="147">
        <f t="shared" si="121"/>
        <v>12400</v>
      </c>
      <c r="G316" s="288">
        <f t="shared" si="122"/>
        <v>9.1111267258064963</v>
      </c>
      <c r="H316" s="15">
        <f t="shared" si="123"/>
        <v>112977.97140000056</v>
      </c>
      <c r="I316" s="22">
        <f t="shared" si="124"/>
        <v>-112977.97140000056</v>
      </c>
      <c r="J316" s="289">
        <f t="shared" si="125"/>
        <v>-1</v>
      </c>
      <c r="K316" s="22">
        <f t="shared" si="126"/>
        <v>0</v>
      </c>
      <c r="L316" s="22">
        <f t="shared" si="127"/>
        <v>-5</v>
      </c>
      <c r="M316" s="22">
        <f t="shared" si="128"/>
        <v>5</v>
      </c>
      <c r="N316" s="22">
        <f t="shared" si="129"/>
        <v>0</v>
      </c>
      <c r="O316" s="22"/>
      <c r="P316" s="288">
        <f t="shared" si="130"/>
        <v>-9.1111267258064963</v>
      </c>
      <c r="Q316" s="22">
        <f t="shared" si="131"/>
        <v>-5</v>
      </c>
      <c r="R316" s="290"/>
      <c r="S316" s="290">
        <f t="shared" si="132"/>
        <v>-7714.8320000000731</v>
      </c>
      <c r="T316" s="290" t="e">
        <f t="shared" si="133"/>
        <v>#DIV/0!</v>
      </c>
      <c r="U316" s="290" t="e">
        <f t="shared" si="134"/>
        <v>#DIV/0!</v>
      </c>
      <c r="V316" s="22">
        <f t="shared" si="135"/>
        <v>105263.13940000049</v>
      </c>
      <c r="W316" s="288" t="e">
        <f t="shared" si="136"/>
        <v>#DIV/0!</v>
      </c>
      <c r="X316" s="32" t="e">
        <f t="shared" si="137"/>
        <v>#DIV/0!</v>
      </c>
      <c r="Y316" s="32" t="e">
        <f t="shared" si="138"/>
        <v>#DIV/0!</v>
      </c>
      <c r="Z316" s="38" t="e">
        <f t="shared" si="139"/>
        <v>#DIV/0!</v>
      </c>
      <c r="AA316" s="31">
        <f>SUM(L$2:L316)-SUM(AB$2:AB316)</f>
        <v>-112977.97140000056</v>
      </c>
      <c r="AB316" s="44"/>
      <c r="AC316" s="40" t="e">
        <f t="shared" si="140"/>
        <v>#DIV/0!</v>
      </c>
      <c r="AD316" s="40" t="e">
        <f t="shared" si="141"/>
        <v>#DIV/0!</v>
      </c>
    </row>
    <row r="317" spans="1:30" x14ac:dyDescent="0.25">
      <c r="A317" s="403"/>
      <c r="B317" s="287"/>
      <c r="C317" s="22"/>
      <c r="D317" s="147"/>
      <c r="E317" s="22"/>
      <c r="F317" s="147">
        <f t="shared" si="121"/>
        <v>12400</v>
      </c>
      <c r="G317" s="288">
        <f t="shared" si="122"/>
        <v>9.1115299516129493</v>
      </c>
      <c r="H317" s="15">
        <f t="shared" si="123"/>
        <v>112982.97140000056</v>
      </c>
      <c r="I317" s="22">
        <f t="shared" si="124"/>
        <v>-112982.97140000056</v>
      </c>
      <c r="J317" s="289">
        <f t="shared" si="125"/>
        <v>-1</v>
      </c>
      <c r="K317" s="22">
        <f t="shared" si="126"/>
        <v>0</v>
      </c>
      <c r="L317" s="22">
        <f t="shared" si="127"/>
        <v>-5</v>
      </c>
      <c r="M317" s="22">
        <f t="shared" si="128"/>
        <v>5</v>
      </c>
      <c r="N317" s="22">
        <f t="shared" si="129"/>
        <v>0</v>
      </c>
      <c r="O317" s="22"/>
      <c r="P317" s="288">
        <f t="shared" si="130"/>
        <v>-9.1115299516129493</v>
      </c>
      <c r="Q317" s="22">
        <f t="shared" si="131"/>
        <v>-5</v>
      </c>
      <c r="R317" s="290"/>
      <c r="S317" s="290">
        <f t="shared" si="132"/>
        <v>-7719.8320000000731</v>
      </c>
      <c r="T317" s="290" t="e">
        <f t="shared" si="133"/>
        <v>#DIV/0!</v>
      </c>
      <c r="U317" s="290" t="e">
        <f t="shared" si="134"/>
        <v>#DIV/0!</v>
      </c>
      <c r="V317" s="22">
        <f t="shared" si="135"/>
        <v>105263.13940000049</v>
      </c>
      <c r="W317" s="288" t="e">
        <f t="shared" si="136"/>
        <v>#DIV/0!</v>
      </c>
      <c r="X317" s="32" t="e">
        <f t="shared" si="137"/>
        <v>#DIV/0!</v>
      </c>
      <c r="Y317" s="32" t="e">
        <f t="shared" si="138"/>
        <v>#DIV/0!</v>
      </c>
      <c r="Z317" s="38" t="e">
        <f t="shared" si="139"/>
        <v>#DIV/0!</v>
      </c>
      <c r="AA317" s="31">
        <f>SUM(L$2:L317)-SUM(AB$2:AB317)</f>
        <v>-112982.97140000056</v>
      </c>
      <c r="AB317" s="44"/>
      <c r="AC317" s="40" t="e">
        <f t="shared" si="140"/>
        <v>#DIV/0!</v>
      </c>
      <c r="AD317" s="40" t="e">
        <f t="shared" si="141"/>
        <v>#DIV/0!</v>
      </c>
    </row>
    <row r="318" spans="1:30" x14ac:dyDescent="0.25">
      <c r="A318" s="403"/>
      <c r="B318" s="287"/>
      <c r="C318" s="22"/>
      <c r="D318" s="147"/>
      <c r="E318" s="22"/>
      <c r="F318" s="147">
        <f t="shared" si="121"/>
        <v>12400</v>
      </c>
      <c r="G318" s="288">
        <f t="shared" si="122"/>
        <v>9.1119331774194006</v>
      </c>
      <c r="H318" s="15">
        <f t="shared" si="123"/>
        <v>112987.97140000056</v>
      </c>
      <c r="I318" s="22">
        <f t="shared" si="124"/>
        <v>-112987.97140000056</v>
      </c>
      <c r="J318" s="289">
        <f t="shared" si="125"/>
        <v>-1</v>
      </c>
      <c r="K318" s="22">
        <f t="shared" si="126"/>
        <v>0</v>
      </c>
      <c r="L318" s="22">
        <f t="shared" si="127"/>
        <v>-5</v>
      </c>
      <c r="M318" s="22">
        <f t="shared" si="128"/>
        <v>5</v>
      </c>
      <c r="N318" s="22">
        <f t="shared" si="129"/>
        <v>0</v>
      </c>
      <c r="O318" s="22"/>
      <c r="P318" s="288">
        <f t="shared" si="130"/>
        <v>-9.1119331774194006</v>
      </c>
      <c r="Q318" s="22">
        <f t="shared" si="131"/>
        <v>-5</v>
      </c>
      <c r="R318" s="290"/>
      <c r="S318" s="290">
        <f t="shared" si="132"/>
        <v>-7724.8320000000731</v>
      </c>
      <c r="T318" s="290" t="e">
        <f t="shared" si="133"/>
        <v>#DIV/0!</v>
      </c>
      <c r="U318" s="290" t="e">
        <f t="shared" si="134"/>
        <v>#DIV/0!</v>
      </c>
      <c r="V318" s="22">
        <f t="shared" si="135"/>
        <v>105263.13940000049</v>
      </c>
      <c r="W318" s="288" t="e">
        <f t="shared" si="136"/>
        <v>#DIV/0!</v>
      </c>
      <c r="X318" s="32" t="e">
        <f t="shared" si="137"/>
        <v>#DIV/0!</v>
      </c>
      <c r="Y318" s="32" t="e">
        <f t="shared" si="138"/>
        <v>#DIV/0!</v>
      </c>
      <c r="Z318" s="38" t="e">
        <f t="shared" si="139"/>
        <v>#DIV/0!</v>
      </c>
      <c r="AA318" s="31">
        <f>SUM(L$2:L318)-SUM(AB$2:AB318)</f>
        <v>-112987.97140000056</v>
      </c>
      <c r="AB318" s="44"/>
      <c r="AC318" s="40" t="e">
        <f t="shared" si="140"/>
        <v>#DIV/0!</v>
      </c>
      <c r="AD318" s="40" t="e">
        <f t="shared" si="141"/>
        <v>#DIV/0!</v>
      </c>
    </row>
    <row r="319" spans="1:30" x14ac:dyDescent="0.25">
      <c r="A319" s="403"/>
      <c r="B319" s="287"/>
      <c r="C319" s="22"/>
      <c r="D319" s="147"/>
      <c r="E319" s="22"/>
      <c r="F319" s="147">
        <f t="shared" si="121"/>
        <v>12400</v>
      </c>
      <c r="G319" s="288">
        <f t="shared" si="122"/>
        <v>9.1123364032258518</v>
      </c>
      <c r="H319" s="15">
        <f t="shared" si="123"/>
        <v>112992.97140000056</v>
      </c>
      <c r="I319" s="22">
        <f t="shared" si="124"/>
        <v>-112992.97140000056</v>
      </c>
      <c r="J319" s="289">
        <f t="shared" si="125"/>
        <v>-1</v>
      </c>
      <c r="K319" s="22">
        <f t="shared" si="126"/>
        <v>0</v>
      </c>
      <c r="L319" s="22">
        <f t="shared" si="127"/>
        <v>-5</v>
      </c>
      <c r="M319" s="22">
        <f t="shared" si="128"/>
        <v>5</v>
      </c>
      <c r="N319" s="22">
        <f t="shared" si="129"/>
        <v>0</v>
      </c>
      <c r="O319" s="22"/>
      <c r="P319" s="288">
        <f t="shared" si="130"/>
        <v>-9.1123364032258518</v>
      </c>
      <c r="Q319" s="22">
        <f t="shared" si="131"/>
        <v>-5</v>
      </c>
      <c r="R319" s="290"/>
      <c r="S319" s="290">
        <f t="shared" si="132"/>
        <v>-7729.8320000000731</v>
      </c>
      <c r="T319" s="290" t="e">
        <f t="shared" si="133"/>
        <v>#DIV/0!</v>
      </c>
      <c r="U319" s="290" t="e">
        <f t="shared" si="134"/>
        <v>#DIV/0!</v>
      </c>
      <c r="V319" s="22">
        <f t="shared" si="135"/>
        <v>105263.13940000049</v>
      </c>
      <c r="W319" s="288" t="e">
        <f t="shared" si="136"/>
        <v>#DIV/0!</v>
      </c>
      <c r="X319" s="32" t="e">
        <f t="shared" si="137"/>
        <v>#DIV/0!</v>
      </c>
      <c r="Y319" s="32" t="e">
        <f t="shared" si="138"/>
        <v>#DIV/0!</v>
      </c>
      <c r="Z319" s="38" t="e">
        <f t="shared" si="139"/>
        <v>#DIV/0!</v>
      </c>
      <c r="AA319" s="31">
        <f>SUM(L$2:L319)-SUM(AB$2:AB319)</f>
        <v>-112992.97140000056</v>
      </c>
      <c r="AB319" s="44"/>
      <c r="AC319" s="40" t="e">
        <f t="shared" si="140"/>
        <v>#DIV/0!</v>
      </c>
      <c r="AD319" s="40" t="e">
        <f t="shared" si="141"/>
        <v>#DIV/0!</v>
      </c>
    </row>
    <row r="320" spans="1:30" x14ac:dyDescent="0.25">
      <c r="A320" s="403"/>
      <c r="B320" s="287"/>
      <c r="C320" s="22"/>
      <c r="D320" s="147"/>
      <c r="E320" s="22"/>
      <c r="F320" s="147">
        <f t="shared" si="121"/>
        <v>12400</v>
      </c>
      <c r="G320" s="288">
        <f t="shared" si="122"/>
        <v>9.1127396290323031</v>
      </c>
      <c r="H320" s="15">
        <f t="shared" si="123"/>
        <v>112997.97140000056</v>
      </c>
      <c r="I320" s="22">
        <f t="shared" si="124"/>
        <v>-112997.97140000056</v>
      </c>
      <c r="J320" s="289">
        <f t="shared" si="125"/>
        <v>-1</v>
      </c>
      <c r="K320" s="22">
        <f t="shared" si="126"/>
        <v>0</v>
      </c>
      <c r="L320" s="22">
        <f t="shared" si="127"/>
        <v>-5</v>
      </c>
      <c r="M320" s="22">
        <f t="shared" si="128"/>
        <v>5</v>
      </c>
      <c r="N320" s="22">
        <f t="shared" si="129"/>
        <v>0</v>
      </c>
      <c r="O320" s="22"/>
      <c r="P320" s="288">
        <f t="shared" si="130"/>
        <v>-9.1127396290323031</v>
      </c>
      <c r="Q320" s="22">
        <f t="shared" si="131"/>
        <v>-5</v>
      </c>
      <c r="R320" s="290"/>
      <c r="S320" s="290">
        <f t="shared" si="132"/>
        <v>-7734.8320000000731</v>
      </c>
      <c r="T320" s="290" t="e">
        <f t="shared" si="133"/>
        <v>#DIV/0!</v>
      </c>
      <c r="U320" s="290" t="e">
        <f t="shared" si="134"/>
        <v>#DIV/0!</v>
      </c>
      <c r="V320" s="22">
        <f t="shared" si="135"/>
        <v>105263.13940000049</v>
      </c>
      <c r="W320" s="288" t="e">
        <f t="shared" si="136"/>
        <v>#DIV/0!</v>
      </c>
      <c r="X320" s="32" t="e">
        <f t="shared" si="137"/>
        <v>#DIV/0!</v>
      </c>
      <c r="Y320" s="32" t="e">
        <f t="shared" si="138"/>
        <v>#DIV/0!</v>
      </c>
      <c r="Z320" s="38" t="e">
        <f t="shared" si="139"/>
        <v>#DIV/0!</v>
      </c>
      <c r="AA320" s="31">
        <f>SUM(L$2:L320)-SUM(AB$2:AB320)</f>
        <v>-112997.97140000056</v>
      </c>
      <c r="AB320" s="44"/>
      <c r="AC320" s="40" t="e">
        <f t="shared" si="140"/>
        <v>#DIV/0!</v>
      </c>
      <c r="AD320" s="40" t="e">
        <f t="shared" si="141"/>
        <v>#DIV/0!</v>
      </c>
    </row>
    <row r="321" spans="1:30" x14ac:dyDescent="0.25">
      <c r="A321" s="403"/>
      <c r="B321" s="287"/>
      <c r="C321" s="22"/>
      <c r="D321" s="147"/>
      <c r="E321" s="22"/>
      <c r="F321" s="147">
        <f t="shared" si="121"/>
        <v>12400</v>
      </c>
      <c r="G321" s="288">
        <f t="shared" si="122"/>
        <v>9.1131428548387543</v>
      </c>
      <c r="H321" s="15">
        <f t="shared" si="123"/>
        <v>113002.97140000056</v>
      </c>
      <c r="I321" s="22">
        <f t="shared" si="124"/>
        <v>-113002.97140000056</v>
      </c>
      <c r="J321" s="289">
        <f t="shared" si="125"/>
        <v>-1</v>
      </c>
      <c r="K321" s="22">
        <f t="shared" si="126"/>
        <v>0</v>
      </c>
      <c r="L321" s="22">
        <f t="shared" si="127"/>
        <v>-5</v>
      </c>
      <c r="M321" s="22">
        <f t="shared" si="128"/>
        <v>5</v>
      </c>
      <c r="N321" s="22">
        <f t="shared" si="129"/>
        <v>0</v>
      </c>
      <c r="O321" s="22"/>
      <c r="P321" s="288">
        <f t="shared" si="130"/>
        <v>-9.1131428548387543</v>
      </c>
      <c r="Q321" s="22">
        <f t="shared" si="131"/>
        <v>-5</v>
      </c>
      <c r="R321" s="290"/>
      <c r="S321" s="290">
        <f t="shared" si="132"/>
        <v>-7739.8320000000731</v>
      </c>
      <c r="T321" s="290" t="e">
        <f t="shared" si="133"/>
        <v>#DIV/0!</v>
      </c>
      <c r="U321" s="290" t="e">
        <f t="shared" si="134"/>
        <v>#DIV/0!</v>
      </c>
      <c r="V321" s="22">
        <f t="shared" si="135"/>
        <v>105263.13940000049</v>
      </c>
      <c r="W321" s="288" t="e">
        <f t="shared" si="136"/>
        <v>#DIV/0!</v>
      </c>
      <c r="X321" s="32" t="e">
        <f t="shared" si="137"/>
        <v>#DIV/0!</v>
      </c>
      <c r="Y321" s="32" t="e">
        <f t="shared" si="138"/>
        <v>#DIV/0!</v>
      </c>
      <c r="Z321" s="38" t="e">
        <f t="shared" si="139"/>
        <v>#DIV/0!</v>
      </c>
      <c r="AA321" s="31">
        <f>SUM(L$2:L321)-SUM(AB$2:AB321)</f>
        <v>-113002.97140000056</v>
      </c>
      <c r="AB321" s="44"/>
      <c r="AC321" s="40" t="e">
        <f t="shared" si="140"/>
        <v>#DIV/0!</v>
      </c>
      <c r="AD321" s="40" t="e">
        <f t="shared" si="141"/>
        <v>#DIV/0!</v>
      </c>
    </row>
    <row r="322" spans="1:30" x14ac:dyDescent="0.25">
      <c r="A322" s="403"/>
      <c r="B322" s="287"/>
      <c r="C322" s="22"/>
      <c r="D322" s="147"/>
      <c r="E322" s="22"/>
      <c r="F322" s="147">
        <f t="shared" si="121"/>
        <v>12400</v>
      </c>
      <c r="G322" s="288">
        <f t="shared" si="122"/>
        <v>9.1135460806452073</v>
      </c>
      <c r="H322" s="15">
        <f t="shared" si="123"/>
        <v>113007.97140000056</v>
      </c>
      <c r="I322" s="22">
        <f t="shared" si="124"/>
        <v>-113007.97140000056</v>
      </c>
      <c r="J322" s="289">
        <f t="shared" si="125"/>
        <v>-1</v>
      </c>
      <c r="K322" s="22">
        <f t="shared" si="126"/>
        <v>0</v>
      </c>
      <c r="L322" s="22">
        <f t="shared" si="127"/>
        <v>-5</v>
      </c>
      <c r="M322" s="22">
        <f t="shared" si="128"/>
        <v>5</v>
      </c>
      <c r="N322" s="22">
        <f t="shared" si="129"/>
        <v>0</v>
      </c>
      <c r="O322" s="22"/>
      <c r="P322" s="288">
        <f t="shared" si="130"/>
        <v>-9.1135460806452073</v>
      </c>
      <c r="Q322" s="22">
        <f t="shared" si="131"/>
        <v>-5</v>
      </c>
      <c r="R322" s="290"/>
      <c r="S322" s="290">
        <f t="shared" si="132"/>
        <v>-7744.8320000000731</v>
      </c>
      <c r="T322" s="290" t="e">
        <f t="shared" si="133"/>
        <v>#DIV/0!</v>
      </c>
      <c r="U322" s="290" t="e">
        <f t="shared" si="134"/>
        <v>#DIV/0!</v>
      </c>
      <c r="V322" s="22">
        <f t="shared" si="135"/>
        <v>105263.13940000049</v>
      </c>
      <c r="W322" s="288" t="e">
        <f t="shared" si="136"/>
        <v>#DIV/0!</v>
      </c>
      <c r="X322" s="32" t="e">
        <f t="shared" si="137"/>
        <v>#DIV/0!</v>
      </c>
      <c r="Y322" s="32" t="e">
        <f t="shared" si="138"/>
        <v>#DIV/0!</v>
      </c>
      <c r="Z322" s="38" t="e">
        <f t="shared" si="139"/>
        <v>#DIV/0!</v>
      </c>
      <c r="AA322" s="31">
        <f>SUM(L$2:L322)-SUM(AB$2:AB322)</f>
        <v>-113007.97140000056</v>
      </c>
      <c r="AB322" s="44"/>
      <c r="AC322" s="40" t="e">
        <f t="shared" si="140"/>
        <v>#DIV/0!</v>
      </c>
      <c r="AD322" s="40" t="e">
        <f t="shared" si="141"/>
        <v>#DIV/0!</v>
      </c>
    </row>
    <row r="323" spans="1:30" x14ac:dyDescent="0.25">
      <c r="A323" s="403"/>
      <c r="B323" s="287"/>
      <c r="C323" s="22"/>
      <c r="D323" s="147"/>
      <c r="E323" s="22"/>
      <c r="F323" s="147">
        <f t="shared" si="121"/>
        <v>12400</v>
      </c>
      <c r="G323" s="288">
        <f t="shared" si="122"/>
        <v>9.1139493064516586</v>
      </c>
      <c r="H323" s="15">
        <f t="shared" si="123"/>
        <v>113012.97140000056</v>
      </c>
      <c r="I323" s="22">
        <f t="shared" si="124"/>
        <v>-113012.97140000056</v>
      </c>
      <c r="J323" s="289">
        <f t="shared" si="125"/>
        <v>-1</v>
      </c>
      <c r="K323" s="22">
        <f t="shared" si="126"/>
        <v>0</v>
      </c>
      <c r="L323" s="22">
        <f t="shared" si="127"/>
        <v>-5</v>
      </c>
      <c r="M323" s="22">
        <f t="shared" si="128"/>
        <v>5</v>
      </c>
      <c r="N323" s="22">
        <f t="shared" si="129"/>
        <v>0</v>
      </c>
      <c r="O323" s="22"/>
      <c r="P323" s="288">
        <f t="shared" si="130"/>
        <v>-9.1139493064516586</v>
      </c>
      <c r="Q323" s="22">
        <f t="shared" si="131"/>
        <v>-5</v>
      </c>
      <c r="R323" s="290"/>
      <c r="S323" s="290">
        <f t="shared" si="132"/>
        <v>-7749.8320000000731</v>
      </c>
      <c r="T323" s="290" t="e">
        <f t="shared" si="133"/>
        <v>#DIV/0!</v>
      </c>
      <c r="U323" s="290" t="e">
        <f t="shared" si="134"/>
        <v>#DIV/0!</v>
      </c>
      <c r="V323" s="22">
        <f t="shared" si="135"/>
        <v>105263.13940000049</v>
      </c>
      <c r="W323" s="288" t="e">
        <f t="shared" si="136"/>
        <v>#DIV/0!</v>
      </c>
      <c r="X323" s="32" t="e">
        <f t="shared" si="137"/>
        <v>#DIV/0!</v>
      </c>
      <c r="Y323" s="32" t="e">
        <f t="shared" si="138"/>
        <v>#DIV/0!</v>
      </c>
      <c r="Z323" s="38" t="e">
        <f t="shared" si="139"/>
        <v>#DIV/0!</v>
      </c>
      <c r="AA323" s="31">
        <f>SUM(L$2:L323)-SUM(AB$2:AB323)</f>
        <v>-113012.97140000056</v>
      </c>
      <c r="AB323" s="44"/>
      <c r="AC323" s="40" t="e">
        <f t="shared" si="140"/>
        <v>#DIV/0!</v>
      </c>
      <c r="AD323" s="40" t="e">
        <f t="shared" si="141"/>
        <v>#DIV/0!</v>
      </c>
    </row>
    <row r="324" spans="1:30" x14ac:dyDescent="0.25">
      <c r="A324" s="403"/>
      <c r="B324" s="287"/>
      <c r="C324" s="22"/>
      <c r="D324" s="147"/>
      <c r="E324" s="22"/>
      <c r="F324" s="147">
        <f t="shared" si="121"/>
        <v>12400</v>
      </c>
      <c r="G324" s="288">
        <f t="shared" si="122"/>
        <v>9.1143525322581098</v>
      </c>
      <c r="H324" s="15">
        <f t="shared" si="123"/>
        <v>113017.97140000056</v>
      </c>
      <c r="I324" s="22">
        <f t="shared" si="124"/>
        <v>-113017.97140000056</v>
      </c>
      <c r="J324" s="289">
        <f t="shared" si="125"/>
        <v>-1</v>
      </c>
      <c r="K324" s="22">
        <f t="shared" si="126"/>
        <v>0</v>
      </c>
      <c r="L324" s="22">
        <f t="shared" si="127"/>
        <v>-5</v>
      </c>
      <c r="M324" s="22">
        <f t="shared" si="128"/>
        <v>5</v>
      </c>
      <c r="N324" s="22">
        <f t="shared" si="129"/>
        <v>0</v>
      </c>
      <c r="O324" s="22"/>
      <c r="P324" s="288">
        <f t="shared" si="130"/>
        <v>-9.1143525322581098</v>
      </c>
      <c r="Q324" s="22">
        <f t="shared" si="131"/>
        <v>-5</v>
      </c>
      <c r="R324" s="290"/>
      <c r="S324" s="290">
        <f t="shared" si="132"/>
        <v>-7754.8320000000731</v>
      </c>
      <c r="T324" s="290" t="e">
        <f t="shared" si="133"/>
        <v>#DIV/0!</v>
      </c>
      <c r="U324" s="290" t="e">
        <f t="shared" si="134"/>
        <v>#DIV/0!</v>
      </c>
      <c r="V324" s="22">
        <f t="shared" si="135"/>
        <v>105263.13940000049</v>
      </c>
      <c r="W324" s="288" t="e">
        <f t="shared" si="136"/>
        <v>#DIV/0!</v>
      </c>
      <c r="X324" s="32" t="e">
        <f t="shared" si="137"/>
        <v>#DIV/0!</v>
      </c>
      <c r="Y324" s="32" t="e">
        <f t="shared" si="138"/>
        <v>#DIV/0!</v>
      </c>
      <c r="Z324" s="38" t="e">
        <f t="shared" si="139"/>
        <v>#DIV/0!</v>
      </c>
      <c r="AA324" s="31">
        <f>SUM(L$2:L324)-SUM(AB$2:AB324)</f>
        <v>-113017.97140000056</v>
      </c>
      <c r="AB324" s="44"/>
      <c r="AC324" s="40" t="e">
        <f t="shared" si="140"/>
        <v>#DIV/0!</v>
      </c>
      <c r="AD324" s="40" t="e">
        <f t="shared" si="141"/>
        <v>#DIV/0!</v>
      </c>
    </row>
    <row r="325" spans="1:30" x14ac:dyDescent="0.25">
      <c r="A325" s="403"/>
      <c r="B325" s="287"/>
      <c r="C325" s="22"/>
      <c r="D325" s="147"/>
      <c r="E325" s="22"/>
      <c r="F325" s="147">
        <f t="shared" si="121"/>
        <v>12400</v>
      </c>
      <c r="G325" s="288">
        <f t="shared" si="122"/>
        <v>9.1147557580645611</v>
      </c>
      <c r="H325" s="15">
        <f t="shared" si="123"/>
        <v>113022.97140000056</v>
      </c>
      <c r="I325" s="22">
        <f t="shared" si="124"/>
        <v>-113022.97140000056</v>
      </c>
      <c r="J325" s="289">
        <f t="shared" si="125"/>
        <v>-1</v>
      </c>
      <c r="K325" s="22">
        <f t="shared" si="126"/>
        <v>0</v>
      </c>
      <c r="L325" s="22">
        <f t="shared" si="127"/>
        <v>-5</v>
      </c>
      <c r="M325" s="22">
        <f t="shared" si="128"/>
        <v>5</v>
      </c>
      <c r="N325" s="22">
        <f t="shared" si="129"/>
        <v>0</v>
      </c>
      <c r="O325" s="22"/>
      <c r="P325" s="288">
        <f t="shared" si="130"/>
        <v>-9.1147557580645611</v>
      </c>
      <c r="Q325" s="22">
        <f t="shared" si="131"/>
        <v>-5</v>
      </c>
      <c r="R325" s="290"/>
      <c r="S325" s="290">
        <f t="shared" si="132"/>
        <v>-7759.8320000000731</v>
      </c>
      <c r="T325" s="290" t="e">
        <f t="shared" si="133"/>
        <v>#DIV/0!</v>
      </c>
      <c r="U325" s="290" t="e">
        <f t="shared" si="134"/>
        <v>#DIV/0!</v>
      </c>
      <c r="V325" s="22">
        <f t="shared" si="135"/>
        <v>105263.13940000049</v>
      </c>
      <c r="W325" s="288" t="e">
        <f t="shared" si="136"/>
        <v>#DIV/0!</v>
      </c>
      <c r="X325" s="32" t="e">
        <f t="shared" si="137"/>
        <v>#DIV/0!</v>
      </c>
      <c r="Y325" s="32" t="e">
        <f t="shared" si="138"/>
        <v>#DIV/0!</v>
      </c>
      <c r="Z325" s="38" t="e">
        <f t="shared" si="139"/>
        <v>#DIV/0!</v>
      </c>
      <c r="AA325" s="31">
        <f>SUM(L$2:L325)-SUM(AB$2:AB325)</f>
        <v>-113022.97140000056</v>
      </c>
      <c r="AB325" s="44"/>
      <c r="AC325" s="40" t="e">
        <f t="shared" si="140"/>
        <v>#DIV/0!</v>
      </c>
      <c r="AD325" s="40" t="e">
        <f t="shared" si="141"/>
        <v>#DIV/0!</v>
      </c>
    </row>
    <row r="326" spans="1:30" x14ac:dyDescent="0.25">
      <c r="A326" s="403"/>
      <c r="B326" s="287"/>
      <c r="C326" s="22"/>
      <c r="D326" s="147"/>
      <c r="E326" s="22"/>
      <c r="F326" s="147">
        <f t="shared" si="121"/>
        <v>12400</v>
      </c>
      <c r="G326" s="288">
        <f t="shared" si="122"/>
        <v>9.1151589838710123</v>
      </c>
      <c r="H326" s="15">
        <f t="shared" si="123"/>
        <v>113027.97140000056</v>
      </c>
      <c r="I326" s="22">
        <f t="shared" si="124"/>
        <v>-113027.97140000056</v>
      </c>
      <c r="J326" s="289">
        <f t="shared" si="125"/>
        <v>-1</v>
      </c>
      <c r="K326" s="22">
        <f t="shared" si="126"/>
        <v>0</v>
      </c>
      <c r="L326" s="22">
        <f t="shared" si="127"/>
        <v>-5</v>
      </c>
      <c r="M326" s="22">
        <f t="shared" si="128"/>
        <v>5</v>
      </c>
      <c r="N326" s="22">
        <f t="shared" si="129"/>
        <v>0</v>
      </c>
      <c r="O326" s="22"/>
      <c r="P326" s="288">
        <f t="shared" si="130"/>
        <v>-9.1151589838710123</v>
      </c>
      <c r="Q326" s="22">
        <f t="shared" si="131"/>
        <v>-5</v>
      </c>
      <c r="R326" s="290"/>
      <c r="S326" s="290">
        <f t="shared" si="132"/>
        <v>-7764.8320000000731</v>
      </c>
      <c r="T326" s="290" t="e">
        <f t="shared" si="133"/>
        <v>#DIV/0!</v>
      </c>
      <c r="U326" s="290" t="e">
        <f t="shared" si="134"/>
        <v>#DIV/0!</v>
      </c>
      <c r="V326" s="22">
        <f t="shared" si="135"/>
        <v>105263.13940000049</v>
      </c>
      <c r="W326" s="288" t="e">
        <f t="shared" si="136"/>
        <v>#DIV/0!</v>
      </c>
      <c r="X326" s="32" t="e">
        <f t="shared" si="137"/>
        <v>#DIV/0!</v>
      </c>
      <c r="Y326" s="32" t="e">
        <f t="shared" si="138"/>
        <v>#DIV/0!</v>
      </c>
      <c r="Z326" s="38" t="e">
        <f t="shared" si="139"/>
        <v>#DIV/0!</v>
      </c>
      <c r="AA326" s="31">
        <f>SUM(L$2:L326)-SUM(AB$2:AB326)</f>
        <v>-113027.97140000056</v>
      </c>
      <c r="AB326" s="44"/>
      <c r="AC326" s="40" t="e">
        <f t="shared" si="140"/>
        <v>#DIV/0!</v>
      </c>
      <c r="AD326" s="40" t="e">
        <f t="shared" si="141"/>
        <v>#DIV/0!</v>
      </c>
    </row>
    <row r="327" spans="1:30" x14ac:dyDescent="0.25">
      <c r="A327" s="403"/>
      <c r="B327" s="287"/>
      <c r="C327" s="22"/>
      <c r="D327" s="147"/>
      <c r="E327" s="22"/>
      <c r="F327" s="147">
        <f t="shared" si="121"/>
        <v>12400</v>
      </c>
      <c r="G327" s="288">
        <f t="shared" si="122"/>
        <v>9.1155622096774653</v>
      </c>
      <c r="H327" s="15">
        <f t="shared" si="123"/>
        <v>113032.97140000056</v>
      </c>
      <c r="I327" s="22">
        <f t="shared" si="124"/>
        <v>-113032.97140000056</v>
      </c>
      <c r="J327" s="289">
        <f t="shared" si="125"/>
        <v>-1</v>
      </c>
      <c r="K327" s="22">
        <f t="shared" si="126"/>
        <v>0</v>
      </c>
      <c r="L327" s="22">
        <f t="shared" si="127"/>
        <v>-5</v>
      </c>
      <c r="M327" s="22">
        <f t="shared" si="128"/>
        <v>5</v>
      </c>
      <c r="N327" s="22">
        <f t="shared" si="129"/>
        <v>0</v>
      </c>
      <c r="O327" s="22"/>
      <c r="P327" s="288">
        <f t="shared" si="130"/>
        <v>-9.1155622096774653</v>
      </c>
      <c r="Q327" s="22">
        <f t="shared" si="131"/>
        <v>-5</v>
      </c>
      <c r="R327" s="290"/>
      <c r="S327" s="290">
        <f t="shared" si="132"/>
        <v>-7769.8320000000731</v>
      </c>
      <c r="T327" s="290" t="e">
        <f t="shared" si="133"/>
        <v>#DIV/0!</v>
      </c>
      <c r="U327" s="290" t="e">
        <f t="shared" si="134"/>
        <v>#DIV/0!</v>
      </c>
      <c r="V327" s="22">
        <f t="shared" si="135"/>
        <v>105263.13940000049</v>
      </c>
      <c r="W327" s="288" t="e">
        <f t="shared" si="136"/>
        <v>#DIV/0!</v>
      </c>
      <c r="X327" s="32" t="e">
        <f t="shared" si="137"/>
        <v>#DIV/0!</v>
      </c>
      <c r="Y327" s="32" t="e">
        <f t="shared" si="138"/>
        <v>#DIV/0!</v>
      </c>
      <c r="Z327" s="38" t="e">
        <f t="shared" si="139"/>
        <v>#DIV/0!</v>
      </c>
      <c r="AA327" s="31">
        <f>SUM(L$2:L327)-SUM(AB$2:AB327)</f>
        <v>-113032.97140000056</v>
      </c>
      <c r="AB327" s="44"/>
      <c r="AC327" s="40" t="e">
        <f t="shared" si="140"/>
        <v>#DIV/0!</v>
      </c>
      <c r="AD327" s="40" t="e">
        <f t="shared" si="141"/>
        <v>#DIV/0!</v>
      </c>
    </row>
    <row r="328" spans="1:30" x14ac:dyDescent="0.25">
      <c r="A328" s="403"/>
      <c r="B328" s="287"/>
      <c r="C328" s="22"/>
      <c r="D328" s="147"/>
      <c r="E328" s="22"/>
      <c r="F328" s="147">
        <f t="shared" si="121"/>
        <v>12400</v>
      </c>
      <c r="G328" s="288">
        <f t="shared" si="122"/>
        <v>9.1159654354839166</v>
      </c>
      <c r="H328" s="15">
        <f t="shared" si="123"/>
        <v>113037.97140000056</v>
      </c>
      <c r="I328" s="22">
        <f t="shared" si="124"/>
        <v>-113037.97140000056</v>
      </c>
      <c r="J328" s="289">
        <f t="shared" si="125"/>
        <v>-1</v>
      </c>
      <c r="K328" s="22">
        <f t="shared" si="126"/>
        <v>0</v>
      </c>
      <c r="L328" s="22">
        <f t="shared" si="127"/>
        <v>-5</v>
      </c>
      <c r="M328" s="22">
        <f t="shared" si="128"/>
        <v>5</v>
      </c>
      <c r="N328" s="22">
        <f t="shared" si="129"/>
        <v>0</v>
      </c>
      <c r="O328" s="22"/>
      <c r="P328" s="288">
        <f t="shared" si="130"/>
        <v>-9.1159654354839166</v>
      </c>
      <c r="Q328" s="22">
        <f t="shared" si="131"/>
        <v>-5</v>
      </c>
      <c r="R328" s="290"/>
      <c r="S328" s="290">
        <f t="shared" si="132"/>
        <v>-7774.8320000000731</v>
      </c>
      <c r="T328" s="290" t="e">
        <f t="shared" si="133"/>
        <v>#DIV/0!</v>
      </c>
      <c r="U328" s="290" t="e">
        <f t="shared" si="134"/>
        <v>#DIV/0!</v>
      </c>
      <c r="V328" s="22">
        <f t="shared" si="135"/>
        <v>105263.13940000049</v>
      </c>
      <c r="W328" s="288" t="e">
        <f t="shared" si="136"/>
        <v>#DIV/0!</v>
      </c>
      <c r="X328" s="32" t="e">
        <f t="shared" si="137"/>
        <v>#DIV/0!</v>
      </c>
      <c r="Y328" s="32" t="e">
        <f t="shared" si="138"/>
        <v>#DIV/0!</v>
      </c>
      <c r="Z328" s="38" t="e">
        <f t="shared" si="139"/>
        <v>#DIV/0!</v>
      </c>
      <c r="AA328" s="31">
        <f>SUM(L$2:L328)-SUM(AB$2:AB328)</f>
        <v>-113037.97140000056</v>
      </c>
      <c r="AB328" s="44"/>
      <c r="AC328" s="40" t="e">
        <f t="shared" si="140"/>
        <v>#DIV/0!</v>
      </c>
      <c r="AD328" s="40" t="e">
        <f t="shared" si="141"/>
        <v>#DIV/0!</v>
      </c>
    </row>
    <row r="329" spans="1:30" x14ac:dyDescent="0.25">
      <c r="A329" s="403"/>
      <c r="B329" s="287"/>
      <c r="C329" s="22"/>
      <c r="D329" s="147"/>
      <c r="E329" s="22"/>
      <c r="F329" s="147">
        <f t="shared" si="121"/>
        <v>12400</v>
      </c>
      <c r="G329" s="288">
        <f t="shared" si="122"/>
        <v>9.1163686612903678</v>
      </c>
      <c r="H329" s="15">
        <f t="shared" si="123"/>
        <v>113042.97140000056</v>
      </c>
      <c r="I329" s="22">
        <f t="shared" si="124"/>
        <v>-113042.97140000056</v>
      </c>
      <c r="J329" s="289">
        <f t="shared" si="125"/>
        <v>-1</v>
      </c>
      <c r="K329" s="22">
        <f t="shared" si="126"/>
        <v>0</v>
      </c>
      <c r="L329" s="22">
        <f t="shared" si="127"/>
        <v>-5</v>
      </c>
      <c r="M329" s="22">
        <f t="shared" si="128"/>
        <v>5</v>
      </c>
      <c r="N329" s="22">
        <f t="shared" si="129"/>
        <v>0</v>
      </c>
      <c r="O329" s="22"/>
      <c r="P329" s="288">
        <f t="shared" si="130"/>
        <v>-9.1163686612903678</v>
      </c>
      <c r="Q329" s="22">
        <f t="shared" si="131"/>
        <v>-5</v>
      </c>
      <c r="R329" s="290"/>
      <c r="S329" s="290">
        <f t="shared" si="132"/>
        <v>-7779.8320000000731</v>
      </c>
      <c r="T329" s="290" t="e">
        <f t="shared" si="133"/>
        <v>#DIV/0!</v>
      </c>
      <c r="U329" s="290" t="e">
        <f t="shared" si="134"/>
        <v>#DIV/0!</v>
      </c>
      <c r="V329" s="22">
        <f t="shared" si="135"/>
        <v>105263.13940000049</v>
      </c>
      <c r="W329" s="288" t="e">
        <f t="shared" si="136"/>
        <v>#DIV/0!</v>
      </c>
      <c r="X329" s="32" t="e">
        <f t="shared" si="137"/>
        <v>#DIV/0!</v>
      </c>
      <c r="Y329" s="32" t="e">
        <f t="shared" si="138"/>
        <v>#DIV/0!</v>
      </c>
      <c r="Z329" s="38" t="e">
        <f t="shared" si="139"/>
        <v>#DIV/0!</v>
      </c>
      <c r="AA329" s="31">
        <f>SUM(L$2:L329)-SUM(AB$2:AB329)</f>
        <v>-113042.97140000056</v>
      </c>
      <c r="AB329" s="44"/>
      <c r="AC329" s="40" t="e">
        <f t="shared" si="140"/>
        <v>#DIV/0!</v>
      </c>
      <c r="AD329" s="40" t="e">
        <f t="shared" si="141"/>
        <v>#DIV/0!</v>
      </c>
    </row>
    <row r="330" spans="1:30" x14ac:dyDescent="0.25">
      <c r="A330" s="403"/>
      <c r="B330" s="287"/>
      <c r="C330" s="22"/>
      <c r="D330" s="147"/>
      <c r="E330" s="22"/>
      <c r="F330" s="147">
        <f t="shared" si="121"/>
        <v>12400</v>
      </c>
      <c r="G330" s="288">
        <f t="shared" si="122"/>
        <v>9.1167718870968191</v>
      </c>
      <c r="H330" s="15">
        <f t="shared" si="123"/>
        <v>113047.97140000056</v>
      </c>
      <c r="I330" s="22">
        <f t="shared" si="124"/>
        <v>-113047.97140000056</v>
      </c>
      <c r="J330" s="289">
        <f t="shared" si="125"/>
        <v>-1</v>
      </c>
      <c r="K330" s="22">
        <f t="shared" si="126"/>
        <v>0</v>
      </c>
      <c r="L330" s="22">
        <f t="shared" si="127"/>
        <v>-5</v>
      </c>
      <c r="M330" s="22">
        <f t="shared" si="128"/>
        <v>5</v>
      </c>
      <c r="N330" s="22">
        <f t="shared" si="129"/>
        <v>0</v>
      </c>
      <c r="O330" s="22"/>
      <c r="P330" s="288">
        <f t="shared" si="130"/>
        <v>-9.1167718870968191</v>
      </c>
      <c r="Q330" s="22">
        <f t="shared" si="131"/>
        <v>-5</v>
      </c>
      <c r="R330" s="290"/>
      <c r="S330" s="290">
        <f t="shared" si="132"/>
        <v>-7784.8320000000731</v>
      </c>
      <c r="T330" s="290" t="e">
        <f t="shared" si="133"/>
        <v>#DIV/0!</v>
      </c>
      <c r="U330" s="290" t="e">
        <f t="shared" si="134"/>
        <v>#DIV/0!</v>
      </c>
      <c r="V330" s="22">
        <f t="shared" si="135"/>
        <v>105263.13940000049</v>
      </c>
      <c r="W330" s="288" t="e">
        <f t="shared" si="136"/>
        <v>#DIV/0!</v>
      </c>
      <c r="X330" s="32" t="e">
        <f t="shared" si="137"/>
        <v>#DIV/0!</v>
      </c>
      <c r="Y330" s="32" t="e">
        <f t="shared" si="138"/>
        <v>#DIV/0!</v>
      </c>
      <c r="Z330" s="38" t="e">
        <f t="shared" si="139"/>
        <v>#DIV/0!</v>
      </c>
      <c r="AA330" s="31">
        <f>SUM(L$2:L330)-SUM(AB$2:AB330)</f>
        <v>-113047.97140000056</v>
      </c>
      <c r="AB330" s="44"/>
      <c r="AC330" s="40" t="e">
        <f t="shared" si="140"/>
        <v>#DIV/0!</v>
      </c>
      <c r="AD330" s="40" t="e">
        <f t="shared" si="141"/>
        <v>#DIV/0!</v>
      </c>
    </row>
    <row r="331" spans="1:30" x14ac:dyDescent="0.25">
      <c r="A331" s="403"/>
      <c r="B331" s="287"/>
      <c r="C331" s="22"/>
      <c r="D331" s="147"/>
      <c r="E331" s="22"/>
      <c r="F331" s="147">
        <f t="shared" si="121"/>
        <v>12400</v>
      </c>
      <c r="G331" s="288">
        <f t="shared" si="122"/>
        <v>9.1171751129032703</v>
      </c>
      <c r="H331" s="15">
        <f t="shared" si="123"/>
        <v>113052.97140000056</v>
      </c>
      <c r="I331" s="22">
        <f t="shared" si="124"/>
        <v>-113052.97140000056</v>
      </c>
      <c r="J331" s="289">
        <f t="shared" si="125"/>
        <v>-1</v>
      </c>
      <c r="K331" s="22">
        <f t="shared" si="126"/>
        <v>0</v>
      </c>
      <c r="L331" s="22">
        <f t="shared" si="127"/>
        <v>-5</v>
      </c>
      <c r="M331" s="22">
        <f t="shared" si="128"/>
        <v>5</v>
      </c>
      <c r="N331" s="22">
        <f t="shared" si="129"/>
        <v>0</v>
      </c>
      <c r="O331" s="22"/>
      <c r="P331" s="288">
        <f t="shared" si="130"/>
        <v>-9.1171751129032703</v>
      </c>
      <c r="Q331" s="22">
        <f t="shared" si="131"/>
        <v>-5</v>
      </c>
      <c r="R331" s="290"/>
      <c r="S331" s="290">
        <f t="shared" si="132"/>
        <v>-7789.8320000000731</v>
      </c>
      <c r="T331" s="290" t="e">
        <f t="shared" si="133"/>
        <v>#DIV/0!</v>
      </c>
      <c r="U331" s="290" t="e">
        <f t="shared" si="134"/>
        <v>#DIV/0!</v>
      </c>
      <c r="V331" s="22">
        <f t="shared" si="135"/>
        <v>105263.13940000049</v>
      </c>
      <c r="W331" s="288" t="e">
        <f t="shared" si="136"/>
        <v>#DIV/0!</v>
      </c>
      <c r="X331" s="32" t="e">
        <f t="shared" si="137"/>
        <v>#DIV/0!</v>
      </c>
      <c r="Y331" s="32" t="e">
        <f t="shared" si="138"/>
        <v>#DIV/0!</v>
      </c>
      <c r="Z331" s="38" t="e">
        <f t="shared" si="139"/>
        <v>#DIV/0!</v>
      </c>
      <c r="AA331" s="31">
        <f>SUM(L$2:L331)-SUM(AB$2:AB331)</f>
        <v>-113052.97140000056</v>
      </c>
      <c r="AB331" s="44"/>
      <c r="AC331" s="40" t="e">
        <f t="shared" si="140"/>
        <v>#DIV/0!</v>
      </c>
      <c r="AD331" s="40" t="e">
        <f t="shared" si="141"/>
        <v>#DIV/0!</v>
      </c>
    </row>
    <row r="332" spans="1:30" x14ac:dyDescent="0.25">
      <c r="A332" s="403"/>
      <c r="B332" s="287"/>
      <c r="C332" s="22"/>
      <c r="D332" s="147"/>
      <c r="E332" s="22"/>
      <c r="F332" s="147">
        <f t="shared" si="121"/>
        <v>12400</v>
      </c>
      <c r="G332" s="288">
        <f t="shared" si="122"/>
        <v>9.1175783387097233</v>
      </c>
      <c r="H332" s="15">
        <f t="shared" si="123"/>
        <v>113057.97140000056</v>
      </c>
      <c r="I332" s="22">
        <f t="shared" si="124"/>
        <v>-113057.97140000056</v>
      </c>
      <c r="J332" s="289">
        <f t="shared" si="125"/>
        <v>-1</v>
      </c>
      <c r="K332" s="22">
        <f t="shared" si="126"/>
        <v>0</v>
      </c>
      <c r="L332" s="22">
        <f t="shared" si="127"/>
        <v>-5</v>
      </c>
      <c r="M332" s="22">
        <f t="shared" si="128"/>
        <v>5</v>
      </c>
      <c r="N332" s="22">
        <f t="shared" si="129"/>
        <v>0</v>
      </c>
      <c r="O332" s="22"/>
      <c r="P332" s="288">
        <f t="shared" si="130"/>
        <v>-9.1175783387097233</v>
      </c>
      <c r="Q332" s="22">
        <f t="shared" si="131"/>
        <v>-5</v>
      </c>
      <c r="R332" s="290"/>
      <c r="S332" s="290">
        <f t="shared" si="132"/>
        <v>-7794.8320000000731</v>
      </c>
      <c r="T332" s="290" t="e">
        <f t="shared" si="133"/>
        <v>#DIV/0!</v>
      </c>
      <c r="U332" s="290" t="e">
        <f t="shared" si="134"/>
        <v>#DIV/0!</v>
      </c>
      <c r="V332" s="22">
        <f t="shared" si="135"/>
        <v>105263.13940000049</v>
      </c>
      <c r="W332" s="288" t="e">
        <f t="shared" si="136"/>
        <v>#DIV/0!</v>
      </c>
      <c r="X332" s="32" t="e">
        <f t="shared" si="137"/>
        <v>#DIV/0!</v>
      </c>
      <c r="Y332" s="32" t="e">
        <f t="shared" si="138"/>
        <v>#DIV/0!</v>
      </c>
      <c r="Z332" s="38" t="e">
        <f t="shared" si="139"/>
        <v>#DIV/0!</v>
      </c>
      <c r="AA332" s="31">
        <f>SUM(L$2:L332)-SUM(AB$2:AB332)</f>
        <v>-113057.97140000056</v>
      </c>
      <c r="AB332" s="44"/>
      <c r="AC332" s="40" t="e">
        <f t="shared" si="140"/>
        <v>#DIV/0!</v>
      </c>
      <c r="AD332" s="40" t="e">
        <f t="shared" si="141"/>
        <v>#DIV/0!</v>
      </c>
    </row>
    <row r="333" spans="1:30" x14ac:dyDescent="0.25">
      <c r="A333" s="403"/>
      <c r="B333" s="287"/>
      <c r="C333" s="22"/>
      <c r="D333" s="147"/>
      <c r="E333" s="22"/>
      <c r="F333" s="147">
        <f t="shared" si="121"/>
        <v>12400</v>
      </c>
      <c r="G333" s="288">
        <f t="shared" si="122"/>
        <v>9.1179815645161746</v>
      </c>
      <c r="H333" s="15">
        <f t="shared" si="123"/>
        <v>113062.97140000056</v>
      </c>
      <c r="I333" s="22">
        <f t="shared" si="124"/>
        <v>-113062.97140000056</v>
      </c>
      <c r="J333" s="289">
        <f t="shared" si="125"/>
        <v>-1</v>
      </c>
      <c r="K333" s="22">
        <f t="shared" si="126"/>
        <v>0</v>
      </c>
      <c r="L333" s="22">
        <f t="shared" si="127"/>
        <v>-5</v>
      </c>
      <c r="M333" s="22">
        <f t="shared" si="128"/>
        <v>5</v>
      </c>
      <c r="N333" s="22">
        <f t="shared" si="129"/>
        <v>0</v>
      </c>
      <c r="O333" s="22"/>
      <c r="P333" s="288">
        <f t="shared" si="130"/>
        <v>-9.1179815645161746</v>
      </c>
      <c r="Q333" s="22">
        <f t="shared" si="131"/>
        <v>-5</v>
      </c>
      <c r="R333" s="290"/>
      <c r="S333" s="290">
        <f t="shared" si="132"/>
        <v>-7799.8320000000731</v>
      </c>
      <c r="T333" s="290" t="e">
        <f t="shared" si="133"/>
        <v>#DIV/0!</v>
      </c>
      <c r="U333" s="290" t="e">
        <f t="shared" si="134"/>
        <v>#DIV/0!</v>
      </c>
      <c r="V333" s="22">
        <f t="shared" si="135"/>
        <v>105263.13940000049</v>
      </c>
      <c r="W333" s="288" t="e">
        <f t="shared" si="136"/>
        <v>#DIV/0!</v>
      </c>
      <c r="X333" s="32" t="e">
        <f t="shared" si="137"/>
        <v>#DIV/0!</v>
      </c>
      <c r="Y333" s="32" t="e">
        <f t="shared" si="138"/>
        <v>#DIV/0!</v>
      </c>
      <c r="Z333" s="38" t="e">
        <f t="shared" si="139"/>
        <v>#DIV/0!</v>
      </c>
      <c r="AA333" s="31">
        <f>SUM(L$2:L333)-SUM(AB$2:AB333)</f>
        <v>-113062.97140000056</v>
      </c>
      <c r="AB333" s="44"/>
      <c r="AC333" s="40" t="e">
        <f t="shared" si="140"/>
        <v>#DIV/0!</v>
      </c>
      <c r="AD333" s="40" t="e">
        <f t="shared" si="141"/>
        <v>#DIV/0!</v>
      </c>
    </row>
    <row r="334" spans="1:30" x14ac:dyDescent="0.25">
      <c r="A334" s="403"/>
      <c r="B334" s="287"/>
      <c r="C334" s="22"/>
      <c r="D334" s="147"/>
      <c r="E334" s="22"/>
      <c r="F334" s="147">
        <f t="shared" si="121"/>
        <v>12400</v>
      </c>
      <c r="G334" s="288">
        <f t="shared" si="122"/>
        <v>9.1183847903226258</v>
      </c>
      <c r="H334" s="15">
        <f t="shared" si="123"/>
        <v>113067.97140000056</v>
      </c>
      <c r="I334" s="22">
        <f t="shared" si="124"/>
        <v>-113067.97140000056</v>
      </c>
      <c r="J334" s="289">
        <f t="shared" si="125"/>
        <v>-1</v>
      </c>
      <c r="K334" s="22">
        <f t="shared" si="126"/>
        <v>0</v>
      </c>
      <c r="L334" s="22">
        <f t="shared" si="127"/>
        <v>-5</v>
      </c>
      <c r="M334" s="22">
        <f t="shared" si="128"/>
        <v>5</v>
      </c>
      <c r="N334" s="22">
        <f t="shared" si="129"/>
        <v>0</v>
      </c>
      <c r="O334" s="22"/>
      <c r="P334" s="288">
        <f t="shared" si="130"/>
        <v>-9.1183847903226258</v>
      </c>
      <c r="Q334" s="22">
        <f t="shared" si="131"/>
        <v>-5</v>
      </c>
      <c r="R334" s="290"/>
      <c r="S334" s="290">
        <f t="shared" si="132"/>
        <v>-7804.8320000000731</v>
      </c>
      <c r="T334" s="290" t="e">
        <f t="shared" si="133"/>
        <v>#DIV/0!</v>
      </c>
      <c r="U334" s="290" t="e">
        <f t="shared" si="134"/>
        <v>#DIV/0!</v>
      </c>
      <c r="V334" s="22">
        <f t="shared" si="135"/>
        <v>105263.13940000049</v>
      </c>
      <c r="W334" s="288" t="e">
        <f t="shared" si="136"/>
        <v>#DIV/0!</v>
      </c>
      <c r="X334" s="32" t="e">
        <f t="shared" si="137"/>
        <v>#DIV/0!</v>
      </c>
      <c r="Y334" s="32" t="e">
        <f t="shared" si="138"/>
        <v>#DIV/0!</v>
      </c>
      <c r="Z334" s="38" t="e">
        <f t="shared" si="139"/>
        <v>#DIV/0!</v>
      </c>
      <c r="AA334" s="31">
        <f>SUM(L$2:L334)-SUM(AB$2:AB334)</f>
        <v>-113067.97140000056</v>
      </c>
      <c r="AB334" s="44"/>
      <c r="AC334" s="40" t="e">
        <f t="shared" si="140"/>
        <v>#DIV/0!</v>
      </c>
      <c r="AD334" s="40" t="e">
        <f t="shared" si="141"/>
        <v>#DIV/0!</v>
      </c>
    </row>
    <row r="335" spans="1:30" x14ac:dyDescent="0.25">
      <c r="A335" s="403"/>
      <c r="B335" s="287"/>
      <c r="C335" s="22"/>
      <c r="D335" s="147"/>
      <c r="E335" s="22"/>
      <c r="F335" s="147">
        <f t="shared" si="121"/>
        <v>12400</v>
      </c>
      <c r="G335" s="288">
        <f t="shared" si="122"/>
        <v>9.1187880161290771</v>
      </c>
      <c r="H335" s="15">
        <f t="shared" si="123"/>
        <v>113072.97140000056</v>
      </c>
      <c r="I335" s="22">
        <f t="shared" si="124"/>
        <v>-113072.97140000056</v>
      </c>
      <c r="J335" s="289">
        <f t="shared" si="125"/>
        <v>-1</v>
      </c>
      <c r="K335" s="22">
        <f t="shared" si="126"/>
        <v>0</v>
      </c>
      <c r="L335" s="22">
        <f t="shared" si="127"/>
        <v>-5</v>
      </c>
      <c r="M335" s="22">
        <f t="shared" si="128"/>
        <v>5</v>
      </c>
      <c r="N335" s="22">
        <f t="shared" si="129"/>
        <v>0</v>
      </c>
      <c r="O335" s="22"/>
      <c r="P335" s="288">
        <f t="shared" si="130"/>
        <v>-9.1187880161290771</v>
      </c>
      <c r="Q335" s="22">
        <f t="shared" si="131"/>
        <v>-5</v>
      </c>
      <c r="R335" s="290"/>
      <c r="S335" s="290">
        <f t="shared" si="132"/>
        <v>-7809.8320000000731</v>
      </c>
      <c r="T335" s="290" t="e">
        <f t="shared" si="133"/>
        <v>#DIV/0!</v>
      </c>
      <c r="U335" s="290" t="e">
        <f t="shared" si="134"/>
        <v>#DIV/0!</v>
      </c>
      <c r="V335" s="22">
        <f t="shared" si="135"/>
        <v>105263.13940000049</v>
      </c>
      <c r="W335" s="288" t="e">
        <f t="shared" si="136"/>
        <v>#DIV/0!</v>
      </c>
      <c r="X335" s="32" t="e">
        <f t="shared" si="137"/>
        <v>#DIV/0!</v>
      </c>
      <c r="Y335" s="32" t="e">
        <f t="shared" si="138"/>
        <v>#DIV/0!</v>
      </c>
      <c r="Z335" s="38" t="e">
        <f t="shared" si="139"/>
        <v>#DIV/0!</v>
      </c>
      <c r="AA335" s="31">
        <f>SUM(L$2:L335)-SUM(AB$2:AB335)</f>
        <v>-113072.97140000056</v>
      </c>
      <c r="AB335" s="44"/>
      <c r="AC335" s="40" t="e">
        <f t="shared" si="140"/>
        <v>#DIV/0!</v>
      </c>
      <c r="AD335" s="40" t="e">
        <f t="shared" si="141"/>
        <v>#DIV/0!</v>
      </c>
    </row>
    <row r="336" spans="1:30" x14ac:dyDescent="0.25">
      <c r="A336" s="403"/>
      <c r="B336" s="287"/>
      <c r="C336" s="22"/>
      <c r="D336" s="147"/>
      <c r="E336" s="22"/>
      <c r="F336" s="147">
        <f t="shared" si="121"/>
        <v>12400</v>
      </c>
      <c r="G336" s="288">
        <f t="shared" si="122"/>
        <v>9.1191912419355301</v>
      </c>
      <c r="H336" s="15">
        <f t="shared" si="123"/>
        <v>113077.97140000056</v>
      </c>
      <c r="I336" s="22">
        <f t="shared" si="124"/>
        <v>-113077.97140000056</v>
      </c>
      <c r="J336" s="289">
        <f t="shared" si="125"/>
        <v>-1</v>
      </c>
      <c r="K336" s="22">
        <f t="shared" si="126"/>
        <v>0</v>
      </c>
      <c r="L336" s="22">
        <f t="shared" si="127"/>
        <v>-5</v>
      </c>
      <c r="M336" s="22">
        <f t="shared" si="128"/>
        <v>5</v>
      </c>
      <c r="N336" s="22">
        <f t="shared" si="129"/>
        <v>0</v>
      </c>
      <c r="O336" s="22"/>
      <c r="P336" s="288">
        <f t="shared" si="130"/>
        <v>-9.1191912419355301</v>
      </c>
      <c r="Q336" s="22">
        <f t="shared" si="131"/>
        <v>-5</v>
      </c>
      <c r="R336" s="290"/>
      <c r="S336" s="290">
        <f t="shared" si="132"/>
        <v>-7814.8320000000731</v>
      </c>
      <c r="T336" s="290" t="e">
        <f t="shared" si="133"/>
        <v>#DIV/0!</v>
      </c>
      <c r="U336" s="290" t="e">
        <f t="shared" si="134"/>
        <v>#DIV/0!</v>
      </c>
      <c r="V336" s="22">
        <f t="shared" si="135"/>
        <v>105263.13940000049</v>
      </c>
      <c r="W336" s="288" t="e">
        <f t="shared" si="136"/>
        <v>#DIV/0!</v>
      </c>
      <c r="X336" s="32" t="e">
        <f t="shared" si="137"/>
        <v>#DIV/0!</v>
      </c>
      <c r="Y336" s="32" t="e">
        <f t="shared" si="138"/>
        <v>#DIV/0!</v>
      </c>
      <c r="Z336" s="38" t="e">
        <f t="shared" si="139"/>
        <v>#DIV/0!</v>
      </c>
      <c r="AA336" s="31">
        <f>SUM(L$2:L336)-SUM(AB$2:AB336)</f>
        <v>-113077.97140000056</v>
      </c>
      <c r="AB336" s="44"/>
      <c r="AC336" s="40" t="e">
        <f t="shared" si="140"/>
        <v>#DIV/0!</v>
      </c>
      <c r="AD336" s="40" t="e">
        <f t="shared" si="141"/>
        <v>#DIV/0!</v>
      </c>
    </row>
    <row r="337" spans="1:30" x14ac:dyDescent="0.25">
      <c r="A337" s="403"/>
      <c r="B337" s="287"/>
      <c r="C337" s="22"/>
      <c r="D337" s="147"/>
      <c r="E337" s="22"/>
      <c r="F337" s="147">
        <f t="shared" si="121"/>
        <v>12400</v>
      </c>
      <c r="G337" s="288">
        <f t="shared" si="122"/>
        <v>9.1195944677419813</v>
      </c>
      <c r="H337" s="15">
        <f t="shared" si="123"/>
        <v>113082.97140000056</v>
      </c>
      <c r="I337" s="22">
        <f t="shared" si="124"/>
        <v>-113082.97140000056</v>
      </c>
      <c r="J337" s="289">
        <f t="shared" si="125"/>
        <v>-1</v>
      </c>
      <c r="K337" s="22">
        <f t="shared" si="126"/>
        <v>0</v>
      </c>
      <c r="L337" s="22">
        <f t="shared" si="127"/>
        <v>-5</v>
      </c>
      <c r="M337" s="22">
        <f t="shared" si="128"/>
        <v>5</v>
      </c>
      <c r="N337" s="22">
        <f t="shared" si="129"/>
        <v>0</v>
      </c>
      <c r="O337" s="22"/>
      <c r="P337" s="288">
        <f t="shared" si="130"/>
        <v>-9.1195944677419813</v>
      </c>
      <c r="Q337" s="22">
        <f t="shared" si="131"/>
        <v>-5</v>
      </c>
      <c r="R337" s="290"/>
      <c r="S337" s="290">
        <f t="shared" si="132"/>
        <v>-7819.8320000000731</v>
      </c>
      <c r="T337" s="290" t="e">
        <f t="shared" si="133"/>
        <v>#DIV/0!</v>
      </c>
      <c r="U337" s="290" t="e">
        <f t="shared" si="134"/>
        <v>#DIV/0!</v>
      </c>
      <c r="V337" s="22">
        <f t="shared" si="135"/>
        <v>105263.13940000049</v>
      </c>
      <c r="W337" s="288" t="e">
        <f t="shared" si="136"/>
        <v>#DIV/0!</v>
      </c>
      <c r="X337" s="32" t="e">
        <f t="shared" si="137"/>
        <v>#DIV/0!</v>
      </c>
      <c r="Y337" s="32" t="e">
        <f t="shared" si="138"/>
        <v>#DIV/0!</v>
      </c>
      <c r="Z337" s="38" t="e">
        <f t="shared" si="139"/>
        <v>#DIV/0!</v>
      </c>
      <c r="AA337" s="31">
        <f>SUM(L$2:L337)-SUM(AB$2:AB337)</f>
        <v>-113082.97140000056</v>
      </c>
      <c r="AB337" s="44"/>
      <c r="AC337" s="40" t="e">
        <f t="shared" si="140"/>
        <v>#DIV/0!</v>
      </c>
      <c r="AD337" s="40" t="e">
        <f t="shared" si="141"/>
        <v>#DIV/0!</v>
      </c>
    </row>
    <row r="338" spans="1:30" x14ac:dyDescent="0.25">
      <c r="A338" s="403"/>
      <c r="B338" s="287"/>
      <c r="C338" s="22"/>
      <c r="D338" s="147"/>
      <c r="E338" s="22"/>
      <c r="F338" s="147">
        <f t="shared" si="121"/>
        <v>12400</v>
      </c>
      <c r="G338" s="288">
        <f t="shared" si="122"/>
        <v>9.1199976935484326</v>
      </c>
      <c r="H338" s="15">
        <f t="shared" si="123"/>
        <v>113087.97140000056</v>
      </c>
      <c r="I338" s="22">
        <f t="shared" si="124"/>
        <v>-113087.97140000056</v>
      </c>
      <c r="J338" s="289">
        <f t="shared" si="125"/>
        <v>-1</v>
      </c>
      <c r="K338" s="22">
        <f t="shared" si="126"/>
        <v>0</v>
      </c>
      <c r="L338" s="22">
        <f t="shared" si="127"/>
        <v>-5</v>
      </c>
      <c r="M338" s="22">
        <f t="shared" si="128"/>
        <v>5</v>
      </c>
      <c r="N338" s="22">
        <f t="shared" si="129"/>
        <v>0</v>
      </c>
      <c r="O338" s="22"/>
      <c r="P338" s="288">
        <f t="shared" si="130"/>
        <v>-9.1199976935484326</v>
      </c>
      <c r="Q338" s="22">
        <f t="shared" si="131"/>
        <v>-5</v>
      </c>
      <c r="R338" s="290"/>
      <c r="S338" s="290">
        <f t="shared" si="132"/>
        <v>-7824.8320000000731</v>
      </c>
      <c r="T338" s="290" t="e">
        <f t="shared" si="133"/>
        <v>#DIV/0!</v>
      </c>
      <c r="U338" s="290" t="e">
        <f t="shared" si="134"/>
        <v>#DIV/0!</v>
      </c>
      <c r="V338" s="22">
        <f t="shared" si="135"/>
        <v>105263.13940000049</v>
      </c>
      <c r="W338" s="288" t="e">
        <f t="shared" si="136"/>
        <v>#DIV/0!</v>
      </c>
      <c r="X338" s="32" t="e">
        <f t="shared" si="137"/>
        <v>#DIV/0!</v>
      </c>
      <c r="Y338" s="32" t="e">
        <f t="shared" si="138"/>
        <v>#DIV/0!</v>
      </c>
      <c r="Z338" s="38" t="e">
        <f t="shared" si="139"/>
        <v>#DIV/0!</v>
      </c>
      <c r="AA338" s="31">
        <f>SUM(L$2:L338)-SUM(AB$2:AB338)</f>
        <v>-113087.97140000056</v>
      </c>
      <c r="AB338" s="44"/>
      <c r="AC338" s="40" t="e">
        <f t="shared" si="140"/>
        <v>#DIV/0!</v>
      </c>
      <c r="AD338" s="40" t="e">
        <f t="shared" si="141"/>
        <v>#DIV/0!</v>
      </c>
    </row>
    <row r="339" spans="1:30" x14ac:dyDescent="0.25">
      <c r="A339" s="403"/>
      <c r="B339" s="287"/>
      <c r="C339" s="22"/>
      <c r="D339" s="147"/>
      <c r="E339" s="22"/>
      <c r="F339" s="147">
        <f t="shared" si="121"/>
        <v>12400</v>
      </c>
      <c r="G339" s="288">
        <f t="shared" si="122"/>
        <v>9.1204009193548838</v>
      </c>
      <c r="H339" s="15">
        <f t="shared" si="123"/>
        <v>113092.97140000056</v>
      </c>
      <c r="I339" s="22">
        <f t="shared" si="124"/>
        <v>-113092.97140000056</v>
      </c>
      <c r="J339" s="289">
        <f t="shared" si="125"/>
        <v>-1</v>
      </c>
      <c r="K339" s="22">
        <f t="shared" si="126"/>
        <v>0</v>
      </c>
      <c r="L339" s="22">
        <f t="shared" si="127"/>
        <v>-5</v>
      </c>
      <c r="M339" s="22">
        <f t="shared" si="128"/>
        <v>5</v>
      </c>
      <c r="N339" s="22">
        <f t="shared" si="129"/>
        <v>0</v>
      </c>
      <c r="O339" s="22"/>
      <c r="P339" s="288">
        <f t="shared" si="130"/>
        <v>-9.1204009193548838</v>
      </c>
      <c r="Q339" s="22">
        <f t="shared" si="131"/>
        <v>-5</v>
      </c>
      <c r="R339" s="290"/>
      <c r="S339" s="290">
        <f t="shared" si="132"/>
        <v>-7829.8320000000731</v>
      </c>
      <c r="T339" s="290" t="e">
        <f t="shared" si="133"/>
        <v>#DIV/0!</v>
      </c>
      <c r="U339" s="290" t="e">
        <f t="shared" si="134"/>
        <v>#DIV/0!</v>
      </c>
      <c r="V339" s="22">
        <f t="shared" si="135"/>
        <v>105263.13940000049</v>
      </c>
      <c r="W339" s="288" t="e">
        <f t="shared" si="136"/>
        <v>#DIV/0!</v>
      </c>
      <c r="X339" s="32" t="e">
        <f t="shared" si="137"/>
        <v>#DIV/0!</v>
      </c>
      <c r="Y339" s="32" t="e">
        <f t="shared" si="138"/>
        <v>#DIV/0!</v>
      </c>
      <c r="Z339" s="38" t="e">
        <f t="shared" si="139"/>
        <v>#DIV/0!</v>
      </c>
      <c r="AA339" s="31">
        <f>SUM(L$2:L339)-SUM(AB$2:AB339)</f>
        <v>-113092.97140000056</v>
      </c>
      <c r="AB339" s="44"/>
      <c r="AC339" s="40" t="e">
        <f t="shared" si="140"/>
        <v>#DIV/0!</v>
      </c>
      <c r="AD339" s="40" t="e">
        <f t="shared" si="141"/>
        <v>#DIV/0!</v>
      </c>
    </row>
    <row r="340" spans="1:30" x14ac:dyDescent="0.25">
      <c r="A340" s="403"/>
      <c r="B340" s="287"/>
      <c r="C340" s="22"/>
      <c r="D340" s="147"/>
      <c r="E340" s="22"/>
      <c r="F340" s="147">
        <f t="shared" si="121"/>
        <v>12400</v>
      </c>
      <c r="G340" s="288">
        <f t="shared" si="122"/>
        <v>9.1208041451613351</v>
      </c>
      <c r="H340" s="15">
        <f t="shared" si="123"/>
        <v>113097.97140000056</v>
      </c>
      <c r="I340" s="22">
        <f t="shared" si="124"/>
        <v>-113097.97140000056</v>
      </c>
      <c r="J340" s="289">
        <f t="shared" si="125"/>
        <v>-1</v>
      </c>
      <c r="K340" s="22">
        <f t="shared" si="126"/>
        <v>0</v>
      </c>
      <c r="L340" s="22">
        <f t="shared" si="127"/>
        <v>-5</v>
      </c>
      <c r="M340" s="22">
        <f t="shared" si="128"/>
        <v>5</v>
      </c>
      <c r="N340" s="22">
        <f t="shared" si="129"/>
        <v>0</v>
      </c>
      <c r="O340" s="22"/>
      <c r="P340" s="288">
        <f t="shared" si="130"/>
        <v>-9.1208041451613351</v>
      </c>
      <c r="Q340" s="22">
        <f t="shared" si="131"/>
        <v>-5</v>
      </c>
      <c r="R340" s="290"/>
      <c r="S340" s="290">
        <f t="shared" si="132"/>
        <v>-7834.8320000000731</v>
      </c>
      <c r="T340" s="290" t="e">
        <f t="shared" si="133"/>
        <v>#DIV/0!</v>
      </c>
      <c r="U340" s="290" t="e">
        <f t="shared" si="134"/>
        <v>#DIV/0!</v>
      </c>
      <c r="V340" s="22">
        <f t="shared" si="135"/>
        <v>105263.13940000049</v>
      </c>
      <c r="W340" s="288" t="e">
        <f t="shared" si="136"/>
        <v>#DIV/0!</v>
      </c>
      <c r="X340" s="32" t="e">
        <f t="shared" si="137"/>
        <v>#DIV/0!</v>
      </c>
      <c r="Y340" s="32" t="e">
        <f t="shared" si="138"/>
        <v>#DIV/0!</v>
      </c>
      <c r="Z340" s="38" t="e">
        <f t="shared" si="139"/>
        <v>#DIV/0!</v>
      </c>
      <c r="AA340" s="31">
        <f>SUM(L$2:L340)-SUM(AB$2:AB340)</f>
        <v>-113097.97140000056</v>
      </c>
      <c r="AB340" s="44"/>
      <c r="AC340" s="40" t="e">
        <f t="shared" si="140"/>
        <v>#DIV/0!</v>
      </c>
      <c r="AD340" s="40" t="e">
        <f t="shared" si="141"/>
        <v>#DIV/0!</v>
      </c>
    </row>
    <row r="341" spans="1:30" x14ac:dyDescent="0.25">
      <c r="A341" s="403"/>
      <c r="B341" s="287"/>
      <c r="C341" s="22"/>
      <c r="D341" s="147"/>
      <c r="E341" s="22"/>
      <c r="F341" s="147">
        <f t="shared" si="121"/>
        <v>12400</v>
      </c>
      <c r="G341" s="288">
        <f t="shared" si="122"/>
        <v>9.1212073709677881</v>
      </c>
      <c r="H341" s="15">
        <f t="shared" si="123"/>
        <v>113102.97140000056</v>
      </c>
      <c r="I341" s="22">
        <f t="shared" si="124"/>
        <v>-113102.97140000056</v>
      </c>
      <c r="J341" s="289">
        <f t="shared" si="125"/>
        <v>-1</v>
      </c>
      <c r="K341" s="22">
        <f t="shared" si="126"/>
        <v>0</v>
      </c>
      <c r="L341" s="22">
        <f t="shared" si="127"/>
        <v>-5</v>
      </c>
      <c r="M341" s="22">
        <f t="shared" si="128"/>
        <v>5</v>
      </c>
      <c r="N341" s="22">
        <f t="shared" si="129"/>
        <v>0</v>
      </c>
      <c r="O341" s="22"/>
      <c r="P341" s="288">
        <f t="shared" si="130"/>
        <v>-9.1212073709677881</v>
      </c>
      <c r="Q341" s="22">
        <f t="shared" si="131"/>
        <v>-5</v>
      </c>
      <c r="R341" s="290"/>
      <c r="S341" s="290">
        <f t="shared" si="132"/>
        <v>-7839.8320000000731</v>
      </c>
      <c r="T341" s="290" t="e">
        <f t="shared" si="133"/>
        <v>#DIV/0!</v>
      </c>
      <c r="U341" s="290" t="e">
        <f t="shared" si="134"/>
        <v>#DIV/0!</v>
      </c>
      <c r="V341" s="22">
        <f t="shared" si="135"/>
        <v>105263.13940000049</v>
      </c>
      <c r="W341" s="288" t="e">
        <f t="shared" si="136"/>
        <v>#DIV/0!</v>
      </c>
      <c r="X341" s="32" t="e">
        <f t="shared" si="137"/>
        <v>#DIV/0!</v>
      </c>
      <c r="Y341" s="32" t="e">
        <f t="shared" si="138"/>
        <v>#DIV/0!</v>
      </c>
      <c r="Z341" s="38" t="e">
        <f t="shared" si="139"/>
        <v>#DIV/0!</v>
      </c>
      <c r="AA341" s="31">
        <f>SUM(L$2:L341)-SUM(AB$2:AB341)</f>
        <v>-113102.97140000056</v>
      </c>
      <c r="AB341" s="44"/>
      <c r="AC341" s="40" t="e">
        <f t="shared" si="140"/>
        <v>#DIV/0!</v>
      </c>
      <c r="AD341" s="40" t="e">
        <f t="shared" si="141"/>
        <v>#DIV/0!</v>
      </c>
    </row>
    <row r="342" spans="1:30" x14ac:dyDescent="0.25">
      <c r="A342" s="403"/>
      <c r="B342" s="287"/>
      <c r="C342" s="22"/>
      <c r="D342" s="147"/>
      <c r="E342" s="22"/>
      <c r="F342" s="147">
        <f t="shared" si="121"/>
        <v>12400</v>
      </c>
      <c r="G342" s="288">
        <f t="shared" si="122"/>
        <v>9.1216105967742394</v>
      </c>
      <c r="H342" s="15">
        <f t="shared" si="123"/>
        <v>113107.97140000056</v>
      </c>
      <c r="I342" s="22">
        <f t="shared" si="124"/>
        <v>-113107.97140000056</v>
      </c>
      <c r="J342" s="289">
        <f t="shared" si="125"/>
        <v>-1</v>
      </c>
      <c r="K342" s="22">
        <f t="shared" si="126"/>
        <v>0</v>
      </c>
      <c r="L342" s="22">
        <f t="shared" si="127"/>
        <v>-5</v>
      </c>
      <c r="M342" s="22">
        <f t="shared" si="128"/>
        <v>5</v>
      </c>
      <c r="N342" s="22">
        <f t="shared" si="129"/>
        <v>0</v>
      </c>
      <c r="O342" s="22"/>
      <c r="P342" s="288">
        <f t="shared" si="130"/>
        <v>-9.1216105967742394</v>
      </c>
      <c r="Q342" s="22">
        <f t="shared" si="131"/>
        <v>-5</v>
      </c>
      <c r="R342" s="290"/>
      <c r="S342" s="290">
        <f t="shared" si="132"/>
        <v>-7844.8320000000731</v>
      </c>
      <c r="T342" s="290" t="e">
        <f t="shared" si="133"/>
        <v>#DIV/0!</v>
      </c>
      <c r="U342" s="290" t="e">
        <f t="shared" si="134"/>
        <v>#DIV/0!</v>
      </c>
      <c r="V342" s="22">
        <f t="shared" si="135"/>
        <v>105263.13940000049</v>
      </c>
      <c r="W342" s="288" t="e">
        <f t="shared" si="136"/>
        <v>#DIV/0!</v>
      </c>
      <c r="X342" s="32" t="e">
        <f t="shared" si="137"/>
        <v>#DIV/0!</v>
      </c>
      <c r="Y342" s="32" t="e">
        <f t="shared" si="138"/>
        <v>#DIV/0!</v>
      </c>
      <c r="Z342" s="38" t="e">
        <f t="shared" si="139"/>
        <v>#DIV/0!</v>
      </c>
      <c r="AA342" s="31">
        <f>SUM(L$2:L342)-SUM(AB$2:AB342)</f>
        <v>-113107.97140000056</v>
      </c>
      <c r="AB342" s="44"/>
      <c r="AC342" s="40" t="e">
        <f t="shared" si="140"/>
        <v>#DIV/0!</v>
      </c>
      <c r="AD342" s="40" t="e">
        <f t="shared" si="141"/>
        <v>#DIV/0!</v>
      </c>
    </row>
    <row r="343" spans="1:30" x14ac:dyDescent="0.25">
      <c r="A343" s="403"/>
      <c r="B343" s="287"/>
      <c r="C343" s="22"/>
      <c r="D343" s="147"/>
      <c r="E343" s="22"/>
      <c r="F343" s="147">
        <f t="shared" si="121"/>
        <v>12400</v>
      </c>
      <c r="G343" s="288">
        <f t="shared" si="122"/>
        <v>9.1220138225806906</v>
      </c>
      <c r="H343" s="15">
        <f t="shared" si="123"/>
        <v>113112.97140000056</v>
      </c>
      <c r="I343" s="22">
        <f t="shared" si="124"/>
        <v>-113112.97140000056</v>
      </c>
      <c r="J343" s="289">
        <f t="shared" si="125"/>
        <v>-1</v>
      </c>
      <c r="K343" s="22">
        <f t="shared" si="126"/>
        <v>0</v>
      </c>
      <c r="L343" s="22">
        <f t="shared" si="127"/>
        <v>-5</v>
      </c>
      <c r="M343" s="22">
        <f t="shared" si="128"/>
        <v>5</v>
      </c>
      <c r="N343" s="22">
        <f t="shared" si="129"/>
        <v>0</v>
      </c>
      <c r="O343" s="22"/>
      <c r="P343" s="288">
        <f t="shared" si="130"/>
        <v>-9.1220138225806906</v>
      </c>
      <c r="Q343" s="22">
        <f t="shared" si="131"/>
        <v>-5</v>
      </c>
      <c r="R343" s="290"/>
      <c r="S343" s="290">
        <f t="shared" si="132"/>
        <v>-7849.8320000000731</v>
      </c>
      <c r="T343" s="290" t="e">
        <f t="shared" si="133"/>
        <v>#DIV/0!</v>
      </c>
      <c r="U343" s="290" t="e">
        <f t="shared" si="134"/>
        <v>#DIV/0!</v>
      </c>
      <c r="V343" s="22">
        <f t="shared" si="135"/>
        <v>105263.13940000049</v>
      </c>
      <c r="W343" s="288" t="e">
        <f t="shared" si="136"/>
        <v>#DIV/0!</v>
      </c>
      <c r="X343" s="32" t="e">
        <f t="shared" si="137"/>
        <v>#DIV/0!</v>
      </c>
      <c r="Y343" s="32" t="e">
        <f t="shared" si="138"/>
        <v>#DIV/0!</v>
      </c>
      <c r="Z343" s="38" t="e">
        <f t="shared" si="139"/>
        <v>#DIV/0!</v>
      </c>
      <c r="AA343" s="31">
        <f>SUM(L$2:L343)-SUM(AB$2:AB343)</f>
        <v>-113112.97140000056</v>
      </c>
      <c r="AB343" s="44"/>
      <c r="AC343" s="40" t="e">
        <f t="shared" si="140"/>
        <v>#DIV/0!</v>
      </c>
      <c r="AD343" s="40" t="e">
        <f t="shared" si="141"/>
        <v>#DIV/0!</v>
      </c>
    </row>
    <row r="344" spans="1:30" x14ac:dyDescent="0.25">
      <c r="A344" s="403"/>
      <c r="B344" s="287"/>
      <c r="C344" s="22"/>
      <c r="D344" s="147"/>
      <c r="E344" s="22"/>
      <c r="F344" s="147">
        <f t="shared" si="121"/>
        <v>12400</v>
      </c>
      <c r="G344" s="288">
        <f t="shared" si="122"/>
        <v>9.1224170483871418</v>
      </c>
      <c r="H344" s="15">
        <f t="shared" si="123"/>
        <v>113117.97140000056</v>
      </c>
      <c r="I344" s="22">
        <f t="shared" si="124"/>
        <v>-113117.97140000056</v>
      </c>
      <c r="J344" s="289">
        <f t="shared" si="125"/>
        <v>-1</v>
      </c>
      <c r="K344" s="22">
        <f t="shared" si="126"/>
        <v>0</v>
      </c>
      <c r="L344" s="22">
        <f t="shared" si="127"/>
        <v>-5</v>
      </c>
      <c r="M344" s="22">
        <f t="shared" si="128"/>
        <v>5</v>
      </c>
      <c r="N344" s="22">
        <f t="shared" si="129"/>
        <v>0</v>
      </c>
      <c r="O344" s="22"/>
      <c r="P344" s="288">
        <f t="shared" si="130"/>
        <v>-9.1224170483871418</v>
      </c>
      <c r="Q344" s="22">
        <f t="shared" si="131"/>
        <v>-5</v>
      </c>
      <c r="R344" s="290"/>
      <c r="S344" s="290">
        <f t="shared" si="132"/>
        <v>-7854.8320000000731</v>
      </c>
      <c r="T344" s="290" t="e">
        <f t="shared" si="133"/>
        <v>#DIV/0!</v>
      </c>
      <c r="U344" s="290" t="e">
        <f t="shared" si="134"/>
        <v>#DIV/0!</v>
      </c>
      <c r="V344" s="22">
        <f t="shared" si="135"/>
        <v>105263.13940000049</v>
      </c>
      <c r="W344" s="288" t="e">
        <f t="shared" si="136"/>
        <v>#DIV/0!</v>
      </c>
      <c r="X344" s="32" t="e">
        <f t="shared" si="137"/>
        <v>#DIV/0!</v>
      </c>
      <c r="Y344" s="32" t="e">
        <f t="shared" si="138"/>
        <v>#DIV/0!</v>
      </c>
      <c r="Z344" s="38" t="e">
        <f t="shared" si="139"/>
        <v>#DIV/0!</v>
      </c>
      <c r="AA344" s="31">
        <f>SUM(L$2:L344)-SUM(AB$2:AB344)</f>
        <v>-113117.97140000056</v>
      </c>
      <c r="AB344" s="44"/>
      <c r="AC344" s="40" t="e">
        <f t="shared" si="140"/>
        <v>#DIV/0!</v>
      </c>
      <c r="AD344" s="40" t="e">
        <f t="shared" si="141"/>
        <v>#DIV/0!</v>
      </c>
    </row>
    <row r="345" spans="1:30" x14ac:dyDescent="0.25">
      <c r="A345" s="403"/>
      <c r="B345" s="287"/>
      <c r="C345" s="22"/>
      <c r="D345" s="147"/>
      <c r="E345" s="22"/>
      <c r="F345" s="147">
        <f t="shared" si="121"/>
        <v>12400</v>
      </c>
      <c r="G345" s="288">
        <f t="shared" si="122"/>
        <v>9.1228202741935931</v>
      </c>
      <c r="H345" s="15">
        <f t="shared" si="123"/>
        <v>113122.97140000056</v>
      </c>
      <c r="I345" s="22">
        <f t="shared" si="124"/>
        <v>-113122.97140000056</v>
      </c>
      <c r="J345" s="289">
        <f t="shared" si="125"/>
        <v>-1</v>
      </c>
      <c r="K345" s="22">
        <f t="shared" si="126"/>
        <v>0</v>
      </c>
      <c r="L345" s="22">
        <f t="shared" si="127"/>
        <v>-5</v>
      </c>
      <c r="M345" s="22">
        <f t="shared" si="128"/>
        <v>5</v>
      </c>
      <c r="N345" s="22">
        <f t="shared" si="129"/>
        <v>0</v>
      </c>
      <c r="O345" s="22"/>
      <c r="P345" s="288">
        <f t="shared" si="130"/>
        <v>-9.1228202741935931</v>
      </c>
      <c r="Q345" s="22">
        <f t="shared" si="131"/>
        <v>-5</v>
      </c>
      <c r="R345" s="290"/>
      <c r="S345" s="290">
        <f t="shared" si="132"/>
        <v>-7859.8320000000731</v>
      </c>
      <c r="T345" s="290" t="e">
        <f t="shared" si="133"/>
        <v>#DIV/0!</v>
      </c>
      <c r="U345" s="290" t="e">
        <f t="shared" si="134"/>
        <v>#DIV/0!</v>
      </c>
      <c r="V345" s="22">
        <f t="shared" si="135"/>
        <v>105263.13940000049</v>
      </c>
      <c r="W345" s="288" t="e">
        <f t="shared" si="136"/>
        <v>#DIV/0!</v>
      </c>
      <c r="X345" s="32" t="e">
        <f t="shared" si="137"/>
        <v>#DIV/0!</v>
      </c>
      <c r="Y345" s="32" t="e">
        <f t="shared" si="138"/>
        <v>#DIV/0!</v>
      </c>
      <c r="Z345" s="38" t="e">
        <f t="shared" si="139"/>
        <v>#DIV/0!</v>
      </c>
      <c r="AA345" s="31">
        <f>SUM(L$2:L345)-SUM(AB$2:AB345)</f>
        <v>-113122.97140000056</v>
      </c>
      <c r="AB345" s="44"/>
      <c r="AC345" s="40" t="e">
        <f t="shared" si="140"/>
        <v>#DIV/0!</v>
      </c>
      <c r="AD345" s="40" t="e">
        <f t="shared" si="141"/>
        <v>#DIV/0!</v>
      </c>
    </row>
    <row r="346" spans="1:30" x14ac:dyDescent="0.25">
      <c r="A346" s="403"/>
      <c r="B346" s="287"/>
      <c r="C346" s="22"/>
      <c r="D346" s="147"/>
      <c r="E346" s="22"/>
      <c r="F346" s="147">
        <f t="shared" si="121"/>
        <v>12400</v>
      </c>
      <c r="G346" s="288">
        <f t="shared" si="122"/>
        <v>9.1232235000000461</v>
      </c>
      <c r="H346" s="15">
        <f t="shared" si="123"/>
        <v>113127.97140000056</v>
      </c>
      <c r="I346" s="22">
        <f t="shared" si="124"/>
        <v>-113127.97140000056</v>
      </c>
      <c r="J346" s="289">
        <f t="shared" si="125"/>
        <v>-1</v>
      </c>
      <c r="K346" s="22">
        <f t="shared" si="126"/>
        <v>0</v>
      </c>
      <c r="L346" s="22">
        <f t="shared" si="127"/>
        <v>-5</v>
      </c>
      <c r="M346" s="22">
        <f t="shared" si="128"/>
        <v>5</v>
      </c>
      <c r="N346" s="22">
        <f t="shared" si="129"/>
        <v>0</v>
      </c>
      <c r="O346" s="22"/>
      <c r="P346" s="288">
        <f t="shared" si="130"/>
        <v>-9.1232235000000461</v>
      </c>
      <c r="Q346" s="22">
        <f t="shared" si="131"/>
        <v>-5</v>
      </c>
      <c r="R346" s="290"/>
      <c r="S346" s="290">
        <f t="shared" si="132"/>
        <v>-7864.8320000000731</v>
      </c>
      <c r="T346" s="290" t="e">
        <f t="shared" si="133"/>
        <v>#DIV/0!</v>
      </c>
      <c r="U346" s="290" t="e">
        <f t="shared" si="134"/>
        <v>#DIV/0!</v>
      </c>
      <c r="V346" s="22">
        <f t="shared" si="135"/>
        <v>105263.13940000049</v>
      </c>
      <c r="W346" s="288" t="e">
        <f t="shared" si="136"/>
        <v>#DIV/0!</v>
      </c>
      <c r="X346" s="32" t="e">
        <f t="shared" si="137"/>
        <v>#DIV/0!</v>
      </c>
      <c r="Y346" s="32" t="e">
        <f t="shared" si="138"/>
        <v>#DIV/0!</v>
      </c>
      <c r="Z346" s="38" t="e">
        <f t="shared" si="139"/>
        <v>#DIV/0!</v>
      </c>
      <c r="AA346" s="31">
        <f>SUM(L$2:L346)-SUM(AB$2:AB346)</f>
        <v>-113127.97140000056</v>
      </c>
      <c r="AB346" s="44"/>
      <c r="AC346" s="40" t="e">
        <f t="shared" si="140"/>
        <v>#DIV/0!</v>
      </c>
      <c r="AD346" s="40" t="e">
        <f t="shared" si="141"/>
        <v>#DIV/0!</v>
      </c>
    </row>
    <row r="347" spans="1:30" x14ac:dyDescent="0.25">
      <c r="A347" s="403"/>
      <c r="B347" s="287"/>
      <c r="C347" s="22"/>
      <c r="D347" s="147"/>
      <c r="E347" s="22"/>
      <c r="F347" s="147">
        <f t="shared" si="121"/>
        <v>12400</v>
      </c>
      <c r="G347" s="288">
        <f t="shared" si="122"/>
        <v>9.1236267258064974</v>
      </c>
      <c r="H347" s="15">
        <f t="shared" si="123"/>
        <v>113132.97140000056</v>
      </c>
      <c r="I347" s="22">
        <f t="shared" si="124"/>
        <v>-113132.97140000056</v>
      </c>
      <c r="J347" s="289">
        <f t="shared" si="125"/>
        <v>-1</v>
      </c>
      <c r="K347" s="22">
        <f t="shared" si="126"/>
        <v>0</v>
      </c>
      <c r="L347" s="22">
        <f t="shared" si="127"/>
        <v>-5</v>
      </c>
      <c r="M347" s="22">
        <f t="shared" si="128"/>
        <v>5</v>
      </c>
      <c r="N347" s="22">
        <f t="shared" si="129"/>
        <v>0</v>
      </c>
      <c r="O347" s="22"/>
      <c r="P347" s="288">
        <f t="shared" si="130"/>
        <v>-9.1236267258064974</v>
      </c>
      <c r="Q347" s="22">
        <f t="shared" si="131"/>
        <v>-5</v>
      </c>
      <c r="R347" s="290"/>
      <c r="S347" s="290">
        <f t="shared" si="132"/>
        <v>-7869.8320000000731</v>
      </c>
      <c r="T347" s="290" t="e">
        <f t="shared" si="133"/>
        <v>#DIV/0!</v>
      </c>
      <c r="U347" s="290" t="e">
        <f t="shared" si="134"/>
        <v>#DIV/0!</v>
      </c>
      <c r="V347" s="22">
        <f t="shared" si="135"/>
        <v>105263.13940000049</v>
      </c>
      <c r="W347" s="288" t="e">
        <f t="shared" si="136"/>
        <v>#DIV/0!</v>
      </c>
      <c r="X347" s="32" t="e">
        <f t="shared" si="137"/>
        <v>#DIV/0!</v>
      </c>
      <c r="Y347" s="32" t="e">
        <f t="shared" si="138"/>
        <v>#DIV/0!</v>
      </c>
      <c r="Z347" s="38" t="e">
        <f t="shared" si="139"/>
        <v>#DIV/0!</v>
      </c>
      <c r="AA347" s="31">
        <f>SUM(L$2:L347)-SUM(AB$2:AB347)</f>
        <v>-113132.97140000056</v>
      </c>
      <c r="AB347" s="44"/>
      <c r="AC347" s="40" t="e">
        <f t="shared" si="140"/>
        <v>#DIV/0!</v>
      </c>
      <c r="AD347" s="40" t="e">
        <f t="shared" si="141"/>
        <v>#DIV/0!</v>
      </c>
    </row>
    <row r="348" spans="1:30" x14ac:dyDescent="0.25">
      <c r="A348" s="403"/>
      <c r="B348" s="287"/>
      <c r="C348" s="22"/>
      <c r="D348" s="147"/>
      <c r="E348" s="22"/>
      <c r="F348" s="147">
        <f t="shared" si="121"/>
        <v>12400</v>
      </c>
      <c r="G348" s="288">
        <f t="shared" si="122"/>
        <v>9.1240299516129486</v>
      </c>
      <c r="H348" s="15">
        <f t="shared" si="123"/>
        <v>113137.97140000056</v>
      </c>
      <c r="I348" s="22">
        <f t="shared" si="124"/>
        <v>-113137.97140000056</v>
      </c>
      <c r="J348" s="289">
        <f t="shared" si="125"/>
        <v>-1</v>
      </c>
      <c r="K348" s="22">
        <f t="shared" si="126"/>
        <v>0</v>
      </c>
      <c r="L348" s="22">
        <f t="shared" si="127"/>
        <v>-5</v>
      </c>
      <c r="M348" s="22">
        <f t="shared" si="128"/>
        <v>5</v>
      </c>
      <c r="N348" s="22">
        <f t="shared" si="129"/>
        <v>0</v>
      </c>
      <c r="O348" s="22"/>
      <c r="P348" s="288">
        <f t="shared" si="130"/>
        <v>-9.1240299516129486</v>
      </c>
      <c r="Q348" s="22">
        <f t="shared" si="131"/>
        <v>-5</v>
      </c>
      <c r="R348" s="290"/>
      <c r="S348" s="290">
        <f t="shared" si="132"/>
        <v>-7874.8320000000731</v>
      </c>
      <c r="T348" s="290" t="e">
        <f t="shared" si="133"/>
        <v>#DIV/0!</v>
      </c>
      <c r="U348" s="290" t="e">
        <f t="shared" si="134"/>
        <v>#DIV/0!</v>
      </c>
      <c r="V348" s="22">
        <f t="shared" si="135"/>
        <v>105263.13940000049</v>
      </c>
      <c r="W348" s="288" t="e">
        <f t="shared" si="136"/>
        <v>#DIV/0!</v>
      </c>
      <c r="X348" s="32" t="e">
        <f t="shared" si="137"/>
        <v>#DIV/0!</v>
      </c>
      <c r="Y348" s="32" t="e">
        <f t="shared" si="138"/>
        <v>#DIV/0!</v>
      </c>
      <c r="Z348" s="38" t="e">
        <f t="shared" si="139"/>
        <v>#DIV/0!</v>
      </c>
      <c r="AA348" s="31">
        <f>SUM(L$2:L348)-SUM(AB$2:AB348)</f>
        <v>-113137.97140000056</v>
      </c>
      <c r="AB348" s="44"/>
      <c r="AC348" s="40" t="e">
        <f t="shared" si="140"/>
        <v>#DIV/0!</v>
      </c>
      <c r="AD348" s="40" t="e">
        <f t="shared" si="141"/>
        <v>#DIV/0!</v>
      </c>
    </row>
    <row r="349" spans="1:30" x14ac:dyDescent="0.25">
      <c r="A349" s="403"/>
      <c r="B349" s="287"/>
      <c r="C349" s="22"/>
      <c r="D349" s="147"/>
      <c r="E349" s="22"/>
      <c r="F349" s="147">
        <f t="shared" si="121"/>
        <v>12400</v>
      </c>
      <c r="G349" s="288">
        <f t="shared" si="122"/>
        <v>9.1244331774193999</v>
      </c>
      <c r="H349" s="15">
        <f t="shared" si="123"/>
        <v>113142.97140000056</v>
      </c>
      <c r="I349" s="22">
        <f t="shared" si="124"/>
        <v>-113142.97140000056</v>
      </c>
      <c r="J349" s="289">
        <f t="shared" si="125"/>
        <v>-1</v>
      </c>
      <c r="K349" s="22">
        <f t="shared" si="126"/>
        <v>0</v>
      </c>
      <c r="L349" s="22">
        <f t="shared" si="127"/>
        <v>-5</v>
      </c>
      <c r="M349" s="22">
        <f t="shared" si="128"/>
        <v>5</v>
      </c>
      <c r="N349" s="22">
        <f t="shared" si="129"/>
        <v>0</v>
      </c>
      <c r="O349" s="22"/>
      <c r="P349" s="288">
        <f t="shared" si="130"/>
        <v>-9.1244331774193999</v>
      </c>
      <c r="Q349" s="22">
        <f t="shared" si="131"/>
        <v>-5</v>
      </c>
      <c r="R349" s="290"/>
      <c r="S349" s="290">
        <f t="shared" si="132"/>
        <v>-7879.8320000000731</v>
      </c>
      <c r="T349" s="290" t="e">
        <f t="shared" si="133"/>
        <v>#DIV/0!</v>
      </c>
      <c r="U349" s="290" t="e">
        <f t="shared" si="134"/>
        <v>#DIV/0!</v>
      </c>
      <c r="V349" s="22">
        <f t="shared" si="135"/>
        <v>105263.13940000049</v>
      </c>
      <c r="W349" s="288" t="e">
        <f t="shared" si="136"/>
        <v>#DIV/0!</v>
      </c>
      <c r="X349" s="32" t="e">
        <f t="shared" si="137"/>
        <v>#DIV/0!</v>
      </c>
      <c r="Y349" s="32" t="e">
        <f t="shared" si="138"/>
        <v>#DIV/0!</v>
      </c>
      <c r="Z349" s="38" t="e">
        <f t="shared" si="139"/>
        <v>#DIV/0!</v>
      </c>
      <c r="AA349" s="31">
        <f>SUM(L$2:L349)-SUM(AB$2:AB349)</f>
        <v>-113142.97140000056</v>
      </c>
      <c r="AB349" s="44"/>
      <c r="AC349" s="40" t="e">
        <f t="shared" si="140"/>
        <v>#DIV/0!</v>
      </c>
      <c r="AD349" s="40" t="e">
        <f t="shared" si="141"/>
        <v>#DIV/0!</v>
      </c>
    </row>
    <row r="350" spans="1:30" x14ac:dyDescent="0.25">
      <c r="A350" s="403"/>
      <c r="B350" s="287"/>
      <c r="C350" s="22"/>
      <c r="D350" s="147"/>
      <c r="E350" s="22"/>
      <c r="F350" s="147">
        <f t="shared" si="121"/>
        <v>12400</v>
      </c>
      <c r="G350" s="288">
        <f t="shared" si="122"/>
        <v>9.1248364032258511</v>
      </c>
      <c r="H350" s="15">
        <f t="shared" si="123"/>
        <v>113147.97140000056</v>
      </c>
      <c r="I350" s="22">
        <f t="shared" si="124"/>
        <v>-113147.97140000056</v>
      </c>
      <c r="J350" s="289">
        <f t="shared" si="125"/>
        <v>-1</v>
      </c>
      <c r="K350" s="22">
        <f t="shared" si="126"/>
        <v>0</v>
      </c>
      <c r="L350" s="22">
        <f t="shared" si="127"/>
        <v>-5</v>
      </c>
      <c r="M350" s="22">
        <f t="shared" si="128"/>
        <v>5</v>
      </c>
      <c r="N350" s="22">
        <f t="shared" si="129"/>
        <v>0</v>
      </c>
      <c r="O350" s="22"/>
      <c r="P350" s="288">
        <f t="shared" si="130"/>
        <v>-9.1248364032258511</v>
      </c>
      <c r="Q350" s="22">
        <f t="shared" si="131"/>
        <v>-5</v>
      </c>
      <c r="R350" s="290"/>
      <c r="S350" s="290">
        <f t="shared" si="132"/>
        <v>-7884.8320000000731</v>
      </c>
      <c r="T350" s="290" t="e">
        <f t="shared" si="133"/>
        <v>#DIV/0!</v>
      </c>
      <c r="U350" s="290" t="e">
        <f t="shared" si="134"/>
        <v>#DIV/0!</v>
      </c>
      <c r="V350" s="22">
        <f t="shared" si="135"/>
        <v>105263.13940000049</v>
      </c>
      <c r="W350" s="288" t="e">
        <f t="shared" si="136"/>
        <v>#DIV/0!</v>
      </c>
      <c r="X350" s="32" t="e">
        <f t="shared" si="137"/>
        <v>#DIV/0!</v>
      </c>
      <c r="Y350" s="32" t="e">
        <f t="shared" si="138"/>
        <v>#DIV/0!</v>
      </c>
      <c r="Z350" s="38" t="e">
        <f t="shared" si="139"/>
        <v>#DIV/0!</v>
      </c>
      <c r="AA350" s="31">
        <f>SUM(L$2:L350)-SUM(AB$2:AB350)</f>
        <v>-113147.97140000056</v>
      </c>
      <c r="AB350" s="44"/>
      <c r="AC350" s="40" t="e">
        <f t="shared" si="140"/>
        <v>#DIV/0!</v>
      </c>
      <c r="AD350" s="40" t="e">
        <f t="shared" si="141"/>
        <v>#DIV/0!</v>
      </c>
    </row>
    <row r="351" spans="1:30" x14ac:dyDescent="0.25">
      <c r="A351" s="403"/>
      <c r="B351" s="287"/>
      <c r="C351" s="22"/>
      <c r="D351" s="147"/>
      <c r="E351" s="22"/>
      <c r="F351" s="147">
        <f t="shared" si="121"/>
        <v>12400</v>
      </c>
      <c r="G351" s="288">
        <f t="shared" si="122"/>
        <v>9.1252396290323041</v>
      </c>
      <c r="H351" s="15">
        <f t="shared" si="123"/>
        <v>113152.97140000056</v>
      </c>
      <c r="I351" s="22">
        <f t="shared" si="124"/>
        <v>-113152.97140000056</v>
      </c>
      <c r="J351" s="289">
        <f t="shared" si="125"/>
        <v>-1</v>
      </c>
      <c r="K351" s="22">
        <f t="shared" si="126"/>
        <v>0</v>
      </c>
      <c r="L351" s="22">
        <f t="shared" si="127"/>
        <v>-5</v>
      </c>
      <c r="M351" s="22">
        <f t="shared" si="128"/>
        <v>5</v>
      </c>
      <c r="N351" s="22">
        <f t="shared" si="129"/>
        <v>0</v>
      </c>
      <c r="O351" s="22"/>
      <c r="P351" s="288">
        <f t="shared" si="130"/>
        <v>-9.1252396290323041</v>
      </c>
      <c r="Q351" s="22">
        <f t="shared" si="131"/>
        <v>-5</v>
      </c>
      <c r="R351" s="290"/>
      <c r="S351" s="290">
        <f t="shared" si="132"/>
        <v>-7889.8320000000731</v>
      </c>
      <c r="T351" s="290" t="e">
        <f t="shared" si="133"/>
        <v>#DIV/0!</v>
      </c>
      <c r="U351" s="290" t="e">
        <f t="shared" si="134"/>
        <v>#DIV/0!</v>
      </c>
      <c r="V351" s="22">
        <f t="shared" si="135"/>
        <v>105263.13940000049</v>
      </c>
      <c r="W351" s="288" t="e">
        <f t="shared" si="136"/>
        <v>#DIV/0!</v>
      </c>
      <c r="X351" s="32" t="e">
        <f t="shared" si="137"/>
        <v>#DIV/0!</v>
      </c>
      <c r="Y351" s="32" t="e">
        <f t="shared" si="138"/>
        <v>#DIV/0!</v>
      </c>
      <c r="Z351" s="38" t="e">
        <f t="shared" si="139"/>
        <v>#DIV/0!</v>
      </c>
      <c r="AA351" s="31">
        <f>SUM(L$2:L351)-SUM(AB$2:AB351)</f>
        <v>-113152.97140000056</v>
      </c>
      <c r="AB351" s="44"/>
      <c r="AC351" s="40" t="e">
        <f t="shared" si="140"/>
        <v>#DIV/0!</v>
      </c>
      <c r="AD351" s="40" t="e">
        <f t="shared" si="141"/>
        <v>#DIV/0!</v>
      </c>
    </row>
    <row r="352" spans="1:30" x14ac:dyDescent="0.25">
      <c r="A352" s="403"/>
      <c r="B352" s="287"/>
      <c r="C352" s="22"/>
      <c r="D352" s="147"/>
      <c r="E352" s="22"/>
      <c r="F352" s="147">
        <f t="shared" si="121"/>
        <v>12400</v>
      </c>
      <c r="G352" s="288">
        <f t="shared" si="122"/>
        <v>9.1256428548387554</v>
      </c>
      <c r="H352" s="15">
        <f t="shared" si="123"/>
        <v>113157.97140000056</v>
      </c>
      <c r="I352" s="22">
        <f t="shared" si="124"/>
        <v>-113157.97140000056</v>
      </c>
      <c r="J352" s="289">
        <f t="shared" si="125"/>
        <v>-1</v>
      </c>
      <c r="K352" s="22">
        <f t="shared" si="126"/>
        <v>0</v>
      </c>
      <c r="L352" s="22">
        <f t="shared" si="127"/>
        <v>-5</v>
      </c>
      <c r="M352" s="22">
        <f t="shared" si="128"/>
        <v>5</v>
      </c>
      <c r="N352" s="22">
        <f t="shared" si="129"/>
        <v>0</v>
      </c>
      <c r="O352" s="22"/>
      <c r="P352" s="288">
        <f t="shared" si="130"/>
        <v>-9.1256428548387554</v>
      </c>
      <c r="Q352" s="22">
        <f t="shared" si="131"/>
        <v>-5</v>
      </c>
      <c r="R352" s="290"/>
      <c r="S352" s="290">
        <f t="shared" si="132"/>
        <v>-7894.8320000000731</v>
      </c>
      <c r="T352" s="290" t="e">
        <f t="shared" si="133"/>
        <v>#DIV/0!</v>
      </c>
      <c r="U352" s="290" t="e">
        <f t="shared" si="134"/>
        <v>#DIV/0!</v>
      </c>
      <c r="V352" s="22">
        <f t="shared" si="135"/>
        <v>105263.13940000049</v>
      </c>
      <c r="W352" s="288" t="e">
        <f t="shared" si="136"/>
        <v>#DIV/0!</v>
      </c>
      <c r="X352" s="32" t="e">
        <f t="shared" si="137"/>
        <v>#DIV/0!</v>
      </c>
      <c r="Y352" s="32" t="e">
        <f t="shared" si="138"/>
        <v>#DIV/0!</v>
      </c>
      <c r="Z352" s="38" t="e">
        <f t="shared" si="139"/>
        <v>#DIV/0!</v>
      </c>
      <c r="AA352" s="31">
        <f>SUM(L$2:L352)-SUM(AB$2:AB352)</f>
        <v>-113157.97140000056</v>
      </c>
      <c r="AB352" s="44"/>
      <c r="AC352" s="40" t="e">
        <f t="shared" si="140"/>
        <v>#DIV/0!</v>
      </c>
      <c r="AD352" s="40" t="e">
        <f t="shared" si="141"/>
        <v>#DIV/0!</v>
      </c>
    </row>
    <row r="353" spans="1:30" x14ac:dyDescent="0.25">
      <c r="A353" s="403"/>
      <c r="B353" s="287"/>
      <c r="C353" s="22"/>
      <c r="D353" s="147"/>
      <c r="E353" s="22"/>
      <c r="F353" s="147">
        <f t="shared" si="121"/>
        <v>12400</v>
      </c>
      <c r="G353" s="288">
        <f t="shared" si="122"/>
        <v>9.1260460806452066</v>
      </c>
      <c r="H353" s="15">
        <f t="shared" si="123"/>
        <v>113162.97140000056</v>
      </c>
      <c r="I353" s="22">
        <f t="shared" si="124"/>
        <v>-113162.97140000056</v>
      </c>
      <c r="J353" s="289">
        <f t="shared" si="125"/>
        <v>-1</v>
      </c>
      <c r="K353" s="22">
        <f t="shared" si="126"/>
        <v>0</v>
      </c>
      <c r="L353" s="22">
        <f t="shared" si="127"/>
        <v>-5</v>
      </c>
      <c r="M353" s="22">
        <f t="shared" si="128"/>
        <v>5</v>
      </c>
      <c r="N353" s="22">
        <f t="shared" si="129"/>
        <v>0</v>
      </c>
      <c r="O353" s="22"/>
      <c r="P353" s="288">
        <f t="shared" si="130"/>
        <v>-9.1260460806452066</v>
      </c>
      <c r="Q353" s="22">
        <f t="shared" si="131"/>
        <v>-5</v>
      </c>
      <c r="R353" s="290"/>
      <c r="S353" s="290">
        <f t="shared" si="132"/>
        <v>-7899.8320000000731</v>
      </c>
      <c r="T353" s="290" t="e">
        <f t="shared" si="133"/>
        <v>#DIV/0!</v>
      </c>
      <c r="U353" s="290" t="e">
        <f t="shared" si="134"/>
        <v>#DIV/0!</v>
      </c>
      <c r="V353" s="22">
        <f t="shared" si="135"/>
        <v>105263.13940000049</v>
      </c>
      <c r="W353" s="288" t="e">
        <f t="shared" si="136"/>
        <v>#DIV/0!</v>
      </c>
      <c r="X353" s="32" t="e">
        <f t="shared" si="137"/>
        <v>#DIV/0!</v>
      </c>
      <c r="Y353" s="32" t="e">
        <f t="shared" si="138"/>
        <v>#DIV/0!</v>
      </c>
      <c r="Z353" s="38" t="e">
        <f t="shared" si="139"/>
        <v>#DIV/0!</v>
      </c>
      <c r="AA353" s="31">
        <f>SUM(L$2:L353)-SUM(AB$2:AB353)</f>
        <v>-113162.97140000056</v>
      </c>
      <c r="AB353" s="44"/>
      <c r="AC353" s="40" t="e">
        <f t="shared" si="140"/>
        <v>#DIV/0!</v>
      </c>
      <c r="AD353" s="40" t="e">
        <f t="shared" si="141"/>
        <v>#DIV/0!</v>
      </c>
    </row>
    <row r="354" spans="1:30" x14ac:dyDescent="0.25">
      <c r="A354" s="403"/>
      <c r="B354" s="287"/>
      <c r="C354" s="22"/>
      <c r="D354" s="147"/>
      <c r="E354" s="22"/>
      <c r="F354" s="147">
        <f t="shared" si="121"/>
        <v>12400</v>
      </c>
      <c r="G354" s="288">
        <f t="shared" si="122"/>
        <v>9.1264493064516579</v>
      </c>
      <c r="H354" s="15">
        <f t="shared" si="123"/>
        <v>113167.97140000056</v>
      </c>
      <c r="I354" s="22">
        <f t="shared" si="124"/>
        <v>-113167.97140000056</v>
      </c>
      <c r="J354" s="289">
        <f t="shared" si="125"/>
        <v>-1</v>
      </c>
      <c r="K354" s="22">
        <f t="shared" si="126"/>
        <v>0</v>
      </c>
      <c r="L354" s="22">
        <f t="shared" si="127"/>
        <v>-5</v>
      </c>
      <c r="M354" s="22">
        <f t="shared" si="128"/>
        <v>5</v>
      </c>
      <c r="N354" s="22">
        <f t="shared" si="129"/>
        <v>0</v>
      </c>
      <c r="O354" s="22"/>
      <c r="P354" s="288">
        <f t="shared" si="130"/>
        <v>-9.1264493064516579</v>
      </c>
      <c r="Q354" s="22">
        <f t="shared" si="131"/>
        <v>-5</v>
      </c>
      <c r="R354" s="290"/>
      <c r="S354" s="290">
        <f t="shared" si="132"/>
        <v>-7904.8320000000731</v>
      </c>
      <c r="T354" s="290" t="e">
        <f t="shared" si="133"/>
        <v>#DIV/0!</v>
      </c>
      <c r="U354" s="290" t="e">
        <f t="shared" si="134"/>
        <v>#DIV/0!</v>
      </c>
      <c r="V354" s="22">
        <f t="shared" si="135"/>
        <v>105263.13940000049</v>
      </c>
      <c r="W354" s="288" t="e">
        <f t="shared" si="136"/>
        <v>#DIV/0!</v>
      </c>
      <c r="X354" s="32" t="e">
        <f t="shared" si="137"/>
        <v>#DIV/0!</v>
      </c>
      <c r="Y354" s="32" t="e">
        <f t="shared" si="138"/>
        <v>#DIV/0!</v>
      </c>
      <c r="Z354" s="38" t="e">
        <f t="shared" si="139"/>
        <v>#DIV/0!</v>
      </c>
      <c r="AA354" s="31">
        <f>SUM(L$2:L354)-SUM(AB$2:AB354)</f>
        <v>-113167.97140000056</v>
      </c>
      <c r="AB354" s="44"/>
      <c r="AC354" s="40" t="e">
        <f t="shared" si="140"/>
        <v>#DIV/0!</v>
      </c>
      <c r="AD354" s="40" t="e">
        <f t="shared" si="141"/>
        <v>#DIV/0!</v>
      </c>
    </row>
    <row r="355" spans="1:30" x14ac:dyDescent="0.25">
      <c r="A355" s="403"/>
      <c r="B355" s="287"/>
      <c r="C355" s="22"/>
      <c r="D355" s="147"/>
      <c r="E355" s="22"/>
      <c r="F355" s="147">
        <f t="shared" ref="F355:F418" si="142">IF(C355="买",F354+D355,F354-D355)</f>
        <v>12400</v>
      </c>
      <c r="G355" s="288">
        <f t="shared" ref="G355:G418" si="143">H355/F355</f>
        <v>9.1268525322581091</v>
      </c>
      <c r="H355" s="15">
        <f t="shared" ref="H355:H418" si="144">IF(C355="买",H354+D355*E355+M355+N355,H354+-1*D355*E355+M355+N355)+O354</f>
        <v>113172.97140000056</v>
      </c>
      <c r="I355" s="22">
        <f t="shared" ref="I355:I418" si="145">-H355+K355</f>
        <v>-113172.97140000056</v>
      </c>
      <c r="J355" s="289">
        <f t="shared" ref="J355:J418" si="146">(E355-G355)/G355</f>
        <v>-1</v>
      </c>
      <c r="K355" s="22">
        <f t="shared" ref="K355:K418" si="147">F355*E355</f>
        <v>0</v>
      </c>
      <c r="L355" s="22">
        <f t="shared" ref="L355:L418" si="148">I355-I354</f>
        <v>-5</v>
      </c>
      <c r="M355" s="22">
        <f t="shared" ref="M355:M418" si="149">IF(D355*E355*2.5/10000&gt;5,D355*E355*2.5/10000,5)+(D355/1000)*0.6</f>
        <v>5</v>
      </c>
      <c r="N355" s="22">
        <f t="shared" ref="N355:N418" si="150">IF(C355="卖",D355*E355/1000,0)</f>
        <v>0</v>
      </c>
      <c r="O355" s="22"/>
      <c r="P355" s="288">
        <f t="shared" ref="P355:P418" si="151">E355-G355</f>
        <v>-9.1268525322581091</v>
      </c>
      <c r="Q355" s="22">
        <f t="shared" ref="Q355:Q418" si="152">(H355-H354)*-1</f>
        <v>-5</v>
      </c>
      <c r="R355" s="290"/>
      <c r="S355" s="290">
        <f t="shared" ref="S355:S418" si="153">S354+Q355+O355+R355</f>
        <v>-7909.8320000000731</v>
      </c>
      <c r="T355" s="290" t="e">
        <f t="shared" ref="T355:T418" si="154">S355/E355</f>
        <v>#DIV/0!</v>
      </c>
      <c r="U355" s="290" t="e">
        <f t="shared" ref="U355:U418" si="155">F355+T355</f>
        <v>#DIV/0!</v>
      </c>
      <c r="V355" s="22">
        <f t="shared" ref="V355:V418" si="156">H355+S355</f>
        <v>105263.13940000049</v>
      </c>
      <c r="W355" s="288" t="e">
        <f t="shared" ref="W355:W418" si="157">V355/U355</f>
        <v>#DIV/0!</v>
      </c>
      <c r="X355" s="32" t="e">
        <f t="shared" ref="X355:X418" si="158">W355-G355</f>
        <v>#DIV/0!</v>
      </c>
      <c r="Y355" s="32" t="e">
        <f t="shared" ref="Y355:Y418" si="159">(X355-P355)*-1</f>
        <v>#DIV/0!</v>
      </c>
      <c r="Z355" s="38" t="e">
        <f t="shared" ref="Z355:Z418" si="160">F355/U355</f>
        <v>#DIV/0!</v>
      </c>
      <c r="AA355" s="31">
        <f>SUM(L$2:L355)-SUM(AB$2:AB355)</f>
        <v>-113172.97140000056</v>
      </c>
      <c r="AB355" s="44"/>
      <c r="AC355" s="40" t="e">
        <f t="shared" ref="AC355:AC418" si="161">I355/E355*(1-0.0005)</f>
        <v>#DIV/0!</v>
      </c>
      <c r="AD355" s="40" t="e">
        <f t="shared" ref="AD355:AD418" si="162">AC355-F355</f>
        <v>#DIV/0!</v>
      </c>
    </row>
    <row r="356" spans="1:30" x14ac:dyDescent="0.25">
      <c r="A356" s="403"/>
      <c r="B356" s="287"/>
      <c r="C356" s="22"/>
      <c r="D356" s="147"/>
      <c r="E356" s="22"/>
      <c r="F356" s="147">
        <f t="shared" si="142"/>
        <v>12400</v>
      </c>
      <c r="G356" s="288">
        <f t="shared" si="143"/>
        <v>9.1272557580645621</v>
      </c>
      <c r="H356" s="15">
        <f t="shared" si="144"/>
        <v>113177.97140000056</v>
      </c>
      <c r="I356" s="22">
        <f t="shared" si="145"/>
        <v>-113177.97140000056</v>
      </c>
      <c r="J356" s="289">
        <f t="shared" si="146"/>
        <v>-1</v>
      </c>
      <c r="K356" s="22">
        <f t="shared" si="147"/>
        <v>0</v>
      </c>
      <c r="L356" s="22">
        <f t="shared" si="148"/>
        <v>-5</v>
      </c>
      <c r="M356" s="22">
        <f t="shared" si="149"/>
        <v>5</v>
      </c>
      <c r="N356" s="22">
        <f t="shared" si="150"/>
        <v>0</v>
      </c>
      <c r="O356" s="22"/>
      <c r="P356" s="288">
        <f t="shared" si="151"/>
        <v>-9.1272557580645621</v>
      </c>
      <c r="Q356" s="22">
        <f t="shared" si="152"/>
        <v>-5</v>
      </c>
      <c r="R356" s="290"/>
      <c r="S356" s="290">
        <f t="shared" si="153"/>
        <v>-7914.8320000000731</v>
      </c>
      <c r="T356" s="290" t="e">
        <f t="shared" si="154"/>
        <v>#DIV/0!</v>
      </c>
      <c r="U356" s="290" t="e">
        <f t="shared" si="155"/>
        <v>#DIV/0!</v>
      </c>
      <c r="V356" s="22">
        <f t="shared" si="156"/>
        <v>105263.13940000049</v>
      </c>
      <c r="W356" s="288" t="e">
        <f t="shared" si="157"/>
        <v>#DIV/0!</v>
      </c>
      <c r="X356" s="32" t="e">
        <f t="shared" si="158"/>
        <v>#DIV/0!</v>
      </c>
      <c r="Y356" s="32" t="e">
        <f t="shared" si="159"/>
        <v>#DIV/0!</v>
      </c>
      <c r="Z356" s="38" t="e">
        <f t="shared" si="160"/>
        <v>#DIV/0!</v>
      </c>
      <c r="AA356" s="31">
        <f>SUM(L$2:L356)-SUM(AB$2:AB356)</f>
        <v>-113177.97140000056</v>
      </c>
      <c r="AB356" s="44"/>
      <c r="AC356" s="40" t="e">
        <f t="shared" si="161"/>
        <v>#DIV/0!</v>
      </c>
      <c r="AD356" s="40" t="e">
        <f t="shared" si="162"/>
        <v>#DIV/0!</v>
      </c>
    </row>
    <row r="357" spans="1:30" x14ac:dyDescent="0.25">
      <c r="A357" s="403"/>
      <c r="B357" s="287"/>
      <c r="C357" s="22"/>
      <c r="D357" s="147"/>
      <c r="E357" s="22"/>
      <c r="F357" s="147">
        <f t="shared" si="142"/>
        <v>12400</v>
      </c>
      <c r="G357" s="288">
        <f t="shared" si="143"/>
        <v>9.1276589838710134</v>
      </c>
      <c r="H357" s="15">
        <f t="shared" si="144"/>
        <v>113182.97140000056</v>
      </c>
      <c r="I357" s="22">
        <f t="shared" si="145"/>
        <v>-113182.97140000056</v>
      </c>
      <c r="J357" s="289">
        <f t="shared" si="146"/>
        <v>-1</v>
      </c>
      <c r="K357" s="22">
        <f t="shared" si="147"/>
        <v>0</v>
      </c>
      <c r="L357" s="22">
        <f t="shared" si="148"/>
        <v>-5</v>
      </c>
      <c r="M357" s="22">
        <f t="shared" si="149"/>
        <v>5</v>
      </c>
      <c r="N357" s="22">
        <f t="shared" si="150"/>
        <v>0</v>
      </c>
      <c r="O357" s="22"/>
      <c r="P357" s="288">
        <f t="shared" si="151"/>
        <v>-9.1276589838710134</v>
      </c>
      <c r="Q357" s="22">
        <f t="shared" si="152"/>
        <v>-5</v>
      </c>
      <c r="R357" s="290"/>
      <c r="S357" s="290">
        <f t="shared" si="153"/>
        <v>-7919.8320000000731</v>
      </c>
      <c r="T357" s="290" t="e">
        <f t="shared" si="154"/>
        <v>#DIV/0!</v>
      </c>
      <c r="U357" s="290" t="e">
        <f t="shared" si="155"/>
        <v>#DIV/0!</v>
      </c>
      <c r="V357" s="22">
        <f t="shared" si="156"/>
        <v>105263.13940000049</v>
      </c>
      <c r="W357" s="288" t="e">
        <f t="shared" si="157"/>
        <v>#DIV/0!</v>
      </c>
      <c r="X357" s="32" t="e">
        <f t="shared" si="158"/>
        <v>#DIV/0!</v>
      </c>
      <c r="Y357" s="32" t="e">
        <f t="shared" si="159"/>
        <v>#DIV/0!</v>
      </c>
      <c r="Z357" s="38" t="e">
        <f t="shared" si="160"/>
        <v>#DIV/0!</v>
      </c>
      <c r="AA357" s="31">
        <f>SUM(L$2:L357)-SUM(AB$2:AB357)</f>
        <v>-113182.97140000056</v>
      </c>
      <c r="AB357" s="44"/>
      <c r="AC357" s="40" t="e">
        <f t="shared" si="161"/>
        <v>#DIV/0!</v>
      </c>
      <c r="AD357" s="40" t="e">
        <f t="shared" si="162"/>
        <v>#DIV/0!</v>
      </c>
    </row>
    <row r="358" spans="1:30" x14ac:dyDescent="0.25">
      <c r="A358" s="403"/>
      <c r="B358" s="287"/>
      <c r="C358" s="22"/>
      <c r="D358" s="147"/>
      <c r="E358" s="22"/>
      <c r="F358" s="147">
        <f t="shared" si="142"/>
        <v>12400</v>
      </c>
      <c r="G358" s="288">
        <f t="shared" si="143"/>
        <v>9.1280622096774646</v>
      </c>
      <c r="H358" s="15">
        <f t="shared" si="144"/>
        <v>113187.97140000056</v>
      </c>
      <c r="I358" s="22">
        <f t="shared" si="145"/>
        <v>-113187.97140000056</v>
      </c>
      <c r="J358" s="289">
        <f t="shared" si="146"/>
        <v>-1</v>
      </c>
      <c r="K358" s="22">
        <f t="shared" si="147"/>
        <v>0</v>
      </c>
      <c r="L358" s="22">
        <f t="shared" si="148"/>
        <v>-5</v>
      </c>
      <c r="M358" s="22">
        <f t="shared" si="149"/>
        <v>5</v>
      </c>
      <c r="N358" s="22">
        <f t="shared" si="150"/>
        <v>0</v>
      </c>
      <c r="O358" s="22"/>
      <c r="P358" s="288">
        <f t="shared" si="151"/>
        <v>-9.1280622096774646</v>
      </c>
      <c r="Q358" s="22">
        <f t="shared" si="152"/>
        <v>-5</v>
      </c>
      <c r="R358" s="290"/>
      <c r="S358" s="290">
        <f t="shared" si="153"/>
        <v>-7924.8320000000731</v>
      </c>
      <c r="T358" s="290" t="e">
        <f t="shared" si="154"/>
        <v>#DIV/0!</v>
      </c>
      <c r="U358" s="290" t="e">
        <f t="shared" si="155"/>
        <v>#DIV/0!</v>
      </c>
      <c r="V358" s="22">
        <f t="shared" si="156"/>
        <v>105263.13940000049</v>
      </c>
      <c r="W358" s="288" t="e">
        <f t="shared" si="157"/>
        <v>#DIV/0!</v>
      </c>
      <c r="X358" s="32" t="e">
        <f t="shared" si="158"/>
        <v>#DIV/0!</v>
      </c>
      <c r="Y358" s="32" t="e">
        <f t="shared" si="159"/>
        <v>#DIV/0!</v>
      </c>
      <c r="Z358" s="38" t="e">
        <f t="shared" si="160"/>
        <v>#DIV/0!</v>
      </c>
      <c r="AA358" s="31">
        <f>SUM(L$2:L358)-SUM(AB$2:AB358)</f>
        <v>-113187.97140000056</v>
      </c>
      <c r="AB358" s="44"/>
      <c r="AC358" s="40" t="e">
        <f t="shared" si="161"/>
        <v>#DIV/0!</v>
      </c>
      <c r="AD358" s="40" t="e">
        <f t="shared" si="162"/>
        <v>#DIV/0!</v>
      </c>
    </row>
    <row r="359" spans="1:30" x14ac:dyDescent="0.25">
      <c r="A359" s="403"/>
      <c r="B359" s="287"/>
      <c r="C359" s="22"/>
      <c r="D359" s="147"/>
      <c r="E359" s="22"/>
      <c r="F359" s="147">
        <f t="shared" si="142"/>
        <v>12400</v>
      </c>
      <c r="G359" s="288">
        <f t="shared" si="143"/>
        <v>9.1284654354839159</v>
      </c>
      <c r="H359" s="15">
        <f t="shared" si="144"/>
        <v>113192.97140000056</v>
      </c>
      <c r="I359" s="22">
        <f t="shared" si="145"/>
        <v>-113192.97140000056</v>
      </c>
      <c r="J359" s="289">
        <f t="shared" si="146"/>
        <v>-1</v>
      </c>
      <c r="K359" s="22">
        <f t="shared" si="147"/>
        <v>0</v>
      </c>
      <c r="L359" s="22">
        <f t="shared" si="148"/>
        <v>-5</v>
      </c>
      <c r="M359" s="22">
        <f t="shared" si="149"/>
        <v>5</v>
      </c>
      <c r="N359" s="22">
        <f t="shared" si="150"/>
        <v>0</v>
      </c>
      <c r="O359" s="22"/>
      <c r="P359" s="288">
        <f t="shared" si="151"/>
        <v>-9.1284654354839159</v>
      </c>
      <c r="Q359" s="22">
        <f t="shared" si="152"/>
        <v>-5</v>
      </c>
      <c r="R359" s="290"/>
      <c r="S359" s="290">
        <f t="shared" si="153"/>
        <v>-7929.8320000000731</v>
      </c>
      <c r="T359" s="290" t="e">
        <f t="shared" si="154"/>
        <v>#DIV/0!</v>
      </c>
      <c r="U359" s="290" t="e">
        <f t="shared" si="155"/>
        <v>#DIV/0!</v>
      </c>
      <c r="V359" s="22">
        <f t="shared" si="156"/>
        <v>105263.13940000049</v>
      </c>
      <c r="W359" s="288" t="e">
        <f t="shared" si="157"/>
        <v>#DIV/0!</v>
      </c>
      <c r="X359" s="32" t="e">
        <f t="shared" si="158"/>
        <v>#DIV/0!</v>
      </c>
      <c r="Y359" s="32" t="e">
        <f t="shared" si="159"/>
        <v>#DIV/0!</v>
      </c>
      <c r="Z359" s="38" t="e">
        <f t="shared" si="160"/>
        <v>#DIV/0!</v>
      </c>
      <c r="AA359" s="31">
        <f>SUM(L$2:L359)-SUM(AB$2:AB359)</f>
        <v>-113192.97140000056</v>
      </c>
      <c r="AB359" s="44"/>
      <c r="AC359" s="40" t="e">
        <f t="shared" si="161"/>
        <v>#DIV/0!</v>
      </c>
      <c r="AD359" s="40" t="e">
        <f t="shared" si="162"/>
        <v>#DIV/0!</v>
      </c>
    </row>
    <row r="360" spans="1:30" x14ac:dyDescent="0.25">
      <c r="A360" s="403"/>
      <c r="B360" s="287"/>
      <c r="C360" s="22"/>
      <c r="D360" s="147"/>
      <c r="E360" s="22"/>
      <c r="F360" s="147">
        <f t="shared" si="142"/>
        <v>12400</v>
      </c>
      <c r="G360" s="288">
        <f t="shared" si="143"/>
        <v>9.1288686612903671</v>
      </c>
      <c r="H360" s="15">
        <f t="shared" si="144"/>
        <v>113197.97140000056</v>
      </c>
      <c r="I360" s="22">
        <f t="shared" si="145"/>
        <v>-113197.97140000056</v>
      </c>
      <c r="J360" s="289">
        <f t="shared" si="146"/>
        <v>-1</v>
      </c>
      <c r="K360" s="22">
        <f t="shared" si="147"/>
        <v>0</v>
      </c>
      <c r="L360" s="22">
        <f t="shared" si="148"/>
        <v>-5</v>
      </c>
      <c r="M360" s="22">
        <f t="shared" si="149"/>
        <v>5</v>
      </c>
      <c r="N360" s="22">
        <f t="shared" si="150"/>
        <v>0</v>
      </c>
      <c r="O360" s="22"/>
      <c r="P360" s="288">
        <f t="shared" si="151"/>
        <v>-9.1288686612903671</v>
      </c>
      <c r="Q360" s="22">
        <f t="shared" si="152"/>
        <v>-5</v>
      </c>
      <c r="R360" s="290"/>
      <c r="S360" s="290">
        <f t="shared" si="153"/>
        <v>-7934.8320000000731</v>
      </c>
      <c r="T360" s="290" t="e">
        <f t="shared" si="154"/>
        <v>#DIV/0!</v>
      </c>
      <c r="U360" s="290" t="e">
        <f t="shared" si="155"/>
        <v>#DIV/0!</v>
      </c>
      <c r="V360" s="22">
        <f t="shared" si="156"/>
        <v>105263.13940000049</v>
      </c>
      <c r="W360" s="288" t="e">
        <f t="shared" si="157"/>
        <v>#DIV/0!</v>
      </c>
      <c r="X360" s="32" t="e">
        <f t="shared" si="158"/>
        <v>#DIV/0!</v>
      </c>
      <c r="Y360" s="32" t="e">
        <f t="shared" si="159"/>
        <v>#DIV/0!</v>
      </c>
      <c r="Z360" s="38" t="e">
        <f t="shared" si="160"/>
        <v>#DIV/0!</v>
      </c>
      <c r="AA360" s="31">
        <f>SUM(L$2:L360)-SUM(AB$2:AB360)</f>
        <v>-113197.97140000056</v>
      </c>
      <c r="AB360" s="44"/>
      <c r="AC360" s="40" t="e">
        <f t="shared" si="161"/>
        <v>#DIV/0!</v>
      </c>
      <c r="AD360" s="40" t="e">
        <f t="shared" si="162"/>
        <v>#DIV/0!</v>
      </c>
    </row>
    <row r="361" spans="1:30" x14ac:dyDescent="0.25">
      <c r="A361" s="403"/>
      <c r="B361" s="287"/>
      <c r="C361" s="22"/>
      <c r="D361" s="147"/>
      <c r="E361" s="22"/>
      <c r="F361" s="147">
        <f t="shared" si="142"/>
        <v>12400</v>
      </c>
      <c r="G361" s="288">
        <f t="shared" si="143"/>
        <v>9.1292718870968201</v>
      </c>
      <c r="H361" s="15">
        <f t="shared" si="144"/>
        <v>113202.97140000056</v>
      </c>
      <c r="I361" s="22">
        <f t="shared" si="145"/>
        <v>-113202.97140000056</v>
      </c>
      <c r="J361" s="289">
        <f t="shared" si="146"/>
        <v>-1</v>
      </c>
      <c r="K361" s="22">
        <f t="shared" si="147"/>
        <v>0</v>
      </c>
      <c r="L361" s="22">
        <f t="shared" si="148"/>
        <v>-5</v>
      </c>
      <c r="M361" s="22">
        <f t="shared" si="149"/>
        <v>5</v>
      </c>
      <c r="N361" s="22">
        <f t="shared" si="150"/>
        <v>0</v>
      </c>
      <c r="O361" s="22"/>
      <c r="P361" s="288">
        <f t="shared" si="151"/>
        <v>-9.1292718870968201</v>
      </c>
      <c r="Q361" s="22">
        <f t="shared" si="152"/>
        <v>-5</v>
      </c>
      <c r="R361" s="290"/>
      <c r="S361" s="290">
        <f t="shared" si="153"/>
        <v>-7939.8320000000731</v>
      </c>
      <c r="T361" s="290" t="e">
        <f t="shared" si="154"/>
        <v>#DIV/0!</v>
      </c>
      <c r="U361" s="290" t="e">
        <f t="shared" si="155"/>
        <v>#DIV/0!</v>
      </c>
      <c r="V361" s="22">
        <f t="shared" si="156"/>
        <v>105263.13940000049</v>
      </c>
      <c r="W361" s="288" t="e">
        <f t="shared" si="157"/>
        <v>#DIV/0!</v>
      </c>
      <c r="X361" s="32" t="e">
        <f t="shared" si="158"/>
        <v>#DIV/0!</v>
      </c>
      <c r="Y361" s="32" t="e">
        <f t="shared" si="159"/>
        <v>#DIV/0!</v>
      </c>
      <c r="Z361" s="38" t="e">
        <f t="shared" si="160"/>
        <v>#DIV/0!</v>
      </c>
      <c r="AA361" s="31">
        <f>SUM(L$2:L361)-SUM(AB$2:AB361)</f>
        <v>-113202.97140000056</v>
      </c>
      <c r="AB361" s="44"/>
      <c r="AC361" s="40" t="e">
        <f t="shared" si="161"/>
        <v>#DIV/0!</v>
      </c>
      <c r="AD361" s="40" t="e">
        <f t="shared" si="162"/>
        <v>#DIV/0!</v>
      </c>
    </row>
    <row r="362" spans="1:30" x14ac:dyDescent="0.25">
      <c r="A362" s="403"/>
      <c r="B362" s="287"/>
      <c r="C362" s="22"/>
      <c r="D362" s="147"/>
      <c r="E362" s="22"/>
      <c r="F362" s="147">
        <f t="shared" si="142"/>
        <v>12400</v>
      </c>
      <c r="G362" s="288">
        <f t="shared" si="143"/>
        <v>9.1296751129032714</v>
      </c>
      <c r="H362" s="15">
        <f t="shared" si="144"/>
        <v>113207.97140000056</v>
      </c>
      <c r="I362" s="22">
        <f t="shared" si="145"/>
        <v>-113207.97140000056</v>
      </c>
      <c r="J362" s="289">
        <f t="shared" si="146"/>
        <v>-1</v>
      </c>
      <c r="K362" s="22">
        <f t="shared" si="147"/>
        <v>0</v>
      </c>
      <c r="L362" s="22">
        <f t="shared" si="148"/>
        <v>-5</v>
      </c>
      <c r="M362" s="22">
        <f t="shared" si="149"/>
        <v>5</v>
      </c>
      <c r="N362" s="22">
        <f t="shared" si="150"/>
        <v>0</v>
      </c>
      <c r="O362" s="22"/>
      <c r="P362" s="288">
        <f t="shared" si="151"/>
        <v>-9.1296751129032714</v>
      </c>
      <c r="Q362" s="22">
        <f t="shared" si="152"/>
        <v>-5</v>
      </c>
      <c r="R362" s="290"/>
      <c r="S362" s="290">
        <f t="shared" si="153"/>
        <v>-7944.8320000000731</v>
      </c>
      <c r="T362" s="290" t="e">
        <f t="shared" si="154"/>
        <v>#DIV/0!</v>
      </c>
      <c r="U362" s="290" t="e">
        <f t="shared" si="155"/>
        <v>#DIV/0!</v>
      </c>
      <c r="V362" s="22">
        <f t="shared" si="156"/>
        <v>105263.13940000049</v>
      </c>
      <c r="W362" s="288" t="e">
        <f t="shared" si="157"/>
        <v>#DIV/0!</v>
      </c>
      <c r="X362" s="32" t="e">
        <f t="shared" si="158"/>
        <v>#DIV/0!</v>
      </c>
      <c r="Y362" s="32" t="e">
        <f t="shared" si="159"/>
        <v>#DIV/0!</v>
      </c>
      <c r="Z362" s="38" t="e">
        <f t="shared" si="160"/>
        <v>#DIV/0!</v>
      </c>
      <c r="AA362" s="31">
        <f>SUM(L$2:L362)-SUM(AB$2:AB362)</f>
        <v>-113207.97140000056</v>
      </c>
      <c r="AB362" s="44"/>
      <c r="AC362" s="40" t="e">
        <f t="shared" si="161"/>
        <v>#DIV/0!</v>
      </c>
      <c r="AD362" s="40" t="e">
        <f t="shared" si="162"/>
        <v>#DIV/0!</v>
      </c>
    </row>
    <row r="363" spans="1:30" x14ac:dyDescent="0.25">
      <c r="A363" s="403"/>
      <c r="B363" s="287"/>
      <c r="C363" s="22"/>
      <c r="D363" s="147"/>
      <c r="E363" s="22"/>
      <c r="F363" s="147">
        <f t="shared" si="142"/>
        <v>12400</v>
      </c>
      <c r="G363" s="288">
        <f t="shared" si="143"/>
        <v>9.1300783387097226</v>
      </c>
      <c r="H363" s="15">
        <f t="shared" si="144"/>
        <v>113212.97140000056</v>
      </c>
      <c r="I363" s="22">
        <f t="shared" si="145"/>
        <v>-113212.97140000056</v>
      </c>
      <c r="J363" s="289">
        <f t="shared" si="146"/>
        <v>-1</v>
      </c>
      <c r="K363" s="22">
        <f t="shared" si="147"/>
        <v>0</v>
      </c>
      <c r="L363" s="22">
        <f t="shared" si="148"/>
        <v>-5</v>
      </c>
      <c r="M363" s="22">
        <f t="shared" si="149"/>
        <v>5</v>
      </c>
      <c r="N363" s="22">
        <f t="shared" si="150"/>
        <v>0</v>
      </c>
      <c r="O363" s="22"/>
      <c r="P363" s="288">
        <f t="shared" si="151"/>
        <v>-9.1300783387097226</v>
      </c>
      <c r="Q363" s="22">
        <f t="shared" si="152"/>
        <v>-5</v>
      </c>
      <c r="R363" s="290"/>
      <c r="S363" s="290">
        <f t="shared" si="153"/>
        <v>-7949.8320000000731</v>
      </c>
      <c r="T363" s="290" t="e">
        <f t="shared" si="154"/>
        <v>#DIV/0!</v>
      </c>
      <c r="U363" s="290" t="e">
        <f t="shared" si="155"/>
        <v>#DIV/0!</v>
      </c>
      <c r="V363" s="22">
        <f t="shared" si="156"/>
        <v>105263.13940000049</v>
      </c>
      <c r="W363" s="288" t="e">
        <f t="shared" si="157"/>
        <v>#DIV/0!</v>
      </c>
      <c r="X363" s="32" t="e">
        <f t="shared" si="158"/>
        <v>#DIV/0!</v>
      </c>
      <c r="Y363" s="32" t="e">
        <f t="shared" si="159"/>
        <v>#DIV/0!</v>
      </c>
      <c r="Z363" s="38" t="e">
        <f t="shared" si="160"/>
        <v>#DIV/0!</v>
      </c>
      <c r="AA363" s="31">
        <f>SUM(L$2:L363)-SUM(AB$2:AB363)</f>
        <v>-113212.97140000056</v>
      </c>
      <c r="AB363" s="44"/>
      <c r="AC363" s="40" t="e">
        <f t="shared" si="161"/>
        <v>#DIV/0!</v>
      </c>
      <c r="AD363" s="40" t="e">
        <f t="shared" si="162"/>
        <v>#DIV/0!</v>
      </c>
    </row>
    <row r="364" spans="1:30" x14ac:dyDescent="0.25">
      <c r="A364" s="403"/>
      <c r="B364" s="287"/>
      <c r="C364" s="22"/>
      <c r="D364" s="147"/>
      <c r="E364" s="22"/>
      <c r="F364" s="147">
        <f t="shared" si="142"/>
        <v>12400</v>
      </c>
      <c r="G364" s="288">
        <f t="shared" si="143"/>
        <v>9.1304815645161739</v>
      </c>
      <c r="H364" s="15">
        <f t="shared" si="144"/>
        <v>113217.97140000056</v>
      </c>
      <c r="I364" s="22">
        <f t="shared" si="145"/>
        <v>-113217.97140000056</v>
      </c>
      <c r="J364" s="289">
        <f t="shared" si="146"/>
        <v>-1</v>
      </c>
      <c r="K364" s="22">
        <f t="shared" si="147"/>
        <v>0</v>
      </c>
      <c r="L364" s="22">
        <f t="shared" si="148"/>
        <v>-5</v>
      </c>
      <c r="M364" s="22">
        <f t="shared" si="149"/>
        <v>5</v>
      </c>
      <c r="N364" s="22">
        <f t="shared" si="150"/>
        <v>0</v>
      </c>
      <c r="O364" s="22"/>
      <c r="P364" s="288">
        <f t="shared" si="151"/>
        <v>-9.1304815645161739</v>
      </c>
      <c r="Q364" s="22">
        <f t="shared" si="152"/>
        <v>-5</v>
      </c>
      <c r="R364" s="290"/>
      <c r="S364" s="290">
        <f t="shared" si="153"/>
        <v>-7954.8320000000731</v>
      </c>
      <c r="T364" s="290" t="e">
        <f t="shared" si="154"/>
        <v>#DIV/0!</v>
      </c>
      <c r="U364" s="290" t="e">
        <f t="shared" si="155"/>
        <v>#DIV/0!</v>
      </c>
      <c r="V364" s="22">
        <f t="shared" si="156"/>
        <v>105263.13940000049</v>
      </c>
      <c r="W364" s="288" t="e">
        <f t="shared" si="157"/>
        <v>#DIV/0!</v>
      </c>
      <c r="X364" s="32" t="e">
        <f t="shared" si="158"/>
        <v>#DIV/0!</v>
      </c>
      <c r="Y364" s="32" t="e">
        <f t="shared" si="159"/>
        <v>#DIV/0!</v>
      </c>
      <c r="Z364" s="38" t="e">
        <f t="shared" si="160"/>
        <v>#DIV/0!</v>
      </c>
      <c r="AA364" s="31">
        <f>SUM(L$2:L364)-SUM(AB$2:AB364)</f>
        <v>-113217.97140000056</v>
      </c>
      <c r="AB364" s="44"/>
      <c r="AC364" s="40" t="e">
        <f t="shared" si="161"/>
        <v>#DIV/0!</v>
      </c>
      <c r="AD364" s="40" t="e">
        <f t="shared" si="162"/>
        <v>#DIV/0!</v>
      </c>
    </row>
    <row r="365" spans="1:30" x14ac:dyDescent="0.25">
      <c r="A365" s="403"/>
      <c r="B365" s="287"/>
      <c r="C365" s="22"/>
      <c r="D365" s="147"/>
      <c r="E365" s="22"/>
      <c r="F365" s="147">
        <f t="shared" si="142"/>
        <v>12400</v>
      </c>
      <c r="G365" s="288">
        <f t="shared" si="143"/>
        <v>9.1308847903226251</v>
      </c>
      <c r="H365" s="15">
        <f t="shared" si="144"/>
        <v>113222.97140000056</v>
      </c>
      <c r="I365" s="22">
        <f t="shared" si="145"/>
        <v>-113222.97140000056</v>
      </c>
      <c r="J365" s="289">
        <f t="shared" si="146"/>
        <v>-1</v>
      </c>
      <c r="K365" s="22">
        <f t="shared" si="147"/>
        <v>0</v>
      </c>
      <c r="L365" s="22">
        <f t="shared" si="148"/>
        <v>-5</v>
      </c>
      <c r="M365" s="22">
        <f t="shared" si="149"/>
        <v>5</v>
      </c>
      <c r="N365" s="22">
        <f t="shared" si="150"/>
        <v>0</v>
      </c>
      <c r="O365" s="22"/>
      <c r="P365" s="288">
        <f t="shared" si="151"/>
        <v>-9.1308847903226251</v>
      </c>
      <c r="Q365" s="22">
        <f t="shared" si="152"/>
        <v>-5</v>
      </c>
      <c r="R365" s="290"/>
      <c r="S365" s="290">
        <f t="shared" si="153"/>
        <v>-7959.8320000000731</v>
      </c>
      <c r="T365" s="290" t="e">
        <f t="shared" si="154"/>
        <v>#DIV/0!</v>
      </c>
      <c r="U365" s="290" t="e">
        <f t="shared" si="155"/>
        <v>#DIV/0!</v>
      </c>
      <c r="V365" s="22">
        <f t="shared" si="156"/>
        <v>105263.13940000049</v>
      </c>
      <c r="W365" s="288" t="e">
        <f t="shared" si="157"/>
        <v>#DIV/0!</v>
      </c>
      <c r="X365" s="32" t="e">
        <f t="shared" si="158"/>
        <v>#DIV/0!</v>
      </c>
      <c r="Y365" s="32" t="e">
        <f t="shared" si="159"/>
        <v>#DIV/0!</v>
      </c>
      <c r="Z365" s="38" t="e">
        <f t="shared" si="160"/>
        <v>#DIV/0!</v>
      </c>
      <c r="AA365" s="31">
        <f>SUM(L$2:L365)-SUM(AB$2:AB365)</f>
        <v>-113222.97140000056</v>
      </c>
      <c r="AB365" s="44"/>
      <c r="AC365" s="40" t="e">
        <f t="shared" si="161"/>
        <v>#DIV/0!</v>
      </c>
      <c r="AD365" s="40" t="e">
        <f t="shared" si="162"/>
        <v>#DIV/0!</v>
      </c>
    </row>
    <row r="366" spans="1:30" x14ac:dyDescent="0.25">
      <c r="A366" s="403"/>
      <c r="B366" s="287"/>
      <c r="C366" s="22"/>
      <c r="D366" s="147"/>
      <c r="E366" s="22"/>
      <c r="F366" s="147">
        <f t="shared" si="142"/>
        <v>12400</v>
      </c>
      <c r="G366" s="288">
        <f t="shared" si="143"/>
        <v>9.1312880161290781</v>
      </c>
      <c r="H366" s="15">
        <f t="shared" si="144"/>
        <v>113227.97140000056</v>
      </c>
      <c r="I366" s="22">
        <f t="shared" si="145"/>
        <v>-113227.97140000056</v>
      </c>
      <c r="J366" s="289">
        <f t="shared" si="146"/>
        <v>-1</v>
      </c>
      <c r="K366" s="22">
        <f t="shared" si="147"/>
        <v>0</v>
      </c>
      <c r="L366" s="22">
        <f t="shared" si="148"/>
        <v>-5</v>
      </c>
      <c r="M366" s="22">
        <f t="shared" si="149"/>
        <v>5</v>
      </c>
      <c r="N366" s="22">
        <f t="shared" si="150"/>
        <v>0</v>
      </c>
      <c r="O366" s="22"/>
      <c r="P366" s="288">
        <f t="shared" si="151"/>
        <v>-9.1312880161290781</v>
      </c>
      <c r="Q366" s="22">
        <f t="shared" si="152"/>
        <v>-5</v>
      </c>
      <c r="R366" s="290"/>
      <c r="S366" s="290">
        <f t="shared" si="153"/>
        <v>-7964.8320000000731</v>
      </c>
      <c r="T366" s="290" t="e">
        <f t="shared" si="154"/>
        <v>#DIV/0!</v>
      </c>
      <c r="U366" s="290" t="e">
        <f t="shared" si="155"/>
        <v>#DIV/0!</v>
      </c>
      <c r="V366" s="22">
        <f t="shared" si="156"/>
        <v>105263.13940000049</v>
      </c>
      <c r="W366" s="288" t="e">
        <f t="shared" si="157"/>
        <v>#DIV/0!</v>
      </c>
      <c r="X366" s="32" t="e">
        <f t="shared" si="158"/>
        <v>#DIV/0!</v>
      </c>
      <c r="Y366" s="32" t="e">
        <f t="shared" si="159"/>
        <v>#DIV/0!</v>
      </c>
      <c r="Z366" s="38" t="e">
        <f t="shared" si="160"/>
        <v>#DIV/0!</v>
      </c>
      <c r="AA366" s="31">
        <f>SUM(L$2:L366)-SUM(AB$2:AB366)</f>
        <v>-113227.97140000056</v>
      </c>
      <c r="AB366" s="44"/>
      <c r="AC366" s="40" t="e">
        <f t="shared" si="161"/>
        <v>#DIV/0!</v>
      </c>
      <c r="AD366" s="40" t="e">
        <f t="shared" si="162"/>
        <v>#DIV/0!</v>
      </c>
    </row>
    <row r="367" spans="1:30" x14ac:dyDescent="0.25">
      <c r="A367" s="403"/>
      <c r="B367" s="287"/>
      <c r="C367" s="22"/>
      <c r="D367" s="147"/>
      <c r="E367" s="22"/>
      <c r="F367" s="147">
        <f t="shared" si="142"/>
        <v>12400</v>
      </c>
      <c r="G367" s="288">
        <f t="shared" si="143"/>
        <v>9.1316912419355294</v>
      </c>
      <c r="H367" s="15">
        <f t="shared" si="144"/>
        <v>113232.97140000056</v>
      </c>
      <c r="I367" s="22">
        <f t="shared" si="145"/>
        <v>-113232.97140000056</v>
      </c>
      <c r="J367" s="289">
        <f t="shared" si="146"/>
        <v>-1</v>
      </c>
      <c r="K367" s="22">
        <f t="shared" si="147"/>
        <v>0</v>
      </c>
      <c r="L367" s="22">
        <f t="shared" si="148"/>
        <v>-5</v>
      </c>
      <c r="M367" s="22">
        <f t="shared" si="149"/>
        <v>5</v>
      </c>
      <c r="N367" s="22">
        <f t="shared" si="150"/>
        <v>0</v>
      </c>
      <c r="O367" s="22"/>
      <c r="P367" s="288">
        <f t="shared" si="151"/>
        <v>-9.1316912419355294</v>
      </c>
      <c r="Q367" s="22">
        <f t="shared" si="152"/>
        <v>-5</v>
      </c>
      <c r="R367" s="290"/>
      <c r="S367" s="290">
        <f t="shared" si="153"/>
        <v>-7969.8320000000731</v>
      </c>
      <c r="T367" s="290" t="e">
        <f t="shared" si="154"/>
        <v>#DIV/0!</v>
      </c>
      <c r="U367" s="290" t="e">
        <f t="shared" si="155"/>
        <v>#DIV/0!</v>
      </c>
      <c r="V367" s="22">
        <f t="shared" si="156"/>
        <v>105263.13940000049</v>
      </c>
      <c r="W367" s="288" t="e">
        <f t="shared" si="157"/>
        <v>#DIV/0!</v>
      </c>
      <c r="X367" s="32" t="e">
        <f t="shared" si="158"/>
        <v>#DIV/0!</v>
      </c>
      <c r="Y367" s="32" t="e">
        <f t="shared" si="159"/>
        <v>#DIV/0!</v>
      </c>
      <c r="Z367" s="38" t="e">
        <f t="shared" si="160"/>
        <v>#DIV/0!</v>
      </c>
      <c r="AA367" s="31">
        <f>SUM(L$2:L367)-SUM(AB$2:AB367)</f>
        <v>-113232.97140000056</v>
      </c>
      <c r="AB367" s="44"/>
      <c r="AC367" s="40" t="e">
        <f t="shared" si="161"/>
        <v>#DIV/0!</v>
      </c>
      <c r="AD367" s="40" t="e">
        <f t="shared" si="162"/>
        <v>#DIV/0!</v>
      </c>
    </row>
    <row r="368" spans="1:30" x14ac:dyDescent="0.25">
      <c r="A368" s="403"/>
      <c r="B368" s="287"/>
      <c r="C368" s="22"/>
      <c r="D368" s="147"/>
      <c r="E368" s="22"/>
      <c r="F368" s="147">
        <f t="shared" si="142"/>
        <v>12400</v>
      </c>
      <c r="G368" s="288">
        <f t="shared" si="143"/>
        <v>9.1320944677419806</v>
      </c>
      <c r="H368" s="15">
        <f t="shared" si="144"/>
        <v>113237.97140000056</v>
      </c>
      <c r="I368" s="22">
        <f t="shared" si="145"/>
        <v>-113237.97140000056</v>
      </c>
      <c r="J368" s="289">
        <f t="shared" si="146"/>
        <v>-1</v>
      </c>
      <c r="K368" s="22">
        <f t="shared" si="147"/>
        <v>0</v>
      </c>
      <c r="L368" s="22">
        <f t="shared" si="148"/>
        <v>-5</v>
      </c>
      <c r="M368" s="22">
        <f t="shared" si="149"/>
        <v>5</v>
      </c>
      <c r="N368" s="22">
        <f t="shared" si="150"/>
        <v>0</v>
      </c>
      <c r="O368" s="22"/>
      <c r="P368" s="288">
        <f t="shared" si="151"/>
        <v>-9.1320944677419806</v>
      </c>
      <c r="Q368" s="22">
        <f t="shared" si="152"/>
        <v>-5</v>
      </c>
      <c r="R368" s="290"/>
      <c r="S368" s="290">
        <f t="shared" si="153"/>
        <v>-7974.8320000000731</v>
      </c>
      <c r="T368" s="290" t="e">
        <f t="shared" si="154"/>
        <v>#DIV/0!</v>
      </c>
      <c r="U368" s="290" t="e">
        <f t="shared" si="155"/>
        <v>#DIV/0!</v>
      </c>
      <c r="V368" s="22">
        <f t="shared" si="156"/>
        <v>105263.13940000049</v>
      </c>
      <c r="W368" s="288" t="e">
        <f t="shared" si="157"/>
        <v>#DIV/0!</v>
      </c>
      <c r="X368" s="32" t="e">
        <f t="shared" si="158"/>
        <v>#DIV/0!</v>
      </c>
      <c r="Y368" s="32" t="e">
        <f t="shared" si="159"/>
        <v>#DIV/0!</v>
      </c>
      <c r="Z368" s="38" t="e">
        <f t="shared" si="160"/>
        <v>#DIV/0!</v>
      </c>
      <c r="AA368" s="31">
        <f>SUM(L$2:L368)-SUM(AB$2:AB368)</f>
        <v>-113237.97140000056</v>
      </c>
      <c r="AB368" s="44"/>
      <c r="AC368" s="40" t="e">
        <f t="shared" si="161"/>
        <v>#DIV/0!</v>
      </c>
      <c r="AD368" s="40" t="e">
        <f t="shared" si="162"/>
        <v>#DIV/0!</v>
      </c>
    </row>
    <row r="369" spans="1:30" x14ac:dyDescent="0.25">
      <c r="A369" s="403"/>
      <c r="B369" s="287"/>
      <c r="C369" s="22"/>
      <c r="D369" s="147"/>
      <c r="E369" s="22"/>
      <c r="F369" s="147">
        <f t="shared" si="142"/>
        <v>12400</v>
      </c>
      <c r="G369" s="288">
        <f t="shared" si="143"/>
        <v>9.1324976935484319</v>
      </c>
      <c r="H369" s="15">
        <f t="shared" si="144"/>
        <v>113242.97140000056</v>
      </c>
      <c r="I369" s="22">
        <f t="shared" si="145"/>
        <v>-113242.97140000056</v>
      </c>
      <c r="J369" s="289">
        <f t="shared" si="146"/>
        <v>-1</v>
      </c>
      <c r="K369" s="22">
        <f t="shared" si="147"/>
        <v>0</v>
      </c>
      <c r="L369" s="22">
        <f t="shared" si="148"/>
        <v>-5</v>
      </c>
      <c r="M369" s="22">
        <f t="shared" si="149"/>
        <v>5</v>
      </c>
      <c r="N369" s="22">
        <f t="shared" si="150"/>
        <v>0</v>
      </c>
      <c r="O369" s="22"/>
      <c r="P369" s="288">
        <f t="shared" si="151"/>
        <v>-9.1324976935484319</v>
      </c>
      <c r="Q369" s="22">
        <f t="shared" si="152"/>
        <v>-5</v>
      </c>
      <c r="R369" s="290"/>
      <c r="S369" s="290">
        <f t="shared" si="153"/>
        <v>-7979.8320000000731</v>
      </c>
      <c r="T369" s="290" t="e">
        <f t="shared" si="154"/>
        <v>#DIV/0!</v>
      </c>
      <c r="U369" s="290" t="e">
        <f t="shared" si="155"/>
        <v>#DIV/0!</v>
      </c>
      <c r="V369" s="22">
        <f t="shared" si="156"/>
        <v>105263.13940000049</v>
      </c>
      <c r="W369" s="288" t="e">
        <f t="shared" si="157"/>
        <v>#DIV/0!</v>
      </c>
      <c r="X369" s="32" t="e">
        <f t="shared" si="158"/>
        <v>#DIV/0!</v>
      </c>
      <c r="Y369" s="32" t="e">
        <f t="shared" si="159"/>
        <v>#DIV/0!</v>
      </c>
      <c r="Z369" s="38" t="e">
        <f t="shared" si="160"/>
        <v>#DIV/0!</v>
      </c>
      <c r="AA369" s="31">
        <f>SUM(L$2:L369)-SUM(AB$2:AB369)</f>
        <v>-113242.97140000056</v>
      </c>
      <c r="AB369" s="44"/>
      <c r="AC369" s="40" t="e">
        <f t="shared" si="161"/>
        <v>#DIV/0!</v>
      </c>
      <c r="AD369" s="40" t="e">
        <f t="shared" si="162"/>
        <v>#DIV/0!</v>
      </c>
    </row>
    <row r="370" spans="1:30" x14ac:dyDescent="0.25">
      <c r="A370" s="403"/>
      <c r="B370" s="287"/>
      <c r="C370" s="22"/>
      <c r="D370" s="147"/>
      <c r="E370" s="22"/>
      <c r="F370" s="147">
        <f t="shared" si="142"/>
        <v>12400</v>
      </c>
      <c r="G370" s="288">
        <f t="shared" si="143"/>
        <v>9.1329009193548849</v>
      </c>
      <c r="H370" s="15">
        <f t="shared" si="144"/>
        <v>113247.97140000056</v>
      </c>
      <c r="I370" s="22">
        <f t="shared" si="145"/>
        <v>-113247.97140000056</v>
      </c>
      <c r="J370" s="289">
        <f t="shared" si="146"/>
        <v>-1</v>
      </c>
      <c r="K370" s="22">
        <f t="shared" si="147"/>
        <v>0</v>
      </c>
      <c r="L370" s="22">
        <f t="shared" si="148"/>
        <v>-5</v>
      </c>
      <c r="M370" s="22">
        <f t="shared" si="149"/>
        <v>5</v>
      </c>
      <c r="N370" s="22">
        <f t="shared" si="150"/>
        <v>0</v>
      </c>
      <c r="O370" s="22"/>
      <c r="P370" s="288">
        <f t="shared" si="151"/>
        <v>-9.1329009193548849</v>
      </c>
      <c r="Q370" s="22">
        <f t="shared" si="152"/>
        <v>-5</v>
      </c>
      <c r="R370" s="290"/>
      <c r="S370" s="290">
        <f t="shared" si="153"/>
        <v>-7984.8320000000731</v>
      </c>
      <c r="T370" s="290" t="e">
        <f t="shared" si="154"/>
        <v>#DIV/0!</v>
      </c>
      <c r="U370" s="290" t="e">
        <f t="shared" si="155"/>
        <v>#DIV/0!</v>
      </c>
      <c r="V370" s="22">
        <f t="shared" si="156"/>
        <v>105263.13940000049</v>
      </c>
      <c r="W370" s="288" t="e">
        <f t="shared" si="157"/>
        <v>#DIV/0!</v>
      </c>
      <c r="X370" s="32" t="e">
        <f t="shared" si="158"/>
        <v>#DIV/0!</v>
      </c>
      <c r="Y370" s="32" t="e">
        <f t="shared" si="159"/>
        <v>#DIV/0!</v>
      </c>
      <c r="Z370" s="38" t="e">
        <f t="shared" si="160"/>
        <v>#DIV/0!</v>
      </c>
      <c r="AA370" s="31">
        <f>SUM(L$2:L370)-SUM(AB$2:AB370)</f>
        <v>-113247.97140000056</v>
      </c>
      <c r="AB370" s="44"/>
      <c r="AC370" s="40" t="e">
        <f t="shared" si="161"/>
        <v>#DIV/0!</v>
      </c>
      <c r="AD370" s="40" t="e">
        <f t="shared" si="162"/>
        <v>#DIV/0!</v>
      </c>
    </row>
    <row r="371" spans="1:30" x14ac:dyDescent="0.25">
      <c r="A371" s="403"/>
      <c r="B371" s="287"/>
      <c r="C371" s="22"/>
      <c r="D371" s="147"/>
      <c r="E371" s="22"/>
      <c r="F371" s="147">
        <f t="shared" si="142"/>
        <v>12400</v>
      </c>
      <c r="G371" s="288">
        <f t="shared" si="143"/>
        <v>9.1333041451613362</v>
      </c>
      <c r="H371" s="15">
        <f t="shared" si="144"/>
        <v>113252.97140000056</v>
      </c>
      <c r="I371" s="22">
        <f t="shared" si="145"/>
        <v>-113252.97140000056</v>
      </c>
      <c r="J371" s="289">
        <f t="shared" si="146"/>
        <v>-1</v>
      </c>
      <c r="K371" s="22">
        <f t="shared" si="147"/>
        <v>0</v>
      </c>
      <c r="L371" s="22">
        <f t="shared" si="148"/>
        <v>-5</v>
      </c>
      <c r="M371" s="22">
        <f t="shared" si="149"/>
        <v>5</v>
      </c>
      <c r="N371" s="22">
        <f t="shared" si="150"/>
        <v>0</v>
      </c>
      <c r="O371" s="22"/>
      <c r="P371" s="288">
        <f t="shared" si="151"/>
        <v>-9.1333041451613362</v>
      </c>
      <c r="Q371" s="22">
        <f t="shared" si="152"/>
        <v>-5</v>
      </c>
      <c r="R371" s="290"/>
      <c r="S371" s="290">
        <f t="shared" si="153"/>
        <v>-7989.8320000000731</v>
      </c>
      <c r="T371" s="290" t="e">
        <f t="shared" si="154"/>
        <v>#DIV/0!</v>
      </c>
      <c r="U371" s="290" t="e">
        <f t="shared" si="155"/>
        <v>#DIV/0!</v>
      </c>
      <c r="V371" s="22">
        <f t="shared" si="156"/>
        <v>105263.13940000049</v>
      </c>
      <c r="W371" s="288" t="e">
        <f t="shared" si="157"/>
        <v>#DIV/0!</v>
      </c>
      <c r="X371" s="32" t="e">
        <f t="shared" si="158"/>
        <v>#DIV/0!</v>
      </c>
      <c r="Y371" s="32" t="e">
        <f t="shared" si="159"/>
        <v>#DIV/0!</v>
      </c>
      <c r="Z371" s="38" t="e">
        <f t="shared" si="160"/>
        <v>#DIV/0!</v>
      </c>
      <c r="AA371" s="31">
        <f>SUM(L$2:L371)-SUM(AB$2:AB371)</f>
        <v>-113252.97140000056</v>
      </c>
      <c r="AB371" s="44"/>
      <c r="AC371" s="40" t="e">
        <f t="shared" si="161"/>
        <v>#DIV/0!</v>
      </c>
      <c r="AD371" s="40" t="e">
        <f t="shared" si="162"/>
        <v>#DIV/0!</v>
      </c>
    </row>
    <row r="372" spans="1:30" x14ac:dyDescent="0.25">
      <c r="A372" s="403"/>
      <c r="B372" s="287"/>
      <c r="C372" s="22"/>
      <c r="D372" s="147"/>
      <c r="E372" s="22"/>
      <c r="F372" s="147">
        <f t="shared" si="142"/>
        <v>12400</v>
      </c>
      <c r="G372" s="288">
        <f t="shared" si="143"/>
        <v>9.1337073709677874</v>
      </c>
      <c r="H372" s="15">
        <f t="shared" si="144"/>
        <v>113257.97140000056</v>
      </c>
      <c r="I372" s="22">
        <f t="shared" si="145"/>
        <v>-113257.97140000056</v>
      </c>
      <c r="J372" s="289">
        <f t="shared" si="146"/>
        <v>-1</v>
      </c>
      <c r="K372" s="22">
        <f t="shared" si="147"/>
        <v>0</v>
      </c>
      <c r="L372" s="22">
        <f t="shared" si="148"/>
        <v>-5</v>
      </c>
      <c r="M372" s="22">
        <f t="shared" si="149"/>
        <v>5</v>
      </c>
      <c r="N372" s="22">
        <f t="shared" si="150"/>
        <v>0</v>
      </c>
      <c r="O372" s="22"/>
      <c r="P372" s="288">
        <f t="shared" si="151"/>
        <v>-9.1337073709677874</v>
      </c>
      <c r="Q372" s="22">
        <f t="shared" si="152"/>
        <v>-5</v>
      </c>
      <c r="R372" s="290"/>
      <c r="S372" s="290">
        <f t="shared" si="153"/>
        <v>-7994.8320000000731</v>
      </c>
      <c r="T372" s="290" t="e">
        <f t="shared" si="154"/>
        <v>#DIV/0!</v>
      </c>
      <c r="U372" s="290" t="e">
        <f t="shared" si="155"/>
        <v>#DIV/0!</v>
      </c>
      <c r="V372" s="22">
        <f t="shared" si="156"/>
        <v>105263.13940000049</v>
      </c>
      <c r="W372" s="288" t="e">
        <f t="shared" si="157"/>
        <v>#DIV/0!</v>
      </c>
      <c r="X372" s="32" t="e">
        <f t="shared" si="158"/>
        <v>#DIV/0!</v>
      </c>
      <c r="Y372" s="32" t="e">
        <f t="shared" si="159"/>
        <v>#DIV/0!</v>
      </c>
      <c r="Z372" s="38" t="e">
        <f t="shared" si="160"/>
        <v>#DIV/0!</v>
      </c>
      <c r="AA372" s="31">
        <f>SUM(L$2:L372)-SUM(AB$2:AB372)</f>
        <v>-113257.97140000056</v>
      </c>
      <c r="AB372" s="44"/>
      <c r="AC372" s="40" t="e">
        <f t="shared" si="161"/>
        <v>#DIV/0!</v>
      </c>
      <c r="AD372" s="40" t="e">
        <f t="shared" si="162"/>
        <v>#DIV/0!</v>
      </c>
    </row>
    <row r="373" spans="1:30" x14ac:dyDescent="0.25">
      <c r="A373" s="403"/>
      <c r="B373" s="287"/>
      <c r="C373" s="22"/>
      <c r="D373" s="147"/>
      <c r="E373" s="22"/>
      <c r="F373" s="147">
        <f t="shared" si="142"/>
        <v>12400</v>
      </c>
      <c r="G373" s="288">
        <f t="shared" si="143"/>
        <v>9.1341105967742386</v>
      </c>
      <c r="H373" s="15">
        <f t="shared" si="144"/>
        <v>113262.97140000056</v>
      </c>
      <c r="I373" s="22">
        <f t="shared" si="145"/>
        <v>-113262.97140000056</v>
      </c>
      <c r="J373" s="289">
        <f t="shared" si="146"/>
        <v>-1</v>
      </c>
      <c r="K373" s="22">
        <f t="shared" si="147"/>
        <v>0</v>
      </c>
      <c r="L373" s="22">
        <f t="shared" si="148"/>
        <v>-5</v>
      </c>
      <c r="M373" s="22">
        <f t="shared" si="149"/>
        <v>5</v>
      </c>
      <c r="N373" s="22">
        <f t="shared" si="150"/>
        <v>0</v>
      </c>
      <c r="O373" s="22"/>
      <c r="P373" s="288">
        <f t="shared" si="151"/>
        <v>-9.1341105967742386</v>
      </c>
      <c r="Q373" s="22">
        <f t="shared" si="152"/>
        <v>-5</v>
      </c>
      <c r="R373" s="290"/>
      <c r="S373" s="290">
        <f t="shared" si="153"/>
        <v>-7999.8320000000731</v>
      </c>
      <c r="T373" s="290" t="e">
        <f t="shared" si="154"/>
        <v>#DIV/0!</v>
      </c>
      <c r="U373" s="290" t="e">
        <f t="shared" si="155"/>
        <v>#DIV/0!</v>
      </c>
      <c r="V373" s="22">
        <f t="shared" si="156"/>
        <v>105263.13940000049</v>
      </c>
      <c r="W373" s="288" t="e">
        <f t="shared" si="157"/>
        <v>#DIV/0!</v>
      </c>
      <c r="X373" s="32" t="e">
        <f t="shared" si="158"/>
        <v>#DIV/0!</v>
      </c>
      <c r="Y373" s="32" t="e">
        <f t="shared" si="159"/>
        <v>#DIV/0!</v>
      </c>
      <c r="Z373" s="38" t="e">
        <f t="shared" si="160"/>
        <v>#DIV/0!</v>
      </c>
      <c r="AA373" s="31">
        <f>SUM(L$2:L373)-SUM(AB$2:AB373)</f>
        <v>-113262.97140000056</v>
      </c>
      <c r="AB373" s="44"/>
      <c r="AC373" s="40" t="e">
        <f t="shared" si="161"/>
        <v>#DIV/0!</v>
      </c>
      <c r="AD373" s="40" t="e">
        <f t="shared" si="162"/>
        <v>#DIV/0!</v>
      </c>
    </row>
    <row r="374" spans="1:30" x14ac:dyDescent="0.25">
      <c r="A374" s="403"/>
      <c r="B374" s="287"/>
      <c r="C374" s="22"/>
      <c r="D374" s="147"/>
      <c r="E374" s="22"/>
      <c r="F374" s="147">
        <f t="shared" si="142"/>
        <v>12400</v>
      </c>
      <c r="G374" s="288">
        <f t="shared" si="143"/>
        <v>9.1345138225806899</v>
      </c>
      <c r="H374" s="15">
        <f t="shared" si="144"/>
        <v>113267.97140000056</v>
      </c>
      <c r="I374" s="22">
        <f t="shared" si="145"/>
        <v>-113267.97140000056</v>
      </c>
      <c r="J374" s="289">
        <f t="shared" si="146"/>
        <v>-1</v>
      </c>
      <c r="K374" s="22">
        <f t="shared" si="147"/>
        <v>0</v>
      </c>
      <c r="L374" s="22">
        <f t="shared" si="148"/>
        <v>-5</v>
      </c>
      <c r="M374" s="22">
        <f t="shared" si="149"/>
        <v>5</v>
      </c>
      <c r="N374" s="22">
        <f t="shared" si="150"/>
        <v>0</v>
      </c>
      <c r="O374" s="22"/>
      <c r="P374" s="288">
        <f t="shared" si="151"/>
        <v>-9.1345138225806899</v>
      </c>
      <c r="Q374" s="22">
        <f t="shared" si="152"/>
        <v>-5</v>
      </c>
      <c r="R374" s="290"/>
      <c r="S374" s="290">
        <f t="shared" si="153"/>
        <v>-8004.8320000000731</v>
      </c>
      <c r="T374" s="290" t="e">
        <f t="shared" si="154"/>
        <v>#DIV/0!</v>
      </c>
      <c r="U374" s="290" t="e">
        <f t="shared" si="155"/>
        <v>#DIV/0!</v>
      </c>
      <c r="V374" s="22">
        <f t="shared" si="156"/>
        <v>105263.13940000049</v>
      </c>
      <c r="W374" s="288" t="e">
        <f t="shared" si="157"/>
        <v>#DIV/0!</v>
      </c>
      <c r="X374" s="32" t="e">
        <f t="shared" si="158"/>
        <v>#DIV/0!</v>
      </c>
      <c r="Y374" s="32" t="e">
        <f t="shared" si="159"/>
        <v>#DIV/0!</v>
      </c>
      <c r="Z374" s="38" t="e">
        <f t="shared" si="160"/>
        <v>#DIV/0!</v>
      </c>
      <c r="AA374" s="31">
        <f>SUM(L$2:L374)-SUM(AB$2:AB374)</f>
        <v>-113267.97140000056</v>
      </c>
      <c r="AB374" s="44"/>
      <c r="AC374" s="40" t="e">
        <f t="shared" si="161"/>
        <v>#DIV/0!</v>
      </c>
      <c r="AD374" s="40" t="e">
        <f t="shared" si="162"/>
        <v>#DIV/0!</v>
      </c>
    </row>
    <row r="375" spans="1:30" x14ac:dyDescent="0.25">
      <c r="A375" s="403"/>
      <c r="B375" s="287"/>
      <c r="C375" s="22"/>
      <c r="D375" s="147"/>
      <c r="E375" s="22"/>
      <c r="F375" s="147">
        <f t="shared" si="142"/>
        <v>12400</v>
      </c>
      <c r="G375" s="288">
        <f t="shared" si="143"/>
        <v>9.1349170483871429</v>
      </c>
      <c r="H375" s="15">
        <f t="shared" si="144"/>
        <v>113272.97140000056</v>
      </c>
      <c r="I375" s="22">
        <f t="shared" si="145"/>
        <v>-113272.97140000056</v>
      </c>
      <c r="J375" s="289">
        <f t="shared" si="146"/>
        <v>-1</v>
      </c>
      <c r="K375" s="22">
        <f t="shared" si="147"/>
        <v>0</v>
      </c>
      <c r="L375" s="22">
        <f t="shared" si="148"/>
        <v>-5</v>
      </c>
      <c r="M375" s="22">
        <f t="shared" si="149"/>
        <v>5</v>
      </c>
      <c r="N375" s="22">
        <f t="shared" si="150"/>
        <v>0</v>
      </c>
      <c r="O375" s="22"/>
      <c r="P375" s="288">
        <f t="shared" si="151"/>
        <v>-9.1349170483871429</v>
      </c>
      <c r="Q375" s="22">
        <f t="shared" si="152"/>
        <v>-5</v>
      </c>
      <c r="R375" s="290"/>
      <c r="S375" s="290">
        <f t="shared" si="153"/>
        <v>-8009.8320000000731</v>
      </c>
      <c r="T375" s="290" t="e">
        <f t="shared" si="154"/>
        <v>#DIV/0!</v>
      </c>
      <c r="U375" s="290" t="e">
        <f t="shared" si="155"/>
        <v>#DIV/0!</v>
      </c>
      <c r="V375" s="22">
        <f t="shared" si="156"/>
        <v>105263.13940000049</v>
      </c>
      <c r="W375" s="288" t="e">
        <f t="shared" si="157"/>
        <v>#DIV/0!</v>
      </c>
      <c r="X375" s="32" t="e">
        <f t="shared" si="158"/>
        <v>#DIV/0!</v>
      </c>
      <c r="Y375" s="32" t="e">
        <f t="shared" si="159"/>
        <v>#DIV/0!</v>
      </c>
      <c r="Z375" s="38" t="e">
        <f t="shared" si="160"/>
        <v>#DIV/0!</v>
      </c>
      <c r="AA375" s="31">
        <f>SUM(L$2:L375)-SUM(AB$2:AB375)</f>
        <v>-113272.97140000056</v>
      </c>
      <c r="AB375" s="44"/>
      <c r="AC375" s="40" t="e">
        <f t="shared" si="161"/>
        <v>#DIV/0!</v>
      </c>
      <c r="AD375" s="40" t="e">
        <f t="shared" si="162"/>
        <v>#DIV/0!</v>
      </c>
    </row>
    <row r="376" spans="1:30" x14ac:dyDescent="0.25">
      <c r="A376" s="403"/>
      <c r="B376" s="287"/>
      <c r="C376" s="22"/>
      <c r="D376" s="147"/>
      <c r="E376" s="22"/>
      <c r="F376" s="147">
        <f t="shared" si="142"/>
        <v>12400</v>
      </c>
      <c r="G376" s="288">
        <f t="shared" si="143"/>
        <v>9.1353202741935942</v>
      </c>
      <c r="H376" s="15">
        <f t="shared" si="144"/>
        <v>113277.97140000056</v>
      </c>
      <c r="I376" s="22">
        <f t="shared" si="145"/>
        <v>-113277.97140000056</v>
      </c>
      <c r="J376" s="289">
        <f t="shared" si="146"/>
        <v>-1</v>
      </c>
      <c r="K376" s="22">
        <f t="shared" si="147"/>
        <v>0</v>
      </c>
      <c r="L376" s="22">
        <f t="shared" si="148"/>
        <v>-5</v>
      </c>
      <c r="M376" s="22">
        <f t="shared" si="149"/>
        <v>5</v>
      </c>
      <c r="N376" s="22">
        <f t="shared" si="150"/>
        <v>0</v>
      </c>
      <c r="O376" s="22"/>
      <c r="P376" s="288">
        <f t="shared" si="151"/>
        <v>-9.1353202741935942</v>
      </c>
      <c r="Q376" s="22">
        <f t="shared" si="152"/>
        <v>-5</v>
      </c>
      <c r="R376" s="290"/>
      <c r="S376" s="290">
        <f t="shared" si="153"/>
        <v>-8014.8320000000731</v>
      </c>
      <c r="T376" s="290" t="e">
        <f t="shared" si="154"/>
        <v>#DIV/0!</v>
      </c>
      <c r="U376" s="290" t="e">
        <f t="shared" si="155"/>
        <v>#DIV/0!</v>
      </c>
      <c r="V376" s="22">
        <f t="shared" si="156"/>
        <v>105263.13940000049</v>
      </c>
      <c r="W376" s="288" t="e">
        <f t="shared" si="157"/>
        <v>#DIV/0!</v>
      </c>
      <c r="X376" s="32" t="e">
        <f t="shared" si="158"/>
        <v>#DIV/0!</v>
      </c>
      <c r="Y376" s="32" t="e">
        <f t="shared" si="159"/>
        <v>#DIV/0!</v>
      </c>
      <c r="Z376" s="38" t="e">
        <f t="shared" si="160"/>
        <v>#DIV/0!</v>
      </c>
      <c r="AA376" s="31">
        <f>SUM(L$2:L376)-SUM(AB$2:AB376)</f>
        <v>-113277.97140000056</v>
      </c>
      <c r="AB376" s="44"/>
      <c r="AC376" s="40" t="e">
        <f t="shared" si="161"/>
        <v>#DIV/0!</v>
      </c>
      <c r="AD376" s="40" t="e">
        <f t="shared" si="162"/>
        <v>#DIV/0!</v>
      </c>
    </row>
    <row r="377" spans="1:30" x14ac:dyDescent="0.25">
      <c r="A377" s="403"/>
      <c r="B377" s="287"/>
      <c r="C377" s="22"/>
      <c r="D377" s="147"/>
      <c r="E377" s="22"/>
      <c r="F377" s="147">
        <f t="shared" si="142"/>
        <v>12400</v>
      </c>
      <c r="G377" s="288">
        <f t="shared" si="143"/>
        <v>9.1357235000000454</v>
      </c>
      <c r="H377" s="15">
        <f t="shared" si="144"/>
        <v>113282.97140000056</v>
      </c>
      <c r="I377" s="22">
        <f t="shared" si="145"/>
        <v>-113282.97140000056</v>
      </c>
      <c r="J377" s="289">
        <f t="shared" si="146"/>
        <v>-1</v>
      </c>
      <c r="K377" s="22">
        <f t="shared" si="147"/>
        <v>0</v>
      </c>
      <c r="L377" s="22">
        <f t="shared" si="148"/>
        <v>-5</v>
      </c>
      <c r="M377" s="22">
        <f t="shared" si="149"/>
        <v>5</v>
      </c>
      <c r="N377" s="22">
        <f t="shared" si="150"/>
        <v>0</v>
      </c>
      <c r="O377" s="22"/>
      <c r="P377" s="288">
        <f t="shared" si="151"/>
        <v>-9.1357235000000454</v>
      </c>
      <c r="Q377" s="22">
        <f t="shared" si="152"/>
        <v>-5</v>
      </c>
      <c r="R377" s="290"/>
      <c r="S377" s="290">
        <f t="shared" si="153"/>
        <v>-8019.8320000000731</v>
      </c>
      <c r="T377" s="290" t="e">
        <f t="shared" si="154"/>
        <v>#DIV/0!</v>
      </c>
      <c r="U377" s="290" t="e">
        <f t="shared" si="155"/>
        <v>#DIV/0!</v>
      </c>
      <c r="V377" s="22">
        <f t="shared" si="156"/>
        <v>105263.13940000049</v>
      </c>
      <c r="W377" s="288" t="e">
        <f t="shared" si="157"/>
        <v>#DIV/0!</v>
      </c>
      <c r="X377" s="32" t="e">
        <f t="shared" si="158"/>
        <v>#DIV/0!</v>
      </c>
      <c r="Y377" s="32" t="e">
        <f t="shared" si="159"/>
        <v>#DIV/0!</v>
      </c>
      <c r="Z377" s="38" t="e">
        <f t="shared" si="160"/>
        <v>#DIV/0!</v>
      </c>
      <c r="AA377" s="31">
        <f>SUM(L$2:L377)-SUM(AB$2:AB377)</f>
        <v>-113282.97140000056</v>
      </c>
      <c r="AB377" s="44"/>
      <c r="AC377" s="40" t="e">
        <f t="shared" si="161"/>
        <v>#DIV/0!</v>
      </c>
      <c r="AD377" s="40" t="e">
        <f t="shared" si="162"/>
        <v>#DIV/0!</v>
      </c>
    </row>
    <row r="378" spans="1:30" x14ac:dyDescent="0.25">
      <c r="A378" s="403"/>
      <c r="B378" s="287"/>
      <c r="C378" s="22"/>
      <c r="D378" s="147"/>
      <c r="E378" s="22"/>
      <c r="F378" s="147">
        <f t="shared" si="142"/>
        <v>12400</v>
      </c>
      <c r="G378" s="288">
        <f t="shared" si="143"/>
        <v>9.1361267258064967</v>
      </c>
      <c r="H378" s="15">
        <f t="shared" si="144"/>
        <v>113287.97140000056</v>
      </c>
      <c r="I378" s="22">
        <f t="shared" si="145"/>
        <v>-113287.97140000056</v>
      </c>
      <c r="J378" s="289">
        <f t="shared" si="146"/>
        <v>-1</v>
      </c>
      <c r="K378" s="22">
        <f t="shared" si="147"/>
        <v>0</v>
      </c>
      <c r="L378" s="22">
        <f t="shared" si="148"/>
        <v>-5</v>
      </c>
      <c r="M378" s="22">
        <f t="shared" si="149"/>
        <v>5</v>
      </c>
      <c r="N378" s="22">
        <f t="shared" si="150"/>
        <v>0</v>
      </c>
      <c r="O378" s="22"/>
      <c r="P378" s="288">
        <f t="shared" si="151"/>
        <v>-9.1361267258064967</v>
      </c>
      <c r="Q378" s="22">
        <f t="shared" si="152"/>
        <v>-5</v>
      </c>
      <c r="R378" s="290"/>
      <c r="S378" s="290">
        <f t="shared" si="153"/>
        <v>-8024.8320000000731</v>
      </c>
      <c r="T378" s="290" t="e">
        <f t="shared" si="154"/>
        <v>#DIV/0!</v>
      </c>
      <c r="U378" s="290" t="e">
        <f t="shared" si="155"/>
        <v>#DIV/0!</v>
      </c>
      <c r="V378" s="22">
        <f t="shared" si="156"/>
        <v>105263.13940000049</v>
      </c>
      <c r="W378" s="288" t="e">
        <f t="shared" si="157"/>
        <v>#DIV/0!</v>
      </c>
      <c r="X378" s="32" t="e">
        <f t="shared" si="158"/>
        <v>#DIV/0!</v>
      </c>
      <c r="Y378" s="32" t="e">
        <f t="shared" si="159"/>
        <v>#DIV/0!</v>
      </c>
      <c r="Z378" s="38" t="e">
        <f t="shared" si="160"/>
        <v>#DIV/0!</v>
      </c>
      <c r="AA378" s="31">
        <f>SUM(L$2:L378)-SUM(AB$2:AB378)</f>
        <v>-113287.97140000056</v>
      </c>
      <c r="AB378" s="44"/>
      <c r="AC378" s="40" t="e">
        <f t="shared" si="161"/>
        <v>#DIV/0!</v>
      </c>
      <c r="AD378" s="40" t="e">
        <f t="shared" si="162"/>
        <v>#DIV/0!</v>
      </c>
    </row>
    <row r="379" spans="1:30" x14ac:dyDescent="0.25">
      <c r="A379" s="403"/>
      <c r="B379" s="287"/>
      <c r="C379" s="22"/>
      <c r="D379" s="147"/>
      <c r="E379" s="22"/>
      <c r="F379" s="147">
        <f t="shared" si="142"/>
        <v>12400</v>
      </c>
      <c r="G379" s="288">
        <f t="shared" si="143"/>
        <v>9.1365299516129479</v>
      </c>
      <c r="H379" s="15">
        <f t="shared" si="144"/>
        <v>113292.97140000056</v>
      </c>
      <c r="I379" s="22">
        <f t="shared" si="145"/>
        <v>-113292.97140000056</v>
      </c>
      <c r="J379" s="289">
        <f t="shared" si="146"/>
        <v>-1</v>
      </c>
      <c r="K379" s="22">
        <f t="shared" si="147"/>
        <v>0</v>
      </c>
      <c r="L379" s="22">
        <f t="shared" si="148"/>
        <v>-5</v>
      </c>
      <c r="M379" s="22">
        <f t="shared" si="149"/>
        <v>5</v>
      </c>
      <c r="N379" s="22">
        <f t="shared" si="150"/>
        <v>0</v>
      </c>
      <c r="O379" s="22"/>
      <c r="P379" s="288">
        <f t="shared" si="151"/>
        <v>-9.1365299516129479</v>
      </c>
      <c r="Q379" s="22">
        <f t="shared" si="152"/>
        <v>-5</v>
      </c>
      <c r="R379" s="290"/>
      <c r="S379" s="290">
        <f t="shared" si="153"/>
        <v>-8029.8320000000731</v>
      </c>
      <c r="T379" s="290" t="e">
        <f t="shared" si="154"/>
        <v>#DIV/0!</v>
      </c>
      <c r="U379" s="290" t="e">
        <f t="shared" si="155"/>
        <v>#DIV/0!</v>
      </c>
      <c r="V379" s="22">
        <f t="shared" si="156"/>
        <v>105263.13940000049</v>
      </c>
      <c r="W379" s="288" t="e">
        <f t="shared" si="157"/>
        <v>#DIV/0!</v>
      </c>
      <c r="X379" s="32" t="e">
        <f t="shared" si="158"/>
        <v>#DIV/0!</v>
      </c>
      <c r="Y379" s="32" t="e">
        <f t="shared" si="159"/>
        <v>#DIV/0!</v>
      </c>
      <c r="Z379" s="38" t="e">
        <f t="shared" si="160"/>
        <v>#DIV/0!</v>
      </c>
      <c r="AA379" s="31">
        <f>SUM(L$2:L379)-SUM(AB$2:AB379)</f>
        <v>-113292.97140000056</v>
      </c>
      <c r="AB379" s="44"/>
      <c r="AC379" s="40" t="e">
        <f t="shared" si="161"/>
        <v>#DIV/0!</v>
      </c>
      <c r="AD379" s="40" t="e">
        <f t="shared" si="162"/>
        <v>#DIV/0!</v>
      </c>
    </row>
    <row r="380" spans="1:30" x14ac:dyDescent="0.25">
      <c r="A380" s="403"/>
      <c r="B380" s="287"/>
      <c r="C380" s="22"/>
      <c r="D380" s="147"/>
      <c r="E380" s="22"/>
      <c r="F380" s="147">
        <f t="shared" si="142"/>
        <v>12400</v>
      </c>
      <c r="G380" s="288">
        <f t="shared" si="143"/>
        <v>9.1369331774194009</v>
      </c>
      <c r="H380" s="15">
        <f t="shared" si="144"/>
        <v>113297.97140000056</v>
      </c>
      <c r="I380" s="22">
        <f t="shared" si="145"/>
        <v>-113297.97140000056</v>
      </c>
      <c r="J380" s="289">
        <f t="shared" si="146"/>
        <v>-1</v>
      </c>
      <c r="K380" s="22">
        <f t="shared" si="147"/>
        <v>0</v>
      </c>
      <c r="L380" s="22">
        <f t="shared" si="148"/>
        <v>-5</v>
      </c>
      <c r="M380" s="22">
        <f t="shared" si="149"/>
        <v>5</v>
      </c>
      <c r="N380" s="22">
        <f t="shared" si="150"/>
        <v>0</v>
      </c>
      <c r="O380" s="22"/>
      <c r="P380" s="288">
        <f t="shared" si="151"/>
        <v>-9.1369331774194009</v>
      </c>
      <c r="Q380" s="22">
        <f t="shared" si="152"/>
        <v>-5</v>
      </c>
      <c r="R380" s="290"/>
      <c r="S380" s="290">
        <f t="shared" si="153"/>
        <v>-8034.8320000000731</v>
      </c>
      <c r="T380" s="290" t="e">
        <f t="shared" si="154"/>
        <v>#DIV/0!</v>
      </c>
      <c r="U380" s="290" t="e">
        <f t="shared" si="155"/>
        <v>#DIV/0!</v>
      </c>
      <c r="V380" s="22">
        <f t="shared" si="156"/>
        <v>105263.13940000049</v>
      </c>
      <c r="W380" s="288" t="e">
        <f t="shared" si="157"/>
        <v>#DIV/0!</v>
      </c>
      <c r="X380" s="32" t="e">
        <f t="shared" si="158"/>
        <v>#DIV/0!</v>
      </c>
      <c r="Y380" s="32" t="e">
        <f t="shared" si="159"/>
        <v>#DIV/0!</v>
      </c>
      <c r="Z380" s="38" t="e">
        <f t="shared" si="160"/>
        <v>#DIV/0!</v>
      </c>
      <c r="AA380" s="31">
        <f>SUM(L$2:L380)-SUM(AB$2:AB380)</f>
        <v>-113297.97140000056</v>
      </c>
      <c r="AB380" s="44"/>
      <c r="AC380" s="40" t="e">
        <f t="shared" si="161"/>
        <v>#DIV/0!</v>
      </c>
      <c r="AD380" s="40" t="e">
        <f t="shared" si="162"/>
        <v>#DIV/0!</v>
      </c>
    </row>
    <row r="381" spans="1:30" x14ac:dyDescent="0.25">
      <c r="A381" s="403"/>
      <c r="B381" s="287"/>
      <c r="C381" s="22"/>
      <c r="D381" s="147"/>
      <c r="E381" s="22"/>
      <c r="F381" s="147">
        <f t="shared" si="142"/>
        <v>12400</v>
      </c>
      <c r="G381" s="288">
        <f t="shared" si="143"/>
        <v>9.1373364032258522</v>
      </c>
      <c r="H381" s="15">
        <f t="shared" si="144"/>
        <v>113302.97140000056</v>
      </c>
      <c r="I381" s="22">
        <f t="shared" si="145"/>
        <v>-113302.97140000056</v>
      </c>
      <c r="J381" s="289">
        <f t="shared" si="146"/>
        <v>-1</v>
      </c>
      <c r="K381" s="22">
        <f t="shared" si="147"/>
        <v>0</v>
      </c>
      <c r="L381" s="22">
        <f t="shared" si="148"/>
        <v>-5</v>
      </c>
      <c r="M381" s="22">
        <f t="shared" si="149"/>
        <v>5</v>
      </c>
      <c r="N381" s="22">
        <f t="shared" si="150"/>
        <v>0</v>
      </c>
      <c r="O381" s="22"/>
      <c r="P381" s="288">
        <f t="shared" si="151"/>
        <v>-9.1373364032258522</v>
      </c>
      <c r="Q381" s="22">
        <f t="shared" si="152"/>
        <v>-5</v>
      </c>
      <c r="R381" s="290"/>
      <c r="S381" s="290">
        <f t="shared" si="153"/>
        <v>-8039.8320000000731</v>
      </c>
      <c r="T381" s="290" t="e">
        <f t="shared" si="154"/>
        <v>#DIV/0!</v>
      </c>
      <c r="U381" s="290" t="e">
        <f t="shared" si="155"/>
        <v>#DIV/0!</v>
      </c>
      <c r="V381" s="22">
        <f t="shared" si="156"/>
        <v>105263.13940000049</v>
      </c>
      <c r="W381" s="288" t="e">
        <f t="shared" si="157"/>
        <v>#DIV/0!</v>
      </c>
      <c r="X381" s="32" t="e">
        <f t="shared" si="158"/>
        <v>#DIV/0!</v>
      </c>
      <c r="Y381" s="32" t="e">
        <f t="shared" si="159"/>
        <v>#DIV/0!</v>
      </c>
      <c r="Z381" s="38" t="e">
        <f t="shared" si="160"/>
        <v>#DIV/0!</v>
      </c>
      <c r="AA381" s="31">
        <f>SUM(L$2:L381)-SUM(AB$2:AB381)</f>
        <v>-113302.97140000056</v>
      </c>
      <c r="AB381" s="44"/>
      <c r="AC381" s="40" t="e">
        <f t="shared" si="161"/>
        <v>#DIV/0!</v>
      </c>
      <c r="AD381" s="40" t="e">
        <f t="shared" si="162"/>
        <v>#DIV/0!</v>
      </c>
    </row>
    <row r="382" spans="1:30" x14ac:dyDescent="0.25">
      <c r="A382" s="403"/>
      <c r="B382" s="287"/>
      <c r="C382" s="22"/>
      <c r="D382" s="147"/>
      <c r="E382" s="22"/>
      <c r="F382" s="147">
        <f t="shared" si="142"/>
        <v>12400</v>
      </c>
      <c r="G382" s="288">
        <f t="shared" si="143"/>
        <v>9.1377396290323034</v>
      </c>
      <c r="H382" s="15">
        <f t="shared" si="144"/>
        <v>113307.97140000056</v>
      </c>
      <c r="I382" s="22">
        <f t="shared" si="145"/>
        <v>-113307.97140000056</v>
      </c>
      <c r="J382" s="289">
        <f t="shared" si="146"/>
        <v>-1</v>
      </c>
      <c r="K382" s="22">
        <f t="shared" si="147"/>
        <v>0</v>
      </c>
      <c r="L382" s="22">
        <f t="shared" si="148"/>
        <v>-5</v>
      </c>
      <c r="M382" s="22">
        <f t="shared" si="149"/>
        <v>5</v>
      </c>
      <c r="N382" s="22">
        <f t="shared" si="150"/>
        <v>0</v>
      </c>
      <c r="O382" s="22"/>
      <c r="P382" s="288">
        <f t="shared" si="151"/>
        <v>-9.1377396290323034</v>
      </c>
      <c r="Q382" s="22">
        <f t="shared" si="152"/>
        <v>-5</v>
      </c>
      <c r="R382" s="290"/>
      <c r="S382" s="290">
        <f t="shared" si="153"/>
        <v>-8044.8320000000731</v>
      </c>
      <c r="T382" s="290" t="e">
        <f t="shared" si="154"/>
        <v>#DIV/0!</v>
      </c>
      <c r="U382" s="290" t="e">
        <f t="shared" si="155"/>
        <v>#DIV/0!</v>
      </c>
      <c r="V382" s="22">
        <f t="shared" si="156"/>
        <v>105263.13940000049</v>
      </c>
      <c r="W382" s="288" t="e">
        <f t="shared" si="157"/>
        <v>#DIV/0!</v>
      </c>
      <c r="X382" s="32" t="e">
        <f t="shared" si="158"/>
        <v>#DIV/0!</v>
      </c>
      <c r="Y382" s="32" t="e">
        <f t="shared" si="159"/>
        <v>#DIV/0!</v>
      </c>
      <c r="Z382" s="38" t="e">
        <f t="shared" si="160"/>
        <v>#DIV/0!</v>
      </c>
      <c r="AA382" s="31">
        <f>SUM(L$2:L382)-SUM(AB$2:AB382)</f>
        <v>-113307.97140000056</v>
      </c>
      <c r="AB382" s="44"/>
      <c r="AC382" s="40" t="e">
        <f t="shared" si="161"/>
        <v>#DIV/0!</v>
      </c>
      <c r="AD382" s="40" t="e">
        <f t="shared" si="162"/>
        <v>#DIV/0!</v>
      </c>
    </row>
    <row r="383" spans="1:30" x14ac:dyDescent="0.25">
      <c r="A383" s="403"/>
      <c r="B383" s="287"/>
      <c r="C383" s="22"/>
      <c r="D383" s="147"/>
      <c r="E383" s="22"/>
      <c r="F383" s="147">
        <f t="shared" si="142"/>
        <v>12400</v>
      </c>
      <c r="G383" s="288">
        <f t="shared" si="143"/>
        <v>9.1381428548387547</v>
      </c>
      <c r="H383" s="15">
        <f t="shared" si="144"/>
        <v>113312.97140000056</v>
      </c>
      <c r="I383" s="22">
        <f t="shared" si="145"/>
        <v>-113312.97140000056</v>
      </c>
      <c r="J383" s="289">
        <f t="shared" si="146"/>
        <v>-1</v>
      </c>
      <c r="K383" s="22">
        <f t="shared" si="147"/>
        <v>0</v>
      </c>
      <c r="L383" s="22">
        <f t="shared" si="148"/>
        <v>-5</v>
      </c>
      <c r="M383" s="22">
        <f t="shared" si="149"/>
        <v>5</v>
      </c>
      <c r="N383" s="22">
        <f t="shared" si="150"/>
        <v>0</v>
      </c>
      <c r="O383" s="22"/>
      <c r="P383" s="288">
        <f t="shared" si="151"/>
        <v>-9.1381428548387547</v>
      </c>
      <c r="Q383" s="22">
        <f t="shared" si="152"/>
        <v>-5</v>
      </c>
      <c r="R383" s="290"/>
      <c r="S383" s="290">
        <f t="shared" si="153"/>
        <v>-8049.8320000000731</v>
      </c>
      <c r="T383" s="290" t="e">
        <f t="shared" si="154"/>
        <v>#DIV/0!</v>
      </c>
      <c r="U383" s="290" t="e">
        <f t="shared" si="155"/>
        <v>#DIV/0!</v>
      </c>
      <c r="V383" s="22">
        <f t="shared" si="156"/>
        <v>105263.13940000049</v>
      </c>
      <c r="W383" s="288" t="e">
        <f t="shared" si="157"/>
        <v>#DIV/0!</v>
      </c>
      <c r="X383" s="32" t="e">
        <f t="shared" si="158"/>
        <v>#DIV/0!</v>
      </c>
      <c r="Y383" s="32" t="e">
        <f t="shared" si="159"/>
        <v>#DIV/0!</v>
      </c>
      <c r="Z383" s="38" t="e">
        <f t="shared" si="160"/>
        <v>#DIV/0!</v>
      </c>
      <c r="AA383" s="31">
        <f>SUM(L$2:L383)-SUM(AB$2:AB383)</f>
        <v>-113312.97140000056</v>
      </c>
      <c r="AB383" s="44"/>
      <c r="AC383" s="40" t="e">
        <f t="shared" si="161"/>
        <v>#DIV/0!</v>
      </c>
      <c r="AD383" s="40" t="e">
        <f t="shared" si="162"/>
        <v>#DIV/0!</v>
      </c>
    </row>
    <row r="384" spans="1:30" x14ac:dyDescent="0.25">
      <c r="A384" s="403"/>
      <c r="B384" s="287"/>
      <c r="C384" s="22"/>
      <c r="D384" s="147"/>
      <c r="E384" s="22"/>
      <c r="F384" s="147">
        <f t="shared" si="142"/>
        <v>12400</v>
      </c>
      <c r="G384" s="288">
        <f t="shared" si="143"/>
        <v>9.1385460806452059</v>
      </c>
      <c r="H384" s="15">
        <f t="shared" si="144"/>
        <v>113317.97140000056</v>
      </c>
      <c r="I384" s="22">
        <f t="shared" si="145"/>
        <v>-113317.97140000056</v>
      </c>
      <c r="J384" s="289">
        <f t="shared" si="146"/>
        <v>-1</v>
      </c>
      <c r="K384" s="22">
        <f t="shared" si="147"/>
        <v>0</v>
      </c>
      <c r="L384" s="22">
        <f t="shared" si="148"/>
        <v>-5</v>
      </c>
      <c r="M384" s="22">
        <f t="shared" si="149"/>
        <v>5</v>
      </c>
      <c r="N384" s="22">
        <f t="shared" si="150"/>
        <v>0</v>
      </c>
      <c r="O384" s="22"/>
      <c r="P384" s="288">
        <f t="shared" si="151"/>
        <v>-9.1385460806452059</v>
      </c>
      <c r="Q384" s="22">
        <f t="shared" si="152"/>
        <v>-5</v>
      </c>
      <c r="R384" s="290"/>
      <c r="S384" s="290">
        <f t="shared" si="153"/>
        <v>-8054.8320000000731</v>
      </c>
      <c r="T384" s="290" t="e">
        <f t="shared" si="154"/>
        <v>#DIV/0!</v>
      </c>
      <c r="U384" s="290" t="e">
        <f t="shared" si="155"/>
        <v>#DIV/0!</v>
      </c>
      <c r="V384" s="22">
        <f t="shared" si="156"/>
        <v>105263.13940000049</v>
      </c>
      <c r="W384" s="288" t="e">
        <f t="shared" si="157"/>
        <v>#DIV/0!</v>
      </c>
      <c r="X384" s="32" t="e">
        <f t="shared" si="158"/>
        <v>#DIV/0!</v>
      </c>
      <c r="Y384" s="32" t="e">
        <f t="shared" si="159"/>
        <v>#DIV/0!</v>
      </c>
      <c r="Z384" s="38" t="e">
        <f t="shared" si="160"/>
        <v>#DIV/0!</v>
      </c>
      <c r="AA384" s="31">
        <f>SUM(L$2:L384)-SUM(AB$2:AB384)</f>
        <v>-113317.97140000056</v>
      </c>
      <c r="AB384" s="44"/>
      <c r="AC384" s="40" t="e">
        <f t="shared" si="161"/>
        <v>#DIV/0!</v>
      </c>
      <c r="AD384" s="40" t="e">
        <f t="shared" si="162"/>
        <v>#DIV/0!</v>
      </c>
    </row>
    <row r="385" spans="1:30" x14ac:dyDescent="0.25">
      <c r="A385" s="403"/>
      <c r="B385" s="287"/>
      <c r="C385" s="22"/>
      <c r="D385" s="147"/>
      <c r="E385" s="22"/>
      <c r="F385" s="147">
        <f t="shared" si="142"/>
        <v>12400</v>
      </c>
      <c r="G385" s="288">
        <f t="shared" si="143"/>
        <v>9.1389493064516589</v>
      </c>
      <c r="H385" s="15">
        <f t="shared" si="144"/>
        <v>113322.97140000056</v>
      </c>
      <c r="I385" s="22">
        <f t="shared" si="145"/>
        <v>-113322.97140000056</v>
      </c>
      <c r="J385" s="289">
        <f t="shared" si="146"/>
        <v>-1</v>
      </c>
      <c r="K385" s="22">
        <f t="shared" si="147"/>
        <v>0</v>
      </c>
      <c r="L385" s="22">
        <f t="shared" si="148"/>
        <v>-5</v>
      </c>
      <c r="M385" s="22">
        <f t="shared" si="149"/>
        <v>5</v>
      </c>
      <c r="N385" s="22">
        <f t="shared" si="150"/>
        <v>0</v>
      </c>
      <c r="O385" s="22"/>
      <c r="P385" s="288">
        <f t="shared" si="151"/>
        <v>-9.1389493064516589</v>
      </c>
      <c r="Q385" s="22">
        <f t="shared" si="152"/>
        <v>-5</v>
      </c>
      <c r="R385" s="290"/>
      <c r="S385" s="290">
        <f t="shared" si="153"/>
        <v>-8059.8320000000731</v>
      </c>
      <c r="T385" s="290" t="e">
        <f t="shared" si="154"/>
        <v>#DIV/0!</v>
      </c>
      <c r="U385" s="290" t="e">
        <f t="shared" si="155"/>
        <v>#DIV/0!</v>
      </c>
      <c r="V385" s="22">
        <f t="shared" si="156"/>
        <v>105263.13940000049</v>
      </c>
      <c r="W385" s="288" t="e">
        <f t="shared" si="157"/>
        <v>#DIV/0!</v>
      </c>
      <c r="X385" s="32" t="e">
        <f t="shared" si="158"/>
        <v>#DIV/0!</v>
      </c>
      <c r="Y385" s="32" t="e">
        <f t="shared" si="159"/>
        <v>#DIV/0!</v>
      </c>
      <c r="Z385" s="38" t="e">
        <f t="shared" si="160"/>
        <v>#DIV/0!</v>
      </c>
      <c r="AA385" s="31">
        <f>SUM(L$2:L385)-SUM(AB$2:AB385)</f>
        <v>-113322.97140000056</v>
      </c>
      <c r="AB385" s="44"/>
      <c r="AC385" s="40" t="e">
        <f t="shared" si="161"/>
        <v>#DIV/0!</v>
      </c>
      <c r="AD385" s="40" t="e">
        <f t="shared" si="162"/>
        <v>#DIV/0!</v>
      </c>
    </row>
    <row r="386" spans="1:30" x14ac:dyDescent="0.25">
      <c r="A386" s="403"/>
      <c r="B386" s="287"/>
      <c r="C386" s="22"/>
      <c r="D386" s="147"/>
      <c r="E386" s="22"/>
      <c r="F386" s="147">
        <f t="shared" si="142"/>
        <v>12400</v>
      </c>
      <c r="G386" s="288">
        <f t="shared" si="143"/>
        <v>9.1393525322581102</v>
      </c>
      <c r="H386" s="15">
        <f t="shared" si="144"/>
        <v>113327.97140000056</v>
      </c>
      <c r="I386" s="22">
        <f t="shared" si="145"/>
        <v>-113327.97140000056</v>
      </c>
      <c r="J386" s="289">
        <f t="shared" si="146"/>
        <v>-1</v>
      </c>
      <c r="K386" s="22">
        <f t="shared" si="147"/>
        <v>0</v>
      </c>
      <c r="L386" s="22">
        <f t="shared" si="148"/>
        <v>-5</v>
      </c>
      <c r="M386" s="22">
        <f t="shared" si="149"/>
        <v>5</v>
      </c>
      <c r="N386" s="22">
        <f t="shared" si="150"/>
        <v>0</v>
      </c>
      <c r="O386" s="22"/>
      <c r="P386" s="288">
        <f t="shared" si="151"/>
        <v>-9.1393525322581102</v>
      </c>
      <c r="Q386" s="22">
        <f t="shared" si="152"/>
        <v>-5</v>
      </c>
      <c r="R386" s="290"/>
      <c r="S386" s="290">
        <f t="shared" si="153"/>
        <v>-8064.8320000000731</v>
      </c>
      <c r="T386" s="290" t="e">
        <f t="shared" si="154"/>
        <v>#DIV/0!</v>
      </c>
      <c r="U386" s="290" t="e">
        <f t="shared" si="155"/>
        <v>#DIV/0!</v>
      </c>
      <c r="V386" s="22">
        <f t="shared" si="156"/>
        <v>105263.13940000049</v>
      </c>
      <c r="W386" s="288" t="e">
        <f t="shared" si="157"/>
        <v>#DIV/0!</v>
      </c>
      <c r="X386" s="32" t="e">
        <f t="shared" si="158"/>
        <v>#DIV/0!</v>
      </c>
      <c r="Y386" s="32" t="e">
        <f t="shared" si="159"/>
        <v>#DIV/0!</v>
      </c>
      <c r="Z386" s="38" t="e">
        <f t="shared" si="160"/>
        <v>#DIV/0!</v>
      </c>
      <c r="AA386" s="31">
        <f>SUM(L$2:L386)-SUM(AB$2:AB386)</f>
        <v>-113327.97140000056</v>
      </c>
      <c r="AB386" s="44"/>
      <c r="AC386" s="40" t="e">
        <f t="shared" si="161"/>
        <v>#DIV/0!</v>
      </c>
      <c r="AD386" s="40" t="e">
        <f t="shared" si="162"/>
        <v>#DIV/0!</v>
      </c>
    </row>
    <row r="387" spans="1:30" x14ac:dyDescent="0.25">
      <c r="A387" s="403"/>
      <c r="B387" s="287"/>
      <c r="C387" s="22"/>
      <c r="D387" s="147"/>
      <c r="E387" s="22"/>
      <c r="F387" s="147">
        <f t="shared" si="142"/>
        <v>12400</v>
      </c>
      <c r="G387" s="288">
        <f t="shared" si="143"/>
        <v>9.1397557580645614</v>
      </c>
      <c r="H387" s="15">
        <f t="shared" si="144"/>
        <v>113332.97140000056</v>
      </c>
      <c r="I387" s="22">
        <f t="shared" si="145"/>
        <v>-113332.97140000056</v>
      </c>
      <c r="J387" s="289">
        <f t="shared" si="146"/>
        <v>-1</v>
      </c>
      <c r="K387" s="22">
        <f t="shared" si="147"/>
        <v>0</v>
      </c>
      <c r="L387" s="22">
        <f t="shared" si="148"/>
        <v>-5</v>
      </c>
      <c r="M387" s="22">
        <f t="shared" si="149"/>
        <v>5</v>
      </c>
      <c r="N387" s="22">
        <f t="shared" si="150"/>
        <v>0</v>
      </c>
      <c r="O387" s="22"/>
      <c r="P387" s="288">
        <f t="shared" si="151"/>
        <v>-9.1397557580645614</v>
      </c>
      <c r="Q387" s="22">
        <f t="shared" si="152"/>
        <v>-5</v>
      </c>
      <c r="R387" s="290"/>
      <c r="S387" s="290">
        <f t="shared" si="153"/>
        <v>-8069.8320000000731</v>
      </c>
      <c r="T387" s="290" t="e">
        <f t="shared" si="154"/>
        <v>#DIV/0!</v>
      </c>
      <c r="U387" s="290" t="e">
        <f t="shared" si="155"/>
        <v>#DIV/0!</v>
      </c>
      <c r="V387" s="22">
        <f t="shared" si="156"/>
        <v>105263.13940000049</v>
      </c>
      <c r="W387" s="288" t="e">
        <f t="shared" si="157"/>
        <v>#DIV/0!</v>
      </c>
      <c r="X387" s="32" t="e">
        <f t="shared" si="158"/>
        <v>#DIV/0!</v>
      </c>
      <c r="Y387" s="32" t="e">
        <f t="shared" si="159"/>
        <v>#DIV/0!</v>
      </c>
      <c r="Z387" s="38" t="e">
        <f t="shared" si="160"/>
        <v>#DIV/0!</v>
      </c>
      <c r="AA387" s="31">
        <f>SUM(L$2:L387)-SUM(AB$2:AB387)</f>
        <v>-113332.97140000056</v>
      </c>
      <c r="AB387" s="44"/>
      <c r="AC387" s="40" t="e">
        <f t="shared" si="161"/>
        <v>#DIV/0!</v>
      </c>
      <c r="AD387" s="40" t="e">
        <f t="shared" si="162"/>
        <v>#DIV/0!</v>
      </c>
    </row>
    <row r="388" spans="1:30" x14ac:dyDescent="0.25">
      <c r="A388" s="403"/>
      <c r="B388" s="287"/>
      <c r="C388" s="22"/>
      <c r="D388" s="147"/>
      <c r="E388" s="22"/>
      <c r="F388" s="147">
        <f t="shared" si="142"/>
        <v>12400</v>
      </c>
      <c r="G388" s="288">
        <f t="shared" si="143"/>
        <v>9.1401589838710127</v>
      </c>
      <c r="H388" s="15">
        <f t="shared" si="144"/>
        <v>113337.97140000056</v>
      </c>
      <c r="I388" s="22">
        <f t="shared" si="145"/>
        <v>-113337.97140000056</v>
      </c>
      <c r="J388" s="289">
        <f t="shared" si="146"/>
        <v>-1</v>
      </c>
      <c r="K388" s="22">
        <f t="shared" si="147"/>
        <v>0</v>
      </c>
      <c r="L388" s="22">
        <f t="shared" si="148"/>
        <v>-5</v>
      </c>
      <c r="M388" s="22">
        <f t="shared" si="149"/>
        <v>5</v>
      </c>
      <c r="N388" s="22">
        <f t="shared" si="150"/>
        <v>0</v>
      </c>
      <c r="O388" s="22"/>
      <c r="P388" s="288">
        <f t="shared" si="151"/>
        <v>-9.1401589838710127</v>
      </c>
      <c r="Q388" s="22">
        <f t="shared" si="152"/>
        <v>-5</v>
      </c>
      <c r="R388" s="290"/>
      <c r="S388" s="290">
        <f t="shared" si="153"/>
        <v>-8074.8320000000731</v>
      </c>
      <c r="T388" s="290" t="e">
        <f t="shared" si="154"/>
        <v>#DIV/0!</v>
      </c>
      <c r="U388" s="290" t="e">
        <f t="shared" si="155"/>
        <v>#DIV/0!</v>
      </c>
      <c r="V388" s="22">
        <f t="shared" si="156"/>
        <v>105263.13940000049</v>
      </c>
      <c r="W388" s="288" t="e">
        <f t="shared" si="157"/>
        <v>#DIV/0!</v>
      </c>
      <c r="X388" s="32" t="e">
        <f t="shared" si="158"/>
        <v>#DIV/0!</v>
      </c>
      <c r="Y388" s="32" t="e">
        <f t="shared" si="159"/>
        <v>#DIV/0!</v>
      </c>
      <c r="Z388" s="38" t="e">
        <f t="shared" si="160"/>
        <v>#DIV/0!</v>
      </c>
      <c r="AA388" s="31">
        <f>SUM(L$2:L388)-SUM(AB$2:AB388)</f>
        <v>-113337.97140000056</v>
      </c>
      <c r="AB388" s="44"/>
      <c r="AC388" s="40" t="e">
        <f t="shared" si="161"/>
        <v>#DIV/0!</v>
      </c>
      <c r="AD388" s="40" t="e">
        <f t="shared" si="162"/>
        <v>#DIV/0!</v>
      </c>
    </row>
    <row r="389" spans="1:30" x14ac:dyDescent="0.25">
      <c r="A389" s="403"/>
      <c r="B389" s="287"/>
      <c r="C389" s="22"/>
      <c r="D389" s="147"/>
      <c r="E389" s="22"/>
      <c r="F389" s="147">
        <f t="shared" si="142"/>
        <v>12400</v>
      </c>
      <c r="G389" s="288">
        <f t="shared" si="143"/>
        <v>9.1405622096774639</v>
      </c>
      <c r="H389" s="15">
        <f t="shared" si="144"/>
        <v>113342.97140000056</v>
      </c>
      <c r="I389" s="22">
        <f t="shared" si="145"/>
        <v>-113342.97140000056</v>
      </c>
      <c r="J389" s="289">
        <f t="shared" si="146"/>
        <v>-1</v>
      </c>
      <c r="K389" s="22">
        <f t="shared" si="147"/>
        <v>0</v>
      </c>
      <c r="L389" s="22">
        <f t="shared" si="148"/>
        <v>-5</v>
      </c>
      <c r="M389" s="22">
        <f t="shared" si="149"/>
        <v>5</v>
      </c>
      <c r="N389" s="22">
        <f t="shared" si="150"/>
        <v>0</v>
      </c>
      <c r="O389" s="22"/>
      <c r="P389" s="288">
        <f t="shared" si="151"/>
        <v>-9.1405622096774639</v>
      </c>
      <c r="Q389" s="22">
        <f t="shared" si="152"/>
        <v>-5</v>
      </c>
      <c r="R389" s="290"/>
      <c r="S389" s="290">
        <f t="shared" si="153"/>
        <v>-8079.8320000000731</v>
      </c>
      <c r="T389" s="290" t="e">
        <f t="shared" si="154"/>
        <v>#DIV/0!</v>
      </c>
      <c r="U389" s="290" t="e">
        <f t="shared" si="155"/>
        <v>#DIV/0!</v>
      </c>
      <c r="V389" s="22">
        <f t="shared" si="156"/>
        <v>105263.13940000049</v>
      </c>
      <c r="W389" s="288" t="e">
        <f t="shared" si="157"/>
        <v>#DIV/0!</v>
      </c>
      <c r="X389" s="32" t="e">
        <f t="shared" si="158"/>
        <v>#DIV/0!</v>
      </c>
      <c r="Y389" s="32" t="e">
        <f t="shared" si="159"/>
        <v>#DIV/0!</v>
      </c>
      <c r="Z389" s="38" t="e">
        <f t="shared" si="160"/>
        <v>#DIV/0!</v>
      </c>
      <c r="AA389" s="31">
        <f>SUM(L$2:L389)-SUM(AB$2:AB389)</f>
        <v>-113342.97140000056</v>
      </c>
      <c r="AB389" s="44"/>
      <c r="AC389" s="40" t="e">
        <f t="shared" si="161"/>
        <v>#DIV/0!</v>
      </c>
      <c r="AD389" s="40" t="e">
        <f t="shared" si="162"/>
        <v>#DIV/0!</v>
      </c>
    </row>
    <row r="390" spans="1:30" x14ac:dyDescent="0.25">
      <c r="A390" s="403"/>
      <c r="B390" s="287"/>
      <c r="C390" s="22"/>
      <c r="D390" s="147"/>
      <c r="E390" s="22"/>
      <c r="F390" s="147">
        <f t="shared" si="142"/>
        <v>12400</v>
      </c>
      <c r="G390" s="288">
        <f t="shared" si="143"/>
        <v>9.1409654354839169</v>
      </c>
      <c r="H390" s="15">
        <f t="shared" si="144"/>
        <v>113347.97140000056</v>
      </c>
      <c r="I390" s="22">
        <f t="shared" si="145"/>
        <v>-113347.97140000056</v>
      </c>
      <c r="J390" s="289">
        <f t="shared" si="146"/>
        <v>-1</v>
      </c>
      <c r="K390" s="22">
        <f t="shared" si="147"/>
        <v>0</v>
      </c>
      <c r="L390" s="22">
        <f t="shared" si="148"/>
        <v>-5</v>
      </c>
      <c r="M390" s="22">
        <f t="shared" si="149"/>
        <v>5</v>
      </c>
      <c r="N390" s="22">
        <f t="shared" si="150"/>
        <v>0</v>
      </c>
      <c r="O390" s="22"/>
      <c r="P390" s="288">
        <f t="shared" si="151"/>
        <v>-9.1409654354839169</v>
      </c>
      <c r="Q390" s="22">
        <f t="shared" si="152"/>
        <v>-5</v>
      </c>
      <c r="R390" s="290"/>
      <c r="S390" s="290">
        <f t="shared" si="153"/>
        <v>-8084.8320000000731</v>
      </c>
      <c r="T390" s="290" t="e">
        <f t="shared" si="154"/>
        <v>#DIV/0!</v>
      </c>
      <c r="U390" s="290" t="e">
        <f t="shared" si="155"/>
        <v>#DIV/0!</v>
      </c>
      <c r="V390" s="22">
        <f t="shared" si="156"/>
        <v>105263.13940000049</v>
      </c>
      <c r="W390" s="288" t="e">
        <f t="shared" si="157"/>
        <v>#DIV/0!</v>
      </c>
      <c r="X390" s="32" t="e">
        <f t="shared" si="158"/>
        <v>#DIV/0!</v>
      </c>
      <c r="Y390" s="32" t="e">
        <f t="shared" si="159"/>
        <v>#DIV/0!</v>
      </c>
      <c r="Z390" s="38" t="e">
        <f t="shared" si="160"/>
        <v>#DIV/0!</v>
      </c>
      <c r="AA390" s="31">
        <f>SUM(L$2:L390)-SUM(AB$2:AB390)</f>
        <v>-113347.97140000056</v>
      </c>
      <c r="AB390" s="44"/>
      <c r="AC390" s="40" t="e">
        <f t="shared" si="161"/>
        <v>#DIV/0!</v>
      </c>
      <c r="AD390" s="40" t="e">
        <f t="shared" si="162"/>
        <v>#DIV/0!</v>
      </c>
    </row>
    <row r="391" spans="1:30" x14ac:dyDescent="0.25">
      <c r="A391" s="403"/>
      <c r="B391" s="287"/>
      <c r="C391" s="22"/>
      <c r="D391" s="147"/>
      <c r="E391" s="22"/>
      <c r="F391" s="147">
        <f t="shared" si="142"/>
        <v>12400</v>
      </c>
      <c r="G391" s="288">
        <f t="shared" si="143"/>
        <v>9.1413686612903682</v>
      </c>
      <c r="H391" s="15">
        <f t="shared" si="144"/>
        <v>113352.97140000056</v>
      </c>
      <c r="I391" s="22">
        <f t="shared" si="145"/>
        <v>-113352.97140000056</v>
      </c>
      <c r="J391" s="289">
        <f t="shared" si="146"/>
        <v>-1</v>
      </c>
      <c r="K391" s="22">
        <f t="shared" si="147"/>
        <v>0</v>
      </c>
      <c r="L391" s="22">
        <f t="shared" si="148"/>
        <v>-5</v>
      </c>
      <c r="M391" s="22">
        <f t="shared" si="149"/>
        <v>5</v>
      </c>
      <c r="N391" s="22">
        <f t="shared" si="150"/>
        <v>0</v>
      </c>
      <c r="O391" s="22"/>
      <c r="P391" s="288">
        <f t="shared" si="151"/>
        <v>-9.1413686612903682</v>
      </c>
      <c r="Q391" s="22">
        <f t="shared" si="152"/>
        <v>-5</v>
      </c>
      <c r="R391" s="290"/>
      <c r="S391" s="290">
        <f t="shared" si="153"/>
        <v>-8089.8320000000731</v>
      </c>
      <c r="T391" s="290" t="e">
        <f t="shared" si="154"/>
        <v>#DIV/0!</v>
      </c>
      <c r="U391" s="290" t="e">
        <f t="shared" si="155"/>
        <v>#DIV/0!</v>
      </c>
      <c r="V391" s="22">
        <f t="shared" si="156"/>
        <v>105263.13940000049</v>
      </c>
      <c r="W391" s="288" t="e">
        <f t="shared" si="157"/>
        <v>#DIV/0!</v>
      </c>
      <c r="X391" s="32" t="e">
        <f t="shared" si="158"/>
        <v>#DIV/0!</v>
      </c>
      <c r="Y391" s="32" t="e">
        <f t="shared" si="159"/>
        <v>#DIV/0!</v>
      </c>
      <c r="Z391" s="38" t="e">
        <f t="shared" si="160"/>
        <v>#DIV/0!</v>
      </c>
      <c r="AA391" s="31">
        <f>SUM(L$2:L391)-SUM(AB$2:AB391)</f>
        <v>-113352.97140000056</v>
      </c>
      <c r="AB391" s="44"/>
      <c r="AC391" s="40" t="e">
        <f t="shared" si="161"/>
        <v>#DIV/0!</v>
      </c>
      <c r="AD391" s="40" t="e">
        <f t="shared" si="162"/>
        <v>#DIV/0!</v>
      </c>
    </row>
    <row r="392" spans="1:30" x14ac:dyDescent="0.25">
      <c r="A392" s="403"/>
      <c r="B392" s="287"/>
      <c r="C392" s="22"/>
      <c r="D392" s="147"/>
      <c r="E392" s="22"/>
      <c r="F392" s="147">
        <f t="shared" si="142"/>
        <v>12400</v>
      </c>
      <c r="G392" s="288">
        <f t="shared" si="143"/>
        <v>9.1417718870968194</v>
      </c>
      <c r="H392" s="15">
        <f t="shared" si="144"/>
        <v>113357.97140000056</v>
      </c>
      <c r="I392" s="22">
        <f t="shared" si="145"/>
        <v>-113357.97140000056</v>
      </c>
      <c r="J392" s="289">
        <f t="shared" si="146"/>
        <v>-1</v>
      </c>
      <c r="K392" s="22">
        <f t="shared" si="147"/>
        <v>0</v>
      </c>
      <c r="L392" s="22">
        <f t="shared" si="148"/>
        <v>-5</v>
      </c>
      <c r="M392" s="22">
        <f t="shared" si="149"/>
        <v>5</v>
      </c>
      <c r="N392" s="22">
        <f t="shared" si="150"/>
        <v>0</v>
      </c>
      <c r="O392" s="22"/>
      <c r="P392" s="288">
        <f t="shared" si="151"/>
        <v>-9.1417718870968194</v>
      </c>
      <c r="Q392" s="22">
        <f t="shared" si="152"/>
        <v>-5</v>
      </c>
      <c r="R392" s="290"/>
      <c r="S392" s="290">
        <f t="shared" si="153"/>
        <v>-8094.8320000000731</v>
      </c>
      <c r="T392" s="290" t="e">
        <f t="shared" si="154"/>
        <v>#DIV/0!</v>
      </c>
      <c r="U392" s="290" t="e">
        <f t="shared" si="155"/>
        <v>#DIV/0!</v>
      </c>
      <c r="V392" s="22">
        <f t="shared" si="156"/>
        <v>105263.13940000049</v>
      </c>
      <c r="W392" s="288" t="e">
        <f t="shared" si="157"/>
        <v>#DIV/0!</v>
      </c>
      <c r="X392" s="32" t="e">
        <f t="shared" si="158"/>
        <v>#DIV/0!</v>
      </c>
      <c r="Y392" s="32" t="e">
        <f t="shared" si="159"/>
        <v>#DIV/0!</v>
      </c>
      <c r="Z392" s="38" t="e">
        <f t="shared" si="160"/>
        <v>#DIV/0!</v>
      </c>
      <c r="AA392" s="31">
        <f>SUM(L$2:L392)-SUM(AB$2:AB392)</f>
        <v>-113357.97140000056</v>
      </c>
      <c r="AB392" s="44"/>
      <c r="AC392" s="40" t="e">
        <f t="shared" si="161"/>
        <v>#DIV/0!</v>
      </c>
      <c r="AD392" s="40" t="e">
        <f t="shared" si="162"/>
        <v>#DIV/0!</v>
      </c>
    </row>
    <row r="393" spans="1:30" x14ac:dyDescent="0.25">
      <c r="A393" s="403"/>
      <c r="B393" s="287"/>
      <c r="C393" s="22"/>
      <c r="D393" s="147"/>
      <c r="E393" s="22"/>
      <c r="F393" s="147">
        <f t="shared" si="142"/>
        <v>12400</v>
      </c>
      <c r="G393" s="288">
        <f t="shared" si="143"/>
        <v>9.1421751129032707</v>
      </c>
      <c r="H393" s="15">
        <f t="shared" si="144"/>
        <v>113362.97140000056</v>
      </c>
      <c r="I393" s="22">
        <f t="shared" si="145"/>
        <v>-113362.97140000056</v>
      </c>
      <c r="J393" s="289">
        <f t="shared" si="146"/>
        <v>-1</v>
      </c>
      <c r="K393" s="22">
        <f t="shared" si="147"/>
        <v>0</v>
      </c>
      <c r="L393" s="22">
        <f t="shared" si="148"/>
        <v>-5</v>
      </c>
      <c r="M393" s="22">
        <f t="shared" si="149"/>
        <v>5</v>
      </c>
      <c r="N393" s="22">
        <f t="shared" si="150"/>
        <v>0</v>
      </c>
      <c r="O393" s="22"/>
      <c r="P393" s="288">
        <f t="shared" si="151"/>
        <v>-9.1421751129032707</v>
      </c>
      <c r="Q393" s="22">
        <f t="shared" si="152"/>
        <v>-5</v>
      </c>
      <c r="R393" s="290"/>
      <c r="S393" s="290">
        <f t="shared" si="153"/>
        <v>-8099.8320000000731</v>
      </c>
      <c r="T393" s="290" t="e">
        <f t="shared" si="154"/>
        <v>#DIV/0!</v>
      </c>
      <c r="U393" s="290" t="e">
        <f t="shared" si="155"/>
        <v>#DIV/0!</v>
      </c>
      <c r="V393" s="22">
        <f t="shared" si="156"/>
        <v>105263.13940000049</v>
      </c>
      <c r="W393" s="288" t="e">
        <f t="shared" si="157"/>
        <v>#DIV/0!</v>
      </c>
      <c r="X393" s="32" t="e">
        <f t="shared" si="158"/>
        <v>#DIV/0!</v>
      </c>
      <c r="Y393" s="32" t="e">
        <f t="shared" si="159"/>
        <v>#DIV/0!</v>
      </c>
      <c r="Z393" s="38" t="e">
        <f t="shared" si="160"/>
        <v>#DIV/0!</v>
      </c>
      <c r="AA393" s="31">
        <f>SUM(L$2:L393)-SUM(AB$2:AB393)</f>
        <v>-113362.97140000056</v>
      </c>
      <c r="AB393" s="44"/>
      <c r="AC393" s="40" t="e">
        <f t="shared" si="161"/>
        <v>#DIV/0!</v>
      </c>
      <c r="AD393" s="40" t="e">
        <f t="shared" si="162"/>
        <v>#DIV/0!</v>
      </c>
    </row>
    <row r="394" spans="1:30" x14ac:dyDescent="0.25">
      <c r="A394" s="403"/>
      <c r="B394" s="287"/>
      <c r="C394" s="22"/>
      <c r="D394" s="147"/>
      <c r="E394" s="22"/>
      <c r="F394" s="147">
        <f t="shared" si="142"/>
        <v>12400</v>
      </c>
      <c r="G394" s="288">
        <f t="shared" si="143"/>
        <v>9.1425783387097219</v>
      </c>
      <c r="H394" s="15">
        <f t="shared" si="144"/>
        <v>113367.97140000056</v>
      </c>
      <c r="I394" s="22">
        <f t="shared" si="145"/>
        <v>-113367.97140000056</v>
      </c>
      <c r="J394" s="289">
        <f t="shared" si="146"/>
        <v>-1</v>
      </c>
      <c r="K394" s="22">
        <f t="shared" si="147"/>
        <v>0</v>
      </c>
      <c r="L394" s="22">
        <f t="shared" si="148"/>
        <v>-5</v>
      </c>
      <c r="M394" s="22">
        <f t="shared" si="149"/>
        <v>5</v>
      </c>
      <c r="N394" s="22">
        <f t="shared" si="150"/>
        <v>0</v>
      </c>
      <c r="O394" s="22"/>
      <c r="P394" s="288">
        <f t="shared" si="151"/>
        <v>-9.1425783387097219</v>
      </c>
      <c r="Q394" s="22">
        <f t="shared" si="152"/>
        <v>-5</v>
      </c>
      <c r="R394" s="290"/>
      <c r="S394" s="290">
        <f t="shared" si="153"/>
        <v>-8104.8320000000731</v>
      </c>
      <c r="T394" s="290" t="e">
        <f t="shared" si="154"/>
        <v>#DIV/0!</v>
      </c>
      <c r="U394" s="290" t="e">
        <f t="shared" si="155"/>
        <v>#DIV/0!</v>
      </c>
      <c r="V394" s="22">
        <f t="shared" si="156"/>
        <v>105263.13940000049</v>
      </c>
      <c r="W394" s="288" t="e">
        <f t="shared" si="157"/>
        <v>#DIV/0!</v>
      </c>
      <c r="X394" s="32" t="e">
        <f t="shared" si="158"/>
        <v>#DIV/0!</v>
      </c>
      <c r="Y394" s="32" t="e">
        <f t="shared" si="159"/>
        <v>#DIV/0!</v>
      </c>
      <c r="Z394" s="38" t="e">
        <f t="shared" si="160"/>
        <v>#DIV/0!</v>
      </c>
      <c r="AA394" s="31">
        <f>SUM(L$2:L394)-SUM(AB$2:AB394)</f>
        <v>-113367.97140000056</v>
      </c>
      <c r="AB394" s="44"/>
      <c r="AC394" s="40" t="e">
        <f t="shared" si="161"/>
        <v>#DIV/0!</v>
      </c>
      <c r="AD394" s="40" t="e">
        <f t="shared" si="162"/>
        <v>#DIV/0!</v>
      </c>
    </row>
    <row r="395" spans="1:30" x14ac:dyDescent="0.25">
      <c r="A395" s="403"/>
      <c r="B395" s="287"/>
      <c r="C395" s="22"/>
      <c r="D395" s="147"/>
      <c r="E395" s="22"/>
      <c r="F395" s="147">
        <f t="shared" si="142"/>
        <v>12400</v>
      </c>
      <c r="G395" s="288">
        <f t="shared" si="143"/>
        <v>9.1429815645161749</v>
      </c>
      <c r="H395" s="15">
        <f t="shared" si="144"/>
        <v>113372.97140000056</v>
      </c>
      <c r="I395" s="22">
        <f t="shared" si="145"/>
        <v>-113372.97140000056</v>
      </c>
      <c r="J395" s="289">
        <f t="shared" si="146"/>
        <v>-1</v>
      </c>
      <c r="K395" s="22">
        <f t="shared" si="147"/>
        <v>0</v>
      </c>
      <c r="L395" s="22">
        <f t="shared" si="148"/>
        <v>-5</v>
      </c>
      <c r="M395" s="22">
        <f t="shared" si="149"/>
        <v>5</v>
      </c>
      <c r="N395" s="22">
        <f t="shared" si="150"/>
        <v>0</v>
      </c>
      <c r="O395" s="22"/>
      <c r="P395" s="288">
        <f t="shared" si="151"/>
        <v>-9.1429815645161749</v>
      </c>
      <c r="Q395" s="22">
        <f t="shared" si="152"/>
        <v>-5</v>
      </c>
      <c r="R395" s="290"/>
      <c r="S395" s="290">
        <f t="shared" si="153"/>
        <v>-8109.8320000000731</v>
      </c>
      <c r="T395" s="290" t="e">
        <f t="shared" si="154"/>
        <v>#DIV/0!</v>
      </c>
      <c r="U395" s="290" t="e">
        <f t="shared" si="155"/>
        <v>#DIV/0!</v>
      </c>
      <c r="V395" s="22">
        <f t="shared" si="156"/>
        <v>105263.13940000049</v>
      </c>
      <c r="W395" s="288" t="e">
        <f t="shared" si="157"/>
        <v>#DIV/0!</v>
      </c>
      <c r="X395" s="32" t="e">
        <f t="shared" si="158"/>
        <v>#DIV/0!</v>
      </c>
      <c r="Y395" s="32" t="e">
        <f t="shared" si="159"/>
        <v>#DIV/0!</v>
      </c>
      <c r="Z395" s="38" t="e">
        <f t="shared" si="160"/>
        <v>#DIV/0!</v>
      </c>
      <c r="AA395" s="31">
        <f>SUM(L$2:L395)-SUM(AB$2:AB395)</f>
        <v>-113372.97140000056</v>
      </c>
      <c r="AB395" s="44"/>
      <c r="AC395" s="40" t="e">
        <f t="shared" si="161"/>
        <v>#DIV/0!</v>
      </c>
      <c r="AD395" s="40" t="e">
        <f t="shared" si="162"/>
        <v>#DIV/0!</v>
      </c>
    </row>
    <row r="396" spans="1:30" x14ac:dyDescent="0.25">
      <c r="A396" s="403"/>
      <c r="B396" s="287"/>
      <c r="C396" s="22"/>
      <c r="D396" s="147"/>
      <c r="E396" s="22"/>
      <c r="F396" s="147">
        <f t="shared" si="142"/>
        <v>12400</v>
      </c>
      <c r="G396" s="288">
        <f t="shared" si="143"/>
        <v>9.1433847903226262</v>
      </c>
      <c r="H396" s="15">
        <f t="shared" si="144"/>
        <v>113377.97140000056</v>
      </c>
      <c r="I396" s="22">
        <f t="shared" si="145"/>
        <v>-113377.97140000056</v>
      </c>
      <c r="J396" s="289">
        <f t="shared" si="146"/>
        <v>-1</v>
      </c>
      <c r="K396" s="22">
        <f t="shared" si="147"/>
        <v>0</v>
      </c>
      <c r="L396" s="22">
        <f t="shared" si="148"/>
        <v>-5</v>
      </c>
      <c r="M396" s="22">
        <f t="shared" si="149"/>
        <v>5</v>
      </c>
      <c r="N396" s="22">
        <f t="shared" si="150"/>
        <v>0</v>
      </c>
      <c r="O396" s="22"/>
      <c r="P396" s="288">
        <f t="shared" si="151"/>
        <v>-9.1433847903226262</v>
      </c>
      <c r="Q396" s="22">
        <f t="shared" si="152"/>
        <v>-5</v>
      </c>
      <c r="R396" s="290"/>
      <c r="S396" s="290">
        <f t="shared" si="153"/>
        <v>-8114.8320000000731</v>
      </c>
      <c r="T396" s="290" t="e">
        <f t="shared" si="154"/>
        <v>#DIV/0!</v>
      </c>
      <c r="U396" s="290" t="e">
        <f t="shared" si="155"/>
        <v>#DIV/0!</v>
      </c>
      <c r="V396" s="22">
        <f t="shared" si="156"/>
        <v>105263.13940000049</v>
      </c>
      <c r="W396" s="288" t="e">
        <f t="shared" si="157"/>
        <v>#DIV/0!</v>
      </c>
      <c r="X396" s="32" t="e">
        <f t="shared" si="158"/>
        <v>#DIV/0!</v>
      </c>
      <c r="Y396" s="32" t="e">
        <f t="shared" si="159"/>
        <v>#DIV/0!</v>
      </c>
      <c r="Z396" s="38" t="e">
        <f t="shared" si="160"/>
        <v>#DIV/0!</v>
      </c>
      <c r="AA396" s="31">
        <f>SUM(L$2:L396)-SUM(AB$2:AB396)</f>
        <v>-113377.97140000056</v>
      </c>
      <c r="AB396" s="44"/>
      <c r="AC396" s="40" t="e">
        <f t="shared" si="161"/>
        <v>#DIV/0!</v>
      </c>
      <c r="AD396" s="40" t="e">
        <f t="shared" si="162"/>
        <v>#DIV/0!</v>
      </c>
    </row>
    <row r="397" spans="1:30" x14ac:dyDescent="0.25">
      <c r="A397" s="403"/>
      <c r="B397" s="287"/>
      <c r="C397" s="22"/>
      <c r="D397" s="147"/>
      <c r="E397" s="22"/>
      <c r="F397" s="147">
        <f t="shared" si="142"/>
        <v>12400</v>
      </c>
      <c r="G397" s="288">
        <f t="shared" si="143"/>
        <v>9.1437880161290774</v>
      </c>
      <c r="H397" s="15">
        <f t="shared" si="144"/>
        <v>113382.97140000056</v>
      </c>
      <c r="I397" s="22">
        <f t="shared" si="145"/>
        <v>-113382.97140000056</v>
      </c>
      <c r="J397" s="289">
        <f t="shared" si="146"/>
        <v>-1</v>
      </c>
      <c r="K397" s="22">
        <f t="shared" si="147"/>
        <v>0</v>
      </c>
      <c r="L397" s="22">
        <f t="shared" si="148"/>
        <v>-5</v>
      </c>
      <c r="M397" s="22">
        <f t="shared" si="149"/>
        <v>5</v>
      </c>
      <c r="N397" s="22">
        <f t="shared" si="150"/>
        <v>0</v>
      </c>
      <c r="O397" s="22"/>
      <c r="P397" s="288">
        <f t="shared" si="151"/>
        <v>-9.1437880161290774</v>
      </c>
      <c r="Q397" s="22">
        <f t="shared" si="152"/>
        <v>-5</v>
      </c>
      <c r="R397" s="290"/>
      <c r="S397" s="290">
        <f t="shared" si="153"/>
        <v>-8119.8320000000731</v>
      </c>
      <c r="T397" s="290" t="e">
        <f t="shared" si="154"/>
        <v>#DIV/0!</v>
      </c>
      <c r="U397" s="290" t="e">
        <f t="shared" si="155"/>
        <v>#DIV/0!</v>
      </c>
      <c r="V397" s="22">
        <f t="shared" si="156"/>
        <v>105263.13940000049</v>
      </c>
      <c r="W397" s="288" t="e">
        <f t="shared" si="157"/>
        <v>#DIV/0!</v>
      </c>
      <c r="X397" s="32" t="e">
        <f t="shared" si="158"/>
        <v>#DIV/0!</v>
      </c>
      <c r="Y397" s="32" t="e">
        <f t="shared" si="159"/>
        <v>#DIV/0!</v>
      </c>
      <c r="Z397" s="38" t="e">
        <f t="shared" si="160"/>
        <v>#DIV/0!</v>
      </c>
      <c r="AA397" s="31">
        <f>SUM(L$2:L397)-SUM(AB$2:AB397)</f>
        <v>-113382.97140000056</v>
      </c>
      <c r="AB397" s="44"/>
      <c r="AC397" s="40" t="e">
        <f t="shared" si="161"/>
        <v>#DIV/0!</v>
      </c>
      <c r="AD397" s="40" t="e">
        <f t="shared" si="162"/>
        <v>#DIV/0!</v>
      </c>
    </row>
    <row r="398" spans="1:30" x14ac:dyDescent="0.25">
      <c r="A398" s="403"/>
      <c r="B398" s="287"/>
      <c r="C398" s="22"/>
      <c r="D398" s="147"/>
      <c r="E398" s="22"/>
      <c r="F398" s="147">
        <f t="shared" si="142"/>
        <v>12400</v>
      </c>
      <c r="G398" s="288">
        <f t="shared" si="143"/>
        <v>9.1441912419355287</v>
      </c>
      <c r="H398" s="15">
        <f t="shared" si="144"/>
        <v>113387.97140000056</v>
      </c>
      <c r="I398" s="22">
        <f t="shared" si="145"/>
        <v>-113387.97140000056</v>
      </c>
      <c r="J398" s="289">
        <f t="shared" si="146"/>
        <v>-1</v>
      </c>
      <c r="K398" s="22">
        <f t="shared" si="147"/>
        <v>0</v>
      </c>
      <c r="L398" s="22">
        <f t="shared" si="148"/>
        <v>-5</v>
      </c>
      <c r="M398" s="22">
        <f t="shared" si="149"/>
        <v>5</v>
      </c>
      <c r="N398" s="22">
        <f t="shared" si="150"/>
        <v>0</v>
      </c>
      <c r="O398" s="22"/>
      <c r="P398" s="288">
        <f t="shared" si="151"/>
        <v>-9.1441912419355287</v>
      </c>
      <c r="Q398" s="22">
        <f t="shared" si="152"/>
        <v>-5</v>
      </c>
      <c r="R398" s="290"/>
      <c r="S398" s="290">
        <f t="shared" si="153"/>
        <v>-8124.8320000000731</v>
      </c>
      <c r="T398" s="290" t="e">
        <f t="shared" si="154"/>
        <v>#DIV/0!</v>
      </c>
      <c r="U398" s="290" t="e">
        <f t="shared" si="155"/>
        <v>#DIV/0!</v>
      </c>
      <c r="V398" s="22">
        <f t="shared" si="156"/>
        <v>105263.13940000049</v>
      </c>
      <c r="W398" s="288" t="e">
        <f t="shared" si="157"/>
        <v>#DIV/0!</v>
      </c>
      <c r="X398" s="32" t="e">
        <f t="shared" si="158"/>
        <v>#DIV/0!</v>
      </c>
      <c r="Y398" s="32" t="e">
        <f t="shared" si="159"/>
        <v>#DIV/0!</v>
      </c>
      <c r="Z398" s="38" t="e">
        <f t="shared" si="160"/>
        <v>#DIV/0!</v>
      </c>
      <c r="AA398" s="31">
        <f>SUM(L$2:L398)-SUM(AB$2:AB398)</f>
        <v>-113387.97140000056</v>
      </c>
      <c r="AB398" s="44"/>
      <c r="AC398" s="40" t="e">
        <f t="shared" si="161"/>
        <v>#DIV/0!</v>
      </c>
      <c r="AD398" s="40" t="e">
        <f t="shared" si="162"/>
        <v>#DIV/0!</v>
      </c>
    </row>
    <row r="399" spans="1:30" x14ac:dyDescent="0.25">
      <c r="A399" s="403"/>
      <c r="B399" s="287"/>
      <c r="C399" s="22"/>
      <c r="D399" s="147"/>
      <c r="E399" s="22"/>
      <c r="F399" s="147">
        <f t="shared" si="142"/>
        <v>12400</v>
      </c>
      <c r="G399" s="288">
        <f t="shared" si="143"/>
        <v>9.1445944677419817</v>
      </c>
      <c r="H399" s="15">
        <f t="shared" si="144"/>
        <v>113392.97140000056</v>
      </c>
      <c r="I399" s="22">
        <f t="shared" si="145"/>
        <v>-113392.97140000056</v>
      </c>
      <c r="J399" s="289">
        <f t="shared" si="146"/>
        <v>-1</v>
      </c>
      <c r="K399" s="22">
        <f t="shared" si="147"/>
        <v>0</v>
      </c>
      <c r="L399" s="22">
        <f t="shared" si="148"/>
        <v>-5</v>
      </c>
      <c r="M399" s="22">
        <f t="shared" si="149"/>
        <v>5</v>
      </c>
      <c r="N399" s="22">
        <f t="shared" si="150"/>
        <v>0</v>
      </c>
      <c r="O399" s="22"/>
      <c r="P399" s="288">
        <f t="shared" si="151"/>
        <v>-9.1445944677419817</v>
      </c>
      <c r="Q399" s="22">
        <f t="shared" si="152"/>
        <v>-5</v>
      </c>
      <c r="R399" s="290"/>
      <c r="S399" s="290">
        <f t="shared" si="153"/>
        <v>-8129.8320000000731</v>
      </c>
      <c r="T399" s="290" t="e">
        <f t="shared" si="154"/>
        <v>#DIV/0!</v>
      </c>
      <c r="U399" s="290" t="e">
        <f t="shared" si="155"/>
        <v>#DIV/0!</v>
      </c>
      <c r="V399" s="22">
        <f t="shared" si="156"/>
        <v>105263.13940000049</v>
      </c>
      <c r="W399" s="288" t="e">
        <f t="shared" si="157"/>
        <v>#DIV/0!</v>
      </c>
      <c r="X399" s="32" t="e">
        <f t="shared" si="158"/>
        <v>#DIV/0!</v>
      </c>
      <c r="Y399" s="32" t="e">
        <f t="shared" si="159"/>
        <v>#DIV/0!</v>
      </c>
      <c r="Z399" s="38" t="e">
        <f t="shared" si="160"/>
        <v>#DIV/0!</v>
      </c>
      <c r="AA399" s="31">
        <f>SUM(L$2:L399)-SUM(AB$2:AB399)</f>
        <v>-113392.97140000056</v>
      </c>
      <c r="AB399" s="44"/>
      <c r="AC399" s="40" t="e">
        <f t="shared" si="161"/>
        <v>#DIV/0!</v>
      </c>
      <c r="AD399" s="40" t="e">
        <f t="shared" si="162"/>
        <v>#DIV/0!</v>
      </c>
    </row>
    <row r="400" spans="1:30" x14ac:dyDescent="0.25">
      <c r="A400" s="403"/>
      <c r="B400" s="287"/>
      <c r="C400" s="22"/>
      <c r="D400" s="147"/>
      <c r="E400" s="22"/>
      <c r="F400" s="147">
        <f t="shared" si="142"/>
        <v>12400</v>
      </c>
      <c r="G400" s="288">
        <f t="shared" si="143"/>
        <v>9.1449976935484329</v>
      </c>
      <c r="H400" s="15">
        <f t="shared" si="144"/>
        <v>113397.97140000056</v>
      </c>
      <c r="I400" s="22">
        <f t="shared" si="145"/>
        <v>-113397.97140000056</v>
      </c>
      <c r="J400" s="289">
        <f t="shared" si="146"/>
        <v>-1</v>
      </c>
      <c r="K400" s="22">
        <f t="shared" si="147"/>
        <v>0</v>
      </c>
      <c r="L400" s="22">
        <f t="shared" si="148"/>
        <v>-5</v>
      </c>
      <c r="M400" s="22">
        <f t="shared" si="149"/>
        <v>5</v>
      </c>
      <c r="N400" s="22">
        <f t="shared" si="150"/>
        <v>0</v>
      </c>
      <c r="O400" s="22"/>
      <c r="P400" s="288">
        <f t="shared" si="151"/>
        <v>-9.1449976935484329</v>
      </c>
      <c r="Q400" s="22">
        <f t="shared" si="152"/>
        <v>-5</v>
      </c>
      <c r="R400" s="290"/>
      <c r="S400" s="290">
        <f t="shared" si="153"/>
        <v>-8134.8320000000731</v>
      </c>
      <c r="T400" s="290" t="e">
        <f t="shared" si="154"/>
        <v>#DIV/0!</v>
      </c>
      <c r="U400" s="290" t="e">
        <f t="shared" si="155"/>
        <v>#DIV/0!</v>
      </c>
      <c r="V400" s="22">
        <f t="shared" si="156"/>
        <v>105263.13940000049</v>
      </c>
      <c r="W400" s="288" t="e">
        <f t="shared" si="157"/>
        <v>#DIV/0!</v>
      </c>
      <c r="X400" s="32" t="e">
        <f t="shared" si="158"/>
        <v>#DIV/0!</v>
      </c>
      <c r="Y400" s="32" t="e">
        <f t="shared" si="159"/>
        <v>#DIV/0!</v>
      </c>
      <c r="Z400" s="38" t="e">
        <f t="shared" si="160"/>
        <v>#DIV/0!</v>
      </c>
      <c r="AA400" s="31">
        <f>SUM(L$2:L400)-SUM(AB$2:AB400)</f>
        <v>-113397.97140000056</v>
      </c>
      <c r="AB400" s="44"/>
      <c r="AC400" s="40" t="e">
        <f t="shared" si="161"/>
        <v>#DIV/0!</v>
      </c>
      <c r="AD400" s="40" t="e">
        <f t="shared" si="162"/>
        <v>#DIV/0!</v>
      </c>
    </row>
    <row r="401" spans="1:30" x14ac:dyDescent="0.25">
      <c r="A401" s="403"/>
      <c r="B401" s="287"/>
      <c r="C401" s="22"/>
      <c r="D401" s="147"/>
      <c r="E401" s="22"/>
      <c r="F401" s="147">
        <f t="shared" si="142"/>
        <v>12400</v>
      </c>
      <c r="G401" s="288">
        <f t="shared" si="143"/>
        <v>9.1454009193548842</v>
      </c>
      <c r="H401" s="15">
        <f t="shared" si="144"/>
        <v>113402.97140000056</v>
      </c>
      <c r="I401" s="22">
        <f t="shared" si="145"/>
        <v>-113402.97140000056</v>
      </c>
      <c r="J401" s="289">
        <f t="shared" si="146"/>
        <v>-1</v>
      </c>
      <c r="K401" s="22">
        <f t="shared" si="147"/>
        <v>0</v>
      </c>
      <c r="L401" s="22">
        <f t="shared" si="148"/>
        <v>-5</v>
      </c>
      <c r="M401" s="22">
        <f t="shared" si="149"/>
        <v>5</v>
      </c>
      <c r="N401" s="22">
        <f t="shared" si="150"/>
        <v>0</v>
      </c>
      <c r="O401" s="22"/>
      <c r="P401" s="288">
        <f t="shared" si="151"/>
        <v>-9.1454009193548842</v>
      </c>
      <c r="Q401" s="22">
        <f t="shared" si="152"/>
        <v>-5</v>
      </c>
      <c r="R401" s="290"/>
      <c r="S401" s="290">
        <f t="shared" si="153"/>
        <v>-8139.8320000000731</v>
      </c>
      <c r="T401" s="290" t="e">
        <f t="shared" si="154"/>
        <v>#DIV/0!</v>
      </c>
      <c r="U401" s="290" t="e">
        <f t="shared" si="155"/>
        <v>#DIV/0!</v>
      </c>
      <c r="V401" s="22">
        <f t="shared" si="156"/>
        <v>105263.13940000049</v>
      </c>
      <c r="W401" s="288" t="e">
        <f t="shared" si="157"/>
        <v>#DIV/0!</v>
      </c>
      <c r="X401" s="32" t="e">
        <f t="shared" si="158"/>
        <v>#DIV/0!</v>
      </c>
      <c r="Y401" s="32" t="e">
        <f t="shared" si="159"/>
        <v>#DIV/0!</v>
      </c>
      <c r="Z401" s="38" t="e">
        <f t="shared" si="160"/>
        <v>#DIV/0!</v>
      </c>
      <c r="AA401" s="31">
        <f>SUM(L$2:L401)-SUM(AB$2:AB401)</f>
        <v>-113402.97140000056</v>
      </c>
      <c r="AB401" s="44"/>
      <c r="AC401" s="40" t="e">
        <f t="shared" si="161"/>
        <v>#DIV/0!</v>
      </c>
      <c r="AD401" s="40" t="e">
        <f t="shared" si="162"/>
        <v>#DIV/0!</v>
      </c>
    </row>
    <row r="402" spans="1:30" x14ac:dyDescent="0.25">
      <c r="A402" s="403"/>
      <c r="B402" s="287"/>
      <c r="C402" s="22"/>
      <c r="D402" s="147"/>
      <c r="E402" s="22"/>
      <c r="F402" s="147">
        <f t="shared" si="142"/>
        <v>12400</v>
      </c>
      <c r="G402" s="288">
        <f t="shared" si="143"/>
        <v>9.1458041451613354</v>
      </c>
      <c r="H402" s="15">
        <f t="shared" si="144"/>
        <v>113407.97140000056</v>
      </c>
      <c r="I402" s="22">
        <f t="shared" si="145"/>
        <v>-113407.97140000056</v>
      </c>
      <c r="J402" s="289">
        <f t="shared" si="146"/>
        <v>-1</v>
      </c>
      <c r="K402" s="22">
        <f t="shared" si="147"/>
        <v>0</v>
      </c>
      <c r="L402" s="22">
        <f t="shared" si="148"/>
        <v>-5</v>
      </c>
      <c r="M402" s="22">
        <f t="shared" si="149"/>
        <v>5</v>
      </c>
      <c r="N402" s="22">
        <f t="shared" si="150"/>
        <v>0</v>
      </c>
      <c r="O402" s="22"/>
      <c r="P402" s="288">
        <f t="shared" si="151"/>
        <v>-9.1458041451613354</v>
      </c>
      <c r="Q402" s="22">
        <f t="shared" si="152"/>
        <v>-5</v>
      </c>
      <c r="R402" s="290"/>
      <c r="S402" s="290">
        <f t="shared" si="153"/>
        <v>-8144.8320000000731</v>
      </c>
      <c r="T402" s="290" t="e">
        <f t="shared" si="154"/>
        <v>#DIV/0!</v>
      </c>
      <c r="U402" s="290" t="e">
        <f t="shared" si="155"/>
        <v>#DIV/0!</v>
      </c>
      <c r="V402" s="22">
        <f t="shared" si="156"/>
        <v>105263.13940000049</v>
      </c>
      <c r="W402" s="288" t="e">
        <f t="shared" si="157"/>
        <v>#DIV/0!</v>
      </c>
      <c r="X402" s="32" t="e">
        <f t="shared" si="158"/>
        <v>#DIV/0!</v>
      </c>
      <c r="Y402" s="32" t="e">
        <f t="shared" si="159"/>
        <v>#DIV/0!</v>
      </c>
      <c r="Z402" s="38" t="e">
        <f t="shared" si="160"/>
        <v>#DIV/0!</v>
      </c>
      <c r="AA402" s="31">
        <f>SUM(L$2:L402)-SUM(AB$2:AB402)</f>
        <v>-113407.97140000056</v>
      </c>
      <c r="AB402" s="44"/>
      <c r="AC402" s="40" t="e">
        <f t="shared" si="161"/>
        <v>#DIV/0!</v>
      </c>
      <c r="AD402" s="40" t="e">
        <f t="shared" si="162"/>
        <v>#DIV/0!</v>
      </c>
    </row>
    <row r="403" spans="1:30" x14ac:dyDescent="0.25">
      <c r="A403" s="403"/>
      <c r="B403" s="287"/>
      <c r="C403" s="22"/>
      <c r="D403" s="147"/>
      <c r="E403" s="22"/>
      <c r="F403" s="147">
        <f t="shared" si="142"/>
        <v>12400</v>
      </c>
      <c r="G403" s="288">
        <f t="shared" si="143"/>
        <v>9.1462073709677867</v>
      </c>
      <c r="H403" s="15">
        <f t="shared" si="144"/>
        <v>113412.97140000056</v>
      </c>
      <c r="I403" s="22">
        <f t="shared" si="145"/>
        <v>-113412.97140000056</v>
      </c>
      <c r="J403" s="289">
        <f t="shared" si="146"/>
        <v>-1</v>
      </c>
      <c r="K403" s="22">
        <f t="shared" si="147"/>
        <v>0</v>
      </c>
      <c r="L403" s="22">
        <f t="shared" si="148"/>
        <v>-5</v>
      </c>
      <c r="M403" s="22">
        <f t="shared" si="149"/>
        <v>5</v>
      </c>
      <c r="N403" s="22">
        <f t="shared" si="150"/>
        <v>0</v>
      </c>
      <c r="O403" s="22"/>
      <c r="P403" s="288">
        <f t="shared" si="151"/>
        <v>-9.1462073709677867</v>
      </c>
      <c r="Q403" s="22">
        <f t="shared" si="152"/>
        <v>-5</v>
      </c>
      <c r="R403" s="290"/>
      <c r="S403" s="290">
        <f t="shared" si="153"/>
        <v>-8149.8320000000731</v>
      </c>
      <c r="T403" s="290" t="e">
        <f t="shared" si="154"/>
        <v>#DIV/0!</v>
      </c>
      <c r="U403" s="290" t="e">
        <f t="shared" si="155"/>
        <v>#DIV/0!</v>
      </c>
      <c r="V403" s="22">
        <f t="shared" si="156"/>
        <v>105263.13940000049</v>
      </c>
      <c r="W403" s="288" t="e">
        <f t="shared" si="157"/>
        <v>#DIV/0!</v>
      </c>
      <c r="X403" s="32" t="e">
        <f t="shared" si="158"/>
        <v>#DIV/0!</v>
      </c>
      <c r="Y403" s="32" t="e">
        <f t="shared" si="159"/>
        <v>#DIV/0!</v>
      </c>
      <c r="Z403" s="38" t="e">
        <f t="shared" si="160"/>
        <v>#DIV/0!</v>
      </c>
      <c r="AA403" s="31">
        <f>SUM(L$2:L403)-SUM(AB$2:AB403)</f>
        <v>-113412.97140000056</v>
      </c>
      <c r="AB403" s="44"/>
      <c r="AC403" s="40" t="e">
        <f t="shared" si="161"/>
        <v>#DIV/0!</v>
      </c>
      <c r="AD403" s="40" t="e">
        <f t="shared" si="162"/>
        <v>#DIV/0!</v>
      </c>
    </row>
    <row r="404" spans="1:30" x14ac:dyDescent="0.25">
      <c r="A404" s="403"/>
      <c r="B404" s="287"/>
      <c r="C404" s="22"/>
      <c r="D404" s="147"/>
      <c r="E404" s="22"/>
      <c r="F404" s="147">
        <f t="shared" si="142"/>
        <v>12400</v>
      </c>
      <c r="G404" s="288">
        <f t="shared" si="143"/>
        <v>9.1466105967742397</v>
      </c>
      <c r="H404" s="15">
        <f t="shared" si="144"/>
        <v>113417.97140000056</v>
      </c>
      <c r="I404" s="22">
        <f t="shared" si="145"/>
        <v>-113417.97140000056</v>
      </c>
      <c r="J404" s="289">
        <f t="shared" si="146"/>
        <v>-1</v>
      </c>
      <c r="K404" s="22">
        <f t="shared" si="147"/>
        <v>0</v>
      </c>
      <c r="L404" s="22">
        <f t="shared" si="148"/>
        <v>-5</v>
      </c>
      <c r="M404" s="22">
        <f t="shared" si="149"/>
        <v>5</v>
      </c>
      <c r="N404" s="22">
        <f t="shared" si="150"/>
        <v>0</v>
      </c>
      <c r="O404" s="22"/>
      <c r="P404" s="288">
        <f t="shared" si="151"/>
        <v>-9.1466105967742397</v>
      </c>
      <c r="Q404" s="22">
        <f t="shared" si="152"/>
        <v>-5</v>
      </c>
      <c r="R404" s="290"/>
      <c r="S404" s="290">
        <f t="shared" si="153"/>
        <v>-8154.8320000000731</v>
      </c>
      <c r="T404" s="290" t="e">
        <f t="shared" si="154"/>
        <v>#DIV/0!</v>
      </c>
      <c r="U404" s="290" t="e">
        <f t="shared" si="155"/>
        <v>#DIV/0!</v>
      </c>
      <c r="V404" s="22">
        <f t="shared" si="156"/>
        <v>105263.13940000049</v>
      </c>
      <c r="W404" s="288" t="e">
        <f t="shared" si="157"/>
        <v>#DIV/0!</v>
      </c>
      <c r="X404" s="32" t="e">
        <f t="shared" si="158"/>
        <v>#DIV/0!</v>
      </c>
      <c r="Y404" s="32" t="e">
        <f t="shared" si="159"/>
        <v>#DIV/0!</v>
      </c>
      <c r="Z404" s="38" t="e">
        <f t="shared" si="160"/>
        <v>#DIV/0!</v>
      </c>
      <c r="AA404" s="31">
        <f>SUM(L$2:L404)-SUM(AB$2:AB404)</f>
        <v>-113417.97140000056</v>
      </c>
      <c r="AB404" s="44"/>
      <c r="AC404" s="40" t="e">
        <f t="shared" si="161"/>
        <v>#DIV/0!</v>
      </c>
      <c r="AD404" s="40" t="e">
        <f t="shared" si="162"/>
        <v>#DIV/0!</v>
      </c>
    </row>
    <row r="405" spans="1:30" x14ac:dyDescent="0.25">
      <c r="A405" s="403"/>
      <c r="B405" s="287"/>
      <c r="C405" s="22"/>
      <c r="D405" s="147"/>
      <c r="E405" s="22"/>
      <c r="F405" s="147">
        <f t="shared" si="142"/>
        <v>12400</v>
      </c>
      <c r="G405" s="288">
        <f t="shared" si="143"/>
        <v>9.147013822580691</v>
      </c>
      <c r="H405" s="15">
        <f t="shared" si="144"/>
        <v>113422.97140000056</v>
      </c>
      <c r="I405" s="22">
        <f t="shared" si="145"/>
        <v>-113422.97140000056</v>
      </c>
      <c r="J405" s="289">
        <f t="shared" si="146"/>
        <v>-1</v>
      </c>
      <c r="K405" s="22">
        <f t="shared" si="147"/>
        <v>0</v>
      </c>
      <c r="L405" s="22">
        <f t="shared" si="148"/>
        <v>-5</v>
      </c>
      <c r="M405" s="22">
        <f t="shared" si="149"/>
        <v>5</v>
      </c>
      <c r="N405" s="22">
        <f t="shared" si="150"/>
        <v>0</v>
      </c>
      <c r="O405" s="22"/>
      <c r="P405" s="288">
        <f t="shared" si="151"/>
        <v>-9.147013822580691</v>
      </c>
      <c r="Q405" s="22">
        <f t="shared" si="152"/>
        <v>-5</v>
      </c>
      <c r="R405" s="290"/>
      <c r="S405" s="290">
        <f t="shared" si="153"/>
        <v>-8159.8320000000731</v>
      </c>
      <c r="T405" s="290" t="e">
        <f t="shared" si="154"/>
        <v>#DIV/0!</v>
      </c>
      <c r="U405" s="290" t="e">
        <f t="shared" si="155"/>
        <v>#DIV/0!</v>
      </c>
      <c r="V405" s="22">
        <f t="shared" si="156"/>
        <v>105263.13940000049</v>
      </c>
      <c r="W405" s="288" t="e">
        <f t="shared" si="157"/>
        <v>#DIV/0!</v>
      </c>
      <c r="X405" s="32" t="e">
        <f t="shared" si="158"/>
        <v>#DIV/0!</v>
      </c>
      <c r="Y405" s="32" t="e">
        <f t="shared" si="159"/>
        <v>#DIV/0!</v>
      </c>
      <c r="Z405" s="38" t="e">
        <f t="shared" si="160"/>
        <v>#DIV/0!</v>
      </c>
      <c r="AA405" s="31">
        <f>SUM(L$2:L405)-SUM(AB$2:AB405)</f>
        <v>-113422.97140000056</v>
      </c>
      <c r="AB405" s="44"/>
      <c r="AC405" s="40" t="e">
        <f t="shared" si="161"/>
        <v>#DIV/0!</v>
      </c>
      <c r="AD405" s="40" t="e">
        <f t="shared" si="162"/>
        <v>#DIV/0!</v>
      </c>
    </row>
    <row r="406" spans="1:30" x14ac:dyDescent="0.25">
      <c r="A406" s="403"/>
      <c r="B406" s="287"/>
      <c r="C406" s="22"/>
      <c r="D406" s="147"/>
      <c r="E406" s="22"/>
      <c r="F406" s="147">
        <f t="shared" si="142"/>
        <v>12400</v>
      </c>
      <c r="G406" s="288">
        <f t="shared" si="143"/>
        <v>9.1474170483871422</v>
      </c>
      <c r="H406" s="15">
        <f t="shared" si="144"/>
        <v>113427.97140000056</v>
      </c>
      <c r="I406" s="22">
        <f t="shared" si="145"/>
        <v>-113427.97140000056</v>
      </c>
      <c r="J406" s="289">
        <f t="shared" si="146"/>
        <v>-1</v>
      </c>
      <c r="K406" s="22">
        <f t="shared" si="147"/>
        <v>0</v>
      </c>
      <c r="L406" s="22">
        <f t="shared" si="148"/>
        <v>-5</v>
      </c>
      <c r="M406" s="22">
        <f t="shared" si="149"/>
        <v>5</v>
      </c>
      <c r="N406" s="22">
        <f t="shared" si="150"/>
        <v>0</v>
      </c>
      <c r="O406" s="22"/>
      <c r="P406" s="288">
        <f t="shared" si="151"/>
        <v>-9.1474170483871422</v>
      </c>
      <c r="Q406" s="22">
        <f t="shared" si="152"/>
        <v>-5</v>
      </c>
      <c r="R406" s="290"/>
      <c r="S406" s="290">
        <f t="shared" si="153"/>
        <v>-8164.8320000000731</v>
      </c>
      <c r="T406" s="290" t="e">
        <f t="shared" si="154"/>
        <v>#DIV/0!</v>
      </c>
      <c r="U406" s="290" t="e">
        <f t="shared" si="155"/>
        <v>#DIV/0!</v>
      </c>
      <c r="V406" s="22">
        <f t="shared" si="156"/>
        <v>105263.13940000049</v>
      </c>
      <c r="W406" s="288" t="e">
        <f t="shared" si="157"/>
        <v>#DIV/0!</v>
      </c>
      <c r="X406" s="32" t="e">
        <f t="shared" si="158"/>
        <v>#DIV/0!</v>
      </c>
      <c r="Y406" s="32" t="e">
        <f t="shared" si="159"/>
        <v>#DIV/0!</v>
      </c>
      <c r="Z406" s="38" t="e">
        <f t="shared" si="160"/>
        <v>#DIV/0!</v>
      </c>
      <c r="AA406" s="31">
        <f>SUM(L$2:L406)-SUM(AB$2:AB406)</f>
        <v>-113427.97140000056</v>
      </c>
      <c r="AB406" s="44"/>
      <c r="AC406" s="40" t="e">
        <f t="shared" si="161"/>
        <v>#DIV/0!</v>
      </c>
      <c r="AD406" s="40" t="e">
        <f t="shared" si="162"/>
        <v>#DIV/0!</v>
      </c>
    </row>
    <row r="407" spans="1:30" x14ac:dyDescent="0.25">
      <c r="A407" s="403"/>
      <c r="B407" s="287"/>
      <c r="C407" s="22"/>
      <c r="D407" s="147"/>
      <c r="E407" s="22"/>
      <c r="F407" s="147">
        <f t="shared" si="142"/>
        <v>12400</v>
      </c>
      <c r="G407" s="288">
        <f t="shared" si="143"/>
        <v>9.1478202741935934</v>
      </c>
      <c r="H407" s="15">
        <f t="shared" si="144"/>
        <v>113432.97140000056</v>
      </c>
      <c r="I407" s="22">
        <f t="shared" si="145"/>
        <v>-113432.97140000056</v>
      </c>
      <c r="J407" s="289">
        <f t="shared" si="146"/>
        <v>-1</v>
      </c>
      <c r="K407" s="22">
        <f t="shared" si="147"/>
        <v>0</v>
      </c>
      <c r="L407" s="22">
        <f t="shared" si="148"/>
        <v>-5</v>
      </c>
      <c r="M407" s="22">
        <f t="shared" si="149"/>
        <v>5</v>
      </c>
      <c r="N407" s="22">
        <f t="shared" si="150"/>
        <v>0</v>
      </c>
      <c r="O407" s="22"/>
      <c r="P407" s="288">
        <f t="shared" si="151"/>
        <v>-9.1478202741935934</v>
      </c>
      <c r="Q407" s="22">
        <f t="shared" si="152"/>
        <v>-5</v>
      </c>
      <c r="R407" s="290"/>
      <c r="S407" s="290">
        <f t="shared" si="153"/>
        <v>-8169.8320000000731</v>
      </c>
      <c r="T407" s="290" t="e">
        <f t="shared" si="154"/>
        <v>#DIV/0!</v>
      </c>
      <c r="U407" s="290" t="e">
        <f t="shared" si="155"/>
        <v>#DIV/0!</v>
      </c>
      <c r="V407" s="22">
        <f t="shared" si="156"/>
        <v>105263.13940000049</v>
      </c>
      <c r="W407" s="288" t="e">
        <f t="shared" si="157"/>
        <v>#DIV/0!</v>
      </c>
      <c r="X407" s="32" t="e">
        <f t="shared" si="158"/>
        <v>#DIV/0!</v>
      </c>
      <c r="Y407" s="32" t="e">
        <f t="shared" si="159"/>
        <v>#DIV/0!</v>
      </c>
      <c r="Z407" s="38" t="e">
        <f t="shared" si="160"/>
        <v>#DIV/0!</v>
      </c>
      <c r="AA407" s="31">
        <f>SUM(L$2:L407)-SUM(AB$2:AB407)</f>
        <v>-113432.97140000056</v>
      </c>
      <c r="AB407" s="44"/>
      <c r="AC407" s="40" t="e">
        <f t="shared" si="161"/>
        <v>#DIV/0!</v>
      </c>
      <c r="AD407" s="40" t="e">
        <f t="shared" si="162"/>
        <v>#DIV/0!</v>
      </c>
    </row>
    <row r="408" spans="1:30" x14ac:dyDescent="0.25">
      <c r="A408" s="403"/>
      <c r="B408" s="287"/>
      <c r="C408" s="22"/>
      <c r="D408" s="147"/>
      <c r="E408" s="22"/>
      <c r="F408" s="147">
        <f t="shared" si="142"/>
        <v>12400</v>
      </c>
      <c r="G408" s="288">
        <f t="shared" si="143"/>
        <v>9.1482235000000447</v>
      </c>
      <c r="H408" s="15">
        <f t="shared" si="144"/>
        <v>113437.97140000056</v>
      </c>
      <c r="I408" s="22">
        <f t="shared" si="145"/>
        <v>-113437.97140000056</v>
      </c>
      <c r="J408" s="289">
        <f t="shared" si="146"/>
        <v>-1</v>
      </c>
      <c r="K408" s="22">
        <f t="shared" si="147"/>
        <v>0</v>
      </c>
      <c r="L408" s="22">
        <f t="shared" si="148"/>
        <v>-5</v>
      </c>
      <c r="M408" s="22">
        <f t="shared" si="149"/>
        <v>5</v>
      </c>
      <c r="N408" s="22">
        <f t="shared" si="150"/>
        <v>0</v>
      </c>
      <c r="O408" s="22"/>
      <c r="P408" s="288">
        <f t="shared" si="151"/>
        <v>-9.1482235000000447</v>
      </c>
      <c r="Q408" s="22">
        <f t="shared" si="152"/>
        <v>-5</v>
      </c>
      <c r="R408" s="290"/>
      <c r="S408" s="290">
        <f t="shared" si="153"/>
        <v>-8174.8320000000731</v>
      </c>
      <c r="T408" s="290" t="e">
        <f t="shared" si="154"/>
        <v>#DIV/0!</v>
      </c>
      <c r="U408" s="290" t="e">
        <f t="shared" si="155"/>
        <v>#DIV/0!</v>
      </c>
      <c r="V408" s="22">
        <f t="shared" si="156"/>
        <v>105263.13940000049</v>
      </c>
      <c r="W408" s="288" t="e">
        <f t="shared" si="157"/>
        <v>#DIV/0!</v>
      </c>
      <c r="X408" s="32" t="e">
        <f t="shared" si="158"/>
        <v>#DIV/0!</v>
      </c>
      <c r="Y408" s="32" t="e">
        <f t="shared" si="159"/>
        <v>#DIV/0!</v>
      </c>
      <c r="Z408" s="38" t="e">
        <f t="shared" si="160"/>
        <v>#DIV/0!</v>
      </c>
      <c r="AA408" s="31">
        <f>SUM(L$2:L408)-SUM(AB$2:AB408)</f>
        <v>-113437.97140000056</v>
      </c>
      <c r="AB408" s="44"/>
      <c r="AC408" s="40" t="e">
        <f t="shared" si="161"/>
        <v>#DIV/0!</v>
      </c>
      <c r="AD408" s="40" t="e">
        <f t="shared" si="162"/>
        <v>#DIV/0!</v>
      </c>
    </row>
    <row r="409" spans="1:30" x14ac:dyDescent="0.25">
      <c r="A409" s="403"/>
      <c r="B409" s="287"/>
      <c r="C409" s="22"/>
      <c r="D409" s="147"/>
      <c r="E409" s="22"/>
      <c r="F409" s="147">
        <f t="shared" si="142"/>
        <v>12400</v>
      </c>
      <c r="G409" s="288">
        <f t="shared" si="143"/>
        <v>9.1486267258064977</v>
      </c>
      <c r="H409" s="15">
        <f t="shared" si="144"/>
        <v>113442.97140000056</v>
      </c>
      <c r="I409" s="22">
        <f t="shared" si="145"/>
        <v>-113442.97140000056</v>
      </c>
      <c r="J409" s="289">
        <f t="shared" si="146"/>
        <v>-1</v>
      </c>
      <c r="K409" s="22">
        <f t="shared" si="147"/>
        <v>0</v>
      </c>
      <c r="L409" s="22">
        <f t="shared" si="148"/>
        <v>-5</v>
      </c>
      <c r="M409" s="22">
        <f t="shared" si="149"/>
        <v>5</v>
      </c>
      <c r="N409" s="22">
        <f t="shared" si="150"/>
        <v>0</v>
      </c>
      <c r="O409" s="22"/>
      <c r="P409" s="288">
        <f t="shared" si="151"/>
        <v>-9.1486267258064977</v>
      </c>
      <c r="Q409" s="22">
        <f t="shared" si="152"/>
        <v>-5</v>
      </c>
      <c r="R409" s="290"/>
      <c r="S409" s="290">
        <f t="shared" si="153"/>
        <v>-8179.8320000000731</v>
      </c>
      <c r="T409" s="290" t="e">
        <f t="shared" si="154"/>
        <v>#DIV/0!</v>
      </c>
      <c r="U409" s="290" t="e">
        <f t="shared" si="155"/>
        <v>#DIV/0!</v>
      </c>
      <c r="V409" s="22">
        <f t="shared" si="156"/>
        <v>105263.13940000049</v>
      </c>
      <c r="W409" s="288" t="e">
        <f t="shared" si="157"/>
        <v>#DIV/0!</v>
      </c>
      <c r="X409" s="32" t="e">
        <f t="shared" si="158"/>
        <v>#DIV/0!</v>
      </c>
      <c r="Y409" s="32" t="e">
        <f t="shared" si="159"/>
        <v>#DIV/0!</v>
      </c>
      <c r="Z409" s="38" t="e">
        <f t="shared" si="160"/>
        <v>#DIV/0!</v>
      </c>
      <c r="AA409" s="31">
        <f>SUM(L$2:L409)-SUM(AB$2:AB409)</f>
        <v>-113442.97140000056</v>
      </c>
      <c r="AB409" s="44"/>
      <c r="AC409" s="40" t="e">
        <f t="shared" si="161"/>
        <v>#DIV/0!</v>
      </c>
      <c r="AD409" s="40" t="e">
        <f t="shared" si="162"/>
        <v>#DIV/0!</v>
      </c>
    </row>
    <row r="410" spans="1:30" x14ac:dyDescent="0.25">
      <c r="A410" s="403"/>
      <c r="B410" s="287"/>
      <c r="C410" s="22"/>
      <c r="D410" s="147"/>
      <c r="E410" s="22"/>
      <c r="F410" s="147">
        <f t="shared" si="142"/>
        <v>12400</v>
      </c>
      <c r="G410" s="288">
        <f t="shared" si="143"/>
        <v>9.149029951612949</v>
      </c>
      <c r="H410" s="15">
        <f t="shared" si="144"/>
        <v>113447.97140000056</v>
      </c>
      <c r="I410" s="22">
        <f t="shared" si="145"/>
        <v>-113447.97140000056</v>
      </c>
      <c r="J410" s="289">
        <f t="shared" si="146"/>
        <v>-1</v>
      </c>
      <c r="K410" s="22">
        <f t="shared" si="147"/>
        <v>0</v>
      </c>
      <c r="L410" s="22">
        <f t="shared" si="148"/>
        <v>-5</v>
      </c>
      <c r="M410" s="22">
        <f t="shared" si="149"/>
        <v>5</v>
      </c>
      <c r="N410" s="22">
        <f t="shared" si="150"/>
        <v>0</v>
      </c>
      <c r="O410" s="22"/>
      <c r="P410" s="288">
        <f t="shared" si="151"/>
        <v>-9.149029951612949</v>
      </c>
      <c r="Q410" s="22">
        <f t="shared" si="152"/>
        <v>-5</v>
      </c>
      <c r="R410" s="290"/>
      <c r="S410" s="290">
        <f t="shared" si="153"/>
        <v>-8184.8320000000731</v>
      </c>
      <c r="T410" s="290" t="e">
        <f t="shared" si="154"/>
        <v>#DIV/0!</v>
      </c>
      <c r="U410" s="290" t="e">
        <f t="shared" si="155"/>
        <v>#DIV/0!</v>
      </c>
      <c r="V410" s="22">
        <f t="shared" si="156"/>
        <v>105263.13940000049</v>
      </c>
      <c r="W410" s="288" t="e">
        <f t="shared" si="157"/>
        <v>#DIV/0!</v>
      </c>
      <c r="X410" s="32" t="e">
        <f t="shared" si="158"/>
        <v>#DIV/0!</v>
      </c>
      <c r="Y410" s="32" t="e">
        <f t="shared" si="159"/>
        <v>#DIV/0!</v>
      </c>
      <c r="Z410" s="38" t="e">
        <f t="shared" si="160"/>
        <v>#DIV/0!</v>
      </c>
      <c r="AA410" s="31">
        <f>SUM(L$2:L410)-SUM(AB$2:AB410)</f>
        <v>-113447.97140000056</v>
      </c>
      <c r="AB410" s="44"/>
      <c r="AC410" s="40" t="e">
        <f t="shared" si="161"/>
        <v>#DIV/0!</v>
      </c>
      <c r="AD410" s="40" t="e">
        <f t="shared" si="162"/>
        <v>#DIV/0!</v>
      </c>
    </row>
    <row r="411" spans="1:30" x14ac:dyDescent="0.25">
      <c r="A411" s="403"/>
      <c r="B411" s="287"/>
      <c r="C411" s="22"/>
      <c r="D411" s="147"/>
      <c r="E411" s="22"/>
      <c r="F411" s="147">
        <f t="shared" si="142"/>
        <v>12400</v>
      </c>
      <c r="G411" s="288">
        <f t="shared" si="143"/>
        <v>9.1494331774194002</v>
      </c>
      <c r="H411" s="15">
        <f t="shared" si="144"/>
        <v>113452.97140000056</v>
      </c>
      <c r="I411" s="22">
        <f t="shared" si="145"/>
        <v>-113452.97140000056</v>
      </c>
      <c r="J411" s="289">
        <f t="shared" si="146"/>
        <v>-1</v>
      </c>
      <c r="K411" s="22">
        <f t="shared" si="147"/>
        <v>0</v>
      </c>
      <c r="L411" s="22">
        <f t="shared" si="148"/>
        <v>-5</v>
      </c>
      <c r="M411" s="22">
        <f t="shared" si="149"/>
        <v>5</v>
      </c>
      <c r="N411" s="22">
        <f t="shared" si="150"/>
        <v>0</v>
      </c>
      <c r="O411" s="22"/>
      <c r="P411" s="288">
        <f t="shared" si="151"/>
        <v>-9.1494331774194002</v>
      </c>
      <c r="Q411" s="22">
        <f t="shared" si="152"/>
        <v>-5</v>
      </c>
      <c r="R411" s="290"/>
      <c r="S411" s="290">
        <f t="shared" si="153"/>
        <v>-8189.8320000000731</v>
      </c>
      <c r="T411" s="290" t="e">
        <f t="shared" si="154"/>
        <v>#DIV/0!</v>
      </c>
      <c r="U411" s="290" t="e">
        <f t="shared" si="155"/>
        <v>#DIV/0!</v>
      </c>
      <c r="V411" s="22">
        <f t="shared" si="156"/>
        <v>105263.13940000049</v>
      </c>
      <c r="W411" s="288" t="e">
        <f t="shared" si="157"/>
        <v>#DIV/0!</v>
      </c>
      <c r="X411" s="32" t="e">
        <f t="shared" si="158"/>
        <v>#DIV/0!</v>
      </c>
      <c r="Y411" s="32" t="e">
        <f t="shared" si="159"/>
        <v>#DIV/0!</v>
      </c>
      <c r="Z411" s="38" t="e">
        <f t="shared" si="160"/>
        <v>#DIV/0!</v>
      </c>
      <c r="AA411" s="31">
        <f>SUM(L$2:L411)-SUM(AB$2:AB411)</f>
        <v>-113452.97140000056</v>
      </c>
      <c r="AB411" s="44"/>
      <c r="AC411" s="40" t="e">
        <f t="shared" si="161"/>
        <v>#DIV/0!</v>
      </c>
      <c r="AD411" s="40" t="e">
        <f t="shared" si="162"/>
        <v>#DIV/0!</v>
      </c>
    </row>
    <row r="412" spans="1:30" x14ac:dyDescent="0.25">
      <c r="A412" s="403"/>
      <c r="B412" s="287"/>
      <c r="C412" s="22"/>
      <c r="D412" s="147"/>
      <c r="E412" s="22"/>
      <c r="F412" s="147">
        <f t="shared" si="142"/>
        <v>12400</v>
      </c>
      <c r="G412" s="288">
        <f t="shared" si="143"/>
        <v>9.1498364032258515</v>
      </c>
      <c r="H412" s="15">
        <f t="shared" si="144"/>
        <v>113457.97140000056</v>
      </c>
      <c r="I412" s="22">
        <f t="shared" si="145"/>
        <v>-113457.97140000056</v>
      </c>
      <c r="J412" s="289">
        <f t="shared" si="146"/>
        <v>-1</v>
      </c>
      <c r="K412" s="22">
        <f t="shared" si="147"/>
        <v>0</v>
      </c>
      <c r="L412" s="22">
        <f t="shared" si="148"/>
        <v>-5</v>
      </c>
      <c r="M412" s="22">
        <f t="shared" si="149"/>
        <v>5</v>
      </c>
      <c r="N412" s="22">
        <f t="shared" si="150"/>
        <v>0</v>
      </c>
      <c r="O412" s="22"/>
      <c r="P412" s="288">
        <f t="shared" si="151"/>
        <v>-9.1498364032258515</v>
      </c>
      <c r="Q412" s="22">
        <f t="shared" si="152"/>
        <v>-5</v>
      </c>
      <c r="R412" s="290"/>
      <c r="S412" s="290">
        <f t="shared" si="153"/>
        <v>-8194.8320000000731</v>
      </c>
      <c r="T412" s="290" t="e">
        <f t="shared" si="154"/>
        <v>#DIV/0!</v>
      </c>
      <c r="U412" s="290" t="e">
        <f t="shared" si="155"/>
        <v>#DIV/0!</v>
      </c>
      <c r="V412" s="22">
        <f t="shared" si="156"/>
        <v>105263.13940000049</v>
      </c>
      <c r="W412" s="288" t="e">
        <f t="shared" si="157"/>
        <v>#DIV/0!</v>
      </c>
      <c r="X412" s="32" t="e">
        <f t="shared" si="158"/>
        <v>#DIV/0!</v>
      </c>
      <c r="Y412" s="32" t="e">
        <f t="shared" si="159"/>
        <v>#DIV/0!</v>
      </c>
      <c r="Z412" s="38" t="e">
        <f t="shared" si="160"/>
        <v>#DIV/0!</v>
      </c>
      <c r="AA412" s="31">
        <f>SUM(L$2:L412)-SUM(AB$2:AB412)</f>
        <v>-113457.97140000056</v>
      </c>
      <c r="AB412" s="44"/>
      <c r="AC412" s="40" t="e">
        <f t="shared" si="161"/>
        <v>#DIV/0!</v>
      </c>
      <c r="AD412" s="40" t="e">
        <f t="shared" si="162"/>
        <v>#DIV/0!</v>
      </c>
    </row>
    <row r="413" spans="1:30" x14ac:dyDescent="0.25">
      <c r="A413" s="403"/>
      <c r="B413" s="287"/>
      <c r="C413" s="22"/>
      <c r="D413" s="147"/>
      <c r="E413" s="22"/>
      <c r="F413" s="147">
        <f t="shared" si="142"/>
        <v>12400</v>
      </c>
      <c r="G413" s="288">
        <f t="shared" si="143"/>
        <v>9.1502396290323027</v>
      </c>
      <c r="H413" s="15">
        <f t="shared" si="144"/>
        <v>113462.97140000056</v>
      </c>
      <c r="I413" s="22">
        <f t="shared" si="145"/>
        <v>-113462.97140000056</v>
      </c>
      <c r="J413" s="289">
        <f t="shared" si="146"/>
        <v>-1</v>
      </c>
      <c r="K413" s="22">
        <f t="shared" si="147"/>
        <v>0</v>
      </c>
      <c r="L413" s="22">
        <f t="shared" si="148"/>
        <v>-5</v>
      </c>
      <c r="M413" s="22">
        <f t="shared" si="149"/>
        <v>5</v>
      </c>
      <c r="N413" s="22">
        <f t="shared" si="150"/>
        <v>0</v>
      </c>
      <c r="O413" s="22"/>
      <c r="P413" s="288">
        <f t="shared" si="151"/>
        <v>-9.1502396290323027</v>
      </c>
      <c r="Q413" s="22">
        <f t="shared" si="152"/>
        <v>-5</v>
      </c>
      <c r="R413" s="290"/>
      <c r="S413" s="290">
        <f t="shared" si="153"/>
        <v>-8199.8320000000731</v>
      </c>
      <c r="T413" s="290" t="e">
        <f t="shared" si="154"/>
        <v>#DIV/0!</v>
      </c>
      <c r="U413" s="290" t="e">
        <f t="shared" si="155"/>
        <v>#DIV/0!</v>
      </c>
      <c r="V413" s="22">
        <f t="shared" si="156"/>
        <v>105263.13940000049</v>
      </c>
      <c r="W413" s="288" t="e">
        <f t="shared" si="157"/>
        <v>#DIV/0!</v>
      </c>
      <c r="X413" s="32" t="e">
        <f t="shared" si="158"/>
        <v>#DIV/0!</v>
      </c>
      <c r="Y413" s="32" t="e">
        <f t="shared" si="159"/>
        <v>#DIV/0!</v>
      </c>
      <c r="Z413" s="38" t="e">
        <f t="shared" si="160"/>
        <v>#DIV/0!</v>
      </c>
      <c r="AA413" s="31">
        <f>SUM(L$2:L413)-SUM(AB$2:AB413)</f>
        <v>-113462.97140000056</v>
      </c>
      <c r="AB413" s="44"/>
      <c r="AC413" s="40" t="e">
        <f t="shared" si="161"/>
        <v>#DIV/0!</v>
      </c>
      <c r="AD413" s="40" t="e">
        <f t="shared" si="162"/>
        <v>#DIV/0!</v>
      </c>
    </row>
    <row r="414" spans="1:30" x14ac:dyDescent="0.25">
      <c r="A414" s="403"/>
      <c r="B414" s="287"/>
      <c r="C414" s="22"/>
      <c r="D414" s="147"/>
      <c r="E414" s="22"/>
      <c r="F414" s="147">
        <f t="shared" si="142"/>
        <v>12400</v>
      </c>
      <c r="G414" s="288">
        <f t="shared" si="143"/>
        <v>9.1506428548387557</v>
      </c>
      <c r="H414" s="15">
        <f t="shared" si="144"/>
        <v>113467.97140000056</v>
      </c>
      <c r="I414" s="22">
        <f t="shared" si="145"/>
        <v>-113467.97140000056</v>
      </c>
      <c r="J414" s="289">
        <f t="shared" si="146"/>
        <v>-1</v>
      </c>
      <c r="K414" s="22">
        <f t="shared" si="147"/>
        <v>0</v>
      </c>
      <c r="L414" s="22">
        <f t="shared" si="148"/>
        <v>-5</v>
      </c>
      <c r="M414" s="22">
        <f t="shared" si="149"/>
        <v>5</v>
      </c>
      <c r="N414" s="22">
        <f t="shared" si="150"/>
        <v>0</v>
      </c>
      <c r="O414" s="22"/>
      <c r="P414" s="288">
        <f t="shared" si="151"/>
        <v>-9.1506428548387557</v>
      </c>
      <c r="Q414" s="22">
        <f t="shared" si="152"/>
        <v>-5</v>
      </c>
      <c r="R414" s="290"/>
      <c r="S414" s="290">
        <f t="shared" si="153"/>
        <v>-8204.8320000000731</v>
      </c>
      <c r="T414" s="290" t="e">
        <f t="shared" si="154"/>
        <v>#DIV/0!</v>
      </c>
      <c r="U414" s="290" t="e">
        <f t="shared" si="155"/>
        <v>#DIV/0!</v>
      </c>
      <c r="V414" s="22">
        <f t="shared" si="156"/>
        <v>105263.13940000049</v>
      </c>
      <c r="W414" s="288" t="e">
        <f t="shared" si="157"/>
        <v>#DIV/0!</v>
      </c>
      <c r="X414" s="32" t="e">
        <f t="shared" si="158"/>
        <v>#DIV/0!</v>
      </c>
      <c r="Y414" s="32" t="e">
        <f t="shared" si="159"/>
        <v>#DIV/0!</v>
      </c>
      <c r="Z414" s="38" t="e">
        <f t="shared" si="160"/>
        <v>#DIV/0!</v>
      </c>
      <c r="AA414" s="31">
        <f>SUM(L$2:L414)-SUM(AB$2:AB414)</f>
        <v>-113467.97140000056</v>
      </c>
      <c r="AB414" s="44"/>
      <c r="AC414" s="40" t="e">
        <f t="shared" si="161"/>
        <v>#DIV/0!</v>
      </c>
      <c r="AD414" s="40" t="e">
        <f t="shared" si="162"/>
        <v>#DIV/0!</v>
      </c>
    </row>
    <row r="415" spans="1:30" x14ac:dyDescent="0.25">
      <c r="A415" s="403"/>
      <c r="B415" s="287"/>
      <c r="C415" s="22"/>
      <c r="D415" s="147"/>
      <c r="E415" s="22"/>
      <c r="F415" s="147">
        <f t="shared" si="142"/>
        <v>12400</v>
      </c>
      <c r="G415" s="288">
        <f t="shared" si="143"/>
        <v>9.151046080645207</v>
      </c>
      <c r="H415" s="15">
        <f t="shared" si="144"/>
        <v>113472.97140000056</v>
      </c>
      <c r="I415" s="22">
        <f t="shared" si="145"/>
        <v>-113472.97140000056</v>
      </c>
      <c r="J415" s="289">
        <f t="shared" si="146"/>
        <v>-1</v>
      </c>
      <c r="K415" s="22">
        <f t="shared" si="147"/>
        <v>0</v>
      </c>
      <c r="L415" s="22">
        <f t="shared" si="148"/>
        <v>-5</v>
      </c>
      <c r="M415" s="22">
        <f t="shared" si="149"/>
        <v>5</v>
      </c>
      <c r="N415" s="22">
        <f t="shared" si="150"/>
        <v>0</v>
      </c>
      <c r="O415" s="22"/>
      <c r="P415" s="288">
        <f t="shared" si="151"/>
        <v>-9.151046080645207</v>
      </c>
      <c r="Q415" s="22">
        <f t="shared" si="152"/>
        <v>-5</v>
      </c>
      <c r="R415" s="290"/>
      <c r="S415" s="290">
        <f t="shared" si="153"/>
        <v>-8209.8320000000731</v>
      </c>
      <c r="T415" s="290" t="e">
        <f t="shared" si="154"/>
        <v>#DIV/0!</v>
      </c>
      <c r="U415" s="290" t="e">
        <f t="shared" si="155"/>
        <v>#DIV/0!</v>
      </c>
      <c r="V415" s="22">
        <f t="shared" si="156"/>
        <v>105263.13940000049</v>
      </c>
      <c r="W415" s="288" t="e">
        <f t="shared" si="157"/>
        <v>#DIV/0!</v>
      </c>
      <c r="X415" s="32" t="e">
        <f t="shared" si="158"/>
        <v>#DIV/0!</v>
      </c>
      <c r="Y415" s="32" t="e">
        <f t="shared" si="159"/>
        <v>#DIV/0!</v>
      </c>
      <c r="Z415" s="38" t="e">
        <f t="shared" si="160"/>
        <v>#DIV/0!</v>
      </c>
      <c r="AA415" s="31">
        <f>SUM(L$2:L415)-SUM(AB$2:AB415)</f>
        <v>-113472.97140000056</v>
      </c>
      <c r="AB415" s="44"/>
      <c r="AC415" s="40" t="e">
        <f t="shared" si="161"/>
        <v>#DIV/0!</v>
      </c>
      <c r="AD415" s="40" t="e">
        <f t="shared" si="162"/>
        <v>#DIV/0!</v>
      </c>
    </row>
    <row r="416" spans="1:30" x14ac:dyDescent="0.25">
      <c r="A416" s="403"/>
      <c r="B416" s="287"/>
      <c r="C416" s="22"/>
      <c r="D416" s="147"/>
      <c r="E416" s="22"/>
      <c r="F416" s="147">
        <f t="shared" si="142"/>
        <v>12400</v>
      </c>
      <c r="G416" s="288">
        <f t="shared" si="143"/>
        <v>9.1514493064516582</v>
      </c>
      <c r="H416" s="15">
        <f t="shared" si="144"/>
        <v>113477.97140000056</v>
      </c>
      <c r="I416" s="22">
        <f t="shared" si="145"/>
        <v>-113477.97140000056</v>
      </c>
      <c r="J416" s="289">
        <f t="shared" si="146"/>
        <v>-1</v>
      </c>
      <c r="K416" s="22">
        <f t="shared" si="147"/>
        <v>0</v>
      </c>
      <c r="L416" s="22">
        <f t="shared" si="148"/>
        <v>-5</v>
      </c>
      <c r="M416" s="22">
        <f t="shared" si="149"/>
        <v>5</v>
      </c>
      <c r="N416" s="22">
        <f t="shared" si="150"/>
        <v>0</v>
      </c>
      <c r="O416" s="22"/>
      <c r="P416" s="288">
        <f t="shared" si="151"/>
        <v>-9.1514493064516582</v>
      </c>
      <c r="Q416" s="22">
        <f t="shared" si="152"/>
        <v>-5</v>
      </c>
      <c r="R416" s="290"/>
      <c r="S416" s="290">
        <f t="shared" si="153"/>
        <v>-8214.8320000000731</v>
      </c>
      <c r="T416" s="290" t="e">
        <f t="shared" si="154"/>
        <v>#DIV/0!</v>
      </c>
      <c r="U416" s="290" t="e">
        <f t="shared" si="155"/>
        <v>#DIV/0!</v>
      </c>
      <c r="V416" s="22">
        <f t="shared" si="156"/>
        <v>105263.13940000049</v>
      </c>
      <c r="W416" s="288" t="e">
        <f t="shared" si="157"/>
        <v>#DIV/0!</v>
      </c>
      <c r="X416" s="32" t="e">
        <f t="shared" si="158"/>
        <v>#DIV/0!</v>
      </c>
      <c r="Y416" s="32" t="e">
        <f t="shared" si="159"/>
        <v>#DIV/0!</v>
      </c>
      <c r="Z416" s="38" t="e">
        <f t="shared" si="160"/>
        <v>#DIV/0!</v>
      </c>
      <c r="AA416" s="31">
        <f>SUM(L$2:L416)-SUM(AB$2:AB416)</f>
        <v>-113477.97140000056</v>
      </c>
      <c r="AB416" s="44"/>
      <c r="AC416" s="40" t="e">
        <f t="shared" si="161"/>
        <v>#DIV/0!</v>
      </c>
      <c r="AD416" s="40" t="e">
        <f t="shared" si="162"/>
        <v>#DIV/0!</v>
      </c>
    </row>
    <row r="417" spans="1:30" x14ac:dyDescent="0.25">
      <c r="A417" s="403"/>
      <c r="B417" s="287"/>
      <c r="C417" s="22"/>
      <c r="D417" s="147"/>
      <c r="E417" s="22"/>
      <c r="F417" s="147">
        <f t="shared" si="142"/>
        <v>12400</v>
      </c>
      <c r="G417" s="288">
        <f t="shared" si="143"/>
        <v>9.1518525322581095</v>
      </c>
      <c r="H417" s="15">
        <f t="shared" si="144"/>
        <v>113482.97140000056</v>
      </c>
      <c r="I417" s="22">
        <f t="shared" si="145"/>
        <v>-113482.97140000056</v>
      </c>
      <c r="J417" s="289">
        <f t="shared" si="146"/>
        <v>-1</v>
      </c>
      <c r="K417" s="22">
        <f t="shared" si="147"/>
        <v>0</v>
      </c>
      <c r="L417" s="22">
        <f t="shared" si="148"/>
        <v>-5</v>
      </c>
      <c r="M417" s="22">
        <f t="shared" si="149"/>
        <v>5</v>
      </c>
      <c r="N417" s="22">
        <f t="shared" si="150"/>
        <v>0</v>
      </c>
      <c r="O417" s="22"/>
      <c r="P417" s="288">
        <f t="shared" si="151"/>
        <v>-9.1518525322581095</v>
      </c>
      <c r="Q417" s="22">
        <f t="shared" si="152"/>
        <v>-5</v>
      </c>
      <c r="R417" s="290"/>
      <c r="S417" s="290">
        <f t="shared" si="153"/>
        <v>-8219.8320000000731</v>
      </c>
      <c r="T417" s="290" t="e">
        <f t="shared" si="154"/>
        <v>#DIV/0!</v>
      </c>
      <c r="U417" s="290" t="e">
        <f t="shared" si="155"/>
        <v>#DIV/0!</v>
      </c>
      <c r="V417" s="22">
        <f t="shared" si="156"/>
        <v>105263.13940000049</v>
      </c>
      <c r="W417" s="288" t="e">
        <f t="shared" si="157"/>
        <v>#DIV/0!</v>
      </c>
      <c r="X417" s="32" t="e">
        <f t="shared" si="158"/>
        <v>#DIV/0!</v>
      </c>
      <c r="Y417" s="32" t="e">
        <f t="shared" si="159"/>
        <v>#DIV/0!</v>
      </c>
      <c r="Z417" s="38" t="e">
        <f t="shared" si="160"/>
        <v>#DIV/0!</v>
      </c>
      <c r="AA417" s="31">
        <f>SUM(L$2:L417)-SUM(AB$2:AB417)</f>
        <v>-113482.97140000056</v>
      </c>
      <c r="AB417" s="44"/>
      <c r="AC417" s="40" t="e">
        <f t="shared" si="161"/>
        <v>#DIV/0!</v>
      </c>
      <c r="AD417" s="40" t="e">
        <f t="shared" si="162"/>
        <v>#DIV/0!</v>
      </c>
    </row>
    <row r="418" spans="1:30" x14ac:dyDescent="0.25">
      <c r="A418" s="403"/>
      <c r="B418" s="287"/>
      <c r="C418" s="22"/>
      <c r="D418" s="147"/>
      <c r="E418" s="22"/>
      <c r="F418" s="147">
        <f t="shared" si="142"/>
        <v>12400</v>
      </c>
      <c r="G418" s="288">
        <f t="shared" si="143"/>
        <v>9.1522557580645607</v>
      </c>
      <c r="H418" s="15">
        <f t="shared" si="144"/>
        <v>113487.97140000056</v>
      </c>
      <c r="I418" s="22">
        <f t="shared" si="145"/>
        <v>-113487.97140000056</v>
      </c>
      <c r="J418" s="289">
        <f t="shared" si="146"/>
        <v>-1</v>
      </c>
      <c r="K418" s="22">
        <f t="shared" si="147"/>
        <v>0</v>
      </c>
      <c r="L418" s="22">
        <f t="shared" si="148"/>
        <v>-5</v>
      </c>
      <c r="M418" s="22">
        <f t="shared" si="149"/>
        <v>5</v>
      </c>
      <c r="N418" s="22">
        <f t="shared" si="150"/>
        <v>0</v>
      </c>
      <c r="O418" s="22"/>
      <c r="P418" s="288">
        <f t="shared" si="151"/>
        <v>-9.1522557580645607</v>
      </c>
      <c r="Q418" s="22">
        <f t="shared" si="152"/>
        <v>-5</v>
      </c>
      <c r="R418" s="290"/>
      <c r="S418" s="290">
        <f t="shared" si="153"/>
        <v>-8224.8320000000731</v>
      </c>
      <c r="T418" s="290" t="e">
        <f t="shared" si="154"/>
        <v>#DIV/0!</v>
      </c>
      <c r="U418" s="290" t="e">
        <f t="shared" si="155"/>
        <v>#DIV/0!</v>
      </c>
      <c r="V418" s="22">
        <f t="shared" si="156"/>
        <v>105263.13940000049</v>
      </c>
      <c r="W418" s="288" t="e">
        <f t="shared" si="157"/>
        <v>#DIV/0!</v>
      </c>
      <c r="X418" s="32" t="e">
        <f t="shared" si="158"/>
        <v>#DIV/0!</v>
      </c>
      <c r="Y418" s="32" t="e">
        <f t="shared" si="159"/>
        <v>#DIV/0!</v>
      </c>
      <c r="Z418" s="38" t="e">
        <f t="shared" si="160"/>
        <v>#DIV/0!</v>
      </c>
      <c r="AA418" s="31">
        <f>SUM(L$2:L418)-SUM(AB$2:AB418)</f>
        <v>-113487.97140000056</v>
      </c>
      <c r="AB418" s="44"/>
      <c r="AC418" s="40" t="e">
        <f t="shared" si="161"/>
        <v>#DIV/0!</v>
      </c>
      <c r="AD418" s="40" t="e">
        <f t="shared" si="162"/>
        <v>#DIV/0!</v>
      </c>
    </row>
    <row r="419" spans="1:30" x14ac:dyDescent="0.25">
      <c r="A419" s="403"/>
      <c r="B419" s="287"/>
      <c r="C419" s="22"/>
      <c r="D419" s="147"/>
      <c r="E419" s="22"/>
      <c r="F419" s="147">
        <f t="shared" ref="F419:F482" si="163">IF(C419="买",F418+D419,F418-D419)</f>
        <v>12400</v>
      </c>
      <c r="G419" s="288">
        <f t="shared" ref="G419:G482" si="164">H419/F419</f>
        <v>9.1526589838710137</v>
      </c>
      <c r="H419" s="15">
        <f t="shared" ref="H419:H482" si="165">IF(C419="买",H418+D419*E419+M419+N419,H418+-1*D419*E419+M419+N419)+O418</f>
        <v>113492.97140000056</v>
      </c>
      <c r="I419" s="22">
        <f t="shared" ref="I419:I482" si="166">-H419+K419</f>
        <v>-113492.97140000056</v>
      </c>
      <c r="J419" s="289">
        <f t="shared" ref="J419:J482" si="167">(E419-G419)/G419</f>
        <v>-1</v>
      </c>
      <c r="K419" s="22">
        <f t="shared" ref="K419:K482" si="168">F419*E419</f>
        <v>0</v>
      </c>
      <c r="L419" s="22">
        <f t="shared" ref="L419:L482" si="169">I419-I418</f>
        <v>-5</v>
      </c>
      <c r="M419" s="22">
        <f t="shared" ref="M419:M482" si="170">IF(D419*E419*2.5/10000&gt;5,D419*E419*2.5/10000,5)+(D419/1000)*0.6</f>
        <v>5</v>
      </c>
      <c r="N419" s="22">
        <f t="shared" ref="N419:N482" si="171">IF(C419="卖",D419*E419/1000,0)</f>
        <v>0</v>
      </c>
      <c r="O419" s="22"/>
      <c r="P419" s="288">
        <f t="shared" ref="P419:P482" si="172">E419-G419</f>
        <v>-9.1526589838710137</v>
      </c>
      <c r="Q419" s="22">
        <f t="shared" ref="Q419:Q482" si="173">(H419-H418)*-1</f>
        <v>-5</v>
      </c>
      <c r="R419" s="290"/>
      <c r="S419" s="290">
        <f t="shared" ref="S419:S482" si="174">S418+Q419+O419+R419</f>
        <v>-8229.8320000000731</v>
      </c>
      <c r="T419" s="290" t="e">
        <f t="shared" ref="T419:T482" si="175">S419/E419</f>
        <v>#DIV/0!</v>
      </c>
      <c r="U419" s="290" t="e">
        <f t="shared" ref="U419:U482" si="176">F419+T419</f>
        <v>#DIV/0!</v>
      </c>
      <c r="V419" s="22">
        <f t="shared" ref="V419:V482" si="177">H419+S419</f>
        <v>105263.13940000049</v>
      </c>
      <c r="W419" s="288" t="e">
        <f t="shared" ref="W419:W482" si="178">V419/U419</f>
        <v>#DIV/0!</v>
      </c>
      <c r="X419" s="32" t="e">
        <f t="shared" ref="X419:X482" si="179">W419-G419</f>
        <v>#DIV/0!</v>
      </c>
      <c r="Y419" s="32" t="e">
        <f t="shared" ref="Y419:Y482" si="180">(X419-P419)*-1</f>
        <v>#DIV/0!</v>
      </c>
      <c r="Z419" s="38" t="e">
        <f t="shared" ref="Z419:Z482" si="181">F419/U419</f>
        <v>#DIV/0!</v>
      </c>
      <c r="AA419" s="31">
        <f>SUM(L$2:L419)-SUM(AB$2:AB419)</f>
        <v>-113492.97140000056</v>
      </c>
      <c r="AB419" s="44"/>
      <c r="AC419" s="40" t="e">
        <f t="shared" ref="AC419:AC482" si="182">I419/E419*(1-0.0005)</f>
        <v>#DIV/0!</v>
      </c>
      <c r="AD419" s="40" t="e">
        <f t="shared" ref="AD419:AD482" si="183">AC419-F419</f>
        <v>#DIV/0!</v>
      </c>
    </row>
    <row r="420" spans="1:30" x14ac:dyDescent="0.25">
      <c r="A420" s="403"/>
      <c r="B420" s="287"/>
      <c r="C420" s="22"/>
      <c r="D420" s="147"/>
      <c r="E420" s="22"/>
      <c r="F420" s="147">
        <f t="shared" si="163"/>
        <v>12400</v>
      </c>
      <c r="G420" s="288">
        <f t="shared" si="164"/>
        <v>9.153062209677465</v>
      </c>
      <c r="H420" s="15">
        <f t="shared" si="165"/>
        <v>113497.97140000056</v>
      </c>
      <c r="I420" s="22">
        <f t="shared" si="166"/>
        <v>-113497.97140000056</v>
      </c>
      <c r="J420" s="289">
        <f t="shared" si="167"/>
        <v>-1</v>
      </c>
      <c r="K420" s="22">
        <f t="shared" si="168"/>
        <v>0</v>
      </c>
      <c r="L420" s="22">
        <f t="shared" si="169"/>
        <v>-5</v>
      </c>
      <c r="M420" s="22">
        <f t="shared" si="170"/>
        <v>5</v>
      </c>
      <c r="N420" s="22">
        <f t="shared" si="171"/>
        <v>0</v>
      </c>
      <c r="O420" s="22"/>
      <c r="P420" s="288">
        <f t="shared" si="172"/>
        <v>-9.153062209677465</v>
      </c>
      <c r="Q420" s="22">
        <f t="shared" si="173"/>
        <v>-5</v>
      </c>
      <c r="R420" s="290"/>
      <c r="S420" s="290">
        <f t="shared" si="174"/>
        <v>-8234.8320000000731</v>
      </c>
      <c r="T420" s="290" t="e">
        <f t="shared" si="175"/>
        <v>#DIV/0!</v>
      </c>
      <c r="U420" s="290" t="e">
        <f t="shared" si="176"/>
        <v>#DIV/0!</v>
      </c>
      <c r="V420" s="22">
        <f t="shared" si="177"/>
        <v>105263.13940000049</v>
      </c>
      <c r="W420" s="288" t="e">
        <f t="shared" si="178"/>
        <v>#DIV/0!</v>
      </c>
      <c r="X420" s="32" t="e">
        <f t="shared" si="179"/>
        <v>#DIV/0!</v>
      </c>
      <c r="Y420" s="32" t="e">
        <f t="shared" si="180"/>
        <v>#DIV/0!</v>
      </c>
      <c r="Z420" s="38" t="e">
        <f t="shared" si="181"/>
        <v>#DIV/0!</v>
      </c>
      <c r="AA420" s="31">
        <f>SUM(L$2:L420)-SUM(AB$2:AB420)</f>
        <v>-113497.97140000056</v>
      </c>
      <c r="AB420" s="44"/>
      <c r="AC420" s="40" t="e">
        <f t="shared" si="182"/>
        <v>#DIV/0!</v>
      </c>
      <c r="AD420" s="40" t="e">
        <f t="shared" si="183"/>
        <v>#DIV/0!</v>
      </c>
    </row>
    <row r="421" spans="1:30" x14ac:dyDescent="0.25">
      <c r="A421" s="403"/>
      <c r="B421" s="287"/>
      <c r="C421" s="22"/>
      <c r="D421" s="147"/>
      <c r="E421" s="22"/>
      <c r="F421" s="147">
        <f t="shared" si="163"/>
        <v>12400</v>
      </c>
      <c r="G421" s="288">
        <f t="shared" si="164"/>
        <v>9.1534654354839162</v>
      </c>
      <c r="H421" s="15">
        <f t="shared" si="165"/>
        <v>113502.97140000056</v>
      </c>
      <c r="I421" s="22">
        <f t="shared" si="166"/>
        <v>-113502.97140000056</v>
      </c>
      <c r="J421" s="289">
        <f t="shared" si="167"/>
        <v>-1</v>
      </c>
      <c r="K421" s="22">
        <f t="shared" si="168"/>
        <v>0</v>
      </c>
      <c r="L421" s="22">
        <f t="shared" si="169"/>
        <v>-5</v>
      </c>
      <c r="M421" s="22">
        <f t="shared" si="170"/>
        <v>5</v>
      </c>
      <c r="N421" s="22">
        <f t="shared" si="171"/>
        <v>0</v>
      </c>
      <c r="O421" s="22"/>
      <c r="P421" s="288">
        <f t="shared" si="172"/>
        <v>-9.1534654354839162</v>
      </c>
      <c r="Q421" s="22">
        <f t="shared" si="173"/>
        <v>-5</v>
      </c>
      <c r="R421" s="290"/>
      <c r="S421" s="290">
        <f t="shared" si="174"/>
        <v>-8239.8320000000731</v>
      </c>
      <c r="T421" s="290" t="e">
        <f t="shared" si="175"/>
        <v>#DIV/0!</v>
      </c>
      <c r="U421" s="290" t="e">
        <f t="shared" si="176"/>
        <v>#DIV/0!</v>
      </c>
      <c r="V421" s="22">
        <f t="shared" si="177"/>
        <v>105263.13940000049</v>
      </c>
      <c r="W421" s="288" t="e">
        <f t="shared" si="178"/>
        <v>#DIV/0!</v>
      </c>
      <c r="X421" s="32" t="e">
        <f t="shared" si="179"/>
        <v>#DIV/0!</v>
      </c>
      <c r="Y421" s="32" t="e">
        <f t="shared" si="180"/>
        <v>#DIV/0!</v>
      </c>
      <c r="Z421" s="38" t="e">
        <f t="shared" si="181"/>
        <v>#DIV/0!</v>
      </c>
      <c r="AA421" s="31">
        <f>SUM(L$2:L421)-SUM(AB$2:AB421)</f>
        <v>-113502.97140000056</v>
      </c>
      <c r="AB421" s="44"/>
      <c r="AC421" s="40" t="e">
        <f t="shared" si="182"/>
        <v>#DIV/0!</v>
      </c>
      <c r="AD421" s="40" t="e">
        <f t="shared" si="183"/>
        <v>#DIV/0!</v>
      </c>
    </row>
    <row r="422" spans="1:30" x14ac:dyDescent="0.25">
      <c r="A422" s="403"/>
      <c r="B422" s="287"/>
      <c r="C422" s="22"/>
      <c r="D422" s="147"/>
      <c r="E422" s="22"/>
      <c r="F422" s="147">
        <f t="shared" si="163"/>
        <v>12400</v>
      </c>
      <c r="G422" s="288">
        <f t="shared" si="164"/>
        <v>9.1538686612903675</v>
      </c>
      <c r="H422" s="15">
        <f t="shared" si="165"/>
        <v>113507.97140000056</v>
      </c>
      <c r="I422" s="22">
        <f t="shared" si="166"/>
        <v>-113507.97140000056</v>
      </c>
      <c r="J422" s="289">
        <f t="shared" si="167"/>
        <v>-1</v>
      </c>
      <c r="K422" s="22">
        <f t="shared" si="168"/>
        <v>0</v>
      </c>
      <c r="L422" s="22">
        <f t="shared" si="169"/>
        <v>-5</v>
      </c>
      <c r="M422" s="22">
        <f t="shared" si="170"/>
        <v>5</v>
      </c>
      <c r="N422" s="22">
        <f t="shared" si="171"/>
        <v>0</v>
      </c>
      <c r="O422" s="22"/>
      <c r="P422" s="288">
        <f t="shared" si="172"/>
        <v>-9.1538686612903675</v>
      </c>
      <c r="Q422" s="22">
        <f t="shared" si="173"/>
        <v>-5</v>
      </c>
      <c r="R422" s="290"/>
      <c r="S422" s="290">
        <f t="shared" si="174"/>
        <v>-8244.8320000000731</v>
      </c>
      <c r="T422" s="290" t="e">
        <f t="shared" si="175"/>
        <v>#DIV/0!</v>
      </c>
      <c r="U422" s="290" t="e">
        <f t="shared" si="176"/>
        <v>#DIV/0!</v>
      </c>
      <c r="V422" s="22">
        <f t="shared" si="177"/>
        <v>105263.13940000049</v>
      </c>
      <c r="W422" s="288" t="e">
        <f t="shared" si="178"/>
        <v>#DIV/0!</v>
      </c>
      <c r="X422" s="32" t="e">
        <f t="shared" si="179"/>
        <v>#DIV/0!</v>
      </c>
      <c r="Y422" s="32" t="e">
        <f t="shared" si="180"/>
        <v>#DIV/0!</v>
      </c>
      <c r="Z422" s="38" t="e">
        <f t="shared" si="181"/>
        <v>#DIV/0!</v>
      </c>
      <c r="AA422" s="31">
        <f>SUM(L$2:L422)-SUM(AB$2:AB422)</f>
        <v>-113507.97140000056</v>
      </c>
      <c r="AB422" s="44"/>
      <c r="AC422" s="40" t="e">
        <f t="shared" si="182"/>
        <v>#DIV/0!</v>
      </c>
      <c r="AD422" s="40" t="e">
        <f t="shared" si="183"/>
        <v>#DIV/0!</v>
      </c>
    </row>
    <row r="423" spans="1:30" x14ac:dyDescent="0.25">
      <c r="A423" s="403"/>
      <c r="B423" s="287"/>
      <c r="C423" s="22"/>
      <c r="D423" s="147"/>
      <c r="E423" s="22"/>
      <c r="F423" s="147">
        <f t="shared" si="163"/>
        <v>12400</v>
      </c>
      <c r="G423" s="288">
        <f t="shared" si="164"/>
        <v>9.1542718870968187</v>
      </c>
      <c r="H423" s="15">
        <f t="shared" si="165"/>
        <v>113512.97140000056</v>
      </c>
      <c r="I423" s="22">
        <f t="shared" si="166"/>
        <v>-113512.97140000056</v>
      </c>
      <c r="J423" s="289">
        <f t="shared" si="167"/>
        <v>-1</v>
      </c>
      <c r="K423" s="22">
        <f t="shared" si="168"/>
        <v>0</v>
      </c>
      <c r="L423" s="22">
        <f t="shared" si="169"/>
        <v>-5</v>
      </c>
      <c r="M423" s="22">
        <f t="shared" si="170"/>
        <v>5</v>
      </c>
      <c r="N423" s="22">
        <f t="shared" si="171"/>
        <v>0</v>
      </c>
      <c r="O423" s="22"/>
      <c r="P423" s="288">
        <f t="shared" si="172"/>
        <v>-9.1542718870968187</v>
      </c>
      <c r="Q423" s="22">
        <f t="shared" si="173"/>
        <v>-5</v>
      </c>
      <c r="R423" s="290"/>
      <c r="S423" s="290">
        <f t="shared" si="174"/>
        <v>-8249.8320000000731</v>
      </c>
      <c r="T423" s="290" t="e">
        <f t="shared" si="175"/>
        <v>#DIV/0!</v>
      </c>
      <c r="U423" s="290" t="e">
        <f t="shared" si="176"/>
        <v>#DIV/0!</v>
      </c>
      <c r="V423" s="22">
        <f t="shared" si="177"/>
        <v>105263.13940000049</v>
      </c>
      <c r="W423" s="288" t="e">
        <f t="shared" si="178"/>
        <v>#DIV/0!</v>
      </c>
      <c r="X423" s="32" t="e">
        <f t="shared" si="179"/>
        <v>#DIV/0!</v>
      </c>
      <c r="Y423" s="32" t="e">
        <f t="shared" si="180"/>
        <v>#DIV/0!</v>
      </c>
      <c r="Z423" s="38" t="e">
        <f t="shared" si="181"/>
        <v>#DIV/0!</v>
      </c>
      <c r="AA423" s="31">
        <f>SUM(L$2:L423)-SUM(AB$2:AB423)</f>
        <v>-113512.97140000056</v>
      </c>
      <c r="AB423" s="44"/>
      <c r="AC423" s="40" t="e">
        <f t="shared" si="182"/>
        <v>#DIV/0!</v>
      </c>
      <c r="AD423" s="40" t="e">
        <f t="shared" si="183"/>
        <v>#DIV/0!</v>
      </c>
    </row>
    <row r="424" spans="1:30" x14ac:dyDescent="0.25">
      <c r="A424" s="403"/>
      <c r="B424" s="287"/>
      <c r="C424" s="22"/>
      <c r="D424" s="147"/>
      <c r="E424" s="22"/>
      <c r="F424" s="147">
        <f t="shared" si="163"/>
        <v>12400</v>
      </c>
      <c r="G424" s="288">
        <f t="shared" si="164"/>
        <v>9.1546751129032717</v>
      </c>
      <c r="H424" s="15">
        <f t="shared" si="165"/>
        <v>113517.97140000056</v>
      </c>
      <c r="I424" s="22">
        <f t="shared" si="166"/>
        <v>-113517.97140000056</v>
      </c>
      <c r="J424" s="289">
        <f t="shared" si="167"/>
        <v>-1</v>
      </c>
      <c r="K424" s="22">
        <f t="shared" si="168"/>
        <v>0</v>
      </c>
      <c r="L424" s="22">
        <f t="shared" si="169"/>
        <v>-5</v>
      </c>
      <c r="M424" s="22">
        <f t="shared" si="170"/>
        <v>5</v>
      </c>
      <c r="N424" s="22">
        <f t="shared" si="171"/>
        <v>0</v>
      </c>
      <c r="O424" s="22"/>
      <c r="P424" s="288">
        <f t="shared" si="172"/>
        <v>-9.1546751129032717</v>
      </c>
      <c r="Q424" s="22">
        <f t="shared" si="173"/>
        <v>-5</v>
      </c>
      <c r="R424" s="290"/>
      <c r="S424" s="290">
        <f t="shared" si="174"/>
        <v>-8254.8320000000731</v>
      </c>
      <c r="T424" s="290" t="e">
        <f t="shared" si="175"/>
        <v>#DIV/0!</v>
      </c>
      <c r="U424" s="290" t="e">
        <f t="shared" si="176"/>
        <v>#DIV/0!</v>
      </c>
      <c r="V424" s="22">
        <f t="shared" si="177"/>
        <v>105263.13940000049</v>
      </c>
      <c r="W424" s="288" t="e">
        <f t="shared" si="178"/>
        <v>#DIV/0!</v>
      </c>
      <c r="X424" s="32" t="e">
        <f t="shared" si="179"/>
        <v>#DIV/0!</v>
      </c>
      <c r="Y424" s="32" t="e">
        <f t="shared" si="180"/>
        <v>#DIV/0!</v>
      </c>
      <c r="Z424" s="38" t="e">
        <f t="shared" si="181"/>
        <v>#DIV/0!</v>
      </c>
      <c r="AA424" s="31">
        <f>SUM(L$2:L424)-SUM(AB$2:AB424)</f>
        <v>-113517.97140000056</v>
      </c>
      <c r="AB424" s="44"/>
      <c r="AC424" s="40" t="e">
        <f t="shared" si="182"/>
        <v>#DIV/0!</v>
      </c>
      <c r="AD424" s="40" t="e">
        <f t="shared" si="183"/>
        <v>#DIV/0!</v>
      </c>
    </row>
    <row r="425" spans="1:30" x14ac:dyDescent="0.25">
      <c r="A425" s="403"/>
      <c r="B425" s="287"/>
      <c r="C425" s="22"/>
      <c r="D425" s="147"/>
      <c r="E425" s="22"/>
      <c r="F425" s="147">
        <f t="shared" si="163"/>
        <v>12400</v>
      </c>
      <c r="G425" s="288">
        <f t="shared" si="164"/>
        <v>9.155078338709723</v>
      </c>
      <c r="H425" s="15">
        <f t="shared" si="165"/>
        <v>113522.97140000056</v>
      </c>
      <c r="I425" s="22">
        <f t="shared" si="166"/>
        <v>-113522.97140000056</v>
      </c>
      <c r="J425" s="289">
        <f t="shared" si="167"/>
        <v>-1</v>
      </c>
      <c r="K425" s="22">
        <f t="shared" si="168"/>
        <v>0</v>
      </c>
      <c r="L425" s="22">
        <f t="shared" si="169"/>
        <v>-5</v>
      </c>
      <c r="M425" s="22">
        <f t="shared" si="170"/>
        <v>5</v>
      </c>
      <c r="N425" s="22">
        <f t="shared" si="171"/>
        <v>0</v>
      </c>
      <c r="O425" s="22"/>
      <c r="P425" s="288">
        <f t="shared" si="172"/>
        <v>-9.155078338709723</v>
      </c>
      <c r="Q425" s="22">
        <f t="shared" si="173"/>
        <v>-5</v>
      </c>
      <c r="R425" s="290"/>
      <c r="S425" s="290">
        <f t="shared" si="174"/>
        <v>-8259.8320000000731</v>
      </c>
      <c r="T425" s="290" t="e">
        <f t="shared" si="175"/>
        <v>#DIV/0!</v>
      </c>
      <c r="U425" s="290" t="e">
        <f t="shared" si="176"/>
        <v>#DIV/0!</v>
      </c>
      <c r="V425" s="22">
        <f t="shared" si="177"/>
        <v>105263.13940000049</v>
      </c>
      <c r="W425" s="288" t="e">
        <f t="shared" si="178"/>
        <v>#DIV/0!</v>
      </c>
      <c r="X425" s="32" t="e">
        <f t="shared" si="179"/>
        <v>#DIV/0!</v>
      </c>
      <c r="Y425" s="32" t="e">
        <f t="shared" si="180"/>
        <v>#DIV/0!</v>
      </c>
      <c r="Z425" s="38" t="e">
        <f t="shared" si="181"/>
        <v>#DIV/0!</v>
      </c>
      <c r="AA425" s="31">
        <f>SUM(L$2:L425)-SUM(AB$2:AB425)</f>
        <v>-113522.97140000056</v>
      </c>
      <c r="AB425" s="44"/>
      <c r="AC425" s="40" t="e">
        <f t="shared" si="182"/>
        <v>#DIV/0!</v>
      </c>
      <c r="AD425" s="40" t="e">
        <f t="shared" si="183"/>
        <v>#DIV/0!</v>
      </c>
    </row>
    <row r="426" spans="1:30" x14ac:dyDescent="0.25">
      <c r="A426" s="403"/>
      <c r="B426" s="287"/>
      <c r="C426" s="22"/>
      <c r="D426" s="147"/>
      <c r="E426" s="22"/>
      <c r="F426" s="147">
        <f t="shared" si="163"/>
        <v>12400</v>
      </c>
      <c r="G426" s="288">
        <f t="shared" si="164"/>
        <v>9.1554815645161742</v>
      </c>
      <c r="H426" s="15">
        <f t="shared" si="165"/>
        <v>113527.97140000056</v>
      </c>
      <c r="I426" s="22">
        <f t="shared" si="166"/>
        <v>-113527.97140000056</v>
      </c>
      <c r="J426" s="289">
        <f t="shared" si="167"/>
        <v>-1</v>
      </c>
      <c r="K426" s="22">
        <f t="shared" si="168"/>
        <v>0</v>
      </c>
      <c r="L426" s="22">
        <f t="shared" si="169"/>
        <v>-5</v>
      </c>
      <c r="M426" s="22">
        <f t="shared" si="170"/>
        <v>5</v>
      </c>
      <c r="N426" s="22">
        <f t="shared" si="171"/>
        <v>0</v>
      </c>
      <c r="O426" s="22"/>
      <c r="P426" s="288">
        <f t="shared" si="172"/>
        <v>-9.1554815645161742</v>
      </c>
      <c r="Q426" s="22">
        <f t="shared" si="173"/>
        <v>-5</v>
      </c>
      <c r="R426" s="290"/>
      <c r="S426" s="290">
        <f t="shared" si="174"/>
        <v>-8264.8320000000731</v>
      </c>
      <c r="T426" s="290" t="e">
        <f t="shared" si="175"/>
        <v>#DIV/0!</v>
      </c>
      <c r="U426" s="290" t="e">
        <f t="shared" si="176"/>
        <v>#DIV/0!</v>
      </c>
      <c r="V426" s="22">
        <f t="shared" si="177"/>
        <v>105263.13940000049</v>
      </c>
      <c r="W426" s="288" t="e">
        <f t="shared" si="178"/>
        <v>#DIV/0!</v>
      </c>
      <c r="X426" s="32" t="e">
        <f t="shared" si="179"/>
        <v>#DIV/0!</v>
      </c>
      <c r="Y426" s="32" t="e">
        <f t="shared" si="180"/>
        <v>#DIV/0!</v>
      </c>
      <c r="Z426" s="38" t="e">
        <f t="shared" si="181"/>
        <v>#DIV/0!</v>
      </c>
      <c r="AA426" s="31">
        <f>SUM(L$2:L426)-SUM(AB$2:AB426)</f>
        <v>-113527.97140000056</v>
      </c>
      <c r="AB426" s="44"/>
      <c r="AC426" s="40" t="e">
        <f t="shared" si="182"/>
        <v>#DIV/0!</v>
      </c>
      <c r="AD426" s="40" t="e">
        <f t="shared" si="183"/>
        <v>#DIV/0!</v>
      </c>
    </row>
    <row r="427" spans="1:30" x14ac:dyDescent="0.25">
      <c r="A427" s="403"/>
      <c r="B427" s="287"/>
      <c r="C427" s="22"/>
      <c r="D427" s="147"/>
      <c r="E427" s="22"/>
      <c r="F427" s="147">
        <f t="shared" si="163"/>
        <v>12400</v>
      </c>
      <c r="G427" s="288">
        <f t="shared" si="164"/>
        <v>9.1558847903226255</v>
      </c>
      <c r="H427" s="15">
        <f t="shared" si="165"/>
        <v>113532.97140000056</v>
      </c>
      <c r="I427" s="22">
        <f t="shared" si="166"/>
        <v>-113532.97140000056</v>
      </c>
      <c r="J427" s="289">
        <f t="shared" si="167"/>
        <v>-1</v>
      </c>
      <c r="K427" s="22">
        <f t="shared" si="168"/>
        <v>0</v>
      </c>
      <c r="L427" s="22">
        <f t="shared" si="169"/>
        <v>-5</v>
      </c>
      <c r="M427" s="22">
        <f t="shared" si="170"/>
        <v>5</v>
      </c>
      <c r="N427" s="22">
        <f t="shared" si="171"/>
        <v>0</v>
      </c>
      <c r="O427" s="22"/>
      <c r="P427" s="288">
        <f t="shared" si="172"/>
        <v>-9.1558847903226255</v>
      </c>
      <c r="Q427" s="22">
        <f t="shared" si="173"/>
        <v>-5</v>
      </c>
      <c r="R427" s="290"/>
      <c r="S427" s="290">
        <f t="shared" si="174"/>
        <v>-8269.8320000000731</v>
      </c>
      <c r="T427" s="290" t="e">
        <f t="shared" si="175"/>
        <v>#DIV/0!</v>
      </c>
      <c r="U427" s="290" t="e">
        <f t="shared" si="176"/>
        <v>#DIV/0!</v>
      </c>
      <c r="V427" s="22">
        <f t="shared" si="177"/>
        <v>105263.13940000049</v>
      </c>
      <c r="W427" s="288" t="e">
        <f t="shared" si="178"/>
        <v>#DIV/0!</v>
      </c>
      <c r="X427" s="32" t="e">
        <f t="shared" si="179"/>
        <v>#DIV/0!</v>
      </c>
      <c r="Y427" s="32" t="e">
        <f t="shared" si="180"/>
        <v>#DIV/0!</v>
      </c>
      <c r="Z427" s="38" t="e">
        <f t="shared" si="181"/>
        <v>#DIV/0!</v>
      </c>
      <c r="AA427" s="31">
        <f>SUM(L$2:L427)-SUM(AB$2:AB427)</f>
        <v>-113532.97140000056</v>
      </c>
      <c r="AB427" s="44"/>
      <c r="AC427" s="40" t="e">
        <f t="shared" si="182"/>
        <v>#DIV/0!</v>
      </c>
      <c r="AD427" s="40" t="e">
        <f t="shared" si="183"/>
        <v>#DIV/0!</v>
      </c>
    </row>
    <row r="428" spans="1:30" x14ac:dyDescent="0.25">
      <c r="A428" s="403"/>
      <c r="B428" s="287"/>
      <c r="C428" s="22"/>
      <c r="D428" s="147"/>
      <c r="E428" s="22"/>
      <c r="F428" s="147">
        <f t="shared" si="163"/>
        <v>12400</v>
      </c>
      <c r="G428" s="288">
        <f t="shared" si="164"/>
        <v>9.1562880161290785</v>
      </c>
      <c r="H428" s="15">
        <f t="shared" si="165"/>
        <v>113537.97140000056</v>
      </c>
      <c r="I428" s="22">
        <f t="shared" si="166"/>
        <v>-113537.97140000056</v>
      </c>
      <c r="J428" s="289">
        <f t="shared" si="167"/>
        <v>-1</v>
      </c>
      <c r="K428" s="22">
        <f t="shared" si="168"/>
        <v>0</v>
      </c>
      <c r="L428" s="22">
        <f t="shared" si="169"/>
        <v>-5</v>
      </c>
      <c r="M428" s="22">
        <f t="shared" si="170"/>
        <v>5</v>
      </c>
      <c r="N428" s="22">
        <f t="shared" si="171"/>
        <v>0</v>
      </c>
      <c r="O428" s="22"/>
      <c r="P428" s="288">
        <f t="shared" si="172"/>
        <v>-9.1562880161290785</v>
      </c>
      <c r="Q428" s="22">
        <f t="shared" si="173"/>
        <v>-5</v>
      </c>
      <c r="R428" s="290"/>
      <c r="S428" s="290">
        <f t="shared" si="174"/>
        <v>-8274.8320000000731</v>
      </c>
      <c r="T428" s="290" t="e">
        <f t="shared" si="175"/>
        <v>#DIV/0!</v>
      </c>
      <c r="U428" s="290" t="e">
        <f t="shared" si="176"/>
        <v>#DIV/0!</v>
      </c>
      <c r="V428" s="22">
        <f t="shared" si="177"/>
        <v>105263.13940000049</v>
      </c>
      <c r="W428" s="288" t="e">
        <f t="shared" si="178"/>
        <v>#DIV/0!</v>
      </c>
      <c r="X428" s="32" t="e">
        <f t="shared" si="179"/>
        <v>#DIV/0!</v>
      </c>
      <c r="Y428" s="32" t="e">
        <f t="shared" si="180"/>
        <v>#DIV/0!</v>
      </c>
      <c r="Z428" s="38" t="e">
        <f t="shared" si="181"/>
        <v>#DIV/0!</v>
      </c>
      <c r="AA428" s="31">
        <f>SUM(L$2:L428)-SUM(AB$2:AB428)</f>
        <v>-113537.97140000056</v>
      </c>
      <c r="AB428" s="44"/>
      <c r="AC428" s="40" t="e">
        <f t="shared" si="182"/>
        <v>#DIV/0!</v>
      </c>
      <c r="AD428" s="40" t="e">
        <f t="shared" si="183"/>
        <v>#DIV/0!</v>
      </c>
    </row>
    <row r="429" spans="1:30" x14ac:dyDescent="0.25">
      <c r="A429" s="403"/>
      <c r="B429" s="287"/>
      <c r="C429" s="22"/>
      <c r="D429" s="147"/>
      <c r="E429" s="22"/>
      <c r="F429" s="147">
        <f t="shared" si="163"/>
        <v>12400</v>
      </c>
      <c r="G429" s="288">
        <f t="shared" si="164"/>
        <v>9.1566912419355297</v>
      </c>
      <c r="H429" s="15">
        <f t="shared" si="165"/>
        <v>113542.97140000056</v>
      </c>
      <c r="I429" s="22">
        <f t="shared" si="166"/>
        <v>-113542.97140000056</v>
      </c>
      <c r="J429" s="289">
        <f t="shared" si="167"/>
        <v>-1</v>
      </c>
      <c r="K429" s="22">
        <f t="shared" si="168"/>
        <v>0</v>
      </c>
      <c r="L429" s="22">
        <f t="shared" si="169"/>
        <v>-5</v>
      </c>
      <c r="M429" s="22">
        <f t="shared" si="170"/>
        <v>5</v>
      </c>
      <c r="N429" s="22">
        <f t="shared" si="171"/>
        <v>0</v>
      </c>
      <c r="O429" s="22"/>
      <c r="P429" s="288">
        <f t="shared" si="172"/>
        <v>-9.1566912419355297</v>
      </c>
      <c r="Q429" s="22">
        <f t="shared" si="173"/>
        <v>-5</v>
      </c>
      <c r="R429" s="290"/>
      <c r="S429" s="290">
        <f t="shared" si="174"/>
        <v>-8279.8320000000731</v>
      </c>
      <c r="T429" s="290" t="e">
        <f t="shared" si="175"/>
        <v>#DIV/0!</v>
      </c>
      <c r="U429" s="290" t="e">
        <f t="shared" si="176"/>
        <v>#DIV/0!</v>
      </c>
      <c r="V429" s="22">
        <f t="shared" si="177"/>
        <v>105263.13940000049</v>
      </c>
      <c r="W429" s="288" t="e">
        <f t="shared" si="178"/>
        <v>#DIV/0!</v>
      </c>
      <c r="X429" s="32" t="e">
        <f t="shared" si="179"/>
        <v>#DIV/0!</v>
      </c>
      <c r="Y429" s="32" t="e">
        <f t="shared" si="180"/>
        <v>#DIV/0!</v>
      </c>
      <c r="Z429" s="38" t="e">
        <f t="shared" si="181"/>
        <v>#DIV/0!</v>
      </c>
      <c r="AA429" s="31">
        <f>SUM(L$2:L429)-SUM(AB$2:AB429)</f>
        <v>-113542.97140000056</v>
      </c>
      <c r="AB429" s="44"/>
      <c r="AC429" s="40" t="e">
        <f t="shared" si="182"/>
        <v>#DIV/0!</v>
      </c>
      <c r="AD429" s="40" t="e">
        <f t="shared" si="183"/>
        <v>#DIV/0!</v>
      </c>
    </row>
    <row r="430" spans="1:30" x14ac:dyDescent="0.25">
      <c r="A430" s="403"/>
      <c r="B430" s="287"/>
      <c r="C430" s="22"/>
      <c r="D430" s="147"/>
      <c r="E430" s="22"/>
      <c r="F430" s="147">
        <f t="shared" si="163"/>
        <v>12400</v>
      </c>
      <c r="G430" s="288">
        <f t="shared" si="164"/>
        <v>9.157094467741981</v>
      </c>
      <c r="H430" s="15">
        <f t="shared" si="165"/>
        <v>113547.97140000056</v>
      </c>
      <c r="I430" s="22">
        <f t="shared" si="166"/>
        <v>-113547.97140000056</v>
      </c>
      <c r="J430" s="289">
        <f t="shared" si="167"/>
        <v>-1</v>
      </c>
      <c r="K430" s="22">
        <f t="shared" si="168"/>
        <v>0</v>
      </c>
      <c r="L430" s="22">
        <f t="shared" si="169"/>
        <v>-5</v>
      </c>
      <c r="M430" s="22">
        <f t="shared" si="170"/>
        <v>5</v>
      </c>
      <c r="N430" s="22">
        <f t="shared" si="171"/>
        <v>0</v>
      </c>
      <c r="O430" s="22"/>
      <c r="P430" s="288">
        <f t="shared" si="172"/>
        <v>-9.157094467741981</v>
      </c>
      <c r="Q430" s="22">
        <f t="shared" si="173"/>
        <v>-5</v>
      </c>
      <c r="R430" s="290"/>
      <c r="S430" s="290">
        <f t="shared" si="174"/>
        <v>-8284.8320000000731</v>
      </c>
      <c r="T430" s="290" t="e">
        <f t="shared" si="175"/>
        <v>#DIV/0!</v>
      </c>
      <c r="U430" s="290" t="e">
        <f t="shared" si="176"/>
        <v>#DIV/0!</v>
      </c>
      <c r="V430" s="22">
        <f t="shared" si="177"/>
        <v>105263.13940000049</v>
      </c>
      <c r="W430" s="288" t="e">
        <f t="shared" si="178"/>
        <v>#DIV/0!</v>
      </c>
      <c r="X430" s="32" t="e">
        <f t="shared" si="179"/>
        <v>#DIV/0!</v>
      </c>
      <c r="Y430" s="32" t="e">
        <f t="shared" si="180"/>
        <v>#DIV/0!</v>
      </c>
      <c r="Z430" s="38" t="e">
        <f t="shared" si="181"/>
        <v>#DIV/0!</v>
      </c>
      <c r="AA430" s="31">
        <f>SUM(L$2:L430)-SUM(AB$2:AB430)</f>
        <v>-113547.97140000056</v>
      </c>
      <c r="AB430" s="44"/>
      <c r="AC430" s="40" t="e">
        <f t="shared" si="182"/>
        <v>#DIV/0!</v>
      </c>
      <c r="AD430" s="40" t="e">
        <f t="shared" si="183"/>
        <v>#DIV/0!</v>
      </c>
    </row>
    <row r="431" spans="1:30" x14ac:dyDescent="0.25">
      <c r="A431" s="403"/>
      <c r="B431" s="287"/>
      <c r="C431" s="22"/>
      <c r="D431" s="147"/>
      <c r="E431" s="22"/>
      <c r="F431" s="147">
        <f t="shared" si="163"/>
        <v>12400</v>
      </c>
      <c r="G431" s="288">
        <f t="shared" si="164"/>
        <v>9.1574976935484322</v>
      </c>
      <c r="H431" s="15">
        <f t="shared" si="165"/>
        <v>113552.97140000056</v>
      </c>
      <c r="I431" s="22">
        <f t="shared" si="166"/>
        <v>-113552.97140000056</v>
      </c>
      <c r="J431" s="289">
        <f t="shared" si="167"/>
        <v>-1</v>
      </c>
      <c r="K431" s="22">
        <f t="shared" si="168"/>
        <v>0</v>
      </c>
      <c r="L431" s="22">
        <f t="shared" si="169"/>
        <v>-5</v>
      </c>
      <c r="M431" s="22">
        <f t="shared" si="170"/>
        <v>5</v>
      </c>
      <c r="N431" s="22">
        <f t="shared" si="171"/>
        <v>0</v>
      </c>
      <c r="O431" s="22"/>
      <c r="P431" s="288">
        <f t="shared" si="172"/>
        <v>-9.1574976935484322</v>
      </c>
      <c r="Q431" s="22">
        <f t="shared" si="173"/>
        <v>-5</v>
      </c>
      <c r="R431" s="290"/>
      <c r="S431" s="290">
        <f t="shared" si="174"/>
        <v>-8289.8320000000731</v>
      </c>
      <c r="T431" s="290" t="e">
        <f t="shared" si="175"/>
        <v>#DIV/0!</v>
      </c>
      <c r="U431" s="290" t="e">
        <f t="shared" si="176"/>
        <v>#DIV/0!</v>
      </c>
      <c r="V431" s="22">
        <f t="shared" si="177"/>
        <v>105263.13940000049</v>
      </c>
      <c r="W431" s="288" t="e">
        <f t="shared" si="178"/>
        <v>#DIV/0!</v>
      </c>
      <c r="X431" s="32" t="e">
        <f t="shared" si="179"/>
        <v>#DIV/0!</v>
      </c>
      <c r="Y431" s="32" t="e">
        <f t="shared" si="180"/>
        <v>#DIV/0!</v>
      </c>
      <c r="Z431" s="38" t="e">
        <f t="shared" si="181"/>
        <v>#DIV/0!</v>
      </c>
      <c r="AA431" s="31">
        <f>SUM(L$2:L431)-SUM(AB$2:AB431)</f>
        <v>-113552.97140000056</v>
      </c>
      <c r="AB431" s="44"/>
      <c r="AC431" s="40" t="e">
        <f t="shared" si="182"/>
        <v>#DIV/0!</v>
      </c>
      <c r="AD431" s="40" t="e">
        <f t="shared" si="183"/>
        <v>#DIV/0!</v>
      </c>
    </row>
    <row r="432" spans="1:30" x14ac:dyDescent="0.25">
      <c r="A432" s="403"/>
      <c r="B432" s="287"/>
      <c r="C432" s="22"/>
      <c r="D432" s="147"/>
      <c r="E432" s="22"/>
      <c r="F432" s="147">
        <f t="shared" si="163"/>
        <v>12400</v>
      </c>
      <c r="G432" s="288">
        <f t="shared" si="164"/>
        <v>9.1579009193548835</v>
      </c>
      <c r="H432" s="15">
        <f t="shared" si="165"/>
        <v>113557.97140000056</v>
      </c>
      <c r="I432" s="22">
        <f t="shared" si="166"/>
        <v>-113557.97140000056</v>
      </c>
      <c r="J432" s="289">
        <f t="shared" si="167"/>
        <v>-1</v>
      </c>
      <c r="K432" s="22">
        <f t="shared" si="168"/>
        <v>0</v>
      </c>
      <c r="L432" s="22">
        <f t="shared" si="169"/>
        <v>-5</v>
      </c>
      <c r="M432" s="22">
        <f t="shared" si="170"/>
        <v>5</v>
      </c>
      <c r="N432" s="22">
        <f t="shared" si="171"/>
        <v>0</v>
      </c>
      <c r="O432" s="22"/>
      <c r="P432" s="288">
        <f t="shared" si="172"/>
        <v>-9.1579009193548835</v>
      </c>
      <c r="Q432" s="22">
        <f t="shared" si="173"/>
        <v>-5</v>
      </c>
      <c r="R432" s="290"/>
      <c r="S432" s="290">
        <f t="shared" si="174"/>
        <v>-8294.8320000000731</v>
      </c>
      <c r="T432" s="290" t="e">
        <f t="shared" si="175"/>
        <v>#DIV/0!</v>
      </c>
      <c r="U432" s="290" t="e">
        <f t="shared" si="176"/>
        <v>#DIV/0!</v>
      </c>
      <c r="V432" s="22">
        <f t="shared" si="177"/>
        <v>105263.13940000049</v>
      </c>
      <c r="W432" s="288" t="e">
        <f t="shared" si="178"/>
        <v>#DIV/0!</v>
      </c>
      <c r="X432" s="32" t="e">
        <f t="shared" si="179"/>
        <v>#DIV/0!</v>
      </c>
      <c r="Y432" s="32" t="e">
        <f t="shared" si="180"/>
        <v>#DIV/0!</v>
      </c>
      <c r="Z432" s="38" t="e">
        <f t="shared" si="181"/>
        <v>#DIV/0!</v>
      </c>
      <c r="AA432" s="31">
        <f>SUM(L$2:L432)-SUM(AB$2:AB432)</f>
        <v>-113557.97140000056</v>
      </c>
      <c r="AB432" s="44"/>
      <c r="AC432" s="40" t="e">
        <f t="shared" si="182"/>
        <v>#DIV/0!</v>
      </c>
      <c r="AD432" s="40" t="e">
        <f t="shared" si="183"/>
        <v>#DIV/0!</v>
      </c>
    </row>
    <row r="433" spans="1:30" x14ac:dyDescent="0.25">
      <c r="A433" s="403"/>
      <c r="B433" s="287"/>
      <c r="C433" s="22"/>
      <c r="D433" s="147"/>
      <c r="E433" s="22"/>
      <c r="F433" s="147">
        <f t="shared" si="163"/>
        <v>12400</v>
      </c>
      <c r="G433" s="288">
        <f t="shared" si="164"/>
        <v>9.1583041451613365</v>
      </c>
      <c r="H433" s="15">
        <f t="shared" si="165"/>
        <v>113562.97140000056</v>
      </c>
      <c r="I433" s="22">
        <f t="shared" si="166"/>
        <v>-113562.97140000056</v>
      </c>
      <c r="J433" s="289">
        <f t="shared" si="167"/>
        <v>-1</v>
      </c>
      <c r="K433" s="22">
        <f t="shared" si="168"/>
        <v>0</v>
      </c>
      <c r="L433" s="22">
        <f t="shared" si="169"/>
        <v>-5</v>
      </c>
      <c r="M433" s="22">
        <f t="shared" si="170"/>
        <v>5</v>
      </c>
      <c r="N433" s="22">
        <f t="shared" si="171"/>
        <v>0</v>
      </c>
      <c r="O433" s="22"/>
      <c r="P433" s="288">
        <f t="shared" si="172"/>
        <v>-9.1583041451613365</v>
      </c>
      <c r="Q433" s="22">
        <f t="shared" si="173"/>
        <v>-5</v>
      </c>
      <c r="R433" s="290"/>
      <c r="S433" s="290">
        <f t="shared" si="174"/>
        <v>-8299.8320000000731</v>
      </c>
      <c r="T433" s="290" t="e">
        <f t="shared" si="175"/>
        <v>#DIV/0!</v>
      </c>
      <c r="U433" s="290" t="e">
        <f t="shared" si="176"/>
        <v>#DIV/0!</v>
      </c>
      <c r="V433" s="22">
        <f t="shared" si="177"/>
        <v>105263.13940000049</v>
      </c>
      <c r="W433" s="288" t="e">
        <f t="shared" si="178"/>
        <v>#DIV/0!</v>
      </c>
      <c r="X433" s="32" t="e">
        <f t="shared" si="179"/>
        <v>#DIV/0!</v>
      </c>
      <c r="Y433" s="32" t="e">
        <f t="shared" si="180"/>
        <v>#DIV/0!</v>
      </c>
      <c r="Z433" s="38" t="e">
        <f t="shared" si="181"/>
        <v>#DIV/0!</v>
      </c>
      <c r="AA433" s="31">
        <f>SUM(L$2:L433)-SUM(AB$2:AB433)</f>
        <v>-113562.97140000056</v>
      </c>
      <c r="AB433" s="44"/>
      <c r="AC433" s="40" t="e">
        <f t="shared" si="182"/>
        <v>#DIV/0!</v>
      </c>
      <c r="AD433" s="40" t="e">
        <f t="shared" si="183"/>
        <v>#DIV/0!</v>
      </c>
    </row>
    <row r="434" spans="1:30" x14ac:dyDescent="0.25">
      <c r="A434" s="403"/>
      <c r="B434" s="287"/>
      <c r="C434" s="22"/>
      <c r="D434" s="147"/>
      <c r="E434" s="22"/>
      <c r="F434" s="147">
        <f t="shared" si="163"/>
        <v>12400</v>
      </c>
      <c r="G434" s="288">
        <f t="shared" si="164"/>
        <v>9.1587073709677878</v>
      </c>
      <c r="H434" s="15">
        <f t="shared" si="165"/>
        <v>113567.97140000056</v>
      </c>
      <c r="I434" s="22">
        <f t="shared" si="166"/>
        <v>-113567.97140000056</v>
      </c>
      <c r="J434" s="289">
        <f t="shared" si="167"/>
        <v>-1</v>
      </c>
      <c r="K434" s="22">
        <f t="shared" si="168"/>
        <v>0</v>
      </c>
      <c r="L434" s="22">
        <f t="shared" si="169"/>
        <v>-5</v>
      </c>
      <c r="M434" s="22">
        <f t="shared" si="170"/>
        <v>5</v>
      </c>
      <c r="N434" s="22">
        <f t="shared" si="171"/>
        <v>0</v>
      </c>
      <c r="O434" s="22"/>
      <c r="P434" s="288">
        <f t="shared" si="172"/>
        <v>-9.1587073709677878</v>
      </c>
      <c r="Q434" s="22">
        <f t="shared" si="173"/>
        <v>-5</v>
      </c>
      <c r="R434" s="290"/>
      <c r="S434" s="290">
        <f t="shared" si="174"/>
        <v>-8304.8320000000731</v>
      </c>
      <c r="T434" s="290" t="e">
        <f t="shared" si="175"/>
        <v>#DIV/0!</v>
      </c>
      <c r="U434" s="290" t="e">
        <f t="shared" si="176"/>
        <v>#DIV/0!</v>
      </c>
      <c r="V434" s="22">
        <f t="shared" si="177"/>
        <v>105263.13940000049</v>
      </c>
      <c r="W434" s="288" t="e">
        <f t="shared" si="178"/>
        <v>#DIV/0!</v>
      </c>
      <c r="X434" s="32" t="e">
        <f t="shared" si="179"/>
        <v>#DIV/0!</v>
      </c>
      <c r="Y434" s="32" t="e">
        <f t="shared" si="180"/>
        <v>#DIV/0!</v>
      </c>
      <c r="Z434" s="38" t="e">
        <f t="shared" si="181"/>
        <v>#DIV/0!</v>
      </c>
      <c r="AA434" s="31">
        <f>SUM(L$2:L434)-SUM(AB$2:AB434)</f>
        <v>-113567.97140000056</v>
      </c>
      <c r="AB434" s="44"/>
      <c r="AC434" s="40" t="e">
        <f t="shared" si="182"/>
        <v>#DIV/0!</v>
      </c>
      <c r="AD434" s="40" t="e">
        <f t="shared" si="183"/>
        <v>#DIV/0!</v>
      </c>
    </row>
    <row r="435" spans="1:30" x14ac:dyDescent="0.25">
      <c r="A435" s="403"/>
      <c r="B435" s="287"/>
      <c r="C435" s="22"/>
      <c r="D435" s="147"/>
      <c r="E435" s="22"/>
      <c r="F435" s="147">
        <f t="shared" si="163"/>
        <v>12400</v>
      </c>
      <c r="G435" s="288">
        <f t="shared" si="164"/>
        <v>9.159110596774239</v>
      </c>
      <c r="H435" s="15">
        <f t="shared" si="165"/>
        <v>113572.97140000056</v>
      </c>
      <c r="I435" s="22">
        <f t="shared" si="166"/>
        <v>-113572.97140000056</v>
      </c>
      <c r="J435" s="289">
        <f t="shared" si="167"/>
        <v>-1</v>
      </c>
      <c r="K435" s="22">
        <f t="shared" si="168"/>
        <v>0</v>
      </c>
      <c r="L435" s="22">
        <f t="shared" si="169"/>
        <v>-5</v>
      </c>
      <c r="M435" s="22">
        <f t="shared" si="170"/>
        <v>5</v>
      </c>
      <c r="N435" s="22">
        <f t="shared" si="171"/>
        <v>0</v>
      </c>
      <c r="O435" s="22"/>
      <c r="P435" s="288">
        <f t="shared" si="172"/>
        <v>-9.159110596774239</v>
      </c>
      <c r="Q435" s="22">
        <f t="shared" si="173"/>
        <v>-5</v>
      </c>
      <c r="R435" s="290"/>
      <c r="S435" s="290">
        <f t="shared" si="174"/>
        <v>-8309.8320000000731</v>
      </c>
      <c r="T435" s="290" t="e">
        <f t="shared" si="175"/>
        <v>#DIV/0!</v>
      </c>
      <c r="U435" s="290" t="e">
        <f t="shared" si="176"/>
        <v>#DIV/0!</v>
      </c>
      <c r="V435" s="22">
        <f t="shared" si="177"/>
        <v>105263.13940000049</v>
      </c>
      <c r="W435" s="288" t="e">
        <f t="shared" si="178"/>
        <v>#DIV/0!</v>
      </c>
      <c r="X435" s="32" t="e">
        <f t="shared" si="179"/>
        <v>#DIV/0!</v>
      </c>
      <c r="Y435" s="32" t="e">
        <f t="shared" si="180"/>
        <v>#DIV/0!</v>
      </c>
      <c r="Z435" s="38" t="e">
        <f t="shared" si="181"/>
        <v>#DIV/0!</v>
      </c>
      <c r="AA435" s="31">
        <f>SUM(L$2:L435)-SUM(AB$2:AB435)</f>
        <v>-113572.97140000056</v>
      </c>
      <c r="AB435" s="44"/>
      <c r="AC435" s="40" t="e">
        <f t="shared" si="182"/>
        <v>#DIV/0!</v>
      </c>
      <c r="AD435" s="40" t="e">
        <f t="shared" si="183"/>
        <v>#DIV/0!</v>
      </c>
    </row>
    <row r="436" spans="1:30" x14ac:dyDescent="0.25">
      <c r="A436" s="403"/>
      <c r="B436" s="287"/>
      <c r="C436" s="22"/>
      <c r="D436" s="147"/>
      <c r="E436" s="22"/>
      <c r="F436" s="147">
        <f t="shared" si="163"/>
        <v>12400</v>
      </c>
      <c r="G436" s="288">
        <f t="shared" si="164"/>
        <v>9.1595138225806902</v>
      </c>
      <c r="H436" s="15">
        <f t="shared" si="165"/>
        <v>113577.97140000056</v>
      </c>
      <c r="I436" s="22">
        <f t="shared" si="166"/>
        <v>-113577.97140000056</v>
      </c>
      <c r="J436" s="289">
        <f t="shared" si="167"/>
        <v>-1</v>
      </c>
      <c r="K436" s="22">
        <f t="shared" si="168"/>
        <v>0</v>
      </c>
      <c r="L436" s="22">
        <f t="shared" si="169"/>
        <v>-5</v>
      </c>
      <c r="M436" s="22">
        <f t="shared" si="170"/>
        <v>5</v>
      </c>
      <c r="N436" s="22">
        <f t="shared" si="171"/>
        <v>0</v>
      </c>
      <c r="O436" s="22"/>
      <c r="P436" s="288">
        <f t="shared" si="172"/>
        <v>-9.1595138225806902</v>
      </c>
      <c r="Q436" s="22">
        <f t="shared" si="173"/>
        <v>-5</v>
      </c>
      <c r="R436" s="290"/>
      <c r="S436" s="290">
        <f t="shared" si="174"/>
        <v>-8314.8320000000731</v>
      </c>
      <c r="T436" s="290" t="e">
        <f t="shared" si="175"/>
        <v>#DIV/0!</v>
      </c>
      <c r="U436" s="290" t="e">
        <f t="shared" si="176"/>
        <v>#DIV/0!</v>
      </c>
      <c r="V436" s="22">
        <f t="shared" si="177"/>
        <v>105263.13940000049</v>
      </c>
      <c r="W436" s="288" t="e">
        <f t="shared" si="178"/>
        <v>#DIV/0!</v>
      </c>
      <c r="X436" s="32" t="e">
        <f t="shared" si="179"/>
        <v>#DIV/0!</v>
      </c>
      <c r="Y436" s="32" t="e">
        <f t="shared" si="180"/>
        <v>#DIV/0!</v>
      </c>
      <c r="Z436" s="38" t="e">
        <f t="shared" si="181"/>
        <v>#DIV/0!</v>
      </c>
      <c r="AA436" s="31">
        <f>SUM(L$2:L436)-SUM(AB$2:AB436)</f>
        <v>-113577.97140000056</v>
      </c>
      <c r="AB436" s="44"/>
      <c r="AC436" s="40" t="e">
        <f t="shared" si="182"/>
        <v>#DIV/0!</v>
      </c>
      <c r="AD436" s="40" t="e">
        <f t="shared" si="183"/>
        <v>#DIV/0!</v>
      </c>
    </row>
    <row r="437" spans="1:30" x14ac:dyDescent="0.25">
      <c r="A437" s="403"/>
      <c r="B437" s="287"/>
      <c r="C437" s="22"/>
      <c r="D437" s="147"/>
      <c r="E437" s="22"/>
      <c r="F437" s="147">
        <f t="shared" si="163"/>
        <v>12400</v>
      </c>
      <c r="G437" s="288">
        <f t="shared" si="164"/>
        <v>9.1599170483871415</v>
      </c>
      <c r="H437" s="15">
        <f t="shared" si="165"/>
        <v>113582.97140000056</v>
      </c>
      <c r="I437" s="22">
        <f t="shared" si="166"/>
        <v>-113582.97140000056</v>
      </c>
      <c r="J437" s="289">
        <f t="shared" si="167"/>
        <v>-1</v>
      </c>
      <c r="K437" s="22">
        <f t="shared" si="168"/>
        <v>0</v>
      </c>
      <c r="L437" s="22">
        <f t="shared" si="169"/>
        <v>-5</v>
      </c>
      <c r="M437" s="22">
        <f t="shared" si="170"/>
        <v>5</v>
      </c>
      <c r="N437" s="22">
        <f t="shared" si="171"/>
        <v>0</v>
      </c>
      <c r="O437" s="22"/>
      <c r="P437" s="288">
        <f t="shared" si="172"/>
        <v>-9.1599170483871415</v>
      </c>
      <c r="Q437" s="22">
        <f t="shared" si="173"/>
        <v>-5</v>
      </c>
      <c r="R437" s="290"/>
      <c r="S437" s="290">
        <f t="shared" si="174"/>
        <v>-8319.8320000000731</v>
      </c>
      <c r="T437" s="290" t="e">
        <f t="shared" si="175"/>
        <v>#DIV/0!</v>
      </c>
      <c r="U437" s="290" t="e">
        <f t="shared" si="176"/>
        <v>#DIV/0!</v>
      </c>
      <c r="V437" s="22">
        <f t="shared" si="177"/>
        <v>105263.13940000049</v>
      </c>
      <c r="W437" s="288" t="e">
        <f t="shared" si="178"/>
        <v>#DIV/0!</v>
      </c>
      <c r="X437" s="32" t="e">
        <f t="shared" si="179"/>
        <v>#DIV/0!</v>
      </c>
      <c r="Y437" s="32" t="e">
        <f t="shared" si="180"/>
        <v>#DIV/0!</v>
      </c>
      <c r="Z437" s="38" t="e">
        <f t="shared" si="181"/>
        <v>#DIV/0!</v>
      </c>
      <c r="AA437" s="31">
        <f>SUM(L$2:L437)-SUM(AB$2:AB437)</f>
        <v>-113582.97140000056</v>
      </c>
      <c r="AB437" s="44"/>
      <c r="AC437" s="40" t="e">
        <f t="shared" si="182"/>
        <v>#DIV/0!</v>
      </c>
      <c r="AD437" s="40" t="e">
        <f t="shared" si="183"/>
        <v>#DIV/0!</v>
      </c>
    </row>
    <row r="438" spans="1:30" x14ac:dyDescent="0.25">
      <c r="A438" s="403"/>
      <c r="B438" s="287"/>
      <c r="C438" s="22"/>
      <c r="D438" s="147"/>
      <c r="E438" s="22"/>
      <c r="F438" s="147">
        <f t="shared" si="163"/>
        <v>12400</v>
      </c>
      <c r="G438" s="288">
        <f t="shared" si="164"/>
        <v>9.1603202741935945</v>
      </c>
      <c r="H438" s="15">
        <f t="shared" si="165"/>
        <v>113587.97140000056</v>
      </c>
      <c r="I438" s="22">
        <f t="shared" si="166"/>
        <v>-113587.97140000056</v>
      </c>
      <c r="J438" s="289">
        <f t="shared" si="167"/>
        <v>-1</v>
      </c>
      <c r="K438" s="22">
        <f t="shared" si="168"/>
        <v>0</v>
      </c>
      <c r="L438" s="22">
        <f t="shared" si="169"/>
        <v>-5</v>
      </c>
      <c r="M438" s="22">
        <f t="shared" si="170"/>
        <v>5</v>
      </c>
      <c r="N438" s="22">
        <f t="shared" si="171"/>
        <v>0</v>
      </c>
      <c r="O438" s="22"/>
      <c r="P438" s="288">
        <f t="shared" si="172"/>
        <v>-9.1603202741935945</v>
      </c>
      <c r="Q438" s="22">
        <f t="shared" si="173"/>
        <v>-5</v>
      </c>
      <c r="R438" s="290"/>
      <c r="S438" s="290">
        <f t="shared" si="174"/>
        <v>-8324.8320000000731</v>
      </c>
      <c r="T438" s="290" t="e">
        <f t="shared" si="175"/>
        <v>#DIV/0!</v>
      </c>
      <c r="U438" s="290" t="e">
        <f t="shared" si="176"/>
        <v>#DIV/0!</v>
      </c>
      <c r="V438" s="22">
        <f t="shared" si="177"/>
        <v>105263.13940000049</v>
      </c>
      <c r="W438" s="288" t="e">
        <f t="shared" si="178"/>
        <v>#DIV/0!</v>
      </c>
      <c r="X438" s="32" t="e">
        <f t="shared" si="179"/>
        <v>#DIV/0!</v>
      </c>
      <c r="Y438" s="32" t="e">
        <f t="shared" si="180"/>
        <v>#DIV/0!</v>
      </c>
      <c r="Z438" s="38" t="e">
        <f t="shared" si="181"/>
        <v>#DIV/0!</v>
      </c>
      <c r="AA438" s="31">
        <f>SUM(L$2:L438)-SUM(AB$2:AB438)</f>
        <v>-113587.97140000056</v>
      </c>
      <c r="AB438" s="44"/>
      <c r="AC438" s="40" t="e">
        <f t="shared" si="182"/>
        <v>#DIV/0!</v>
      </c>
      <c r="AD438" s="40" t="e">
        <f t="shared" si="183"/>
        <v>#DIV/0!</v>
      </c>
    </row>
    <row r="439" spans="1:30" x14ac:dyDescent="0.25">
      <c r="A439" s="403"/>
      <c r="B439" s="287"/>
      <c r="C439" s="22"/>
      <c r="D439" s="147"/>
      <c r="E439" s="22"/>
      <c r="F439" s="147">
        <f t="shared" si="163"/>
        <v>12400</v>
      </c>
      <c r="G439" s="288">
        <f t="shared" si="164"/>
        <v>9.1607235000000458</v>
      </c>
      <c r="H439" s="15">
        <f t="shared" si="165"/>
        <v>113592.97140000056</v>
      </c>
      <c r="I439" s="22">
        <f t="shared" si="166"/>
        <v>-113592.97140000056</v>
      </c>
      <c r="J439" s="289">
        <f t="shared" si="167"/>
        <v>-1</v>
      </c>
      <c r="K439" s="22">
        <f t="shared" si="168"/>
        <v>0</v>
      </c>
      <c r="L439" s="22">
        <f t="shared" si="169"/>
        <v>-5</v>
      </c>
      <c r="M439" s="22">
        <f t="shared" si="170"/>
        <v>5</v>
      </c>
      <c r="N439" s="22">
        <f t="shared" si="171"/>
        <v>0</v>
      </c>
      <c r="O439" s="22"/>
      <c r="P439" s="288">
        <f t="shared" si="172"/>
        <v>-9.1607235000000458</v>
      </c>
      <c r="Q439" s="22">
        <f t="shared" si="173"/>
        <v>-5</v>
      </c>
      <c r="R439" s="290"/>
      <c r="S439" s="290">
        <f t="shared" si="174"/>
        <v>-8329.8320000000731</v>
      </c>
      <c r="T439" s="290" t="e">
        <f t="shared" si="175"/>
        <v>#DIV/0!</v>
      </c>
      <c r="U439" s="290" t="e">
        <f t="shared" si="176"/>
        <v>#DIV/0!</v>
      </c>
      <c r="V439" s="22">
        <f t="shared" si="177"/>
        <v>105263.13940000049</v>
      </c>
      <c r="W439" s="288" t="e">
        <f t="shared" si="178"/>
        <v>#DIV/0!</v>
      </c>
      <c r="X439" s="32" t="e">
        <f t="shared" si="179"/>
        <v>#DIV/0!</v>
      </c>
      <c r="Y439" s="32" t="e">
        <f t="shared" si="180"/>
        <v>#DIV/0!</v>
      </c>
      <c r="Z439" s="38" t="e">
        <f t="shared" si="181"/>
        <v>#DIV/0!</v>
      </c>
      <c r="AA439" s="31">
        <f>SUM(L$2:L439)-SUM(AB$2:AB439)</f>
        <v>-113592.97140000056</v>
      </c>
      <c r="AB439" s="44"/>
      <c r="AC439" s="40" t="e">
        <f t="shared" si="182"/>
        <v>#DIV/0!</v>
      </c>
      <c r="AD439" s="40" t="e">
        <f t="shared" si="183"/>
        <v>#DIV/0!</v>
      </c>
    </row>
    <row r="440" spans="1:30" x14ac:dyDescent="0.25">
      <c r="A440" s="403"/>
      <c r="B440" s="287"/>
      <c r="C440" s="22"/>
      <c r="D440" s="147"/>
      <c r="E440" s="22"/>
      <c r="F440" s="147">
        <f t="shared" si="163"/>
        <v>12400</v>
      </c>
      <c r="G440" s="288">
        <f t="shared" si="164"/>
        <v>9.161126725806497</v>
      </c>
      <c r="H440" s="15">
        <f t="shared" si="165"/>
        <v>113597.97140000056</v>
      </c>
      <c r="I440" s="22">
        <f t="shared" si="166"/>
        <v>-113597.97140000056</v>
      </c>
      <c r="J440" s="289">
        <f t="shared" si="167"/>
        <v>-1</v>
      </c>
      <c r="K440" s="22">
        <f t="shared" si="168"/>
        <v>0</v>
      </c>
      <c r="L440" s="22">
        <f t="shared" si="169"/>
        <v>-5</v>
      </c>
      <c r="M440" s="22">
        <f t="shared" si="170"/>
        <v>5</v>
      </c>
      <c r="N440" s="22">
        <f t="shared" si="171"/>
        <v>0</v>
      </c>
      <c r="O440" s="22"/>
      <c r="P440" s="288">
        <f t="shared" si="172"/>
        <v>-9.161126725806497</v>
      </c>
      <c r="Q440" s="22">
        <f t="shared" si="173"/>
        <v>-5</v>
      </c>
      <c r="R440" s="290"/>
      <c r="S440" s="290">
        <f t="shared" si="174"/>
        <v>-8334.8320000000731</v>
      </c>
      <c r="T440" s="290" t="e">
        <f t="shared" si="175"/>
        <v>#DIV/0!</v>
      </c>
      <c r="U440" s="290" t="e">
        <f t="shared" si="176"/>
        <v>#DIV/0!</v>
      </c>
      <c r="V440" s="22">
        <f t="shared" si="177"/>
        <v>105263.13940000049</v>
      </c>
      <c r="W440" s="288" t="e">
        <f t="shared" si="178"/>
        <v>#DIV/0!</v>
      </c>
      <c r="X440" s="32" t="e">
        <f t="shared" si="179"/>
        <v>#DIV/0!</v>
      </c>
      <c r="Y440" s="32" t="e">
        <f t="shared" si="180"/>
        <v>#DIV/0!</v>
      </c>
      <c r="Z440" s="38" t="e">
        <f t="shared" si="181"/>
        <v>#DIV/0!</v>
      </c>
      <c r="AA440" s="31">
        <f>SUM(L$2:L440)-SUM(AB$2:AB440)</f>
        <v>-113597.97140000056</v>
      </c>
      <c r="AB440" s="44"/>
      <c r="AC440" s="40" t="e">
        <f t="shared" si="182"/>
        <v>#DIV/0!</v>
      </c>
      <c r="AD440" s="40" t="e">
        <f t="shared" si="183"/>
        <v>#DIV/0!</v>
      </c>
    </row>
    <row r="441" spans="1:30" x14ac:dyDescent="0.25">
      <c r="A441" s="403"/>
      <c r="B441" s="287"/>
      <c r="C441" s="22"/>
      <c r="D441" s="147"/>
      <c r="E441" s="22"/>
      <c r="F441" s="147">
        <f t="shared" si="163"/>
        <v>12400</v>
      </c>
      <c r="G441" s="288">
        <f t="shared" si="164"/>
        <v>9.1615299516129483</v>
      </c>
      <c r="H441" s="15">
        <f t="shared" si="165"/>
        <v>113602.97140000056</v>
      </c>
      <c r="I441" s="22">
        <f t="shared" si="166"/>
        <v>-113602.97140000056</v>
      </c>
      <c r="J441" s="289">
        <f t="shared" si="167"/>
        <v>-1</v>
      </c>
      <c r="K441" s="22">
        <f t="shared" si="168"/>
        <v>0</v>
      </c>
      <c r="L441" s="22">
        <f t="shared" si="169"/>
        <v>-5</v>
      </c>
      <c r="M441" s="22">
        <f t="shared" si="170"/>
        <v>5</v>
      </c>
      <c r="N441" s="22">
        <f t="shared" si="171"/>
        <v>0</v>
      </c>
      <c r="O441" s="22"/>
      <c r="P441" s="288">
        <f t="shared" si="172"/>
        <v>-9.1615299516129483</v>
      </c>
      <c r="Q441" s="22">
        <f t="shared" si="173"/>
        <v>-5</v>
      </c>
      <c r="R441" s="290"/>
      <c r="S441" s="290">
        <f t="shared" si="174"/>
        <v>-8339.8320000000731</v>
      </c>
      <c r="T441" s="290" t="e">
        <f t="shared" si="175"/>
        <v>#DIV/0!</v>
      </c>
      <c r="U441" s="290" t="e">
        <f t="shared" si="176"/>
        <v>#DIV/0!</v>
      </c>
      <c r="V441" s="22">
        <f t="shared" si="177"/>
        <v>105263.13940000049</v>
      </c>
      <c r="W441" s="288" t="e">
        <f t="shared" si="178"/>
        <v>#DIV/0!</v>
      </c>
      <c r="X441" s="32" t="e">
        <f t="shared" si="179"/>
        <v>#DIV/0!</v>
      </c>
      <c r="Y441" s="32" t="e">
        <f t="shared" si="180"/>
        <v>#DIV/0!</v>
      </c>
      <c r="Z441" s="38" t="e">
        <f t="shared" si="181"/>
        <v>#DIV/0!</v>
      </c>
      <c r="AA441" s="31">
        <f>SUM(L$2:L441)-SUM(AB$2:AB441)</f>
        <v>-113602.97140000056</v>
      </c>
      <c r="AB441" s="44"/>
      <c r="AC441" s="40" t="e">
        <f t="shared" si="182"/>
        <v>#DIV/0!</v>
      </c>
      <c r="AD441" s="40" t="e">
        <f t="shared" si="183"/>
        <v>#DIV/0!</v>
      </c>
    </row>
    <row r="442" spans="1:30" x14ac:dyDescent="0.25">
      <c r="A442" s="403"/>
      <c r="B442" s="287"/>
      <c r="C442" s="22"/>
      <c r="D442" s="147"/>
      <c r="E442" s="22"/>
      <c r="F442" s="147">
        <f t="shared" si="163"/>
        <v>12400</v>
      </c>
      <c r="G442" s="288">
        <f t="shared" si="164"/>
        <v>9.1619331774193995</v>
      </c>
      <c r="H442" s="15">
        <f t="shared" si="165"/>
        <v>113607.97140000056</v>
      </c>
      <c r="I442" s="22">
        <f t="shared" si="166"/>
        <v>-113607.97140000056</v>
      </c>
      <c r="J442" s="289">
        <f t="shared" si="167"/>
        <v>-1</v>
      </c>
      <c r="K442" s="22">
        <f t="shared" si="168"/>
        <v>0</v>
      </c>
      <c r="L442" s="22">
        <f t="shared" si="169"/>
        <v>-5</v>
      </c>
      <c r="M442" s="22">
        <f t="shared" si="170"/>
        <v>5</v>
      </c>
      <c r="N442" s="22">
        <f t="shared" si="171"/>
        <v>0</v>
      </c>
      <c r="O442" s="22"/>
      <c r="P442" s="288">
        <f t="shared" si="172"/>
        <v>-9.1619331774193995</v>
      </c>
      <c r="Q442" s="22">
        <f t="shared" si="173"/>
        <v>-5</v>
      </c>
      <c r="R442" s="290"/>
      <c r="S442" s="290">
        <f t="shared" si="174"/>
        <v>-8344.8320000000731</v>
      </c>
      <c r="T442" s="290" t="e">
        <f t="shared" si="175"/>
        <v>#DIV/0!</v>
      </c>
      <c r="U442" s="290" t="e">
        <f t="shared" si="176"/>
        <v>#DIV/0!</v>
      </c>
      <c r="V442" s="22">
        <f t="shared" si="177"/>
        <v>105263.13940000049</v>
      </c>
      <c r="W442" s="288" t="e">
        <f t="shared" si="178"/>
        <v>#DIV/0!</v>
      </c>
      <c r="X442" s="32" t="e">
        <f t="shared" si="179"/>
        <v>#DIV/0!</v>
      </c>
      <c r="Y442" s="32" t="e">
        <f t="shared" si="180"/>
        <v>#DIV/0!</v>
      </c>
      <c r="Z442" s="38" t="e">
        <f t="shared" si="181"/>
        <v>#DIV/0!</v>
      </c>
      <c r="AA442" s="31">
        <f>SUM(L$2:L442)-SUM(AB$2:AB442)</f>
        <v>-113607.97140000056</v>
      </c>
      <c r="AB442" s="44"/>
      <c r="AC442" s="40" t="e">
        <f t="shared" si="182"/>
        <v>#DIV/0!</v>
      </c>
      <c r="AD442" s="40" t="e">
        <f t="shared" si="183"/>
        <v>#DIV/0!</v>
      </c>
    </row>
    <row r="443" spans="1:30" x14ac:dyDescent="0.25">
      <c r="A443" s="403"/>
      <c r="B443" s="287"/>
      <c r="C443" s="22"/>
      <c r="D443" s="147"/>
      <c r="E443" s="22"/>
      <c r="F443" s="147">
        <f t="shared" si="163"/>
        <v>12400</v>
      </c>
      <c r="G443" s="288">
        <f t="shared" si="164"/>
        <v>9.1623364032258525</v>
      </c>
      <c r="H443" s="15">
        <f t="shared" si="165"/>
        <v>113612.97140000056</v>
      </c>
      <c r="I443" s="22">
        <f t="shared" si="166"/>
        <v>-113612.97140000056</v>
      </c>
      <c r="J443" s="289">
        <f t="shared" si="167"/>
        <v>-1</v>
      </c>
      <c r="K443" s="22">
        <f t="shared" si="168"/>
        <v>0</v>
      </c>
      <c r="L443" s="22">
        <f t="shared" si="169"/>
        <v>-5</v>
      </c>
      <c r="M443" s="22">
        <f t="shared" si="170"/>
        <v>5</v>
      </c>
      <c r="N443" s="22">
        <f t="shared" si="171"/>
        <v>0</v>
      </c>
      <c r="O443" s="22"/>
      <c r="P443" s="288">
        <f t="shared" si="172"/>
        <v>-9.1623364032258525</v>
      </c>
      <c r="Q443" s="22">
        <f t="shared" si="173"/>
        <v>-5</v>
      </c>
      <c r="R443" s="290"/>
      <c r="S443" s="290">
        <f t="shared" si="174"/>
        <v>-8349.8320000000731</v>
      </c>
      <c r="T443" s="290" t="e">
        <f t="shared" si="175"/>
        <v>#DIV/0!</v>
      </c>
      <c r="U443" s="290" t="e">
        <f t="shared" si="176"/>
        <v>#DIV/0!</v>
      </c>
      <c r="V443" s="22">
        <f t="shared" si="177"/>
        <v>105263.13940000049</v>
      </c>
      <c r="W443" s="288" t="e">
        <f t="shared" si="178"/>
        <v>#DIV/0!</v>
      </c>
      <c r="X443" s="32" t="e">
        <f t="shared" si="179"/>
        <v>#DIV/0!</v>
      </c>
      <c r="Y443" s="32" t="e">
        <f t="shared" si="180"/>
        <v>#DIV/0!</v>
      </c>
      <c r="Z443" s="38" t="e">
        <f t="shared" si="181"/>
        <v>#DIV/0!</v>
      </c>
      <c r="AA443" s="31">
        <f>SUM(L$2:L443)-SUM(AB$2:AB443)</f>
        <v>-113612.97140000056</v>
      </c>
      <c r="AB443" s="44"/>
      <c r="AC443" s="40" t="e">
        <f t="shared" si="182"/>
        <v>#DIV/0!</v>
      </c>
      <c r="AD443" s="40" t="e">
        <f t="shared" si="183"/>
        <v>#DIV/0!</v>
      </c>
    </row>
    <row r="444" spans="1:30" x14ac:dyDescent="0.25">
      <c r="A444" s="403"/>
      <c r="B444" s="287"/>
      <c r="C444" s="22"/>
      <c r="D444" s="147"/>
      <c r="E444" s="22"/>
      <c r="F444" s="147">
        <f t="shared" si="163"/>
        <v>12400</v>
      </c>
      <c r="G444" s="288">
        <f t="shared" si="164"/>
        <v>9.1627396290323038</v>
      </c>
      <c r="H444" s="15">
        <f t="shared" si="165"/>
        <v>113617.97140000056</v>
      </c>
      <c r="I444" s="22">
        <f t="shared" si="166"/>
        <v>-113617.97140000056</v>
      </c>
      <c r="J444" s="289">
        <f t="shared" si="167"/>
        <v>-1</v>
      </c>
      <c r="K444" s="22">
        <f t="shared" si="168"/>
        <v>0</v>
      </c>
      <c r="L444" s="22">
        <f t="shared" si="169"/>
        <v>-5</v>
      </c>
      <c r="M444" s="22">
        <f t="shared" si="170"/>
        <v>5</v>
      </c>
      <c r="N444" s="22">
        <f t="shared" si="171"/>
        <v>0</v>
      </c>
      <c r="O444" s="22"/>
      <c r="P444" s="288">
        <f t="shared" si="172"/>
        <v>-9.1627396290323038</v>
      </c>
      <c r="Q444" s="22">
        <f t="shared" si="173"/>
        <v>-5</v>
      </c>
      <c r="R444" s="290"/>
      <c r="S444" s="290">
        <f t="shared" si="174"/>
        <v>-8354.8320000000731</v>
      </c>
      <c r="T444" s="290" t="e">
        <f t="shared" si="175"/>
        <v>#DIV/0!</v>
      </c>
      <c r="U444" s="290" t="e">
        <f t="shared" si="176"/>
        <v>#DIV/0!</v>
      </c>
      <c r="V444" s="22">
        <f t="shared" si="177"/>
        <v>105263.13940000049</v>
      </c>
      <c r="W444" s="288" t="e">
        <f t="shared" si="178"/>
        <v>#DIV/0!</v>
      </c>
      <c r="X444" s="32" t="e">
        <f t="shared" si="179"/>
        <v>#DIV/0!</v>
      </c>
      <c r="Y444" s="32" t="e">
        <f t="shared" si="180"/>
        <v>#DIV/0!</v>
      </c>
      <c r="Z444" s="38" t="e">
        <f t="shared" si="181"/>
        <v>#DIV/0!</v>
      </c>
      <c r="AA444" s="31">
        <f>SUM(L$2:L444)-SUM(AB$2:AB444)</f>
        <v>-113617.97140000056</v>
      </c>
      <c r="AB444" s="44"/>
      <c r="AC444" s="40" t="e">
        <f t="shared" si="182"/>
        <v>#DIV/0!</v>
      </c>
      <c r="AD444" s="40" t="e">
        <f t="shared" si="183"/>
        <v>#DIV/0!</v>
      </c>
    </row>
    <row r="445" spans="1:30" x14ac:dyDescent="0.25">
      <c r="A445" s="403"/>
      <c r="B445" s="287"/>
      <c r="C445" s="22"/>
      <c r="D445" s="147"/>
      <c r="E445" s="22"/>
      <c r="F445" s="147">
        <f t="shared" si="163"/>
        <v>12400</v>
      </c>
      <c r="G445" s="288">
        <f t="shared" si="164"/>
        <v>9.163142854838755</v>
      </c>
      <c r="H445" s="15">
        <f t="shared" si="165"/>
        <v>113622.97140000056</v>
      </c>
      <c r="I445" s="22">
        <f t="shared" si="166"/>
        <v>-113622.97140000056</v>
      </c>
      <c r="J445" s="289">
        <f t="shared" si="167"/>
        <v>-1</v>
      </c>
      <c r="K445" s="22">
        <f t="shared" si="168"/>
        <v>0</v>
      </c>
      <c r="L445" s="22">
        <f t="shared" si="169"/>
        <v>-5</v>
      </c>
      <c r="M445" s="22">
        <f t="shared" si="170"/>
        <v>5</v>
      </c>
      <c r="N445" s="22">
        <f t="shared" si="171"/>
        <v>0</v>
      </c>
      <c r="O445" s="22"/>
      <c r="P445" s="288">
        <f t="shared" si="172"/>
        <v>-9.163142854838755</v>
      </c>
      <c r="Q445" s="22">
        <f t="shared" si="173"/>
        <v>-5</v>
      </c>
      <c r="R445" s="290"/>
      <c r="S445" s="290">
        <f t="shared" si="174"/>
        <v>-8359.8320000000731</v>
      </c>
      <c r="T445" s="290" t="e">
        <f t="shared" si="175"/>
        <v>#DIV/0!</v>
      </c>
      <c r="U445" s="290" t="e">
        <f t="shared" si="176"/>
        <v>#DIV/0!</v>
      </c>
      <c r="V445" s="22">
        <f t="shared" si="177"/>
        <v>105263.13940000049</v>
      </c>
      <c r="W445" s="288" t="e">
        <f t="shared" si="178"/>
        <v>#DIV/0!</v>
      </c>
      <c r="X445" s="32" t="e">
        <f t="shared" si="179"/>
        <v>#DIV/0!</v>
      </c>
      <c r="Y445" s="32" t="e">
        <f t="shared" si="180"/>
        <v>#DIV/0!</v>
      </c>
      <c r="Z445" s="38" t="e">
        <f t="shared" si="181"/>
        <v>#DIV/0!</v>
      </c>
      <c r="AA445" s="31">
        <f>SUM(L$2:L445)-SUM(AB$2:AB445)</f>
        <v>-113622.97140000056</v>
      </c>
      <c r="AB445" s="44"/>
      <c r="AC445" s="40" t="e">
        <f t="shared" si="182"/>
        <v>#DIV/0!</v>
      </c>
      <c r="AD445" s="40" t="e">
        <f t="shared" si="183"/>
        <v>#DIV/0!</v>
      </c>
    </row>
    <row r="446" spans="1:30" x14ac:dyDescent="0.25">
      <c r="A446" s="403"/>
      <c r="B446" s="287"/>
      <c r="C446" s="22"/>
      <c r="D446" s="147"/>
      <c r="E446" s="22"/>
      <c r="F446" s="147">
        <f t="shared" si="163"/>
        <v>12400</v>
      </c>
      <c r="G446" s="288">
        <f t="shared" si="164"/>
        <v>9.1635460806452063</v>
      </c>
      <c r="H446" s="15">
        <f t="shared" si="165"/>
        <v>113627.97140000056</v>
      </c>
      <c r="I446" s="22">
        <f t="shared" si="166"/>
        <v>-113627.97140000056</v>
      </c>
      <c r="J446" s="289">
        <f t="shared" si="167"/>
        <v>-1</v>
      </c>
      <c r="K446" s="22">
        <f t="shared" si="168"/>
        <v>0</v>
      </c>
      <c r="L446" s="22">
        <f t="shared" si="169"/>
        <v>-5</v>
      </c>
      <c r="M446" s="22">
        <f t="shared" si="170"/>
        <v>5</v>
      </c>
      <c r="N446" s="22">
        <f t="shared" si="171"/>
        <v>0</v>
      </c>
      <c r="O446" s="22"/>
      <c r="P446" s="288">
        <f t="shared" si="172"/>
        <v>-9.1635460806452063</v>
      </c>
      <c r="Q446" s="22">
        <f t="shared" si="173"/>
        <v>-5</v>
      </c>
      <c r="R446" s="290"/>
      <c r="S446" s="290">
        <f t="shared" si="174"/>
        <v>-8364.8320000000731</v>
      </c>
      <c r="T446" s="290" t="e">
        <f t="shared" si="175"/>
        <v>#DIV/0!</v>
      </c>
      <c r="U446" s="290" t="e">
        <f t="shared" si="176"/>
        <v>#DIV/0!</v>
      </c>
      <c r="V446" s="22">
        <f t="shared" si="177"/>
        <v>105263.13940000049</v>
      </c>
      <c r="W446" s="288" t="e">
        <f t="shared" si="178"/>
        <v>#DIV/0!</v>
      </c>
      <c r="X446" s="32" t="e">
        <f t="shared" si="179"/>
        <v>#DIV/0!</v>
      </c>
      <c r="Y446" s="32" t="e">
        <f t="shared" si="180"/>
        <v>#DIV/0!</v>
      </c>
      <c r="Z446" s="38" t="e">
        <f t="shared" si="181"/>
        <v>#DIV/0!</v>
      </c>
      <c r="AA446" s="31">
        <f>SUM(L$2:L446)-SUM(AB$2:AB446)</f>
        <v>-113627.97140000056</v>
      </c>
      <c r="AB446" s="44"/>
      <c r="AC446" s="40" t="e">
        <f t="shared" si="182"/>
        <v>#DIV/0!</v>
      </c>
      <c r="AD446" s="40" t="e">
        <f t="shared" si="183"/>
        <v>#DIV/0!</v>
      </c>
    </row>
    <row r="447" spans="1:30" x14ac:dyDescent="0.25">
      <c r="A447" s="403"/>
      <c r="B447" s="287"/>
      <c r="C447" s="22"/>
      <c r="D447" s="147"/>
      <c r="E447" s="22"/>
      <c r="F447" s="147">
        <f t="shared" si="163"/>
        <v>12400</v>
      </c>
      <c r="G447" s="288">
        <f t="shared" si="164"/>
        <v>9.1639493064516575</v>
      </c>
      <c r="H447" s="15">
        <f t="shared" si="165"/>
        <v>113632.97140000056</v>
      </c>
      <c r="I447" s="22">
        <f t="shared" si="166"/>
        <v>-113632.97140000056</v>
      </c>
      <c r="J447" s="289">
        <f t="shared" si="167"/>
        <v>-1</v>
      </c>
      <c r="K447" s="22">
        <f t="shared" si="168"/>
        <v>0</v>
      </c>
      <c r="L447" s="22">
        <f t="shared" si="169"/>
        <v>-5</v>
      </c>
      <c r="M447" s="22">
        <f t="shared" si="170"/>
        <v>5</v>
      </c>
      <c r="N447" s="22">
        <f t="shared" si="171"/>
        <v>0</v>
      </c>
      <c r="O447" s="22"/>
      <c r="P447" s="288">
        <f t="shared" si="172"/>
        <v>-9.1639493064516575</v>
      </c>
      <c r="Q447" s="22">
        <f t="shared" si="173"/>
        <v>-5</v>
      </c>
      <c r="R447" s="290"/>
      <c r="S447" s="290">
        <f t="shared" si="174"/>
        <v>-8369.8320000000731</v>
      </c>
      <c r="T447" s="290" t="e">
        <f t="shared" si="175"/>
        <v>#DIV/0!</v>
      </c>
      <c r="U447" s="290" t="e">
        <f t="shared" si="176"/>
        <v>#DIV/0!</v>
      </c>
      <c r="V447" s="22">
        <f t="shared" si="177"/>
        <v>105263.13940000049</v>
      </c>
      <c r="W447" s="288" t="e">
        <f t="shared" si="178"/>
        <v>#DIV/0!</v>
      </c>
      <c r="X447" s="32" t="e">
        <f t="shared" si="179"/>
        <v>#DIV/0!</v>
      </c>
      <c r="Y447" s="32" t="e">
        <f t="shared" si="180"/>
        <v>#DIV/0!</v>
      </c>
      <c r="Z447" s="38" t="e">
        <f t="shared" si="181"/>
        <v>#DIV/0!</v>
      </c>
      <c r="AA447" s="31">
        <f>SUM(L$2:L447)-SUM(AB$2:AB447)</f>
        <v>-113632.97140000056</v>
      </c>
      <c r="AB447" s="44"/>
      <c r="AC447" s="40" t="e">
        <f t="shared" si="182"/>
        <v>#DIV/0!</v>
      </c>
      <c r="AD447" s="40" t="e">
        <f t="shared" si="183"/>
        <v>#DIV/0!</v>
      </c>
    </row>
    <row r="448" spans="1:30" x14ac:dyDescent="0.25">
      <c r="A448" s="403"/>
      <c r="B448" s="287"/>
      <c r="C448" s="22"/>
      <c r="D448" s="147"/>
      <c r="E448" s="22"/>
      <c r="F448" s="147">
        <f t="shared" si="163"/>
        <v>12400</v>
      </c>
      <c r="G448" s="288">
        <f t="shared" si="164"/>
        <v>9.1643525322581105</v>
      </c>
      <c r="H448" s="15">
        <f t="shared" si="165"/>
        <v>113637.97140000056</v>
      </c>
      <c r="I448" s="22">
        <f t="shared" si="166"/>
        <v>-113637.97140000056</v>
      </c>
      <c r="J448" s="289">
        <f t="shared" si="167"/>
        <v>-1</v>
      </c>
      <c r="K448" s="22">
        <f t="shared" si="168"/>
        <v>0</v>
      </c>
      <c r="L448" s="22">
        <f t="shared" si="169"/>
        <v>-5</v>
      </c>
      <c r="M448" s="22">
        <f t="shared" si="170"/>
        <v>5</v>
      </c>
      <c r="N448" s="22">
        <f t="shared" si="171"/>
        <v>0</v>
      </c>
      <c r="O448" s="22"/>
      <c r="P448" s="288">
        <f t="shared" si="172"/>
        <v>-9.1643525322581105</v>
      </c>
      <c r="Q448" s="22">
        <f t="shared" si="173"/>
        <v>-5</v>
      </c>
      <c r="R448" s="290"/>
      <c r="S448" s="290">
        <f t="shared" si="174"/>
        <v>-8374.8320000000731</v>
      </c>
      <c r="T448" s="290" t="e">
        <f t="shared" si="175"/>
        <v>#DIV/0!</v>
      </c>
      <c r="U448" s="290" t="e">
        <f t="shared" si="176"/>
        <v>#DIV/0!</v>
      </c>
      <c r="V448" s="22">
        <f t="shared" si="177"/>
        <v>105263.13940000049</v>
      </c>
      <c r="W448" s="288" t="e">
        <f t="shared" si="178"/>
        <v>#DIV/0!</v>
      </c>
      <c r="X448" s="32" t="e">
        <f t="shared" si="179"/>
        <v>#DIV/0!</v>
      </c>
      <c r="Y448" s="32" t="e">
        <f t="shared" si="180"/>
        <v>#DIV/0!</v>
      </c>
      <c r="Z448" s="38" t="e">
        <f t="shared" si="181"/>
        <v>#DIV/0!</v>
      </c>
      <c r="AA448" s="31">
        <f>SUM(L$2:L448)-SUM(AB$2:AB448)</f>
        <v>-113637.97140000056</v>
      </c>
      <c r="AB448" s="44"/>
      <c r="AC448" s="40" t="e">
        <f t="shared" si="182"/>
        <v>#DIV/0!</v>
      </c>
      <c r="AD448" s="40" t="e">
        <f t="shared" si="183"/>
        <v>#DIV/0!</v>
      </c>
    </row>
    <row r="449" spans="1:30" x14ac:dyDescent="0.25">
      <c r="A449" s="403"/>
      <c r="B449" s="287"/>
      <c r="C449" s="22"/>
      <c r="D449" s="147"/>
      <c r="E449" s="22"/>
      <c r="F449" s="147">
        <f t="shared" si="163"/>
        <v>12400</v>
      </c>
      <c r="G449" s="288">
        <f t="shared" si="164"/>
        <v>9.1647557580645618</v>
      </c>
      <c r="H449" s="15">
        <f t="shared" si="165"/>
        <v>113642.97140000056</v>
      </c>
      <c r="I449" s="22">
        <f t="shared" si="166"/>
        <v>-113642.97140000056</v>
      </c>
      <c r="J449" s="289">
        <f t="shared" si="167"/>
        <v>-1</v>
      </c>
      <c r="K449" s="22">
        <f t="shared" si="168"/>
        <v>0</v>
      </c>
      <c r="L449" s="22">
        <f t="shared" si="169"/>
        <v>-5</v>
      </c>
      <c r="M449" s="22">
        <f t="shared" si="170"/>
        <v>5</v>
      </c>
      <c r="N449" s="22">
        <f t="shared" si="171"/>
        <v>0</v>
      </c>
      <c r="O449" s="22"/>
      <c r="P449" s="288">
        <f t="shared" si="172"/>
        <v>-9.1647557580645618</v>
      </c>
      <c r="Q449" s="22">
        <f t="shared" si="173"/>
        <v>-5</v>
      </c>
      <c r="R449" s="290"/>
      <c r="S449" s="290">
        <f t="shared" si="174"/>
        <v>-8379.8320000000731</v>
      </c>
      <c r="T449" s="290" t="e">
        <f t="shared" si="175"/>
        <v>#DIV/0!</v>
      </c>
      <c r="U449" s="290" t="e">
        <f t="shared" si="176"/>
        <v>#DIV/0!</v>
      </c>
      <c r="V449" s="22">
        <f t="shared" si="177"/>
        <v>105263.13940000049</v>
      </c>
      <c r="W449" s="288" t="e">
        <f t="shared" si="178"/>
        <v>#DIV/0!</v>
      </c>
      <c r="X449" s="32" t="e">
        <f t="shared" si="179"/>
        <v>#DIV/0!</v>
      </c>
      <c r="Y449" s="32" t="e">
        <f t="shared" si="180"/>
        <v>#DIV/0!</v>
      </c>
      <c r="Z449" s="38" t="e">
        <f t="shared" si="181"/>
        <v>#DIV/0!</v>
      </c>
      <c r="AA449" s="31">
        <f>SUM(L$2:L449)-SUM(AB$2:AB449)</f>
        <v>-113642.97140000056</v>
      </c>
      <c r="AB449" s="44"/>
      <c r="AC449" s="40" t="e">
        <f t="shared" si="182"/>
        <v>#DIV/0!</v>
      </c>
      <c r="AD449" s="40" t="e">
        <f t="shared" si="183"/>
        <v>#DIV/0!</v>
      </c>
    </row>
    <row r="450" spans="1:30" x14ac:dyDescent="0.25">
      <c r="A450" s="403"/>
      <c r="B450" s="287"/>
      <c r="C450" s="22"/>
      <c r="D450" s="147"/>
      <c r="E450" s="22"/>
      <c r="F450" s="147">
        <f t="shared" si="163"/>
        <v>12400</v>
      </c>
      <c r="G450" s="288">
        <f t="shared" si="164"/>
        <v>9.165158983871013</v>
      </c>
      <c r="H450" s="15">
        <f t="shared" si="165"/>
        <v>113647.97140000056</v>
      </c>
      <c r="I450" s="22">
        <f t="shared" si="166"/>
        <v>-113647.97140000056</v>
      </c>
      <c r="J450" s="289">
        <f t="shared" si="167"/>
        <v>-1</v>
      </c>
      <c r="K450" s="22">
        <f t="shared" si="168"/>
        <v>0</v>
      </c>
      <c r="L450" s="22">
        <f t="shared" si="169"/>
        <v>-5</v>
      </c>
      <c r="M450" s="22">
        <f t="shared" si="170"/>
        <v>5</v>
      </c>
      <c r="N450" s="22">
        <f t="shared" si="171"/>
        <v>0</v>
      </c>
      <c r="O450" s="22"/>
      <c r="P450" s="288">
        <f t="shared" si="172"/>
        <v>-9.165158983871013</v>
      </c>
      <c r="Q450" s="22">
        <f t="shared" si="173"/>
        <v>-5</v>
      </c>
      <c r="R450" s="290"/>
      <c r="S450" s="290">
        <f t="shared" si="174"/>
        <v>-8384.8320000000731</v>
      </c>
      <c r="T450" s="290" t="e">
        <f t="shared" si="175"/>
        <v>#DIV/0!</v>
      </c>
      <c r="U450" s="290" t="e">
        <f t="shared" si="176"/>
        <v>#DIV/0!</v>
      </c>
      <c r="V450" s="22">
        <f t="shared" si="177"/>
        <v>105263.13940000049</v>
      </c>
      <c r="W450" s="288" t="e">
        <f t="shared" si="178"/>
        <v>#DIV/0!</v>
      </c>
      <c r="X450" s="32" t="e">
        <f t="shared" si="179"/>
        <v>#DIV/0!</v>
      </c>
      <c r="Y450" s="32" t="e">
        <f t="shared" si="180"/>
        <v>#DIV/0!</v>
      </c>
      <c r="Z450" s="38" t="e">
        <f t="shared" si="181"/>
        <v>#DIV/0!</v>
      </c>
      <c r="AA450" s="31">
        <f>SUM(L$2:L450)-SUM(AB$2:AB450)</f>
        <v>-113647.97140000056</v>
      </c>
      <c r="AB450" s="44"/>
      <c r="AC450" s="40" t="e">
        <f t="shared" si="182"/>
        <v>#DIV/0!</v>
      </c>
      <c r="AD450" s="40" t="e">
        <f t="shared" si="183"/>
        <v>#DIV/0!</v>
      </c>
    </row>
    <row r="451" spans="1:30" x14ac:dyDescent="0.25">
      <c r="A451" s="403"/>
      <c r="B451" s="287"/>
      <c r="C451" s="22"/>
      <c r="D451" s="147"/>
      <c r="E451" s="22"/>
      <c r="F451" s="147">
        <f t="shared" si="163"/>
        <v>12400</v>
      </c>
      <c r="G451" s="288">
        <f t="shared" si="164"/>
        <v>9.1655622096774643</v>
      </c>
      <c r="H451" s="15">
        <f t="shared" si="165"/>
        <v>113652.97140000056</v>
      </c>
      <c r="I451" s="22">
        <f t="shared" si="166"/>
        <v>-113652.97140000056</v>
      </c>
      <c r="J451" s="289">
        <f t="shared" si="167"/>
        <v>-1</v>
      </c>
      <c r="K451" s="22">
        <f t="shared" si="168"/>
        <v>0</v>
      </c>
      <c r="L451" s="22">
        <f t="shared" si="169"/>
        <v>-5</v>
      </c>
      <c r="M451" s="22">
        <f t="shared" si="170"/>
        <v>5</v>
      </c>
      <c r="N451" s="22">
        <f t="shared" si="171"/>
        <v>0</v>
      </c>
      <c r="O451" s="22"/>
      <c r="P451" s="288">
        <f t="shared" si="172"/>
        <v>-9.1655622096774643</v>
      </c>
      <c r="Q451" s="22">
        <f t="shared" si="173"/>
        <v>-5</v>
      </c>
      <c r="R451" s="290"/>
      <c r="S451" s="290">
        <f t="shared" si="174"/>
        <v>-8389.8320000000731</v>
      </c>
      <c r="T451" s="290" t="e">
        <f t="shared" si="175"/>
        <v>#DIV/0!</v>
      </c>
      <c r="U451" s="290" t="e">
        <f t="shared" si="176"/>
        <v>#DIV/0!</v>
      </c>
      <c r="V451" s="22">
        <f t="shared" si="177"/>
        <v>105263.13940000049</v>
      </c>
      <c r="W451" s="288" t="e">
        <f t="shared" si="178"/>
        <v>#DIV/0!</v>
      </c>
      <c r="X451" s="32" t="e">
        <f t="shared" si="179"/>
        <v>#DIV/0!</v>
      </c>
      <c r="Y451" s="32" t="e">
        <f t="shared" si="180"/>
        <v>#DIV/0!</v>
      </c>
      <c r="Z451" s="38" t="e">
        <f t="shared" si="181"/>
        <v>#DIV/0!</v>
      </c>
      <c r="AA451" s="31">
        <f>SUM(L$2:L451)-SUM(AB$2:AB451)</f>
        <v>-113652.97140000056</v>
      </c>
      <c r="AB451" s="44"/>
      <c r="AC451" s="40" t="e">
        <f t="shared" si="182"/>
        <v>#DIV/0!</v>
      </c>
      <c r="AD451" s="40" t="e">
        <f t="shared" si="183"/>
        <v>#DIV/0!</v>
      </c>
    </row>
    <row r="452" spans="1:30" x14ac:dyDescent="0.25">
      <c r="A452" s="403"/>
      <c r="B452" s="287"/>
      <c r="C452" s="22"/>
      <c r="D452" s="147"/>
      <c r="E452" s="22"/>
      <c r="F452" s="147">
        <f t="shared" si="163"/>
        <v>12400</v>
      </c>
      <c r="G452" s="288">
        <f t="shared" si="164"/>
        <v>9.1659654354839155</v>
      </c>
      <c r="H452" s="15">
        <f t="shared" si="165"/>
        <v>113657.97140000056</v>
      </c>
      <c r="I452" s="22">
        <f t="shared" si="166"/>
        <v>-113657.97140000056</v>
      </c>
      <c r="J452" s="289">
        <f t="shared" si="167"/>
        <v>-1</v>
      </c>
      <c r="K452" s="22">
        <f t="shared" si="168"/>
        <v>0</v>
      </c>
      <c r="L452" s="22">
        <f t="shared" si="169"/>
        <v>-5</v>
      </c>
      <c r="M452" s="22">
        <f t="shared" si="170"/>
        <v>5</v>
      </c>
      <c r="N452" s="22">
        <f t="shared" si="171"/>
        <v>0</v>
      </c>
      <c r="O452" s="22"/>
      <c r="P452" s="288">
        <f t="shared" si="172"/>
        <v>-9.1659654354839155</v>
      </c>
      <c r="Q452" s="22">
        <f t="shared" si="173"/>
        <v>-5</v>
      </c>
      <c r="R452" s="290"/>
      <c r="S452" s="290">
        <f t="shared" si="174"/>
        <v>-8394.8320000000731</v>
      </c>
      <c r="T452" s="290" t="e">
        <f t="shared" si="175"/>
        <v>#DIV/0!</v>
      </c>
      <c r="U452" s="290" t="e">
        <f t="shared" si="176"/>
        <v>#DIV/0!</v>
      </c>
      <c r="V452" s="22">
        <f t="shared" si="177"/>
        <v>105263.13940000049</v>
      </c>
      <c r="W452" s="288" t="e">
        <f t="shared" si="178"/>
        <v>#DIV/0!</v>
      </c>
      <c r="X452" s="32" t="e">
        <f t="shared" si="179"/>
        <v>#DIV/0!</v>
      </c>
      <c r="Y452" s="32" t="e">
        <f t="shared" si="180"/>
        <v>#DIV/0!</v>
      </c>
      <c r="Z452" s="38" t="e">
        <f t="shared" si="181"/>
        <v>#DIV/0!</v>
      </c>
      <c r="AA452" s="31">
        <f>SUM(L$2:L452)-SUM(AB$2:AB452)</f>
        <v>-113657.97140000056</v>
      </c>
      <c r="AB452" s="44"/>
      <c r="AC452" s="40" t="e">
        <f t="shared" si="182"/>
        <v>#DIV/0!</v>
      </c>
      <c r="AD452" s="40" t="e">
        <f t="shared" si="183"/>
        <v>#DIV/0!</v>
      </c>
    </row>
    <row r="453" spans="1:30" x14ac:dyDescent="0.25">
      <c r="A453" s="403"/>
      <c r="B453" s="287"/>
      <c r="C453" s="22"/>
      <c r="D453" s="147"/>
      <c r="E453" s="22"/>
      <c r="F453" s="147">
        <f t="shared" si="163"/>
        <v>12400</v>
      </c>
      <c r="G453" s="288">
        <f t="shared" si="164"/>
        <v>9.1663686612903685</v>
      </c>
      <c r="H453" s="15">
        <f t="shared" si="165"/>
        <v>113662.97140000056</v>
      </c>
      <c r="I453" s="22">
        <f t="shared" si="166"/>
        <v>-113662.97140000056</v>
      </c>
      <c r="J453" s="289">
        <f t="shared" si="167"/>
        <v>-1</v>
      </c>
      <c r="K453" s="22">
        <f t="shared" si="168"/>
        <v>0</v>
      </c>
      <c r="L453" s="22">
        <f t="shared" si="169"/>
        <v>-5</v>
      </c>
      <c r="M453" s="22">
        <f t="shared" si="170"/>
        <v>5</v>
      </c>
      <c r="N453" s="22">
        <f t="shared" si="171"/>
        <v>0</v>
      </c>
      <c r="O453" s="22"/>
      <c r="P453" s="288">
        <f t="shared" si="172"/>
        <v>-9.1663686612903685</v>
      </c>
      <c r="Q453" s="22">
        <f t="shared" si="173"/>
        <v>-5</v>
      </c>
      <c r="R453" s="290"/>
      <c r="S453" s="290">
        <f t="shared" si="174"/>
        <v>-8399.8320000000731</v>
      </c>
      <c r="T453" s="290" t="e">
        <f t="shared" si="175"/>
        <v>#DIV/0!</v>
      </c>
      <c r="U453" s="290" t="e">
        <f t="shared" si="176"/>
        <v>#DIV/0!</v>
      </c>
      <c r="V453" s="22">
        <f t="shared" si="177"/>
        <v>105263.13940000049</v>
      </c>
      <c r="W453" s="288" t="e">
        <f t="shared" si="178"/>
        <v>#DIV/0!</v>
      </c>
      <c r="X453" s="32" t="e">
        <f t="shared" si="179"/>
        <v>#DIV/0!</v>
      </c>
      <c r="Y453" s="32" t="e">
        <f t="shared" si="180"/>
        <v>#DIV/0!</v>
      </c>
      <c r="Z453" s="38" t="e">
        <f t="shared" si="181"/>
        <v>#DIV/0!</v>
      </c>
      <c r="AA453" s="31">
        <f>SUM(L$2:L453)-SUM(AB$2:AB453)</f>
        <v>-113662.97140000056</v>
      </c>
      <c r="AB453" s="44"/>
      <c r="AC453" s="40" t="e">
        <f t="shared" si="182"/>
        <v>#DIV/0!</v>
      </c>
      <c r="AD453" s="40" t="e">
        <f t="shared" si="183"/>
        <v>#DIV/0!</v>
      </c>
    </row>
    <row r="454" spans="1:30" x14ac:dyDescent="0.25">
      <c r="A454" s="403"/>
      <c r="B454" s="287"/>
      <c r="C454" s="22"/>
      <c r="D454" s="147"/>
      <c r="E454" s="22"/>
      <c r="F454" s="147">
        <f t="shared" si="163"/>
        <v>12400</v>
      </c>
      <c r="G454" s="288">
        <f t="shared" si="164"/>
        <v>9.1667718870968198</v>
      </c>
      <c r="H454" s="15">
        <f t="shared" si="165"/>
        <v>113667.97140000056</v>
      </c>
      <c r="I454" s="22">
        <f t="shared" si="166"/>
        <v>-113667.97140000056</v>
      </c>
      <c r="J454" s="289">
        <f t="shared" si="167"/>
        <v>-1</v>
      </c>
      <c r="K454" s="22">
        <f t="shared" si="168"/>
        <v>0</v>
      </c>
      <c r="L454" s="22">
        <f t="shared" si="169"/>
        <v>-5</v>
      </c>
      <c r="M454" s="22">
        <f t="shared" si="170"/>
        <v>5</v>
      </c>
      <c r="N454" s="22">
        <f t="shared" si="171"/>
        <v>0</v>
      </c>
      <c r="O454" s="22"/>
      <c r="P454" s="288">
        <f t="shared" si="172"/>
        <v>-9.1667718870968198</v>
      </c>
      <c r="Q454" s="22">
        <f t="shared" si="173"/>
        <v>-5</v>
      </c>
      <c r="R454" s="290"/>
      <c r="S454" s="290">
        <f t="shared" si="174"/>
        <v>-8404.8320000000731</v>
      </c>
      <c r="T454" s="290" t="e">
        <f t="shared" si="175"/>
        <v>#DIV/0!</v>
      </c>
      <c r="U454" s="290" t="e">
        <f t="shared" si="176"/>
        <v>#DIV/0!</v>
      </c>
      <c r="V454" s="22">
        <f t="shared" si="177"/>
        <v>105263.13940000049</v>
      </c>
      <c r="W454" s="288" t="e">
        <f t="shared" si="178"/>
        <v>#DIV/0!</v>
      </c>
      <c r="X454" s="32" t="e">
        <f t="shared" si="179"/>
        <v>#DIV/0!</v>
      </c>
      <c r="Y454" s="32" t="e">
        <f t="shared" si="180"/>
        <v>#DIV/0!</v>
      </c>
      <c r="Z454" s="38" t="e">
        <f t="shared" si="181"/>
        <v>#DIV/0!</v>
      </c>
      <c r="AA454" s="31">
        <f>SUM(L$2:L454)-SUM(AB$2:AB454)</f>
        <v>-113667.97140000056</v>
      </c>
      <c r="AB454" s="44"/>
      <c r="AC454" s="40" t="e">
        <f t="shared" si="182"/>
        <v>#DIV/0!</v>
      </c>
      <c r="AD454" s="40" t="e">
        <f t="shared" si="183"/>
        <v>#DIV/0!</v>
      </c>
    </row>
    <row r="455" spans="1:30" x14ac:dyDescent="0.25">
      <c r="A455" s="403"/>
      <c r="B455" s="287"/>
      <c r="C455" s="22"/>
      <c r="D455" s="147"/>
      <c r="E455" s="22"/>
      <c r="F455" s="147">
        <f t="shared" si="163"/>
        <v>12400</v>
      </c>
      <c r="G455" s="288">
        <f t="shared" si="164"/>
        <v>9.167175112903271</v>
      </c>
      <c r="H455" s="15">
        <f t="shared" si="165"/>
        <v>113672.97140000056</v>
      </c>
      <c r="I455" s="22">
        <f t="shared" si="166"/>
        <v>-113672.97140000056</v>
      </c>
      <c r="J455" s="289">
        <f t="shared" si="167"/>
        <v>-1</v>
      </c>
      <c r="K455" s="22">
        <f t="shared" si="168"/>
        <v>0</v>
      </c>
      <c r="L455" s="22">
        <f t="shared" si="169"/>
        <v>-5</v>
      </c>
      <c r="M455" s="22">
        <f t="shared" si="170"/>
        <v>5</v>
      </c>
      <c r="N455" s="22">
        <f t="shared" si="171"/>
        <v>0</v>
      </c>
      <c r="O455" s="22"/>
      <c r="P455" s="288">
        <f t="shared" si="172"/>
        <v>-9.167175112903271</v>
      </c>
      <c r="Q455" s="22">
        <f t="shared" si="173"/>
        <v>-5</v>
      </c>
      <c r="R455" s="290"/>
      <c r="S455" s="290">
        <f t="shared" si="174"/>
        <v>-8409.8320000000731</v>
      </c>
      <c r="T455" s="290" t="e">
        <f t="shared" si="175"/>
        <v>#DIV/0!</v>
      </c>
      <c r="U455" s="290" t="e">
        <f t="shared" si="176"/>
        <v>#DIV/0!</v>
      </c>
      <c r="V455" s="22">
        <f t="shared" si="177"/>
        <v>105263.13940000049</v>
      </c>
      <c r="W455" s="288" t="e">
        <f t="shared" si="178"/>
        <v>#DIV/0!</v>
      </c>
      <c r="X455" s="32" t="e">
        <f t="shared" si="179"/>
        <v>#DIV/0!</v>
      </c>
      <c r="Y455" s="32" t="e">
        <f t="shared" si="180"/>
        <v>#DIV/0!</v>
      </c>
      <c r="Z455" s="38" t="e">
        <f t="shared" si="181"/>
        <v>#DIV/0!</v>
      </c>
      <c r="AA455" s="31">
        <f>SUM(L$2:L455)-SUM(AB$2:AB455)</f>
        <v>-113672.97140000056</v>
      </c>
      <c r="AB455" s="44"/>
      <c r="AC455" s="40" t="e">
        <f t="shared" si="182"/>
        <v>#DIV/0!</v>
      </c>
      <c r="AD455" s="40" t="e">
        <f t="shared" si="183"/>
        <v>#DIV/0!</v>
      </c>
    </row>
    <row r="456" spans="1:30" x14ac:dyDescent="0.25">
      <c r="A456" s="403"/>
      <c r="B456" s="287"/>
      <c r="C456" s="22"/>
      <c r="D456" s="147"/>
      <c r="E456" s="22"/>
      <c r="F456" s="147">
        <f t="shared" si="163"/>
        <v>12400</v>
      </c>
      <c r="G456" s="288">
        <f t="shared" si="164"/>
        <v>9.1675783387097223</v>
      </c>
      <c r="H456" s="15">
        <f t="shared" si="165"/>
        <v>113677.97140000056</v>
      </c>
      <c r="I456" s="22">
        <f t="shared" si="166"/>
        <v>-113677.97140000056</v>
      </c>
      <c r="J456" s="289">
        <f t="shared" si="167"/>
        <v>-1</v>
      </c>
      <c r="K456" s="22">
        <f t="shared" si="168"/>
        <v>0</v>
      </c>
      <c r="L456" s="22">
        <f t="shared" si="169"/>
        <v>-5</v>
      </c>
      <c r="M456" s="22">
        <f t="shared" si="170"/>
        <v>5</v>
      </c>
      <c r="N456" s="22">
        <f t="shared" si="171"/>
        <v>0</v>
      </c>
      <c r="O456" s="22"/>
      <c r="P456" s="288">
        <f t="shared" si="172"/>
        <v>-9.1675783387097223</v>
      </c>
      <c r="Q456" s="22">
        <f t="shared" si="173"/>
        <v>-5</v>
      </c>
      <c r="R456" s="290"/>
      <c r="S456" s="290">
        <f t="shared" si="174"/>
        <v>-8414.8320000000731</v>
      </c>
      <c r="T456" s="290" t="e">
        <f t="shared" si="175"/>
        <v>#DIV/0!</v>
      </c>
      <c r="U456" s="290" t="e">
        <f t="shared" si="176"/>
        <v>#DIV/0!</v>
      </c>
      <c r="V456" s="22">
        <f t="shared" si="177"/>
        <v>105263.13940000049</v>
      </c>
      <c r="W456" s="288" t="e">
        <f t="shared" si="178"/>
        <v>#DIV/0!</v>
      </c>
      <c r="X456" s="32" t="e">
        <f t="shared" si="179"/>
        <v>#DIV/0!</v>
      </c>
      <c r="Y456" s="32" t="e">
        <f t="shared" si="180"/>
        <v>#DIV/0!</v>
      </c>
      <c r="Z456" s="38" t="e">
        <f t="shared" si="181"/>
        <v>#DIV/0!</v>
      </c>
      <c r="AA456" s="31">
        <f>SUM(L$2:L456)-SUM(AB$2:AB456)</f>
        <v>-113677.97140000056</v>
      </c>
      <c r="AB456" s="44"/>
      <c r="AC456" s="40" t="e">
        <f t="shared" si="182"/>
        <v>#DIV/0!</v>
      </c>
      <c r="AD456" s="40" t="e">
        <f t="shared" si="183"/>
        <v>#DIV/0!</v>
      </c>
    </row>
    <row r="457" spans="1:30" x14ac:dyDescent="0.25">
      <c r="A457" s="403"/>
      <c r="B457" s="287"/>
      <c r="C457" s="22"/>
      <c r="D457" s="147"/>
      <c r="E457" s="22"/>
      <c r="F457" s="147">
        <f t="shared" si="163"/>
        <v>12400</v>
      </c>
      <c r="G457" s="288">
        <f t="shared" si="164"/>
        <v>9.1679815645161735</v>
      </c>
      <c r="H457" s="15">
        <f t="shared" si="165"/>
        <v>113682.97140000056</v>
      </c>
      <c r="I457" s="22">
        <f t="shared" si="166"/>
        <v>-113682.97140000056</v>
      </c>
      <c r="J457" s="289">
        <f t="shared" si="167"/>
        <v>-1</v>
      </c>
      <c r="K457" s="22">
        <f t="shared" si="168"/>
        <v>0</v>
      </c>
      <c r="L457" s="22">
        <f t="shared" si="169"/>
        <v>-5</v>
      </c>
      <c r="M457" s="22">
        <f t="shared" si="170"/>
        <v>5</v>
      </c>
      <c r="N457" s="22">
        <f t="shared" si="171"/>
        <v>0</v>
      </c>
      <c r="O457" s="22"/>
      <c r="P457" s="288">
        <f t="shared" si="172"/>
        <v>-9.1679815645161735</v>
      </c>
      <c r="Q457" s="22">
        <f t="shared" si="173"/>
        <v>-5</v>
      </c>
      <c r="R457" s="290"/>
      <c r="S457" s="290">
        <f t="shared" si="174"/>
        <v>-8419.8320000000731</v>
      </c>
      <c r="T457" s="290" t="e">
        <f t="shared" si="175"/>
        <v>#DIV/0!</v>
      </c>
      <c r="U457" s="290" t="e">
        <f t="shared" si="176"/>
        <v>#DIV/0!</v>
      </c>
      <c r="V457" s="22">
        <f t="shared" si="177"/>
        <v>105263.13940000049</v>
      </c>
      <c r="W457" s="288" t="e">
        <f t="shared" si="178"/>
        <v>#DIV/0!</v>
      </c>
      <c r="X457" s="32" t="e">
        <f t="shared" si="179"/>
        <v>#DIV/0!</v>
      </c>
      <c r="Y457" s="32" t="e">
        <f t="shared" si="180"/>
        <v>#DIV/0!</v>
      </c>
      <c r="Z457" s="38" t="e">
        <f t="shared" si="181"/>
        <v>#DIV/0!</v>
      </c>
      <c r="AA457" s="31">
        <f>SUM(L$2:L457)-SUM(AB$2:AB457)</f>
        <v>-113682.97140000056</v>
      </c>
      <c r="AB457" s="44"/>
      <c r="AC457" s="40" t="e">
        <f t="shared" si="182"/>
        <v>#DIV/0!</v>
      </c>
      <c r="AD457" s="40" t="e">
        <f t="shared" si="183"/>
        <v>#DIV/0!</v>
      </c>
    </row>
    <row r="458" spans="1:30" x14ac:dyDescent="0.25">
      <c r="A458" s="403"/>
      <c r="B458" s="287"/>
      <c r="C458" s="22"/>
      <c r="D458" s="147"/>
      <c r="E458" s="22"/>
      <c r="F458" s="147">
        <f t="shared" si="163"/>
        <v>12400</v>
      </c>
      <c r="G458" s="288">
        <f t="shared" si="164"/>
        <v>9.1683847903226265</v>
      </c>
      <c r="H458" s="15">
        <f t="shared" si="165"/>
        <v>113687.97140000056</v>
      </c>
      <c r="I458" s="22">
        <f t="shared" si="166"/>
        <v>-113687.97140000056</v>
      </c>
      <c r="J458" s="289">
        <f t="shared" si="167"/>
        <v>-1</v>
      </c>
      <c r="K458" s="22">
        <f t="shared" si="168"/>
        <v>0</v>
      </c>
      <c r="L458" s="22">
        <f t="shared" si="169"/>
        <v>-5</v>
      </c>
      <c r="M458" s="22">
        <f t="shared" si="170"/>
        <v>5</v>
      </c>
      <c r="N458" s="22">
        <f t="shared" si="171"/>
        <v>0</v>
      </c>
      <c r="O458" s="22"/>
      <c r="P458" s="288">
        <f t="shared" si="172"/>
        <v>-9.1683847903226265</v>
      </c>
      <c r="Q458" s="22">
        <f t="shared" si="173"/>
        <v>-5</v>
      </c>
      <c r="R458" s="290"/>
      <c r="S458" s="290">
        <f t="shared" si="174"/>
        <v>-8424.8320000000731</v>
      </c>
      <c r="T458" s="290" t="e">
        <f t="shared" si="175"/>
        <v>#DIV/0!</v>
      </c>
      <c r="U458" s="290" t="e">
        <f t="shared" si="176"/>
        <v>#DIV/0!</v>
      </c>
      <c r="V458" s="22">
        <f t="shared" si="177"/>
        <v>105263.13940000049</v>
      </c>
      <c r="W458" s="288" t="e">
        <f t="shared" si="178"/>
        <v>#DIV/0!</v>
      </c>
      <c r="X458" s="32" t="e">
        <f t="shared" si="179"/>
        <v>#DIV/0!</v>
      </c>
      <c r="Y458" s="32" t="e">
        <f t="shared" si="180"/>
        <v>#DIV/0!</v>
      </c>
      <c r="Z458" s="38" t="e">
        <f t="shared" si="181"/>
        <v>#DIV/0!</v>
      </c>
      <c r="AA458" s="31">
        <f>SUM(L$2:L458)-SUM(AB$2:AB458)</f>
        <v>-113687.97140000056</v>
      </c>
      <c r="AB458" s="44"/>
      <c r="AC458" s="40" t="e">
        <f t="shared" si="182"/>
        <v>#DIV/0!</v>
      </c>
      <c r="AD458" s="40" t="e">
        <f t="shared" si="183"/>
        <v>#DIV/0!</v>
      </c>
    </row>
    <row r="459" spans="1:30" x14ac:dyDescent="0.25">
      <c r="A459" s="403"/>
      <c r="B459" s="287"/>
      <c r="C459" s="22"/>
      <c r="D459" s="147"/>
      <c r="E459" s="22"/>
      <c r="F459" s="147">
        <f t="shared" si="163"/>
        <v>12400</v>
      </c>
      <c r="G459" s="288">
        <f t="shared" si="164"/>
        <v>9.1687880161290778</v>
      </c>
      <c r="H459" s="15">
        <f t="shared" si="165"/>
        <v>113692.97140000056</v>
      </c>
      <c r="I459" s="22">
        <f t="shared" si="166"/>
        <v>-113692.97140000056</v>
      </c>
      <c r="J459" s="289">
        <f t="shared" si="167"/>
        <v>-1</v>
      </c>
      <c r="K459" s="22">
        <f t="shared" si="168"/>
        <v>0</v>
      </c>
      <c r="L459" s="22">
        <f t="shared" si="169"/>
        <v>-5</v>
      </c>
      <c r="M459" s="22">
        <f t="shared" si="170"/>
        <v>5</v>
      </c>
      <c r="N459" s="22">
        <f t="shared" si="171"/>
        <v>0</v>
      </c>
      <c r="O459" s="22"/>
      <c r="P459" s="288">
        <f t="shared" si="172"/>
        <v>-9.1687880161290778</v>
      </c>
      <c r="Q459" s="22">
        <f t="shared" si="173"/>
        <v>-5</v>
      </c>
      <c r="R459" s="290"/>
      <c r="S459" s="290">
        <f t="shared" si="174"/>
        <v>-8429.8320000000731</v>
      </c>
      <c r="T459" s="290" t="e">
        <f t="shared" si="175"/>
        <v>#DIV/0!</v>
      </c>
      <c r="U459" s="290" t="e">
        <f t="shared" si="176"/>
        <v>#DIV/0!</v>
      </c>
      <c r="V459" s="22">
        <f t="shared" si="177"/>
        <v>105263.13940000049</v>
      </c>
      <c r="W459" s="288" t="e">
        <f t="shared" si="178"/>
        <v>#DIV/0!</v>
      </c>
      <c r="X459" s="32" t="e">
        <f t="shared" si="179"/>
        <v>#DIV/0!</v>
      </c>
      <c r="Y459" s="32" t="e">
        <f t="shared" si="180"/>
        <v>#DIV/0!</v>
      </c>
      <c r="Z459" s="38" t="e">
        <f t="shared" si="181"/>
        <v>#DIV/0!</v>
      </c>
      <c r="AA459" s="31">
        <f>SUM(L$2:L459)-SUM(AB$2:AB459)</f>
        <v>-113692.97140000056</v>
      </c>
      <c r="AB459" s="44"/>
      <c r="AC459" s="40" t="e">
        <f t="shared" si="182"/>
        <v>#DIV/0!</v>
      </c>
      <c r="AD459" s="40" t="e">
        <f t="shared" si="183"/>
        <v>#DIV/0!</v>
      </c>
    </row>
    <row r="460" spans="1:30" x14ac:dyDescent="0.25">
      <c r="A460" s="403"/>
      <c r="B460" s="287"/>
      <c r="C460" s="22"/>
      <c r="D460" s="147"/>
      <c r="E460" s="22"/>
      <c r="F460" s="147">
        <f t="shared" si="163"/>
        <v>12400</v>
      </c>
      <c r="G460" s="288">
        <f t="shared" si="164"/>
        <v>9.169191241935529</v>
      </c>
      <c r="H460" s="15">
        <f t="shared" si="165"/>
        <v>113697.97140000056</v>
      </c>
      <c r="I460" s="22">
        <f t="shared" si="166"/>
        <v>-113697.97140000056</v>
      </c>
      <c r="J460" s="289">
        <f t="shared" si="167"/>
        <v>-1</v>
      </c>
      <c r="K460" s="22">
        <f t="shared" si="168"/>
        <v>0</v>
      </c>
      <c r="L460" s="22">
        <f t="shared" si="169"/>
        <v>-5</v>
      </c>
      <c r="M460" s="22">
        <f t="shared" si="170"/>
        <v>5</v>
      </c>
      <c r="N460" s="22">
        <f t="shared" si="171"/>
        <v>0</v>
      </c>
      <c r="O460" s="22"/>
      <c r="P460" s="288">
        <f t="shared" si="172"/>
        <v>-9.169191241935529</v>
      </c>
      <c r="Q460" s="22">
        <f t="shared" si="173"/>
        <v>-5</v>
      </c>
      <c r="R460" s="290"/>
      <c r="S460" s="290">
        <f t="shared" si="174"/>
        <v>-8434.8320000000731</v>
      </c>
      <c r="T460" s="290" t="e">
        <f t="shared" si="175"/>
        <v>#DIV/0!</v>
      </c>
      <c r="U460" s="290" t="e">
        <f t="shared" si="176"/>
        <v>#DIV/0!</v>
      </c>
      <c r="V460" s="22">
        <f t="shared" si="177"/>
        <v>105263.13940000049</v>
      </c>
      <c r="W460" s="288" t="e">
        <f t="shared" si="178"/>
        <v>#DIV/0!</v>
      </c>
      <c r="X460" s="32" t="e">
        <f t="shared" si="179"/>
        <v>#DIV/0!</v>
      </c>
      <c r="Y460" s="32" t="e">
        <f t="shared" si="180"/>
        <v>#DIV/0!</v>
      </c>
      <c r="Z460" s="38" t="e">
        <f t="shared" si="181"/>
        <v>#DIV/0!</v>
      </c>
      <c r="AA460" s="31">
        <f>SUM(L$2:L460)-SUM(AB$2:AB460)</f>
        <v>-113697.97140000056</v>
      </c>
      <c r="AB460" s="44"/>
      <c r="AC460" s="40" t="e">
        <f t="shared" si="182"/>
        <v>#DIV/0!</v>
      </c>
      <c r="AD460" s="40" t="e">
        <f t="shared" si="183"/>
        <v>#DIV/0!</v>
      </c>
    </row>
    <row r="461" spans="1:30" x14ac:dyDescent="0.25">
      <c r="A461" s="403"/>
      <c r="B461" s="287"/>
      <c r="C461" s="22"/>
      <c r="D461" s="147"/>
      <c r="E461" s="22"/>
      <c r="F461" s="147">
        <f t="shared" si="163"/>
        <v>12400</v>
      </c>
      <c r="G461" s="288">
        <f t="shared" si="164"/>
        <v>9.1695944677419803</v>
      </c>
      <c r="H461" s="15">
        <f t="shared" si="165"/>
        <v>113702.97140000056</v>
      </c>
      <c r="I461" s="22">
        <f t="shared" si="166"/>
        <v>-113702.97140000056</v>
      </c>
      <c r="J461" s="289">
        <f t="shared" si="167"/>
        <v>-1</v>
      </c>
      <c r="K461" s="22">
        <f t="shared" si="168"/>
        <v>0</v>
      </c>
      <c r="L461" s="22">
        <f t="shared" si="169"/>
        <v>-5</v>
      </c>
      <c r="M461" s="22">
        <f t="shared" si="170"/>
        <v>5</v>
      </c>
      <c r="N461" s="22">
        <f t="shared" si="171"/>
        <v>0</v>
      </c>
      <c r="O461" s="22"/>
      <c r="P461" s="288">
        <f t="shared" si="172"/>
        <v>-9.1695944677419803</v>
      </c>
      <c r="Q461" s="22">
        <f t="shared" si="173"/>
        <v>-5</v>
      </c>
      <c r="R461" s="290"/>
      <c r="S461" s="290">
        <f t="shared" si="174"/>
        <v>-8439.8320000000731</v>
      </c>
      <c r="T461" s="290" t="e">
        <f t="shared" si="175"/>
        <v>#DIV/0!</v>
      </c>
      <c r="U461" s="290" t="e">
        <f t="shared" si="176"/>
        <v>#DIV/0!</v>
      </c>
      <c r="V461" s="22">
        <f t="shared" si="177"/>
        <v>105263.13940000049</v>
      </c>
      <c r="W461" s="288" t="e">
        <f t="shared" si="178"/>
        <v>#DIV/0!</v>
      </c>
      <c r="X461" s="32" t="e">
        <f t="shared" si="179"/>
        <v>#DIV/0!</v>
      </c>
      <c r="Y461" s="32" t="e">
        <f t="shared" si="180"/>
        <v>#DIV/0!</v>
      </c>
      <c r="Z461" s="38" t="e">
        <f t="shared" si="181"/>
        <v>#DIV/0!</v>
      </c>
      <c r="AA461" s="31">
        <f>SUM(L$2:L461)-SUM(AB$2:AB461)</f>
        <v>-113702.97140000056</v>
      </c>
      <c r="AB461" s="44"/>
      <c r="AC461" s="40" t="e">
        <f t="shared" si="182"/>
        <v>#DIV/0!</v>
      </c>
      <c r="AD461" s="40" t="e">
        <f t="shared" si="183"/>
        <v>#DIV/0!</v>
      </c>
    </row>
    <row r="462" spans="1:30" x14ac:dyDescent="0.25">
      <c r="A462" s="403"/>
      <c r="B462" s="287"/>
      <c r="C462" s="22"/>
      <c r="D462" s="147"/>
      <c r="E462" s="22"/>
      <c r="F462" s="147">
        <f t="shared" si="163"/>
        <v>12400</v>
      </c>
      <c r="G462" s="288">
        <f t="shared" si="164"/>
        <v>9.1699976935484333</v>
      </c>
      <c r="H462" s="15">
        <f t="shared" si="165"/>
        <v>113707.97140000056</v>
      </c>
      <c r="I462" s="22">
        <f t="shared" si="166"/>
        <v>-113707.97140000056</v>
      </c>
      <c r="J462" s="289">
        <f t="shared" si="167"/>
        <v>-1</v>
      </c>
      <c r="K462" s="22">
        <f t="shared" si="168"/>
        <v>0</v>
      </c>
      <c r="L462" s="22">
        <f t="shared" si="169"/>
        <v>-5</v>
      </c>
      <c r="M462" s="22">
        <f t="shared" si="170"/>
        <v>5</v>
      </c>
      <c r="N462" s="22">
        <f t="shared" si="171"/>
        <v>0</v>
      </c>
      <c r="O462" s="22"/>
      <c r="P462" s="288">
        <f t="shared" si="172"/>
        <v>-9.1699976935484333</v>
      </c>
      <c r="Q462" s="22">
        <f t="shared" si="173"/>
        <v>-5</v>
      </c>
      <c r="R462" s="290"/>
      <c r="S462" s="290">
        <f t="shared" si="174"/>
        <v>-8444.8320000000731</v>
      </c>
      <c r="T462" s="290" t="e">
        <f t="shared" si="175"/>
        <v>#DIV/0!</v>
      </c>
      <c r="U462" s="290" t="e">
        <f t="shared" si="176"/>
        <v>#DIV/0!</v>
      </c>
      <c r="V462" s="22">
        <f t="shared" si="177"/>
        <v>105263.13940000049</v>
      </c>
      <c r="W462" s="288" t="e">
        <f t="shared" si="178"/>
        <v>#DIV/0!</v>
      </c>
      <c r="X462" s="32" t="e">
        <f t="shared" si="179"/>
        <v>#DIV/0!</v>
      </c>
      <c r="Y462" s="32" t="e">
        <f t="shared" si="180"/>
        <v>#DIV/0!</v>
      </c>
      <c r="Z462" s="38" t="e">
        <f t="shared" si="181"/>
        <v>#DIV/0!</v>
      </c>
      <c r="AA462" s="31">
        <f>SUM(L$2:L462)-SUM(AB$2:AB462)</f>
        <v>-113707.97140000056</v>
      </c>
      <c r="AB462" s="44"/>
      <c r="AC462" s="40" t="e">
        <f t="shared" si="182"/>
        <v>#DIV/0!</v>
      </c>
      <c r="AD462" s="40" t="e">
        <f t="shared" si="183"/>
        <v>#DIV/0!</v>
      </c>
    </row>
    <row r="463" spans="1:30" x14ac:dyDescent="0.25">
      <c r="A463" s="403"/>
      <c r="B463" s="287"/>
      <c r="C463" s="22"/>
      <c r="D463" s="147"/>
      <c r="E463" s="22"/>
      <c r="F463" s="147">
        <f t="shared" si="163"/>
        <v>12400</v>
      </c>
      <c r="G463" s="288">
        <f t="shared" si="164"/>
        <v>9.1704009193548846</v>
      </c>
      <c r="H463" s="15">
        <f t="shared" si="165"/>
        <v>113712.97140000056</v>
      </c>
      <c r="I463" s="22">
        <f t="shared" si="166"/>
        <v>-113712.97140000056</v>
      </c>
      <c r="J463" s="289">
        <f t="shared" si="167"/>
        <v>-1</v>
      </c>
      <c r="K463" s="22">
        <f t="shared" si="168"/>
        <v>0</v>
      </c>
      <c r="L463" s="22">
        <f t="shared" si="169"/>
        <v>-5</v>
      </c>
      <c r="M463" s="22">
        <f t="shared" si="170"/>
        <v>5</v>
      </c>
      <c r="N463" s="22">
        <f t="shared" si="171"/>
        <v>0</v>
      </c>
      <c r="O463" s="22"/>
      <c r="P463" s="288">
        <f t="shared" si="172"/>
        <v>-9.1704009193548846</v>
      </c>
      <c r="Q463" s="22">
        <f t="shared" si="173"/>
        <v>-5</v>
      </c>
      <c r="R463" s="290"/>
      <c r="S463" s="290">
        <f t="shared" si="174"/>
        <v>-8449.8320000000731</v>
      </c>
      <c r="T463" s="290" t="e">
        <f t="shared" si="175"/>
        <v>#DIV/0!</v>
      </c>
      <c r="U463" s="290" t="e">
        <f t="shared" si="176"/>
        <v>#DIV/0!</v>
      </c>
      <c r="V463" s="22">
        <f t="shared" si="177"/>
        <v>105263.13940000049</v>
      </c>
      <c r="W463" s="288" t="e">
        <f t="shared" si="178"/>
        <v>#DIV/0!</v>
      </c>
      <c r="X463" s="32" t="e">
        <f t="shared" si="179"/>
        <v>#DIV/0!</v>
      </c>
      <c r="Y463" s="32" t="e">
        <f t="shared" si="180"/>
        <v>#DIV/0!</v>
      </c>
      <c r="Z463" s="38" t="e">
        <f t="shared" si="181"/>
        <v>#DIV/0!</v>
      </c>
      <c r="AA463" s="31">
        <f>SUM(L$2:L463)-SUM(AB$2:AB463)</f>
        <v>-113712.97140000056</v>
      </c>
      <c r="AB463" s="44"/>
      <c r="AC463" s="40" t="e">
        <f t="shared" si="182"/>
        <v>#DIV/0!</v>
      </c>
      <c r="AD463" s="40" t="e">
        <f t="shared" si="183"/>
        <v>#DIV/0!</v>
      </c>
    </row>
    <row r="464" spans="1:30" x14ac:dyDescent="0.25">
      <c r="A464" s="403"/>
      <c r="B464" s="287"/>
      <c r="C464" s="22"/>
      <c r="D464" s="147"/>
      <c r="E464" s="22"/>
      <c r="F464" s="147">
        <f t="shared" si="163"/>
        <v>12400</v>
      </c>
      <c r="G464" s="288">
        <f t="shared" si="164"/>
        <v>9.1708041451613358</v>
      </c>
      <c r="H464" s="15">
        <f t="shared" si="165"/>
        <v>113717.97140000056</v>
      </c>
      <c r="I464" s="22">
        <f t="shared" si="166"/>
        <v>-113717.97140000056</v>
      </c>
      <c r="J464" s="289">
        <f t="shared" si="167"/>
        <v>-1</v>
      </c>
      <c r="K464" s="22">
        <f t="shared" si="168"/>
        <v>0</v>
      </c>
      <c r="L464" s="22">
        <f t="shared" si="169"/>
        <v>-5</v>
      </c>
      <c r="M464" s="22">
        <f t="shared" si="170"/>
        <v>5</v>
      </c>
      <c r="N464" s="22">
        <f t="shared" si="171"/>
        <v>0</v>
      </c>
      <c r="O464" s="22"/>
      <c r="P464" s="288">
        <f t="shared" si="172"/>
        <v>-9.1708041451613358</v>
      </c>
      <c r="Q464" s="22">
        <f t="shared" si="173"/>
        <v>-5</v>
      </c>
      <c r="R464" s="290"/>
      <c r="S464" s="290">
        <f t="shared" si="174"/>
        <v>-8454.8320000000731</v>
      </c>
      <c r="T464" s="290" t="e">
        <f t="shared" si="175"/>
        <v>#DIV/0!</v>
      </c>
      <c r="U464" s="290" t="e">
        <f t="shared" si="176"/>
        <v>#DIV/0!</v>
      </c>
      <c r="V464" s="22">
        <f t="shared" si="177"/>
        <v>105263.13940000049</v>
      </c>
      <c r="W464" s="288" t="e">
        <f t="shared" si="178"/>
        <v>#DIV/0!</v>
      </c>
      <c r="X464" s="32" t="e">
        <f t="shared" si="179"/>
        <v>#DIV/0!</v>
      </c>
      <c r="Y464" s="32" t="e">
        <f t="shared" si="180"/>
        <v>#DIV/0!</v>
      </c>
      <c r="Z464" s="38" t="e">
        <f t="shared" si="181"/>
        <v>#DIV/0!</v>
      </c>
      <c r="AA464" s="31">
        <f>SUM(L$2:L464)-SUM(AB$2:AB464)</f>
        <v>-113717.97140000056</v>
      </c>
      <c r="AB464" s="44"/>
      <c r="AC464" s="40" t="e">
        <f t="shared" si="182"/>
        <v>#DIV/0!</v>
      </c>
      <c r="AD464" s="40" t="e">
        <f t="shared" si="183"/>
        <v>#DIV/0!</v>
      </c>
    </row>
    <row r="465" spans="1:30" x14ac:dyDescent="0.25">
      <c r="A465" s="403"/>
      <c r="B465" s="287"/>
      <c r="C465" s="22"/>
      <c r="D465" s="147"/>
      <c r="E465" s="22"/>
      <c r="F465" s="147">
        <f t="shared" si="163"/>
        <v>12400</v>
      </c>
      <c r="G465" s="288">
        <f t="shared" si="164"/>
        <v>9.171207370967787</v>
      </c>
      <c r="H465" s="15">
        <f t="shared" si="165"/>
        <v>113722.97140000056</v>
      </c>
      <c r="I465" s="22">
        <f t="shared" si="166"/>
        <v>-113722.97140000056</v>
      </c>
      <c r="J465" s="289">
        <f t="shared" si="167"/>
        <v>-1</v>
      </c>
      <c r="K465" s="22">
        <f t="shared" si="168"/>
        <v>0</v>
      </c>
      <c r="L465" s="22">
        <f t="shared" si="169"/>
        <v>-5</v>
      </c>
      <c r="M465" s="22">
        <f t="shared" si="170"/>
        <v>5</v>
      </c>
      <c r="N465" s="22">
        <f t="shared" si="171"/>
        <v>0</v>
      </c>
      <c r="O465" s="22"/>
      <c r="P465" s="288">
        <f t="shared" si="172"/>
        <v>-9.171207370967787</v>
      </c>
      <c r="Q465" s="22">
        <f t="shared" si="173"/>
        <v>-5</v>
      </c>
      <c r="R465" s="290"/>
      <c r="S465" s="290">
        <f t="shared" si="174"/>
        <v>-8459.8320000000731</v>
      </c>
      <c r="T465" s="290" t="e">
        <f t="shared" si="175"/>
        <v>#DIV/0!</v>
      </c>
      <c r="U465" s="290" t="e">
        <f t="shared" si="176"/>
        <v>#DIV/0!</v>
      </c>
      <c r="V465" s="22">
        <f t="shared" si="177"/>
        <v>105263.13940000049</v>
      </c>
      <c r="W465" s="288" t="e">
        <f t="shared" si="178"/>
        <v>#DIV/0!</v>
      </c>
      <c r="X465" s="32" t="e">
        <f t="shared" si="179"/>
        <v>#DIV/0!</v>
      </c>
      <c r="Y465" s="32" t="e">
        <f t="shared" si="180"/>
        <v>#DIV/0!</v>
      </c>
      <c r="Z465" s="38" t="e">
        <f t="shared" si="181"/>
        <v>#DIV/0!</v>
      </c>
      <c r="AA465" s="31">
        <f>SUM(L$2:L465)-SUM(AB$2:AB465)</f>
        <v>-113722.97140000056</v>
      </c>
      <c r="AB465" s="44"/>
      <c r="AC465" s="40" t="e">
        <f t="shared" si="182"/>
        <v>#DIV/0!</v>
      </c>
      <c r="AD465" s="40" t="e">
        <f t="shared" si="183"/>
        <v>#DIV/0!</v>
      </c>
    </row>
    <row r="466" spans="1:30" x14ac:dyDescent="0.25">
      <c r="A466" s="403"/>
      <c r="B466" s="287"/>
      <c r="C466" s="22"/>
      <c r="D466" s="147"/>
      <c r="E466" s="22"/>
      <c r="F466" s="147">
        <f t="shared" si="163"/>
        <v>12400</v>
      </c>
      <c r="G466" s="288">
        <f t="shared" si="164"/>
        <v>9.1716105967742383</v>
      </c>
      <c r="H466" s="15">
        <f t="shared" si="165"/>
        <v>113727.97140000056</v>
      </c>
      <c r="I466" s="22">
        <f t="shared" si="166"/>
        <v>-113727.97140000056</v>
      </c>
      <c r="J466" s="289">
        <f t="shared" si="167"/>
        <v>-1</v>
      </c>
      <c r="K466" s="22">
        <f t="shared" si="168"/>
        <v>0</v>
      </c>
      <c r="L466" s="22">
        <f t="shared" si="169"/>
        <v>-5</v>
      </c>
      <c r="M466" s="22">
        <f t="shared" si="170"/>
        <v>5</v>
      </c>
      <c r="N466" s="22">
        <f t="shared" si="171"/>
        <v>0</v>
      </c>
      <c r="O466" s="22"/>
      <c r="P466" s="288">
        <f t="shared" si="172"/>
        <v>-9.1716105967742383</v>
      </c>
      <c r="Q466" s="22">
        <f t="shared" si="173"/>
        <v>-5</v>
      </c>
      <c r="R466" s="290"/>
      <c r="S466" s="290">
        <f t="shared" si="174"/>
        <v>-8464.8320000000731</v>
      </c>
      <c r="T466" s="290" t="e">
        <f t="shared" si="175"/>
        <v>#DIV/0!</v>
      </c>
      <c r="U466" s="290" t="e">
        <f t="shared" si="176"/>
        <v>#DIV/0!</v>
      </c>
      <c r="V466" s="22">
        <f t="shared" si="177"/>
        <v>105263.13940000049</v>
      </c>
      <c r="W466" s="288" t="e">
        <f t="shared" si="178"/>
        <v>#DIV/0!</v>
      </c>
      <c r="X466" s="32" t="e">
        <f t="shared" si="179"/>
        <v>#DIV/0!</v>
      </c>
      <c r="Y466" s="32" t="e">
        <f t="shared" si="180"/>
        <v>#DIV/0!</v>
      </c>
      <c r="Z466" s="38" t="e">
        <f t="shared" si="181"/>
        <v>#DIV/0!</v>
      </c>
      <c r="AA466" s="31">
        <f>SUM(L$2:L466)-SUM(AB$2:AB466)</f>
        <v>-113727.97140000056</v>
      </c>
      <c r="AB466" s="44"/>
      <c r="AC466" s="40" t="e">
        <f t="shared" si="182"/>
        <v>#DIV/0!</v>
      </c>
      <c r="AD466" s="40" t="e">
        <f t="shared" si="183"/>
        <v>#DIV/0!</v>
      </c>
    </row>
    <row r="467" spans="1:30" x14ac:dyDescent="0.25">
      <c r="A467" s="403"/>
      <c r="B467" s="287"/>
      <c r="C467" s="22"/>
      <c r="D467" s="147"/>
      <c r="E467" s="22"/>
      <c r="F467" s="147">
        <f t="shared" si="163"/>
        <v>12400</v>
      </c>
      <c r="G467" s="288">
        <f t="shared" si="164"/>
        <v>9.1720138225806913</v>
      </c>
      <c r="H467" s="15">
        <f t="shared" si="165"/>
        <v>113732.97140000056</v>
      </c>
      <c r="I467" s="22">
        <f t="shared" si="166"/>
        <v>-113732.97140000056</v>
      </c>
      <c r="J467" s="289">
        <f t="shared" si="167"/>
        <v>-1</v>
      </c>
      <c r="K467" s="22">
        <f t="shared" si="168"/>
        <v>0</v>
      </c>
      <c r="L467" s="22">
        <f t="shared" si="169"/>
        <v>-5</v>
      </c>
      <c r="M467" s="22">
        <f t="shared" si="170"/>
        <v>5</v>
      </c>
      <c r="N467" s="22">
        <f t="shared" si="171"/>
        <v>0</v>
      </c>
      <c r="O467" s="22"/>
      <c r="P467" s="288">
        <f t="shared" si="172"/>
        <v>-9.1720138225806913</v>
      </c>
      <c r="Q467" s="22">
        <f t="shared" si="173"/>
        <v>-5</v>
      </c>
      <c r="R467" s="290"/>
      <c r="S467" s="290">
        <f t="shared" si="174"/>
        <v>-8469.8320000000731</v>
      </c>
      <c r="T467" s="290" t="e">
        <f t="shared" si="175"/>
        <v>#DIV/0!</v>
      </c>
      <c r="U467" s="290" t="e">
        <f t="shared" si="176"/>
        <v>#DIV/0!</v>
      </c>
      <c r="V467" s="22">
        <f t="shared" si="177"/>
        <v>105263.13940000049</v>
      </c>
      <c r="W467" s="288" t="e">
        <f t="shared" si="178"/>
        <v>#DIV/0!</v>
      </c>
      <c r="X467" s="32" t="e">
        <f t="shared" si="179"/>
        <v>#DIV/0!</v>
      </c>
      <c r="Y467" s="32" t="e">
        <f t="shared" si="180"/>
        <v>#DIV/0!</v>
      </c>
      <c r="Z467" s="38" t="e">
        <f t="shared" si="181"/>
        <v>#DIV/0!</v>
      </c>
      <c r="AA467" s="31">
        <f>SUM(L$2:L467)-SUM(AB$2:AB467)</f>
        <v>-113732.97140000056</v>
      </c>
      <c r="AB467" s="44"/>
      <c r="AC467" s="40" t="e">
        <f t="shared" si="182"/>
        <v>#DIV/0!</v>
      </c>
      <c r="AD467" s="40" t="e">
        <f t="shared" si="183"/>
        <v>#DIV/0!</v>
      </c>
    </row>
    <row r="468" spans="1:30" x14ac:dyDescent="0.25">
      <c r="A468" s="403"/>
      <c r="B468" s="287"/>
      <c r="C468" s="22"/>
      <c r="D468" s="147"/>
      <c r="E468" s="22"/>
      <c r="F468" s="147">
        <f t="shared" si="163"/>
        <v>12400</v>
      </c>
      <c r="G468" s="288">
        <f t="shared" si="164"/>
        <v>9.1724170483871426</v>
      </c>
      <c r="H468" s="15">
        <f t="shared" si="165"/>
        <v>113737.97140000056</v>
      </c>
      <c r="I468" s="22">
        <f t="shared" si="166"/>
        <v>-113737.97140000056</v>
      </c>
      <c r="J468" s="289">
        <f t="shared" si="167"/>
        <v>-1</v>
      </c>
      <c r="K468" s="22">
        <f t="shared" si="168"/>
        <v>0</v>
      </c>
      <c r="L468" s="22">
        <f t="shared" si="169"/>
        <v>-5</v>
      </c>
      <c r="M468" s="22">
        <f t="shared" si="170"/>
        <v>5</v>
      </c>
      <c r="N468" s="22">
        <f t="shared" si="171"/>
        <v>0</v>
      </c>
      <c r="O468" s="22"/>
      <c r="P468" s="288">
        <f t="shared" si="172"/>
        <v>-9.1724170483871426</v>
      </c>
      <c r="Q468" s="22">
        <f t="shared" si="173"/>
        <v>-5</v>
      </c>
      <c r="R468" s="290"/>
      <c r="S468" s="290">
        <f t="shared" si="174"/>
        <v>-8474.8320000000731</v>
      </c>
      <c r="T468" s="290" t="e">
        <f t="shared" si="175"/>
        <v>#DIV/0!</v>
      </c>
      <c r="U468" s="290" t="e">
        <f t="shared" si="176"/>
        <v>#DIV/0!</v>
      </c>
      <c r="V468" s="22">
        <f t="shared" si="177"/>
        <v>105263.13940000049</v>
      </c>
      <c r="W468" s="288" t="e">
        <f t="shared" si="178"/>
        <v>#DIV/0!</v>
      </c>
      <c r="X468" s="32" t="e">
        <f t="shared" si="179"/>
        <v>#DIV/0!</v>
      </c>
      <c r="Y468" s="32" t="e">
        <f t="shared" si="180"/>
        <v>#DIV/0!</v>
      </c>
      <c r="Z468" s="38" t="e">
        <f t="shared" si="181"/>
        <v>#DIV/0!</v>
      </c>
      <c r="AA468" s="31">
        <f>SUM(L$2:L468)-SUM(AB$2:AB468)</f>
        <v>-113737.97140000056</v>
      </c>
      <c r="AB468" s="44"/>
      <c r="AC468" s="40" t="e">
        <f t="shared" si="182"/>
        <v>#DIV/0!</v>
      </c>
      <c r="AD468" s="40" t="e">
        <f t="shared" si="183"/>
        <v>#DIV/0!</v>
      </c>
    </row>
    <row r="469" spans="1:30" x14ac:dyDescent="0.25">
      <c r="A469" s="403"/>
      <c r="B469" s="287"/>
      <c r="C469" s="22"/>
      <c r="D469" s="147"/>
      <c r="E469" s="22"/>
      <c r="F469" s="147">
        <f t="shared" si="163"/>
        <v>12400</v>
      </c>
      <c r="G469" s="288">
        <f t="shared" si="164"/>
        <v>9.1728202741935938</v>
      </c>
      <c r="H469" s="15">
        <f t="shared" si="165"/>
        <v>113742.97140000056</v>
      </c>
      <c r="I469" s="22">
        <f t="shared" si="166"/>
        <v>-113742.97140000056</v>
      </c>
      <c r="J469" s="289">
        <f t="shared" si="167"/>
        <v>-1</v>
      </c>
      <c r="K469" s="22">
        <f t="shared" si="168"/>
        <v>0</v>
      </c>
      <c r="L469" s="22">
        <f t="shared" si="169"/>
        <v>-5</v>
      </c>
      <c r="M469" s="22">
        <f t="shared" si="170"/>
        <v>5</v>
      </c>
      <c r="N469" s="22">
        <f t="shared" si="171"/>
        <v>0</v>
      </c>
      <c r="O469" s="22"/>
      <c r="P469" s="288">
        <f t="shared" si="172"/>
        <v>-9.1728202741935938</v>
      </c>
      <c r="Q469" s="22">
        <f t="shared" si="173"/>
        <v>-5</v>
      </c>
      <c r="R469" s="290"/>
      <c r="S469" s="290">
        <f t="shared" si="174"/>
        <v>-8479.8320000000731</v>
      </c>
      <c r="T469" s="290" t="e">
        <f t="shared" si="175"/>
        <v>#DIV/0!</v>
      </c>
      <c r="U469" s="290" t="e">
        <f t="shared" si="176"/>
        <v>#DIV/0!</v>
      </c>
      <c r="V469" s="22">
        <f t="shared" si="177"/>
        <v>105263.13940000049</v>
      </c>
      <c r="W469" s="288" t="e">
        <f t="shared" si="178"/>
        <v>#DIV/0!</v>
      </c>
      <c r="X469" s="32" t="e">
        <f t="shared" si="179"/>
        <v>#DIV/0!</v>
      </c>
      <c r="Y469" s="32" t="e">
        <f t="shared" si="180"/>
        <v>#DIV/0!</v>
      </c>
      <c r="Z469" s="38" t="e">
        <f t="shared" si="181"/>
        <v>#DIV/0!</v>
      </c>
      <c r="AA469" s="31">
        <f>SUM(L$2:L469)-SUM(AB$2:AB469)</f>
        <v>-113742.97140000056</v>
      </c>
      <c r="AB469" s="44"/>
      <c r="AC469" s="40" t="e">
        <f t="shared" si="182"/>
        <v>#DIV/0!</v>
      </c>
      <c r="AD469" s="40" t="e">
        <f t="shared" si="183"/>
        <v>#DIV/0!</v>
      </c>
    </row>
    <row r="470" spans="1:30" x14ac:dyDescent="0.25">
      <c r="A470" s="403"/>
      <c r="B470" s="287"/>
      <c r="C470" s="22"/>
      <c r="D470" s="147"/>
      <c r="E470" s="22"/>
      <c r="F470" s="147">
        <f t="shared" si="163"/>
        <v>12400</v>
      </c>
      <c r="G470" s="288">
        <f t="shared" si="164"/>
        <v>9.173223500000045</v>
      </c>
      <c r="H470" s="15">
        <f t="shared" si="165"/>
        <v>113747.97140000056</v>
      </c>
      <c r="I470" s="22">
        <f t="shared" si="166"/>
        <v>-113747.97140000056</v>
      </c>
      <c r="J470" s="289">
        <f t="shared" si="167"/>
        <v>-1</v>
      </c>
      <c r="K470" s="22">
        <f t="shared" si="168"/>
        <v>0</v>
      </c>
      <c r="L470" s="22">
        <f t="shared" si="169"/>
        <v>-5</v>
      </c>
      <c r="M470" s="22">
        <f t="shared" si="170"/>
        <v>5</v>
      </c>
      <c r="N470" s="22">
        <f t="shared" si="171"/>
        <v>0</v>
      </c>
      <c r="O470" s="22"/>
      <c r="P470" s="288">
        <f t="shared" si="172"/>
        <v>-9.173223500000045</v>
      </c>
      <c r="Q470" s="22">
        <f t="shared" si="173"/>
        <v>-5</v>
      </c>
      <c r="R470" s="290"/>
      <c r="S470" s="290">
        <f t="shared" si="174"/>
        <v>-8484.8320000000731</v>
      </c>
      <c r="T470" s="290" t="e">
        <f t="shared" si="175"/>
        <v>#DIV/0!</v>
      </c>
      <c r="U470" s="290" t="e">
        <f t="shared" si="176"/>
        <v>#DIV/0!</v>
      </c>
      <c r="V470" s="22">
        <f t="shared" si="177"/>
        <v>105263.13940000049</v>
      </c>
      <c r="W470" s="288" t="e">
        <f t="shared" si="178"/>
        <v>#DIV/0!</v>
      </c>
      <c r="X470" s="32" t="e">
        <f t="shared" si="179"/>
        <v>#DIV/0!</v>
      </c>
      <c r="Y470" s="32" t="e">
        <f t="shared" si="180"/>
        <v>#DIV/0!</v>
      </c>
      <c r="Z470" s="38" t="e">
        <f t="shared" si="181"/>
        <v>#DIV/0!</v>
      </c>
      <c r="AA470" s="31">
        <f>SUM(L$2:L470)-SUM(AB$2:AB470)</f>
        <v>-113747.97140000056</v>
      </c>
      <c r="AB470" s="44"/>
      <c r="AC470" s="40" t="e">
        <f t="shared" si="182"/>
        <v>#DIV/0!</v>
      </c>
      <c r="AD470" s="40" t="e">
        <f t="shared" si="183"/>
        <v>#DIV/0!</v>
      </c>
    </row>
    <row r="471" spans="1:30" x14ac:dyDescent="0.25">
      <c r="A471" s="403"/>
      <c r="B471" s="287"/>
      <c r="C471" s="22"/>
      <c r="D471" s="147"/>
      <c r="E471" s="22"/>
      <c r="F471" s="147">
        <f t="shared" si="163"/>
        <v>12400</v>
      </c>
      <c r="G471" s="288">
        <f t="shared" si="164"/>
        <v>9.1736267258064963</v>
      </c>
      <c r="H471" s="15">
        <f t="shared" si="165"/>
        <v>113752.97140000056</v>
      </c>
      <c r="I471" s="22">
        <f t="shared" si="166"/>
        <v>-113752.97140000056</v>
      </c>
      <c r="J471" s="289">
        <f t="shared" si="167"/>
        <v>-1</v>
      </c>
      <c r="K471" s="22">
        <f t="shared" si="168"/>
        <v>0</v>
      </c>
      <c r="L471" s="22">
        <f t="shared" si="169"/>
        <v>-5</v>
      </c>
      <c r="M471" s="22">
        <f t="shared" si="170"/>
        <v>5</v>
      </c>
      <c r="N471" s="22">
        <f t="shared" si="171"/>
        <v>0</v>
      </c>
      <c r="O471" s="22"/>
      <c r="P471" s="288">
        <f t="shared" si="172"/>
        <v>-9.1736267258064963</v>
      </c>
      <c r="Q471" s="22">
        <f t="shared" si="173"/>
        <v>-5</v>
      </c>
      <c r="R471" s="290"/>
      <c r="S471" s="290">
        <f t="shared" si="174"/>
        <v>-8489.8320000000731</v>
      </c>
      <c r="T471" s="290" t="e">
        <f t="shared" si="175"/>
        <v>#DIV/0!</v>
      </c>
      <c r="U471" s="290" t="e">
        <f t="shared" si="176"/>
        <v>#DIV/0!</v>
      </c>
      <c r="V471" s="22">
        <f t="shared" si="177"/>
        <v>105263.13940000049</v>
      </c>
      <c r="W471" s="288" t="e">
        <f t="shared" si="178"/>
        <v>#DIV/0!</v>
      </c>
      <c r="X471" s="32" t="e">
        <f t="shared" si="179"/>
        <v>#DIV/0!</v>
      </c>
      <c r="Y471" s="32" t="e">
        <f t="shared" si="180"/>
        <v>#DIV/0!</v>
      </c>
      <c r="Z471" s="38" t="e">
        <f t="shared" si="181"/>
        <v>#DIV/0!</v>
      </c>
      <c r="AA471" s="31">
        <f>SUM(L$2:L471)-SUM(AB$2:AB471)</f>
        <v>-113752.97140000056</v>
      </c>
      <c r="AB471" s="44"/>
      <c r="AC471" s="40" t="e">
        <f t="shared" si="182"/>
        <v>#DIV/0!</v>
      </c>
      <c r="AD471" s="40" t="e">
        <f t="shared" si="183"/>
        <v>#DIV/0!</v>
      </c>
    </row>
    <row r="472" spans="1:30" x14ac:dyDescent="0.25">
      <c r="A472" s="403"/>
      <c r="B472" s="287"/>
      <c r="C472" s="22"/>
      <c r="D472" s="147"/>
      <c r="E472" s="22"/>
      <c r="F472" s="147">
        <f t="shared" si="163"/>
        <v>12400</v>
      </c>
      <c r="G472" s="288">
        <f t="shared" si="164"/>
        <v>9.1740299516129493</v>
      </c>
      <c r="H472" s="15">
        <f t="shared" si="165"/>
        <v>113757.97140000056</v>
      </c>
      <c r="I472" s="22">
        <f t="shared" si="166"/>
        <v>-113757.97140000056</v>
      </c>
      <c r="J472" s="289">
        <f t="shared" si="167"/>
        <v>-1</v>
      </c>
      <c r="K472" s="22">
        <f t="shared" si="168"/>
        <v>0</v>
      </c>
      <c r="L472" s="22">
        <f t="shared" si="169"/>
        <v>-5</v>
      </c>
      <c r="M472" s="22">
        <f t="shared" si="170"/>
        <v>5</v>
      </c>
      <c r="N472" s="22">
        <f t="shared" si="171"/>
        <v>0</v>
      </c>
      <c r="O472" s="22"/>
      <c r="P472" s="288">
        <f t="shared" si="172"/>
        <v>-9.1740299516129493</v>
      </c>
      <c r="Q472" s="22">
        <f t="shared" si="173"/>
        <v>-5</v>
      </c>
      <c r="R472" s="290"/>
      <c r="S472" s="290">
        <f t="shared" si="174"/>
        <v>-8494.8320000000731</v>
      </c>
      <c r="T472" s="290" t="e">
        <f t="shared" si="175"/>
        <v>#DIV/0!</v>
      </c>
      <c r="U472" s="290" t="e">
        <f t="shared" si="176"/>
        <v>#DIV/0!</v>
      </c>
      <c r="V472" s="22">
        <f t="shared" si="177"/>
        <v>105263.13940000049</v>
      </c>
      <c r="W472" s="288" t="e">
        <f t="shared" si="178"/>
        <v>#DIV/0!</v>
      </c>
      <c r="X472" s="32" t="e">
        <f t="shared" si="179"/>
        <v>#DIV/0!</v>
      </c>
      <c r="Y472" s="32" t="e">
        <f t="shared" si="180"/>
        <v>#DIV/0!</v>
      </c>
      <c r="Z472" s="38" t="e">
        <f t="shared" si="181"/>
        <v>#DIV/0!</v>
      </c>
      <c r="AA472" s="31">
        <f>SUM(L$2:L472)-SUM(AB$2:AB472)</f>
        <v>-113757.97140000056</v>
      </c>
      <c r="AB472" s="44"/>
      <c r="AC472" s="40" t="e">
        <f t="shared" si="182"/>
        <v>#DIV/0!</v>
      </c>
      <c r="AD472" s="40" t="e">
        <f t="shared" si="183"/>
        <v>#DIV/0!</v>
      </c>
    </row>
    <row r="473" spans="1:30" x14ac:dyDescent="0.25">
      <c r="A473" s="403"/>
      <c r="B473" s="287"/>
      <c r="C473" s="22"/>
      <c r="D473" s="147"/>
      <c r="E473" s="22"/>
      <c r="F473" s="147">
        <f t="shared" si="163"/>
        <v>12400</v>
      </c>
      <c r="G473" s="288">
        <f t="shared" si="164"/>
        <v>9.1744331774194006</v>
      </c>
      <c r="H473" s="15">
        <f t="shared" si="165"/>
        <v>113762.97140000056</v>
      </c>
      <c r="I473" s="22">
        <f t="shared" si="166"/>
        <v>-113762.97140000056</v>
      </c>
      <c r="J473" s="289">
        <f t="shared" si="167"/>
        <v>-1</v>
      </c>
      <c r="K473" s="22">
        <f t="shared" si="168"/>
        <v>0</v>
      </c>
      <c r="L473" s="22">
        <f t="shared" si="169"/>
        <v>-5</v>
      </c>
      <c r="M473" s="22">
        <f t="shared" si="170"/>
        <v>5</v>
      </c>
      <c r="N473" s="22">
        <f t="shared" si="171"/>
        <v>0</v>
      </c>
      <c r="O473" s="22"/>
      <c r="P473" s="288">
        <f t="shared" si="172"/>
        <v>-9.1744331774194006</v>
      </c>
      <c r="Q473" s="22">
        <f t="shared" si="173"/>
        <v>-5</v>
      </c>
      <c r="R473" s="290"/>
      <c r="S473" s="290">
        <f t="shared" si="174"/>
        <v>-8499.8320000000731</v>
      </c>
      <c r="T473" s="290" t="e">
        <f t="shared" si="175"/>
        <v>#DIV/0!</v>
      </c>
      <c r="U473" s="290" t="e">
        <f t="shared" si="176"/>
        <v>#DIV/0!</v>
      </c>
      <c r="V473" s="22">
        <f t="shared" si="177"/>
        <v>105263.13940000049</v>
      </c>
      <c r="W473" s="288" t="e">
        <f t="shared" si="178"/>
        <v>#DIV/0!</v>
      </c>
      <c r="X473" s="32" t="e">
        <f t="shared" si="179"/>
        <v>#DIV/0!</v>
      </c>
      <c r="Y473" s="32" t="e">
        <f t="shared" si="180"/>
        <v>#DIV/0!</v>
      </c>
      <c r="Z473" s="38" t="e">
        <f t="shared" si="181"/>
        <v>#DIV/0!</v>
      </c>
      <c r="AA473" s="31">
        <f>SUM(L$2:L473)-SUM(AB$2:AB473)</f>
        <v>-113762.97140000056</v>
      </c>
      <c r="AB473" s="44"/>
      <c r="AC473" s="40" t="e">
        <f t="shared" si="182"/>
        <v>#DIV/0!</v>
      </c>
      <c r="AD473" s="40" t="e">
        <f t="shared" si="183"/>
        <v>#DIV/0!</v>
      </c>
    </row>
    <row r="474" spans="1:30" x14ac:dyDescent="0.25">
      <c r="A474" s="403"/>
      <c r="B474" s="287"/>
      <c r="C474" s="22"/>
      <c r="D474" s="147"/>
      <c r="E474" s="22"/>
      <c r="F474" s="147">
        <f t="shared" si="163"/>
        <v>12400</v>
      </c>
      <c r="G474" s="288">
        <f t="shared" si="164"/>
        <v>9.1748364032258518</v>
      </c>
      <c r="H474" s="15">
        <f t="shared" si="165"/>
        <v>113767.97140000056</v>
      </c>
      <c r="I474" s="22">
        <f t="shared" si="166"/>
        <v>-113767.97140000056</v>
      </c>
      <c r="J474" s="289">
        <f t="shared" si="167"/>
        <v>-1</v>
      </c>
      <c r="K474" s="22">
        <f t="shared" si="168"/>
        <v>0</v>
      </c>
      <c r="L474" s="22">
        <f t="shared" si="169"/>
        <v>-5</v>
      </c>
      <c r="M474" s="22">
        <f t="shared" si="170"/>
        <v>5</v>
      </c>
      <c r="N474" s="22">
        <f t="shared" si="171"/>
        <v>0</v>
      </c>
      <c r="O474" s="22"/>
      <c r="P474" s="288">
        <f t="shared" si="172"/>
        <v>-9.1748364032258518</v>
      </c>
      <c r="Q474" s="22">
        <f t="shared" si="173"/>
        <v>-5</v>
      </c>
      <c r="R474" s="290"/>
      <c r="S474" s="290">
        <f t="shared" si="174"/>
        <v>-8504.8320000000731</v>
      </c>
      <c r="T474" s="290" t="e">
        <f t="shared" si="175"/>
        <v>#DIV/0!</v>
      </c>
      <c r="U474" s="290" t="e">
        <f t="shared" si="176"/>
        <v>#DIV/0!</v>
      </c>
      <c r="V474" s="22">
        <f t="shared" si="177"/>
        <v>105263.13940000049</v>
      </c>
      <c r="W474" s="288" t="e">
        <f t="shared" si="178"/>
        <v>#DIV/0!</v>
      </c>
      <c r="X474" s="32" t="e">
        <f t="shared" si="179"/>
        <v>#DIV/0!</v>
      </c>
      <c r="Y474" s="32" t="e">
        <f t="shared" si="180"/>
        <v>#DIV/0!</v>
      </c>
      <c r="Z474" s="38" t="e">
        <f t="shared" si="181"/>
        <v>#DIV/0!</v>
      </c>
      <c r="AA474" s="31">
        <f>SUM(L$2:L474)-SUM(AB$2:AB474)</f>
        <v>-113767.97140000056</v>
      </c>
      <c r="AB474" s="44"/>
      <c r="AC474" s="40" t="e">
        <f t="shared" si="182"/>
        <v>#DIV/0!</v>
      </c>
      <c r="AD474" s="40" t="e">
        <f t="shared" si="183"/>
        <v>#DIV/0!</v>
      </c>
    </row>
    <row r="475" spans="1:30" x14ac:dyDescent="0.25">
      <c r="A475" s="403"/>
      <c r="B475" s="287"/>
      <c r="C475" s="22"/>
      <c r="D475" s="147"/>
      <c r="E475" s="22"/>
      <c r="F475" s="147">
        <f t="shared" si="163"/>
        <v>12400</v>
      </c>
      <c r="G475" s="288">
        <f t="shared" si="164"/>
        <v>9.1752396290323031</v>
      </c>
      <c r="H475" s="15">
        <f t="shared" si="165"/>
        <v>113772.97140000056</v>
      </c>
      <c r="I475" s="22">
        <f t="shared" si="166"/>
        <v>-113772.97140000056</v>
      </c>
      <c r="J475" s="289">
        <f t="shared" si="167"/>
        <v>-1</v>
      </c>
      <c r="K475" s="22">
        <f t="shared" si="168"/>
        <v>0</v>
      </c>
      <c r="L475" s="22">
        <f t="shared" si="169"/>
        <v>-5</v>
      </c>
      <c r="M475" s="22">
        <f t="shared" si="170"/>
        <v>5</v>
      </c>
      <c r="N475" s="22">
        <f t="shared" si="171"/>
        <v>0</v>
      </c>
      <c r="O475" s="22"/>
      <c r="P475" s="288">
        <f t="shared" si="172"/>
        <v>-9.1752396290323031</v>
      </c>
      <c r="Q475" s="22">
        <f t="shared" si="173"/>
        <v>-5</v>
      </c>
      <c r="R475" s="290"/>
      <c r="S475" s="290">
        <f t="shared" si="174"/>
        <v>-8509.8320000000731</v>
      </c>
      <c r="T475" s="290" t="e">
        <f t="shared" si="175"/>
        <v>#DIV/0!</v>
      </c>
      <c r="U475" s="290" t="e">
        <f t="shared" si="176"/>
        <v>#DIV/0!</v>
      </c>
      <c r="V475" s="22">
        <f t="shared" si="177"/>
        <v>105263.13940000049</v>
      </c>
      <c r="W475" s="288" t="e">
        <f t="shared" si="178"/>
        <v>#DIV/0!</v>
      </c>
      <c r="X475" s="32" t="e">
        <f t="shared" si="179"/>
        <v>#DIV/0!</v>
      </c>
      <c r="Y475" s="32" t="e">
        <f t="shared" si="180"/>
        <v>#DIV/0!</v>
      </c>
      <c r="Z475" s="38" t="e">
        <f t="shared" si="181"/>
        <v>#DIV/0!</v>
      </c>
      <c r="AA475" s="31">
        <f>SUM(L$2:L475)-SUM(AB$2:AB475)</f>
        <v>-113772.97140000056</v>
      </c>
      <c r="AB475" s="44"/>
      <c r="AC475" s="40" t="e">
        <f t="shared" si="182"/>
        <v>#DIV/0!</v>
      </c>
      <c r="AD475" s="40" t="e">
        <f t="shared" si="183"/>
        <v>#DIV/0!</v>
      </c>
    </row>
    <row r="476" spans="1:30" x14ac:dyDescent="0.25">
      <c r="A476" s="403"/>
      <c r="B476" s="287"/>
      <c r="C476" s="22"/>
      <c r="D476" s="147"/>
      <c r="E476" s="22"/>
      <c r="F476" s="147">
        <f t="shared" si="163"/>
        <v>12400</v>
      </c>
      <c r="G476" s="288">
        <f t="shared" si="164"/>
        <v>9.1756428548387543</v>
      </c>
      <c r="H476" s="15">
        <f t="shared" si="165"/>
        <v>113777.97140000056</v>
      </c>
      <c r="I476" s="22">
        <f t="shared" si="166"/>
        <v>-113777.97140000056</v>
      </c>
      <c r="J476" s="289">
        <f t="shared" si="167"/>
        <v>-1</v>
      </c>
      <c r="K476" s="22">
        <f t="shared" si="168"/>
        <v>0</v>
      </c>
      <c r="L476" s="22">
        <f t="shared" si="169"/>
        <v>-5</v>
      </c>
      <c r="M476" s="22">
        <f t="shared" si="170"/>
        <v>5</v>
      </c>
      <c r="N476" s="22">
        <f t="shared" si="171"/>
        <v>0</v>
      </c>
      <c r="O476" s="22"/>
      <c r="P476" s="288">
        <f t="shared" si="172"/>
        <v>-9.1756428548387543</v>
      </c>
      <c r="Q476" s="22">
        <f t="shared" si="173"/>
        <v>-5</v>
      </c>
      <c r="R476" s="290"/>
      <c r="S476" s="290">
        <f t="shared" si="174"/>
        <v>-8514.8320000000731</v>
      </c>
      <c r="T476" s="290" t="e">
        <f t="shared" si="175"/>
        <v>#DIV/0!</v>
      </c>
      <c r="U476" s="290" t="e">
        <f t="shared" si="176"/>
        <v>#DIV/0!</v>
      </c>
      <c r="V476" s="22">
        <f t="shared" si="177"/>
        <v>105263.13940000049</v>
      </c>
      <c r="W476" s="288" t="e">
        <f t="shared" si="178"/>
        <v>#DIV/0!</v>
      </c>
      <c r="X476" s="32" t="e">
        <f t="shared" si="179"/>
        <v>#DIV/0!</v>
      </c>
      <c r="Y476" s="32" t="e">
        <f t="shared" si="180"/>
        <v>#DIV/0!</v>
      </c>
      <c r="Z476" s="38" t="e">
        <f t="shared" si="181"/>
        <v>#DIV/0!</v>
      </c>
      <c r="AA476" s="31">
        <f>SUM(L$2:L476)-SUM(AB$2:AB476)</f>
        <v>-113777.97140000056</v>
      </c>
      <c r="AB476" s="44"/>
      <c r="AC476" s="40" t="e">
        <f t="shared" si="182"/>
        <v>#DIV/0!</v>
      </c>
      <c r="AD476" s="40" t="e">
        <f t="shared" si="183"/>
        <v>#DIV/0!</v>
      </c>
    </row>
    <row r="477" spans="1:30" x14ac:dyDescent="0.25">
      <c r="A477" s="403"/>
      <c r="B477" s="287"/>
      <c r="C477" s="22"/>
      <c r="D477" s="147"/>
      <c r="E477" s="22"/>
      <c r="F477" s="147">
        <f t="shared" si="163"/>
        <v>12400</v>
      </c>
      <c r="G477" s="288">
        <f t="shared" si="164"/>
        <v>9.1760460806452073</v>
      </c>
      <c r="H477" s="15">
        <f t="shared" si="165"/>
        <v>113782.97140000056</v>
      </c>
      <c r="I477" s="22">
        <f t="shared" si="166"/>
        <v>-113782.97140000056</v>
      </c>
      <c r="J477" s="289">
        <f t="shared" si="167"/>
        <v>-1</v>
      </c>
      <c r="K477" s="22">
        <f t="shared" si="168"/>
        <v>0</v>
      </c>
      <c r="L477" s="22">
        <f t="shared" si="169"/>
        <v>-5</v>
      </c>
      <c r="M477" s="22">
        <f t="shared" si="170"/>
        <v>5</v>
      </c>
      <c r="N477" s="22">
        <f t="shared" si="171"/>
        <v>0</v>
      </c>
      <c r="O477" s="22"/>
      <c r="P477" s="288">
        <f t="shared" si="172"/>
        <v>-9.1760460806452073</v>
      </c>
      <c r="Q477" s="22">
        <f t="shared" si="173"/>
        <v>-5</v>
      </c>
      <c r="R477" s="290"/>
      <c r="S477" s="290">
        <f t="shared" si="174"/>
        <v>-8519.8320000000731</v>
      </c>
      <c r="T477" s="290" t="e">
        <f t="shared" si="175"/>
        <v>#DIV/0!</v>
      </c>
      <c r="U477" s="290" t="e">
        <f t="shared" si="176"/>
        <v>#DIV/0!</v>
      </c>
      <c r="V477" s="22">
        <f t="shared" si="177"/>
        <v>105263.13940000049</v>
      </c>
      <c r="W477" s="288" t="e">
        <f t="shared" si="178"/>
        <v>#DIV/0!</v>
      </c>
      <c r="X477" s="32" t="e">
        <f t="shared" si="179"/>
        <v>#DIV/0!</v>
      </c>
      <c r="Y477" s="32" t="e">
        <f t="shared" si="180"/>
        <v>#DIV/0!</v>
      </c>
      <c r="Z477" s="38" t="e">
        <f t="shared" si="181"/>
        <v>#DIV/0!</v>
      </c>
      <c r="AA477" s="31">
        <f>SUM(L$2:L477)-SUM(AB$2:AB477)</f>
        <v>-113782.97140000056</v>
      </c>
      <c r="AB477" s="44"/>
      <c r="AC477" s="40" t="e">
        <f t="shared" si="182"/>
        <v>#DIV/0!</v>
      </c>
      <c r="AD477" s="40" t="e">
        <f t="shared" si="183"/>
        <v>#DIV/0!</v>
      </c>
    </row>
    <row r="478" spans="1:30" x14ac:dyDescent="0.25">
      <c r="A478" s="403"/>
      <c r="B478" s="287"/>
      <c r="C478" s="22"/>
      <c r="D478" s="147"/>
      <c r="E478" s="22"/>
      <c r="F478" s="147">
        <f t="shared" si="163"/>
        <v>12400</v>
      </c>
      <c r="G478" s="288">
        <f t="shared" si="164"/>
        <v>9.1764493064516586</v>
      </c>
      <c r="H478" s="15">
        <f t="shared" si="165"/>
        <v>113787.97140000056</v>
      </c>
      <c r="I478" s="22">
        <f t="shared" si="166"/>
        <v>-113787.97140000056</v>
      </c>
      <c r="J478" s="289">
        <f t="shared" si="167"/>
        <v>-1</v>
      </c>
      <c r="K478" s="22">
        <f t="shared" si="168"/>
        <v>0</v>
      </c>
      <c r="L478" s="22">
        <f t="shared" si="169"/>
        <v>-5</v>
      </c>
      <c r="M478" s="22">
        <f t="shared" si="170"/>
        <v>5</v>
      </c>
      <c r="N478" s="22">
        <f t="shared" si="171"/>
        <v>0</v>
      </c>
      <c r="O478" s="22"/>
      <c r="P478" s="288">
        <f t="shared" si="172"/>
        <v>-9.1764493064516586</v>
      </c>
      <c r="Q478" s="22">
        <f t="shared" si="173"/>
        <v>-5</v>
      </c>
      <c r="R478" s="290"/>
      <c r="S478" s="290">
        <f t="shared" si="174"/>
        <v>-8524.8320000000731</v>
      </c>
      <c r="T478" s="290" t="e">
        <f t="shared" si="175"/>
        <v>#DIV/0!</v>
      </c>
      <c r="U478" s="290" t="e">
        <f t="shared" si="176"/>
        <v>#DIV/0!</v>
      </c>
      <c r="V478" s="22">
        <f t="shared" si="177"/>
        <v>105263.13940000049</v>
      </c>
      <c r="W478" s="288" t="e">
        <f t="shared" si="178"/>
        <v>#DIV/0!</v>
      </c>
      <c r="X478" s="32" t="e">
        <f t="shared" si="179"/>
        <v>#DIV/0!</v>
      </c>
      <c r="Y478" s="32" t="e">
        <f t="shared" si="180"/>
        <v>#DIV/0!</v>
      </c>
      <c r="Z478" s="38" t="e">
        <f t="shared" si="181"/>
        <v>#DIV/0!</v>
      </c>
      <c r="AA478" s="31">
        <f>SUM(L$2:L478)-SUM(AB$2:AB478)</f>
        <v>-113787.97140000056</v>
      </c>
      <c r="AB478" s="44"/>
      <c r="AC478" s="40" t="e">
        <f t="shared" si="182"/>
        <v>#DIV/0!</v>
      </c>
      <c r="AD478" s="40" t="e">
        <f t="shared" si="183"/>
        <v>#DIV/0!</v>
      </c>
    </row>
    <row r="479" spans="1:30" x14ac:dyDescent="0.25">
      <c r="A479" s="403"/>
      <c r="B479" s="287"/>
      <c r="C479" s="22"/>
      <c r="D479" s="147"/>
      <c r="E479" s="22"/>
      <c r="F479" s="147">
        <f t="shared" si="163"/>
        <v>12400</v>
      </c>
      <c r="G479" s="288">
        <f t="shared" si="164"/>
        <v>9.1768525322581098</v>
      </c>
      <c r="H479" s="15">
        <f t="shared" si="165"/>
        <v>113792.97140000056</v>
      </c>
      <c r="I479" s="22">
        <f t="shared" si="166"/>
        <v>-113792.97140000056</v>
      </c>
      <c r="J479" s="289">
        <f t="shared" si="167"/>
        <v>-1</v>
      </c>
      <c r="K479" s="22">
        <f t="shared" si="168"/>
        <v>0</v>
      </c>
      <c r="L479" s="22">
        <f t="shared" si="169"/>
        <v>-5</v>
      </c>
      <c r="M479" s="22">
        <f t="shared" si="170"/>
        <v>5</v>
      </c>
      <c r="N479" s="22">
        <f t="shared" si="171"/>
        <v>0</v>
      </c>
      <c r="O479" s="22"/>
      <c r="P479" s="288">
        <f t="shared" si="172"/>
        <v>-9.1768525322581098</v>
      </c>
      <c r="Q479" s="22">
        <f t="shared" si="173"/>
        <v>-5</v>
      </c>
      <c r="R479" s="290"/>
      <c r="S479" s="290">
        <f t="shared" si="174"/>
        <v>-8529.8320000000731</v>
      </c>
      <c r="T479" s="290" t="e">
        <f t="shared" si="175"/>
        <v>#DIV/0!</v>
      </c>
      <c r="U479" s="290" t="e">
        <f t="shared" si="176"/>
        <v>#DIV/0!</v>
      </c>
      <c r="V479" s="22">
        <f t="shared" si="177"/>
        <v>105263.13940000049</v>
      </c>
      <c r="W479" s="288" t="e">
        <f t="shared" si="178"/>
        <v>#DIV/0!</v>
      </c>
      <c r="X479" s="32" t="e">
        <f t="shared" si="179"/>
        <v>#DIV/0!</v>
      </c>
      <c r="Y479" s="32" t="e">
        <f t="shared" si="180"/>
        <v>#DIV/0!</v>
      </c>
      <c r="Z479" s="38" t="e">
        <f t="shared" si="181"/>
        <v>#DIV/0!</v>
      </c>
      <c r="AA479" s="31">
        <f>SUM(L$2:L479)-SUM(AB$2:AB479)</f>
        <v>-113792.97140000056</v>
      </c>
      <c r="AB479" s="44"/>
      <c r="AC479" s="40" t="e">
        <f t="shared" si="182"/>
        <v>#DIV/0!</v>
      </c>
      <c r="AD479" s="40" t="e">
        <f t="shared" si="183"/>
        <v>#DIV/0!</v>
      </c>
    </row>
    <row r="480" spans="1:30" x14ac:dyDescent="0.25">
      <c r="A480" s="403"/>
      <c r="B480" s="287"/>
      <c r="C480" s="22"/>
      <c r="D480" s="147"/>
      <c r="E480" s="22"/>
      <c r="F480" s="147">
        <f t="shared" si="163"/>
        <v>12400</v>
      </c>
      <c r="G480" s="288">
        <f t="shared" si="164"/>
        <v>9.1772557580645611</v>
      </c>
      <c r="H480" s="15">
        <f t="shared" si="165"/>
        <v>113797.97140000056</v>
      </c>
      <c r="I480" s="22">
        <f t="shared" si="166"/>
        <v>-113797.97140000056</v>
      </c>
      <c r="J480" s="289">
        <f t="shared" si="167"/>
        <v>-1</v>
      </c>
      <c r="K480" s="22">
        <f t="shared" si="168"/>
        <v>0</v>
      </c>
      <c r="L480" s="22">
        <f t="shared" si="169"/>
        <v>-5</v>
      </c>
      <c r="M480" s="22">
        <f t="shared" si="170"/>
        <v>5</v>
      </c>
      <c r="N480" s="22">
        <f t="shared" si="171"/>
        <v>0</v>
      </c>
      <c r="O480" s="22"/>
      <c r="P480" s="288">
        <f t="shared" si="172"/>
        <v>-9.1772557580645611</v>
      </c>
      <c r="Q480" s="22">
        <f t="shared" si="173"/>
        <v>-5</v>
      </c>
      <c r="R480" s="290"/>
      <c r="S480" s="290">
        <f t="shared" si="174"/>
        <v>-8534.8320000000731</v>
      </c>
      <c r="T480" s="290" t="e">
        <f t="shared" si="175"/>
        <v>#DIV/0!</v>
      </c>
      <c r="U480" s="290" t="e">
        <f t="shared" si="176"/>
        <v>#DIV/0!</v>
      </c>
      <c r="V480" s="22">
        <f t="shared" si="177"/>
        <v>105263.13940000049</v>
      </c>
      <c r="W480" s="288" t="e">
        <f t="shared" si="178"/>
        <v>#DIV/0!</v>
      </c>
      <c r="X480" s="32" t="e">
        <f t="shared" si="179"/>
        <v>#DIV/0!</v>
      </c>
      <c r="Y480" s="32" t="e">
        <f t="shared" si="180"/>
        <v>#DIV/0!</v>
      </c>
      <c r="Z480" s="38" t="e">
        <f t="shared" si="181"/>
        <v>#DIV/0!</v>
      </c>
      <c r="AA480" s="31">
        <f>SUM(L$2:L480)-SUM(AB$2:AB480)</f>
        <v>-113797.97140000056</v>
      </c>
      <c r="AB480" s="44"/>
      <c r="AC480" s="40" t="e">
        <f t="shared" si="182"/>
        <v>#DIV/0!</v>
      </c>
      <c r="AD480" s="40" t="e">
        <f t="shared" si="183"/>
        <v>#DIV/0!</v>
      </c>
    </row>
    <row r="481" spans="1:30" x14ac:dyDescent="0.25">
      <c r="A481" s="403"/>
      <c r="B481" s="287"/>
      <c r="C481" s="22"/>
      <c r="D481" s="147"/>
      <c r="E481" s="22"/>
      <c r="F481" s="147">
        <f t="shared" si="163"/>
        <v>12400</v>
      </c>
      <c r="G481" s="288">
        <f t="shared" si="164"/>
        <v>9.1776589838710123</v>
      </c>
      <c r="H481" s="15">
        <f t="shared" si="165"/>
        <v>113802.97140000056</v>
      </c>
      <c r="I481" s="22">
        <f t="shared" si="166"/>
        <v>-113802.97140000056</v>
      </c>
      <c r="J481" s="289">
        <f t="shared" si="167"/>
        <v>-1</v>
      </c>
      <c r="K481" s="22">
        <f t="shared" si="168"/>
        <v>0</v>
      </c>
      <c r="L481" s="22">
        <f t="shared" si="169"/>
        <v>-5</v>
      </c>
      <c r="M481" s="22">
        <f t="shared" si="170"/>
        <v>5</v>
      </c>
      <c r="N481" s="22">
        <f t="shared" si="171"/>
        <v>0</v>
      </c>
      <c r="O481" s="22"/>
      <c r="P481" s="288">
        <f t="shared" si="172"/>
        <v>-9.1776589838710123</v>
      </c>
      <c r="Q481" s="22">
        <f t="shared" si="173"/>
        <v>-5</v>
      </c>
      <c r="R481" s="290"/>
      <c r="S481" s="290">
        <f t="shared" si="174"/>
        <v>-8539.8320000000731</v>
      </c>
      <c r="T481" s="290" t="e">
        <f t="shared" si="175"/>
        <v>#DIV/0!</v>
      </c>
      <c r="U481" s="290" t="e">
        <f t="shared" si="176"/>
        <v>#DIV/0!</v>
      </c>
      <c r="V481" s="22">
        <f t="shared" si="177"/>
        <v>105263.13940000049</v>
      </c>
      <c r="W481" s="288" t="e">
        <f t="shared" si="178"/>
        <v>#DIV/0!</v>
      </c>
      <c r="X481" s="32" t="e">
        <f t="shared" si="179"/>
        <v>#DIV/0!</v>
      </c>
      <c r="Y481" s="32" t="e">
        <f t="shared" si="180"/>
        <v>#DIV/0!</v>
      </c>
      <c r="Z481" s="38" t="e">
        <f t="shared" si="181"/>
        <v>#DIV/0!</v>
      </c>
      <c r="AA481" s="31">
        <f>SUM(L$2:L481)-SUM(AB$2:AB481)</f>
        <v>-113802.97140000056</v>
      </c>
      <c r="AB481" s="44"/>
      <c r="AC481" s="40" t="e">
        <f t="shared" si="182"/>
        <v>#DIV/0!</v>
      </c>
      <c r="AD481" s="40" t="e">
        <f t="shared" si="183"/>
        <v>#DIV/0!</v>
      </c>
    </row>
    <row r="482" spans="1:30" x14ac:dyDescent="0.25">
      <c r="A482" s="403"/>
      <c r="B482" s="287"/>
      <c r="C482" s="22"/>
      <c r="D482" s="147"/>
      <c r="E482" s="22"/>
      <c r="F482" s="147">
        <f t="shared" si="163"/>
        <v>12400</v>
      </c>
      <c r="G482" s="288">
        <f t="shared" si="164"/>
        <v>9.1780622096774653</v>
      </c>
      <c r="H482" s="15">
        <f t="shared" si="165"/>
        <v>113807.97140000056</v>
      </c>
      <c r="I482" s="22">
        <f t="shared" si="166"/>
        <v>-113807.97140000056</v>
      </c>
      <c r="J482" s="289">
        <f t="shared" si="167"/>
        <v>-1</v>
      </c>
      <c r="K482" s="22">
        <f t="shared" si="168"/>
        <v>0</v>
      </c>
      <c r="L482" s="22">
        <f t="shared" si="169"/>
        <v>-5</v>
      </c>
      <c r="M482" s="22">
        <f t="shared" si="170"/>
        <v>5</v>
      </c>
      <c r="N482" s="22">
        <f t="shared" si="171"/>
        <v>0</v>
      </c>
      <c r="O482" s="22"/>
      <c r="P482" s="288">
        <f t="shared" si="172"/>
        <v>-9.1780622096774653</v>
      </c>
      <c r="Q482" s="22">
        <f t="shared" si="173"/>
        <v>-5</v>
      </c>
      <c r="R482" s="290"/>
      <c r="S482" s="290">
        <f t="shared" si="174"/>
        <v>-8544.8320000000731</v>
      </c>
      <c r="T482" s="290" t="e">
        <f t="shared" si="175"/>
        <v>#DIV/0!</v>
      </c>
      <c r="U482" s="290" t="e">
        <f t="shared" si="176"/>
        <v>#DIV/0!</v>
      </c>
      <c r="V482" s="22">
        <f t="shared" si="177"/>
        <v>105263.13940000049</v>
      </c>
      <c r="W482" s="288" t="e">
        <f t="shared" si="178"/>
        <v>#DIV/0!</v>
      </c>
      <c r="X482" s="32" t="e">
        <f t="shared" si="179"/>
        <v>#DIV/0!</v>
      </c>
      <c r="Y482" s="32" t="e">
        <f t="shared" si="180"/>
        <v>#DIV/0!</v>
      </c>
      <c r="Z482" s="38" t="e">
        <f t="shared" si="181"/>
        <v>#DIV/0!</v>
      </c>
      <c r="AA482" s="31">
        <f>SUM(L$2:L482)-SUM(AB$2:AB482)</f>
        <v>-113807.97140000056</v>
      </c>
      <c r="AB482" s="44"/>
      <c r="AC482" s="40" t="e">
        <f t="shared" si="182"/>
        <v>#DIV/0!</v>
      </c>
      <c r="AD482" s="40" t="e">
        <f t="shared" si="183"/>
        <v>#DIV/0!</v>
      </c>
    </row>
    <row r="483" spans="1:30" x14ac:dyDescent="0.25">
      <c r="A483" s="403"/>
      <c r="B483" s="287"/>
      <c r="C483" s="22"/>
      <c r="D483" s="147"/>
      <c r="E483" s="22"/>
      <c r="F483" s="147">
        <f t="shared" ref="F483:F546" si="184">IF(C483="买",F482+D483,F482-D483)</f>
        <v>12400</v>
      </c>
      <c r="G483" s="288">
        <f t="shared" ref="G483:G546" si="185">H483/F483</f>
        <v>9.1784654354839166</v>
      </c>
      <c r="H483" s="15">
        <f t="shared" ref="H483:H546" si="186">IF(C483="买",H482+D483*E483+M483+N483,H482+-1*D483*E483+M483+N483)+O482</f>
        <v>113812.97140000056</v>
      </c>
      <c r="I483" s="22">
        <f t="shared" ref="I483:I546" si="187">-H483+K483</f>
        <v>-113812.97140000056</v>
      </c>
      <c r="J483" s="289">
        <f t="shared" ref="J483:J546" si="188">(E483-G483)/G483</f>
        <v>-1</v>
      </c>
      <c r="K483" s="22">
        <f t="shared" ref="K483:K546" si="189">F483*E483</f>
        <v>0</v>
      </c>
      <c r="L483" s="22">
        <f t="shared" ref="L483:L546" si="190">I483-I482</f>
        <v>-5</v>
      </c>
      <c r="M483" s="22">
        <f t="shared" ref="M483:M546" si="191">IF(D483*E483*2.5/10000&gt;5,D483*E483*2.5/10000,5)+(D483/1000)*0.6</f>
        <v>5</v>
      </c>
      <c r="N483" s="22">
        <f t="shared" ref="N483:N546" si="192">IF(C483="卖",D483*E483/1000,0)</f>
        <v>0</v>
      </c>
      <c r="O483" s="22"/>
      <c r="P483" s="288">
        <f t="shared" ref="P483:P546" si="193">E483-G483</f>
        <v>-9.1784654354839166</v>
      </c>
      <c r="Q483" s="22">
        <f t="shared" ref="Q483:Q546" si="194">(H483-H482)*-1</f>
        <v>-5</v>
      </c>
      <c r="R483" s="290"/>
      <c r="S483" s="290">
        <f t="shared" ref="S483:S546" si="195">S482+Q483+O483+R483</f>
        <v>-8549.8320000000731</v>
      </c>
      <c r="T483" s="290" t="e">
        <f t="shared" ref="T483:T546" si="196">S483/E483</f>
        <v>#DIV/0!</v>
      </c>
      <c r="U483" s="290" t="e">
        <f t="shared" ref="U483:U546" si="197">F483+T483</f>
        <v>#DIV/0!</v>
      </c>
      <c r="V483" s="22">
        <f t="shared" ref="V483:V546" si="198">H483+S483</f>
        <v>105263.13940000049</v>
      </c>
      <c r="W483" s="288" t="e">
        <f t="shared" ref="W483:W546" si="199">V483/U483</f>
        <v>#DIV/0!</v>
      </c>
      <c r="X483" s="32" t="e">
        <f t="shared" ref="X483:X546" si="200">W483-G483</f>
        <v>#DIV/0!</v>
      </c>
      <c r="Y483" s="32" t="e">
        <f t="shared" ref="Y483:Y546" si="201">(X483-P483)*-1</f>
        <v>#DIV/0!</v>
      </c>
      <c r="Z483" s="38" t="e">
        <f t="shared" ref="Z483:Z546" si="202">F483/U483</f>
        <v>#DIV/0!</v>
      </c>
      <c r="AA483" s="31">
        <f>SUM(L$2:L483)-SUM(AB$2:AB483)</f>
        <v>-113812.97140000056</v>
      </c>
      <c r="AB483" s="44"/>
      <c r="AC483" s="40" t="e">
        <f t="shared" ref="AC483:AC546" si="203">I483/E483*(1-0.0005)</f>
        <v>#DIV/0!</v>
      </c>
      <c r="AD483" s="40" t="e">
        <f t="shared" ref="AD483:AD546" si="204">AC483-F483</f>
        <v>#DIV/0!</v>
      </c>
    </row>
    <row r="484" spans="1:30" x14ac:dyDescent="0.25">
      <c r="A484" s="403"/>
      <c r="B484" s="287"/>
      <c r="C484" s="22"/>
      <c r="D484" s="147"/>
      <c r="E484" s="22"/>
      <c r="F484" s="147">
        <f t="shared" si="184"/>
        <v>12400</v>
      </c>
      <c r="G484" s="288">
        <f t="shared" si="185"/>
        <v>9.1788686612903678</v>
      </c>
      <c r="H484" s="15">
        <f t="shared" si="186"/>
        <v>113817.97140000056</v>
      </c>
      <c r="I484" s="22">
        <f t="shared" si="187"/>
        <v>-113817.97140000056</v>
      </c>
      <c r="J484" s="289">
        <f t="shared" si="188"/>
        <v>-1</v>
      </c>
      <c r="K484" s="22">
        <f t="shared" si="189"/>
        <v>0</v>
      </c>
      <c r="L484" s="22">
        <f t="shared" si="190"/>
        <v>-5</v>
      </c>
      <c r="M484" s="22">
        <f t="shared" si="191"/>
        <v>5</v>
      </c>
      <c r="N484" s="22">
        <f t="shared" si="192"/>
        <v>0</v>
      </c>
      <c r="O484" s="22"/>
      <c r="P484" s="288">
        <f t="shared" si="193"/>
        <v>-9.1788686612903678</v>
      </c>
      <c r="Q484" s="22">
        <f t="shared" si="194"/>
        <v>-5</v>
      </c>
      <c r="R484" s="290"/>
      <c r="S484" s="290">
        <f t="shared" si="195"/>
        <v>-8554.8320000000731</v>
      </c>
      <c r="T484" s="290" t="e">
        <f t="shared" si="196"/>
        <v>#DIV/0!</v>
      </c>
      <c r="U484" s="290" t="e">
        <f t="shared" si="197"/>
        <v>#DIV/0!</v>
      </c>
      <c r="V484" s="22">
        <f t="shared" si="198"/>
        <v>105263.13940000049</v>
      </c>
      <c r="W484" s="288" t="e">
        <f t="shared" si="199"/>
        <v>#DIV/0!</v>
      </c>
      <c r="X484" s="32" t="e">
        <f t="shared" si="200"/>
        <v>#DIV/0!</v>
      </c>
      <c r="Y484" s="32" t="e">
        <f t="shared" si="201"/>
        <v>#DIV/0!</v>
      </c>
      <c r="Z484" s="38" t="e">
        <f t="shared" si="202"/>
        <v>#DIV/0!</v>
      </c>
      <c r="AA484" s="31">
        <f>SUM(L$2:L484)-SUM(AB$2:AB484)</f>
        <v>-113817.97140000056</v>
      </c>
      <c r="AB484" s="44"/>
      <c r="AC484" s="40" t="e">
        <f t="shared" si="203"/>
        <v>#DIV/0!</v>
      </c>
      <c r="AD484" s="40" t="e">
        <f t="shared" si="204"/>
        <v>#DIV/0!</v>
      </c>
    </row>
    <row r="485" spans="1:30" x14ac:dyDescent="0.25">
      <c r="A485" s="403"/>
      <c r="B485" s="287"/>
      <c r="C485" s="22"/>
      <c r="D485" s="147"/>
      <c r="E485" s="22"/>
      <c r="F485" s="147">
        <f t="shared" si="184"/>
        <v>12400</v>
      </c>
      <c r="G485" s="288">
        <f t="shared" si="185"/>
        <v>9.1792718870968191</v>
      </c>
      <c r="H485" s="15">
        <f t="shared" si="186"/>
        <v>113822.97140000056</v>
      </c>
      <c r="I485" s="22">
        <f t="shared" si="187"/>
        <v>-113822.97140000056</v>
      </c>
      <c r="J485" s="289">
        <f t="shared" si="188"/>
        <v>-1</v>
      </c>
      <c r="K485" s="22">
        <f t="shared" si="189"/>
        <v>0</v>
      </c>
      <c r="L485" s="22">
        <f t="shared" si="190"/>
        <v>-5</v>
      </c>
      <c r="M485" s="22">
        <f t="shared" si="191"/>
        <v>5</v>
      </c>
      <c r="N485" s="22">
        <f t="shared" si="192"/>
        <v>0</v>
      </c>
      <c r="O485" s="22"/>
      <c r="P485" s="288">
        <f t="shared" si="193"/>
        <v>-9.1792718870968191</v>
      </c>
      <c r="Q485" s="22">
        <f t="shared" si="194"/>
        <v>-5</v>
      </c>
      <c r="R485" s="290"/>
      <c r="S485" s="290">
        <f t="shared" si="195"/>
        <v>-8559.8320000000731</v>
      </c>
      <c r="T485" s="290" t="e">
        <f t="shared" si="196"/>
        <v>#DIV/0!</v>
      </c>
      <c r="U485" s="290" t="e">
        <f t="shared" si="197"/>
        <v>#DIV/0!</v>
      </c>
      <c r="V485" s="22">
        <f t="shared" si="198"/>
        <v>105263.13940000049</v>
      </c>
      <c r="W485" s="288" t="e">
        <f t="shared" si="199"/>
        <v>#DIV/0!</v>
      </c>
      <c r="X485" s="32" t="e">
        <f t="shared" si="200"/>
        <v>#DIV/0!</v>
      </c>
      <c r="Y485" s="32" t="e">
        <f t="shared" si="201"/>
        <v>#DIV/0!</v>
      </c>
      <c r="Z485" s="38" t="e">
        <f t="shared" si="202"/>
        <v>#DIV/0!</v>
      </c>
      <c r="AA485" s="31">
        <f>SUM(L$2:L485)-SUM(AB$2:AB485)</f>
        <v>-113822.97140000056</v>
      </c>
      <c r="AB485" s="44"/>
      <c r="AC485" s="40" t="e">
        <f t="shared" si="203"/>
        <v>#DIV/0!</v>
      </c>
      <c r="AD485" s="40" t="e">
        <f t="shared" si="204"/>
        <v>#DIV/0!</v>
      </c>
    </row>
    <row r="486" spans="1:30" x14ac:dyDescent="0.25">
      <c r="A486" s="403"/>
      <c r="B486" s="287"/>
      <c r="C486" s="22"/>
      <c r="D486" s="147"/>
      <c r="E486" s="22"/>
      <c r="F486" s="147">
        <f t="shared" si="184"/>
        <v>12400</v>
      </c>
      <c r="G486" s="288">
        <f t="shared" si="185"/>
        <v>9.1796751129032703</v>
      </c>
      <c r="H486" s="15">
        <f t="shared" si="186"/>
        <v>113827.97140000056</v>
      </c>
      <c r="I486" s="22">
        <f t="shared" si="187"/>
        <v>-113827.97140000056</v>
      </c>
      <c r="J486" s="289">
        <f t="shared" si="188"/>
        <v>-1</v>
      </c>
      <c r="K486" s="22">
        <f t="shared" si="189"/>
        <v>0</v>
      </c>
      <c r="L486" s="22">
        <f t="shared" si="190"/>
        <v>-5</v>
      </c>
      <c r="M486" s="22">
        <f t="shared" si="191"/>
        <v>5</v>
      </c>
      <c r="N486" s="22">
        <f t="shared" si="192"/>
        <v>0</v>
      </c>
      <c r="O486" s="22"/>
      <c r="P486" s="288">
        <f t="shared" si="193"/>
        <v>-9.1796751129032703</v>
      </c>
      <c r="Q486" s="22">
        <f t="shared" si="194"/>
        <v>-5</v>
      </c>
      <c r="R486" s="290"/>
      <c r="S486" s="290">
        <f t="shared" si="195"/>
        <v>-8564.8320000000731</v>
      </c>
      <c r="T486" s="290" t="e">
        <f t="shared" si="196"/>
        <v>#DIV/0!</v>
      </c>
      <c r="U486" s="290" t="e">
        <f t="shared" si="197"/>
        <v>#DIV/0!</v>
      </c>
      <c r="V486" s="22">
        <f t="shared" si="198"/>
        <v>105263.13940000049</v>
      </c>
      <c r="W486" s="288" t="e">
        <f t="shared" si="199"/>
        <v>#DIV/0!</v>
      </c>
      <c r="X486" s="32" t="e">
        <f t="shared" si="200"/>
        <v>#DIV/0!</v>
      </c>
      <c r="Y486" s="32" t="e">
        <f t="shared" si="201"/>
        <v>#DIV/0!</v>
      </c>
      <c r="Z486" s="38" t="e">
        <f t="shared" si="202"/>
        <v>#DIV/0!</v>
      </c>
      <c r="AA486" s="31">
        <f>SUM(L$2:L486)-SUM(AB$2:AB486)</f>
        <v>-113827.97140000056</v>
      </c>
      <c r="AB486" s="44"/>
      <c r="AC486" s="40" t="e">
        <f t="shared" si="203"/>
        <v>#DIV/0!</v>
      </c>
      <c r="AD486" s="40" t="e">
        <f t="shared" si="204"/>
        <v>#DIV/0!</v>
      </c>
    </row>
    <row r="487" spans="1:30" x14ac:dyDescent="0.25">
      <c r="A487" s="403"/>
      <c r="B487" s="287"/>
      <c r="C487" s="22"/>
      <c r="D487" s="147"/>
      <c r="E487" s="22"/>
      <c r="F487" s="147">
        <f t="shared" si="184"/>
        <v>12400</v>
      </c>
      <c r="G487" s="288">
        <f t="shared" si="185"/>
        <v>9.1800783387097233</v>
      </c>
      <c r="H487" s="15">
        <f t="shared" si="186"/>
        <v>113832.97140000056</v>
      </c>
      <c r="I487" s="22">
        <f t="shared" si="187"/>
        <v>-113832.97140000056</v>
      </c>
      <c r="J487" s="289">
        <f t="shared" si="188"/>
        <v>-1</v>
      </c>
      <c r="K487" s="22">
        <f t="shared" si="189"/>
        <v>0</v>
      </c>
      <c r="L487" s="22">
        <f t="shared" si="190"/>
        <v>-5</v>
      </c>
      <c r="M487" s="22">
        <f t="shared" si="191"/>
        <v>5</v>
      </c>
      <c r="N487" s="22">
        <f t="shared" si="192"/>
        <v>0</v>
      </c>
      <c r="O487" s="22"/>
      <c r="P487" s="288">
        <f t="shared" si="193"/>
        <v>-9.1800783387097233</v>
      </c>
      <c r="Q487" s="22">
        <f t="shared" si="194"/>
        <v>-5</v>
      </c>
      <c r="R487" s="290"/>
      <c r="S487" s="290">
        <f t="shared" si="195"/>
        <v>-8569.8320000000731</v>
      </c>
      <c r="T487" s="290" t="e">
        <f t="shared" si="196"/>
        <v>#DIV/0!</v>
      </c>
      <c r="U487" s="290" t="e">
        <f t="shared" si="197"/>
        <v>#DIV/0!</v>
      </c>
      <c r="V487" s="22">
        <f t="shared" si="198"/>
        <v>105263.13940000049</v>
      </c>
      <c r="W487" s="288" t="e">
        <f t="shared" si="199"/>
        <v>#DIV/0!</v>
      </c>
      <c r="X487" s="32" t="e">
        <f t="shared" si="200"/>
        <v>#DIV/0!</v>
      </c>
      <c r="Y487" s="32" t="e">
        <f t="shared" si="201"/>
        <v>#DIV/0!</v>
      </c>
      <c r="Z487" s="38" t="e">
        <f t="shared" si="202"/>
        <v>#DIV/0!</v>
      </c>
      <c r="AA487" s="31">
        <f>SUM(L$2:L487)-SUM(AB$2:AB487)</f>
        <v>-113832.97140000056</v>
      </c>
      <c r="AB487" s="44"/>
      <c r="AC487" s="40" t="e">
        <f t="shared" si="203"/>
        <v>#DIV/0!</v>
      </c>
      <c r="AD487" s="40" t="e">
        <f t="shared" si="204"/>
        <v>#DIV/0!</v>
      </c>
    </row>
    <row r="488" spans="1:30" x14ac:dyDescent="0.25">
      <c r="A488" s="403"/>
      <c r="B488" s="287"/>
      <c r="C488" s="22"/>
      <c r="D488" s="147"/>
      <c r="E488" s="22"/>
      <c r="F488" s="147">
        <f t="shared" si="184"/>
        <v>12400</v>
      </c>
      <c r="G488" s="288">
        <f t="shared" si="185"/>
        <v>9.1804815645161746</v>
      </c>
      <c r="H488" s="15">
        <f t="shared" si="186"/>
        <v>113837.97140000056</v>
      </c>
      <c r="I488" s="22">
        <f t="shared" si="187"/>
        <v>-113837.97140000056</v>
      </c>
      <c r="J488" s="289">
        <f t="shared" si="188"/>
        <v>-1</v>
      </c>
      <c r="K488" s="22">
        <f t="shared" si="189"/>
        <v>0</v>
      </c>
      <c r="L488" s="22">
        <f t="shared" si="190"/>
        <v>-5</v>
      </c>
      <c r="M488" s="22">
        <f t="shared" si="191"/>
        <v>5</v>
      </c>
      <c r="N488" s="22">
        <f t="shared" si="192"/>
        <v>0</v>
      </c>
      <c r="O488" s="22"/>
      <c r="P488" s="288">
        <f t="shared" si="193"/>
        <v>-9.1804815645161746</v>
      </c>
      <c r="Q488" s="22">
        <f t="shared" si="194"/>
        <v>-5</v>
      </c>
      <c r="R488" s="290"/>
      <c r="S488" s="290">
        <f t="shared" si="195"/>
        <v>-8574.8320000000731</v>
      </c>
      <c r="T488" s="290" t="e">
        <f t="shared" si="196"/>
        <v>#DIV/0!</v>
      </c>
      <c r="U488" s="290" t="e">
        <f t="shared" si="197"/>
        <v>#DIV/0!</v>
      </c>
      <c r="V488" s="22">
        <f t="shared" si="198"/>
        <v>105263.13940000049</v>
      </c>
      <c r="W488" s="288" t="e">
        <f t="shared" si="199"/>
        <v>#DIV/0!</v>
      </c>
      <c r="X488" s="32" t="e">
        <f t="shared" si="200"/>
        <v>#DIV/0!</v>
      </c>
      <c r="Y488" s="32" t="e">
        <f t="shared" si="201"/>
        <v>#DIV/0!</v>
      </c>
      <c r="Z488" s="38" t="e">
        <f t="shared" si="202"/>
        <v>#DIV/0!</v>
      </c>
      <c r="AA488" s="31">
        <f>SUM(L$2:L488)-SUM(AB$2:AB488)</f>
        <v>-113837.97140000056</v>
      </c>
      <c r="AB488" s="44"/>
      <c r="AC488" s="40" t="e">
        <f t="shared" si="203"/>
        <v>#DIV/0!</v>
      </c>
      <c r="AD488" s="40" t="e">
        <f t="shared" si="204"/>
        <v>#DIV/0!</v>
      </c>
    </row>
    <row r="489" spans="1:30" x14ac:dyDescent="0.25">
      <c r="A489" s="403"/>
      <c r="B489" s="287"/>
      <c r="C489" s="22"/>
      <c r="D489" s="147"/>
      <c r="E489" s="22"/>
      <c r="F489" s="147">
        <f t="shared" si="184"/>
        <v>12400</v>
      </c>
      <c r="G489" s="288">
        <f t="shared" si="185"/>
        <v>9.1808847903226258</v>
      </c>
      <c r="H489" s="15">
        <f t="shared" si="186"/>
        <v>113842.97140000056</v>
      </c>
      <c r="I489" s="22">
        <f t="shared" si="187"/>
        <v>-113842.97140000056</v>
      </c>
      <c r="J489" s="289">
        <f t="shared" si="188"/>
        <v>-1</v>
      </c>
      <c r="K489" s="22">
        <f t="shared" si="189"/>
        <v>0</v>
      </c>
      <c r="L489" s="22">
        <f t="shared" si="190"/>
        <v>-5</v>
      </c>
      <c r="M489" s="22">
        <f t="shared" si="191"/>
        <v>5</v>
      </c>
      <c r="N489" s="22">
        <f t="shared" si="192"/>
        <v>0</v>
      </c>
      <c r="O489" s="22"/>
      <c r="P489" s="288">
        <f t="shared" si="193"/>
        <v>-9.1808847903226258</v>
      </c>
      <c r="Q489" s="22">
        <f t="shared" si="194"/>
        <v>-5</v>
      </c>
      <c r="R489" s="290"/>
      <c r="S489" s="290">
        <f t="shared" si="195"/>
        <v>-8579.8320000000731</v>
      </c>
      <c r="T489" s="290" t="e">
        <f t="shared" si="196"/>
        <v>#DIV/0!</v>
      </c>
      <c r="U489" s="290" t="e">
        <f t="shared" si="197"/>
        <v>#DIV/0!</v>
      </c>
      <c r="V489" s="22">
        <f t="shared" si="198"/>
        <v>105263.13940000049</v>
      </c>
      <c r="W489" s="288" t="e">
        <f t="shared" si="199"/>
        <v>#DIV/0!</v>
      </c>
      <c r="X489" s="32" t="e">
        <f t="shared" si="200"/>
        <v>#DIV/0!</v>
      </c>
      <c r="Y489" s="32" t="e">
        <f t="shared" si="201"/>
        <v>#DIV/0!</v>
      </c>
      <c r="Z489" s="38" t="e">
        <f t="shared" si="202"/>
        <v>#DIV/0!</v>
      </c>
      <c r="AA489" s="31">
        <f>SUM(L$2:L489)-SUM(AB$2:AB489)</f>
        <v>-113842.97140000056</v>
      </c>
      <c r="AB489" s="44"/>
      <c r="AC489" s="40" t="e">
        <f t="shared" si="203"/>
        <v>#DIV/0!</v>
      </c>
      <c r="AD489" s="40" t="e">
        <f t="shared" si="204"/>
        <v>#DIV/0!</v>
      </c>
    </row>
    <row r="490" spans="1:30" x14ac:dyDescent="0.25">
      <c r="A490" s="403"/>
      <c r="B490" s="287"/>
      <c r="C490" s="22"/>
      <c r="D490" s="147"/>
      <c r="E490" s="22"/>
      <c r="F490" s="147">
        <f t="shared" si="184"/>
        <v>12400</v>
      </c>
      <c r="G490" s="288">
        <f t="shared" si="185"/>
        <v>9.1812880161290771</v>
      </c>
      <c r="H490" s="15">
        <f t="shared" si="186"/>
        <v>113847.97140000056</v>
      </c>
      <c r="I490" s="22">
        <f t="shared" si="187"/>
        <v>-113847.97140000056</v>
      </c>
      <c r="J490" s="289">
        <f t="shared" si="188"/>
        <v>-1</v>
      </c>
      <c r="K490" s="22">
        <f t="shared" si="189"/>
        <v>0</v>
      </c>
      <c r="L490" s="22">
        <f t="shared" si="190"/>
        <v>-5</v>
      </c>
      <c r="M490" s="22">
        <f t="shared" si="191"/>
        <v>5</v>
      </c>
      <c r="N490" s="22">
        <f t="shared" si="192"/>
        <v>0</v>
      </c>
      <c r="O490" s="22"/>
      <c r="P490" s="288">
        <f t="shared" si="193"/>
        <v>-9.1812880161290771</v>
      </c>
      <c r="Q490" s="22">
        <f t="shared" si="194"/>
        <v>-5</v>
      </c>
      <c r="R490" s="290"/>
      <c r="S490" s="290">
        <f t="shared" si="195"/>
        <v>-8584.8320000000731</v>
      </c>
      <c r="T490" s="290" t="e">
        <f t="shared" si="196"/>
        <v>#DIV/0!</v>
      </c>
      <c r="U490" s="290" t="e">
        <f t="shared" si="197"/>
        <v>#DIV/0!</v>
      </c>
      <c r="V490" s="22">
        <f t="shared" si="198"/>
        <v>105263.13940000049</v>
      </c>
      <c r="W490" s="288" t="e">
        <f t="shared" si="199"/>
        <v>#DIV/0!</v>
      </c>
      <c r="X490" s="32" t="e">
        <f t="shared" si="200"/>
        <v>#DIV/0!</v>
      </c>
      <c r="Y490" s="32" t="e">
        <f t="shared" si="201"/>
        <v>#DIV/0!</v>
      </c>
      <c r="Z490" s="38" t="e">
        <f t="shared" si="202"/>
        <v>#DIV/0!</v>
      </c>
      <c r="AA490" s="31">
        <f>SUM(L$2:L490)-SUM(AB$2:AB490)</f>
        <v>-113847.97140000056</v>
      </c>
      <c r="AB490" s="44"/>
      <c r="AC490" s="40" t="e">
        <f t="shared" si="203"/>
        <v>#DIV/0!</v>
      </c>
      <c r="AD490" s="40" t="e">
        <f t="shared" si="204"/>
        <v>#DIV/0!</v>
      </c>
    </row>
    <row r="491" spans="1:30" x14ac:dyDescent="0.25">
      <c r="A491" s="403"/>
      <c r="B491" s="287"/>
      <c r="C491" s="22"/>
      <c r="D491" s="147"/>
      <c r="E491" s="22"/>
      <c r="F491" s="147">
        <f t="shared" si="184"/>
        <v>12400</v>
      </c>
      <c r="G491" s="288">
        <f t="shared" si="185"/>
        <v>9.1816912419355301</v>
      </c>
      <c r="H491" s="15">
        <f t="shared" si="186"/>
        <v>113852.97140000056</v>
      </c>
      <c r="I491" s="22">
        <f t="shared" si="187"/>
        <v>-113852.97140000056</v>
      </c>
      <c r="J491" s="289">
        <f t="shared" si="188"/>
        <v>-1</v>
      </c>
      <c r="K491" s="22">
        <f t="shared" si="189"/>
        <v>0</v>
      </c>
      <c r="L491" s="22">
        <f t="shared" si="190"/>
        <v>-5</v>
      </c>
      <c r="M491" s="22">
        <f t="shared" si="191"/>
        <v>5</v>
      </c>
      <c r="N491" s="22">
        <f t="shared" si="192"/>
        <v>0</v>
      </c>
      <c r="O491" s="22"/>
      <c r="P491" s="288">
        <f t="shared" si="193"/>
        <v>-9.1816912419355301</v>
      </c>
      <c r="Q491" s="22">
        <f t="shared" si="194"/>
        <v>-5</v>
      </c>
      <c r="R491" s="290"/>
      <c r="S491" s="290">
        <f t="shared" si="195"/>
        <v>-8589.8320000000731</v>
      </c>
      <c r="T491" s="290" t="e">
        <f t="shared" si="196"/>
        <v>#DIV/0!</v>
      </c>
      <c r="U491" s="290" t="e">
        <f t="shared" si="197"/>
        <v>#DIV/0!</v>
      </c>
      <c r="V491" s="22">
        <f t="shared" si="198"/>
        <v>105263.13940000049</v>
      </c>
      <c r="W491" s="288" t="e">
        <f t="shared" si="199"/>
        <v>#DIV/0!</v>
      </c>
      <c r="X491" s="32" t="e">
        <f t="shared" si="200"/>
        <v>#DIV/0!</v>
      </c>
      <c r="Y491" s="32" t="e">
        <f t="shared" si="201"/>
        <v>#DIV/0!</v>
      </c>
      <c r="Z491" s="38" t="e">
        <f t="shared" si="202"/>
        <v>#DIV/0!</v>
      </c>
      <c r="AA491" s="31">
        <f>SUM(L$2:L491)-SUM(AB$2:AB491)</f>
        <v>-113852.97140000056</v>
      </c>
      <c r="AB491" s="44"/>
      <c r="AC491" s="40" t="e">
        <f t="shared" si="203"/>
        <v>#DIV/0!</v>
      </c>
      <c r="AD491" s="40" t="e">
        <f t="shared" si="204"/>
        <v>#DIV/0!</v>
      </c>
    </row>
    <row r="492" spans="1:30" x14ac:dyDescent="0.25">
      <c r="A492" s="403"/>
      <c r="B492" s="287"/>
      <c r="C492" s="22"/>
      <c r="D492" s="147"/>
      <c r="E492" s="22"/>
      <c r="F492" s="147">
        <f t="shared" si="184"/>
        <v>12400</v>
      </c>
      <c r="G492" s="288">
        <f t="shared" si="185"/>
        <v>9.1820944677419813</v>
      </c>
      <c r="H492" s="15">
        <f t="shared" si="186"/>
        <v>113857.97140000056</v>
      </c>
      <c r="I492" s="22">
        <f t="shared" si="187"/>
        <v>-113857.97140000056</v>
      </c>
      <c r="J492" s="289">
        <f t="shared" si="188"/>
        <v>-1</v>
      </c>
      <c r="K492" s="22">
        <f t="shared" si="189"/>
        <v>0</v>
      </c>
      <c r="L492" s="22">
        <f t="shared" si="190"/>
        <v>-5</v>
      </c>
      <c r="M492" s="22">
        <f t="shared" si="191"/>
        <v>5</v>
      </c>
      <c r="N492" s="22">
        <f t="shared" si="192"/>
        <v>0</v>
      </c>
      <c r="O492" s="22"/>
      <c r="P492" s="288">
        <f t="shared" si="193"/>
        <v>-9.1820944677419813</v>
      </c>
      <c r="Q492" s="22">
        <f t="shared" si="194"/>
        <v>-5</v>
      </c>
      <c r="R492" s="290"/>
      <c r="S492" s="290">
        <f t="shared" si="195"/>
        <v>-8594.8320000000731</v>
      </c>
      <c r="T492" s="290" t="e">
        <f t="shared" si="196"/>
        <v>#DIV/0!</v>
      </c>
      <c r="U492" s="290" t="e">
        <f t="shared" si="197"/>
        <v>#DIV/0!</v>
      </c>
      <c r="V492" s="22">
        <f t="shared" si="198"/>
        <v>105263.13940000049</v>
      </c>
      <c r="W492" s="288" t="e">
        <f t="shared" si="199"/>
        <v>#DIV/0!</v>
      </c>
      <c r="X492" s="32" t="e">
        <f t="shared" si="200"/>
        <v>#DIV/0!</v>
      </c>
      <c r="Y492" s="32" t="e">
        <f t="shared" si="201"/>
        <v>#DIV/0!</v>
      </c>
      <c r="Z492" s="38" t="e">
        <f t="shared" si="202"/>
        <v>#DIV/0!</v>
      </c>
      <c r="AA492" s="31">
        <f>SUM(L$2:L492)-SUM(AB$2:AB492)</f>
        <v>-113857.97140000056</v>
      </c>
      <c r="AB492" s="44"/>
      <c r="AC492" s="40" t="e">
        <f t="shared" si="203"/>
        <v>#DIV/0!</v>
      </c>
      <c r="AD492" s="40" t="e">
        <f t="shared" si="204"/>
        <v>#DIV/0!</v>
      </c>
    </row>
    <row r="493" spans="1:30" x14ac:dyDescent="0.25">
      <c r="A493" s="403"/>
      <c r="B493" s="287"/>
      <c r="C493" s="22"/>
      <c r="D493" s="147"/>
      <c r="E493" s="22"/>
      <c r="F493" s="147">
        <f t="shared" si="184"/>
        <v>12400</v>
      </c>
      <c r="G493" s="288">
        <f t="shared" si="185"/>
        <v>9.1824976935484326</v>
      </c>
      <c r="H493" s="15">
        <f t="shared" si="186"/>
        <v>113862.97140000056</v>
      </c>
      <c r="I493" s="22">
        <f t="shared" si="187"/>
        <v>-113862.97140000056</v>
      </c>
      <c r="J493" s="289">
        <f t="shared" si="188"/>
        <v>-1</v>
      </c>
      <c r="K493" s="22">
        <f t="shared" si="189"/>
        <v>0</v>
      </c>
      <c r="L493" s="22">
        <f t="shared" si="190"/>
        <v>-5</v>
      </c>
      <c r="M493" s="22">
        <f t="shared" si="191"/>
        <v>5</v>
      </c>
      <c r="N493" s="22">
        <f t="shared" si="192"/>
        <v>0</v>
      </c>
      <c r="O493" s="22"/>
      <c r="P493" s="288">
        <f t="shared" si="193"/>
        <v>-9.1824976935484326</v>
      </c>
      <c r="Q493" s="22">
        <f t="shared" si="194"/>
        <v>-5</v>
      </c>
      <c r="R493" s="290"/>
      <c r="S493" s="290">
        <f t="shared" si="195"/>
        <v>-8599.8320000000731</v>
      </c>
      <c r="T493" s="290" t="e">
        <f t="shared" si="196"/>
        <v>#DIV/0!</v>
      </c>
      <c r="U493" s="290" t="e">
        <f t="shared" si="197"/>
        <v>#DIV/0!</v>
      </c>
      <c r="V493" s="22">
        <f t="shared" si="198"/>
        <v>105263.13940000049</v>
      </c>
      <c r="W493" s="288" t="e">
        <f t="shared" si="199"/>
        <v>#DIV/0!</v>
      </c>
      <c r="X493" s="32" t="e">
        <f t="shared" si="200"/>
        <v>#DIV/0!</v>
      </c>
      <c r="Y493" s="32" t="e">
        <f t="shared" si="201"/>
        <v>#DIV/0!</v>
      </c>
      <c r="Z493" s="38" t="e">
        <f t="shared" si="202"/>
        <v>#DIV/0!</v>
      </c>
      <c r="AA493" s="31">
        <f>SUM(L$2:L493)-SUM(AB$2:AB493)</f>
        <v>-113862.97140000056</v>
      </c>
      <c r="AB493" s="44"/>
      <c r="AC493" s="40" t="e">
        <f t="shared" si="203"/>
        <v>#DIV/0!</v>
      </c>
      <c r="AD493" s="40" t="e">
        <f t="shared" si="204"/>
        <v>#DIV/0!</v>
      </c>
    </row>
    <row r="494" spans="1:30" x14ac:dyDescent="0.25">
      <c r="A494" s="403"/>
      <c r="B494" s="287"/>
      <c r="C494" s="22"/>
      <c r="D494" s="147"/>
      <c r="E494" s="22"/>
      <c r="F494" s="147">
        <f t="shared" si="184"/>
        <v>12400</v>
      </c>
      <c r="G494" s="288">
        <f t="shared" si="185"/>
        <v>9.1829009193548838</v>
      </c>
      <c r="H494" s="15">
        <f t="shared" si="186"/>
        <v>113867.97140000056</v>
      </c>
      <c r="I494" s="22">
        <f t="shared" si="187"/>
        <v>-113867.97140000056</v>
      </c>
      <c r="J494" s="289">
        <f t="shared" si="188"/>
        <v>-1</v>
      </c>
      <c r="K494" s="22">
        <f t="shared" si="189"/>
        <v>0</v>
      </c>
      <c r="L494" s="22">
        <f t="shared" si="190"/>
        <v>-5</v>
      </c>
      <c r="M494" s="22">
        <f t="shared" si="191"/>
        <v>5</v>
      </c>
      <c r="N494" s="22">
        <f t="shared" si="192"/>
        <v>0</v>
      </c>
      <c r="O494" s="22"/>
      <c r="P494" s="288">
        <f t="shared" si="193"/>
        <v>-9.1829009193548838</v>
      </c>
      <c r="Q494" s="22">
        <f t="shared" si="194"/>
        <v>-5</v>
      </c>
      <c r="R494" s="290"/>
      <c r="S494" s="290">
        <f t="shared" si="195"/>
        <v>-8604.8320000000731</v>
      </c>
      <c r="T494" s="290" t="e">
        <f t="shared" si="196"/>
        <v>#DIV/0!</v>
      </c>
      <c r="U494" s="290" t="e">
        <f t="shared" si="197"/>
        <v>#DIV/0!</v>
      </c>
      <c r="V494" s="22">
        <f t="shared" si="198"/>
        <v>105263.13940000049</v>
      </c>
      <c r="W494" s="288" t="e">
        <f t="shared" si="199"/>
        <v>#DIV/0!</v>
      </c>
      <c r="X494" s="32" t="e">
        <f t="shared" si="200"/>
        <v>#DIV/0!</v>
      </c>
      <c r="Y494" s="32" t="e">
        <f t="shared" si="201"/>
        <v>#DIV/0!</v>
      </c>
      <c r="Z494" s="38" t="e">
        <f t="shared" si="202"/>
        <v>#DIV/0!</v>
      </c>
      <c r="AA494" s="31">
        <f>SUM(L$2:L494)-SUM(AB$2:AB494)</f>
        <v>-113867.97140000056</v>
      </c>
      <c r="AB494" s="44"/>
      <c r="AC494" s="40" t="e">
        <f t="shared" si="203"/>
        <v>#DIV/0!</v>
      </c>
      <c r="AD494" s="40" t="e">
        <f t="shared" si="204"/>
        <v>#DIV/0!</v>
      </c>
    </row>
    <row r="495" spans="1:30" x14ac:dyDescent="0.25">
      <c r="A495" s="403"/>
      <c r="B495" s="287"/>
      <c r="C495" s="22"/>
      <c r="D495" s="147"/>
      <c r="E495" s="22"/>
      <c r="F495" s="147">
        <f t="shared" si="184"/>
        <v>12400</v>
      </c>
      <c r="G495" s="288">
        <f t="shared" si="185"/>
        <v>9.1833041451613351</v>
      </c>
      <c r="H495" s="15">
        <f t="shared" si="186"/>
        <v>113872.97140000056</v>
      </c>
      <c r="I495" s="22">
        <f t="shared" si="187"/>
        <v>-113872.97140000056</v>
      </c>
      <c r="J495" s="289">
        <f t="shared" si="188"/>
        <v>-1</v>
      </c>
      <c r="K495" s="22">
        <f t="shared" si="189"/>
        <v>0</v>
      </c>
      <c r="L495" s="22">
        <f t="shared" si="190"/>
        <v>-5</v>
      </c>
      <c r="M495" s="22">
        <f t="shared" si="191"/>
        <v>5</v>
      </c>
      <c r="N495" s="22">
        <f t="shared" si="192"/>
        <v>0</v>
      </c>
      <c r="O495" s="22"/>
      <c r="P495" s="288">
        <f t="shared" si="193"/>
        <v>-9.1833041451613351</v>
      </c>
      <c r="Q495" s="22">
        <f t="shared" si="194"/>
        <v>-5</v>
      </c>
      <c r="R495" s="290"/>
      <c r="S495" s="290">
        <f t="shared" si="195"/>
        <v>-8609.8320000000731</v>
      </c>
      <c r="T495" s="290" t="e">
        <f t="shared" si="196"/>
        <v>#DIV/0!</v>
      </c>
      <c r="U495" s="290" t="e">
        <f t="shared" si="197"/>
        <v>#DIV/0!</v>
      </c>
      <c r="V495" s="22">
        <f t="shared" si="198"/>
        <v>105263.13940000049</v>
      </c>
      <c r="W495" s="288" t="e">
        <f t="shared" si="199"/>
        <v>#DIV/0!</v>
      </c>
      <c r="X495" s="32" t="e">
        <f t="shared" si="200"/>
        <v>#DIV/0!</v>
      </c>
      <c r="Y495" s="32" t="e">
        <f t="shared" si="201"/>
        <v>#DIV/0!</v>
      </c>
      <c r="Z495" s="38" t="e">
        <f t="shared" si="202"/>
        <v>#DIV/0!</v>
      </c>
      <c r="AA495" s="31">
        <f>SUM(L$2:L495)-SUM(AB$2:AB495)</f>
        <v>-113872.97140000056</v>
      </c>
      <c r="AB495" s="44"/>
      <c r="AC495" s="40" t="e">
        <f t="shared" si="203"/>
        <v>#DIV/0!</v>
      </c>
      <c r="AD495" s="40" t="e">
        <f t="shared" si="204"/>
        <v>#DIV/0!</v>
      </c>
    </row>
    <row r="496" spans="1:30" x14ac:dyDescent="0.25">
      <c r="A496" s="403"/>
      <c r="B496" s="287"/>
      <c r="C496" s="22"/>
      <c r="D496" s="147"/>
      <c r="E496" s="22"/>
      <c r="F496" s="147">
        <f t="shared" si="184"/>
        <v>12400</v>
      </c>
      <c r="G496" s="288">
        <f t="shared" si="185"/>
        <v>9.1837073709677881</v>
      </c>
      <c r="H496" s="15">
        <f t="shared" si="186"/>
        <v>113877.97140000056</v>
      </c>
      <c r="I496" s="22">
        <f t="shared" si="187"/>
        <v>-113877.97140000056</v>
      </c>
      <c r="J496" s="289">
        <f t="shared" si="188"/>
        <v>-1</v>
      </c>
      <c r="K496" s="22">
        <f t="shared" si="189"/>
        <v>0</v>
      </c>
      <c r="L496" s="22">
        <f t="shared" si="190"/>
        <v>-5</v>
      </c>
      <c r="M496" s="22">
        <f t="shared" si="191"/>
        <v>5</v>
      </c>
      <c r="N496" s="22">
        <f t="shared" si="192"/>
        <v>0</v>
      </c>
      <c r="O496" s="22"/>
      <c r="P496" s="288">
        <f t="shared" si="193"/>
        <v>-9.1837073709677881</v>
      </c>
      <c r="Q496" s="22">
        <f t="shared" si="194"/>
        <v>-5</v>
      </c>
      <c r="R496" s="290"/>
      <c r="S496" s="290">
        <f t="shared" si="195"/>
        <v>-8614.8320000000731</v>
      </c>
      <c r="T496" s="290" t="e">
        <f t="shared" si="196"/>
        <v>#DIV/0!</v>
      </c>
      <c r="U496" s="290" t="e">
        <f t="shared" si="197"/>
        <v>#DIV/0!</v>
      </c>
      <c r="V496" s="22">
        <f t="shared" si="198"/>
        <v>105263.13940000049</v>
      </c>
      <c r="W496" s="288" t="e">
        <f t="shared" si="199"/>
        <v>#DIV/0!</v>
      </c>
      <c r="X496" s="32" t="e">
        <f t="shared" si="200"/>
        <v>#DIV/0!</v>
      </c>
      <c r="Y496" s="32" t="e">
        <f t="shared" si="201"/>
        <v>#DIV/0!</v>
      </c>
      <c r="Z496" s="38" t="e">
        <f t="shared" si="202"/>
        <v>#DIV/0!</v>
      </c>
      <c r="AA496" s="31">
        <f>SUM(L$2:L496)-SUM(AB$2:AB496)</f>
        <v>-113877.97140000056</v>
      </c>
      <c r="AB496" s="44"/>
      <c r="AC496" s="40" t="e">
        <f t="shared" si="203"/>
        <v>#DIV/0!</v>
      </c>
      <c r="AD496" s="40" t="e">
        <f t="shared" si="204"/>
        <v>#DIV/0!</v>
      </c>
    </row>
    <row r="497" spans="1:30" x14ac:dyDescent="0.25">
      <c r="A497" s="403"/>
      <c r="B497" s="287"/>
      <c r="C497" s="22"/>
      <c r="D497" s="147"/>
      <c r="E497" s="22"/>
      <c r="F497" s="147">
        <f t="shared" si="184"/>
        <v>12400</v>
      </c>
      <c r="G497" s="288">
        <f t="shared" si="185"/>
        <v>9.1841105967742394</v>
      </c>
      <c r="H497" s="15">
        <f t="shared" si="186"/>
        <v>113882.97140000056</v>
      </c>
      <c r="I497" s="22">
        <f t="shared" si="187"/>
        <v>-113882.97140000056</v>
      </c>
      <c r="J497" s="289">
        <f t="shared" si="188"/>
        <v>-1</v>
      </c>
      <c r="K497" s="22">
        <f t="shared" si="189"/>
        <v>0</v>
      </c>
      <c r="L497" s="22">
        <f t="shared" si="190"/>
        <v>-5</v>
      </c>
      <c r="M497" s="22">
        <f t="shared" si="191"/>
        <v>5</v>
      </c>
      <c r="N497" s="22">
        <f t="shared" si="192"/>
        <v>0</v>
      </c>
      <c r="O497" s="22"/>
      <c r="P497" s="288">
        <f t="shared" si="193"/>
        <v>-9.1841105967742394</v>
      </c>
      <c r="Q497" s="22">
        <f t="shared" si="194"/>
        <v>-5</v>
      </c>
      <c r="R497" s="290"/>
      <c r="S497" s="290">
        <f t="shared" si="195"/>
        <v>-8619.8320000000731</v>
      </c>
      <c r="T497" s="290" t="e">
        <f t="shared" si="196"/>
        <v>#DIV/0!</v>
      </c>
      <c r="U497" s="290" t="e">
        <f t="shared" si="197"/>
        <v>#DIV/0!</v>
      </c>
      <c r="V497" s="22">
        <f t="shared" si="198"/>
        <v>105263.13940000049</v>
      </c>
      <c r="W497" s="288" t="e">
        <f t="shared" si="199"/>
        <v>#DIV/0!</v>
      </c>
      <c r="X497" s="32" t="e">
        <f t="shared" si="200"/>
        <v>#DIV/0!</v>
      </c>
      <c r="Y497" s="32" t="e">
        <f t="shared" si="201"/>
        <v>#DIV/0!</v>
      </c>
      <c r="Z497" s="38" t="e">
        <f t="shared" si="202"/>
        <v>#DIV/0!</v>
      </c>
      <c r="AA497" s="31">
        <f>SUM(L$2:L497)-SUM(AB$2:AB497)</f>
        <v>-113882.97140000056</v>
      </c>
      <c r="AB497" s="44"/>
      <c r="AC497" s="40" t="e">
        <f t="shared" si="203"/>
        <v>#DIV/0!</v>
      </c>
      <c r="AD497" s="40" t="e">
        <f t="shared" si="204"/>
        <v>#DIV/0!</v>
      </c>
    </row>
    <row r="498" spans="1:30" x14ac:dyDescent="0.25">
      <c r="A498" s="403"/>
      <c r="B498" s="287"/>
      <c r="C498" s="22"/>
      <c r="D498" s="147"/>
      <c r="E498" s="22"/>
      <c r="F498" s="147">
        <f t="shared" si="184"/>
        <v>12400</v>
      </c>
      <c r="G498" s="288">
        <f t="shared" si="185"/>
        <v>9.1845138225806906</v>
      </c>
      <c r="H498" s="15">
        <f t="shared" si="186"/>
        <v>113887.97140000056</v>
      </c>
      <c r="I498" s="22">
        <f t="shared" si="187"/>
        <v>-113887.97140000056</v>
      </c>
      <c r="J498" s="289">
        <f t="shared" si="188"/>
        <v>-1</v>
      </c>
      <c r="K498" s="22">
        <f t="shared" si="189"/>
        <v>0</v>
      </c>
      <c r="L498" s="22">
        <f t="shared" si="190"/>
        <v>-5</v>
      </c>
      <c r="M498" s="22">
        <f t="shared" si="191"/>
        <v>5</v>
      </c>
      <c r="N498" s="22">
        <f t="shared" si="192"/>
        <v>0</v>
      </c>
      <c r="O498" s="22"/>
      <c r="P498" s="288">
        <f t="shared" si="193"/>
        <v>-9.1845138225806906</v>
      </c>
      <c r="Q498" s="22">
        <f t="shared" si="194"/>
        <v>-5</v>
      </c>
      <c r="R498" s="290"/>
      <c r="S498" s="290">
        <f t="shared" si="195"/>
        <v>-8624.8320000000731</v>
      </c>
      <c r="T498" s="290" t="e">
        <f t="shared" si="196"/>
        <v>#DIV/0!</v>
      </c>
      <c r="U498" s="290" t="e">
        <f t="shared" si="197"/>
        <v>#DIV/0!</v>
      </c>
      <c r="V498" s="22">
        <f t="shared" si="198"/>
        <v>105263.13940000049</v>
      </c>
      <c r="W498" s="288" t="e">
        <f t="shared" si="199"/>
        <v>#DIV/0!</v>
      </c>
      <c r="X498" s="32" t="e">
        <f t="shared" si="200"/>
        <v>#DIV/0!</v>
      </c>
      <c r="Y498" s="32" t="e">
        <f t="shared" si="201"/>
        <v>#DIV/0!</v>
      </c>
      <c r="Z498" s="38" t="e">
        <f t="shared" si="202"/>
        <v>#DIV/0!</v>
      </c>
      <c r="AA498" s="31">
        <f>SUM(L$2:L498)-SUM(AB$2:AB498)</f>
        <v>-113887.97140000056</v>
      </c>
      <c r="AB498" s="44"/>
      <c r="AC498" s="40" t="e">
        <f t="shared" si="203"/>
        <v>#DIV/0!</v>
      </c>
      <c r="AD498" s="40" t="e">
        <f t="shared" si="204"/>
        <v>#DIV/0!</v>
      </c>
    </row>
    <row r="499" spans="1:30" x14ac:dyDescent="0.25">
      <c r="A499" s="403"/>
      <c r="B499" s="287"/>
      <c r="C499" s="22"/>
      <c r="D499" s="147"/>
      <c r="E499" s="22"/>
      <c r="F499" s="147">
        <f t="shared" si="184"/>
        <v>12400</v>
      </c>
      <c r="G499" s="288">
        <f t="shared" si="185"/>
        <v>9.1849170483871418</v>
      </c>
      <c r="H499" s="15">
        <f t="shared" si="186"/>
        <v>113892.97140000056</v>
      </c>
      <c r="I499" s="22">
        <f t="shared" si="187"/>
        <v>-113892.97140000056</v>
      </c>
      <c r="J499" s="289">
        <f t="shared" si="188"/>
        <v>-1</v>
      </c>
      <c r="K499" s="22">
        <f t="shared" si="189"/>
        <v>0</v>
      </c>
      <c r="L499" s="22">
        <f t="shared" si="190"/>
        <v>-5</v>
      </c>
      <c r="M499" s="22">
        <f t="shared" si="191"/>
        <v>5</v>
      </c>
      <c r="N499" s="22">
        <f t="shared" si="192"/>
        <v>0</v>
      </c>
      <c r="O499" s="22"/>
      <c r="P499" s="288">
        <f t="shared" si="193"/>
        <v>-9.1849170483871418</v>
      </c>
      <c r="Q499" s="22">
        <f t="shared" si="194"/>
        <v>-5</v>
      </c>
      <c r="R499" s="290"/>
      <c r="S499" s="290">
        <f t="shared" si="195"/>
        <v>-8629.8320000000731</v>
      </c>
      <c r="T499" s="290" t="e">
        <f t="shared" si="196"/>
        <v>#DIV/0!</v>
      </c>
      <c r="U499" s="290" t="e">
        <f t="shared" si="197"/>
        <v>#DIV/0!</v>
      </c>
      <c r="V499" s="22">
        <f t="shared" si="198"/>
        <v>105263.13940000049</v>
      </c>
      <c r="W499" s="288" t="e">
        <f t="shared" si="199"/>
        <v>#DIV/0!</v>
      </c>
      <c r="X499" s="32" t="e">
        <f t="shared" si="200"/>
        <v>#DIV/0!</v>
      </c>
      <c r="Y499" s="32" t="e">
        <f t="shared" si="201"/>
        <v>#DIV/0!</v>
      </c>
      <c r="Z499" s="38" t="e">
        <f t="shared" si="202"/>
        <v>#DIV/0!</v>
      </c>
      <c r="AA499" s="31">
        <f>SUM(L$2:L499)-SUM(AB$2:AB499)</f>
        <v>-113892.97140000056</v>
      </c>
      <c r="AB499" s="44"/>
      <c r="AC499" s="40" t="e">
        <f t="shared" si="203"/>
        <v>#DIV/0!</v>
      </c>
      <c r="AD499" s="40" t="e">
        <f t="shared" si="204"/>
        <v>#DIV/0!</v>
      </c>
    </row>
    <row r="500" spans="1:30" x14ac:dyDescent="0.25">
      <c r="A500" s="403"/>
      <c r="B500" s="287"/>
      <c r="C500" s="22"/>
      <c r="D500" s="147"/>
      <c r="E500" s="22"/>
      <c r="F500" s="147">
        <f t="shared" si="184"/>
        <v>12400</v>
      </c>
      <c r="G500" s="288">
        <f t="shared" si="185"/>
        <v>9.1853202741935931</v>
      </c>
      <c r="H500" s="15">
        <f t="shared" si="186"/>
        <v>113897.97140000056</v>
      </c>
      <c r="I500" s="22">
        <f t="shared" si="187"/>
        <v>-113897.97140000056</v>
      </c>
      <c r="J500" s="289">
        <f t="shared" si="188"/>
        <v>-1</v>
      </c>
      <c r="K500" s="22">
        <f t="shared" si="189"/>
        <v>0</v>
      </c>
      <c r="L500" s="22">
        <f t="shared" si="190"/>
        <v>-5</v>
      </c>
      <c r="M500" s="22">
        <f t="shared" si="191"/>
        <v>5</v>
      </c>
      <c r="N500" s="22">
        <f t="shared" si="192"/>
        <v>0</v>
      </c>
      <c r="O500" s="22"/>
      <c r="P500" s="288">
        <f t="shared" si="193"/>
        <v>-9.1853202741935931</v>
      </c>
      <c r="Q500" s="22">
        <f t="shared" si="194"/>
        <v>-5</v>
      </c>
      <c r="R500" s="290"/>
      <c r="S500" s="290">
        <f t="shared" si="195"/>
        <v>-8634.8320000000731</v>
      </c>
      <c r="T500" s="290" t="e">
        <f t="shared" si="196"/>
        <v>#DIV/0!</v>
      </c>
      <c r="U500" s="290" t="e">
        <f t="shared" si="197"/>
        <v>#DIV/0!</v>
      </c>
      <c r="V500" s="22">
        <f t="shared" si="198"/>
        <v>105263.13940000049</v>
      </c>
      <c r="W500" s="288" t="e">
        <f t="shared" si="199"/>
        <v>#DIV/0!</v>
      </c>
      <c r="X500" s="32" t="e">
        <f t="shared" si="200"/>
        <v>#DIV/0!</v>
      </c>
      <c r="Y500" s="32" t="e">
        <f t="shared" si="201"/>
        <v>#DIV/0!</v>
      </c>
      <c r="Z500" s="38" t="e">
        <f t="shared" si="202"/>
        <v>#DIV/0!</v>
      </c>
      <c r="AA500" s="31">
        <f>SUM(L$2:L500)-SUM(AB$2:AB500)</f>
        <v>-113897.97140000056</v>
      </c>
      <c r="AB500" s="44"/>
      <c r="AC500" s="40" t="e">
        <f t="shared" si="203"/>
        <v>#DIV/0!</v>
      </c>
      <c r="AD500" s="40" t="e">
        <f t="shared" si="204"/>
        <v>#DIV/0!</v>
      </c>
    </row>
    <row r="501" spans="1:30" x14ac:dyDescent="0.25">
      <c r="A501" s="403"/>
      <c r="B501" s="287"/>
      <c r="C501" s="22"/>
      <c r="D501" s="147"/>
      <c r="E501" s="22"/>
      <c r="F501" s="147">
        <f t="shared" si="184"/>
        <v>12400</v>
      </c>
      <c r="G501" s="288">
        <f t="shared" si="185"/>
        <v>9.1857235000000461</v>
      </c>
      <c r="H501" s="15">
        <f t="shared" si="186"/>
        <v>113902.97140000056</v>
      </c>
      <c r="I501" s="22">
        <f t="shared" si="187"/>
        <v>-113902.97140000056</v>
      </c>
      <c r="J501" s="289">
        <f t="shared" si="188"/>
        <v>-1</v>
      </c>
      <c r="K501" s="22">
        <f t="shared" si="189"/>
        <v>0</v>
      </c>
      <c r="L501" s="22">
        <f t="shared" si="190"/>
        <v>-5</v>
      </c>
      <c r="M501" s="22">
        <f t="shared" si="191"/>
        <v>5</v>
      </c>
      <c r="N501" s="22">
        <f t="shared" si="192"/>
        <v>0</v>
      </c>
      <c r="O501" s="22"/>
      <c r="P501" s="288">
        <f t="shared" si="193"/>
        <v>-9.1857235000000461</v>
      </c>
      <c r="Q501" s="22">
        <f t="shared" si="194"/>
        <v>-5</v>
      </c>
      <c r="R501" s="290"/>
      <c r="S501" s="290">
        <f t="shared" si="195"/>
        <v>-8639.8320000000731</v>
      </c>
      <c r="T501" s="290" t="e">
        <f t="shared" si="196"/>
        <v>#DIV/0!</v>
      </c>
      <c r="U501" s="290" t="e">
        <f t="shared" si="197"/>
        <v>#DIV/0!</v>
      </c>
      <c r="V501" s="22">
        <f t="shared" si="198"/>
        <v>105263.13940000049</v>
      </c>
      <c r="W501" s="288" t="e">
        <f t="shared" si="199"/>
        <v>#DIV/0!</v>
      </c>
      <c r="X501" s="32" t="e">
        <f t="shared" si="200"/>
        <v>#DIV/0!</v>
      </c>
      <c r="Y501" s="32" t="e">
        <f t="shared" si="201"/>
        <v>#DIV/0!</v>
      </c>
      <c r="Z501" s="38" t="e">
        <f t="shared" si="202"/>
        <v>#DIV/0!</v>
      </c>
      <c r="AA501" s="31">
        <f>SUM(L$2:L501)-SUM(AB$2:AB501)</f>
        <v>-113902.97140000056</v>
      </c>
      <c r="AB501" s="44"/>
      <c r="AC501" s="40" t="e">
        <f t="shared" si="203"/>
        <v>#DIV/0!</v>
      </c>
      <c r="AD501" s="40" t="e">
        <f t="shared" si="204"/>
        <v>#DIV/0!</v>
      </c>
    </row>
    <row r="502" spans="1:30" x14ac:dyDescent="0.25">
      <c r="A502" s="403"/>
      <c r="B502" s="287"/>
      <c r="C502" s="22"/>
      <c r="D502" s="147"/>
      <c r="E502" s="22"/>
      <c r="F502" s="147">
        <f t="shared" si="184"/>
        <v>12400</v>
      </c>
      <c r="G502" s="288">
        <f t="shared" si="185"/>
        <v>9.1861267258064974</v>
      </c>
      <c r="H502" s="15">
        <f t="shared" si="186"/>
        <v>113907.97140000056</v>
      </c>
      <c r="I502" s="22">
        <f t="shared" si="187"/>
        <v>-113907.97140000056</v>
      </c>
      <c r="J502" s="289">
        <f t="shared" si="188"/>
        <v>-1</v>
      </c>
      <c r="K502" s="22">
        <f t="shared" si="189"/>
        <v>0</v>
      </c>
      <c r="L502" s="22">
        <f t="shared" si="190"/>
        <v>-5</v>
      </c>
      <c r="M502" s="22">
        <f t="shared" si="191"/>
        <v>5</v>
      </c>
      <c r="N502" s="22">
        <f t="shared" si="192"/>
        <v>0</v>
      </c>
      <c r="O502" s="22"/>
      <c r="P502" s="288">
        <f t="shared" si="193"/>
        <v>-9.1861267258064974</v>
      </c>
      <c r="Q502" s="22">
        <f t="shared" si="194"/>
        <v>-5</v>
      </c>
      <c r="R502" s="290"/>
      <c r="S502" s="290">
        <f t="shared" si="195"/>
        <v>-8644.8320000000731</v>
      </c>
      <c r="T502" s="290" t="e">
        <f t="shared" si="196"/>
        <v>#DIV/0!</v>
      </c>
      <c r="U502" s="290" t="e">
        <f t="shared" si="197"/>
        <v>#DIV/0!</v>
      </c>
      <c r="V502" s="22">
        <f t="shared" si="198"/>
        <v>105263.13940000049</v>
      </c>
      <c r="W502" s="288" t="e">
        <f t="shared" si="199"/>
        <v>#DIV/0!</v>
      </c>
      <c r="X502" s="32" t="e">
        <f t="shared" si="200"/>
        <v>#DIV/0!</v>
      </c>
      <c r="Y502" s="32" t="e">
        <f t="shared" si="201"/>
        <v>#DIV/0!</v>
      </c>
      <c r="Z502" s="38" t="e">
        <f t="shared" si="202"/>
        <v>#DIV/0!</v>
      </c>
      <c r="AA502" s="31">
        <f>SUM(L$2:L502)-SUM(AB$2:AB502)</f>
        <v>-113907.97140000056</v>
      </c>
      <c r="AB502" s="44"/>
      <c r="AC502" s="40" t="e">
        <f t="shared" si="203"/>
        <v>#DIV/0!</v>
      </c>
      <c r="AD502" s="40" t="e">
        <f t="shared" si="204"/>
        <v>#DIV/0!</v>
      </c>
    </row>
    <row r="503" spans="1:30" x14ac:dyDescent="0.25">
      <c r="A503" s="403"/>
      <c r="B503" s="287"/>
      <c r="C503" s="22"/>
      <c r="D503" s="147"/>
      <c r="E503" s="22"/>
      <c r="F503" s="147">
        <f t="shared" si="184"/>
        <v>12400</v>
      </c>
      <c r="G503" s="288">
        <f t="shared" si="185"/>
        <v>9.1865299516129486</v>
      </c>
      <c r="H503" s="15">
        <f t="shared" si="186"/>
        <v>113912.97140000056</v>
      </c>
      <c r="I503" s="22">
        <f t="shared" si="187"/>
        <v>-113912.97140000056</v>
      </c>
      <c r="J503" s="289">
        <f t="shared" si="188"/>
        <v>-1</v>
      </c>
      <c r="K503" s="22">
        <f t="shared" si="189"/>
        <v>0</v>
      </c>
      <c r="L503" s="22">
        <f t="shared" si="190"/>
        <v>-5</v>
      </c>
      <c r="M503" s="22">
        <f t="shared" si="191"/>
        <v>5</v>
      </c>
      <c r="N503" s="22">
        <f t="shared" si="192"/>
        <v>0</v>
      </c>
      <c r="O503" s="22"/>
      <c r="P503" s="288">
        <f t="shared" si="193"/>
        <v>-9.1865299516129486</v>
      </c>
      <c r="Q503" s="22">
        <f t="shared" si="194"/>
        <v>-5</v>
      </c>
      <c r="R503" s="290"/>
      <c r="S503" s="290">
        <f t="shared" si="195"/>
        <v>-8649.8320000000731</v>
      </c>
      <c r="T503" s="290" t="e">
        <f t="shared" si="196"/>
        <v>#DIV/0!</v>
      </c>
      <c r="U503" s="290" t="e">
        <f t="shared" si="197"/>
        <v>#DIV/0!</v>
      </c>
      <c r="V503" s="22">
        <f t="shared" si="198"/>
        <v>105263.13940000049</v>
      </c>
      <c r="W503" s="288" t="e">
        <f t="shared" si="199"/>
        <v>#DIV/0!</v>
      </c>
      <c r="X503" s="32" t="e">
        <f t="shared" si="200"/>
        <v>#DIV/0!</v>
      </c>
      <c r="Y503" s="32" t="e">
        <f t="shared" si="201"/>
        <v>#DIV/0!</v>
      </c>
      <c r="Z503" s="38" t="e">
        <f t="shared" si="202"/>
        <v>#DIV/0!</v>
      </c>
      <c r="AA503" s="31">
        <f>SUM(L$2:L503)-SUM(AB$2:AB503)</f>
        <v>-113912.97140000056</v>
      </c>
      <c r="AB503" s="44"/>
      <c r="AC503" s="40" t="e">
        <f t="shared" si="203"/>
        <v>#DIV/0!</v>
      </c>
      <c r="AD503" s="40" t="e">
        <f t="shared" si="204"/>
        <v>#DIV/0!</v>
      </c>
    </row>
    <row r="504" spans="1:30" x14ac:dyDescent="0.25">
      <c r="A504" s="403"/>
      <c r="B504" s="287"/>
      <c r="C504" s="22"/>
      <c r="D504" s="147"/>
      <c r="E504" s="22"/>
      <c r="F504" s="147">
        <f t="shared" si="184"/>
        <v>12400</v>
      </c>
      <c r="G504" s="288">
        <f t="shared" si="185"/>
        <v>9.1869331774193999</v>
      </c>
      <c r="H504" s="15">
        <f t="shared" si="186"/>
        <v>113917.97140000056</v>
      </c>
      <c r="I504" s="22">
        <f t="shared" si="187"/>
        <v>-113917.97140000056</v>
      </c>
      <c r="J504" s="289">
        <f t="shared" si="188"/>
        <v>-1</v>
      </c>
      <c r="K504" s="22">
        <f t="shared" si="189"/>
        <v>0</v>
      </c>
      <c r="L504" s="22">
        <f t="shared" si="190"/>
        <v>-5</v>
      </c>
      <c r="M504" s="22">
        <f t="shared" si="191"/>
        <v>5</v>
      </c>
      <c r="N504" s="22">
        <f t="shared" si="192"/>
        <v>0</v>
      </c>
      <c r="O504" s="22"/>
      <c r="P504" s="288">
        <f t="shared" si="193"/>
        <v>-9.1869331774193999</v>
      </c>
      <c r="Q504" s="22">
        <f t="shared" si="194"/>
        <v>-5</v>
      </c>
      <c r="R504" s="290"/>
      <c r="S504" s="290">
        <f t="shared" si="195"/>
        <v>-8654.8320000000731</v>
      </c>
      <c r="T504" s="290" t="e">
        <f t="shared" si="196"/>
        <v>#DIV/0!</v>
      </c>
      <c r="U504" s="290" t="e">
        <f t="shared" si="197"/>
        <v>#DIV/0!</v>
      </c>
      <c r="V504" s="22">
        <f t="shared" si="198"/>
        <v>105263.13940000049</v>
      </c>
      <c r="W504" s="288" t="e">
        <f t="shared" si="199"/>
        <v>#DIV/0!</v>
      </c>
      <c r="X504" s="32" t="e">
        <f t="shared" si="200"/>
        <v>#DIV/0!</v>
      </c>
      <c r="Y504" s="32" t="e">
        <f t="shared" si="201"/>
        <v>#DIV/0!</v>
      </c>
      <c r="Z504" s="38" t="e">
        <f t="shared" si="202"/>
        <v>#DIV/0!</v>
      </c>
      <c r="AA504" s="31">
        <f>SUM(L$2:L504)-SUM(AB$2:AB504)</f>
        <v>-113917.97140000056</v>
      </c>
      <c r="AB504" s="44"/>
      <c r="AC504" s="40" t="e">
        <f t="shared" si="203"/>
        <v>#DIV/0!</v>
      </c>
      <c r="AD504" s="40" t="e">
        <f t="shared" si="204"/>
        <v>#DIV/0!</v>
      </c>
    </row>
    <row r="505" spans="1:30" x14ac:dyDescent="0.25">
      <c r="A505" s="403"/>
      <c r="B505" s="287"/>
      <c r="C505" s="22"/>
      <c r="D505" s="147"/>
      <c r="E505" s="22"/>
      <c r="F505" s="147">
        <f t="shared" si="184"/>
        <v>12400</v>
      </c>
      <c r="G505" s="288">
        <f t="shared" si="185"/>
        <v>9.1873364032258511</v>
      </c>
      <c r="H505" s="15">
        <f t="shared" si="186"/>
        <v>113922.97140000056</v>
      </c>
      <c r="I505" s="22">
        <f t="shared" si="187"/>
        <v>-113922.97140000056</v>
      </c>
      <c r="J505" s="289">
        <f t="shared" si="188"/>
        <v>-1</v>
      </c>
      <c r="K505" s="22">
        <f t="shared" si="189"/>
        <v>0</v>
      </c>
      <c r="L505" s="22">
        <f t="shared" si="190"/>
        <v>-5</v>
      </c>
      <c r="M505" s="22">
        <f t="shared" si="191"/>
        <v>5</v>
      </c>
      <c r="N505" s="22">
        <f t="shared" si="192"/>
        <v>0</v>
      </c>
      <c r="O505" s="22"/>
      <c r="P505" s="288">
        <f t="shared" si="193"/>
        <v>-9.1873364032258511</v>
      </c>
      <c r="Q505" s="22">
        <f t="shared" si="194"/>
        <v>-5</v>
      </c>
      <c r="R505" s="290"/>
      <c r="S505" s="290">
        <f t="shared" si="195"/>
        <v>-8659.8320000000731</v>
      </c>
      <c r="T505" s="290" t="e">
        <f t="shared" si="196"/>
        <v>#DIV/0!</v>
      </c>
      <c r="U505" s="290" t="e">
        <f t="shared" si="197"/>
        <v>#DIV/0!</v>
      </c>
      <c r="V505" s="22">
        <f t="shared" si="198"/>
        <v>105263.13940000049</v>
      </c>
      <c r="W505" s="288" t="e">
        <f t="shared" si="199"/>
        <v>#DIV/0!</v>
      </c>
      <c r="X505" s="32" t="e">
        <f t="shared" si="200"/>
        <v>#DIV/0!</v>
      </c>
      <c r="Y505" s="32" t="e">
        <f t="shared" si="201"/>
        <v>#DIV/0!</v>
      </c>
      <c r="Z505" s="38" t="e">
        <f t="shared" si="202"/>
        <v>#DIV/0!</v>
      </c>
      <c r="AA505" s="31">
        <f>SUM(L$2:L505)-SUM(AB$2:AB505)</f>
        <v>-113922.97140000056</v>
      </c>
      <c r="AB505" s="44"/>
      <c r="AC505" s="40" t="e">
        <f t="shared" si="203"/>
        <v>#DIV/0!</v>
      </c>
      <c r="AD505" s="40" t="e">
        <f t="shared" si="204"/>
        <v>#DIV/0!</v>
      </c>
    </row>
    <row r="506" spans="1:30" x14ac:dyDescent="0.25">
      <c r="A506" s="403"/>
      <c r="B506" s="287"/>
      <c r="C506" s="22"/>
      <c r="D506" s="147"/>
      <c r="E506" s="22"/>
      <c r="F506" s="147">
        <f t="shared" si="184"/>
        <v>12400</v>
      </c>
      <c r="G506" s="288">
        <f t="shared" si="185"/>
        <v>9.1877396290323041</v>
      </c>
      <c r="H506" s="15">
        <f t="shared" si="186"/>
        <v>113927.97140000056</v>
      </c>
      <c r="I506" s="22">
        <f t="shared" si="187"/>
        <v>-113927.97140000056</v>
      </c>
      <c r="J506" s="289">
        <f t="shared" si="188"/>
        <v>-1</v>
      </c>
      <c r="K506" s="22">
        <f t="shared" si="189"/>
        <v>0</v>
      </c>
      <c r="L506" s="22">
        <f t="shared" si="190"/>
        <v>-5</v>
      </c>
      <c r="M506" s="22">
        <f t="shared" si="191"/>
        <v>5</v>
      </c>
      <c r="N506" s="22">
        <f t="shared" si="192"/>
        <v>0</v>
      </c>
      <c r="O506" s="22"/>
      <c r="P506" s="288">
        <f t="shared" si="193"/>
        <v>-9.1877396290323041</v>
      </c>
      <c r="Q506" s="22">
        <f t="shared" si="194"/>
        <v>-5</v>
      </c>
      <c r="R506" s="290"/>
      <c r="S506" s="290">
        <f t="shared" si="195"/>
        <v>-8664.8320000000731</v>
      </c>
      <c r="T506" s="290" t="e">
        <f t="shared" si="196"/>
        <v>#DIV/0!</v>
      </c>
      <c r="U506" s="290" t="e">
        <f t="shared" si="197"/>
        <v>#DIV/0!</v>
      </c>
      <c r="V506" s="22">
        <f t="shared" si="198"/>
        <v>105263.13940000049</v>
      </c>
      <c r="W506" s="288" t="e">
        <f t="shared" si="199"/>
        <v>#DIV/0!</v>
      </c>
      <c r="X506" s="32" t="e">
        <f t="shared" si="200"/>
        <v>#DIV/0!</v>
      </c>
      <c r="Y506" s="32" t="e">
        <f t="shared" si="201"/>
        <v>#DIV/0!</v>
      </c>
      <c r="Z506" s="38" t="e">
        <f t="shared" si="202"/>
        <v>#DIV/0!</v>
      </c>
      <c r="AA506" s="31">
        <f>SUM(L$2:L506)-SUM(AB$2:AB506)</f>
        <v>-113927.97140000056</v>
      </c>
      <c r="AB506" s="44"/>
      <c r="AC506" s="40" t="e">
        <f t="shared" si="203"/>
        <v>#DIV/0!</v>
      </c>
      <c r="AD506" s="40" t="e">
        <f t="shared" si="204"/>
        <v>#DIV/0!</v>
      </c>
    </row>
    <row r="507" spans="1:30" x14ac:dyDescent="0.25">
      <c r="A507" s="403"/>
      <c r="B507" s="287"/>
      <c r="C507" s="22"/>
      <c r="D507" s="147"/>
      <c r="E507" s="22"/>
      <c r="F507" s="147">
        <f t="shared" si="184"/>
        <v>12400</v>
      </c>
      <c r="G507" s="288">
        <f t="shared" si="185"/>
        <v>9.1881428548387554</v>
      </c>
      <c r="H507" s="15">
        <f t="shared" si="186"/>
        <v>113932.97140000056</v>
      </c>
      <c r="I507" s="22">
        <f t="shared" si="187"/>
        <v>-113932.97140000056</v>
      </c>
      <c r="J507" s="289">
        <f t="shared" si="188"/>
        <v>-1</v>
      </c>
      <c r="K507" s="22">
        <f t="shared" si="189"/>
        <v>0</v>
      </c>
      <c r="L507" s="22">
        <f t="shared" si="190"/>
        <v>-5</v>
      </c>
      <c r="M507" s="22">
        <f t="shared" si="191"/>
        <v>5</v>
      </c>
      <c r="N507" s="22">
        <f t="shared" si="192"/>
        <v>0</v>
      </c>
      <c r="O507" s="22"/>
      <c r="P507" s="288">
        <f t="shared" si="193"/>
        <v>-9.1881428548387554</v>
      </c>
      <c r="Q507" s="22">
        <f t="shared" si="194"/>
        <v>-5</v>
      </c>
      <c r="R507" s="290"/>
      <c r="S507" s="290">
        <f t="shared" si="195"/>
        <v>-8669.8320000000731</v>
      </c>
      <c r="T507" s="290" t="e">
        <f t="shared" si="196"/>
        <v>#DIV/0!</v>
      </c>
      <c r="U507" s="290" t="e">
        <f t="shared" si="197"/>
        <v>#DIV/0!</v>
      </c>
      <c r="V507" s="22">
        <f t="shared" si="198"/>
        <v>105263.13940000049</v>
      </c>
      <c r="W507" s="288" t="e">
        <f t="shared" si="199"/>
        <v>#DIV/0!</v>
      </c>
      <c r="X507" s="32" t="e">
        <f t="shared" si="200"/>
        <v>#DIV/0!</v>
      </c>
      <c r="Y507" s="32" t="e">
        <f t="shared" si="201"/>
        <v>#DIV/0!</v>
      </c>
      <c r="Z507" s="38" t="e">
        <f t="shared" si="202"/>
        <v>#DIV/0!</v>
      </c>
      <c r="AA507" s="31">
        <f>SUM(L$2:L507)-SUM(AB$2:AB507)</f>
        <v>-113932.97140000056</v>
      </c>
      <c r="AB507" s="44"/>
      <c r="AC507" s="40" t="e">
        <f t="shared" si="203"/>
        <v>#DIV/0!</v>
      </c>
      <c r="AD507" s="40" t="e">
        <f t="shared" si="204"/>
        <v>#DIV/0!</v>
      </c>
    </row>
    <row r="508" spans="1:30" x14ac:dyDescent="0.25">
      <c r="A508" s="403"/>
      <c r="B508" s="287"/>
      <c r="C508" s="22"/>
      <c r="D508" s="147"/>
      <c r="E508" s="22"/>
      <c r="F508" s="147">
        <f t="shared" si="184"/>
        <v>12400</v>
      </c>
      <c r="G508" s="288">
        <f t="shared" si="185"/>
        <v>9.1885460806452066</v>
      </c>
      <c r="H508" s="15">
        <f t="shared" si="186"/>
        <v>113937.97140000056</v>
      </c>
      <c r="I508" s="22">
        <f t="shared" si="187"/>
        <v>-113937.97140000056</v>
      </c>
      <c r="J508" s="289">
        <f t="shared" si="188"/>
        <v>-1</v>
      </c>
      <c r="K508" s="22">
        <f t="shared" si="189"/>
        <v>0</v>
      </c>
      <c r="L508" s="22">
        <f t="shared" si="190"/>
        <v>-5</v>
      </c>
      <c r="M508" s="22">
        <f t="shared" si="191"/>
        <v>5</v>
      </c>
      <c r="N508" s="22">
        <f t="shared" si="192"/>
        <v>0</v>
      </c>
      <c r="O508" s="22"/>
      <c r="P508" s="288">
        <f t="shared" si="193"/>
        <v>-9.1885460806452066</v>
      </c>
      <c r="Q508" s="22">
        <f t="shared" si="194"/>
        <v>-5</v>
      </c>
      <c r="R508" s="290"/>
      <c r="S508" s="290">
        <f t="shared" si="195"/>
        <v>-8674.8320000000731</v>
      </c>
      <c r="T508" s="290" t="e">
        <f t="shared" si="196"/>
        <v>#DIV/0!</v>
      </c>
      <c r="U508" s="290" t="e">
        <f t="shared" si="197"/>
        <v>#DIV/0!</v>
      </c>
      <c r="V508" s="22">
        <f t="shared" si="198"/>
        <v>105263.13940000049</v>
      </c>
      <c r="W508" s="288" t="e">
        <f t="shared" si="199"/>
        <v>#DIV/0!</v>
      </c>
      <c r="X508" s="32" t="e">
        <f t="shared" si="200"/>
        <v>#DIV/0!</v>
      </c>
      <c r="Y508" s="32" t="e">
        <f t="shared" si="201"/>
        <v>#DIV/0!</v>
      </c>
      <c r="Z508" s="38" t="e">
        <f t="shared" si="202"/>
        <v>#DIV/0!</v>
      </c>
      <c r="AA508" s="31">
        <f>SUM(L$2:L508)-SUM(AB$2:AB508)</f>
        <v>-113937.97140000056</v>
      </c>
      <c r="AB508" s="44"/>
      <c r="AC508" s="40" t="e">
        <f t="shared" si="203"/>
        <v>#DIV/0!</v>
      </c>
      <c r="AD508" s="40" t="e">
        <f t="shared" si="204"/>
        <v>#DIV/0!</v>
      </c>
    </row>
    <row r="509" spans="1:30" x14ac:dyDescent="0.25">
      <c r="A509" s="403"/>
      <c r="B509" s="287"/>
      <c r="C509" s="22"/>
      <c r="D509" s="147"/>
      <c r="E509" s="22"/>
      <c r="F509" s="147">
        <f t="shared" si="184"/>
        <v>12400</v>
      </c>
      <c r="G509" s="288">
        <f t="shared" si="185"/>
        <v>9.1889493064516579</v>
      </c>
      <c r="H509" s="15">
        <f t="shared" si="186"/>
        <v>113942.97140000056</v>
      </c>
      <c r="I509" s="22">
        <f t="shared" si="187"/>
        <v>-113942.97140000056</v>
      </c>
      <c r="J509" s="289">
        <f t="shared" si="188"/>
        <v>-1</v>
      </c>
      <c r="K509" s="22">
        <f t="shared" si="189"/>
        <v>0</v>
      </c>
      <c r="L509" s="22">
        <f t="shared" si="190"/>
        <v>-5</v>
      </c>
      <c r="M509" s="22">
        <f t="shared" si="191"/>
        <v>5</v>
      </c>
      <c r="N509" s="22">
        <f t="shared" si="192"/>
        <v>0</v>
      </c>
      <c r="O509" s="22"/>
      <c r="P509" s="288">
        <f t="shared" si="193"/>
        <v>-9.1889493064516579</v>
      </c>
      <c r="Q509" s="22">
        <f t="shared" si="194"/>
        <v>-5</v>
      </c>
      <c r="R509" s="290"/>
      <c r="S509" s="290">
        <f t="shared" si="195"/>
        <v>-8679.8320000000731</v>
      </c>
      <c r="T509" s="290" t="e">
        <f t="shared" si="196"/>
        <v>#DIV/0!</v>
      </c>
      <c r="U509" s="290" t="e">
        <f t="shared" si="197"/>
        <v>#DIV/0!</v>
      </c>
      <c r="V509" s="22">
        <f t="shared" si="198"/>
        <v>105263.13940000049</v>
      </c>
      <c r="W509" s="288" t="e">
        <f t="shared" si="199"/>
        <v>#DIV/0!</v>
      </c>
      <c r="X509" s="32" t="e">
        <f t="shared" si="200"/>
        <v>#DIV/0!</v>
      </c>
      <c r="Y509" s="32" t="e">
        <f t="shared" si="201"/>
        <v>#DIV/0!</v>
      </c>
      <c r="Z509" s="38" t="e">
        <f t="shared" si="202"/>
        <v>#DIV/0!</v>
      </c>
      <c r="AA509" s="31">
        <f>SUM(L$2:L509)-SUM(AB$2:AB509)</f>
        <v>-113942.97140000056</v>
      </c>
      <c r="AB509" s="44"/>
      <c r="AC509" s="40" t="e">
        <f t="shared" si="203"/>
        <v>#DIV/0!</v>
      </c>
      <c r="AD509" s="40" t="e">
        <f t="shared" si="204"/>
        <v>#DIV/0!</v>
      </c>
    </row>
    <row r="510" spans="1:30" x14ac:dyDescent="0.25">
      <c r="A510" s="403"/>
      <c r="B510" s="287"/>
      <c r="C510" s="22"/>
      <c r="D510" s="147"/>
      <c r="E510" s="22"/>
      <c r="F510" s="147">
        <f t="shared" si="184"/>
        <v>12400</v>
      </c>
      <c r="G510" s="288">
        <f t="shared" si="185"/>
        <v>9.1893525322581091</v>
      </c>
      <c r="H510" s="15">
        <f t="shared" si="186"/>
        <v>113947.97140000056</v>
      </c>
      <c r="I510" s="22">
        <f t="shared" si="187"/>
        <v>-113947.97140000056</v>
      </c>
      <c r="J510" s="289">
        <f t="shared" si="188"/>
        <v>-1</v>
      </c>
      <c r="K510" s="22">
        <f t="shared" si="189"/>
        <v>0</v>
      </c>
      <c r="L510" s="22">
        <f t="shared" si="190"/>
        <v>-5</v>
      </c>
      <c r="M510" s="22">
        <f t="shared" si="191"/>
        <v>5</v>
      </c>
      <c r="N510" s="22">
        <f t="shared" si="192"/>
        <v>0</v>
      </c>
      <c r="O510" s="22"/>
      <c r="P510" s="288">
        <f t="shared" si="193"/>
        <v>-9.1893525322581091</v>
      </c>
      <c r="Q510" s="22">
        <f t="shared" si="194"/>
        <v>-5</v>
      </c>
      <c r="R510" s="290"/>
      <c r="S510" s="290">
        <f t="shared" si="195"/>
        <v>-8684.8320000000731</v>
      </c>
      <c r="T510" s="290" t="e">
        <f t="shared" si="196"/>
        <v>#DIV/0!</v>
      </c>
      <c r="U510" s="290" t="e">
        <f t="shared" si="197"/>
        <v>#DIV/0!</v>
      </c>
      <c r="V510" s="22">
        <f t="shared" si="198"/>
        <v>105263.13940000049</v>
      </c>
      <c r="W510" s="288" t="e">
        <f t="shared" si="199"/>
        <v>#DIV/0!</v>
      </c>
      <c r="X510" s="32" t="e">
        <f t="shared" si="200"/>
        <v>#DIV/0!</v>
      </c>
      <c r="Y510" s="32" t="e">
        <f t="shared" si="201"/>
        <v>#DIV/0!</v>
      </c>
      <c r="Z510" s="38" t="e">
        <f t="shared" si="202"/>
        <v>#DIV/0!</v>
      </c>
      <c r="AA510" s="31">
        <f>SUM(L$2:L510)-SUM(AB$2:AB510)</f>
        <v>-113947.97140000056</v>
      </c>
      <c r="AB510" s="44"/>
      <c r="AC510" s="40" t="e">
        <f t="shared" si="203"/>
        <v>#DIV/0!</v>
      </c>
      <c r="AD510" s="40" t="e">
        <f t="shared" si="204"/>
        <v>#DIV/0!</v>
      </c>
    </row>
    <row r="511" spans="1:30" x14ac:dyDescent="0.25">
      <c r="A511" s="403"/>
      <c r="B511" s="287"/>
      <c r="C511" s="22"/>
      <c r="D511" s="147"/>
      <c r="E511" s="22"/>
      <c r="F511" s="147">
        <f t="shared" si="184"/>
        <v>12400</v>
      </c>
      <c r="G511" s="288">
        <f t="shared" si="185"/>
        <v>9.1897557580645621</v>
      </c>
      <c r="H511" s="15">
        <f t="shared" si="186"/>
        <v>113952.97140000056</v>
      </c>
      <c r="I511" s="22">
        <f t="shared" si="187"/>
        <v>-113952.97140000056</v>
      </c>
      <c r="J511" s="289">
        <f t="shared" si="188"/>
        <v>-1</v>
      </c>
      <c r="K511" s="22">
        <f t="shared" si="189"/>
        <v>0</v>
      </c>
      <c r="L511" s="22">
        <f t="shared" si="190"/>
        <v>-5</v>
      </c>
      <c r="M511" s="22">
        <f t="shared" si="191"/>
        <v>5</v>
      </c>
      <c r="N511" s="22">
        <f t="shared" si="192"/>
        <v>0</v>
      </c>
      <c r="O511" s="22"/>
      <c r="P511" s="288">
        <f t="shared" si="193"/>
        <v>-9.1897557580645621</v>
      </c>
      <c r="Q511" s="22">
        <f t="shared" si="194"/>
        <v>-5</v>
      </c>
      <c r="R511" s="290"/>
      <c r="S511" s="290">
        <f t="shared" si="195"/>
        <v>-8689.8320000000731</v>
      </c>
      <c r="T511" s="290" t="e">
        <f t="shared" si="196"/>
        <v>#DIV/0!</v>
      </c>
      <c r="U511" s="290" t="e">
        <f t="shared" si="197"/>
        <v>#DIV/0!</v>
      </c>
      <c r="V511" s="22">
        <f t="shared" si="198"/>
        <v>105263.13940000049</v>
      </c>
      <c r="W511" s="288" t="e">
        <f t="shared" si="199"/>
        <v>#DIV/0!</v>
      </c>
      <c r="X511" s="32" t="e">
        <f t="shared" si="200"/>
        <v>#DIV/0!</v>
      </c>
      <c r="Y511" s="32" t="e">
        <f t="shared" si="201"/>
        <v>#DIV/0!</v>
      </c>
      <c r="Z511" s="38" t="e">
        <f t="shared" si="202"/>
        <v>#DIV/0!</v>
      </c>
      <c r="AA511" s="31">
        <f>SUM(L$2:L511)-SUM(AB$2:AB511)</f>
        <v>-113952.97140000056</v>
      </c>
      <c r="AB511" s="44"/>
      <c r="AC511" s="40" t="e">
        <f t="shared" si="203"/>
        <v>#DIV/0!</v>
      </c>
      <c r="AD511" s="40" t="e">
        <f t="shared" si="204"/>
        <v>#DIV/0!</v>
      </c>
    </row>
    <row r="512" spans="1:30" x14ac:dyDescent="0.25">
      <c r="A512" s="403"/>
      <c r="B512" s="287"/>
      <c r="C512" s="22"/>
      <c r="D512" s="147"/>
      <c r="E512" s="22"/>
      <c r="F512" s="147">
        <f t="shared" si="184"/>
        <v>12400</v>
      </c>
      <c r="G512" s="288">
        <f t="shared" si="185"/>
        <v>9.1901589838710134</v>
      </c>
      <c r="H512" s="15">
        <f t="shared" si="186"/>
        <v>113957.97140000056</v>
      </c>
      <c r="I512" s="22">
        <f t="shared" si="187"/>
        <v>-113957.97140000056</v>
      </c>
      <c r="J512" s="289">
        <f t="shared" si="188"/>
        <v>-1</v>
      </c>
      <c r="K512" s="22">
        <f t="shared" si="189"/>
        <v>0</v>
      </c>
      <c r="L512" s="22">
        <f t="shared" si="190"/>
        <v>-5</v>
      </c>
      <c r="M512" s="22">
        <f t="shared" si="191"/>
        <v>5</v>
      </c>
      <c r="N512" s="22">
        <f t="shared" si="192"/>
        <v>0</v>
      </c>
      <c r="O512" s="22"/>
      <c r="P512" s="288">
        <f t="shared" si="193"/>
        <v>-9.1901589838710134</v>
      </c>
      <c r="Q512" s="22">
        <f t="shared" si="194"/>
        <v>-5</v>
      </c>
      <c r="R512" s="290"/>
      <c r="S512" s="290">
        <f t="shared" si="195"/>
        <v>-8694.8320000000731</v>
      </c>
      <c r="T512" s="290" t="e">
        <f t="shared" si="196"/>
        <v>#DIV/0!</v>
      </c>
      <c r="U512" s="290" t="e">
        <f t="shared" si="197"/>
        <v>#DIV/0!</v>
      </c>
      <c r="V512" s="22">
        <f t="shared" si="198"/>
        <v>105263.13940000049</v>
      </c>
      <c r="W512" s="288" t="e">
        <f t="shared" si="199"/>
        <v>#DIV/0!</v>
      </c>
      <c r="X512" s="32" t="e">
        <f t="shared" si="200"/>
        <v>#DIV/0!</v>
      </c>
      <c r="Y512" s="32" t="e">
        <f t="shared" si="201"/>
        <v>#DIV/0!</v>
      </c>
      <c r="Z512" s="38" t="e">
        <f t="shared" si="202"/>
        <v>#DIV/0!</v>
      </c>
      <c r="AA512" s="31">
        <f>SUM(L$2:L512)-SUM(AB$2:AB512)</f>
        <v>-113957.97140000056</v>
      </c>
      <c r="AB512" s="44"/>
      <c r="AC512" s="40" t="e">
        <f t="shared" si="203"/>
        <v>#DIV/0!</v>
      </c>
      <c r="AD512" s="40" t="e">
        <f t="shared" si="204"/>
        <v>#DIV/0!</v>
      </c>
    </row>
    <row r="513" spans="1:30" x14ac:dyDescent="0.25">
      <c r="A513" s="403"/>
      <c r="B513" s="287"/>
      <c r="C513" s="22"/>
      <c r="D513" s="147"/>
      <c r="E513" s="22"/>
      <c r="F513" s="147">
        <f t="shared" si="184"/>
        <v>12400</v>
      </c>
      <c r="G513" s="288">
        <f t="shared" si="185"/>
        <v>9.1905622096774646</v>
      </c>
      <c r="H513" s="15">
        <f t="shared" si="186"/>
        <v>113962.97140000056</v>
      </c>
      <c r="I513" s="22">
        <f t="shared" si="187"/>
        <v>-113962.97140000056</v>
      </c>
      <c r="J513" s="289">
        <f t="shared" si="188"/>
        <v>-1</v>
      </c>
      <c r="K513" s="22">
        <f t="shared" si="189"/>
        <v>0</v>
      </c>
      <c r="L513" s="22">
        <f t="shared" si="190"/>
        <v>-5</v>
      </c>
      <c r="M513" s="22">
        <f t="shared" si="191"/>
        <v>5</v>
      </c>
      <c r="N513" s="22">
        <f t="shared" si="192"/>
        <v>0</v>
      </c>
      <c r="O513" s="22"/>
      <c r="P513" s="288">
        <f t="shared" si="193"/>
        <v>-9.1905622096774646</v>
      </c>
      <c r="Q513" s="22">
        <f t="shared" si="194"/>
        <v>-5</v>
      </c>
      <c r="R513" s="290"/>
      <c r="S513" s="290">
        <f t="shared" si="195"/>
        <v>-8699.8320000000731</v>
      </c>
      <c r="T513" s="290" t="e">
        <f t="shared" si="196"/>
        <v>#DIV/0!</v>
      </c>
      <c r="U513" s="290" t="e">
        <f t="shared" si="197"/>
        <v>#DIV/0!</v>
      </c>
      <c r="V513" s="22">
        <f t="shared" si="198"/>
        <v>105263.13940000049</v>
      </c>
      <c r="W513" s="288" t="e">
        <f t="shared" si="199"/>
        <v>#DIV/0!</v>
      </c>
      <c r="X513" s="32" t="e">
        <f t="shared" si="200"/>
        <v>#DIV/0!</v>
      </c>
      <c r="Y513" s="32" t="e">
        <f t="shared" si="201"/>
        <v>#DIV/0!</v>
      </c>
      <c r="Z513" s="38" t="e">
        <f t="shared" si="202"/>
        <v>#DIV/0!</v>
      </c>
      <c r="AA513" s="31">
        <f>SUM(L$2:L513)-SUM(AB$2:AB513)</f>
        <v>-113962.97140000056</v>
      </c>
      <c r="AB513" s="44"/>
      <c r="AC513" s="40" t="e">
        <f t="shared" si="203"/>
        <v>#DIV/0!</v>
      </c>
      <c r="AD513" s="40" t="e">
        <f t="shared" si="204"/>
        <v>#DIV/0!</v>
      </c>
    </row>
    <row r="514" spans="1:30" x14ac:dyDescent="0.25">
      <c r="A514" s="403"/>
      <c r="B514" s="287"/>
      <c r="C514" s="22"/>
      <c r="D514" s="147"/>
      <c r="E514" s="22"/>
      <c r="F514" s="147">
        <f t="shared" si="184"/>
        <v>12400</v>
      </c>
      <c r="G514" s="288">
        <f t="shared" si="185"/>
        <v>9.1909654354839159</v>
      </c>
      <c r="H514" s="15">
        <f t="shared" si="186"/>
        <v>113967.97140000056</v>
      </c>
      <c r="I514" s="22">
        <f t="shared" si="187"/>
        <v>-113967.97140000056</v>
      </c>
      <c r="J514" s="289">
        <f t="shared" si="188"/>
        <v>-1</v>
      </c>
      <c r="K514" s="22">
        <f t="shared" si="189"/>
        <v>0</v>
      </c>
      <c r="L514" s="22">
        <f t="shared" si="190"/>
        <v>-5</v>
      </c>
      <c r="M514" s="22">
        <f t="shared" si="191"/>
        <v>5</v>
      </c>
      <c r="N514" s="22">
        <f t="shared" si="192"/>
        <v>0</v>
      </c>
      <c r="O514" s="22"/>
      <c r="P514" s="288">
        <f t="shared" si="193"/>
        <v>-9.1909654354839159</v>
      </c>
      <c r="Q514" s="22">
        <f t="shared" si="194"/>
        <v>-5</v>
      </c>
      <c r="R514" s="290"/>
      <c r="S514" s="290">
        <f t="shared" si="195"/>
        <v>-8704.8320000000731</v>
      </c>
      <c r="T514" s="290" t="e">
        <f t="shared" si="196"/>
        <v>#DIV/0!</v>
      </c>
      <c r="U514" s="290" t="e">
        <f t="shared" si="197"/>
        <v>#DIV/0!</v>
      </c>
      <c r="V514" s="22">
        <f t="shared" si="198"/>
        <v>105263.13940000049</v>
      </c>
      <c r="W514" s="288" t="e">
        <f t="shared" si="199"/>
        <v>#DIV/0!</v>
      </c>
      <c r="X514" s="32" t="e">
        <f t="shared" si="200"/>
        <v>#DIV/0!</v>
      </c>
      <c r="Y514" s="32" t="e">
        <f t="shared" si="201"/>
        <v>#DIV/0!</v>
      </c>
      <c r="Z514" s="38" t="e">
        <f t="shared" si="202"/>
        <v>#DIV/0!</v>
      </c>
      <c r="AA514" s="31">
        <f>SUM(L$2:L514)-SUM(AB$2:AB514)</f>
        <v>-113967.97140000056</v>
      </c>
      <c r="AB514" s="44"/>
      <c r="AC514" s="40" t="e">
        <f t="shared" si="203"/>
        <v>#DIV/0!</v>
      </c>
      <c r="AD514" s="40" t="e">
        <f t="shared" si="204"/>
        <v>#DIV/0!</v>
      </c>
    </row>
    <row r="515" spans="1:30" x14ac:dyDescent="0.25">
      <c r="A515" s="403"/>
      <c r="B515" s="287"/>
      <c r="C515" s="22"/>
      <c r="D515" s="147"/>
      <c r="E515" s="22"/>
      <c r="F515" s="147">
        <f t="shared" si="184"/>
        <v>12400</v>
      </c>
      <c r="G515" s="288">
        <f t="shared" si="185"/>
        <v>9.1913686612903671</v>
      </c>
      <c r="H515" s="15">
        <f t="shared" si="186"/>
        <v>113972.97140000056</v>
      </c>
      <c r="I515" s="22">
        <f t="shared" si="187"/>
        <v>-113972.97140000056</v>
      </c>
      <c r="J515" s="289">
        <f t="shared" si="188"/>
        <v>-1</v>
      </c>
      <c r="K515" s="22">
        <f t="shared" si="189"/>
        <v>0</v>
      </c>
      <c r="L515" s="22">
        <f t="shared" si="190"/>
        <v>-5</v>
      </c>
      <c r="M515" s="22">
        <f t="shared" si="191"/>
        <v>5</v>
      </c>
      <c r="N515" s="22">
        <f t="shared" si="192"/>
        <v>0</v>
      </c>
      <c r="O515" s="22"/>
      <c r="P515" s="288">
        <f t="shared" si="193"/>
        <v>-9.1913686612903671</v>
      </c>
      <c r="Q515" s="22">
        <f t="shared" si="194"/>
        <v>-5</v>
      </c>
      <c r="R515" s="290"/>
      <c r="S515" s="290">
        <f t="shared" si="195"/>
        <v>-8709.8320000000731</v>
      </c>
      <c r="T515" s="290" t="e">
        <f t="shared" si="196"/>
        <v>#DIV/0!</v>
      </c>
      <c r="U515" s="290" t="e">
        <f t="shared" si="197"/>
        <v>#DIV/0!</v>
      </c>
      <c r="V515" s="22">
        <f t="shared" si="198"/>
        <v>105263.13940000049</v>
      </c>
      <c r="W515" s="288" t="e">
        <f t="shared" si="199"/>
        <v>#DIV/0!</v>
      </c>
      <c r="X515" s="32" t="e">
        <f t="shared" si="200"/>
        <v>#DIV/0!</v>
      </c>
      <c r="Y515" s="32" t="e">
        <f t="shared" si="201"/>
        <v>#DIV/0!</v>
      </c>
      <c r="Z515" s="38" t="e">
        <f t="shared" si="202"/>
        <v>#DIV/0!</v>
      </c>
      <c r="AA515" s="31">
        <f>SUM(L$2:L515)-SUM(AB$2:AB515)</f>
        <v>-113972.97140000056</v>
      </c>
      <c r="AB515" s="44"/>
      <c r="AC515" s="40" t="e">
        <f t="shared" si="203"/>
        <v>#DIV/0!</v>
      </c>
      <c r="AD515" s="40" t="e">
        <f t="shared" si="204"/>
        <v>#DIV/0!</v>
      </c>
    </row>
    <row r="516" spans="1:30" x14ac:dyDescent="0.25">
      <c r="A516" s="403"/>
      <c r="B516" s="287"/>
      <c r="C516" s="22"/>
      <c r="D516" s="147"/>
      <c r="E516" s="22"/>
      <c r="F516" s="147">
        <f t="shared" si="184"/>
        <v>12400</v>
      </c>
      <c r="G516" s="288">
        <f t="shared" si="185"/>
        <v>9.1917718870968201</v>
      </c>
      <c r="H516" s="15">
        <f t="shared" si="186"/>
        <v>113977.97140000056</v>
      </c>
      <c r="I516" s="22">
        <f t="shared" si="187"/>
        <v>-113977.97140000056</v>
      </c>
      <c r="J516" s="289">
        <f t="shared" si="188"/>
        <v>-1</v>
      </c>
      <c r="K516" s="22">
        <f t="shared" si="189"/>
        <v>0</v>
      </c>
      <c r="L516" s="22">
        <f t="shared" si="190"/>
        <v>-5</v>
      </c>
      <c r="M516" s="22">
        <f t="shared" si="191"/>
        <v>5</v>
      </c>
      <c r="N516" s="22">
        <f t="shared" si="192"/>
        <v>0</v>
      </c>
      <c r="O516" s="22"/>
      <c r="P516" s="288">
        <f t="shared" si="193"/>
        <v>-9.1917718870968201</v>
      </c>
      <c r="Q516" s="22">
        <f t="shared" si="194"/>
        <v>-5</v>
      </c>
      <c r="R516" s="290"/>
      <c r="S516" s="290">
        <f t="shared" si="195"/>
        <v>-8714.8320000000731</v>
      </c>
      <c r="T516" s="290" t="e">
        <f t="shared" si="196"/>
        <v>#DIV/0!</v>
      </c>
      <c r="U516" s="290" t="e">
        <f t="shared" si="197"/>
        <v>#DIV/0!</v>
      </c>
      <c r="V516" s="22">
        <f t="shared" si="198"/>
        <v>105263.13940000049</v>
      </c>
      <c r="W516" s="288" t="e">
        <f t="shared" si="199"/>
        <v>#DIV/0!</v>
      </c>
      <c r="X516" s="32" t="e">
        <f t="shared" si="200"/>
        <v>#DIV/0!</v>
      </c>
      <c r="Y516" s="32" t="e">
        <f t="shared" si="201"/>
        <v>#DIV/0!</v>
      </c>
      <c r="Z516" s="38" t="e">
        <f t="shared" si="202"/>
        <v>#DIV/0!</v>
      </c>
      <c r="AA516" s="31">
        <f>SUM(L$2:L516)-SUM(AB$2:AB516)</f>
        <v>-113977.97140000056</v>
      </c>
      <c r="AB516" s="44"/>
      <c r="AC516" s="40" t="e">
        <f t="shared" si="203"/>
        <v>#DIV/0!</v>
      </c>
      <c r="AD516" s="40" t="e">
        <f t="shared" si="204"/>
        <v>#DIV/0!</v>
      </c>
    </row>
    <row r="517" spans="1:30" x14ac:dyDescent="0.25">
      <c r="A517" s="403"/>
      <c r="B517" s="287"/>
      <c r="C517" s="22"/>
      <c r="D517" s="147"/>
      <c r="E517" s="22"/>
      <c r="F517" s="147">
        <f t="shared" si="184"/>
        <v>12400</v>
      </c>
      <c r="G517" s="288">
        <f t="shared" si="185"/>
        <v>9.1921751129032714</v>
      </c>
      <c r="H517" s="15">
        <f t="shared" si="186"/>
        <v>113982.97140000056</v>
      </c>
      <c r="I517" s="22">
        <f t="shared" si="187"/>
        <v>-113982.97140000056</v>
      </c>
      <c r="J517" s="289">
        <f t="shared" si="188"/>
        <v>-1</v>
      </c>
      <c r="K517" s="22">
        <f t="shared" si="189"/>
        <v>0</v>
      </c>
      <c r="L517" s="22">
        <f t="shared" si="190"/>
        <v>-5</v>
      </c>
      <c r="M517" s="22">
        <f t="shared" si="191"/>
        <v>5</v>
      </c>
      <c r="N517" s="22">
        <f t="shared" si="192"/>
        <v>0</v>
      </c>
      <c r="O517" s="22"/>
      <c r="P517" s="288">
        <f t="shared" si="193"/>
        <v>-9.1921751129032714</v>
      </c>
      <c r="Q517" s="22">
        <f t="shared" si="194"/>
        <v>-5</v>
      </c>
      <c r="R517" s="290"/>
      <c r="S517" s="290">
        <f t="shared" si="195"/>
        <v>-8719.8320000000731</v>
      </c>
      <c r="T517" s="290" t="e">
        <f t="shared" si="196"/>
        <v>#DIV/0!</v>
      </c>
      <c r="U517" s="290" t="e">
        <f t="shared" si="197"/>
        <v>#DIV/0!</v>
      </c>
      <c r="V517" s="22">
        <f t="shared" si="198"/>
        <v>105263.13940000049</v>
      </c>
      <c r="W517" s="288" t="e">
        <f t="shared" si="199"/>
        <v>#DIV/0!</v>
      </c>
      <c r="X517" s="32" t="e">
        <f t="shared" si="200"/>
        <v>#DIV/0!</v>
      </c>
      <c r="Y517" s="32" t="e">
        <f t="shared" si="201"/>
        <v>#DIV/0!</v>
      </c>
      <c r="Z517" s="38" t="e">
        <f t="shared" si="202"/>
        <v>#DIV/0!</v>
      </c>
      <c r="AA517" s="31">
        <f>SUM(L$2:L517)-SUM(AB$2:AB517)</f>
        <v>-113982.97140000056</v>
      </c>
      <c r="AB517" s="44"/>
      <c r="AC517" s="40" t="e">
        <f t="shared" si="203"/>
        <v>#DIV/0!</v>
      </c>
      <c r="AD517" s="40" t="e">
        <f t="shared" si="204"/>
        <v>#DIV/0!</v>
      </c>
    </row>
    <row r="518" spans="1:30" x14ac:dyDescent="0.25">
      <c r="A518" s="403"/>
      <c r="B518" s="287"/>
      <c r="C518" s="22"/>
      <c r="D518" s="147"/>
      <c r="E518" s="22"/>
      <c r="F518" s="147">
        <f t="shared" si="184"/>
        <v>12400</v>
      </c>
      <c r="G518" s="288">
        <f t="shared" si="185"/>
        <v>9.1925783387097226</v>
      </c>
      <c r="H518" s="15">
        <f t="shared" si="186"/>
        <v>113987.97140000056</v>
      </c>
      <c r="I518" s="22">
        <f t="shared" si="187"/>
        <v>-113987.97140000056</v>
      </c>
      <c r="J518" s="289">
        <f t="shared" si="188"/>
        <v>-1</v>
      </c>
      <c r="K518" s="22">
        <f t="shared" si="189"/>
        <v>0</v>
      </c>
      <c r="L518" s="22">
        <f t="shared" si="190"/>
        <v>-5</v>
      </c>
      <c r="M518" s="22">
        <f t="shared" si="191"/>
        <v>5</v>
      </c>
      <c r="N518" s="22">
        <f t="shared" si="192"/>
        <v>0</v>
      </c>
      <c r="O518" s="22"/>
      <c r="P518" s="288">
        <f t="shared" si="193"/>
        <v>-9.1925783387097226</v>
      </c>
      <c r="Q518" s="22">
        <f t="shared" si="194"/>
        <v>-5</v>
      </c>
      <c r="R518" s="290"/>
      <c r="S518" s="290">
        <f t="shared" si="195"/>
        <v>-8724.8320000000731</v>
      </c>
      <c r="T518" s="290" t="e">
        <f t="shared" si="196"/>
        <v>#DIV/0!</v>
      </c>
      <c r="U518" s="290" t="e">
        <f t="shared" si="197"/>
        <v>#DIV/0!</v>
      </c>
      <c r="V518" s="22">
        <f t="shared" si="198"/>
        <v>105263.13940000049</v>
      </c>
      <c r="W518" s="288" t="e">
        <f t="shared" si="199"/>
        <v>#DIV/0!</v>
      </c>
      <c r="X518" s="32" t="e">
        <f t="shared" si="200"/>
        <v>#DIV/0!</v>
      </c>
      <c r="Y518" s="32" t="e">
        <f t="shared" si="201"/>
        <v>#DIV/0!</v>
      </c>
      <c r="Z518" s="38" t="e">
        <f t="shared" si="202"/>
        <v>#DIV/0!</v>
      </c>
      <c r="AA518" s="31">
        <f>SUM(L$2:L518)-SUM(AB$2:AB518)</f>
        <v>-113987.97140000056</v>
      </c>
      <c r="AB518" s="44"/>
      <c r="AC518" s="40" t="e">
        <f t="shared" si="203"/>
        <v>#DIV/0!</v>
      </c>
      <c r="AD518" s="40" t="e">
        <f t="shared" si="204"/>
        <v>#DIV/0!</v>
      </c>
    </row>
    <row r="519" spans="1:30" x14ac:dyDescent="0.25">
      <c r="A519" s="403"/>
      <c r="B519" s="287"/>
      <c r="C519" s="22"/>
      <c r="D519" s="147"/>
      <c r="E519" s="22"/>
      <c r="F519" s="147">
        <f t="shared" si="184"/>
        <v>12400</v>
      </c>
      <c r="G519" s="288">
        <f t="shared" si="185"/>
        <v>9.1929815645161739</v>
      </c>
      <c r="H519" s="15">
        <f t="shared" si="186"/>
        <v>113992.97140000056</v>
      </c>
      <c r="I519" s="22">
        <f t="shared" si="187"/>
        <v>-113992.97140000056</v>
      </c>
      <c r="J519" s="289">
        <f t="shared" si="188"/>
        <v>-1</v>
      </c>
      <c r="K519" s="22">
        <f t="shared" si="189"/>
        <v>0</v>
      </c>
      <c r="L519" s="22">
        <f t="shared" si="190"/>
        <v>-5</v>
      </c>
      <c r="M519" s="22">
        <f t="shared" si="191"/>
        <v>5</v>
      </c>
      <c r="N519" s="22">
        <f t="shared" si="192"/>
        <v>0</v>
      </c>
      <c r="O519" s="22"/>
      <c r="P519" s="288">
        <f t="shared" si="193"/>
        <v>-9.1929815645161739</v>
      </c>
      <c r="Q519" s="22">
        <f t="shared" si="194"/>
        <v>-5</v>
      </c>
      <c r="R519" s="290"/>
      <c r="S519" s="290">
        <f t="shared" si="195"/>
        <v>-8729.8320000000731</v>
      </c>
      <c r="T519" s="290" t="e">
        <f t="shared" si="196"/>
        <v>#DIV/0!</v>
      </c>
      <c r="U519" s="290" t="e">
        <f t="shared" si="197"/>
        <v>#DIV/0!</v>
      </c>
      <c r="V519" s="22">
        <f t="shared" si="198"/>
        <v>105263.13940000049</v>
      </c>
      <c r="W519" s="288" t="e">
        <f t="shared" si="199"/>
        <v>#DIV/0!</v>
      </c>
      <c r="X519" s="32" t="e">
        <f t="shared" si="200"/>
        <v>#DIV/0!</v>
      </c>
      <c r="Y519" s="32" t="e">
        <f t="shared" si="201"/>
        <v>#DIV/0!</v>
      </c>
      <c r="Z519" s="38" t="e">
        <f t="shared" si="202"/>
        <v>#DIV/0!</v>
      </c>
      <c r="AA519" s="31">
        <f>SUM(L$2:L519)-SUM(AB$2:AB519)</f>
        <v>-113992.97140000056</v>
      </c>
      <c r="AB519" s="44"/>
      <c r="AC519" s="40" t="e">
        <f t="shared" si="203"/>
        <v>#DIV/0!</v>
      </c>
      <c r="AD519" s="40" t="e">
        <f t="shared" si="204"/>
        <v>#DIV/0!</v>
      </c>
    </row>
    <row r="520" spans="1:30" x14ac:dyDescent="0.25">
      <c r="A520" s="403"/>
      <c r="B520" s="287"/>
      <c r="C520" s="22"/>
      <c r="D520" s="147"/>
      <c r="E520" s="22"/>
      <c r="F520" s="147">
        <f t="shared" si="184"/>
        <v>12400</v>
      </c>
      <c r="G520" s="288">
        <f t="shared" si="185"/>
        <v>9.1933847903226251</v>
      </c>
      <c r="H520" s="15">
        <f t="shared" si="186"/>
        <v>113997.97140000056</v>
      </c>
      <c r="I520" s="22">
        <f t="shared" si="187"/>
        <v>-113997.97140000056</v>
      </c>
      <c r="J520" s="289">
        <f t="shared" si="188"/>
        <v>-1</v>
      </c>
      <c r="K520" s="22">
        <f t="shared" si="189"/>
        <v>0</v>
      </c>
      <c r="L520" s="22">
        <f t="shared" si="190"/>
        <v>-5</v>
      </c>
      <c r="M520" s="22">
        <f t="shared" si="191"/>
        <v>5</v>
      </c>
      <c r="N520" s="22">
        <f t="shared" si="192"/>
        <v>0</v>
      </c>
      <c r="O520" s="22"/>
      <c r="P520" s="288">
        <f t="shared" si="193"/>
        <v>-9.1933847903226251</v>
      </c>
      <c r="Q520" s="22">
        <f t="shared" si="194"/>
        <v>-5</v>
      </c>
      <c r="R520" s="290"/>
      <c r="S520" s="290">
        <f t="shared" si="195"/>
        <v>-8734.8320000000731</v>
      </c>
      <c r="T520" s="290" t="e">
        <f t="shared" si="196"/>
        <v>#DIV/0!</v>
      </c>
      <c r="U520" s="290" t="e">
        <f t="shared" si="197"/>
        <v>#DIV/0!</v>
      </c>
      <c r="V520" s="22">
        <f t="shared" si="198"/>
        <v>105263.13940000049</v>
      </c>
      <c r="W520" s="288" t="e">
        <f t="shared" si="199"/>
        <v>#DIV/0!</v>
      </c>
      <c r="X520" s="32" t="e">
        <f t="shared" si="200"/>
        <v>#DIV/0!</v>
      </c>
      <c r="Y520" s="32" t="e">
        <f t="shared" si="201"/>
        <v>#DIV/0!</v>
      </c>
      <c r="Z520" s="38" t="e">
        <f t="shared" si="202"/>
        <v>#DIV/0!</v>
      </c>
      <c r="AA520" s="31">
        <f>SUM(L$2:L520)-SUM(AB$2:AB520)</f>
        <v>-113997.97140000056</v>
      </c>
      <c r="AB520" s="44"/>
      <c r="AC520" s="40" t="e">
        <f t="shared" si="203"/>
        <v>#DIV/0!</v>
      </c>
      <c r="AD520" s="40" t="e">
        <f t="shared" si="204"/>
        <v>#DIV/0!</v>
      </c>
    </row>
    <row r="521" spans="1:30" x14ac:dyDescent="0.25">
      <c r="A521" s="403"/>
      <c r="B521" s="287"/>
      <c r="C521" s="22"/>
      <c r="D521" s="147"/>
      <c r="E521" s="22"/>
      <c r="F521" s="147">
        <f t="shared" si="184"/>
        <v>12400</v>
      </c>
      <c r="G521" s="288">
        <f t="shared" si="185"/>
        <v>9.1937880161290781</v>
      </c>
      <c r="H521" s="15">
        <f t="shared" si="186"/>
        <v>114002.97140000056</v>
      </c>
      <c r="I521" s="22">
        <f t="shared" si="187"/>
        <v>-114002.97140000056</v>
      </c>
      <c r="J521" s="289">
        <f t="shared" si="188"/>
        <v>-1</v>
      </c>
      <c r="K521" s="22">
        <f t="shared" si="189"/>
        <v>0</v>
      </c>
      <c r="L521" s="22">
        <f t="shared" si="190"/>
        <v>-5</v>
      </c>
      <c r="M521" s="22">
        <f t="shared" si="191"/>
        <v>5</v>
      </c>
      <c r="N521" s="22">
        <f t="shared" si="192"/>
        <v>0</v>
      </c>
      <c r="O521" s="22"/>
      <c r="P521" s="288">
        <f t="shared" si="193"/>
        <v>-9.1937880161290781</v>
      </c>
      <c r="Q521" s="22">
        <f t="shared" si="194"/>
        <v>-5</v>
      </c>
      <c r="R521" s="290"/>
      <c r="S521" s="290">
        <f t="shared" si="195"/>
        <v>-8739.8320000000731</v>
      </c>
      <c r="T521" s="290" t="e">
        <f t="shared" si="196"/>
        <v>#DIV/0!</v>
      </c>
      <c r="U521" s="290" t="e">
        <f t="shared" si="197"/>
        <v>#DIV/0!</v>
      </c>
      <c r="V521" s="22">
        <f t="shared" si="198"/>
        <v>105263.13940000049</v>
      </c>
      <c r="W521" s="288" t="e">
        <f t="shared" si="199"/>
        <v>#DIV/0!</v>
      </c>
      <c r="X521" s="32" t="e">
        <f t="shared" si="200"/>
        <v>#DIV/0!</v>
      </c>
      <c r="Y521" s="32" t="e">
        <f t="shared" si="201"/>
        <v>#DIV/0!</v>
      </c>
      <c r="Z521" s="38" t="e">
        <f t="shared" si="202"/>
        <v>#DIV/0!</v>
      </c>
      <c r="AA521" s="31">
        <f>SUM(L$2:L521)-SUM(AB$2:AB521)</f>
        <v>-114002.97140000056</v>
      </c>
      <c r="AB521" s="44"/>
      <c r="AC521" s="40" t="e">
        <f t="shared" si="203"/>
        <v>#DIV/0!</v>
      </c>
      <c r="AD521" s="40" t="e">
        <f t="shared" si="204"/>
        <v>#DIV/0!</v>
      </c>
    </row>
    <row r="522" spans="1:30" x14ac:dyDescent="0.25">
      <c r="A522" s="403"/>
      <c r="B522" s="287"/>
      <c r="C522" s="22"/>
      <c r="D522" s="147"/>
      <c r="E522" s="22"/>
      <c r="F522" s="147">
        <f t="shared" si="184"/>
        <v>12400</v>
      </c>
      <c r="G522" s="288">
        <f t="shared" si="185"/>
        <v>9.1941912419355294</v>
      </c>
      <c r="H522" s="15">
        <f t="shared" si="186"/>
        <v>114007.97140000056</v>
      </c>
      <c r="I522" s="22">
        <f t="shared" si="187"/>
        <v>-114007.97140000056</v>
      </c>
      <c r="J522" s="289">
        <f t="shared" si="188"/>
        <v>-1</v>
      </c>
      <c r="K522" s="22">
        <f t="shared" si="189"/>
        <v>0</v>
      </c>
      <c r="L522" s="22">
        <f t="shared" si="190"/>
        <v>-5</v>
      </c>
      <c r="M522" s="22">
        <f t="shared" si="191"/>
        <v>5</v>
      </c>
      <c r="N522" s="22">
        <f t="shared" si="192"/>
        <v>0</v>
      </c>
      <c r="O522" s="22"/>
      <c r="P522" s="288">
        <f t="shared" si="193"/>
        <v>-9.1941912419355294</v>
      </c>
      <c r="Q522" s="22">
        <f t="shared" si="194"/>
        <v>-5</v>
      </c>
      <c r="R522" s="290"/>
      <c r="S522" s="290">
        <f t="shared" si="195"/>
        <v>-8744.8320000000731</v>
      </c>
      <c r="T522" s="290" t="e">
        <f t="shared" si="196"/>
        <v>#DIV/0!</v>
      </c>
      <c r="U522" s="290" t="e">
        <f t="shared" si="197"/>
        <v>#DIV/0!</v>
      </c>
      <c r="V522" s="22">
        <f t="shared" si="198"/>
        <v>105263.13940000049</v>
      </c>
      <c r="W522" s="288" t="e">
        <f t="shared" si="199"/>
        <v>#DIV/0!</v>
      </c>
      <c r="X522" s="32" t="e">
        <f t="shared" si="200"/>
        <v>#DIV/0!</v>
      </c>
      <c r="Y522" s="32" t="e">
        <f t="shared" si="201"/>
        <v>#DIV/0!</v>
      </c>
      <c r="Z522" s="38" t="e">
        <f t="shared" si="202"/>
        <v>#DIV/0!</v>
      </c>
      <c r="AA522" s="31">
        <f>SUM(L$2:L522)-SUM(AB$2:AB522)</f>
        <v>-114007.97140000056</v>
      </c>
      <c r="AB522" s="44"/>
      <c r="AC522" s="40" t="e">
        <f t="shared" si="203"/>
        <v>#DIV/0!</v>
      </c>
      <c r="AD522" s="40" t="e">
        <f t="shared" si="204"/>
        <v>#DIV/0!</v>
      </c>
    </row>
    <row r="523" spans="1:30" x14ac:dyDescent="0.25">
      <c r="A523" s="403"/>
      <c r="B523" s="287"/>
      <c r="C523" s="22"/>
      <c r="D523" s="147"/>
      <c r="E523" s="22"/>
      <c r="F523" s="147">
        <f t="shared" si="184"/>
        <v>12400</v>
      </c>
      <c r="G523" s="288">
        <f t="shared" si="185"/>
        <v>9.1945944677419806</v>
      </c>
      <c r="H523" s="15">
        <f t="shared" si="186"/>
        <v>114012.97140000056</v>
      </c>
      <c r="I523" s="22">
        <f t="shared" si="187"/>
        <v>-114012.97140000056</v>
      </c>
      <c r="J523" s="289">
        <f t="shared" si="188"/>
        <v>-1</v>
      </c>
      <c r="K523" s="22">
        <f t="shared" si="189"/>
        <v>0</v>
      </c>
      <c r="L523" s="22">
        <f t="shared" si="190"/>
        <v>-5</v>
      </c>
      <c r="M523" s="22">
        <f t="shared" si="191"/>
        <v>5</v>
      </c>
      <c r="N523" s="22">
        <f t="shared" si="192"/>
        <v>0</v>
      </c>
      <c r="O523" s="22"/>
      <c r="P523" s="288">
        <f t="shared" si="193"/>
        <v>-9.1945944677419806</v>
      </c>
      <c r="Q523" s="22">
        <f t="shared" si="194"/>
        <v>-5</v>
      </c>
      <c r="R523" s="290"/>
      <c r="S523" s="290">
        <f t="shared" si="195"/>
        <v>-8749.8320000000731</v>
      </c>
      <c r="T523" s="290" t="e">
        <f t="shared" si="196"/>
        <v>#DIV/0!</v>
      </c>
      <c r="U523" s="290" t="e">
        <f t="shared" si="197"/>
        <v>#DIV/0!</v>
      </c>
      <c r="V523" s="22">
        <f t="shared" si="198"/>
        <v>105263.13940000049</v>
      </c>
      <c r="W523" s="288" t="e">
        <f t="shared" si="199"/>
        <v>#DIV/0!</v>
      </c>
      <c r="X523" s="32" t="e">
        <f t="shared" si="200"/>
        <v>#DIV/0!</v>
      </c>
      <c r="Y523" s="32" t="e">
        <f t="shared" si="201"/>
        <v>#DIV/0!</v>
      </c>
      <c r="Z523" s="38" t="e">
        <f t="shared" si="202"/>
        <v>#DIV/0!</v>
      </c>
      <c r="AA523" s="31">
        <f>SUM(L$2:L523)-SUM(AB$2:AB523)</f>
        <v>-114012.97140000056</v>
      </c>
      <c r="AB523" s="44"/>
      <c r="AC523" s="40" t="e">
        <f t="shared" si="203"/>
        <v>#DIV/0!</v>
      </c>
      <c r="AD523" s="40" t="e">
        <f t="shared" si="204"/>
        <v>#DIV/0!</v>
      </c>
    </row>
    <row r="524" spans="1:30" x14ac:dyDescent="0.25">
      <c r="A524" s="403"/>
      <c r="B524" s="287"/>
      <c r="C524" s="22"/>
      <c r="D524" s="147"/>
      <c r="E524" s="22"/>
      <c r="F524" s="147">
        <f t="shared" si="184"/>
        <v>12400</v>
      </c>
      <c r="G524" s="288">
        <f t="shared" si="185"/>
        <v>9.1949976935484319</v>
      </c>
      <c r="H524" s="15">
        <f t="shared" si="186"/>
        <v>114017.97140000056</v>
      </c>
      <c r="I524" s="22">
        <f t="shared" si="187"/>
        <v>-114017.97140000056</v>
      </c>
      <c r="J524" s="289">
        <f t="shared" si="188"/>
        <v>-1</v>
      </c>
      <c r="K524" s="22">
        <f t="shared" si="189"/>
        <v>0</v>
      </c>
      <c r="L524" s="22">
        <f t="shared" si="190"/>
        <v>-5</v>
      </c>
      <c r="M524" s="22">
        <f t="shared" si="191"/>
        <v>5</v>
      </c>
      <c r="N524" s="22">
        <f t="shared" si="192"/>
        <v>0</v>
      </c>
      <c r="O524" s="22"/>
      <c r="P524" s="288">
        <f t="shared" si="193"/>
        <v>-9.1949976935484319</v>
      </c>
      <c r="Q524" s="22">
        <f t="shared" si="194"/>
        <v>-5</v>
      </c>
      <c r="R524" s="290"/>
      <c r="S524" s="290">
        <f t="shared" si="195"/>
        <v>-8754.8320000000731</v>
      </c>
      <c r="T524" s="290" t="e">
        <f t="shared" si="196"/>
        <v>#DIV/0!</v>
      </c>
      <c r="U524" s="290" t="e">
        <f t="shared" si="197"/>
        <v>#DIV/0!</v>
      </c>
      <c r="V524" s="22">
        <f t="shared" si="198"/>
        <v>105263.13940000049</v>
      </c>
      <c r="W524" s="288" t="e">
        <f t="shared" si="199"/>
        <v>#DIV/0!</v>
      </c>
      <c r="X524" s="32" t="e">
        <f t="shared" si="200"/>
        <v>#DIV/0!</v>
      </c>
      <c r="Y524" s="32" t="e">
        <f t="shared" si="201"/>
        <v>#DIV/0!</v>
      </c>
      <c r="Z524" s="38" t="e">
        <f t="shared" si="202"/>
        <v>#DIV/0!</v>
      </c>
      <c r="AA524" s="31">
        <f>SUM(L$2:L524)-SUM(AB$2:AB524)</f>
        <v>-114017.97140000056</v>
      </c>
      <c r="AB524" s="44"/>
      <c r="AC524" s="40" t="e">
        <f t="shared" si="203"/>
        <v>#DIV/0!</v>
      </c>
      <c r="AD524" s="40" t="e">
        <f t="shared" si="204"/>
        <v>#DIV/0!</v>
      </c>
    </row>
    <row r="525" spans="1:30" x14ac:dyDescent="0.25">
      <c r="A525" s="403"/>
      <c r="B525" s="287"/>
      <c r="C525" s="22"/>
      <c r="D525" s="147"/>
      <c r="E525" s="22"/>
      <c r="F525" s="147">
        <f t="shared" si="184"/>
        <v>12400</v>
      </c>
      <c r="G525" s="288">
        <f t="shared" si="185"/>
        <v>9.1954009193548849</v>
      </c>
      <c r="H525" s="15">
        <f t="shared" si="186"/>
        <v>114022.97140000056</v>
      </c>
      <c r="I525" s="22">
        <f t="shared" si="187"/>
        <v>-114022.97140000056</v>
      </c>
      <c r="J525" s="289">
        <f t="shared" si="188"/>
        <v>-1</v>
      </c>
      <c r="K525" s="22">
        <f t="shared" si="189"/>
        <v>0</v>
      </c>
      <c r="L525" s="22">
        <f t="shared" si="190"/>
        <v>-5</v>
      </c>
      <c r="M525" s="22">
        <f t="shared" si="191"/>
        <v>5</v>
      </c>
      <c r="N525" s="22">
        <f t="shared" si="192"/>
        <v>0</v>
      </c>
      <c r="O525" s="22"/>
      <c r="P525" s="288">
        <f t="shared" si="193"/>
        <v>-9.1954009193548849</v>
      </c>
      <c r="Q525" s="22">
        <f t="shared" si="194"/>
        <v>-5</v>
      </c>
      <c r="R525" s="290"/>
      <c r="S525" s="290">
        <f t="shared" si="195"/>
        <v>-8759.8320000000731</v>
      </c>
      <c r="T525" s="290" t="e">
        <f t="shared" si="196"/>
        <v>#DIV/0!</v>
      </c>
      <c r="U525" s="290" t="e">
        <f t="shared" si="197"/>
        <v>#DIV/0!</v>
      </c>
      <c r="V525" s="22">
        <f t="shared" si="198"/>
        <v>105263.13940000049</v>
      </c>
      <c r="W525" s="288" t="e">
        <f t="shared" si="199"/>
        <v>#DIV/0!</v>
      </c>
      <c r="X525" s="32" t="e">
        <f t="shared" si="200"/>
        <v>#DIV/0!</v>
      </c>
      <c r="Y525" s="32" t="e">
        <f t="shared" si="201"/>
        <v>#DIV/0!</v>
      </c>
      <c r="Z525" s="38" t="e">
        <f t="shared" si="202"/>
        <v>#DIV/0!</v>
      </c>
      <c r="AA525" s="31">
        <f>SUM(L$2:L525)-SUM(AB$2:AB525)</f>
        <v>-114022.97140000056</v>
      </c>
      <c r="AB525" s="44"/>
      <c r="AC525" s="40" t="e">
        <f t="shared" si="203"/>
        <v>#DIV/0!</v>
      </c>
      <c r="AD525" s="40" t="e">
        <f t="shared" si="204"/>
        <v>#DIV/0!</v>
      </c>
    </row>
    <row r="526" spans="1:30" x14ac:dyDescent="0.25">
      <c r="A526" s="403"/>
      <c r="B526" s="287"/>
      <c r="C526" s="22"/>
      <c r="D526" s="147"/>
      <c r="E526" s="22"/>
      <c r="F526" s="147">
        <f t="shared" si="184"/>
        <v>12400</v>
      </c>
      <c r="G526" s="288">
        <f t="shared" si="185"/>
        <v>9.1958041451613362</v>
      </c>
      <c r="H526" s="15">
        <f t="shared" si="186"/>
        <v>114027.97140000056</v>
      </c>
      <c r="I526" s="22">
        <f t="shared" si="187"/>
        <v>-114027.97140000056</v>
      </c>
      <c r="J526" s="289">
        <f t="shared" si="188"/>
        <v>-1</v>
      </c>
      <c r="K526" s="22">
        <f t="shared" si="189"/>
        <v>0</v>
      </c>
      <c r="L526" s="22">
        <f t="shared" si="190"/>
        <v>-5</v>
      </c>
      <c r="M526" s="22">
        <f t="shared" si="191"/>
        <v>5</v>
      </c>
      <c r="N526" s="22">
        <f t="shared" si="192"/>
        <v>0</v>
      </c>
      <c r="O526" s="22"/>
      <c r="P526" s="288">
        <f t="shared" si="193"/>
        <v>-9.1958041451613362</v>
      </c>
      <c r="Q526" s="22">
        <f t="shared" si="194"/>
        <v>-5</v>
      </c>
      <c r="R526" s="290"/>
      <c r="S526" s="290">
        <f t="shared" si="195"/>
        <v>-8764.8320000000731</v>
      </c>
      <c r="T526" s="290" t="e">
        <f t="shared" si="196"/>
        <v>#DIV/0!</v>
      </c>
      <c r="U526" s="290" t="e">
        <f t="shared" si="197"/>
        <v>#DIV/0!</v>
      </c>
      <c r="V526" s="22">
        <f t="shared" si="198"/>
        <v>105263.13940000049</v>
      </c>
      <c r="W526" s="288" t="e">
        <f t="shared" si="199"/>
        <v>#DIV/0!</v>
      </c>
      <c r="X526" s="32" t="e">
        <f t="shared" si="200"/>
        <v>#DIV/0!</v>
      </c>
      <c r="Y526" s="32" t="e">
        <f t="shared" si="201"/>
        <v>#DIV/0!</v>
      </c>
      <c r="Z526" s="38" t="e">
        <f t="shared" si="202"/>
        <v>#DIV/0!</v>
      </c>
      <c r="AA526" s="31">
        <f>SUM(L$2:L526)-SUM(AB$2:AB526)</f>
        <v>-114027.97140000056</v>
      </c>
      <c r="AB526" s="44"/>
      <c r="AC526" s="40" t="e">
        <f t="shared" si="203"/>
        <v>#DIV/0!</v>
      </c>
      <c r="AD526" s="40" t="e">
        <f t="shared" si="204"/>
        <v>#DIV/0!</v>
      </c>
    </row>
    <row r="527" spans="1:30" x14ac:dyDescent="0.25">
      <c r="A527" s="403"/>
      <c r="B527" s="287"/>
      <c r="C527" s="22"/>
      <c r="D527" s="147"/>
      <c r="E527" s="22"/>
      <c r="F527" s="147">
        <f t="shared" si="184"/>
        <v>12400</v>
      </c>
      <c r="G527" s="288">
        <f t="shared" si="185"/>
        <v>9.1962073709677874</v>
      </c>
      <c r="H527" s="15">
        <f t="shared" si="186"/>
        <v>114032.97140000056</v>
      </c>
      <c r="I527" s="22">
        <f t="shared" si="187"/>
        <v>-114032.97140000056</v>
      </c>
      <c r="J527" s="289">
        <f t="shared" si="188"/>
        <v>-1</v>
      </c>
      <c r="K527" s="22">
        <f t="shared" si="189"/>
        <v>0</v>
      </c>
      <c r="L527" s="22">
        <f t="shared" si="190"/>
        <v>-5</v>
      </c>
      <c r="M527" s="22">
        <f t="shared" si="191"/>
        <v>5</v>
      </c>
      <c r="N527" s="22">
        <f t="shared" si="192"/>
        <v>0</v>
      </c>
      <c r="O527" s="22"/>
      <c r="P527" s="288">
        <f t="shared" si="193"/>
        <v>-9.1962073709677874</v>
      </c>
      <c r="Q527" s="22">
        <f t="shared" si="194"/>
        <v>-5</v>
      </c>
      <c r="R527" s="290"/>
      <c r="S527" s="290">
        <f t="shared" si="195"/>
        <v>-8769.8320000000731</v>
      </c>
      <c r="T527" s="290" t="e">
        <f t="shared" si="196"/>
        <v>#DIV/0!</v>
      </c>
      <c r="U527" s="290" t="e">
        <f t="shared" si="197"/>
        <v>#DIV/0!</v>
      </c>
      <c r="V527" s="22">
        <f t="shared" si="198"/>
        <v>105263.13940000049</v>
      </c>
      <c r="W527" s="288" t="e">
        <f t="shared" si="199"/>
        <v>#DIV/0!</v>
      </c>
      <c r="X527" s="32" t="e">
        <f t="shared" si="200"/>
        <v>#DIV/0!</v>
      </c>
      <c r="Y527" s="32" t="e">
        <f t="shared" si="201"/>
        <v>#DIV/0!</v>
      </c>
      <c r="Z527" s="38" t="e">
        <f t="shared" si="202"/>
        <v>#DIV/0!</v>
      </c>
      <c r="AA527" s="31">
        <f>SUM(L$2:L527)-SUM(AB$2:AB527)</f>
        <v>-114032.97140000056</v>
      </c>
      <c r="AB527" s="44"/>
      <c r="AC527" s="40" t="e">
        <f t="shared" si="203"/>
        <v>#DIV/0!</v>
      </c>
      <c r="AD527" s="40" t="e">
        <f t="shared" si="204"/>
        <v>#DIV/0!</v>
      </c>
    </row>
    <row r="528" spans="1:30" x14ac:dyDescent="0.25">
      <c r="A528" s="403"/>
      <c r="B528" s="287"/>
      <c r="C528" s="22"/>
      <c r="D528" s="147"/>
      <c r="E528" s="22"/>
      <c r="F528" s="147">
        <f t="shared" si="184"/>
        <v>12400</v>
      </c>
      <c r="G528" s="288">
        <f t="shared" si="185"/>
        <v>9.1966105967742386</v>
      </c>
      <c r="H528" s="15">
        <f t="shared" si="186"/>
        <v>114037.97140000056</v>
      </c>
      <c r="I528" s="22">
        <f t="shared" si="187"/>
        <v>-114037.97140000056</v>
      </c>
      <c r="J528" s="289">
        <f t="shared" si="188"/>
        <v>-1</v>
      </c>
      <c r="K528" s="22">
        <f t="shared" si="189"/>
        <v>0</v>
      </c>
      <c r="L528" s="22">
        <f t="shared" si="190"/>
        <v>-5</v>
      </c>
      <c r="M528" s="22">
        <f t="shared" si="191"/>
        <v>5</v>
      </c>
      <c r="N528" s="22">
        <f t="shared" si="192"/>
        <v>0</v>
      </c>
      <c r="O528" s="22"/>
      <c r="P528" s="288">
        <f t="shared" si="193"/>
        <v>-9.1966105967742386</v>
      </c>
      <c r="Q528" s="22">
        <f t="shared" si="194"/>
        <v>-5</v>
      </c>
      <c r="R528" s="290"/>
      <c r="S528" s="290">
        <f t="shared" si="195"/>
        <v>-8774.8320000000731</v>
      </c>
      <c r="T528" s="290" t="e">
        <f t="shared" si="196"/>
        <v>#DIV/0!</v>
      </c>
      <c r="U528" s="290" t="e">
        <f t="shared" si="197"/>
        <v>#DIV/0!</v>
      </c>
      <c r="V528" s="22">
        <f t="shared" si="198"/>
        <v>105263.13940000049</v>
      </c>
      <c r="W528" s="288" t="e">
        <f t="shared" si="199"/>
        <v>#DIV/0!</v>
      </c>
      <c r="X528" s="32" t="e">
        <f t="shared" si="200"/>
        <v>#DIV/0!</v>
      </c>
      <c r="Y528" s="32" t="e">
        <f t="shared" si="201"/>
        <v>#DIV/0!</v>
      </c>
      <c r="Z528" s="38" t="e">
        <f t="shared" si="202"/>
        <v>#DIV/0!</v>
      </c>
      <c r="AA528" s="31">
        <f>SUM(L$2:L528)-SUM(AB$2:AB528)</f>
        <v>-114037.97140000056</v>
      </c>
      <c r="AB528" s="44"/>
      <c r="AC528" s="40" t="e">
        <f t="shared" si="203"/>
        <v>#DIV/0!</v>
      </c>
      <c r="AD528" s="40" t="e">
        <f t="shared" si="204"/>
        <v>#DIV/0!</v>
      </c>
    </row>
    <row r="529" spans="1:30" x14ac:dyDescent="0.25">
      <c r="A529" s="403"/>
      <c r="B529" s="287"/>
      <c r="C529" s="22"/>
      <c r="D529" s="147"/>
      <c r="E529" s="22"/>
      <c r="F529" s="147">
        <f t="shared" si="184"/>
        <v>12400</v>
      </c>
      <c r="G529" s="288">
        <f t="shared" si="185"/>
        <v>9.1970138225806899</v>
      </c>
      <c r="H529" s="15">
        <f t="shared" si="186"/>
        <v>114042.97140000056</v>
      </c>
      <c r="I529" s="22">
        <f t="shared" si="187"/>
        <v>-114042.97140000056</v>
      </c>
      <c r="J529" s="289">
        <f t="shared" si="188"/>
        <v>-1</v>
      </c>
      <c r="K529" s="22">
        <f t="shared" si="189"/>
        <v>0</v>
      </c>
      <c r="L529" s="22">
        <f t="shared" si="190"/>
        <v>-5</v>
      </c>
      <c r="M529" s="22">
        <f t="shared" si="191"/>
        <v>5</v>
      </c>
      <c r="N529" s="22">
        <f t="shared" si="192"/>
        <v>0</v>
      </c>
      <c r="O529" s="22"/>
      <c r="P529" s="288">
        <f t="shared" si="193"/>
        <v>-9.1970138225806899</v>
      </c>
      <c r="Q529" s="22">
        <f t="shared" si="194"/>
        <v>-5</v>
      </c>
      <c r="R529" s="290"/>
      <c r="S529" s="290">
        <f t="shared" si="195"/>
        <v>-8779.8320000000731</v>
      </c>
      <c r="T529" s="290" t="e">
        <f t="shared" si="196"/>
        <v>#DIV/0!</v>
      </c>
      <c r="U529" s="290" t="e">
        <f t="shared" si="197"/>
        <v>#DIV/0!</v>
      </c>
      <c r="V529" s="22">
        <f t="shared" si="198"/>
        <v>105263.13940000049</v>
      </c>
      <c r="W529" s="288" t="e">
        <f t="shared" si="199"/>
        <v>#DIV/0!</v>
      </c>
      <c r="X529" s="32" t="e">
        <f t="shared" si="200"/>
        <v>#DIV/0!</v>
      </c>
      <c r="Y529" s="32" t="e">
        <f t="shared" si="201"/>
        <v>#DIV/0!</v>
      </c>
      <c r="Z529" s="38" t="e">
        <f t="shared" si="202"/>
        <v>#DIV/0!</v>
      </c>
      <c r="AA529" s="31">
        <f>SUM(L$2:L529)-SUM(AB$2:AB529)</f>
        <v>-114042.97140000056</v>
      </c>
      <c r="AB529" s="44"/>
      <c r="AC529" s="40" t="e">
        <f t="shared" si="203"/>
        <v>#DIV/0!</v>
      </c>
      <c r="AD529" s="40" t="e">
        <f t="shared" si="204"/>
        <v>#DIV/0!</v>
      </c>
    </row>
    <row r="530" spans="1:30" x14ac:dyDescent="0.25">
      <c r="A530" s="403"/>
      <c r="B530" s="287"/>
      <c r="C530" s="22"/>
      <c r="D530" s="147"/>
      <c r="E530" s="22"/>
      <c r="F530" s="147">
        <f t="shared" si="184"/>
        <v>12400</v>
      </c>
      <c r="G530" s="288">
        <f t="shared" si="185"/>
        <v>9.1974170483871429</v>
      </c>
      <c r="H530" s="15">
        <f t="shared" si="186"/>
        <v>114047.97140000056</v>
      </c>
      <c r="I530" s="22">
        <f t="shared" si="187"/>
        <v>-114047.97140000056</v>
      </c>
      <c r="J530" s="289">
        <f t="shared" si="188"/>
        <v>-1</v>
      </c>
      <c r="K530" s="22">
        <f t="shared" si="189"/>
        <v>0</v>
      </c>
      <c r="L530" s="22">
        <f t="shared" si="190"/>
        <v>-5</v>
      </c>
      <c r="M530" s="22">
        <f t="shared" si="191"/>
        <v>5</v>
      </c>
      <c r="N530" s="22">
        <f t="shared" si="192"/>
        <v>0</v>
      </c>
      <c r="O530" s="22"/>
      <c r="P530" s="288">
        <f t="shared" si="193"/>
        <v>-9.1974170483871429</v>
      </c>
      <c r="Q530" s="22">
        <f t="shared" si="194"/>
        <v>-5</v>
      </c>
      <c r="R530" s="290"/>
      <c r="S530" s="290">
        <f t="shared" si="195"/>
        <v>-8784.8320000000731</v>
      </c>
      <c r="T530" s="290" t="e">
        <f t="shared" si="196"/>
        <v>#DIV/0!</v>
      </c>
      <c r="U530" s="290" t="e">
        <f t="shared" si="197"/>
        <v>#DIV/0!</v>
      </c>
      <c r="V530" s="22">
        <f t="shared" si="198"/>
        <v>105263.13940000049</v>
      </c>
      <c r="W530" s="288" t="e">
        <f t="shared" si="199"/>
        <v>#DIV/0!</v>
      </c>
      <c r="X530" s="32" t="e">
        <f t="shared" si="200"/>
        <v>#DIV/0!</v>
      </c>
      <c r="Y530" s="32" t="e">
        <f t="shared" si="201"/>
        <v>#DIV/0!</v>
      </c>
      <c r="Z530" s="38" t="e">
        <f t="shared" si="202"/>
        <v>#DIV/0!</v>
      </c>
      <c r="AA530" s="31">
        <f>SUM(L$2:L530)-SUM(AB$2:AB530)</f>
        <v>-114047.97140000056</v>
      </c>
      <c r="AB530" s="44"/>
      <c r="AC530" s="40" t="e">
        <f t="shared" si="203"/>
        <v>#DIV/0!</v>
      </c>
      <c r="AD530" s="40" t="e">
        <f t="shared" si="204"/>
        <v>#DIV/0!</v>
      </c>
    </row>
    <row r="531" spans="1:30" x14ac:dyDescent="0.25">
      <c r="A531" s="403"/>
      <c r="B531" s="287"/>
      <c r="C531" s="22"/>
      <c r="D531" s="147"/>
      <c r="E531" s="22"/>
      <c r="F531" s="147">
        <f t="shared" si="184"/>
        <v>12400</v>
      </c>
      <c r="G531" s="288">
        <f t="shared" si="185"/>
        <v>9.1978202741935942</v>
      </c>
      <c r="H531" s="15">
        <f t="shared" si="186"/>
        <v>114052.97140000056</v>
      </c>
      <c r="I531" s="22">
        <f t="shared" si="187"/>
        <v>-114052.97140000056</v>
      </c>
      <c r="J531" s="289">
        <f t="shared" si="188"/>
        <v>-1</v>
      </c>
      <c r="K531" s="22">
        <f t="shared" si="189"/>
        <v>0</v>
      </c>
      <c r="L531" s="22">
        <f t="shared" si="190"/>
        <v>-5</v>
      </c>
      <c r="M531" s="22">
        <f t="shared" si="191"/>
        <v>5</v>
      </c>
      <c r="N531" s="22">
        <f t="shared" si="192"/>
        <v>0</v>
      </c>
      <c r="O531" s="22"/>
      <c r="P531" s="288">
        <f t="shared" si="193"/>
        <v>-9.1978202741935942</v>
      </c>
      <c r="Q531" s="22">
        <f t="shared" si="194"/>
        <v>-5</v>
      </c>
      <c r="R531" s="290"/>
      <c r="S531" s="290">
        <f t="shared" si="195"/>
        <v>-8789.8320000000731</v>
      </c>
      <c r="T531" s="290" t="e">
        <f t="shared" si="196"/>
        <v>#DIV/0!</v>
      </c>
      <c r="U531" s="290" t="e">
        <f t="shared" si="197"/>
        <v>#DIV/0!</v>
      </c>
      <c r="V531" s="22">
        <f t="shared" si="198"/>
        <v>105263.13940000049</v>
      </c>
      <c r="W531" s="288" t="e">
        <f t="shared" si="199"/>
        <v>#DIV/0!</v>
      </c>
      <c r="X531" s="32" t="e">
        <f t="shared" si="200"/>
        <v>#DIV/0!</v>
      </c>
      <c r="Y531" s="32" t="e">
        <f t="shared" si="201"/>
        <v>#DIV/0!</v>
      </c>
      <c r="Z531" s="38" t="e">
        <f t="shared" si="202"/>
        <v>#DIV/0!</v>
      </c>
      <c r="AA531" s="31">
        <f>SUM(L$2:L531)-SUM(AB$2:AB531)</f>
        <v>-114052.97140000056</v>
      </c>
      <c r="AB531" s="44"/>
      <c r="AC531" s="40" t="e">
        <f t="shared" si="203"/>
        <v>#DIV/0!</v>
      </c>
      <c r="AD531" s="40" t="e">
        <f t="shared" si="204"/>
        <v>#DIV/0!</v>
      </c>
    </row>
    <row r="532" spans="1:30" x14ac:dyDescent="0.25">
      <c r="A532" s="403"/>
      <c r="B532" s="287"/>
      <c r="C532" s="22"/>
      <c r="D532" s="147"/>
      <c r="E532" s="22"/>
      <c r="F532" s="147">
        <f t="shared" si="184"/>
        <v>12400</v>
      </c>
      <c r="G532" s="288">
        <f t="shared" si="185"/>
        <v>9.1982235000000454</v>
      </c>
      <c r="H532" s="15">
        <f t="shared" si="186"/>
        <v>114057.97140000056</v>
      </c>
      <c r="I532" s="22">
        <f t="shared" si="187"/>
        <v>-114057.97140000056</v>
      </c>
      <c r="J532" s="289">
        <f t="shared" si="188"/>
        <v>-1</v>
      </c>
      <c r="K532" s="22">
        <f t="shared" si="189"/>
        <v>0</v>
      </c>
      <c r="L532" s="22">
        <f t="shared" si="190"/>
        <v>-5</v>
      </c>
      <c r="M532" s="22">
        <f t="shared" si="191"/>
        <v>5</v>
      </c>
      <c r="N532" s="22">
        <f t="shared" si="192"/>
        <v>0</v>
      </c>
      <c r="O532" s="22"/>
      <c r="P532" s="288">
        <f t="shared" si="193"/>
        <v>-9.1982235000000454</v>
      </c>
      <c r="Q532" s="22">
        <f t="shared" si="194"/>
        <v>-5</v>
      </c>
      <c r="R532" s="290"/>
      <c r="S532" s="290">
        <f t="shared" si="195"/>
        <v>-8794.8320000000731</v>
      </c>
      <c r="T532" s="290" t="e">
        <f t="shared" si="196"/>
        <v>#DIV/0!</v>
      </c>
      <c r="U532" s="290" t="e">
        <f t="shared" si="197"/>
        <v>#DIV/0!</v>
      </c>
      <c r="V532" s="22">
        <f t="shared" si="198"/>
        <v>105263.13940000049</v>
      </c>
      <c r="W532" s="288" t="e">
        <f t="shared" si="199"/>
        <v>#DIV/0!</v>
      </c>
      <c r="X532" s="32" t="e">
        <f t="shared" si="200"/>
        <v>#DIV/0!</v>
      </c>
      <c r="Y532" s="32" t="e">
        <f t="shared" si="201"/>
        <v>#DIV/0!</v>
      </c>
      <c r="Z532" s="38" t="e">
        <f t="shared" si="202"/>
        <v>#DIV/0!</v>
      </c>
      <c r="AA532" s="31">
        <f>SUM(L$2:L532)-SUM(AB$2:AB532)</f>
        <v>-114057.97140000056</v>
      </c>
      <c r="AB532" s="44"/>
      <c r="AC532" s="40" t="e">
        <f t="shared" si="203"/>
        <v>#DIV/0!</v>
      </c>
      <c r="AD532" s="40" t="e">
        <f t="shared" si="204"/>
        <v>#DIV/0!</v>
      </c>
    </row>
    <row r="533" spans="1:30" x14ac:dyDescent="0.25">
      <c r="A533" s="403"/>
      <c r="B533" s="287"/>
      <c r="C533" s="22"/>
      <c r="D533" s="147"/>
      <c r="E533" s="22"/>
      <c r="F533" s="147">
        <f t="shared" si="184"/>
        <v>12400</v>
      </c>
      <c r="G533" s="288">
        <f t="shared" si="185"/>
        <v>9.1986267258064967</v>
      </c>
      <c r="H533" s="15">
        <f t="shared" si="186"/>
        <v>114062.97140000056</v>
      </c>
      <c r="I533" s="22">
        <f t="shared" si="187"/>
        <v>-114062.97140000056</v>
      </c>
      <c r="J533" s="289">
        <f t="shared" si="188"/>
        <v>-1</v>
      </c>
      <c r="K533" s="22">
        <f t="shared" si="189"/>
        <v>0</v>
      </c>
      <c r="L533" s="22">
        <f t="shared" si="190"/>
        <v>-5</v>
      </c>
      <c r="M533" s="22">
        <f t="shared" si="191"/>
        <v>5</v>
      </c>
      <c r="N533" s="22">
        <f t="shared" si="192"/>
        <v>0</v>
      </c>
      <c r="O533" s="22"/>
      <c r="P533" s="288">
        <f t="shared" si="193"/>
        <v>-9.1986267258064967</v>
      </c>
      <c r="Q533" s="22">
        <f t="shared" si="194"/>
        <v>-5</v>
      </c>
      <c r="R533" s="290"/>
      <c r="S533" s="290">
        <f t="shared" si="195"/>
        <v>-8799.8320000000731</v>
      </c>
      <c r="T533" s="290" t="e">
        <f t="shared" si="196"/>
        <v>#DIV/0!</v>
      </c>
      <c r="U533" s="290" t="e">
        <f t="shared" si="197"/>
        <v>#DIV/0!</v>
      </c>
      <c r="V533" s="22">
        <f t="shared" si="198"/>
        <v>105263.13940000049</v>
      </c>
      <c r="W533" s="288" t="e">
        <f t="shared" si="199"/>
        <v>#DIV/0!</v>
      </c>
      <c r="X533" s="32" t="e">
        <f t="shared" si="200"/>
        <v>#DIV/0!</v>
      </c>
      <c r="Y533" s="32" t="e">
        <f t="shared" si="201"/>
        <v>#DIV/0!</v>
      </c>
      <c r="Z533" s="38" t="e">
        <f t="shared" si="202"/>
        <v>#DIV/0!</v>
      </c>
      <c r="AA533" s="31">
        <f>SUM(L$2:L533)-SUM(AB$2:AB533)</f>
        <v>-114062.97140000056</v>
      </c>
      <c r="AB533" s="44"/>
      <c r="AC533" s="40" t="e">
        <f t="shared" si="203"/>
        <v>#DIV/0!</v>
      </c>
      <c r="AD533" s="40" t="e">
        <f t="shared" si="204"/>
        <v>#DIV/0!</v>
      </c>
    </row>
    <row r="534" spans="1:30" x14ac:dyDescent="0.25">
      <c r="A534" s="403"/>
      <c r="B534" s="287"/>
      <c r="C534" s="22"/>
      <c r="D534" s="147"/>
      <c r="E534" s="22"/>
      <c r="F534" s="147">
        <f t="shared" si="184"/>
        <v>12400</v>
      </c>
      <c r="G534" s="288">
        <f t="shared" si="185"/>
        <v>9.1990299516129479</v>
      </c>
      <c r="H534" s="15">
        <f t="shared" si="186"/>
        <v>114067.97140000056</v>
      </c>
      <c r="I534" s="22">
        <f t="shared" si="187"/>
        <v>-114067.97140000056</v>
      </c>
      <c r="J534" s="289">
        <f t="shared" si="188"/>
        <v>-1</v>
      </c>
      <c r="K534" s="22">
        <f t="shared" si="189"/>
        <v>0</v>
      </c>
      <c r="L534" s="22">
        <f t="shared" si="190"/>
        <v>-5</v>
      </c>
      <c r="M534" s="22">
        <f t="shared" si="191"/>
        <v>5</v>
      </c>
      <c r="N534" s="22">
        <f t="shared" si="192"/>
        <v>0</v>
      </c>
      <c r="O534" s="22"/>
      <c r="P534" s="288">
        <f t="shared" si="193"/>
        <v>-9.1990299516129479</v>
      </c>
      <c r="Q534" s="22">
        <f t="shared" si="194"/>
        <v>-5</v>
      </c>
      <c r="R534" s="290"/>
      <c r="S534" s="290">
        <f t="shared" si="195"/>
        <v>-8804.8320000000731</v>
      </c>
      <c r="T534" s="290" t="e">
        <f t="shared" si="196"/>
        <v>#DIV/0!</v>
      </c>
      <c r="U534" s="290" t="e">
        <f t="shared" si="197"/>
        <v>#DIV/0!</v>
      </c>
      <c r="V534" s="22">
        <f t="shared" si="198"/>
        <v>105263.13940000049</v>
      </c>
      <c r="W534" s="288" t="e">
        <f t="shared" si="199"/>
        <v>#DIV/0!</v>
      </c>
      <c r="X534" s="32" t="e">
        <f t="shared" si="200"/>
        <v>#DIV/0!</v>
      </c>
      <c r="Y534" s="32" t="e">
        <f t="shared" si="201"/>
        <v>#DIV/0!</v>
      </c>
      <c r="Z534" s="38" t="e">
        <f t="shared" si="202"/>
        <v>#DIV/0!</v>
      </c>
      <c r="AA534" s="31">
        <f>SUM(L$2:L534)-SUM(AB$2:AB534)</f>
        <v>-114067.97140000056</v>
      </c>
      <c r="AB534" s="44"/>
      <c r="AC534" s="40" t="e">
        <f t="shared" si="203"/>
        <v>#DIV/0!</v>
      </c>
      <c r="AD534" s="40" t="e">
        <f t="shared" si="204"/>
        <v>#DIV/0!</v>
      </c>
    </row>
    <row r="535" spans="1:30" x14ac:dyDescent="0.25">
      <c r="A535" s="403"/>
      <c r="B535" s="287"/>
      <c r="C535" s="22"/>
      <c r="D535" s="147"/>
      <c r="E535" s="22"/>
      <c r="F535" s="147">
        <f t="shared" si="184"/>
        <v>12400</v>
      </c>
      <c r="G535" s="288">
        <f t="shared" si="185"/>
        <v>9.1994331774194009</v>
      </c>
      <c r="H535" s="15">
        <f t="shared" si="186"/>
        <v>114072.97140000056</v>
      </c>
      <c r="I535" s="22">
        <f t="shared" si="187"/>
        <v>-114072.97140000056</v>
      </c>
      <c r="J535" s="289">
        <f t="shared" si="188"/>
        <v>-1</v>
      </c>
      <c r="K535" s="22">
        <f t="shared" si="189"/>
        <v>0</v>
      </c>
      <c r="L535" s="22">
        <f t="shared" si="190"/>
        <v>-5</v>
      </c>
      <c r="M535" s="22">
        <f t="shared" si="191"/>
        <v>5</v>
      </c>
      <c r="N535" s="22">
        <f t="shared" si="192"/>
        <v>0</v>
      </c>
      <c r="O535" s="22"/>
      <c r="P535" s="288">
        <f t="shared" si="193"/>
        <v>-9.1994331774194009</v>
      </c>
      <c r="Q535" s="22">
        <f t="shared" si="194"/>
        <v>-5</v>
      </c>
      <c r="R535" s="290"/>
      <c r="S535" s="290">
        <f t="shared" si="195"/>
        <v>-8809.8320000000731</v>
      </c>
      <c r="T535" s="290" t="e">
        <f t="shared" si="196"/>
        <v>#DIV/0!</v>
      </c>
      <c r="U535" s="290" t="e">
        <f t="shared" si="197"/>
        <v>#DIV/0!</v>
      </c>
      <c r="V535" s="22">
        <f t="shared" si="198"/>
        <v>105263.13940000049</v>
      </c>
      <c r="W535" s="288" t="e">
        <f t="shared" si="199"/>
        <v>#DIV/0!</v>
      </c>
      <c r="X535" s="32" t="e">
        <f t="shared" si="200"/>
        <v>#DIV/0!</v>
      </c>
      <c r="Y535" s="32" t="e">
        <f t="shared" si="201"/>
        <v>#DIV/0!</v>
      </c>
      <c r="Z535" s="38" t="e">
        <f t="shared" si="202"/>
        <v>#DIV/0!</v>
      </c>
      <c r="AA535" s="31">
        <f>SUM(L$2:L535)-SUM(AB$2:AB535)</f>
        <v>-114072.97140000056</v>
      </c>
      <c r="AB535" s="44"/>
      <c r="AC535" s="40" t="e">
        <f t="shared" si="203"/>
        <v>#DIV/0!</v>
      </c>
      <c r="AD535" s="40" t="e">
        <f t="shared" si="204"/>
        <v>#DIV/0!</v>
      </c>
    </row>
    <row r="536" spans="1:30" x14ac:dyDescent="0.25">
      <c r="A536" s="403"/>
      <c r="B536" s="287"/>
      <c r="C536" s="22"/>
      <c r="D536" s="147"/>
      <c r="E536" s="22"/>
      <c r="F536" s="147">
        <f t="shared" si="184"/>
        <v>12400</v>
      </c>
      <c r="G536" s="288">
        <f t="shared" si="185"/>
        <v>9.1998364032258522</v>
      </c>
      <c r="H536" s="15">
        <f t="shared" si="186"/>
        <v>114077.97140000056</v>
      </c>
      <c r="I536" s="22">
        <f t="shared" si="187"/>
        <v>-114077.97140000056</v>
      </c>
      <c r="J536" s="289">
        <f t="shared" si="188"/>
        <v>-1</v>
      </c>
      <c r="K536" s="22">
        <f t="shared" si="189"/>
        <v>0</v>
      </c>
      <c r="L536" s="22">
        <f t="shared" si="190"/>
        <v>-5</v>
      </c>
      <c r="M536" s="22">
        <f t="shared" si="191"/>
        <v>5</v>
      </c>
      <c r="N536" s="22">
        <f t="shared" si="192"/>
        <v>0</v>
      </c>
      <c r="O536" s="22"/>
      <c r="P536" s="288">
        <f t="shared" si="193"/>
        <v>-9.1998364032258522</v>
      </c>
      <c r="Q536" s="22">
        <f t="shared" si="194"/>
        <v>-5</v>
      </c>
      <c r="R536" s="290"/>
      <c r="S536" s="290">
        <f t="shared" si="195"/>
        <v>-8814.8320000000731</v>
      </c>
      <c r="T536" s="290" t="e">
        <f t="shared" si="196"/>
        <v>#DIV/0!</v>
      </c>
      <c r="U536" s="290" t="e">
        <f t="shared" si="197"/>
        <v>#DIV/0!</v>
      </c>
      <c r="V536" s="22">
        <f t="shared" si="198"/>
        <v>105263.13940000049</v>
      </c>
      <c r="W536" s="288" t="e">
        <f t="shared" si="199"/>
        <v>#DIV/0!</v>
      </c>
      <c r="X536" s="32" t="e">
        <f t="shared" si="200"/>
        <v>#DIV/0!</v>
      </c>
      <c r="Y536" s="32" t="e">
        <f t="shared" si="201"/>
        <v>#DIV/0!</v>
      </c>
      <c r="Z536" s="38" t="e">
        <f t="shared" si="202"/>
        <v>#DIV/0!</v>
      </c>
      <c r="AA536" s="31">
        <f>SUM(L$2:L536)-SUM(AB$2:AB536)</f>
        <v>-114077.97140000056</v>
      </c>
      <c r="AB536" s="44"/>
      <c r="AC536" s="40" t="e">
        <f t="shared" si="203"/>
        <v>#DIV/0!</v>
      </c>
      <c r="AD536" s="40" t="e">
        <f t="shared" si="204"/>
        <v>#DIV/0!</v>
      </c>
    </row>
    <row r="537" spans="1:30" x14ac:dyDescent="0.25">
      <c r="A537" s="403"/>
      <c r="B537" s="287"/>
      <c r="C537" s="22"/>
      <c r="D537" s="147"/>
      <c r="E537" s="22"/>
      <c r="F537" s="147">
        <f t="shared" si="184"/>
        <v>12400</v>
      </c>
      <c r="G537" s="288">
        <f t="shared" si="185"/>
        <v>9.2002396290323034</v>
      </c>
      <c r="H537" s="15">
        <f t="shared" si="186"/>
        <v>114082.97140000056</v>
      </c>
      <c r="I537" s="22">
        <f t="shared" si="187"/>
        <v>-114082.97140000056</v>
      </c>
      <c r="J537" s="289">
        <f t="shared" si="188"/>
        <v>-1</v>
      </c>
      <c r="K537" s="22">
        <f t="shared" si="189"/>
        <v>0</v>
      </c>
      <c r="L537" s="22">
        <f t="shared" si="190"/>
        <v>-5</v>
      </c>
      <c r="M537" s="22">
        <f t="shared" si="191"/>
        <v>5</v>
      </c>
      <c r="N537" s="22">
        <f t="shared" si="192"/>
        <v>0</v>
      </c>
      <c r="O537" s="22"/>
      <c r="P537" s="288">
        <f t="shared" si="193"/>
        <v>-9.2002396290323034</v>
      </c>
      <c r="Q537" s="22">
        <f t="shared" si="194"/>
        <v>-5</v>
      </c>
      <c r="R537" s="290"/>
      <c r="S537" s="290">
        <f t="shared" si="195"/>
        <v>-8819.8320000000731</v>
      </c>
      <c r="T537" s="290" t="e">
        <f t="shared" si="196"/>
        <v>#DIV/0!</v>
      </c>
      <c r="U537" s="290" t="e">
        <f t="shared" si="197"/>
        <v>#DIV/0!</v>
      </c>
      <c r="V537" s="22">
        <f t="shared" si="198"/>
        <v>105263.13940000049</v>
      </c>
      <c r="W537" s="288" t="e">
        <f t="shared" si="199"/>
        <v>#DIV/0!</v>
      </c>
      <c r="X537" s="32" t="e">
        <f t="shared" si="200"/>
        <v>#DIV/0!</v>
      </c>
      <c r="Y537" s="32" t="e">
        <f t="shared" si="201"/>
        <v>#DIV/0!</v>
      </c>
      <c r="Z537" s="38" t="e">
        <f t="shared" si="202"/>
        <v>#DIV/0!</v>
      </c>
      <c r="AA537" s="31">
        <f>SUM(L$2:L537)-SUM(AB$2:AB537)</f>
        <v>-114082.97140000056</v>
      </c>
      <c r="AB537" s="44"/>
      <c r="AC537" s="40" t="e">
        <f t="shared" si="203"/>
        <v>#DIV/0!</v>
      </c>
      <c r="AD537" s="40" t="e">
        <f t="shared" si="204"/>
        <v>#DIV/0!</v>
      </c>
    </row>
    <row r="538" spans="1:30" x14ac:dyDescent="0.25">
      <c r="A538" s="403"/>
      <c r="B538" s="287"/>
      <c r="C538" s="22"/>
      <c r="D538" s="147"/>
      <c r="E538" s="22"/>
      <c r="F538" s="147">
        <f t="shared" si="184"/>
        <v>12400</v>
      </c>
      <c r="G538" s="288">
        <f t="shared" si="185"/>
        <v>9.2006428548387547</v>
      </c>
      <c r="H538" s="15">
        <f t="shared" si="186"/>
        <v>114087.97140000056</v>
      </c>
      <c r="I538" s="22">
        <f t="shared" si="187"/>
        <v>-114087.97140000056</v>
      </c>
      <c r="J538" s="289">
        <f t="shared" si="188"/>
        <v>-1</v>
      </c>
      <c r="K538" s="22">
        <f t="shared" si="189"/>
        <v>0</v>
      </c>
      <c r="L538" s="22">
        <f t="shared" si="190"/>
        <v>-5</v>
      </c>
      <c r="M538" s="22">
        <f t="shared" si="191"/>
        <v>5</v>
      </c>
      <c r="N538" s="22">
        <f t="shared" si="192"/>
        <v>0</v>
      </c>
      <c r="O538" s="22"/>
      <c r="P538" s="288">
        <f t="shared" si="193"/>
        <v>-9.2006428548387547</v>
      </c>
      <c r="Q538" s="22">
        <f t="shared" si="194"/>
        <v>-5</v>
      </c>
      <c r="R538" s="290"/>
      <c r="S538" s="290">
        <f t="shared" si="195"/>
        <v>-8824.8320000000731</v>
      </c>
      <c r="T538" s="290" t="e">
        <f t="shared" si="196"/>
        <v>#DIV/0!</v>
      </c>
      <c r="U538" s="290" t="e">
        <f t="shared" si="197"/>
        <v>#DIV/0!</v>
      </c>
      <c r="V538" s="22">
        <f t="shared" si="198"/>
        <v>105263.13940000049</v>
      </c>
      <c r="W538" s="288" t="e">
        <f t="shared" si="199"/>
        <v>#DIV/0!</v>
      </c>
      <c r="X538" s="32" t="e">
        <f t="shared" si="200"/>
        <v>#DIV/0!</v>
      </c>
      <c r="Y538" s="32" t="e">
        <f t="shared" si="201"/>
        <v>#DIV/0!</v>
      </c>
      <c r="Z538" s="38" t="e">
        <f t="shared" si="202"/>
        <v>#DIV/0!</v>
      </c>
      <c r="AA538" s="31">
        <f>SUM(L$2:L538)-SUM(AB$2:AB538)</f>
        <v>-114087.97140000056</v>
      </c>
      <c r="AB538" s="44"/>
      <c r="AC538" s="40" t="e">
        <f t="shared" si="203"/>
        <v>#DIV/0!</v>
      </c>
      <c r="AD538" s="40" t="e">
        <f t="shared" si="204"/>
        <v>#DIV/0!</v>
      </c>
    </row>
    <row r="539" spans="1:30" x14ac:dyDescent="0.25">
      <c r="A539" s="403"/>
      <c r="B539" s="287"/>
      <c r="C539" s="22"/>
      <c r="D539" s="147"/>
      <c r="E539" s="22"/>
      <c r="F539" s="147">
        <f t="shared" si="184"/>
        <v>12400</v>
      </c>
      <c r="G539" s="288">
        <f t="shared" si="185"/>
        <v>9.2010460806452059</v>
      </c>
      <c r="H539" s="15">
        <f t="shared" si="186"/>
        <v>114092.97140000056</v>
      </c>
      <c r="I539" s="22">
        <f t="shared" si="187"/>
        <v>-114092.97140000056</v>
      </c>
      <c r="J539" s="289">
        <f t="shared" si="188"/>
        <v>-1</v>
      </c>
      <c r="K539" s="22">
        <f t="shared" si="189"/>
        <v>0</v>
      </c>
      <c r="L539" s="22">
        <f t="shared" si="190"/>
        <v>-5</v>
      </c>
      <c r="M539" s="22">
        <f t="shared" si="191"/>
        <v>5</v>
      </c>
      <c r="N539" s="22">
        <f t="shared" si="192"/>
        <v>0</v>
      </c>
      <c r="O539" s="22"/>
      <c r="P539" s="288">
        <f t="shared" si="193"/>
        <v>-9.2010460806452059</v>
      </c>
      <c r="Q539" s="22">
        <f t="shared" si="194"/>
        <v>-5</v>
      </c>
      <c r="R539" s="290"/>
      <c r="S539" s="290">
        <f t="shared" si="195"/>
        <v>-8829.8320000000731</v>
      </c>
      <c r="T539" s="290" t="e">
        <f t="shared" si="196"/>
        <v>#DIV/0!</v>
      </c>
      <c r="U539" s="290" t="e">
        <f t="shared" si="197"/>
        <v>#DIV/0!</v>
      </c>
      <c r="V539" s="22">
        <f t="shared" si="198"/>
        <v>105263.13940000049</v>
      </c>
      <c r="W539" s="288" t="e">
        <f t="shared" si="199"/>
        <v>#DIV/0!</v>
      </c>
      <c r="X539" s="32" t="e">
        <f t="shared" si="200"/>
        <v>#DIV/0!</v>
      </c>
      <c r="Y539" s="32" t="e">
        <f t="shared" si="201"/>
        <v>#DIV/0!</v>
      </c>
      <c r="Z539" s="38" t="e">
        <f t="shared" si="202"/>
        <v>#DIV/0!</v>
      </c>
      <c r="AA539" s="31">
        <f>SUM(L$2:L539)-SUM(AB$2:AB539)</f>
        <v>-114092.97140000056</v>
      </c>
      <c r="AB539" s="44"/>
      <c r="AC539" s="40" t="e">
        <f t="shared" si="203"/>
        <v>#DIV/0!</v>
      </c>
      <c r="AD539" s="40" t="e">
        <f t="shared" si="204"/>
        <v>#DIV/0!</v>
      </c>
    </row>
    <row r="540" spans="1:30" x14ac:dyDescent="0.25">
      <c r="A540" s="403"/>
      <c r="B540" s="287"/>
      <c r="C540" s="22"/>
      <c r="D540" s="147"/>
      <c r="E540" s="22"/>
      <c r="F540" s="147">
        <f t="shared" si="184"/>
        <v>12400</v>
      </c>
      <c r="G540" s="288">
        <f t="shared" si="185"/>
        <v>9.2014493064516589</v>
      </c>
      <c r="H540" s="15">
        <f t="shared" si="186"/>
        <v>114097.97140000056</v>
      </c>
      <c r="I540" s="22">
        <f t="shared" si="187"/>
        <v>-114097.97140000056</v>
      </c>
      <c r="J540" s="289">
        <f t="shared" si="188"/>
        <v>-1</v>
      </c>
      <c r="K540" s="22">
        <f t="shared" si="189"/>
        <v>0</v>
      </c>
      <c r="L540" s="22">
        <f t="shared" si="190"/>
        <v>-5</v>
      </c>
      <c r="M540" s="22">
        <f t="shared" si="191"/>
        <v>5</v>
      </c>
      <c r="N540" s="22">
        <f t="shared" si="192"/>
        <v>0</v>
      </c>
      <c r="O540" s="22"/>
      <c r="P540" s="288">
        <f t="shared" si="193"/>
        <v>-9.2014493064516589</v>
      </c>
      <c r="Q540" s="22">
        <f t="shared" si="194"/>
        <v>-5</v>
      </c>
      <c r="R540" s="290"/>
      <c r="S540" s="290">
        <f t="shared" si="195"/>
        <v>-8834.8320000000731</v>
      </c>
      <c r="T540" s="290" t="e">
        <f t="shared" si="196"/>
        <v>#DIV/0!</v>
      </c>
      <c r="U540" s="290" t="e">
        <f t="shared" si="197"/>
        <v>#DIV/0!</v>
      </c>
      <c r="V540" s="22">
        <f t="shared" si="198"/>
        <v>105263.13940000049</v>
      </c>
      <c r="W540" s="288" t="e">
        <f t="shared" si="199"/>
        <v>#DIV/0!</v>
      </c>
      <c r="X540" s="32" t="e">
        <f t="shared" si="200"/>
        <v>#DIV/0!</v>
      </c>
      <c r="Y540" s="32" t="e">
        <f t="shared" si="201"/>
        <v>#DIV/0!</v>
      </c>
      <c r="Z540" s="38" t="e">
        <f t="shared" si="202"/>
        <v>#DIV/0!</v>
      </c>
      <c r="AA540" s="31">
        <f>SUM(L$2:L540)-SUM(AB$2:AB540)</f>
        <v>-114097.97140000056</v>
      </c>
      <c r="AB540" s="44"/>
      <c r="AC540" s="40" t="e">
        <f t="shared" si="203"/>
        <v>#DIV/0!</v>
      </c>
      <c r="AD540" s="40" t="e">
        <f t="shared" si="204"/>
        <v>#DIV/0!</v>
      </c>
    </row>
    <row r="541" spans="1:30" x14ac:dyDescent="0.25">
      <c r="A541" s="403"/>
      <c r="B541" s="287"/>
      <c r="C541" s="22"/>
      <c r="D541" s="147"/>
      <c r="E541" s="22"/>
      <c r="F541" s="147">
        <f t="shared" si="184"/>
        <v>12400</v>
      </c>
      <c r="G541" s="288">
        <f t="shared" si="185"/>
        <v>9.2018525322581102</v>
      </c>
      <c r="H541" s="15">
        <f t="shared" si="186"/>
        <v>114102.97140000056</v>
      </c>
      <c r="I541" s="22">
        <f t="shared" si="187"/>
        <v>-114102.97140000056</v>
      </c>
      <c r="J541" s="289">
        <f t="shared" si="188"/>
        <v>-1</v>
      </c>
      <c r="K541" s="22">
        <f t="shared" si="189"/>
        <v>0</v>
      </c>
      <c r="L541" s="22">
        <f t="shared" si="190"/>
        <v>-5</v>
      </c>
      <c r="M541" s="22">
        <f t="shared" si="191"/>
        <v>5</v>
      </c>
      <c r="N541" s="22">
        <f t="shared" si="192"/>
        <v>0</v>
      </c>
      <c r="O541" s="22"/>
      <c r="P541" s="288">
        <f t="shared" si="193"/>
        <v>-9.2018525322581102</v>
      </c>
      <c r="Q541" s="22">
        <f t="shared" si="194"/>
        <v>-5</v>
      </c>
      <c r="R541" s="290"/>
      <c r="S541" s="290">
        <f t="shared" si="195"/>
        <v>-8839.8320000000731</v>
      </c>
      <c r="T541" s="290" t="e">
        <f t="shared" si="196"/>
        <v>#DIV/0!</v>
      </c>
      <c r="U541" s="290" t="e">
        <f t="shared" si="197"/>
        <v>#DIV/0!</v>
      </c>
      <c r="V541" s="22">
        <f t="shared" si="198"/>
        <v>105263.13940000049</v>
      </c>
      <c r="W541" s="288" t="e">
        <f t="shared" si="199"/>
        <v>#DIV/0!</v>
      </c>
      <c r="X541" s="32" t="e">
        <f t="shared" si="200"/>
        <v>#DIV/0!</v>
      </c>
      <c r="Y541" s="32" t="e">
        <f t="shared" si="201"/>
        <v>#DIV/0!</v>
      </c>
      <c r="Z541" s="38" t="e">
        <f t="shared" si="202"/>
        <v>#DIV/0!</v>
      </c>
      <c r="AA541" s="31">
        <f>SUM(L$2:L541)-SUM(AB$2:AB541)</f>
        <v>-114102.97140000056</v>
      </c>
      <c r="AB541" s="44"/>
      <c r="AC541" s="40" t="e">
        <f t="shared" si="203"/>
        <v>#DIV/0!</v>
      </c>
      <c r="AD541" s="40" t="e">
        <f t="shared" si="204"/>
        <v>#DIV/0!</v>
      </c>
    </row>
    <row r="542" spans="1:30" x14ac:dyDescent="0.25">
      <c r="A542" s="403"/>
      <c r="B542" s="287"/>
      <c r="C542" s="22"/>
      <c r="D542" s="147"/>
      <c r="E542" s="22"/>
      <c r="F542" s="147">
        <f t="shared" si="184"/>
        <v>12400</v>
      </c>
      <c r="G542" s="288">
        <f t="shared" si="185"/>
        <v>9.2022557580645614</v>
      </c>
      <c r="H542" s="15">
        <f t="shared" si="186"/>
        <v>114107.97140000056</v>
      </c>
      <c r="I542" s="22">
        <f t="shared" si="187"/>
        <v>-114107.97140000056</v>
      </c>
      <c r="J542" s="289">
        <f t="shared" si="188"/>
        <v>-1</v>
      </c>
      <c r="K542" s="22">
        <f t="shared" si="189"/>
        <v>0</v>
      </c>
      <c r="L542" s="22">
        <f t="shared" si="190"/>
        <v>-5</v>
      </c>
      <c r="M542" s="22">
        <f t="shared" si="191"/>
        <v>5</v>
      </c>
      <c r="N542" s="22">
        <f t="shared" si="192"/>
        <v>0</v>
      </c>
      <c r="O542" s="22"/>
      <c r="P542" s="288">
        <f t="shared" si="193"/>
        <v>-9.2022557580645614</v>
      </c>
      <c r="Q542" s="22">
        <f t="shared" si="194"/>
        <v>-5</v>
      </c>
      <c r="R542" s="290"/>
      <c r="S542" s="290">
        <f t="shared" si="195"/>
        <v>-8844.8320000000731</v>
      </c>
      <c r="T542" s="290" t="e">
        <f t="shared" si="196"/>
        <v>#DIV/0!</v>
      </c>
      <c r="U542" s="290" t="e">
        <f t="shared" si="197"/>
        <v>#DIV/0!</v>
      </c>
      <c r="V542" s="22">
        <f t="shared" si="198"/>
        <v>105263.13940000049</v>
      </c>
      <c r="W542" s="288" t="e">
        <f t="shared" si="199"/>
        <v>#DIV/0!</v>
      </c>
      <c r="X542" s="32" t="e">
        <f t="shared" si="200"/>
        <v>#DIV/0!</v>
      </c>
      <c r="Y542" s="32" t="e">
        <f t="shared" si="201"/>
        <v>#DIV/0!</v>
      </c>
      <c r="Z542" s="38" t="e">
        <f t="shared" si="202"/>
        <v>#DIV/0!</v>
      </c>
      <c r="AA542" s="31">
        <f>SUM(L$2:L542)-SUM(AB$2:AB542)</f>
        <v>-114107.97140000056</v>
      </c>
      <c r="AB542" s="44"/>
      <c r="AC542" s="40" t="e">
        <f t="shared" si="203"/>
        <v>#DIV/0!</v>
      </c>
      <c r="AD542" s="40" t="e">
        <f t="shared" si="204"/>
        <v>#DIV/0!</v>
      </c>
    </row>
    <row r="543" spans="1:30" x14ac:dyDescent="0.25">
      <c r="A543" s="403"/>
      <c r="B543" s="287"/>
      <c r="C543" s="22"/>
      <c r="D543" s="147"/>
      <c r="E543" s="22"/>
      <c r="F543" s="147">
        <f t="shared" si="184"/>
        <v>12400</v>
      </c>
      <c r="G543" s="288">
        <f t="shared" si="185"/>
        <v>9.2026589838710127</v>
      </c>
      <c r="H543" s="15">
        <f t="shared" si="186"/>
        <v>114112.97140000056</v>
      </c>
      <c r="I543" s="22">
        <f t="shared" si="187"/>
        <v>-114112.97140000056</v>
      </c>
      <c r="J543" s="289">
        <f t="shared" si="188"/>
        <v>-1</v>
      </c>
      <c r="K543" s="22">
        <f t="shared" si="189"/>
        <v>0</v>
      </c>
      <c r="L543" s="22">
        <f t="shared" si="190"/>
        <v>-5</v>
      </c>
      <c r="M543" s="22">
        <f t="shared" si="191"/>
        <v>5</v>
      </c>
      <c r="N543" s="22">
        <f t="shared" si="192"/>
        <v>0</v>
      </c>
      <c r="O543" s="22"/>
      <c r="P543" s="288">
        <f t="shared" si="193"/>
        <v>-9.2026589838710127</v>
      </c>
      <c r="Q543" s="22">
        <f t="shared" si="194"/>
        <v>-5</v>
      </c>
      <c r="R543" s="290"/>
      <c r="S543" s="290">
        <f t="shared" si="195"/>
        <v>-8849.8320000000731</v>
      </c>
      <c r="T543" s="290" t="e">
        <f t="shared" si="196"/>
        <v>#DIV/0!</v>
      </c>
      <c r="U543" s="290" t="e">
        <f t="shared" si="197"/>
        <v>#DIV/0!</v>
      </c>
      <c r="V543" s="22">
        <f t="shared" si="198"/>
        <v>105263.13940000049</v>
      </c>
      <c r="W543" s="288" t="e">
        <f t="shared" si="199"/>
        <v>#DIV/0!</v>
      </c>
      <c r="X543" s="32" t="e">
        <f t="shared" si="200"/>
        <v>#DIV/0!</v>
      </c>
      <c r="Y543" s="32" t="e">
        <f t="shared" si="201"/>
        <v>#DIV/0!</v>
      </c>
      <c r="Z543" s="38" t="e">
        <f t="shared" si="202"/>
        <v>#DIV/0!</v>
      </c>
      <c r="AA543" s="31">
        <f>SUM(L$2:L543)-SUM(AB$2:AB543)</f>
        <v>-114112.97140000056</v>
      </c>
      <c r="AB543" s="44"/>
      <c r="AC543" s="40" t="e">
        <f t="shared" si="203"/>
        <v>#DIV/0!</v>
      </c>
      <c r="AD543" s="40" t="e">
        <f t="shared" si="204"/>
        <v>#DIV/0!</v>
      </c>
    </row>
    <row r="544" spans="1:30" x14ac:dyDescent="0.25">
      <c r="A544" s="403"/>
      <c r="B544" s="287"/>
      <c r="C544" s="22"/>
      <c r="D544" s="147"/>
      <c r="E544" s="22"/>
      <c r="F544" s="147">
        <f t="shared" si="184"/>
        <v>12400</v>
      </c>
      <c r="G544" s="288">
        <f t="shared" si="185"/>
        <v>9.2030622096774639</v>
      </c>
      <c r="H544" s="15">
        <f t="shared" si="186"/>
        <v>114117.97140000056</v>
      </c>
      <c r="I544" s="22">
        <f t="shared" si="187"/>
        <v>-114117.97140000056</v>
      </c>
      <c r="J544" s="289">
        <f t="shared" si="188"/>
        <v>-1</v>
      </c>
      <c r="K544" s="22">
        <f t="shared" si="189"/>
        <v>0</v>
      </c>
      <c r="L544" s="22">
        <f t="shared" si="190"/>
        <v>-5</v>
      </c>
      <c r="M544" s="22">
        <f t="shared" si="191"/>
        <v>5</v>
      </c>
      <c r="N544" s="22">
        <f t="shared" si="192"/>
        <v>0</v>
      </c>
      <c r="O544" s="22"/>
      <c r="P544" s="288">
        <f t="shared" si="193"/>
        <v>-9.2030622096774639</v>
      </c>
      <c r="Q544" s="22">
        <f t="shared" si="194"/>
        <v>-5</v>
      </c>
      <c r="R544" s="290"/>
      <c r="S544" s="290">
        <f t="shared" si="195"/>
        <v>-8854.8320000000731</v>
      </c>
      <c r="T544" s="290" t="e">
        <f t="shared" si="196"/>
        <v>#DIV/0!</v>
      </c>
      <c r="U544" s="290" t="e">
        <f t="shared" si="197"/>
        <v>#DIV/0!</v>
      </c>
      <c r="V544" s="22">
        <f t="shared" si="198"/>
        <v>105263.13940000049</v>
      </c>
      <c r="W544" s="288" t="e">
        <f t="shared" si="199"/>
        <v>#DIV/0!</v>
      </c>
      <c r="X544" s="32" t="e">
        <f t="shared" si="200"/>
        <v>#DIV/0!</v>
      </c>
      <c r="Y544" s="32" t="e">
        <f t="shared" si="201"/>
        <v>#DIV/0!</v>
      </c>
      <c r="Z544" s="38" t="e">
        <f t="shared" si="202"/>
        <v>#DIV/0!</v>
      </c>
      <c r="AA544" s="31">
        <f>SUM(L$2:L544)-SUM(AB$2:AB544)</f>
        <v>-114117.97140000056</v>
      </c>
      <c r="AB544" s="44"/>
      <c r="AC544" s="40" t="e">
        <f t="shared" si="203"/>
        <v>#DIV/0!</v>
      </c>
      <c r="AD544" s="40" t="e">
        <f t="shared" si="204"/>
        <v>#DIV/0!</v>
      </c>
    </row>
    <row r="545" spans="1:30" x14ac:dyDescent="0.25">
      <c r="A545" s="403"/>
      <c r="B545" s="287"/>
      <c r="C545" s="22"/>
      <c r="D545" s="147"/>
      <c r="E545" s="22"/>
      <c r="F545" s="147">
        <f t="shared" si="184"/>
        <v>12400</v>
      </c>
      <c r="G545" s="288">
        <f t="shared" si="185"/>
        <v>9.2034654354839169</v>
      </c>
      <c r="H545" s="15">
        <f t="shared" si="186"/>
        <v>114122.97140000056</v>
      </c>
      <c r="I545" s="22">
        <f t="shared" si="187"/>
        <v>-114122.97140000056</v>
      </c>
      <c r="J545" s="289">
        <f t="shared" si="188"/>
        <v>-1</v>
      </c>
      <c r="K545" s="22">
        <f t="shared" si="189"/>
        <v>0</v>
      </c>
      <c r="L545" s="22">
        <f t="shared" si="190"/>
        <v>-5</v>
      </c>
      <c r="M545" s="22">
        <f t="shared" si="191"/>
        <v>5</v>
      </c>
      <c r="N545" s="22">
        <f t="shared" si="192"/>
        <v>0</v>
      </c>
      <c r="O545" s="22"/>
      <c r="P545" s="288">
        <f t="shared" si="193"/>
        <v>-9.2034654354839169</v>
      </c>
      <c r="Q545" s="22">
        <f t="shared" si="194"/>
        <v>-5</v>
      </c>
      <c r="R545" s="290"/>
      <c r="S545" s="290">
        <f t="shared" si="195"/>
        <v>-8859.8320000000731</v>
      </c>
      <c r="T545" s="290" t="e">
        <f t="shared" si="196"/>
        <v>#DIV/0!</v>
      </c>
      <c r="U545" s="290" t="e">
        <f t="shared" si="197"/>
        <v>#DIV/0!</v>
      </c>
      <c r="V545" s="22">
        <f t="shared" si="198"/>
        <v>105263.13940000049</v>
      </c>
      <c r="W545" s="288" t="e">
        <f t="shared" si="199"/>
        <v>#DIV/0!</v>
      </c>
      <c r="X545" s="32" t="e">
        <f t="shared" si="200"/>
        <v>#DIV/0!</v>
      </c>
      <c r="Y545" s="32" t="e">
        <f t="shared" si="201"/>
        <v>#DIV/0!</v>
      </c>
      <c r="Z545" s="38" t="e">
        <f t="shared" si="202"/>
        <v>#DIV/0!</v>
      </c>
      <c r="AA545" s="31">
        <f>SUM(L$2:L545)-SUM(AB$2:AB545)</f>
        <v>-114122.97140000056</v>
      </c>
      <c r="AB545" s="44"/>
      <c r="AC545" s="40" t="e">
        <f t="shared" si="203"/>
        <v>#DIV/0!</v>
      </c>
      <c r="AD545" s="40" t="e">
        <f t="shared" si="204"/>
        <v>#DIV/0!</v>
      </c>
    </row>
    <row r="546" spans="1:30" x14ac:dyDescent="0.25">
      <c r="A546" s="403"/>
      <c r="B546" s="287"/>
      <c r="C546" s="22"/>
      <c r="D546" s="147"/>
      <c r="E546" s="22"/>
      <c r="F546" s="147">
        <f t="shared" si="184"/>
        <v>12400</v>
      </c>
      <c r="G546" s="288">
        <f t="shared" si="185"/>
        <v>9.2038686612903682</v>
      </c>
      <c r="H546" s="15">
        <f t="shared" si="186"/>
        <v>114127.97140000056</v>
      </c>
      <c r="I546" s="22">
        <f t="shared" si="187"/>
        <v>-114127.97140000056</v>
      </c>
      <c r="J546" s="289">
        <f t="shared" si="188"/>
        <v>-1</v>
      </c>
      <c r="K546" s="22">
        <f t="shared" si="189"/>
        <v>0</v>
      </c>
      <c r="L546" s="22">
        <f t="shared" si="190"/>
        <v>-5</v>
      </c>
      <c r="M546" s="22">
        <f t="shared" si="191"/>
        <v>5</v>
      </c>
      <c r="N546" s="22">
        <f t="shared" si="192"/>
        <v>0</v>
      </c>
      <c r="O546" s="22"/>
      <c r="P546" s="288">
        <f t="shared" si="193"/>
        <v>-9.2038686612903682</v>
      </c>
      <c r="Q546" s="22">
        <f t="shared" si="194"/>
        <v>-5</v>
      </c>
      <c r="R546" s="290"/>
      <c r="S546" s="290">
        <f t="shared" si="195"/>
        <v>-8864.8320000000731</v>
      </c>
      <c r="T546" s="290" t="e">
        <f t="shared" si="196"/>
        <v>#DIV/0!</v>
      </c>
      <c r="U546" s="290" t="e">
        <f t="shared" si="197"/>
        <v>#DIV/0!</v>
      </c>
      <c r="V546" s="22">
        <f t="shared" si="198"/>
        <v>105263.13940000049</v>
      </c>
      <c r="W546" s="288" t="e">
        <f t="shared" si="199"/>
        <v>#DIV/0!</v>
      </c>
      <c r="X546" s="32" t="e">
        <f t="shared" si="200"/>
        <v>#DIV/0!</v>
      </c>
      <c r="Y546" s="32" t="e">
        <f t="shared" si="201"/>
        <v>#DIV/0!</v>
      </c>
      <c r="Z546" s="38" t="e">
        <f t="shared" si="202"/>
        <v>#DIV/0!</v>
      </c>
      <c r="AA546" s="31">
        <f>SUM(L$2:L546)-SUM(AB$2:AB546)</f>
        <v>-114127.97140000056</v>
      </c>
      <c r="AB546" s="44"/>
      <c r="AC546" s="40" t="e">
        <f t="shared" si="203"/>
        <v>#DIV/0!</v>
      </c>
      <c r="AD546" s="40" t="e">
        <f t="shared" si="204"/>
        <v>#DIV/0!</v>
      </c>
    </row>
    <row r="547" spans="1:30" x14ac:dyDescent="0.25">
      <c r="A547" s="403"/>
      <c r="B547" s="287"/>
      <c r="C547" s="22"/>
      <c r="D547" s="147"/>
      <c r="E547" s="22"/>
      <c r="F547" s="147">
        <f t="shared" ref="F547:F610" si="205">IF(C547="买",F546+D547,F546-D547)</f>
        <v>12400</v>
      </c>
      <c r="G547" s="288">
        <f t="shared" ref="G547:G610" si="206">H547/F547</f>
        <v>9.2042718870968194</v>
      </c>
      <c r="H547" s="15">
        <f t="shared" ref="H547:H610" si="207">IF(C547="买",H546+D547*E547+M547+N547,H546+-1*D547*E547+M547+N547)+O546</f>
        <v>114132.97140000056</v>
      </c>
      <c r="I547" s="22">
        <f t="shared" ref="I547:I610" si="208">-H547+K547</f>
        <v>-114132.97140000056</v>
      </c>
      <c r="J547" s="289">
        <f t="shared" ref="J547:J610" si="209">(E547-G547)/G547</f>
        <v>-1</v>
      </c>
      <c r="K547" s="22">
        <f t="shared" ref="K547:K610" si="210">F547*E547</f>
        <v>0</v>
      </c>
      <c r="L547" s="22">
        <f t="shared" ref="L547:L610" si="211">I547-I546</f>
        <v>-5</v>
      </c>
      <c r="M547" s="22">
        <f t="shared" ref="M547:M610" si="212">IF(D547*E547*2.5/10000&gt;5,D547*E547*2.5/10000,5)+(D547/1000)*0.6</f>
        <v>5</v>
      </c>
      <c r="N547" s="22">
        <f t="shared" ref="N547:N610" si="213">IF(C547="卖",D547*E547/1000,0)</f>
        <v>0</v>
      </c>
      <c r="O547" s="22"/>
      <c r="P547" s="288">
        <f t="shared" ref="P547:P610" si="214">E547-G547</f>
        <v>-9.2042718870968194</v>
      </c>
      <c r="Q547" s="22">
        <f t="shared" ref="Q547:Q610" si="215">(H547-H546)*-1</f>
        <v>-5</v>
      </c>
      <c r="R547" s="290"/>
      <c r="S547" s="290">
        <f t="shared" ref="S547:S610" si="216">S546+Q547+O547+R547</f>
        <v>-8869.8320000000731</v>
      </c>
      <c r="T547" s="290" t="e">
        <f t="shared" ref="T547:T610" si="217">S547/E547</f>
        <v>#DIV/0!</v>
      </c>
      <c r="U547" s="290" t="e">
        <f t="shared" ref="U547:U610" si="218">F547+T547</f>
        <v>#DIV/0!</v>
      </c>
      <c r="V547" s="22">
        <f t="shared" ref="V547:V610" si="219">H547+S547</f>
        <v>105263.13940000049</v>
      </c>
      <c r="W547" s="288" t="e">
        <f t="shared" ref="W547:W610" si="220">V547/U547</f>
        <v>#DIV/0!</v>
      </c>
      <c r="X547" s="32" t="e">
        <f t="shared" ref="X547:X610" si="221">W547-G547</f>
        <v>#DIV/0!</v>
      </c>
      <c r="Y547" s="32" t="e">
        <f t="shared" ref="Y547:Y610" si="222">(X547-P547)*-1</f>
        <v>#DIV/0!</v>
      </c>
      <c r="Z547" s="38" t="e">
        <f t="shared" ref="Z547:Z610" si="223">F547/U547</f>
        <v>#DIV/0!</v>
      </c>
      <c r="AA547" s="31">
        <f>SUM(L$2:L547)-SUM(AB$2:AB547)</f>
        <v>-114132.97140000056</v>
      </c>
      <c r="AB547" s="44"/>
      <c r="AC547" s="40" t="e">
        <f t="shared" ref="AC547:AC610" si="224">I547/E547*(1-0.0005)</f>
        <v>#DIV/0!</v>
      </c>
      <c r="AD547" s="40" t="e">
        <f t="shared" ref="AD547:AD610" si="225">AC547-F547</f>
        <v>#DIV/0!</v>
      </c>
    </row>
    <row r="548" spans="1:30" x14ac:dyDescent="0.25">
      <c r="A548" s="403"/>
      <c r="B548" s="287"/>
      <c r="C548" s="22"/>
      <c r="D548" s="147"/>
      <c r="E548" s="22"/>
      <c r="F548" s="147">
        <f t="shared" si="205"/>
        <v>12400</v>
      </c>
      <c r="G548" s="288">
        <f t="shared" si="206"/>
        <v>9.2046751129032707</v>
      </c>
      <c r="H548" s="15">
        <f t="shared" si="207"/>
        <v>114137.97140000056</v>
      </c>
      <c r="I548" s="22">
        <f t="shared" si="208"/>
        <v>-114137.97140000056</v>
      </c>
      <c r="J548" s="289">
        <f t="shared" si="209"/>
        <v>-1</v>
      </c>
      <c r="K548" s="22">
        <f t="shared" si="210"/>
        <v>0</v>
      </c>
      <c r="L548" s="22">
        <f t="shared" si="211"/>
        <v>-5</v>
      </c>
      <c r="M548" s="22">
        <f t="shared" si="212"/>
        <v>5</v>
      </c>
      <c r="N548" s="22">
        <f t="shared" si="213"/>
        <v>0</v>
      </c>
      <c r="O548" s="22"/>
      <c r="P548" s="288">
        <f t="shared" si="214"/>
        <v>-9.2046751129032707</v>
      </c>
      <c r="Q548" s="22">
        <f t="shared" si="215"/>
        <v>-5</v>
      </c>
      <c r="R548" s="290"/>
      <c r="S548" s="290">
        <f t="shared" si="216"/>
        <v>-8874.8320000000731</v>
      </c>
      <c r="T548" s="290" t="e">
        <f t="shared" si="217"/>
        <v>#DIV/0!</v>
      </c>
      <c r="U548" s="290" t="e">
        <f t="shared" si="218"/>
        <v>#DIV/0!</v>
      </c>
      <c r="V548" s="22">
        <f t="shared" si="219"/>
        <v>105263.13940000049</v>
      </c>
      <c r="W548" s="288" t="e">
        <f t="shared" si="220"/>
        <v>#DIV/0!</v>
      </c>
      <c r="X548" s="32" t="e">
        <f t="shared" si="221"/>
        <v>#DIV/0!</v>
      </c>
      <c r="Y548" s="32" t="e">
        <f t="shared" si="222"/>
        <v>#DIV/0!</v>
      </c>
      <c r="Z548" s="38" t="e">
        <f t="shared" si="223"/>
        <v>#DIV/0!</v>
      </c>
      <c r="AA548" s="31">
        <f>SUM(L$2:L548)-SUM(AB$2:AB548)</f>
        <v>-114137.97140000056</v>
      </c>
      <c r="AB548" s="44"/>
      <c r="AC548" s="40" t="e">
        <f t="shared" si="224"/>
        <v>#DIV/0!</v>
      </c>
      <c r="AD548" s="40" t="e">
        <f t="shared" si="225"/>
        <v>#DIV/0!</v>
      </c>
    </row>
    <row r="549" spans="1:30" x14ac:dyDescent="0.25">
      <c r="A549" s="403"/>
      <c r="B549" s="287"/>
      <c r="C549" s="22"/>
      <c r="D549" s="147"/>
      <c r="E549" s="22"/>
      <c r="F549" s="147">
        <f t="shared" si="205"/>
        <v>12400</v>
      </c>
      <c r="G549" s="288">
        <f t="shared" si="206"/>
        <v>9.2050783387097219</v>
      </c>
      <c r="H549" s="15">
        <f t="shared" si="207"/>
        <v>114142.97140000056</v>
      </c>
      <c r="I549" s="22">
        <f t="shared" si="208"/>
        <v>-114142.97140000056</v>
      </c>
      <c r="J549" s="289">
        <f t="shared" si="209"/>
        <v>-1</v>
      </c>
      <c r="K549" s="22">
        <f t="shared" si="210"/>
        <v>0</v>
      </c>
      <c r="L549" s="22">
        <f t="shared" si="211"/>
        <v>-5</v>
      </c>
      <c r="M549" s="22">
        <f t="shared" si="212"/>
        <v>5</v>
      </c>
      <c r="N549" s="22">
        <f t="shared" si="213"/>
        <v>0</v>
      </c>
      <c r="O549" s="22"/>
      <c r="P549" s="288">
        <f t="shared" si="214"/>
        <v>-9.2050783387097219</v>
      </c>
      <c r="Q549" s="22">
        <f t="shared" si="215"/>
        <v>-5</v>
      </c>
      <c r="R549" s="290"/>
      <c r="S549" s="290">
        <f t="shared" si="216"/>
        <v>-8879.8320000000731</v>
      </c>
      <c r="T549" s="290" t="e">
        <f t="shared" si="217"/>
        <v>#DIV/0!</v>
      </c>
      <c r="U549" s="290" t="e">
        <f t="shared" si="218"/>
        <v>#DIV/0!</v>
      </c>
      <c r="V549" s="22">
        <f t="shared" si="219"/>
        <v>105263.13940000049</v>
      </c>
      <c r="W549" s="288" t="e">
        <f t="shared" si="220"/>
        <v>#DIV/0!</v>
      </c>
      <c r="X549" s="32" t="e">
        <f t="shared" si="221"/>
        <v>#DIV/0!</v>
      </c>
      <c r="Y549" s="32" t="e">
        <f t="shared" si="222"/>
        <v>#DIV/0!</v>
      </c>
      <c r="Z549" s="38" t="e">
        <f t="shared" si="223"/>
        <v>#DIV/0!</v>
      </c>
      <c r="AA549" s="31">
        <f>SUM(L$2:L549)-SUM(AB$2:AB549)</f>
        <v>-114142.97140000056</v>
      </c>
      <c r="AB549" s="44"/>
      <c r="AC549" s="40" t="e">
        <f t="shared" si="224"/>
        <v>#DIV/0!</v>
      </c>
      <c r="AD549" s="40" t="e">
        <f t="shared" si="225"/>
        <v>#DIV/0!</v>
      </c>
    </row>
    <row r="550" spans="1:30" x14ac:dyDescent="0.25">
      <c r="A550" s="403"/>
      <c r="B550" s="287"/>
      <c r="C550" s="22"/>
      <c r="D550" s="147"/>
      <c r="E550" s="22"/>
      <c r="F550" s="147">
        <f t="shared" si="205"/>
        <v>12400</v>
      </c>
      <c r="G550" s="288">
        <f t="shared" si="206"/>
        <v>9.2054815645161749</v>
      </c>
      <c r="H550" s="15">
        <f t="shared" si="207"/>
        <v>114147.97140000056</v>
      </c>
      <c r="I550" s="22">
        <f t="shared" si="208"/>
        <v>-114147.97140000056</v>
      </c>
      <c r="J550" s="289">
        <f t="shared" si="209"/>
        <v>-1</v>
      </c>
      <c r="K550" s="22">
        <f t="shared" si="210"/>
        <v>0</v>
      </c>
      <c r="L550" s="22">
        <f t="shared" si="211"/>
        <v>-5</v>
      </c>
      <c r="M550" s="22">
        <f t="shared" si="212"/>
        <v>5</v>
      </c>
      <c r="N550" s="22">
        <f t="shared" si="213"/>
        <v>0</v>
      </c>
      <c r="O550" s="22"/>
      <c r="P550" s="288">
        <f t="shared" si="214"/>
        <v>-9.2054815645161749</v>
      </c>
      <c r="Q550" s="22">
        <f t="shared" si="215"/>
        <v>-5</v>
      </c>
      <c r="R550" s="290"/>
      <c r="S550" s="290">
        <f t="shared" si="216"/>
        <v>-8884.8320000000731</v>
      </c>
      <c r="T550" s="290" t="e">
        <f t="shared" si="217"/>
        <v>#DIV/0!</v>
      </c>
      <c r="U550" s="290" t="e">
        <f t="shared" si="218"/>
        <v>#DIV/0!</v>
      </c>
      <c r="V550" s="22">
        <f t="shared" si="219"/>
        <v>105263.13940000049</v>
      </c>
      <c r="W550" s="288" t="e">
        <f t="shared" si="220"/>
        <v>#DIV/0!</v>
      </c>
      <c r="X550" s="32" t="e">
        <f t="shared" si="221"/>
        <v>#DIV/0!</v>
      </c>
      <c r="Y550" s="32" t="e">
        <f t="shared" si="222"/>
        <v>#DIV/0!</v>
      </c>
      <c r="Z550" s="38" t="e">
        <f t="shared" si="223"/>
        <v>#DIV/0!</v>
      </c>
      <c r="AA550" s="31">
        <f>SUM(L$2:L550)-SUM(AB$2:AB550)</f>
        <v>-114147.97140000056</v>
      </c>
      <c r="AB550" s="44"/>
      <c r="AC550" s="40" t="e">
        <f t="shared" si="224"/>
        <v>#DIV/0!</v>
      </c>
      <c r="AD550" s="40" t="e">
        <f t="shared" si="225"/>
        <v>#DIV/0!</v>
      </c>
    </row>
    <row r="551" spans="1:30" x14ac:dyDescent="0.25">
      <c r="A551" s="403"/>
      <c r="B551" s="287"/>
      <c r="C551" s="22"/>
      <c r="D551" s="147"/>
      <c r="E551" s="22"/>
      <c r="F551" s="147">
        <f t="shared" si="205"/>
        <v>12400</v>
      </c>
      <c r="G551" s="288">
        <f t="shared" si="206"/>
        <v>9.2058847903226262</v>
      </c>
      <c r="H551" s="15">
        <f t="shared" si="207"/>
        <v>114152.97140000056</v>
      </c>
      <c r="I551" s="22">
        <f t="shared" si="208"/>
        <v>-114152.97140000056</v>
      </c>
      <c r="J551" s="289">
        <f t="shared" si="209"/>
        <v>-1</v>
      </c>
      <c r="K551" s="22">
        <f t="shared" si="210"/>
        <v>0</v>
      </c>
      <c r="L551" s="22">
        <f t="shared" si="211"/>
        <v>-5</v>
      </c>
      <c r="M551" s="22">
        <f t="shared" si="212"/>
        <v>5</v>
      </c>
      <c r="N551" s="22">
        <f t="shared" si="213"/>
        <v>0</v>
      </c>
      <c r="O551" s="22"/>
      <c r="P551" s="288">
        <f t="shared" si="214"/>
        <v>-9.2058847903226262</v>
      </c>
      <c r="Q551" s="22">
        <f t="shared" si="215"/>
        <v>-5</v>
      </c>
      <c r="R551" s="290"/>
      <c r="S551" s="290">
        <f t="shared" si="216"/>
        <v>-8889.8320000000731</v>
      </c>
      <c r="T551" s="290" t="e">
        <f t="shared" si="217"/>
        <v>#DIV/0!</v>
      </c>
      <c r="U551" s="290" t="e">
        <f t="shared" si="218"/>
        <v>#DIV/0!</v>
      </c>
      <c r="V551" s="22">
        <f t="shared" si="219"/>
        <v>105263.13940000049</v>
      </c>
      <c r="W551" s="288" t="e">
        <f t="shared" si="220"/>
        <v>#DIV/0!</v>
      </c>
      <c r="X551" s="32" t="e">
        <f t="shared" si="221"/>
        <v>#DIV/0!</v>
      </c>
      <c r="Y551" s="32" t="e">
        <f t="shared" si="222"/>
        <v>#DIV/0!</v>
      </c>
      <c r="Z551" s="38" t="e">
        <f t="shared" si="223"/>
        <v>#DIV/0!</v>
      </c>
      <c r="AA551" s="31">
        <f>SUM(L$2:L551)-SUM(AB$2:AB551)</f>
        <v>-114152.97140000056</v>
      </c>
      <c r="AB551" s="44"/>
      <c r="AC551" s="40" t="e">
        <f t="shared" si="224"/>
        <v>#DIV/0!</v>
      </c>
      <c r="AD551" s="40" t="e">
        <f t="shared" si="225"/>
        <v>#DIV/0!</v>
      </c>
    </row>
    <row r="552" spans="1:30" x14ac:dyDescent="0.25">
      <c r="A552" s="403"/>
      <c r="B552" s="287"/>
      <c r="C552" s="22"/>
      <c r="D552" s="147"/>
      <c r="E552" s="22"/>
      <c r="F552" s="147">
        <f t="shared" si="205"/>
        <v>12400</v>
      </c>
      <c r="G552" s="288">
        <f t="shared" si="206"/>
        <v>9.2062880161290774</v>
      </c>
      <c r="H552" s="15">
        <f t="shared" si="207"/>
        <v>114157.97140000056</v>
      </c>
      <c r="I552" s="22">
        <f t="shared" si="208"/>
        <v>-114157.97140000056</v>
      </c>
      <c r="J552" s="289">
        <f t="shared" si="209"/>
        <v>-1</v>
      </c>
      <c r="K552" s="22">
        <f t="shared" si="210"/>
        <v>0</v>
      </c>
      <c r="L552" s="22">
        <f t="shared" si="211"/>
        <v>-5</v>
      </c>
      <c r="M552" s="22">
        <f t="shared" si="212"/>
        <v>5</v>
      </c>
      <c r="N552" s="22">
        <f t="shared" si="213"/>
        <v>0</v>
      </c>
      <c r="O552" s="22"/>
      <c r="P552" s="288">
        <f t="shared" si="214"/>
        <v>-9.2062880161290774</v>
      </c>
      <c r="Q552" s="22">
        <f t="shared" si="215"/>
        <v>-5</v>
      </c>
      <c r="R552" s="290"/>
      <c r="S552" s="290">
        <f t="shared" si="216"/>
        <v>-8894.8320000000731</v>
      </c>
      <c r="T552" s="290" t="e">
        <f t="shared" si="217"/>
        <v>#DIV/0!</v>
      </c>
      <c r="U552" s="290" t="e">
        <f t="shared" si="218"/>
        <v>#DIV/0!</v>
      </c>
      <c r="V552" s="22">
        <f t="shared" si="219"/>
        <v>105263.13940000049</v>
      </c>
      <c r="W552" s="288" t="e">
        <f t="shared" si="220"/>
        <v>#DIV/0!</v>
      </c>
      <c r="X552" s="32" t="e">
        <f t="shared" si="221"/>
        <v>#DIV/0!</v>
      </c>
      <c r="Y552" s="32" t="e">
        <f t="shared" si="222"/>
        <v>#DIV/0!</v>
      </c>
      <c r="Z552" s="38" t="e">
        <f t="shared" si="223"/>
        <v>#DIV/0!</v>
      </c>
      <c r="AA552" s="31">
        <f>SUM(L$2:L552)-SUM(AB$2:AB552)</f>
        <v>-114157.97140000056</v>
      </c>
      <c r="AB552" s="44"/>
      <c r="AC552" s="40" t="e">
        <f t="shared" si="224"/>
        <v>#DIV/0!</v>
      </c>
      <c r="AD552" s="40" t="e">
        <f t="shared" si="225"/>
        <v>#DIV/0!</v>
      </c>
    </row>
    <row r="553" spans="1:30" x14ac:dyDescent="0.25">
      <c r="A553" s="403"/>
      <c r="B553" s="287"/>
      <c r="C553" s="22"/>
      <c r="D553" s="147"/>
      <c r="E553" s="22"/>
      <c r="F553" s="147">
        <f t="shared" si="205"/>
        <v>12400</v>
      </c>
      <c r="G553" s="288">
        <f t="shared" si="206"/>
        <v>9.2066912419355287</v>
      </c>
      <c r="H553" s="15">
        <f t="shared" si="207"/>
        <v>114162.97140000056</v>
      </c>
      <c r="I553" s="22">
        <f t="shared" si="208"/>
        <v>-114162.97140000056</v>
      </c>
      <c r="J553" s="289">
        <f t="shared" si="209"/>
        <v>-1</v>
      </c>
      <c r="K553" s="22">
        <f t="shared" si="210"/>
        <v>0</v>
      </c>
      <c r="L553" s="22">
        <f t="shared" si="211"/>
        <v>-5</v>
      </c>
      <c r="M553" s="22">
        <f t="shared" si="212"/>
        <v>5</v>
      </c>
      <c r="N553" s="22">
        <f t="shared" si="213"/>
        <v>0</v>
      </c>
      <c r="O553" s="22"/>
      <c r="P553" s="288">
        <f t="shared" si="214"/>
        <v>-9.2066912419355287</v>
      </c>
      <c r="Q553" s="22">
        <f t="shared" si="215"/>
        <v>-5</v>
      </c>
      <c r="R553" s="290"/>
      <c r="S553" s="290">
        <f t="shared" si="216"/>
        <v>-8899.8320000000731</v>
      </c>
      <c r="T553" s="290" t="e">
        <f t="shared" si="217"/>
        <v>#DIV/0!</v>
      </c>
      <c r="U553" s="290" t="e">
        <f t="shared" si="218"/>
        <v>#DIV/0!</v>
      </c>
      <c r="V553" s="22">
        <f t="shared" si="219"/>
        <v>105263.13940000049</v>
      </c>
      <c r="W553" s="288" t="e">
        <f t="shared" si="220"/>
        <v>#DIV/0!</v>
      </c>
      <c r="X553" s="32" t="e">
        <f t="shared" si="221"/>
        <v>#DIV/0!</v>
      </c>
      <c r="Y553" s="32" t="e">
        <f t="shared" si="222"/>
        <v>#DIV/0!</v>
      </c>
      <c r="Z553" s="38" t="e">
        <f t="shared" si="223"/>
        <v>#DIV/0!</v>
      </c>
      <c r="AA553" s="31">
        <f>SUM(L$2:L553)-SUM(AB$2:AB553)</f>
        <v>-114162.97140000056</v>
      </c>
      <c r="AB553" s="44"/>
      <c r="AC553" s="40" t="e">
        <f t="shared" si="224"/>
        <v>#DIV/0!</v>
      </c>
      <c r="AD553" s="40" t="e">
        <f t="shared" si="225"/>
        <v>#DIV/0!</v>
      </c>
    </row>
    <row r="554" spans="1:30" x14ac:dyDescent="0.25">
      <c r="A554" s="403"/>
      <c r="B554" s="287"/>
      <c r="C554" s="22"/>
      <c r="D554" s="147"/>
      <c r="E554" s="22"/>
      <c r="F554" s="147">
        <f t="shared" si="205"/>
        <v>12400</v>
      </c>
      <c r="G554" s="288">
        <f t="shared" si="206"/>
        <v>9.2070944677419817</v>
      </c>
      <c r="H554" s="15">
        <f t="shared" si="207"/>
        <v>114167.97140000056</v>
      </c>
      <c r="I554" s="22">
        <f t="shared" si="208"/>
        <v>-114167.97140000056</v>
      </c>
      <c r="J554" s="289">
        <f t="shared" si="209"/>
        <v>-1</v>
      </c>
      <c r="K554" s="22">
        <f t="shared" si="210"/>
        <v>0</v>
      </c>
      <c r="L554" s="22">
        <f t="shared" si="211"/>
        <v>-5</v>
      </c>
      <c r="M554" s="22">
        <f t="shared" si="212"/>
        <v>5</v>
      </c>
      <c r="N554" s="22">
        <f t="shared" si="213"/>
        <v>0</v>
      </c>
      <c r="O554" s="22"/>
      <c r="P554" s="288">
        <f t="shared" si="214"/>
        <v>-9.2070944677419817</v>
      </c>
      <c r="Q554" s="22">
        <f t="shared" si="215"/>
        <v>-5</v>
      </c>
      <c r="R554" s="290"/>
      <c r="S554" s="290">
        <f t="shared" si="216"/>
        <v>-8904.8320000000731</v>
      </c>
      <c r="T554" s="290" t="e">
        <f t="shared" si="217"/>
        <v>#DIV/0!</v>
      </c>
      <c r="U554" s="290" t="e">
        <f t="shared" si="218"/>
        <v>#DIV/0!</v>
      </c>
      <c r="V554" s="22">
        <f t="shared" si="219"/>
        <v>105263.13940000049</v>
      </c>
      <c r="W554" s="288" t="e">
        <f t="shared" si="220"/>
        <v>#DIV/0!</v>
      </c>
      <c r="X554" s="32" t="e">
        <f t="shared" si="221"/>
        <v>#DIV/0!</v>
      </c>
      <c r="Y554" s="32" t="e">
        <f t="shared" si="222"/>
        <v>#DIV/0!</v>
      </c>
      <c r="Z554" s="38" t="e">
        <f t="shared" si="223"/>
        <v>#DIV/0!</v>
      </c>
      <c r="AA554" s="31">
        <f>SUM(L$2:L554)-SUM(AB$2:AB554)</f>
        <v>-114167.97140000056</v>
      </c>
      <c r="AB554" s="44"/>
      <c r="AC554" s="40" t="e">
        <f t="shared" si="224"/>
        <v>#DIV/0!</v>
      </c>
      <c r="AD554" s="40" t="e">
        <f t="shared" si="225"/>
        <v>#DIV/0!</v>
      </c>
    </row>
    <row r="555" spans="1:30" x14ac:dyDescent="0.25">
      <c r="A555" s="403"/>
      <c r="B555" s="287"/>
      <c r="C555" s="22"/>
      <c r="D555" s="147"/>
      <c r="E555" s="22"/>
      <c r="F555" s="147">
        <f t="shared" si="205"/>
        <v>12400</v>
      </c>
      <c r="G555" s="288">
        <f t="shared" si="206"/>
        <v>9.2074976935484329</v>
      </c>
      <c r="H555" s="15">
        <f t="shared" si="207"/>
        <v>114172.97140000056</v>
      </c>
      <c r="I555" s="22">
        <f t="shared" si="208"/>
        <v>-114172.97140000056</v>
      </c>
      <c r="J555" s="289">
        <f t="shared" si="209"/>
        <v>-1</v>
      </c>
      <c r="K555" s="22">
        <f t="shared" si="210"/>
        <v>0</v>
      </c>
      <c r="L555" s="22">
        <f t="shared" si="211"/>
        <v>-5</v>
      </c>
      <c r="M555" s="22">
        <f t="shared" si="212"/>
        <v>5</v>
      </c>
      <c r="N555" s="22">
        <f t="shared" si="213"/>
        <v>0</v>
      </c>
      <c r="O555" s="22"/>
      <c r="P555" s="288">
        <f t="shared" si="214"/>
        <v>-9.2074976935484329</v>
      </c>
      <c r="Q555" s="22">
        <f t="shared" si="215"/>
        <v>-5</v>
      </c>
      <c r="R555" s="290"/>
      <c r="S555" s="290">
        <f t="shared" si="216"/>
        <v>-8909.8320000000731</v>
      </c>
      <c r="T555" s="290" t="e">
        <f t="shared" si="217"/>
        <v>#DIV/0!</v>
      </c>
      <c r="U555" s="290" t="e">
        <f t="shared" si="218"/>
        <v>#DIV/0!</v>
      </c>
      <c r="V555" s="22">
        <f t="shared" si="219"/>
        <v>105263.13940000049</v>
      </c>
      <c r="W555" s="288" t="e">
        <f t="shared" si="220"/>
        <v>#DIV/0!</v>
      </c>
      <c r="X555" s="32" t="e">
        <f t="shared" si="221"/>
        <v>#DIV/0!</v>
      </c>
      <c r="Y555" s="32" t="e">
        <f t="shared" si="222"/>
        <v>#DIV/0!</v>
      </c>
      <c r="Z555" s="38" t="e">
        <f t="shared" si="223"/>
        <v>#DIV/0!</v>
      </c>
      <c r="AA555" s="31">
        <f>SUM(L$2:L555)-SUM(AB$2:AB555)</f>
        <v>-114172.97140000056</v>
      </c>
      <c r="AB555" s="44"/>
      <c r="AC555" s="40" t="e">
        <f t="shared" si="224"/>
        <v>#DIV/0!</v>
      </c>
      <c r="AD555" s="40" t="e">
        <f t="shared" si="225"/>
        <v>#DIV/0!</v>
      </c>
    </row>
    <row r="556" spans="1:30" x14ac:dyDescent="0.25">
      <c r="A556" s="403"/>
      <c r="B556" s="287"/>
      <c r="C556" s="22"/>
      <c r="D556" s="147"/>
      <c r="E556" s="22"/>
      <c r="F556" s="147">
        <f t="shared" si="205"/>
        <v>12400</v>
      </c>
      <c r="G556" s="288">
        <f t="shared" si="206"/>
        <v>9.2079009193548842</v>
      </c>
      <c r="H556" s="15">
        <f t="shared" si="207"/>
        <v>114177.97140000056</v>
      </c>
      <c r="I556" s="22">
        <f t="shared" si="208"/>
        <v>-114177.97140000056</v>
      </c>
      <c r="J556" s="289">
        <f t="shared" si="209"/>
        <v>-1</v>
      </c>
      <c r="K556" s="22">
        <f t="shared" si="210"/>
        <v>0</v>
      </c>
      <c r="L556" s="22">
        <f t="shared" si="211"/>
        <v>-5</v>
      </c>
      <c r="M556" s="22">
        <f t="shared" si="212"/>
        <v>5</v>
      </c>
      <c r="N556" s="22">
        <f t="shared" si="213"/>
        <v>0</v>
      </c>
      <c r="O556" s="22"/>
      <c r="P556" s="288">
        <f t="shared" si="214"/>
        <v>-9.2079009193548842</v>
      </c>
      <c r="Q556" s="22">
        <f t="shared" si="215"/>
        <v>-5</v>
      </c>
      <c r="R556" s="290"/>
      <c r="S556" s="290">
        <f t="shared" si="216"/>
        <v>-8914.8320000000731</v>
      </c>
      <c r="T556" s="290" t="e">
        <f t="shared" si="217"/>
        <v>#DIV/0!</v>
      </c>
      <c r="U556" s="290" t="e">
        <f t="shared" si="218"/>
        <v>#DIV/0!</v>
      </c>
      <c r="V556" s="22">
        <f t="shared" si="219"/>
        <v>105263.13940000049</v>
      </c>
      <c r="W556" s="288" t="e">
        <f t="shared" si="220"/>
        <v>#DIV/0!</v>
      </c>
      <c r="X556" s="32" t="e">
        <f t="shared" si="221"/>
        <v>#DIV/0!</v>
      </c>
      <c r="Y556" s="32" t="e">
        <f t="shared" si="222"/>
        <v>#DIV/0!</v>
      </c>
      <c r="Z556" s="38" t="e">
        <f t="shared" si="223"/>
        <v>#DIV/0!</v>
      </c>
      <c r="AA556" s="31">
        <f>SUM(L$2:L556)-SUM(AB$2:AB556)</f>
        <v>-114177.97140000056</v>
      </c>
      <c r="AB556" s="44"/>
      <c r="AC556" s="40" t="e">
        <f t="shared" si="224"/>
        <v>#DIV/0!</v>
      </c>
      <c r="AD556" s="40" t="e">
        <f t="shared" si="225"/>
        <v>#DIV/0!</v>
      </c>
    </row>
    <row r="557" spans="1:30" x14ac:dyDescent="0.25">
      <c r="A557" s="403"/>
      <c r="B557" s="287"/>
      <c r="C557" s="22"/>
      <c r="D557" s="147"/>
      <c r="E557" s="22"/>
      <c r="F557" s="147">
        <f t="shared" si="205"/>
        <v>12400</v>
      </c>
      <c r="G557" s="288">
        <f t="shared" si="206"/>
        <v>9.2083041451613354</v>
      </c>
      <c r="H557" s="15">
        <f t="shared" si="207"/>
        <v>114182.97140000056</v>
      </c>
      <c r="I557" s="22">
        <f t="shared" si="208"/>
        <v>-114182.97140000056</v>
      </c>
      <c r="J557" s="289">
        <f t="shared" si="209"/>
        <v>-1</v>
      </c>
      <c r="K557" s="22">
        <f t="shared" si="210"/>
        <v>0</v>
      </c>
      <c r="L557" s="22">
        <f t="shared" si="211"/>
        <v>-5</v>
      </c>
      <c r="M557" s="22">
        <f t="shared" si="212"/>
        <v>5</v>
      </c>
      <c r="N557" s="22">
        <f t="shared" si="213"/>
        <v>0</v>
      </c>
      <c r="O557" s="22"/>
      <c r="P557" s="288">
        <f t="shared" si="214"/>
        <v>-9.2083041451613354</v>
      </c>
      <c r="Q557" s="22">
        <f t="shared" si="215"/>
        <v>-5</v>
      </c>
      <c r="R557" s="290"/>
      <c r="S557" s="290">
        <f t="shared" si="216"/>
        <v>-8919.8320000000731</v>
      </c>
      <c r="T557" s="290" t="e">
        <f t="shared" si="217"/>
        <v>#DIV/0!</v>
      </c>
      <c r="U557" s="290" t="e">
        <f t="shared" si="218"/>
        <v>#DIV/0!</v>
      </c>
      <c r="V557" s="22">
        <f t="shared" si="219"/>
        <v>105263.13940000049</v>
      </c>
      <c r="W557" s="288" t="e">
        <f t="shared" si="220"/>
        <v>#DIV/0!</v>
      </c>
      <c r="X557" s="32" t="e">
        <f t="shared" si="221"/>
        <v>#DIV/0!</v>
      </c>
      <c r="Y557" s="32" t="e">
        <f t="shared" si="222"/>
        <v>#DIV/0!</v>
      </c>
      <c r="Z557" s="38" t="e">
        <f t="shared" si="223"/>
        <v>#DIV/0!</v>
      </c>
      <c r="AA557" s="31">
        <f>SUM(L$2:L557)-SUM(AB$2:AB557)</f>
        <v>-114182.97140000056</v>
      </c>
      <c r="AB557" s="44"/>
      <c r="AC557" s="40" t="e">
        <f t="shared" si="224"/>
        <v>#DIV/0!</v>
      </c>
      <c r="AD557" s="40" t="e">
        <f t="shared" si="225"/>
        <v>#DIV/0!</v>
      </c>
    </row>
    <row r="558" spans="1:30" x14ac:dyDescent="0.25">
      <c r="A558" s="403"/>
      <c r="B558" s="287"/>
      <c r="C558" s="22"/>
      <c r="D558" s="147"/>
      <c r="E558" s="22"/>
      <c r="F558" s="147">
        <f t="shared" si="205"/>
        <v>12400</v>
      </c>
      <c r="G558" s="288">
        <f t="shared" si="206"/>
        <v>9.2087073709677867</v>
      </c>
      <c r="H558" s="15">
        <f t="shared" si="207"/>
        <v>114187.97140000056</v>
      </c>
      <c r="I558" s="22">
        <f t="shared" si="208"/>
        <v>-114187.97140000056</v>
      </c>
      <c r="J558" s="289">
        <f t="shared" si="209"/>
        <v>-1</v>
      </c>
      <c r="K558" s="22">
        <f t="shared" si="210"/>
        <v>0</v>
      </c>
      <c r="L558" s="22">
        <f t="shared" si="211"/>
        <v>-5</v>
      </c>
      <c r="M558" s="22">
        <f t="shared" si="212"/>
        <v>5</v>
      </c>
      <c r="N558" s="22">
        <f t="shared" si="213"/>
        <v>0</v>
      </c>
      <c r="O558" s="22"/>
      <c r="P558" s="288">
        <f t="shared" si="214"/>
        <v>-9.2087073709677867</v>
      </c>
      <c r="Q558" s="22">
        <f t="shared" si="215"/>
        <v>-5</v>
      </c>
      <c r="R558" s="290"/>
      <c r="S558" s="290">
        <f t="shared" si="216"/>
        <v>-8924.8320000000731</v>
      </c>
      <c r="T558" s="290" t="e">
        <f t="shared" si="217"/>
        <v>#DIV/0!</v>
      </c>
      <c r="U558" s="290" t="e">
        <f t="shared" si="218"/>
        <v>#DIV/0!</v>
      </c>
      <c r="V558" s="22">
        <f t="shared" si="219"/>
        <v>105263.13940000049</v>
      </c>
      <c r="W558" s="288" t="e">
        <f t="shared" si="220"/>
        <v>#DIV/0!</v>
      </c>
      <c r="X558" s="32" t="e">
        <f t="shared" si="221"/>
        <v>#DIV/0!</v>
      </c>
      <c r="Y558" s="32" t="e">
        <f t="shared" si="222"/>
        <v>#DIV/0!</v>
      </c>
      <c r="Z558" s="38" t="e">
        <f t="shared" si="223"/>
        <v>#DIV/0!</v>
      </c>
      <c r="AA558" s="31">
        <f>SUM(L$2:L558)-SUM(AB$2:AB558)</f>
        <v>-114187.97140000056</v>
      </c>
      <c r="AB558" s="44"/>
      <c r="AC558" s="40" t="e">
        <f t="shared" si="224"/>
        <v>#DIV/0!</v>
      </c>
      <c r="AD558" s="40" t="e">
        <f t="shared" si="225"/>
        <v>#DIV/0!</v>
      </c>
    </row>
    <row r="559" spans="1:30" x14ac:dyDescent="0.25">
      <c r="A559" s="403"/>
      <c r="B559" s="287"/>
      <c r="C559" s="22"/>
      <c r="D559" s="147"/>
      <c r="E559" s="22"/>
      <c r="F559" s="147">
        <f t="shared" si="205"/>
        <v>12400</v>
      </c>
      <c r="G559" s="288">
        <f t="shared" si="206"/>
        <v>9.2091105967742397</v>
      </c>
      <c r="H559" s="15">
        <f t="shared" si="207"/>
        <v>114192.97140000056</v>
      </c>
      <c r="I559" s="22">
        <f t="shared" si="208"/>
        <v>-114192.97140000056</v>
      </c>
      <c r="J559" s="289">
        <f t="shared" si="209"/>
        <v>-1</v>
      </c>
      <c r="K559" s="22">
        <f t="shared" si="210"/>
        <v>0</v>
      </c>
      <c r="L559" s="22">
        <f t="shared" si="211"/>
        <v>-5</v>
      </c>
      <c r="M559" s="22">
        <f t="shared" si="212"/>
        <v>5</v>
      </c>
      <c r="N559" s="22">
        <f t="shared" si="213"/>
        <v>0</v>
      </c>
      <c r="O559" s="22"/>
      <c r="P559" s="288">
        <f t="shared" si="214"/>
        <v>-9.2091105967742397</v>
      </c>
      <c r="Q559" s="22">
        <f t="shared" si="215"/>
        <v>-5</v>
      </c>
      <c r="R559" s="290"/>
      <c r="S559" s="290">
        <f t="shared" si="216"/>
        <v>-8929.8320000000731</v>
      </c>
      <c r="T559" s="290" t="e">
        <f t="shared" si="217"/>
        <v>#DIV/0!</v>
      </c>
      <c r="U559" s="290" t="e">
        <f t="shared" si="218"/>
        <v>#DIV/0!</v>
      </c>
      <c r="V559" s="22">
        <f t="shared" si="219"/>
        <v>105263.13940000049</v>
      </c>
      <c r="W559" s="288" t="e">
        <f t="shared" si="220"/>
        <v>#DIV/0!</v>
      </c>
      <c r="X559" s="32" t="e">
        <f t="shared" si="221"/>
        <v>#DIV/0!</v>
      </c>
      <c r="Y559" s="32" t="e">
        <f t="shared" si="222"/>
        <v>#DIV/0!</v>
      </c>
      <c r="Z559" s="38" t="e">
        <f t="shared" si="223"/>
        <v>#DIV/0!</v>
      </c>
      <c r="AA559" s="31">
        <f>SUM(L$2:L559)-SUM(AB$2:AB559)</f>
        <v>-114192.97140000056</v>
      </c>
      <c r="AB559" s="44"/>
      <c r="AC559" s="40" t="e">
        <f t="shared" si="224"/>
        <v>#DIV/0!</v>
      </c>
      <c r="AD559" s="40" t="e">
        <f t="shared" si="225"/>
        <v>#DIV/0!</v>
      </c>
    </row>
    <row r="560" spans="1:30" x14ac:dyDescent="0.25">
      <c r="A560" s="403"/>
      <c r="B560" s="287"/>
      <c r="C560" s="22"/>
      <c r="D560" s="147"/>
      <c r="E560" s="22"/>
      <c r="F560" s="147">
        <f t="shared" si="205"/>
        <v>12400</v>
      </c>
      <c r="G560" s="288">
        <f t="shared" si="206"/>
        <v>9.209513822580691</v>
      </c>
      <c r="H560" s="15">
        <f t="shared" si="207"/>
        <v>114197.97140000056</v>
      </c>
      <c r="I560" s="22">
        <f t="shared" si="208"/>
        <v>-114197.97140000056</v>
      </c>
      <c r="J560" s="289">
        <f t="shared" si="209"/>
        <v>-1</v>
      </c>
      <c r="K560" s="22">
        <f t="shared" si="210"/>
        <v>0</v>
      </c>
      <c r="L560" s="22">
        <f t="shared" si="211"/>
        <v>-5</v>
      </c>
      <c r="M560" s="22">
        <f t="shared" si="212"/>
        <v>5</v>
      </c>
      <c r="N560" s="22">
        <f t="shared" si="213"/>
        <v>0</v>
      </c>
      <c r="O560" s="22"/>
      <c r="P560" s="288">
        <f t="shared" si="214"/>
        <v>-9.209513822580691</v>
      </c>
      <c r="Q560" s="22">
        <f t="shared" si="215"/>
        <v>-5</v>
      </c>
      <c r="R560" s="290"/>
      <c r="S560" s="290">
        <f t="shared" si="216"/>
        <v>-8934.8320000000731</v>
      </c>
      <c r="T560" s="290" t="e">
        <f t="shared" si="217"/>
        <v>#DIV/0!</v>
      </c>
      <c r="U560" s="290" t="e">
        <f t="shared" si="218"/>
        <v>#DIV/0!</v>
      </c>
      <c r="V560" s="22">
        <f t="shared" si="219"/>
        <v>105263.13940000049</v>
      </c>
      <c r="W560" s="288" t="e">
        <f t="shared" si="220"/>
        <v>#DIV/0!</v>
      </c>
      <c r="X560" s="32" t="e">
        <f t="shared" si="221"/>
        <v>#DIV/0!</v>
      </c>
      <c r="Y560" s="32" t="e">
        <f t="shared" si="222"/>
        <v>#DIV/0!</v>
      </c>
      <c r="Z560" s="38" t="e">
        <f t="shared" si="223"/>
        <v>#DIV/0!</v>
      </c>
      <c r="AA560" s="31">
        <f>SUM(L$2:L560)-SUM(AB$2:AB560)</f>
        <v>-114197.97140000056</v>
      </c>
      <c r="AB560" s="44"/>
      <c r="AC560" s="40" t="e">
        <f t="shared" si="224"/>
        <v>#DIV/0!</v>
      </c>
      <c r="AD560" s="40" t="e">
        <f t="shared" si="225"/>
        <v>#DIV/0!</v>
      </c>
    </row>
    <row r="561" spans="1:30" x14ac:dyDescent="0.25">
      <c r="A561" s="403"/>
      <c r="B561" s="287"/>
      <c r="C561" s="22"/>
      <c r="D561" s="147"/>
      <c r="E561" s="22"/>
      <c r="F561" s="147">
        <f t="shared" si="205"/>
        <v>12400</v>
      </c>
      <c r="G561" s="288">
        <f t="shared" si="206"/>
        <v>9.2099170483871422</v>
      </c>
      <c r="H561" s="15">
        <f t="shared" si="207"/>
        <v>114202.97140000056</v>
      </c>
      <c r="I561" s="22">
        <f t="shared" si="208"/>
        <v>-114202.97140000056</v>
      </c>
      <c r="J561" s="289">
        <f t="shared" si="209"/>
        <v>-1</v>
      </c>
      <c r="K561" s="22">
        <f t="shared" si="210"/>
        <v>0</v>
      </c>
      <c r="L561" s="22">
        <f t="shared" si="211"/>
        <v>-5</v>
      </c>
      <c r="M561" s="22">
        <f t="shared" si="212"/>
        <v>5</v>
      </c>
      <c r="N561" s="22">
        <f t="shared" si="213"/>
        <v>0</v>
      </c>
      <c r="O561" s="22"/>
      <c r="P561" s="288">
        <f t="shared" si="214"/>
        <v>-9.2099170483871422</v>
      </c>
      <c r="Q561" s="22">
        <f t="shared" si="215"/>
        <v>-5</v>
      </c>
      <c r="R561" s="290"/>
      <c r="S561" s="290">
        <f t="shared" si="216"/>
        <v>-8939.8320000000731</v>
      </c>
      <c r="T561" s="290" t="e">
        <f t="shared" si="217"/>
        <v>#DIV/0!</v>
      </c>
      <c r="U561" s="290" t="e">
        <f t="shared" si="218"/>
        <v>#DIV/0!</v>
      </c>
      <c r="V561" s="22">
        <f t="shared" si="219"/>
        <v>105263.13940000049</v>
      </c>
      <c r="W561" s="288" t="e">
        <f t="shared" si="220"/>
        <v>#DIV/0!</v>
      </c>
      <c r="X561" s="32" t="e">
        <f t="shared" si="221"/>
        <v>#DIV/0!</v>
      </c>
      <c r="Y561" s="32" t="e">
        <f t="shared" si="222"/>
        <v>#DIV/0!</v>
      </c>
      <c r="Z561" s="38" t="e">
        <f t="shared" si="223"/>
        <v>#DIV/0!</v>
      </c>
      <c r="AA561" s="31">
        <f>SUM(L$2:L561)-SUM(AB$2:AB561)</f>
        <v>-114202.97140000056</v>
      </c>
      <c r="AB561" s="44"/>
      <c r="AC561" s="40" t="e">
        <f t="shared" si="224"/>
        <v>#DIV/0!</v>
      </c>
      <c r="AD561" s="40" t="e">
        <f t="shared" si="225"/>
        <v>#DIV/0!</v>
      </c>
    </row>
    <row r="562" spans="1:30" x14ac:dyDescent="0.25">
      <c r="A562" s="403"/>
      <c r="B562" s="287"/>
      <c r="C562" s="22"/>
      <c r="D562" s="147"/>
      <c r="E562" s="22"/>
      <c r="F562" s="147">
        <f t="shared" si="205"/>
        <v>12400</v>
      </c>
      <c r="G562" s="288">
        <f t="shared" si="206"/>
        <v>9.2103202741935934</v>
      </c>
      <c r="H562" s="15">
        <f t="shared" si="207"/>
        <v>114207.97140000056</v>
      </c>
      <c r="I562" s="22">
        <f t="shared" si="208"/>
        <v>-114207.97140000056</v>
      </c>
      <c r="J562" s="289">
        <f t="shared" si="209"/>
        <v>-1</v>
      </c>
      <c r="K562" s="22">
        <f t="shared" si="210"/>
        <v>0</v>
      </c>
      <c r="L562" s="22">
        <f t="shared" si="211"/>
        <v>-5</v>
      </c>
      <c r="M562" s="22">
        <f t="shared" si="212"/>
        <v>5</v>
      </c>
      <c r="N562" s="22">
        <f t="shared" si="213"/>
        <v>0</v>
      </c>
      <c r="O562" s="22"/>
      <c r="P562" s="288">
        <f t="shared" si="214"/>
        <v>-9.2103202741935934</v>
      </c>
      <c r="Q562" s="22">
        <f t="shared" si="215"/>
        <v>-5</v>
      </c>
      <c r="R562" s="290"/>
      <c r="S562" s="290">
        <f t="shared" si="216"/>
        <v>-8944.8320000000731</v>
      </c>
      <c r="T562" s="290" t="e">
        <f t="shared" si="217"/>
        <v>#DIV/0!</v>
      </c>
      <c r="U562" s="290" t="e">
        <f t="shared" si="218"/>
        <v>#DIV/0!</v>
      </c>
      <c r="V562" s="22">
        <f t="shared" si="219"/>
        <v>105263.13940000049</v>
      </c>
      <c r="W562" s="288" t="e">
        <f t="shared" si="220"/>
        <v>#DIV/0!</v>
      </c>
      <c r="X562" s="32" t="e">
        <f t="shared" si="221"/>
        <v>#DIV/0!</v>
      </c>
      <c r="Y562" s="32" t="e">
        <f t="shared" si="222"/>
        <v>#DIV/0!</v>
      </c>
      <c r="Z562" s="38" t="e">
        <f t="shared" si="223"/>
        <v>#DIV/0!</v>
      </c>
      <c r="AA562" s="31">
        <f>SUM(L$2:L562)-SUM(AB$2:AB562)</f>
        <v>-114207.97140000056</v>
      </c>
      <c r="AB562" s="44"/>
      <c r="AC562" s="40" t="e">
        <f t="shared" si="224"/>
        <v>#DIV/0!</v>
      </c>
      <c r="AD562" s="40" t="e">
        <f t="shared" si="225"/>
        <v>#DIV/0!</v>
      </c>
    </row>
    <row r="563" spans="1:30" x14ac:dyDescent="0.25">
      <c r="A563" s="403"/>
      <c r="B563" s="287"/>
      <c r="C563" s="22"/>
      <c r="D563" s="147"/>
      <c r="E563" s="22"/>
      <c r="F563" s="147">
        <f t="shared" si="205"/>
        <v>12400</v>
      </c>
      <c r="G563" s="288">
        <f t="shared" si="206"/>
        <v>9.2107235000000447</v>
      </c>
      <c r="H563" s="15">
        <f t="shared" si="207"/>
        <v>114212.97140000056</v>
      </c>
      <c r="I563" s="22">
        <f t="shared" si="208"/>
        <v>-114212.97140000056</v>
      </c>
      <c r="J563" s="289">
        <f t="shared" si="209"/>
        <v>-1</v>
      </c>
      <c r="K563" s="22">
        <f t="shared" si="210"/>
        <v>0</v>
      </c>
      <c r="L563" s="22">
        <f t="shared" si="211"/>
        <v>-5</v>
      </c>
      <c r="M563" s="22">
        <f t="shared" si="212"/>
        <v>5</v>
      </c>
      <c r="N563" s="22">
        <f t="shared" si="213"/>
        <v>0</v>
      </c>
      <c r="O563" s="22"/>
      <c r="P563" s="288">
        <f t="shared" si="214"/>
        <v>-9.2107235000000447</v>
      </c>
      <c r="Q563" s="22">
        <f t="shared" si="215"/>
        <v>-5</v>
      </c>
      <c r="R563" s="290"/>
      <c r="S563" s="290">
        <f t="shared" si="216"/>
        <v>-8949.8320000000731</v>
      </c>
      <c r="T563" s="290" t="e">
        <f t="shared" si="217"/>
        <v>#DIV/0!</v>
      </c>
      <c r="U563" s="290" t="e">
        <f t="shared" si="218"/>
        <v>#DIV/0!</v>
      </c>
      <c r="V563" s="22">
        <f t="shared" si="219"/>
        <v>105263.13940000049</v>
      </c>
      <c r="W563" s="288" t="e">
        <f t="shared" si="220"/>
        <v>#DIV/0!</v>
      </c>
      <c r="X563" s="32" t="e">
        <f t="shared" si="221"/>
        <v>#DIV/0!</v>
      </c>
      <c r="Y563" s="32" t="e">
        <f t="shared" si="222"/>
        <v>#DIV/0!</v>
      </c>
      <c r="Z563" s="38" t="e">
        <f t="shared" si="223"/>
        <v>#DIV/0!</v>
      </c>
      <c r="AA563" s="31">
        <f>SUM(L$2:L563)-SUM(AB$2:AB563)</f>
        <v>-114212.97140000056</v>
      </c>
      <c r="AB563" s="44"/>
      <c r="AC563" s="40" t="e">
        <f t="shared" si="224"/>
        <v>#DIV/0!</v>
      </c>
      <c r="AD563" s="40" t="e">
        <f t="shared" si="225"/>
        <v>#DIV/0!</v>
      </c>
    </row>
    <row r="564" spans="1:30" x14ac:dyDescent="0.25">
      <c r="A564" s="403"/>
      <c r="B564" s="287"/>
      <c r="C564" s="22"/>
      <c r="D564" s="147"/>
      <c r="E564" s="22"/>
      <c r="F564" s="147">
        <f t="shared" si="205"/>
        <v>12400</v>
      </c>
      <c r="G564" s="288">
        <f t="shared" si="206"/>
        <v>9.2111267258064977</v>
      </c>
      <c r="H564" s="15">
        <f t="shared" si="207"/>
        <v>114217.97140000056</v>
      </c>
      <c r="I564" s="22">
        <f t="shared" si="208"/>
        <v>-114217.97140000056</v>
      </c>
      <c r="J564" s="289">
        <f t="shared" si="209"/>
        <v>-1</v>
      </c>
      <c r="K564" s="22">
        <f t="shared" si="210"/>
        <v>0</v>
      </c>
      <c r="L564" s="22">
        <f t="shared" si="211"/>
        <v>-5</v>
      </c>
      <c r="M564" s="22">
        <f t="shared" si="212"/>
        <v>5</v>
      </c>
      <c r="N564" s="22">
        <f t="shared" si="213"/>
        <v>0</v>
      </c>
      <c r="O564" s="22"/>
      <c r="P564" s="288">
        <f t="shared" si="214"/>
        <v>-9.2111267258064977</v>
      </c>
      <c r="Q564" s="22">
        <f t="shared" si="215"/>
        <v>-5</v>
      </c>
      <c r="R564" s="290"/>
      <c r="S564" s="290">
        <f t="shared" si="216"/>
        <v>-8954.8320000000731</v>
      </c>
      <c r="T564" s="290" t="e">
        <f t="shared" si="217"/>
        <v>#DIV/0!</v>
      </c>
      <c r="U564" s="290" t="e">
        <f t="shared" si="218"/>
        <v>#DIV/0!</v>
      </c>
      <c r="V564" s="22">
        <f t="shared" si="219"/>
        <v>105263.13940000049</v>
      </c>
      <c r="W564" s="288" t="e">
        <f t="shared" si="220"/>
        <v>#DIV/0!</v>
      </c>
      <c r="X564" s="32" t="e">
        <f t="shared" si="221"/>
        <v>#DIV/0!</v>
      </c>
      <c r="Y564" s="32" t="e">
        <f t="shared" si="222"/>
        <v>#DIV/0!</v>
      </c>
      <c r="Z564" s="38" t="e">
        <f t="shared" si="223"/>
        <v>#DIV/0!</v>
      </c>
      <c r="AA564" s="31">
        <f>SUM(L$2:L564)-SUM(AB$2:AB564)</f>
        <v>-114217.97140000056</v>
      </c>
      <c r="AB564" s="44"/>
      <c r="AC564" s="40" t="e">
        <f t="shared" si="224"/>
        <v>#DIV/0!</v>
      </c>
      <c r="AD564" s="40" t="e">
        <f t="shared" si="225"/>
        <v>#DIV/0!</v>
      </c>
    </row>
    <row r="565" spans="1:30" x14ac:dyDescent="0.25">
      <c r="A565" s="403"/>
      <c r="B565" s="287"/>
      <c r="C565" s="22"/>
      <c r="D565" s="147"/>
      <c r="E565" s="22"/>
      <c r="F565" s="147">
        <f t="shared" si="205"/>
        <v>12400</v>
      </c>
      <c r="G565" s="288">
        <f t="shared" si="206"/>
        <v>9.211529951612949</v>
      </c>
      <c r="H565" s="15">
        <f t="shared" si="207"/>
        <v>114222.97140000056</v>
      </c>
      <c r="I565" s="22">
        <f t="shared" si="208"/>
        <v>-114222.97140000056</v>
      </c>
      <c r="J565" s="289">
        <f t="shared" si="209"/>
        <v>-1</v>
      </c>
      <c r="K565" s="22">
        <f t="shared" si="210"/>
        <v>0</v>
      </c>
      <c r="L565" s="22">
        <f t="shared" si="211"/>
        <v>-5</v>
      </c>
      <c r="M565" s="22">
        <f t="shared" si="212"/>
        <v>5</v>
      </c>
      <c r="N565" s="22">
        <f t="shared" si="213"/>
        <v>0</v>
      </c>
      <c r="O565" s="22"/>
      <c r="P565" s="288">
        <f t="shared" si="214"/>
        <v>-9.211529951612949</v>
      </c>
      <c r="Q565" s="22">
        <f t="shared" si="215"/>
        <v>-5</v>
      </c>
      <c r="R565" s="290"/>
      <c r="S565" s="290">
        <f t="shared" si="216"/>
        <v>-8959.8320000000731</v>
      </c>
      <c r="T565" s="290" t="e">
        <f t="shared" si="217"/>
        <v>#DIV/0!</v>
      </c>
      <c r="U565" s="290" t="e">
        <f t="shared" si="218"/>
        <v>#DIV/0!</v>
      </c>
      <c r="V565" s="22">
        <f t="shared" si="219"/>
        <v>105263.13940000049</v>
      </c>
      <c r="W565" s="288" t="e">
        <f t="shared" si="220"/>
        <v>#DIV/0!</v>
      </c>
      <c r="X565" s="32" t="e">
        <f t="shared" si="221"/>
        <v>#DIV/0!</v>
      </c>
      <c r="Y565" s="32" t="e">
        <f t="shared" si="222"/>
        <v>#DIV/0!</v>
      </c>
      <c r="Z565" s="38" t="e">
        <f t="shared" si="223"/>
        <v>#DIV/0!</v>
      </c>
      <c r="AA565" s="31">
        <f>SUM(L$2:L565)-SUM(AB$2:AB565)</f>
        <v>-114222.97140000056</v>
      </c>
      <c r="AB565" s="44"/>
      <c r="AC565" s="40" t="e">
        <f t="shared" si="224"/>
        <v>#DIV/0!</v>
      </c>
      <c r="AD565" s="40" t="e">
        <f t="shared" si="225"/>
        <v>#DIV/0!</v>
      </c>
    </row>
    <row r="566" spans="1:30" x14ac:dyDescent="0.25">
      <c r="A566" s="403"/>
      <c r="B566" s="287"/>
      <c r="C566" s="22"/>
      <c r="D566" s="147"/>
      <c r="E566" s="22"/>
      <c r="F566" s="147">
        <f t="shared" si="205"/>
        <v>12400</v>
      </c>
      <c r="G566" s="288">
        <f t="shared" si="206"/>
        <v>9.2119331774194002</v>
      </c>
      <c r="H566" s="15">
        <f t="shared" si="207"/>
        <v>114227.97140000056</v>
      </c>
      <c r="I566" s="22">
        <f t="shared" si="208"/>
        <v>-114227.97140000056</v>
      </c>
      <c r="J566" s="289">
        <f t="shared" si="209"/>
        <v>-1</v>
      </c>
      <c r="K566" s="22">
        <f t="shared" si="210"/>
        <v>0</v>
      </c>
      <c r="L566" s="22">
        <f t="shared" si="211"/>
        <v>-5</v>
      </c>
      <c r="M566" s="22">
        <f t="shared" si="212"/>
        <v>5</v>
      </c>
      <c r="N566" s="22">
        <f t="shared" si="213"/>
        <v>0</v>
      </c>
      <c r="O566" s="22"/>
      <c r="P566" s="288">
        <f t="shared" si="214"/>
        <v>-9.2119331774194002</v>
      </c>
      <c r="Q566" s="22">
        <f t="shared" si="215"/>
        <v>-5</v>
      </c>
      <c r="R566" s="290"/>
      <c r="S566" s="290">
        <f t="shared" si="216"/>
        <v>-8964.8320000000731</v>
      </c>
      <c r="T566" s="290" t="e">
        <f t="shared" si="217"/>
        <v>#DIV/0!</v>
      </c>
      <c r="U566" s="290" t="e">
        <f t="shared" si="218"/>
        <v>#DIV/0!</v>
      </c>
      <c r="V566" s="22">
        <f t="shared" si="219"/>
        <v>105263.13940000049</v>
      </c>
      <c r="W566" s="288" t="e">
        <f t="shared" si="220"/>
        <v>#DIV/0!</v>
      </c>
      <c r="X566" s="32" t="e">
        <f t="shared" si="221"/>
        <v>#DIV/0!</v>
      </c>
      <c r="Y566" s="32" t="e">
        <f t="shared" si="222"/>
        <v>#DIV/0!</v>
      </c>
      <c r="Z566" s="38" t="e">
        <f t="shared" si="223"/>
        <v>#DIV/0!</v>
      </c>
      <c r="AA566" s="31">
        <f>SUM(L$2:L566)-SUM(AB$2:AB566)</f>
        <v>-114227.97140000056</v>
      </c>
      <c r="AB566" s="44"/>
      <c r="AC566" s="40" t="e">
        <f t="shared" si="224"/>
        <v>#DIV/0!</v>
      </c>
      <c r="AD566" s="40" t="e">
        <f t="shared" si="225"/>
        <v>#DIV/0!</v>
      </c>
    </row>
    <row r="567" spans="1:30" x14ac:dyDescent="0.25">
      <c r="A567" s="403"/>
      <c r="B567" s="287"/>
      <c r="C567" s="22"/>
      <c r="D567" s="147"/>
      <c r="E567" s="22"/>
      <c r="F567" s="147">
        <f t="shared" si="205"/>
        <v>12400</v>
      </c>
      <c r="G567" s="288">
        <f t="shared" si="206"/>
        <v>9.2123364032258515</v>
      </c>
      <c r="H567" s="15">
        <f t="shared" si="207"/>
        <v>114232.97140000056</v>
      </c>
      <c r="I567" s="22">
        <f t="shared" si="208"/>
        <v>-114232.97140000056</v>
      </c>
      <c r="J567" s="289">
        <f t="shared" si="209"/>
        <v>-1</v>
      </c>
      <c r="K567" s="22">
        <f t="shared" si="210"/>
        <v>0</v>
      </c>
      <c r="L567" s="22">
        <f t="shared" si="211"/>
        <v>-5</v>
      </c>
      <c r="M567" s="22">
        <f t="shared" si="212"/>
        <v>5</v>
      </c>
      <c r="N567" s="22">
        <f t="shared" si="213"/>
        <v>0</v>
      </c>
      <c r="O567" s="22"/>
      <c r="P567" s="288">
        <f t="shared" si="214"/>
        <v>-9.2123364032258515</v>
      </c>
      <c r="Q567" s="22">
        <f t="shared" si="215"/>
        <v>-5</v>
      </c>
      <c r="R567" s="290"/>
      <c r="S567" s="290">
        <f t="shared" si="216"/>
        <v>-8969.8320000000731</v>
      </c>
      <c r="T567" s="290" t="e">
        <f t="shared" si="217"/>
        <v>#DIV/0!</v>
      </c>
      <c r="U567" s="290" t="e">
        <f t="shared" si="218"/>
        <v>#DIV/0!</v>
      </c>
      <c r="V567" s="22">
        <f t="shared" si="219"/>
        <v>105263.13940000049</v>
      </c>
      <c r="W567" s="288" t="e">
        <f t="shared" si="220"/>
        <v>#DIV/0!</v>
      </c>
      <c r="X567" s="32" t="e">
        <f t="shared" si="221"/>
        <v>#DIV/0!</v>
      </c>
      <c r="Y567" s="32" t="e">
        <f t="shared" si="222"/>
        <v>#DIV/0!</v>
      </c>
      <c r="Z567" s="38" t="e">
        <f t="shared" si="223"/>
        <v>#DIV/0!</v>
      </c>
      <c r="AA567" s="31">
        <f>SUM(L$2:L567)-SUM(AB$2:AB567)</f>
        <v>-114232.97140000056</v>
      </c>
      <c r="AB567" s="44"/>
      <c r="AC567" s="40" t="e">
        <f t="shared" si="224"/>
        <v>#DIV/0!</v>
      </c>
      <c r="AD567" s="40" t="e">
        <f t="shared" si="225"/>
        <v>#DIV/0!</v>
      </c>
    </row>
    <row r="568" spans="1:30" x14ac:dyDescent="0.25">
      <c r="A568" s="403"/>
      <c r="B568" s="287"/>
      <c r="C568" s="22"/>
      <c r="D568" s="147"/>
      <c r="E568" s="22"/>
      <c r="F568" s="147">
        <f t="shared" si="205"/>
        <v>12400</v>
      </c>
      <c r="G568" s="288">
        <f t="shared" si="206"/>
        <v>9.2127396290323027</v>
      </c>
      <c r="H568" s="15">
        <f t="shared" si="207"/>
        <v>114237.97140000056</v>
      </c>
      <c r="I568" s="22">
        <f t="shared" si="208"/>
        <v>-114237.97140000056</v>
      </c>
      <c r="J568" s="289">
        <f t="shared" si="209"/>
        <v>-1</v>
      </c>
      <c r="K568" s="22">
        <f t="shared" si="210"/>
        <v>0</v>
      </c>
      <c r="L568" s="22">
        <f t="shared" si="211"/>
        <v>-5</v>
      </c>
      <c r="M568" s="22">
        <f t="shared" si="212"/>
        <v>5</v>
      </c>
      <c r="N568" s="22">
        <f t="shared" si="213"/>
        <v>0</v>
      </c>
      <c r="O568" s="22"/>
      <c r="P568" s="288">
        <f t="shared" si="214"/>
        <v>-9.2127396290323027</v>
      </c>
      <c r="Q568" s="22">
        <f t="shared" si="215"/>
        <v>-5</v>
      </c>
      <c r="R568" s="290"/>
      <c r="S568" s="290">
        <f t="shared" si="216"/>
        <v>-8974.8320000000731</v>
      </c>
      <c r="T568" s="290" t="e">
        <f t="shared" si="217"/>
        <v>#DIV/0!</v>
      </c>
      <c r="U568" s="290" t="e">
        <f t="shared" si="218"/>
        <v>#DIV/0!</v>
      </c>
      <c r="V568" s="22">
        <f t="shared" si="219"/>
        <v>105263.13940000049</v>
      </c>
      <c r="W568" s="288" t="e">
        <f t="shared" si="220"/>
        <v>#DIV/0!</v>
      </c>
      <c r="X568" s="32" t="e">
        <f t="shared" si="221"/>
        <v>#DIV/0!</v>
      </c>
      <c r="Y568" s="32" t="e">
        <f t="shared" si="222"/>
        <v>#DIV/0!</v>
      </c>
      <c r="Z568" s="38" t="e">
        <f t="shared" si="223"/>
        <v>#DIV/0!</v>
      </c>
      <c r="AA568" s="31">
        <f>SUM(L$2:L568)-SUM(AB$2:AB568)</f>
        <v>-114237.97140000056</v>
      </c>
      <c r="AB568" s="44"/>
      <c r="AC568" s="40" t="e">
        <f t="shared" si="224"/>
        <v>#DIV/0!</v>
      </c>
      <c r="AD568" s="40" t="e">
        <f t="shared" si="225"/>
        <v>#DIV/0!</v>
      </c>
    </row>
    <row r="569" spans="1:30" x14ac:dyDescent="0.25">
      <c r="A569" s="403"/>
      <c r="B569" s="287"/>
      <c r="C569" s="22"/>
      <c r="D569" s="147"/>
      <c r="E569" s="22"/>
      <c r="F569" s="147">
        <f t="shared" si="205"/>
        <v>12400</v>
      </c>
      <c r="G569" s="288">
        <f t="shared" si="206"/>
        <v>9.2131428548387557</v>
      </c>
      <c r="H569" s="15">
        <f t="shared" si="207"/>
        <v>114242.97140000056</v>
      </c>
      <c r="I569" s="22">
        <f t="shared" si="208"/>
        <v>-114242.97140000056</v>
      </c>
      <c r="J569" s="289">
        <f t="shared" si="209"/>
        <v>-1</v>
      </c>
      <c r="K569" s="22">
        <f t="shared" si="210"/>
        <v>0</v>
      </c>
      <c r="L569" s="22">
        <f t="shared" si="211"/>
        <v>-5</v>
      </c>
      <c r="M569" s="22">
        <f t="shared" si="212"/>
        <v>5</v>
      </c>
      <c r="N569" s="22">
        <f t="shared" si="213"/>
        <v>0</v>
      </c>
      <c r="O569" s="22"/>
      <c r="P569" s="288">
        <f t="shared" si="214"/>
        <v>-9.2131428548387557</v>
      </c>
      <c r="Q569" s="22">
        <f t="shared" si="215"/>
        <v>-5</v>
      </c>
      <c r="R569" s="290"/>
      <c r="S569" s="290">
        <f t="shared" si="216"/>
        <v>-8979.8320000000731</v>
      </c>
      <c r="T569" s="290" t="e">
        <f t="shared" si="217"/>
        <v>#DIV/0!</v>
      </c>
      <c r="U569" s="290" t="e">
        <f t="shared" si="218"/>
        <v>#DIV/0!</v>
      </c>
      <c r="V569" s="22">
        <f t="shared" si="219"/>
        <v>105263.13940000049</v>
      </c>
      <c r="W569" s="288" t="e">
        <f t="shared" si="220"/>
        <v>#DIV/0!</v>
      </c>
      <c r="X569" s="32" t="e">
        <f t="shared" si="221"/>
        <v>#DIV/0!</v>
      </c>
      <c r="Y569" s="32" t="e">
        <f t="shared" si="222"/>
        <v>#DIV/0!</v>
      </c>
      <c r="Z569" s="38" t="e">
        <f t="shared" si="223"/>
        <v>#DIV/0!</v>
      </c>
      <c r="AA569" s="31">
        <f>SUM(L$2:L569)-SUM(AB$2:AB569)</f>
        <v>-114242.97140000056</v>
      </c>
      <c r="AB569" s="44"/>
      <c r="AC569" s="40" t="e">
        <f t="shared" si="224"/>
        <v>#DIV/0!</v>
      </c>
      <c r="AD569" s="40" t="e">
        <f t="shared" si="225"/>
        <v>#DIV/0!</v>
      </c>
    </row>
    <row r="570" spans="1:30" x14ac:dyDescent="0.25">
      <c r="A570" s="403"/>
      <c r="B570" s="287"/>
      <c r="C570" s="22"/>
      <c r="D570" s="147"/>
      <c r="E570" s="22"/>
      <c r="F570" s="147">
        <f t="shared" si="205"/>
        <v>12400</v>
      </c>
      <c r="G570" s="288">
        <f t="shared" si="206"/>
        <v>9.213546080645207</v>
      </c>
      <c r="H570" s="15">
        <f t="shared" si="207"/>
        <v>114247.97140000056</v>
      </c>
      <c r="I570" s="22">
        <f t="shared" si="208"/>
        <v>-114247.97140000056</v>
      </c>
      <c r="J570" s="289">
        <f t="shared" si="209"/>
        <v>-1</v>
      </c>
      <c r="K570" s="22">
        <f t="shared" si="210"/>
        <v>0</v>
      </c>
      <c r="L570" s="22">
        <f t="shared" si="211"/>
        <v>-5</v>
      </c>
      <c r="M570" s="22">
        <f t="shared" si="212"/>
        <v>5</v>
      </c>
      <c r="N570" s="22">
        <f t="shared" si="213"/>
        <v>0</v>
      </c>
      <c r="O570" s="22"/>
      <c r="P570" s="288">
        <f t="shared" si="214"/>
        <v>-9.213546080645207</v>
      </c>
      <c r="Q570" s="22">
        <f t="shared" si="215"/>
        <v>-5</v>
      </c>
      <c r="R570" s="290"/>
      <c r="S570" s="290">
        <f t="shared" si="216"/>
        <v>-8984.8320000000731</v>
      </c>
      <c r="T570" s="290" t="e">
        <f t="shared" si="217"/>
        <v>#DIV/0!</v>
      </c>
      <c r="U570" s="290" t="e">
        <f t="shared" si="218"/>
        <v>#DIV/0!</v>
      </c>
      <c r="V570" s="22">
        <f t="shared" si="219"/>
        <v>105263.13940000049</v>
      </c>
      <c r="W570" s="288" t="e">
        <f t="shared" si="220"/>
        <v>#DIV/0!</v>
      </c>
      <c r="X570" s="32" t="e">
        <f t="shared" si="221"/>
        <v>#DIV/0!</v>
      </c>
      <c r="Y570" s="32" t="e">
        <f t="shared" si="222"/>
        <v>#DIV/0!</v>
      </c>
      <c r="Z570" s="38" t="e">
        <f t="shared" si="223"/>
        <v>#DIV/0!</v>
      </c>
      <c r="AA570" s="31">
        <f>SUM(L$2:L570)-SUM(AB$2:AB570)</f>
        <v>-114247.97140000056</v>
      </c>
      <c r="AB570" s="44"/>
      <c r="AC570" s="40" t="e">
        <f t="shared" si="224"/>
        <v>#DIV/0!</v>
      </c>
      <c r="AD570" s="40" t="e">
        <f t="shared" si="225"/>
        <v>#DIV/0!</v>
      </c>
    </row>
    <row r="571" spans="1:30" x14ac:dyDescent="0.25">
      <c r="A571" s="403"/>
      <c r="B571" s="287"/>
      <c r="C571" s="22"/>
      <c r="D571" s="147"/>
      <c r="E571" s="22"/>
      <c r="F571" s="147">
        <f t="shared" si="205"/>
        <v>12400</v>
      </c>
      <c r="G571" s="288">
        <f t="shared" si="206"/>
        <v>9.2139493064516582</v>
      </c>
      <c r="H571" s="15">
        <f t="shared" si="207"/>
        <v>114252.97140000056</v>
      </c>
      <c r="I571" s="22">
        <f t="shared" si="208"/>
        <v>-114252.97140000056</v>
      </c>
      <c r="J571" s="289">
        <f t="shared" si="209"/>
        <v>-1</v>
      </c>
      <c r="K571" s="22">
        <f t="shared" si="210"/>
        <v>0</v>
      </c>
      <c r="L571" s="22">
        <f t="shared" si="211"/>
        <v>-5</v>
      </c>
      <c r="M571" s="22">
        <f t="shared" si="212"/>
        <v>5</v>
      </c>
      <c r="N571" s="22">
        <f t="shared" si="213"/>
        <v>0</v>
      </c>
      <c r="O571" s="22"/>
      <c r="P571" s="288">
        <f t="shared" si="214"/>
        <v>-9.2139493064516582</v>
      </c>
      <c r="Q571" s="22">
        <f t="shared" si="215"/>
        <v>-5</v>
      </c>
      <c r="R571" s="290"/>
      <c r="S571" s="290">
        <f t="shared" si="216"/>
        <v>-8989.8320000000731</v>
      </c>
      <c r="T571" s="290" t="e">
        <f t="shared" si="217"/>
        <v>#DIV/0!</v>
      </c>
      <c r="U571" s="290" t="e">
        <f t="shared" si="218"/>
        <v>#DIV/0!</v>
      </c>
      <c r="V571" s="22">
        <f t="shared" si="219"/>
        <v>105263.13940000049</v>
      </c>
      <c r="W571" s="288" t="e">
        <f t="shared" si="220"/>
        <v>#DIV/0!</v>
      </c>
      <c r="X571" s="32" t="e">
        <f t="shared" si="221"/>
        <v>#DIV/0!</v>
      </c>
      <c r="Y571" s="32" t="e">
        <f t="shared" si="222"/>
        <v>#DIV/0!</v>
      </c>
      <c r="Z571" s="38" t="e">
        <f t="shared" si="223"/>
        <v>#DIV/0!</v>
      </c>
      <c r="AA571" s="31">
        <f>SUM(L$2:L571)-SUM(AB$2:AB571)</f>
        <v>-114252.97140000056</v>
      </c>
      <c r="AB571" s="44"/>
      <c r="AC571" s="40" t="e">
        <f t="shared" si="224"/>
        <v>#DIV/0!</v>
      </c>
      <c r="AD571" s="40" t="e">
        <f t="shared" si="225"/>
        <v>#DIV/0!</v>
      </c>
    </row>
    <row r="572" spans="1:30" x14ac:dyDescent="0.25">
      <c r="A572" s="403"/>
      <c r="B572" s="287"/>
      <c r="C572" s="22"/>
      <c r="D572" s="147"/>
      <c r="E572" s="22"/>
      <c r="F572" s="147">
        <f t="shared" si="205"/>
        <v>12400</v>
      </c>
      <c r="G572" s="288">
        <f t="shared" si="206"/>
        <v>9.2143525322581095</v>
      </c>
      <c r="H572" s="15">
        <f t="shared" si="207"/>
        <v>114257.97140000056</v>
      </c>
      <c r="I572" s="22">
        <f t="shared" si="208"/>
        <v>-114257.97140000056</v>
      </c>
      <c r="J572" s="289">
        <f t="shared" si="209"/>
        <v>-1</v>
      </c>
      <c r="K572" s="22">
        <f t="shared" si="210"/>
        <v>0</v>
      </c>
      <c r="L572" s="22">
        <f t="shared" si="211"/>
        <v>-5</v>
      </c>
      <c r="M572" s="22">
        <f t="shared" si="212"/>
        <v>5</v>
      </c>
      <c r="N572" s="22">
        <f t="shared" si="213"/>
        <v>0</v>
      </c>
      <c r="O572" s="22"/>
      <c r="P572" s="288">
        <f t="shared" si="214"/>
        <v>-9.2143525322581095</v>
      </c>
      <c r="Q572" s="22">
        <f t="shared" si="215"/>
        <v>-5</v>
      </c>
      <c r="R572" s="290"/>
      <c r="S572" s="290">
        <f t="shared" si="216"/>
        <v>-8994.8320000000731</v>
      </c>
      <c r="T572" s="290" t="e">
        <f t="shared" si="217"/>
        <v>#DIV/0!</v>
      </c>
      <c r="U572" s="290" t="e">
        <f t="shared" si="218"/>
        <v>#DIV/0!</v>
      </c>
      <c r="V572" s="22">
        <f t="shared" si="219"/>
        <v>105263.13940000049</v>
      </c>
      <c r="W572" s="288" t="e">
        <f t="shared" si="220"/>
        <v>#DIV/0!</v>
      </c>
      <c r="X572" s="32" t="e">
        <f t="shared" si="221"/>
        <v>#DIV/0!</v>
      </c>
      <c r="Y572" s="32" t="e">
        <f t="shared" si="222"/>
        <v>#DIV/0!</v>
      </c>
      <c r="Z572" s="38" t="e">
        <f t="shared" si="223"/>
        <v>#DIV/0!</v>
      </c>
      <c r="AA572" s="31">
        <f>SUM(L$2:L572)-SUM(AB$2:AB572)</f>
        <v>-114257.97140000056</v>
      </c>
      <c r="AB572" s="44"/>
      <c r="AC572" s="40" t="e">
        <f t="shared" si="224"/>
        <v>#DIV/0!</v>
      </c>
      <c r="AD572" s="40" t="e">
        <f t="shared" si="225"/>
        <v>#DIV/0!</v>
      </c>
    </row>
    <row r="573" spans="1:30" x14ac:dyDescent="0.25">
      <c r="A573" s="403"/>
      <c r="B573" s="287"/>
      <c r="C573" s="22"/>
      <c r="D573" s="147"/>
      <c r="E573" s="22"/>
      <c r="F573" s="147">
        <f t="shared" si="205"/>
        <v>12400</v>
      </c>
      <c r="G573" s="288">
        <f t="shared" si="206"/>
        <v>9.2147557580645607</v>
      </c>
      <c r="H573" s="15">
        <f t="shared" si="207"/>
        <v>114262.97140000056</v>
      </c>
      <c r="I573" s="22">
        <f t="shared" si="208"/>
        <v>-114262.97140000056</v>
      </c>
      <c r="J573" s="289">
        <f t="shared" si="209"/>
        <v>-1</v>
      </c>
      <c r="K573" s="22">
        <f t="shared" si="210"/>
        <v>0</v>
      </c>
      <c r="L573" s="22">
        <f t="shared" si="211"/>
        <v>-5</v>
      </c>
      <c r="M573" s="22">
        <f t="shared" si="212"/>
        <v>5</v>
      </c>
      <c r="N573" s="22">
        <f t="shared" si="213"/>
        <v>0</v>
      </c>
      <c r="O573" s="22"/>
      <c r="P573" s="288">
        <f t="shared" si="214"/>
        <v>-9.2147557580645607</v>
      </c>
      <c r="Q573" s="22">
        <f t="shared" si="215"/>
        <v>-5</v>
      </c>
      <c r="R573" s="290"/>
      <c r="S573" s="290">
        <f t="shared" si="216"/>
        <v>-8999.8320000000731</v>
      </c>
      <c r="T573" s="290" t="e">
        <f t="shared" si="217"/>
        <v>#DIV/0!</v>
      </c>
      <c r="U573" s="290" t="e">
        <f t="shared" si="218"/>
        <v>#DIV/0!</v>
      </c>
      <c r="V573" s="22">
        <f t="shared" si="219"/>
        <v>105263.13940000049</v>
      </c>
      <c r="W573" s="288" t="e">
        <f t="shared" si="220"/>
        <v>#DIV/0!</v>
      </c>
      <c r="X573" s="32" t="e">
        <f t="shared" si="221"/>
        <v>#DIV/0!</v>
      </c>
      <c r="Y573" s="32" t="e">
        <f t="shared" si="222"/>
        <v>#DIV/0!</v>
      </c>
      <c r="Z573" s="38" t="e">
        <f t="shared" si="223"/>
        <v>#DIV/0!</v>
      </c>
      <c r="AA573" s="31">
        <f>SUM(L$2:L573)-SUM(AB$2:AB573)</f>
        <v>-114262.97140000056</v>
      </c>
      <c r="AB573" s="44"/>
      <c r="AC573" s="40" t="e">
        <f t="shared" si="224"/>
        <v>#DIV/0!</v>
      </c>
      <c r="AD573" s="40" t="e">
        <f t="shared" si="225"/>
        <v>#DIV/0!</v>
      </c>
    </row>
    <row r="574" spans="1:30" x14ac:dyDescent="0.25">
      <c r="A574" s="403"/>
      <c r="B574" s="287"/>
      <c r="C574" s="22"/>
      <c r="D574" s="147"/>
      <c r="E574" s="22"/>
      <c r="F574" s="147">
        <f t="shared" si="205"/>
        <v>12400</v>
      </c>
      <c r="G574" s="288">
        <f t="shared" si="206"/>
        <v>9.2151589838710137</v>
      </c>
      <c r="H574" s="15">
        <f t="shared" si="207"/>
        <v>114267.97140000056</v>
      </c>
      <c r="I574" s="22">
        <f t="shared" si="208"/>
        <v>-114267.97140000056</v>
      </c>
      <c r="J574" s="289">
        <f t="shared" si="209"/>
        <v>-1</v>
      </c>
      <c r="K574" s="22">
        <f t="shared" si="210"/>
        <v>0</v>
      </c>
      <c r="L574" s="22">
        <f t="shared" si="211"/>
        <v>-5</v>
      </c>
      <c r="M574" s="22">
        <f t="shared" si="212"/>
        <v>5</v>
      </c>
      <c r="N574" s="22">
        <f t="shared" si="213"/>
        <v>0</v>
      </c>
      <c r="O574" s="22"/>
      <c r="P574" s="288">
        <f t="shared" si="214"/>
        <v>-9.2151589838710137</v>
      </c>
      <c r="Q574" s="22">
        <f t="shared" si="215"/>
        <v>-5</v>
      </c>
      <c r="R574" s="290"/>
      <c r="S574" s="290">
        <f t="shared" si="216"/>
        <v>-9004.8320000000731</v>
      </c>
      <c r="T574" s="290" t="e">
        <f t="shared" si="217"/>
        <v>#DIV/0!</v>
      </c>
      <c r="U574" s="290" t="e">
        <f t="shared" si="218"/>
        <v>#DIV/0!</v>
      </c>
      <c r="V574" s="22">
        <f t="shared" si="219"/>
        <v>105263.13940000049</v>
      </c>
      <c r="W574" s="288" t="e">
        <f t="shared" si="220"/>
        <v>#DIV/0!</v>
      </c>
      <c r="X574" s="32" t="e">
        <f t="shared" si="221"/>
        <v>#DIV/0!</v>
      </c>
      <c r="Y574" s="32" t="e">
        <f t="shared" si="222"/>
        <v>#DIV/0!</v>
      </c>
      <c r="Z574" s="38" t="e">
        <f t="shared" si="223"/>
        <v>#DIV/0!</v>
      </c>
      <c r="AA574" s="31">
        <f>SUM(L$2:L574)-SUM(AB$2:AB574)</f>
        <v>-114267.97140000056</v>
      </c>
      <c r="AB574" s="44"/>
      <c r="AC574" s="40" t="e">
        <f t="shared" si="224"/>
        <v>#DIV/0!</v>
      </c>
      <c r="AD574" s="40" t="e">
        <f t="shared" si="225"/>
        <v>#DIV/0!</v>
      </c>
    </row>
    <row r="575" spans="1:30" x14ac:dyDescent="0.25">
      <c r="A575" s="403"/>
      <c r="B575" s="287"/>
      <c r="C575" s="22"/>
      <c r="D575" s="147"/>
      <c r="E575" s="22"/>
      <c r="F575" s="147">
        <f t="shared" si="205"/>
        <v>12400</v>
      </c>
      <c r="G575" s="288">
        <f t="shared" si="206"/>
        <v>9.215562209677465</v>
      </c>
      <c r="H575" s="15">
        <f t="shared" si="207"/>
        <v>114272.97140000056</v>
      </c>
      <c r="I575" s="22">
        <f t="shared" si="208"/>
        <v>-114272.97140000056</v>
      </c>
      <c r="J575" s="289">
        <f t="shared" si="209"/>
        <v>-1</v>
      </c>
      <c r="K575" s="22">
        <f t="shared" si="210"/>
        <v>0</v>
      </c>
      <c r="L575" s="22">
        <f t="shared" si="211"/>
        <v>-5</v>
      </c>
      <c r="M575" s="22">
        <f t="shared" si="212"/>
        <v>5</v>
      </c>
      <c r="N575" s="22">
        <f t="shared" si="213"/>
        <v>0</v>
      </c>
      <c r="O575" s="22"/>
      <c r="P575" s="288">
        <f t="shared" si="214"/>
        <v>-9.215562209677465</v>
      </c>
      <c r="Q575" s="22">
        <f t="shared" si="215"/>
        <v>-5</v>
      </c>
      <c r="R575" s="290"/>
      <c r="S575" s="290">
        <f t="shared" si="216"/>
        <v>-9009.8320000000731</v>
      </c>
      <c r="T575" s="290" t="e">
        <f t="shared" si="217"/>
        <v>#DIV/0!</v>
      </c>
      <c r="U575" s="290" t="e">
        <f t="shared" si="218"/>
        <v>#DIV/0!</v>
      </c>
      <c r="V575" s="22">
        <f t="shared" si="219"/>
        <v>105263.13940000049</v>
      </c>
      <c r="W575" s="288" t="e">
        <f t="shared" si="220"/>
        <v>#DIV/0!</v>
      </c>
      <c r="X575" s="32" t="e">
        <f t="shared" si="221"/>
        <v>#DIV/0!</v>
      </c>
      <c r="Y575" s="32" t="e">
        <f t="shared" si="222"/>
        <v>#DIV/0!</v>
      </c>
      <c r="Z575" s="38" t="e">
        <f t="shared" si="223"/>
        <v>#DIV/0!</v>
      </c>
      <c r="AA575" s="31">
        <f>SUM(L$2:L575)-SUM(AB$2:AB575)</f>
        <v>-114272.97140000056</v>
      </c>
      <c r="AB575" s="44"/>
      <c r="AC575" s="40" t="e">
        <f t="shared" si="224"/>
        <v>#DIV/0!</v>
      </c>
      <c r="AD575" s="40" t="e">
        <f t="shared" si="225"/>
        <v>#DIV/0!</v>
      </c>
    </row>
    <row r="576" spans="1:30" x14ac:dyDescent="0.25">
      <c r="A576" s="403"/>
      <c r="B576" s="287"/>
      <c r="C576" s="22"/>
      <c r="D576" s="147"/>
      <c r="E576" s="22"/>
      <c r="F576" s="147">
        <f t="shared" si="205"/>
        <v>12400</v>
      </c>
      <c r="G576" s="288">
        <f t="shared" si="206"/>
        <v>9.2159654354839162</v>
      </c>
      <c r="H576" s="15">
        <f t="shared" si="207"/>
        <v>114277.97140000056</v>
      </c>
      <c r="I576" s="22">
        <f t="shared" si="208"/>
        <v>-114277.97140000056</v>
      </c>
      <c r="J576" s="289">
        <f t="shared" si="209"/>
        <v>-1</v>
      </c>
      <c r="K576" s="22">
        <f t="shared" si="210"/>
        <v>0</v>
      </c>
      <c r="L576" s="22">
        <f t="shared" si="211"/>
        <v>-5</v>
      </c>
      <c r="M576" s="22">
        <f t="shared" si="212"/>
        <v>5</v>
      </c>
      <c r="N576" s="22">
        <f t="shared" si="213"/>
        <v>0</v>
      </c>
      <c r="O576" s="22"/>
      <c r="P576" s="288">
        <f t="shared" si="214"/>
        <v>-9.2159654354839162</v>
      </c>
      <c r="Q576" s="22">
        <f t="shared" si="215"/>
        <v>-5</v>
      </c>
      <c r="R576" s="290"/>
      <c r="S576" s="290">
        <f t="shared" si="216"/>
        <v>-9014.8320000000731</v>
      </c>
      <c r="T576" s="290" t="e">
        <f t="shared" si="217"/>
        <v>#DIV/0!</v>
      </c>
      <c r="U576" s="290" t="e">
        <f t="shared" si="218"/>
        <v>#DIV/0!</v>
      </c>
      <c r="V576" s="22">
        <f t="shared" si="219"/>
        <v>105263.13940000049</v>
      </c>
      <c r="W576" s="288" t="e">
        <f t="shared" si="220"/>
        <v>#DIV/0!</v>
      </c>
      <c r="X576" s="32" t="e">
        <f t="shared" si="221"/>
        <v>#DIV/0!</v>
      </c>
      <c r="Y576" s="32" t="e">
        <f t="shared" si="222"/>
        <v>#DIV/0!</v>
      </c>
      <c r="Z576" s="38" t="e">
        <f t="shared" si="223"/>
        <v>#DIV/0!</v>
      </c>
      <c r="AA576" s="31">
        <f>SUM(L$2:L576)-SUM(AB$2:AB576)</f>
        <v>-114277.97140000056</v>
      </c>
      <c r="AB576" s="44"/>
      <c r="AC576" s="40" t="e">
        <f t="shared" si="224"/>
        <v>#DIV/0!</v>
      </c>
      <c r="AD576" s="40" t="e">
        <f t="shared" si="225"/>
        <v>#DIV/0!</v>
      </c>
    </row>
    <row r="577" spans="1:30" x14ac:dyDescent="0.25">
      <c r="A577" s="403"/>
      <c r="B577" s="287"/>
      <c r="C577" s="22"/>
      <c r="D577" s="147"/>
      <c r="E577" s="22"/>
      <c r="F577" s="147">
        <f t="shared" si="205"/>
        <v>12400</v>
      </c>
      <c r="G577" s="288">
        <f t="shared" si="206"/>
        <v>9.2163686612903675</v>
      </c>
      <c r="H577" s="15">
        <f t="shared" si="207"/>
        <v>114282.97140000056</v>
      </c>
      <c r="I577" s="22">
        <f t="shared" si="208"/>
        <v>-114282.97140000056</v>
      </c>
      <c r="J577" s="289">
        <f t="shared" si="209"/>
        <v>-1</v>
      </c>
      <c r="K577" s="22">
        <f t="shared" si="210"/>
        <v>0</v>
      </c>
      <c r="L577" s="22">
        <f t="shared" si="211"/>
        <v>-5</v>
      </c>
      <c r="M577" s="22">
        <f t="shared" si="212"/>
        <v>5</v>
      </c>
      <c r="N577" s="22">
        <f t="shared" si="213"/>
        <v>0</v>
      </c>
      <c r="O577" s="22"/>
      <c r="P577" s="288">
        <f t="shared" si="214"/>
        <v>-9.2163686612903675</v>
      </c>
      <c r="Q577" s="22">
        <f t="shared" si="215"/>
        <v>-5</v>
      </c>
      <c r="R577" s="290"/>
      <c r="S577" s="290">
        <f t="shared" si="216"/>
        <v>-9019.8320000000731</v>
      </c>
      <c r="T577" s="290" t="e">
        <f t="shared" si="217"/>
        <v>#DIV/0!</v>
      </c>
      <c r="U577" s="290" t="e">
        <f t="shared" si="218"/>
        <v>#DIV/0!</v>
      </c>
      <c r="V577" s="22">
        <f t="shared" si="219"/>
        <v>105263.13940000049</v>
      </c>
      <c r="W577" s="288" t="e">
        <f t="shared" si="220"/>
        <v>#DIV/0!</v>
      </c>
      <c r="X577" s="32" t="e">
        <f t="shared" si="221"/>
        <v>#DIV/0!</v>
      </c>
      <c r="Y577" s="32" t="e">
        <f t="shared" si="222"/>
        <v>#DIV/0!</v>
      </c>
      <c r="Z577" s="38" t="e">
        <f t="shared" si="223"/>
        <v>#DIV/0!</v>
      </c>
      <c r="AA577" s="31">
        <f>SUM(L$2:L577)-SUM(AB$2:AB577)</f>
        <v>-114282.97140000056</v>
      </c>
      <c r="AB577" s="44"/>
      <c r="AC577" s="40" t="e">
        <f t="shared" si="224"/>
        <v>#DIV/0!</v>
      </c>
      <c r="AD577" s="40" t="e">
        <f t="shared" si="225"/>
        <v>#DIV/0!</v>
      </c>
    </row>
    <row r="578" spans="1:30" x14ac:dyDescent="0.25">
      <c r="A578" s="403"/>
      <c r="B578" s="287"/>
      <c r="C578" s="22"/>
      <c r="D578" s="147"/>
      <c r="E578" s="22"/>
      <c r="F578" s="147">
        <f t="shared" si="205"/>
        <v>12400</v>
      </c>
      <c r="G578" s="288">
        <f t="shared" si="206"/>
        <v>9.2167718870968187</v>
      </c>
      <c r="H578" s="15">
        <f t="shared" si="207"/>
        <v>114287.97140000056</v>
      </c>
      <c r="I578" s="22">
        <f t="shared" si="208"/>
        <v>-114287.97140000056</v>
      </c>
      <c r="J578" s="289">
        <f t="shared" si="209"/>
        <v>-1</v>
      </c>
      <c r="K578" s="22">
        <f t="shared" si="210"/>
        <v>0</v>
      </c>
      <c r="L578" s="22">
        <f t="shared" si="211"/>
        <v>-5</v>
      </c>
      <c r="M578" s="22">
        <f t="shared" si="212"/>
        <v>5</v>
      </c>
      <c r="N578" s="22">
        <f t="shared" si="213"/>
        <v>0</v>
      </c>
      <c r="O578" s="22"/>
      <c r="P578" s="288">
        <f t="shared" si="214"/>
        <v>-9.2167718870968187</v>
      </c>
      <c r="Q578" s="22">
        <f t="shared" si="215"/>
        <v>-5</v>
      </c>
      <c r="R578" s="290"/>
      <c r="S578" s="290">
        <f t="shared" si="216"/>
        <v>-9024.8320000000731</v>
      </c>
      <c r="T578" s="290" t="e">
        <f t="shared" si="217"/>
        <v>#DIV/0!</v>
      </c>
      <c r="U578" s="290" t="e">
        <f t="shared" si="218"/>
        <v>#DIV/0!</v>
      </c>
      <c r="V578" s="22">
        <f t="shared" si="219"/>
        <v>105263.13940000049</v>
      </c>
      <c r="W578" s="288" t="e">
        <f t="shared" si="220"/>
        <v>#DIV/0!</v>
      </c>
      <c r="X578" s="32" t="e">
        <f t="shared" si="221"/>
        <v>#DIV/0!</v>
      </c>
      <c r="Y578" s="32" t="e">
        <f t="shared" si="222"/>
        <v>#DIV/0!</v>
      </c>
      <c r="Z578" s="38" t="e">
        <f t="shared" si="223"/>
        <v>#DIV/0!</v>
      </c>
      <c r="AA578" s="31">
        <f>SUM(L$2:L578)-SUM(AB$2:AB578)</f>
        <v>-114287.97140000056</v>
      </c>
      <c r="AB578" s="44"/>
      <c r="AC578" s="40" t="e">
        <f t="shared" si="224"/>
        <v>#DIV/0!</v>
      </c>
      <c r="AD578" s="40" t="e">
        <f t="shared" si="225"/>
        <v>#DIV/0!</v>
      </c>
    </row>
    <row r="579" spans="1:30" x14ac:dyDescent="0.25">
      <c r="A579" s="403"/>
      <c r="B579" s="287"/>
      <c r="C579" s="22"/>
      <c r="D579" s="147"/>
      <c r="E579" s="22"/>
      <c r="F579" s="147">
        <f t="shared" si="205"/>
        <v>12400</v>
      </c>
      <c r="G579" s="288">
        <f t="shared" si="206"/>
        <v>9.2171751129032717</v>
      </c>
      <c r="H579" s="15">
        <f t="shared" si="207"/>
        <v>114292.97140000056</v>
      </c>
      <c r="I579" s="22">
        <f t="shared" si="208"/>
        <v>-114292.97140000056</v>
      </c>
      <c r="J579" s="289">
        <f t="shared" si="209"/>
        <v>-1</v>
      </c>
      <c r="K579" s="22">
        <f t="shared" si="210"/>
        <v>0</v>
      </c>
      <c r="L579" s="22">
        <f t="shared" si="211"/>
        <v>-5</v>
      </c>
      <c r="M579" s="22">
        <f t="shared" si="212"/>
        <v>5</v>
      </c>
      <c r="N579" s="22">
        <f t="shared" si="213"/>
        <v>0</v>
      </c>
      <c r="O579" s="22"/>
      <c r="P579" s="288">
        <f t="shared" si="214"/>
        <v>-9.2171751129032717</v>
      </c>
      <c r="Q579" s="22">
        <f t="shared" si="215"/>
        <v>-5</v>
      </c>
      <c r="R579" s="290"/>
      <c r="S579" s="290">
        <f t="shared" si="216"/>
        <v>-9029.8320000000731</v>
      </c>
      <c r="T579" s="290" t="e">
        <f t="shared" si="217"/>
        <v>#DIV/0!</v>
      </c>
      <c r="U579" s="290" t="e">
        <f t="shared" si="218"/>
        <v>#DIV/0!</v>
      </c>
      <c r="V579" s="22">
        <f t="shared" si="219"/>
        <v>105263.13940000049</v>
      </c>
      <c r="W579" s="288" t="e">
        <f t="shared" si="220"/>
        <v>#DIV/0!</v>
      </c>
      <c r="X579" s="32" t="e">
        <f t="shared" si="221"/>
        <v>#DIV/0!</v>
      </c>
      <c r="Y579" s="32" t="e">
        <f t="shared" si="222"/>
        <v>#DIV/0!</v>
      </c>
      <c r="Z579" s="38" t="e">
        <f t="shared" si="223"/>
        <v>#DIV/0!</v>
      </c>
      <c r="AA579" s="31">
        <f>SUM(L$2:L579)-SUM(AB$2:AB579)</f>
        <v>-114292.97140000056</v>
      </c>
      <c r="AB579" s="44"/>
      <c r="AC579" s="40" t="e">
        <f t="shared" si="224"/>
        <v>#DIV/0!</v>
      </c>
      <c r="AD579" s="40" t="e">
        <f t="shared" si="225"/>
        <v>#DIV/0!</v>
      </c>
    </row>
    <row r="580" spans="1:30" x14ac:dyDescent="0.25">
      <c r="A580" s="403"/>
      <c r="B580" s="287"/>
      <c r="C580" s="22"/>
      <c r="D580" s="147"/>
      <c r="E580" s="22"/>
      <c r="F580" s="147">
        <f t="shared" si="205"/>
        <v>12400</v>
      </c>
      <c r="G580" s="288">
        <f t="shared" si="206"/>
        <v>9.217578338709723</v>
      </c>
      <c r="H580" s="15">
        <f t="shared" si="207"/>
        <v>114297.97140000056</v>
      </c>
      <c r="I580" s="22">
        <f t="shared" si="208"/>
        <v>-114297.97140000056</v>
      </c>
      <c r="J580" s="289">
        <f t="shared" si="209"/>
        <v>-1</v>
      </c>
      <c r="K580" s="22">
        <f t="shared" si="210"/>
        <v>0</v>
      </c>
      <c r="L580" s="22">
        <f t="shared" si="211"/>
        <v>-5</v>
      </c>
      <c r="M580" s="22">
        <f t="shared" si="212"/>
        <v>5</v>
      </c>
      <c r="N580" s="22">
        <f t="shared" si="213"/>
        <v>0</v>
      </c>
      <c r="O580" s="22"/>
      <c r="P580" s="288">
        <f t="shared" si="214"/>
        <v>-9.217578338709723</v>
      </c>
      <c r="Q580" s="22">
        <f t="shared" si="215"/>
        <v>-5</v>
      </c>
      <c r="R580" s="290"/>
      <c r="S580" s="290">
        <f t="shared" si="216"/>
        <v>-9034.8320000000731</v>
      </c>
      <c r="T580" s="290" t="e">
        <f t="shared" si="217"/>
        <v>#DIV/0!</v>
      </c>
      <c r="U580" s="290" t="e">
        <f t="shared" si="218"/>
        <v>#DIV/0!</v>
      </c>
      <c r="V580" s="22">
        <f t="shared" si="219"/>
        <v>105263.13940000049</v>
      </c>
      <c r="W580" s="288" t="e">
        <f t="shared" si="220"/>
        <v>#DIV/0!</v>
      </c>
      <c r="X580" s="32" t="e">
        <f t="shared" si="221"/>
        <v>#DIV/0!</v>
      </c>
      <c r="Y580" s="32" t="e">
        <f t="shared" si="222"/>
        <v>#DIV/0!</v>
      </c>
      <c r="Z580" s="38" t="e">
        <f t="shared" si="223"/>
        <v>#DIV/0!</v>
      </c>
      <c r="AA580" s="31">
        <f>SUM(L$2:L580)-SUM(AB$2:AB580)</f>
        <v>-114297.97140000056</v>
      </c>
      <c r="AB580" s="44"/>
      <c r="AC580" s="40" t="e">
        <f t="shared" si="224"/>
        <v>#DIV/0!</v>
      </c>
      <c r="AD580" s="40" t="e">
        <f t="shared" si="225"/>
        <v>#DIV/0!</v>
      </c>
    </row>
    <row r="581" spans="1:30" x14ac:dyDescent="0.25">
      <c r="A581" s="403"/>
      <c r="B581" s="287"/>
      <c r="C581" s="22"/>
      <c r="D581" s="147"/>
      <c r="E581" s="22"/>
      <c r="F581" s="147">
        <f t="shared" si="205"/>
        <v>12400</v>
      </c>
      <c r="G581" s="288">
        <f t="shared" si="206"/>
        <v>9.2179815645161742</v>
      </c>
      <c r="H581" s="15">
        <f t="shared" si="207"/>
        <v>114302.97140000056</v>
      </c>
      <c r="I581" s="22">
        <f t="shared" si="208"/>
        <v>-114302.97140000056</v>
      </c>
      <c r="J581" s="289">
        <f t="shared" si="209"/>
        <v>-1</v>
      </c>
      <c r="K581" s="22">
        <f t="shared" si="210"/>
        <v>0</v>
      </c>
      <c r="L581" s="22">
        <f t="shared" si="211"/>
        <v>-5</v>
      </c>
      <c r="M581" s="22">
        <f t="shared" si="212"/>
        <v>5</v>
      </c>
      <c r="N581" s="22">
        <f t="shared" si="213"/>
        <v>0</v>
      </c>
      <c r="O581" s="22"/>
      <c r="P581" s="288">
        <f t="shared" si="214"/>
        <v>-9.2179815645161742</v>
      </c>
      <c r="Q581" s="22">
        <f t="shared" si="215"/>
        <v>-5</v>
      </c>
      <c r="R581" s="290"/>
      <c r="S581" s="290">
        <f t="shared" si="216"/>
        <v>-9039.8320000000731</v>
      </c>
      <c r="T581" s="290" t="e">
        <f t="shared" si="217"/>
        <v>#DIV/0!</v>
      </c>
      <c r="U581" s="290" t="e">
        <f t="shared" si="218"/>
        <v>#DIV/0!</v>
      </c>
      <c r="V581" s="22">
        <f t="shared" si="219"/>
        <v>105263.13940000049</v>
      </c>
      <c r="W581" s="288" t="e">
        <f t="shared" si="220"/>
        <v>#DIV/0!</v>
      </c>
      <c r="X581" s="32" t="e">
        <f t="shared" si="221"/>
        <v>#DIV/0!</v>
      </c>
      <c r="Y581" s="32" t="e">
        <f t="shared" si="222"/>
        <v>#DIV/0!</v>
      </c>
      <c r="Z581" s="38" t="e">
        <f t="shared" si="223"/>
        <v>#DIV/0!</v>
      </c>
      <c r="AA581" s="31">
        <f>SUM(L$2:L581)-SUM(AB$2:AB581)</f>
        <v>-114302.97140000056</v>
      </c>
      <c r="AB581" s="44"/>
      <c r="AC581" s="40" t="e">
        <f t="shared" si="224"/>
        <v>#DIV/0!</v>
      </c>
      <c r="AD581" s="40" t="e">
        <f t="shared" si="225"/>
        <v>#DIV/0!</v>
      </c>
    </row>
    <row r="582" spans="1:30" x14ac:dyDescent="0.25">
      <c r="A582" s="403"/>
      <c r="B582" s="287"/>
      <c r="C582" s="22"/>
      <c r="D582" s="147"/>
      <c r="E582" s="22"/>
      <c r="F582" s="147">
        <f t="shared" si="205"/>
        <v>12400</v>
      </c>
      <c r="G582" s="288">
        <f t="shared" si="206"/>
        <v>9.2183847903226255</v>
      </c>
      <c r="H582" s="15">
        <f t="shared" si="207"/>
        <v>114307.97140000056</v>
      </c>
      <c r="I582" s="22">
        <f t="shared" si="208"/>
        <v>-114307.97140000056</v>
      </c>
      <c r="J582" s="289">
        <f t="shared" si="209"/>
        <v>-1</v>
      </c>
      <c r="K582" s="22">
        <f t="shared" si="210"/>
        <v>0</v>
      </c>
      <c r="L582" s="22">
        <f t="shared" si="211"/>
        <v>-5</v>
      </c>
      <c r="M582" s="22">
        <f t="shared" si="212"/>
        <v>5</v>
      </c>
      <c r="N582" s="22">
        <f t="shared" si="213"/>
        <v>0</v>
      </c>
      <c r="O582" s="22"/>
      <c r="P582" s="288">
        <f t="shared" si="214"/>
        <v>-9.2183847903226255</v>
      </c>
      <c r="Q582" s="22">
        <f t="shared" si="215"/>
        <v>-5</v>
      </c>
      <c r="R582" s="290"/>
      <c r="S582" s="290">
        <f t="shared" si="216"/>
        <v>-9044.8320000000731</v>
      </c>
      <c r="T582" s="290" t="e">
        <f t="shared" si="217"/>
        <v>#DIV/0!</v>
      </c>
      <c r="U582" s="290" t="e">
        <f t="shared" si="218"/>
        <v>#DIV/0!</v>
      </c>
      <c r="V582" s="22">
        <f t="shared" si="219"/>
        <v>105263.13940000049</v>
      </c>
      <c r="W582" s="288" t="e">
        <f t="shared" si="220"/>
        <v>#DIV/0!</v>
      </c>
      <c r="X582" s="32" t="e">
        <f t="shared" si="221"/>
        <v>#DIV/0!</v>
      </c>
      <c r="Y582" s="32" t="e">
        <f t="shared" si="222"/>
        <v>#DIV/0!</v>
      </c>
      <c r="Z582" s="38" t="e">
        <f t="shared" si="223"/>
        <v>#DIV/0!</v>
      </c>
      <c r="AA582" s="31">
        <f>SUM(L$2:L582)-SUM(AB$2:AB582)</f>
        <v>-114307.97140000056</v>
      </c>
      <c r="AB582" s="44"/>
      <c r="AC582" s="40" t="e">
        <f t="shared" si="224"/>
        <v>#DIV/0!</v>
      </c>
      <c r="AD582" s="40" t="e">
        <f t="shared" si="225"/>
        <v>#DIV/0!</v>
      </c>
    </row>
    <row r="583" spans="1:30" x14ac:dyDescent="0.25">
      <c r="A583" s="403"/>
      <c r="B583" s="287"/>
      <c r="C583" s="22"/>
      <c r="D583" s="147"/>
      <c r="E583" s="22"/>
      <c r="F583" s="147">
        <f t="shared" si="205"/>
        <v>12400</v>
      </c>
      <c r="G583" s="288">
        <f t="shared" si="206"/>
        <v>9.2187880161290785</v>
      </c>
      <c r="H583" s="15">
        <f t="shared" si="207"/>
        <v>114312.97140000056</v>
      </c>
      <c r="I583" s="22">
        <f t="shared" si="208"/>
        <v>-114312.97140000056</v>
      </c>
      <c r="J583" s="289">
        <f t="shared" si="209"/>
        <v>-1</v>
      </c>
      <c r="K583" s="22">
        <f t="shared" si="210"/>
        <v>0</v>
      </c>
      <c r="L583" s="22">
        <f t="shared" si="211"/>
        <v>-5</v>
      </c>
      <c r="M583" s="22">
        <f t="shared" si="212"/>
        <v>5</v>
      </c>
      <c r="N583" s="22">
        <f t="shared" si="213"/>
        <v>0</v>
      </c>
      <c r="O583" s="22"/>
      <c r="P583" s="288">
        <f t="shared" si="214"/>
        <v>-9.2187880161290785</v>
      </c>
      <c r="Q583" s="22">
        <f t="shared" si="215"/>
        <v>-5</v>
      </c>
      <c r="R583" s="290"/>
      <c r="S583" s="290">
        <f t="shared" si="216"/>
        <v>-9049.8320000000731</v>
      </c>
      <c r="T583" s="290" t="e">
        <f t="shared" si="217"/>
        <v>#DIV/0!</v>
      </c>
      <c r="U583" s="290" t="e">
        <f t="shared" si="218"/>
        <v>#DIV/0!</v>
      </c>
      <c r="V583" s="22">
        <f t="shared" si="219"/>
        <v>105263.13940000049</v>
      </c>
      <c r="W583" s="288" t="e">
        <f t="shared" si="220"/>
        <v>#DIV/0!</v>
      </c>
      <c r="X583" s="32" t="e">
        <f t="shared" si="221"/>
        <v>#DIV/0!</v>
      </c>
      <c r="Y583" s="32" t="e">
        <f t="shared" si="222"/>
        <v>#DIV/0!</v>
      </c>
      <c r="Z583" s="38" t="e">
        <f t="shared" si="223"/>
        <v>#DIV/0!</v>
      </c>
      <c r="AA583" s="31">
        <f>SUM(L$2:L583)-SUM(AB$2:AB583)</f>
        <v>-114312.97140000056</v>
      </c>
      <c r="AB583" s="44"/>
      <c r="AC583" s="40" t="e">
        <f t="shared" si="224"/>
        <v>#DIV/0!</v>
      </c>
      <c r="AD583" s="40" t="e">
        <f t="shared" si="225"/>
        <v>#DIV/0!</v>
      </c>
    </row>
    <row r="584" spans="1:30" x14ac:dyDescent="0.25">
      <c r="A584" s="403"/>
      <c r="B584" s="287"/>
      <c r="C584" s="22"/>
      <c r="D584" s="147"/>
      <c r="E584" s="22"/>
      <c r="F584" s="147">
        <f t="shared" si="205"/>
        <v>12400</v>
      </c>
      <c r="G584" s="288">
        <f t="shared" si="206"/>
        <v>9.2191912419355297</v>
      </c>
      <c r="H584" s="15">
        <f t="shared" si="207"/>
        <v>114317.97140000056</v>
      </c>
      <c r="I584" s="22">
        <f t="shared" si="208"/>
        <v>-114317.97140000056</v>
      </c>
      <c r="J584" s="289">
        <f t="shared" si="209"/>
        <v>-1</v>
      </c>
      <c r="K584" s="22">
        <f t="shared" si="210"/>
        <v>0</v>
      </c>
      <c r="L584" s="22">
        <f t="shared" si="211"/>
        <v>-5</v>
      </c>
      <c r="M584" s="22">
        <f t="shared" si="212"/>
        <v>5</v>
      </c>
      <c r="N584" s="22">
        <f t="shared" si="213"/>
        <v>0</v>
      </c>
      <c r="O584" s="22"/>
      <c r="P584" s="288">
        <f t="shared" si="214"/>
        <v>-9.2191912419355297</v>
      </c>
      <c r="Q584" s="22">
        <f t="shared" si="215"/>
        <v>-5</v>
      </c>
      <c r="R584" s="290"/>
      <c r="S584" s="290">
        <f t="shared" si="216"/>
        <v>-9054.8320000000731</v>
      </c>
      <c r="T584" s="290" t="e">
        <f t="shared" si="217"/>
        <v>#DIV/0!</v>
      </c>
      <c r="U584" s="290" t="e">
        <f t="shared" si="218"/>
        <v>#DIV/0!</v>
      </c>
      <c r="V584" s="22">
        <f t="shared" si="219"/>
        <v>105263.13940000049</v>
      </c>
      <c r="W584" s="288" t="e">
        <f t="shared" si="220"/>
        <v>#DIV/0!</v>
      </c>
      <c r="X584" s="32" t="e">
        <f t="shared" si="221"/>
        <v>#DIV/0!</v>
      </c>
      <c r="Y584" s="32" t="e">
        <f t="shared" si="222"/>
        <v>#DIV/0!</v>
      </c>
      <c r="Z584" s="38" t="e">
        <f t="shared" si="223"/>
        <v>#DIV/0!</v>
      </c>
      <c r="AA584" s="31">
        <f>SUM(L$2:L584)-SUM(AB$2:AB584)</f>
        <v>-114317.97140000056</v>
      </c>
      <c r="AB584" s="44"/>
      <c r="AC584" s="40" t="e">
        <f t="shared" si="224"/>
        <v>#DIV/0!</v>
      </c>
      <c r="AD584" s="40" t="e">
        <f t="shared" si="225"/>
        <v>#DIV/0!</v>
      </c>
    </row>
    <row r="585" spans="1:30" x14ac:dyDescent="0.25">
      <c r="A585" s="403"/>
      <c r="B585" s="287"/>
      <c r="C585" s="22"/>
      <c r="D585" s="147"/>
      <c r="E585" s="22"/>
      <c r="F585" s="147">
        <f t="shared" si="205"/>
        <v>12400</v>
      </c>
      <c r="G585" s="288">
        <f t="shared" si="206"/>
        <v>9.219594467741981</v>
      </c>
      <c r="H585" s="15">
        <f t="shared" si="207"/>
        <v>114322.97140000056</v>
      </c>
      <c r="I585" s="22">
        <f t="shared" si="208"/>
        <v>-114322.97140000056</v>
      </c>
      <c r="J585" s="289">
        <f t="shared" si="209"/>
        <v>-1</v>
      </c>
      <c r="K585" s="22">
        <f t="shared" si="210"/>
        <v>0</v>
      </c>
      <c r="L585" s="22">
        <f t="shared" si="211"/>
        <v>-5</v>
      </c>
      <c r="M585" s="22">
        <f t="shared" si="212"/>
        <v>5</v>
      </c>
      <c r="N585" s="22">
        <f t="shared" si="213"/>
        <v>0</v>
      </c>
      <c r="O585" s="22"/>
      <c r="P585" s="288">
        <f t="shared" si="214"/>
        <v>-9.219594467741981</v>
      </c>
      <c r="Q585" s="22">
        <f t="shared" si="215"/>
        <v>-5</v>
      </c>
      <c r="R585" s="290"/>
      <c r="S585" s="290">
        <f t="shared" si="216"/>
        <v>-9059.8320000000731</v>
      </c>
      <c r="T585" s="290" t="e">
        <f t="shared" si="217"/>
        <v>#DIV/0!</v>
      </c>
      <c r="U585" s="290" t="e">
        <f t="shared" si="218"/>
        <v>#DIV/0!</v>
      </c>
      <c r="V585" s="22">
        <f t="shared" si="219"/>
        <v>105263.13940000049</v>
      </c>
      <c r="W585" s="288" t="e">
        <f t="shared" si="220"/>
        <v>#DIV/0!</v>
      </c>
      <c r="X585" s="32" t="e">
        <f t="shared" si="221"/>
        <v>#DIV/0!</v>
      </c>
      <c r="Y585" s="32" t="e">
        <f t="shared" si="222"/>
        <v>#DIV/0!</v>
      </c>
      <c r="Z585" s="38" t="e">
        <f t="shared" si="223"/>
        <v>#DIV/0!</v>
      </c>
      <c r="AA585" s="31">
        <f>SUM(L$2:L585)-SUM(AB$2:AB585)</f>
        <v>-114322.97140000056</v>
      </c>
      <c r="AB585" s="44"/>
      <c r="AC585" s="40" t="e">
        <f t="shared" si="224"/>
        <v>#DIV/0!</v>
      </c>
      <c r="AD585" s="40" t="e">
        <f t="shared" si="225"/>
        <v>#DIV/0!</v>
      </c>
    </row>
    <row r="586" spans="1:30" x14ac:dyDescent="0.25">
      <c r="A586" s="403"/>
      <c r="B586" s="287"/>
      <c r="C586" s="22"/>
      <c r="D586" s="147"/>
      <c r="E586" s="22"/>
      <c r="F586" s="147">
        <f t="shared" si="205"/>
        <v>12400</v>
      </c>
      <c r="G586" s="288">
        <f t="shared" si="206"/>
        <v>9.2199976935484322</v>
      </c>
      <c r="H586" s="15">
        <f t="shared" si="207"/>
        <v>114327.97140000056</v>
      </c>
      <c r="I586" s="22">
        <f t="shared" si="208"/>
        <v>-114327.97140000056</v>
      </c>
      <c r="J586" s="289">
        <f t="shared" si="209"/>
        <v>-1</v>
      </c>
      <c r="K586" s="22">
        <f t="shared" si="210"/>
        <v>0</v>
      </c>
      <c r="L586" s="22">
        <f t="shared" si="211"/>
        <v>-5</v>
      </c>
      <c r="M586" s="22">
        <f t="shared" si="212"/>
        <v>5</v>
      </c>
      <c r="N586" s="22">
        <f t="shared" si="213"/>
        <v>0</v>
      </c>
      <c r="O586" s="22"/>
      <c r="P586" s="288">
        <f t="shared" si="214"/>
        <v>-9.2199976935484322</v>
      </c>
      <c r="Q586" s="22">
        <f t="shared" si="215"/>
        <v>-5</v>
      </c>
      <c r="R586" s="290"/>
      <c r="S586" s="290">
        <f t="shared" si="216"/>
        <v>-9064.8320000000731</v>
      </c>
      <c r="T586" s="290" t="e">
        <f t="shared" si="217"/>
        <v>#DIV/0!</v>
      </c>
      <c r="U586" s="290" t="e">
        <f t="shared" si="218"/>
        <v>#DIV/0!</v>
      </c>
      <c r="V586" s="22">
        <f t="shared" si="219"/>
        <v>105263.13940000049</v>
      </c>
      <c r="W586" s="288" t="e">
        <f t="shared" si="220"/>
        <v>#DIV/0!</v>
      </c>
      <c r="X586" s="32" t="e">
        <f t="shared" si="221"/>
        <v>#DIV/0!</v>
      </c>
      <c r="Y586" s="32" t="e">
        <f t="shared" si="222"/>
        <v>#DIV/0!</v>
      </c>
      <c r="Z586" s="38" t="e">
        <f t="shared" si="223"/>
        <v>#DIV/0!</v>
      </c>
      <c r="AA586" s="31">
        <f>SUM(L$2:L586)-SUM(AB$2:AB586)</f>
        <v>-114327.97140000056</v>
      </c>
      <c r="AB586" s="44"/>
      <c r="AC586" s="40" t="e">
        <f t="shared" si="224"/>
        <v>#DIV/0!</v>
      </c>
      <c r="AD586" s="40" t="e">
        <f t="shared" si="225"/>
        <v>#DIV/0!</v>
      </c>
    </row>
    <row r="587" spans="1:30" x14ac:dyDescent="0.25">
      <c r="A587" s="403"/>
      <c r="B587" s="287"/>
      <c r="C587" s="22"/>
      <c r="D587" s="147"/>
      <c r="E587" s="22"/>
      <c r="F587" s="147">
        <f t="shared" si="205"/>
        <v>12400</v>
      </c>
      <c r="G587" s="288">
        <f t="shared" si="206"/>
        <v>9.2204009193548835</v>
      </c>
      <c r="H587" s="15">
        <f t="shared" si="207"/>
        <v>114332.97140000056</v>
      </c>
      <c r="I587" s="22">
        <f t="shared" si="208"/>
        <v>-114332.97140000056</v>
      </c>
      <c r="J587" s="289">
        <f t="shared" si="209"/>
        <v>-1</v>
      </c>
      <c r="K587" s="22">
        <f t="shared" si="210"/>
        <v>0</v>
      </c>
      <c r="L587" s="22">
        <f t="shared" si="211"/>
        <v>-5</v>
      </c>
      <c r="M587" s="22">
        <f t="shared" si="212"/>
        <v>5</v>
      </c>
      <c r="N587" s="22">
        <f t="shared" si="213"/>
        <v>0</v>
      </c>
      <c r="O587" s="22"/>
      <c r="P587" s="288">
        <f t="shared" si="214"/>
        <v>-9.2204009193548835</v>
      </c>
      <c r="Q587" s="22">
        <f t="shared" si="215"/>
        <v>-5</v>
      </c>
      <c r="R587" s="290"/>
      <c r="S587" s="290">
        <f t="shared" si="216"/>
        <v>-9069.8320000000731</v>
      </c>
      <c r="T587" s="290" t="e">
        <f t="shared" si="217"/>
        <v>#DIV/0!</v>
      </c>
      <c r="U587" s="290" t="e">
        <f t="shared" si="218"/>
        <v>#DIV/0!</v>
      </c>
      <c r="V587" s="22">
        <f t="shared" si="219"/>
        <v>105263.13940000049</v>
      </c>
      <c r="W587" s="288" t="e">
        <f t="shared" si="220"/>
        <v>#DIV/0!</v>
      </c>
      <c r="X587" s="32" t="e">
        <f t="shared" si="221"/>
        <v>#DIV/0!</v>
      </c>
      <c r="Y587" s="32" t="e">
        <f t="shared" si="222"/>
        <v>#DIV/0!</v>
      </c>
      <c r="Z587" s="38" t="e">
        <f t="shared" si="223"/>
        <v>#DIV/0!</v>
      </c>
      <c r="AA587" s="31">
        <f>SUM(L$2:L587)-SUM(AB$2:AB587)</f>
        <v>-114332.97140000056</v>
      </c>
      <c r="AB587" s="44"/>
      <c r="AC587" s="40" t="e">
        <f t="shared" si="224"/>
        <v>#DIV/0!</v>
      </c>
      <c r="AD587" s="40" t="e">
        <f t="shared" si="225"/>
        <v>#DIV/0!</v>
      </c>
    </row>
    <row r="588" spans="1:30" x14ac:dyDescent="0.25">
      <c r="A588" s="403"/>
      <c r="B588" s="287"/>
      <c r="C588" s="22"/>
      <c r="D588" s="147"/>
      <c r="E588" s="22"/>
      <c r="F588" s="147">
        <f t="shared" si="205"/>
        <v>12400</v>
      </c>
      <c r="G588" s="288">
        <f t="shared" si="206"/>
        <v>9.2208041451613365</v>
      </c>
      <c r="H588" s="15">
        <f t="shared" si="207"/>
        <v>114337.97140000056</v>
      </c>
      <c r="I588" s="22">
        <f t="shared" si="208"/>
        <v>-114337.97140000056</v>
      </c>
      <c r="J588" s="289">
        <f t="shared" si="209"/>
        <v>-1</v>
      </c>
      <c r="K588" s="22">
        <f t="shared" si="210"/>
        <v>0</v>
      </c>
      <c r="L588" s="22">
        <f t="shared" si="211"/>
        <v>-5</v>
      </c>
      <c r="M588" s="22">
        <f t="shared" si="212"/>
        <v>5</v>
      </c>
      <c r="N588" s="22">
        <f t="shared" si="213"/>
        <v>0</v>
      </c>
      <c r="O588" s="22"/>
      <c r="P588" s="288">
        <f t="shared" si="214"/>
        <v>-9.2208041451613365</v>
      </c>
      <c r="Q588" s="22">
        <f t="shared" si="215"/>
        <v>-5</v>
      </c>
      <c r="R588" s="290"/>
      <c r="S588" s="290">
        <f t="shared" si="216"/>
        <v>-9074.8320000000731</v>
      </c>
      <c r="T588" s="290" t="e">
        <f t="shared" si="217"/>
        <v>#DIV/0!</v>
      </c>
      <c r="U588" s="290" t="e">
        <f t="shared" si="218"/>
        <v>#DIV/0!</v>
      </c>
      <c r="V588" s="22">
        <f t="shared" si="219"/>
        <v>105263.13940000049</v>
      </c>
      <c r="W588" s="288" t="e">
        <f t="shared" si="220"/>
        <v>#DIV/0!</v>
      </c>
      <c r="X588" s="32" t="e">
        <f t="shared" si="221"/>
        <v>#DIV/0!</v>
      </c>
      <c r="Y588" s="32" t="e">
        <f t="shared" si="222"/>
        <v>#DIV/0!</v>
      </c>
      <c r="Z588" s="38" t="e">
        <f t="shared" si="223"/>
        <v>#DIV/0!</v>
      </c>
      <c r="AA588" s="31">
        <f>SUM(L$2:L588)-SUM(AB$2:AB588)</f>
        <v>-114337.97140000056</v>
      </c>
      <c r="AB588" s="44"/>
      <c r="AC588" s="40" t="e">
        <f t="shared" si="224"/>
        <v>#DIV/0!</v>
      </c>
      <c r="AD588" s="40" t="e">
        <f t="shared" si="225"/>
        <v>#DIV/0!</v>
      </c>
    </row>
    <row r="589" spans="1:30" x14ac:dyDescent="0.25">
      <c r="A589" s="403"/>
      <c r="B589" s="287"/>
      <c r="C589" s="22"/>
      <c r="D589" s="147"/>
      <c r="E589" s="22"/>
      <c r="F589" s="147">
        <f t="shared" si="205"/>
        <v>12400</v>
      </c>
      <c r="G589" s="288">
        <f t="shared" si="206"/>
        <v>9.2212073709677878</v>
      </c>
      <c r="H589" s="15">
        <f t="shared" si="207"/>
        <v>114342.97140000056</v>
      </c>
      <c r="I589" s="22">
        <f t="shared" si="208"/>
        <v>-114342.97140000056</v>
      </c>
      <c r="J589" s="289">
        <f t="shared" si="209"/>
        <v>-1</v>
      </c>
      <c r="K589" s="22">
        <f t="shared" si="210"/>
        <v>0</v>
      </c>
      <c r="L589" s="22">
        <f t="shared" si="211"/>
        <v>-5</v>
      </c>
      <c r="M589" s="22">
        <f t="shared" si="212"/>
        <v>5</v>
      </c>
      <c r="N589" s="22">
        <f t="shared" si="213"/>
        <v>0</v>
      </c>
      <c r="O589" s="22"/>
      <c r="P589" s="288">
        <f t="shared" si="214"/>
        <v>-9.2212073709677878</v>
      </c>
      <c r="Q589" s="22">
        <f t="shared" si="215"/>
        <v>-5</v>
      </c>
      <c r="R589" s="290"/>
      <c r="S589" s="290">
        <f t="shared" si="216"/>
        <v>-9079.8320000000731</v>
      </c>
      <c r="T589" s="290" t="e">
        <f t="shared" si="217"/>
        <v>#DIV/0!</v>
      </c>
      <c r="U589" s="290" t="e">
        <f t="shared" si="218"/>
        <v>#DIV/0!</v>
      </c>
      <c r="V589" s="22">
        <f t="shared" si="219"/>
        <v>105263.13940000049</v>
      </c>
      <c r="W589" s="288" t="e">
        <f t="shared" si="220"/>
        <v>#DIV/0!</v>
      </c>
      <c r="X589" s="32" t="e">
        <f t="shared" si="221"/>
        <v>#DIV/0!</v>
      </c>
      <c r="Y589" s="32" t="e">
        <f t="shared" si="222"/>
        <v>#DIV/0!</v>
      </c>
      <c r="Z589" s="38" t="e">
        <f t="shared" si="223"/>
        <v>#DIV/0!</v>
      </c>
      <c r="AA589" s="31">
        <f>SUM(L$2:L589)-SUM(AB$2:AB589)</f>
        <v>-114342.97140000056</v>
      </c>
      <c r="AB589" s="44"/>
      <c r="AC589" s="40" t="e">
        <f t="shared" si="224"/>
        <v>#DIV/0!</v>
      </c>
      <c r="AD589" s="40" t="e">
        <f t="shared" si="225"/>
        <v>#DIV/0!</v>
      </c>
    </row>
    <row r="590" spans="1:30" x14ac:dyDescent="0.25">
      <c r="A590" s="403"/>
      <c r="B590" s="287"/>
      <c r="C590" s="22"/>
      <c r="D590" s="147"/>
      <c r="E590" s="22"/>
      <c r="F590" s="147">
        <f t="shared" si="205"/>
        <v>12400</v>
      </c>
      <c r="G590" s="288">
        <f t="shared" si="206"/>
        <v>9.221610596774239</v>
      </c>
      <c r="H590" s="15">
        <f t="shared" si="207"/>
        <v>114347.97140000056</v>
      </c>
      <c r="I590" s="22">
        <f t="shared" si="208"/>
        <v>-114347.97140000056</v>
      </c>
      <c r="J590" s="289">
        <f t="shared" si="209"/>
        <v>-1</v>
      </c>
      <c r="K590" s="22">
        <f t="shared" si="210"/>
        <v>0</v>
      </c>
      <c r="L590" s="22">
        <f t="shared" si="211"/>
        <v>-5</v>
      </c>
      <c r="M590" s="22">
        <f t="shared" si="212"/>
        <v>5</v>
      </c>
      <c r="N590" s="22">
        <f t="shared" si="213"/>
        <v>0</v>
      </c>
      <c r="O590" s="22"/>
      <c r="P590" s="288">
        <f t="shared" si="214"/>
        <v>-9.221610596774239</v>
      </c>
      <c r="Q590" s="22">
        <f t="shared" si="215"/>
        <v>-5</v>
      </c>
      <c r="R590" s="290"/>
      <c r="S590" s="290">
        <f t="shared" si="216"/>
        <v>-9084.8320000000731</v>
      </c>
      <c r="T590" s="290" t="e">
        <f t="shared" si="217"/>
        <v>#DIV/0!</v>
      </c>
      <c r="U590" s="290" t="e">
        <f t="shared" si="218"/>
        <v>#DIV/0!</v>
      </c>
      <c r="V590" s="22">
        <f t="shared" si="219"/>
        <v>105263.13940000049</v>
      </c>
      <c r="W590" s="288" t="e">
        <f t="shared" si="220"/>
        <v>#DIV/0!</v>
      </c>
      <c r="X590" s="32" t="e">
        <f t="shared" si="221"/>
        <v>#DIV/0!</v>
      </c>
      <c r="Y590" s="32" t="e">
        <f t="shared" si="222"/>
        <v>#DIV/0!</v>
      </c>
      <c r="Z590" s="38" t="e">
        <f t="shared" si="223"/>
        <v>#DIV/0!</v>
      </c>
      <c r="AA590" s="31">
        <f>SUM(L$2:L590)-SUM(AB$2:AB590)</f>
        <v>-114347.97140000056</v>
      </c>
      <c r="AB590" s="44"/>
      <c r="AC590" s="40" t="e">
        <f t="shared" si="224"/>
        <v>#DIV/0!</v>
      </c>
      <c r="AD590" s="40" t="e">
        <f t="shared" si="225"/>
        <v>#DIV/0!</v>
      </c>
    </row>
    <row r="591" spans="1:30" x14ac:dyDescent="0.25">
      <c r="A591" s="403"/>
      <c r="B591" s="287"/>
      <c r="C591" s="22"/>
      <c r="D591" s="147"/>
      <c r="E591" s="22"/>
      <c r="F591" s="147">
        <f t="shared" si="205"/>
        <v>12400</v>
      </c>
      <c r="G591" s="288">
        <f t="shared" si="206"/>
        <v>9.2220138225806902</v>
      </c>
      <c r="H591" s="15">
        <f t="shared" si="207"/>
        <v>114352.97140000056</v>
      </c>
      <c r="I591" s="22">
        <f t="shared" si="208"/>
        <v>-114352.97140000056</v>
      </c>
      <c r="J591" s="289">
        <f t="shared" si="209"/>
        <v>-1</v>
      </c>
      <c r="K591" s="22">
        <f t="shared" si="210"/>
        <v>0</v>
      </c>
      <c r="L591" s="22">
        <f t="shared" si="211"/>
        <v>-5</v>
      </c>
      <c r="M591" s="22">
        <f t="shared" si="212"/>
        <v>5</v>
      </c>
      <c r="N591" s="22">
        <f t="shared" si="213"/>
        <v>0</v>
      </c>
      <c r="O591" s="22"/>
      <c r="P591" s="288">
        <f t="shared" si="214"/>
        <v>-9.2220138225806902</v>
      </c>
      <c r="Q591" s="22">
        <f t="shared" si="215"/>
        <v>-5</v>
      </c>
      <c r="R591" s="290"/>
      <c r="S591" s="290">
        <f t="shared" si="216"/>
        <v>-9089.8320000000731</v>
      </c>
      <c r="T591" s="290" t="e">
        <f t="shared" si="217"/>
        <v>#DIV/0!</v>
      </c>
      <c r="U591" s="290" t="e">
        <f t="shared" si="218"/>
        <v>#DIV/0!</v>
      </c>
      <c r="V591" s="22">
        <f t="shared" si="219"/>
        <v>105263.13940000049</v>
      </c>
      <c r="W591" s="288" t="e">
        <f t="shared" si="220"/>
        <v>#DIV/0!</v>
      </c>
      <c r="X591" s="32" t="e">
        <f t="shared" si="221"/>
        <v>#DIV/0!</v>
      </c>
      <c r="Y591" s="32" t="e">
        <f t="shared" si="222"/>
        <v>#DIV/0!</v>
      </c>
      <c r="Z591" s="38" t="e">
        <f t="shared" si="223"/>
        <v>#DIV/0!</v>
      </c>
      <c r="AA591" s="31">
        <f>SUM(L$2:L591)-SUM(AB$2:AB591)</f>
        <v>-114352.97140000056</v>
      </c>
      <c r="AB591" s="44"/>
      <c r="AC591" s="40" t="e">
        <f t="shared" si="224"/>
        <v>#DIV/0!</v>
      </c>
      <c r="AD591" s="40" t="e">
        <f t="shared" si="225"/>
        <v>#DIV/0!</v>
      </c>
    </row>
    <row r="592" spans="1:30" x14ac:dyDescent="0.25">
      <c r="A592" s="403"/>
      <c r="B592" s="287"/>
      <c r="C592" s="22"/>
      <c r="D592" s="147"/>
      <c r="E592" s="22"/>
      <c r="F592" s="147">
        <f t="shared" si="205"/>
        <v>12400</v>
      </c>
      <c r="G592" s="288">
        <f t="shared" si="206"/>
        <v>9.2224170483871415</v>
      </c>
      <c r="H592" s="15">
        <f t="shared" si="207"/>
        <v>114357.97140000056</v>
      </c>
      <c r="I592" s="22">
        <f t="shared" si="208"/>
        <v>-114357.97140000056</v>
      </c>
      <c r="J592" s="289">
        <f t="shared" si="209"/>
        <v>-1</v>
      </c>
      <c r="K592" s="22">
        <f t="shared" si="210"/>
        <v>0</v>
      </c>
      <c r="L592" s="22">
        <f t="shared" si="211"/>
        <v>-5</v>
      </c>
      <c r="M592" s="22">
        <f t="shared" si="212"/>
        <v>5</v>
      </c>
      <c r="N592" s="22">
        <f t="shared" si="213"/>
        <v>0</v>
      </c>
      <c r="O592" s="22"/>
      <c r="P592" s="288">
        <f t="shared" si="214"/>
        <v>-9.2224170483871415</v>
      </c>
      <c r="Q592" s="22">
        <f t="shared" si="215"/>
        <v>-5</v>
      </c>
      <c r="R592" s="290"/>
      <c r="S592" s="290">
        <f t="shared" si="216"/>
        <v>-9094.8320000000731</v>
      </c>
      <c r="T592" s="290" t="e">
        <f t="shared" si="217"/>
        <v>#DIV/0!</v>
      </c>
      <c r="U592" s="290" t="e">
        <f t="shared" si="218"/>
        <v>#DIV/0!</v>
      </c>
      <c r="V592" s="22">
        <f t="shared" si="219"/>
        <v>105263.13940000049</v>
      </c>
      <c r="W592" s="288" t="e">
        <f t="shared" si="220"/>
        <v>#DIV/0!</v>
      </c>
      <c r="X592" s="32" t="e">
        <f t="shared" si="221"/>
        <v>#DIV/0!</v>
      </c>
      <c r="Y592" s="32" t="e">
        <f t="shared" si="222"/>
        <v>#DIV/0!</v>
      </c>
      <c r="Z592" s="38" t="e">
        <f t="shared" si="223"/>
        <v>#DIV/0!</v>
      </c>
      <c r="AA592" s="31">
        <f>SUM(L$2:L592)-SUM(AB$2:AB592)</f>
        <v>-114357.97140000056</v>
      </c>
      <c r="AB592" s="44"/>
      <c r="AC592" s="40" t="e">
        <f t="shared" si="224"/>
        <v>#DIV/0!</v>
      </c>
      <c r="AD592" s="40" t="e">
        <f t="shared" si="225"/>
        <v>#DIV/0!</v>
      </c>
    </row>
    <row r="593" spans="1:30" x14ac:dyDescent="0.25">
      <c r="A593" s="403"/>
      <c r="B593" s="287"/>
      <c r="C593" s="22"/>
      <c r="D593" s="147"/>
      <c r="E593" s="22"/>
      <c r="F593" s="147">
        <f t="shared" si="205"/>
        <v>12400</v>
      </c>
      <c r="G593" s="288">
        <f t="shared" si="206"/>
        <v>9.2228202741935945</v>
      </c>
      <c r="H593" s="15">
        <f t="shared" si="207"/>
        <v>114362.97140000056</v>
      </c>
      <c r="I593" s="22">
        <f t="shared" si="208"/>
        <v>-114362.97140000056</v>
      </c>
      <c r="J593" s="289">
        <f t="shared" si="209"/>
        <v>-1</v>
      </c>
      <c r="K593" s="22">
        <f t="shared" si="210"/>
        <v>0</v>
      </c>
      <c r="L593" s="22">
        <f t="shared" si="211"/>
        <v>-5</v>
      </c>
      <c r="M593" s="22">
        <f t="shared" si="212"/>
        <v>5</v>
      </c>
      <c r="N593" s="22">
        <f t="shared" si="213"/>
        <v>0</v>
      </c>
      <c r="O593" s="22"/>
      <c r="P593" s="288">
        <f t="shared" si="214"/>
        <v>-9.2228202741935945</v>
      </c>
      <c r="Q593" s="22">
        <f t="shared" si="215"/>
        <v>-5</v>
      </c>
      <c r="R593" s="290"/>
      <c r="S593" s="290">
        <f t="shared" si="216"/>
        <v>-9099.8320000000731</v>
      </c>
      <c r="T593" s="290" t="e">
        <f t="shared" si="217"/>
        <v>#DIV/0!</v>
      </c>
      <c r="U593" s="290" t="e">
        <f t="shared" si="218"/>
        <v>#DIV/0!</v>
      </c>
      <c r="V593" s="22">
        <f t="shared" si="219"/>
        <v>105263.13940000049</v>
      </c>
      <c r="W593" s="288" t="e">
        <f t="shared" si="220"/>
        <v>#DIV/0!</v>
      </c>
      <c r="X593" s="32" t="e">
        <f t="shared" si="221"/>
        <v>#DIV/0!</v>
      </c>
      <c r="Y593" s="32" t="e">
        <f t="shared" si="222"/>
        <v>#DIV/0!</v>
      </c>
      <c r="Z593" s="38" t="e">
        <f t="shared" si="223"/>
        <v>#DIV/0!</v>
      </c>
      <c r="AA593" s="31">
        <f>SUM(L$2:L593)-SUM(AB$2:AB593)</f>
        <v>-114362.97140000056</v>
      </c>
      <c r="AB593" s="44"/>
      <c r="AC593" s="40" t="e">
        <f t="shared" si="224"/>
        <v>#DIV/0!</v>
      </c>
      <c r="AD593" s="40" t="e">
        <f t="shared" si="225"/>
        <v>#DIV/0!</v>
      </c>
    </row>
    <row r="594" spans="1:30" x14ac:dyDescent="0.25">
      <c r="A594" s="403"/>
      <c r="B594" s="287"/>
      <c r="C594" s="22"/>
      <c r="D594" s="147"/>
      <c r="E594" s="22"/>
      <c r="F594" s="147">
        <f t="shared" si="205"/>
        <v>12400</v>
      </c>
      <c r="G594" s="288">
        <f t="shared" si="206"/>
        <v>9.2232235000000458</v>
      </c>
      <c r="H594" s="15">
        <f t="shared" si="207"/>
        <v>114367.97140000056</v>
      </c>
      <c r="I594" s="22">
        <f t="shared" si="208"/>
        <v>-114367.97140000056</v>
      </c>
      <c r="J594" s="289">
        <f t="shared" si="209"/>
        <v>-1</v>
      </c>
      <c r="K594" s="22">
        <f t="shared" si="210"/>
        <v>0</v>
      </c>
      <c r="L594" s="22">
        <f t="shared" si="211"/>
        <v>-5</v>
      </c>
      <c r="M594" s="22">
        <f t="shared" si="212"/>
        <v>5</v>
      </c>
      <c r="N594" s="22">
        <f t="shared" si="213"/>
        <v>0</v>
      </c>
      <c r="O594" s="22"/>
      <c r="P594" s="288">
        <f t="shared" si="214"/>
        <v>-9.2232235000000458</v>
      </c>
      <c r="Q594" s="22">
        <f t="shared" si="215"/>
        <v>-5</v>
      </c>
      <c r="R594" s="290"/>
      <c r="S594" s="290">
        <f t="shared" si="216"/>
        <v>-9104.8320000000731</v>
      </c>
      <c r="T594" s="290" t="e">
        <f t="shared" si="217"/>
        <v>#DIV/0!</v>
      </c>
      <c r="U594" s="290" t="e">
        <f t="shared" si="218"/>
        <v>#DIV/0!</v>
      </c>
      <c r="V594" s="22">
        <f t="shared" si="219"/>
        <v>105263.13940000049</v>
      </c>
      <c r="W594" s="288" t="e">
        <f t="shared" si="220"/>
        <v>#DIV/0!</v>
      </c>
      <c r="X594" s="32" t="e">
        <f t="shared" si="221"/>
        <v>#DIV/0!</v>
      </c>
      <c r="Y594" s="32" t="e">
        <f t="shared" si="222"/>
        <v>#DIV/0!</v>
      </c>
      <c r="Z594" s="38" t="e">
        <f t="shared" si="223"/>
        <v>#DIV/0!</v>
      </c>
      <c r="AA594" s="31">
        <f>SUM(L$2:L594)-SUM(AB$2:AB594)</f>
        <v>-114367.97140000056</v>
      </c>
      <c r="AB594" s="44"/>
      <c r="AC594" s="40" t="e">
        <f t="shared" si="224"/>
        <v>#DIV/0!</v>
      </c>
      <c r="AD594" s="40" t="e">
        <f t="shared" si="225"/>
        <v>#DIV/0!</v>
      </c>
    </row>
    <row r="595" spans="1:30" x14ac:dyDescent="0.25">
      <c r="A595" s="403"/>
      <c r="B595" s="287"/>
      <c r="C595" s="22"/>
      <c r="D595" s="147"/>
      <c r="E595" s="22"/>
      <c r="F595" s="147">
        <f t="shared" si="205"/>
        <v>12400</v>
      </c>
      <c r="G595" s="288">
        <f t="shared" si="206"/>
        <v>9.223626725806497</v>
      </c>
      <c r="H595" s="15">
        <f t="shared" si="207"/>
        <v>114372.97140000056</v>
      </c>
      <c r="I595" s="22">
        <f t="shared" si="208"/>
        <v>-114372.97140000056</v>
      </c>
      <c r="J595" s="289">
        <f t="shared" si="209"/>
        <v>-1</v>
      </c>
      <c r="K595" s="22">
        <f t="shared" si="210"/>
        <v>0</v>
      </c>
      <c r="L595" s="22">
        <f t="shared" si="211"/>
        <v>-5</v>
      </c>
      <c r="M595" s="22">
        <f t="shared" si="212"/>
        <v>5</v>
      </c>
      <c r="N595" s="22">
        <f t="shared" si="213"/>
        <v>0</v>
      </c>
      <c r="O595" s="22"/>
      <c r="P595" s="288">
        <f t="shared" si="214"/>
        <v>-9.223626725806497</v>
      </c>
      <c r="Q595" s="22">
        <f t="shared" si="215"/>
        <v>-5</v>
      </c>
      <c r="R595" s="290"/>
      <c r="S595" s="290">
        <f t="shared" si="216"/>
        <v>-9109.8320000000731</v>
      </c>
      <c r="T595" s="290" t="e">
        <f t="shared" si="217"/>
        <v>#DIV/0!</v>
      </c>
      <c r="U595" s="290" t="e">
        <f t="shared" si="218"/>
        <v>#DIV/0!</v>
      </c>
      <c r="V595" s="22">
        <f t="shared" si="219"/>
        <v>105263.13940000049</v>
      </c>
      <c r="W595" s="288" t="e">
        <f t="shared" si="220"/>
        <v>#DIV/0!</v>
      </c>
      <c r="X595" s="32" t="e">
        <f t="shared" si="221"/>
        <v>#DIV/0!</v>
      </c>
      <c r="Y595" s="32" t="e">
        <f t="shared" si="222"/>
        <v>#DIV/0!</v>
      </c>
      <c r="Z595" s="38" t="e">
        <f t="shared" si="223"/>
        <v>#DIV/0!</v>
      </c>
      <c r="AA595" s="31">
        <f>SUM(L$2:L595)-SUM(AB$2:AB595)</f>
        <v>-114372.97140000056</v>
      </c>
      <c r="AB595" s="44"/>
      <c r="AC595" s="40" t="e">
        <f t="shared" si="224"/>
        <v>#DIV/0!</v>
      </c>
      <c r="AD595" s="40" t="e">
        <f t="shared" si="225"/>
        <v>#DIV/0!</v>
      </c>
    </row>
    <row r="596" spans="1:30" x14ac:dyDescent="0.25">
      <c r="A596" s="403"/>
      <c r="B596" s="287"/>
      <c r="C596" s="22"/>
      <c r="D596" s="147"/>
      <c r="E596" s="22"/>
      <c r="F596" s="147">
        <f t="shared" si="205"/>
        <v>12400</v>
      </c>
      <c r="G596" s="288">
        <f t="shared" si="206"/>
        <v>9.2240299516129483</v>
      </c>
      <c r="H596" s="15">
        <f t="shared" si="207"/>
        <v>114377.97140000056</v>
      </c>
      <c r="I596" s="22">
        <f t="shared" si="208"/>
        <v>-114377.97140000056</v>
      </c>
      <c r="J596" s="289">
        <f t="shared" si="209"/>
        <v>-1</v>
      </c>
      <c r="K596" s="22">
        <f t="shared" si="210"/>
        <v>0</v>
      </c>
      <c r="L596" s="22">
        <f t="shared" si="211"/>
        <v>-5</v>
      </c>
      <c r="M596" s="22">
        <f t="shared" si="212"/>
        <v>5</v>
      </c>
      <c r="N596" s="22">
        <f t="shared" si="213"/>
        <v>0</v>
      </c>
      <c r="O596" s="22"/>
      <c r="P596" s="288">
        <f t="shared" si="214"/>
        <v>-9.2240299516129483</v>
      </c>
      <c r="Q596" s="22">
        <f t="shared" si="215"/>
        <v>-5</v>
      </c>
      <c r="R596" s="290"/>
      <c r="S596" s="290">
        <f t="shared" si="216"/>
        <v>-9114.8320000000731</v>
      </c>
      <c r="T596" s="290" t="e">
        <f t="shared" si="217"/>
        <v>#DIV/0!</v>
      </c>
      <c r="U596" s="290" t="e">
        <f t="shared" si="218"/>
        <v>#DIV/0!</v>
      </c>
      <c r="V596" s="22">
        <f t="shared" si="219"/>
        <v>105263.13940000049</v>
      </c>
      <c r="W596" s="288" t="e">
        <f t="shared" si="220"/>
        <v>#DIV/0!</v>
      </c>
      <c r="X596" s="32" t="e">
        <f t="shared" si="221"/>
        <v>#DIV/0!</v>
      </c>
      <c r="Y596" s="32" t="e">
        <f t="shared" si="222"/>
        <v>#DIV/0!</v>
      </c>
      <c r="Z596" s="38" t="e">
        <f t="shared" si="223"/>
        <v>#DIV/0!</v>
      </c>
      <c r="AA596" s="31">
        <f>SUM(L$2:L596)-SUM(AB$2:AB596)</f>
        <v>-114377.97140000056</v>
      </c>
      <c r="AB596" s="44"/>
      <c r="AC596" s="40" t="e">
        <f t="shared" si="224"/>
        <v>#DIV/0!</v>
      </c>
      <c r="AD596" s="40" t="e">
        <f t="shared" si="225"/>
        <v>#DIV/0!</v>
      </c>
    </row>
    <row r="597" spans="1:30" x14ac:dyDescent="0.25">
      <c r="A597" s="403"/>
      <c r="B597" s="287"/>
      <c r="C597" s="22"/>
      <c r="D597" s="147"/>
      <c r="E597" s="22"/>
      <c r="F597" s="147">
        <f t="shared" si="205"/>
        <v>12400</v>
      </c>
      <c r="G597" s="288">
        <f t="shared" si="206"/>
        <v>9.2244331774193995</v>
      </c>
      <c r="H597" s="15">
        <f t="shared" si="207"/>
        <v>114382.97140000056</v>
      </c>
      <c r="I597" s="22">
        <f t="shared" si="208"/>
        <v>-114382.97140000056</v>
      </c>
      <c r="J597" s="289">
        <f t="shared" si="209"/>
        <v>-1</v>
      </c>
      <c r="K597" s="22">
        <f t="shared" si="210"/>
        <v>0</v>
      </c>
      <c r="L597" s="22">
        <f t="shared" si="211"/>
        <v>-5</v>
      </c>
      <c r="M597" s="22">
        <f t="shared" si="212"/>
        <v>5</v>
      </c>
      <c r="N597" s="22">
        <f t="shared" si="213"/>
        <v>0</v>
      </c>
      <c r="O597" s="22"/>
      <c r="P597" s="288">
        <f t="shared" si="214"/>
        <v>-9.2244331774193995</v>
      </c>
      <c r="Q597" s="22">
        <f t="shared" si="215"/>
        <v>-5</v>
      </c>
      <c r="R597" s="290"/>
      <c r="S597" s="290">
        <f t="shared" si="216"/>
        <v>-9119.8320000000731</v>
      </c>
      <c r="T597" s="290" t="e">
        <f t="shared" si="217"/>
        <v>#DIV/0!</v>
      </c>
      <c r="U597" s="290" t="e">
        <f t="shared" si="218"/>
        <v>#DIV/0!</v>
      </c>
      <c r="V597" s="22">
        <f t="shared" si="219"/>
        <v>105263.13940000049</v>
      </c>
      <c r="W597" s="288" t="e">
        <f t="shared" si="220"/>
        <v>#DIV/0!</v>
      </c>
      <c r="X597" s="32" t="e">
        <f t="shared" si="221"/>
        <v>#DIV/0!</v>
      </c>
      <c r="Y597" s="32" t="e">
        <f t="shared" si="222"/>
        <v>#DIV/0!</v>
      </c>
      <c r="Z597" s="38" t="e">
        <f t="shared" si="223"/>
        <v>#DIV/0!</v>
      </c>
      <c r="AA597" s="31">
        <f>SUM(L$2:L597)-SUM(AB$2:AB597)</f>
        <v>-114382.97140000056</v>
      </c>
      <c r="AB597" s="44"/>
      <c r="AC597" s="40" t="e">
        <f t="shared" si="224"/>
        <v>#DIV/0!</v>
      </c>
      <c r="AD597" s="40" t="e">
        <f t="shared" si="225"/>
        <v>#DIV/0!</v>
      </c>
    </row>
    <row r="598" spans="1:30" x14ac:dyDescent="0.25">
      <c r="A598" s="403"/>
      <c r="B598" s="287"/>
      <c r="C598" s="22"/>
      <c r="D598" s="147"/>
      <c r="E598" s="22"/>
      <c r="F598" s="147">
        <f t="shared" si="205"/>
        <v>12400</v>
      </c>
      <c r="G598" s="288">
        <f t="shared" si="206"/>
        <v>9.2248364032258525</v>
      </c>
      <c r="H598" s="15">
        <f t="shared" si="207"/>
        <v>114387.97140000056</v>
      </c>
      <c r="I598" s="22">
        <f t="shared" si="208"/>
        <v>-114387.97140000056</v>
      </c>
      <c r="J598" s="289">
        <f t="shared" si="209"/>
        <v>-1</v>
      </c>
      <c r="K598" s="22">
        <f t="shared" si="210"/>
        <v>0</v>
      </c>
      <c r="L598" s="22">
        <f t="shared" si="211"/>
        <v>-5</v>
      </c>
      <c r="M598" s="22">
        <f t="shared" si="212"/>
        <v>5</v>
      </c>
      <c r="N598" s="22">
        <f t="shared" si="213"/>
        <v>0</v>
      </c>
      <c r="O598" s="22"/>
      <c r="P598" s="288">
        <f t="shared" si="214"/>
        <v>-9.2248364032258525</v>
      </c>
      <c r="Q598" s="22">
        <f t="shared" si="215"/>
        <v>-5</v>
      </c>
      <c r="R598" s="290"/>
      <c r="S598" s="290">
        <f t="shared" si="216"/>
        <v>-9124.8320000000731</v>
      </c>
      <c r="T598" s="290" t="e">
        <f t="shared" si="217"/>
        <v>#DIV/0!</v>
      </c>
      <c r="U598" s="290" t="e">
        <f t="shared" si="218"/>
        <v>#DIV/0!</v>
      </c>
      <c r="V598" s="22">
        <f t="shared" si="219"/>
        <v>105263.13940000049</v>
      </c>
      <c r="W598" s="288" t="e">
        <f t="shared" si="220"/>
        <v>#DIV/0!</v>
      </c>
      <c r="X598" s="32" t="e">
        <f t="shared" si="221"/>
        <v>#DIV/0!</v>
      </c>
      <c r="Y598" s="32" t="e">
        <f t="shared" si="222"/>
        <v>#DIV/0!</v>
      </c>
      <c r="Z598" s="38" t="e">
        <f t="shared" si="223"/>
        <v>#DIV/0!</v>
      </c>
      <c r="AA598" s="31">
        <f>SUM(L$2:L598)-SUM(AB$2:AB598)</f>
        <v>-114387.97140000056</v>
      </c>
      <c r="AB598" s="44"/>
      <c r="AC598" s="40" t="e">
        <f t="shared" si="224"/>
        <v>#DIV/0!</v>
      </c>
      <c r="AD598" s="40" t="e">
        <f t="shared" si="225"/>
        <v>#DIV/0!</v>
      </c>
    </row>
    <row r="599" spans="1:30" x14ac:dyDescent="0.25">
      <c r="A599" s="403"/>
      <c r="B599" s="287"/>
      <c r="C599" s="22"/>
      <c r="D599" s="147"/>
      <c r="E599" s="22"/>
      <c r="F599" s="147">
        <f t="shared" si="205"/>
        <v>12400</v>
      </c>
      <c r="G599" s="288">
        <f t="shared" si="206"/>
        <v>9.2252396290323038</v>
      </c>
      <c r="H599" s="15">
        <f t="shared" si="207"/>
        <v>114392.97140000056</v>
      </c>
      <c r="I599" s="22">
        <f t="shared" si="208"/>
        <v>-114392.97140000056</v>
      </c>
      <c r="J599" s="289">
        <f t="shared" si="209"/>
        <v>-1</v>
      </c>
      <c r="K599" s="22">
        <f t="shared" si="210"/>
        <v>0</v>
      </c>
      <c r="L599" s="22">
        <f t="shared" si="211"/>
        <v>-5</v>
      </c>
      <c r="M599" s="22">
        <f t="shared" si="212"/>
        <v>5</v>
      </c>
      <c r="N599" s="22">
        <f t="shared" si="213"/>
        <v>0</v>
      </c>
      <c r="O599" s="22"/>
      <c r="P599" s="288">
        <f t="shared" si="214"/>
        <v>-9.2252396290323038</v>
      </c>
      <c r="Q599" s="22">
        <f t="shared" si="215"/>
        <v>-5</v>
      </c>
      <c r="R599" s="290"/>
      <c r="S599" s="290">
        <f t="shared" si="216"/>
        <v>-9129.8320000000731</v>
      </c>
      <c r="T599" s="290" t="e">
        <f t="shared" si="217"/>
        <v>#DIV/0!</v>
      </c>
      <c r="U599" s="290" t="e">
        <f t="shared" si="218"/>
        <v>#DIV/0!</v>
      </c>
      <c r="V599" s="22">
        <f t="shared" si="219"/>
        <v>105263.13940000049</v>
      </c>
      <c r="W599" s="288" t="e">
        <f t="shared" si="220"/>
        <v>#DIV/0!</v>
      </c>
      <c r="X599" s="32" t="e">
        <f t="shared" si="221"/>
        <v>#DIV/0!</v>
      </c>
      <c r="Y599" s="32" t="e">
        <f t="shared" si="222"/>
        <v>#DIV/0!</v>
      </c>
      <c r="Z599" s="38" t="e">
        <f t="shared" si="223"/>
        <v>#DIV/0!</v>
      </c>
      <c r="AA599" s="31">
        <f>SUM(L$2:L599)-SUM(AB$2:AB599)</f>
        <v>-114392.97140000056</v>
      </c>
      <c r="AB599" s="44"/>
      <c r="AC599" s="40" t="e">
        <f t="shared" si="224"/>
        <v>#DIV/0!</v>
      </c>
      <c r="AD599" s="40" t="e">
        <f t="shared" si="225"/>
        <v>#DIV/0!</v>
      </c>
    </row>
    <row r="600" spans="1:30" x14ac:dyDescent="0.25">
      <c r="A600" s="403"/>
      <c r="B600" s="287"/>
      <c r="C600" s="22"/>
      <c r="D600" s="147"/>
      <c r="E600" s="22"/>
      <c r="F600" s="147">
        <f t="shared" si="205"/>
        <v>12400</v>
      </c>
      <c r="G600" s="288">
        <f t="shared" si="206"/>
        <v>9.225642854838755</v>
      </c>
      <c r="H600" s="15">
        <f t="shared" si="207"/>
        <v>114397.97140000056</v>
      </c>
      <c r="I600" s="22">
        <f t="shared" si="208"/>
        <v>-114397.97140000056</v>
      </c>
      <c r="J600" s="289">
        <f t="shared" si="209"/>
        <v>-1</v>
      </c>
      <c r="K600" s="22">
        <f t="shared" si="210"/>
        <v>0</v>
      </c>
      <c r="L600" s="22">
        <f t="shared" si="211"/>
        <v>-5</v>
      </c>
      <c r="M600" s="22">
        <f t="shared" si="212"/>
        <v>5</v>
      </c>
      <c r="N600" s="22">
        <f t="shared" si="213"/>
        <v>0</v>
      </c>
      <c r="O600" s="22"/>
      <c r="P600" s="288">
        <f t="shared" si="214"/>
        <v>-9.225642854838755</v>
      </c>
      <c r="Q600" s="22">
        <f t="shared" si="215"/>
        <v>-5</v>
      </c>
      <c r="R600" s="290"/>
      <c r="S600" s="290">
        <f t="shared" si="216"/>
        <v>-9134.8320000000731</v>
      </c>
      <c r="T600" s="290" t="e">
        <f t="shared" si="217"/>
        <v>#DIV/0!</v>
      </c>
      <c r="U600" s="290" t="e">
        <f t="shared" si="218"/>
        <v>#DIV/0!</v>
      </c>
      <c r="V600" s="22">
        <f t="shared" si="219"/>
        <v>105263.13940000049</v>
      </c>
      <c r="W600" s="288" t="e">
        <f t="shared" si="220"/>
        <v>#DIV/0!</v>
      </c>
      <c r="X600" s="32" t="e">
        <f t="shared" si="221"/>
        <v>#DIV/0!</v>
      </c>
      <c r="Y600" s="32" t="e">
        <f t="shared" si="222"/>
        <v>#DIV/0!</v>
      </c>
      <c r="Z600" s="38" t="e">
        <f t="shared" si="223"/>
        <v>#DIV/0!</v>
      </c>
      <c r="AA600" s="31">
        <f>SUM(L$2:L600)-SUM(AB$2:AB600)</f>
        <v>-114397.97140000056</v>
      </c>
      <c r="AB600" s="44"/>
      <c r="AC600" s="40" t="e">
        <f t="shared" si="224"/>
        <v>#DIV/0!</v>
      </c>
      <c r="AD600" s="40" t="e">
        <f t="shared" si="225"/>
        <v>#DIV/0!</v>
      </c>
    </row>
    <row r="601" spans="1:30" x14ac:dyDescent="0.25">
      <c r="A601" s="403"/>
      <c r="B601" s="287"/>
      <c r="C601" s="22"/>
      <c r="D601" s="147"/>
      <c r="E601" s="22"/>
      <c r="F601" s="147">
        <f t="shared" si="205"/>
        <v>12400</v>
      </c>
      <c r="G601" s="288">
        <f t="shared" si="206"/>
        <v>9.2260460806452063</v>
      </c>
      <c r="H601" s="15">
        <f t="shared" si="207"/>
        <v>114402.97140000056</v>
      </c>
      <c r="I601" s="22">
        <f t="shared" si="208"/>
        <v>-114402.97140000056</v>
      </c>
      <c r="J601" s="289">
        <f t="shared" si="209"/>
        <v>-1</v>
      </c>
      <c r="K601" s="22">
        <f t="shared" si="210"/>
        <v>0</v>
      </c>
      <c r="L601" s="22">
        <f t="shared" si="211"/>
        <v>-5</v>
      </c>
      <c r="M601" s="22">
        <f t="shared" si="212"/>
        <v>5</v>
      </c>
      <c r="N601" s="22">
        <f t="shared" si="213"/>
        <v>0</v>
      </c>
      <c r="O601" s="22"/>
      <c r="P601" s="288">
        <f t="shared" si="214"/>
        <v>-9.2260460806452063</v>
      </c>
      <c r="Q601" s="22">
        <f t="shared" si="215"/>
        <v>-5</v>
      </c>
      <c r="R601" s="290"/>
      <c r="S601" s="290">
        <f t="shared" si="216"/>
        <v>-9139.8320000000731</v>
      </c>
      <c r="T601" s="290" t="e">
        <f t="shared" si="217"/>
        <v>#DIV/0!</v>
      </c>
      <c r="U601" s="290" t="e">
        <f t="shared" si="218"/>
        <v>#DIV/0!</v>
      </c>
      <c r="V601" s="22">
        <f t="shared" si="219"/>
        <v>105263.13940000049</v>
      </c>
      <c r="W601" s="288" t="e">
        <f t="shared" si="220"/>
        <v>#DIV/0!</v>
      </c>
      <c r="X601" s="32" t="e">
        <f t="shared" si="221"/>
        <v>#DIV/0!</v>
      </c>
      <c r="Y601" s="32" t="e">
        <f t="shared" si="222"/>
        <v>#DIV/0!</v>
      </c>
      <c r="Z601" s="38" t="e">
        <f t="shared" si="223"/>
        <v>#DIV/0!</v>
      </c>
      <c r="AA601" s="31">
        <f>SUM(L$2:L601)-SUM(AB$2:AB601)</f>
        <v>-114402.97140000056</v>
      </c>
      <c r="AB601" s="44"/>
      <c r="AC601" s="40" t="e">
        <f t="shared" si="224"/>
        <v>#DIV/0!</v>
      </c>
      <c r="AD601" s="40" t="e">
        <f t="shared" si="225"/>
        <v>#DIV/0!</v>
      </c>
    </row>
    <row r="602" spans="1:30" x14ac:dyDescent="0.25">
      <c r="A602" s="403"/>
      <c r="B602" s="287"/>
      <c r="C602" s="22"/>
      <c r="D602" s="147"/>
      <c r="E602" s="22"/>
      <c r="F602" s="147">
        <f t="shared" si="205"/>
        <v>12400</v>
      </c>
      <c r="G602" s="288">
        <f t="shared" si="206"/>
        <v>9.2264493064516575</v>
      </c>
      <c r="H602" s="15">
        <f t="shared" si="207"/>
        <v>114407.97140000056</v>
      </c>
      <c r="I602" s="22">
        <f t="shared" si="208"/>
        <v>-114407.97140000056</v>
      </c>
      <c r="J602" s="289">
        <f t="shared" si="209"/>
        <v>-1</v>
      </c>
      <c r="K602" s="22">
        <f t="shared" si="210"/>
        <v>0</v>
      </c>
      <c r="L602" s="22">
        <f t="shared" si="211"/>
        <v>-5</v>
      </c>
      <c r="M602" s="22">
        <f t="shared" si="212"/>
        <v>5</v>
      </c>
      <c r="N602" s="22">
        <f t="shared" si="213"/>
        <v>0</v>
      </c>
      <c r="O602" s="22"/>
      <c r="P602" s="288">
        <f t="shared" si="214"/>
        <v>-9.2264493064516575</v>
      </c>
      <c r="Q602" s="22">
        <f t="shared" si="215"/>
        <v>-5</v>
      </c>
      <c r="R602" s="290"/>
      <c r="S602" s="290">
        <f t="shared" si="216"/>
        <v>-9144.8320000000731</v>
      </c>
      <c r="T602" s="290" t="e">
        <f t="shared" si="217"/>
        <v>#DIV/0!</v>
      </c>
      <c r="U602" s="290" t="e">
        <f t="shared" si="218"/>
        <v>#DIV/0!</v>
      </c>
      <c r="V602" s="22">
        <f t="shared" si="219"/>
        <v>105263.13940000049</v>
      </c>
      <c r="W602" s="288" t="e">
        <f t="shared" si="220"/>
        <v>#DIV/0!</v>
      </c>
      <c r="X602" s="32" t="e">
        <f t="shared" si="221"/>
        <v>#DIV/0!</v>
      </c>
      <c r="Y602" s="32" t="e">
        <f t="shared" si="222"/>
        <v>#DIV/0!</v>
      </c>
      <c r="Z602" s="38" t="e">
        <f t="shared" si="223"/>
        <v>#DIV/0!</v>
      </c>
      <c r="AA602" s="31">
        <f>SUM(L$2:L602)-SUM(AB$2:AB602)</f>
        <v>-114407.97140000056</v>
      </c>
      <c r="AB602" s="44"/>
      <c r="AC602" s="40" t="e">
        <f t="shared" si="224"/>
        <v>#DIV/0!</v>
      </c>
      <c r="AD602" s="40" t="e">
        <f t="shared" si="225"/>
        <v>#DIV/0!</v>
      </c>
    </row>
    <row r="603" spans="1:30" x14ac:dyDescent="0.25">
      <c r="A603" s="403"/>
      <c r="B603" s="287"/>
      <c r="C603" s="22"/>
      <c r="D603" s="147"/>
      <c r="E603" s="22"/>
      <c r="F603" s="147">
        <f t="shared" si="205"/>
        <v>12400</v>
      </c>
      <c r="G603" s="288">
        <f t="shared" si="206"/>
        <v>9.2268525322581105</v>
      </c>
      <c r="H603" s="15">
        <f t="shared" si="207"/>
        <v>114412.97140000056</v>
      </c>
      <c r="I603" s="22">
        <f t="shared" si="208"/>
        <v>-114412.97140000056</v>
      </c>
      <c r="J603" s="289">
        <f t="shared" si="209"/>
        <v>-1</v>
      </c>
      <c r="K603" s="22">
        <f t="shared" si="210"/>
        <v>0</v>
      </c>
      <c r="L603" s="22">
        <f t="shared" si="211"/>
        <v>-5</v>
      </c>
      <c r="M603" s="22">
        <f t="shared" si="212"/>
        <v>5</v>
      </c>
      <c r="N603" s="22">
        <f t="shared" si="213"/>
        <v>0</v>
      </c>
      <c r="O603" s="22"/>
      <c r="P603" s="288">
        <f t="shared" si="214"/>
        <v>-9.2268525322581105</v>
      </c>
      <c r="Q603" s="22">
        <f t="shared" si="215"/>
        <v>-5</v>
      </c>
      <c r="R603" s="290"/>
      <c r="S603" s="290">
        <f t="shared" si="216"/>
        <v>-9149.8320000000731</v>
      </c>
      <c r="T603" s="290" t="e">
        <f t="shared" si="217"/>
        <v>#DIV/0!</v>
      </c>
      <c r="U603" s="290" t="e">
        <f t="shared" si="218"/>
        <v>#DIV/0!</v>
      </c>
      <c r="V603" s="22">
        <f t="shared" si="219"/>
        <v>105263.13940000049</v>
      </c>
      <c r="W603" s="288" t="e">
        <f t="shared" si="220"/>
        <v>#DIV/0!</v>
      </c>
      <c r="X603" s="32" t="e">
        <f t="shared" si="221"/>
        <v>#DIV/0!</v>
      </c>
      <c r="Y603" s="32" t="e">
        <f t="shared" si="222"/>
        <v>#DIV/0!</v>
      </c>
      <c r="Z603" s="38" t="e">
        <f t="shared" si="223"/>
        <v>#DIV/0!</v>
      </c>
      <c r="AA603" s="31">
        <f>SUM(L$2:L603)-SUM(AB$2:AB603)</f>
        <v>-114412.97140000056</v>
      </c>
      <c r="AB603" s="44"/>
      <c r="AC603" s="40" t="e">
        <f t="shared" si="224"/>
        <v>#DIV/0!</v>
      </c>
      <c r="AD603" s="40" t="e">
        <f t="shared" si="225"/>
        <v>#DIV/0!</v>
      </c>
    </row>
    <row r="604" spans="1:30" x14ac:dyDescent="0.25">
      <c r="A604" s="403"/>
      <c r="B604" s="287"/>
      <c r="C604" s="22"/>
      <c r="D604" s="147"/>
      <c r="E604" s="22"/>
      <c r="F604" s="147">
        <f t="shared" si="205"/>
        <v>12400</v>
      </c>
      <c r="G604" s="288">
        <f t="shared" si="206"/>
        <v>9.2272557580645618</v>
      </c>
      <c r="H604" s="15">
        <f t="shared" si="207"/>
        <v>114417.97140000056</v>
      </c>
      <c r="I604" s="22">
        <f t="shared" si="208"/>
        <v>-114417.97140000056</v>
      </c>
      <c r="J604" s="289">
        <f t="shared" si="209"/>
        <v>-1</v>
      </c>
      <c r="K604" s="22">
        <f t="shared" si="210"/>
        <v>0</v>
      </c>
      <c r="L604" s="22">
        <f t="shared" si="211"/>
        <v>-5</v>
      </c>
      <c r="M604" s="22">
        <f t="shared" si="212"/>
        <v>5</v>
      </c>
      <c r="N604" s="22">
        <f t="shared" si="213"/>
        <v>0</v>
      </c>
      <c r="O604" s="22"/>
      <c r="P604" s="288">
        <f t="shared" si="214"/>
        <v>-9.2272557580645618</v>
      </c>
      <c r="Q604" s="22">
        <f t="shared" si="215"/>
        <v>-5</v>
      </c>
      <c r="R604" s="290"/>
      <c r="S604" s="290">
        <f t="shared" si="216"/>
        <v>-9154.8320000000731</v>
      </c>
      <c r="T604" s="290" t="e">
        <f t="shared" si="217"/>
        <v>#DIV/0!</v>
      </c>
      <c r="U604" s="290" t="e">
        <f t="shared" si="218"/>
        <v>#DIV/0!</v>
      </c>
      <c r="V604" s="22">
        <f t="shared" si="219"/>
        <v>105263.13940000049</v>
      </c>
      <c r="W604" s="288" t="e">
        <f t="shared" si="220"/>
        <v>#DIV/0!</v>
      </c>
      <c r="X604" s="32" t="e">
        <f t="shared" si="221"/>
        <v>#DIV/0!</v>
      </c>
      <c r="Y604" s="32" t="e">
        <f t="shared" si="222"/>
        <v>#DIV/0!</v>
      </c>
      <c r="Z604" s="38" t="e">
        <f t="shared" si="223"/>
        <v>#DIV/0!</v>
      </c>
      <c r="AA604" s="31">
        <f>SUM(L$2:L604)-SUM(AB$2:AB604)</f>
        <v>-114417.97140000056</v>
      </c>
      <c r="AB604" s="44"/>
      <c r="AC604" s="40" t="e">
        <f t="shared" si="224"/>
        <v>#DIV/0!</v>
      </c>
      <c r="AD604" s="40" t="e">
        <f t="shared" si="225"/>
        <v>#DIV/0!</v>
      </c>
    </row>
    <row r="605" spans="1:30" x14ac:dyDescent="0.25">
      <c r="A605" s="403"/>
      <c r="B605" s="287"/>
      <c r="C605" s="22"/>
      <c r="D605" s="147"/>
      <c r="E605" s="22"/>
      <c r="F605" s="147">
        <f t="shared" si="205"/>
        <v>12400</v>
      </c>
      <c r="G605" s="288">
        <f t="shared" si="206"/>
        <v>9.227658983871013</v>
      </c>
      <c r="H605" s="15">
        <f t="shared" si="207"/>
        <v>114422.97140000056</v>
      </c>
      <c r="I605" s="22">
        <f t="shared" si="208"/>
        <v>-114422.97140000056</v>
      </c>
      <c r="J605" s="289">
        <f t="shared" si="209"/>
        <v>-1</v>
      </c>
      <c r="K605" s="22">
        <f t="shared" si="210"/>
        <v>0</v>
      </c>
      <c r="L605" s="22">
        <f t="shared" si="211"/>
        <v>-5</v>
      </c>
      <c r="M605" s="22">
        <f t="shared" si="212"/>
        <v>5</v>
      </c>
      <c r="N605" s="22">
        <f t="shared" si="213"/>
        <v>0</v>
      </c>
      <c r="O605" s="22"/>
      <c r="P605" s="288">
        <f t="shared" si="214"/>
        <v>-9.227658983871013</v>
      </c>
      <c r="Q605" s="22">
        <f t="shared" si="215"/>
        <v>-5</v>
      </c>
      <c r="R605" s="290"/>
      <c r="S605" s="290">
        <f t="shared" si="216"/>
        <v>-9159.8320000000731</v>
      </c>
      <c r="T605" s="290" t="e">
        <f t="shared" si="217"/>
        <v>#DIV/0!</v>
      </c>
      <c r="U605" s="290" t="e">
        <f t="shared" si="218"/>
        <v>#DIV/0!</v>
      </c>
      <c r="V605" s="22">
        <f t="shared" si="219"/>
        <v>105263.13940000049</v>
      </c>
      <c r="W605" s="288" t="e">
        <f t="shared" si="220"/>
        <v>#DIV/0!</v>
      </c>
      <c r="X605" s="32" t="e">
        <f t="shared" si="221"/>
        <v>#DIV/0!</v>
      </c>
      <c r="Y605" s="32" t="e">
        <f t="shared" si="222"/>
        <v>#DIV/0!</v>
      </c>
      <c r="Z605" s="38" t="e">
        <f t="shared" si="223"/>
        <v>#DIV/0!</v>
      </c>
      <c r="AA605" s="31">
        <f>SUM(L$2:L605)-SUM(AB$2:AB605)</f>
        <v>-114422.97140000056</v>
      </c>
      <c r="AB605" s="44"/>
      <c r="AC605" s="40" t="e">
        <f t="shared" si="224"/>
        <v>#DIV/0!</v>
      </c>
      <c r="AD605" s="40" t="e">
        <f t="shared" si="225"/>
        <v>#DIV/0!</v>
      </c>
    </row>
    <row r="606" spans="1:30" x14ac:dyDescent="0.25">
      <c r="A606" s="403"/>
      <c r="B606" s="287"/>
      <c r="C606" s="22"/>
      <c r="D606" s="147"/>
      <c r="E606" s="22"/>
      <c r="F606" s="147">
        <f t="shared" si="205"/>
        <v>12400</v>
      </c>
      <c r="G606" s="288">
        <f t="shared" si="206"/>
        <v>9.2280622096774643</v>
      </c>
      <c r="H606" s="15">
        <f t="shared" si="207"/>
        <v>114427.97140000056</v>
      </c>
      <c r="I606" s="22">
        <f t="shared" si="208"/>
        <v>-114427.97140000056</v>
      </c>
      <c r="J606" s="289">
        <f t="shared" si="209"/>
        <v>-1</v>
      </c>
      <c r="K606" s="22">
        <f t="shared" si="210"/>
        <v>0</v>
      </c>
      <c r="L606" s="22">
        <f t="shared" si="211"/>
        <v>-5</v>
      </c>
      <c r="M606" s="22">
        <f t="shared" si="212"/>
        <v>5</v>
      </c>
      <c r="N606" s="22">
        <f t="shared" si="213"/>
        <v>0</v>
      </c>
      <c r="O606" s="22"/>
      <c r="P606" s="288">
        <f t="shared" si="214"/>
        <v>-9.2280622096774643</v>
      </c>
      <c r="Q606" s="22">
        <f t="shared" si="215"/>
        <v>-5</v>
      </c>
      <c r="R606" s="290"/>
      <c r="S606" s="290">
        <f t="shared" si="216"/>
        <v>-9164.8320000000731</v>
      </c>
      <c r="T606" s="290" t="e">
        <f t="shared" si="217"/>
        <v>#DIV/0!</v>
      </c>
      <c r="U606" s="290" t="e">
        <f t="shared" si="218"/>
        <v>#DIV/0!</v>
      </c>
      <c r="V606" s="22">
        <f t="shared" si="219"/>
        <v>105263.13940000049</v>
      </c>
      <c r="W606" s="288" t="e">
        <f t="shared" si="220"/>
        <v>#DIV/0!</v>
      </c>
      <c r="X606" s="32" t="e">
        <f t="shared" si="221"/>
        <v>#DIV/0!</v>
      </c>
      <c r="Y606" s="32" t="e">
        <f t="shared" si="222"/>
        <v>#DIV/0!</v>
      </c>
      <c r="Z606" s="38" t="e">
        <f t="shared" si="223"/>
        <v>#DIV/0!</v>
      </c>
      <c r="AA606" s="31">
        <f>SUM(L$2:L606)-SUM(AB$2:AB606)</f>
        <v>-114427.97140000056</v>
      </c>
      <c r="AB606" s="44"/>
      <c r="AC606" s="40" t="e">
        <f t="shared" si="224"/>
        <v>#DIV/0!</v>
      </c>
      <c r="AD606" s="40" t="e">
        <f t="shared" si="225"/>
        <v>#DIV/0!</v>
      </c>
    </row>
    <row r="607" spans="1:30" x14ac:dyDescent="0.25">
      <c r="A607" s="403"/>
      <c r="B607" s="287"/>
      <c r="C607" s="22"/>
      <c r="D607" s="147"/>
      <c r="E607" s="22"/>
      <c r="F607" s="147">
        <f t="shared" si="205"/>
        <v>12400</v>
      </c>
      <c r="G607" s="288">
        <f t="shared" si="206"/>
        <v>9.2284654354839155</v>
      </c>
      <c r="H607" s="15">
        <f t="shared" si="207"/>
        <v>114432.97140000056</v>
      </c>
      <c r="I607" s="22">
        <f t="shared" si="208"/>
        <v>-114432.97140000056</v>
      </c>
      <c r="J607" s="289">
        <f t="shared" si="209"/>
        <v>-1</v>
      </c>
      <c r="K607" s="22">
        <f t="shared" si="210"/>
        <v>0</v>
      </c>
      <c r="L607" s="22">
        <f t="shared" si="211"/>
        <v>-5</v>
      </c>
      <c r="M607" s="22">
        <f t="shared" si="212"/>
        <v>5</v>
      </c>
      <c r="N607" s="22">
        <f t="shared" si="213"/>
        <v>0</v>
      </c>
      <c r="O607" s="22"/>
      <c r="P607" s="288">
        <f t="shared" si="214"/>
        <v>-9.2284654354839155</v>
      </c>
      <c r="Q607" s="22">
        <f t="shared" si="215"/>
        <v>-5</v>
      </c>
      <c r="R607" s="290"/>
      <c r="S607" s="290">
        <f t="shared" si="216"/>
        <v>-9169.8320000000731</v>
      </c>
      <c r="T607" s="290" t="e">
        <f t="shared" si="217"/>
        <v>#DIV/0!</v>
      </c>
      <c r="U607" s="290" t="e">
        <f t="shared" si="218"/>
        <v>#DIV/0!</v>
      </c>
      <c r="V607" s="22">
        <f t="shared" si="219"/>
        <v>105263.13940000049</v>
      </c>
      <c r="W607" s="288" t="e">
        <f t="shared" si="220"/>
        <v>#DIV/0!</v>
      </c>
      <c r="X607" s="32" t="e">
        <f t="shared" si="221"/>
        <v>#DIV/0!</v>
      </c>
      <c r="Y607" s="32" t="e">
        <f t="shared" si="222"/>
        <v>#DIV/0!</v>
      </c>
      <c r="Z607" s="38" t="e">
        <f t="shared" si="223"/>
        <v>#DIV/0!</v>
      </c>
      <c r="AA607" s="31">
        <f>SUM(L$2:L607)-SUM(AB$2:AB607)</f>
        <v>-114432.97140000056</v>
      </c>
      <c r="AB607" s="44"/>
      <c r="AC607" s="40" t="e">
        <f t="shared" si="224"/>
        <v>#DIV/0!</v>
      </c>
      <c r="AD607" s="40" t="e">
        <f t="shared" si="225"/>
        <v>#DIV/0!</v>
      </c>
    </row>
    <row r="608" spans="1:30" x14ac:dyDescent="0.25">
      <c r="A608" s="403"/>
      <c r="B608" s="287"/>
      <c r="C608" s="22"/>
      <c r="D608" s="147"/>
      <c r="E608" s="22"/>
      <c r="F608" s="147">
        <f t="shared" si="205"/>
        <v>12400</v>
      </c>
      <c r="G608" s="288">
        <f t="shared" si="206"/>
        <v>9.2288686612903685</v>
      </c>
      <c r="H608" s="15">
        <f t="shared" si="207"/>
        <v>114437.97140000056</v>
      </c>
      <c r="I608" s="22">
        <f t="shared" si="208"/>
        <v>-114437.97140000056</v>
      </c>
      <c r="J608" s="289">
        <f t="shared" si="209"/>
        <v>-1</v>
      </c>
      <c r="K608" s="22">
        <f t="shared" si="210"/>
        <v>0</v>
      </c>
      <c r="L608" s="22">
        <f t="shared" si="211"/>
        <v>-5</v>
      </c>
      <c r="M608" s="22">
        <f t="shared" si="212"/>
        <v>5</v>
      </c>
      <c r="N608" s="22">
        <f t="shared" si="213"/>
        <v>0</v>
      </c>
      <c r="O608" s="22"/>
      <c r="P608" s="288">
        <f t="shared" si="214"/>
        <v>-9.2288686612903685</v>
      </c>
      <c r="Q608" s="22">
        <f t="shared" si="215"/>
        <v>-5</v>
      </c>
      <c r="R608" s="290"/>
      <c r="S608" s="290">
        <f t="shared" si="216"/>
        <v>-9174.8320000000731</v>
      </c>
      <c r="T608" s="290" t="e">
        <f t="shared" si="217"/>
        <v>#DIV/0!</v>
      </c>
      <c r="U608" s="290" t="e">
        <f t="shared" si="218"/>
        <v>#DIV/0!</v>
      </c>
      <c r="V608" s="22">
        <f t="shared" si="219"/>
        <v>105263.13940000049</v>
      </c>
      <c r="W608" s="288" t="e">
        <f t="shared" si="220"/>
        <v>#DIV/0!</v>
      </c>
      <c r="X608" s="32" t="e">
        <f t="shared" si="221"/>
        <v>#DIV/0!</v>
      </c>
      <c r="Y608" s="32" t="e">
        <f t="shared" si="222"/>
        <v>#DIV/0!</v>
      </c>
      <c r="Z608" s="38" t="e">
        <f t="shared" si="223"/>
        <v>#DIV/0!</v>
      </c>
      <c r="AA608" s="31">
        <f>SUM(L$2:L608)-SUM(AB$2:AB608)</f>
        <v>-114437.97140000056</v>
      </c>
      <c r="AB608" s="44"/>
      <c r="AC608" s="40" t="e">
        <f t="shared" si="224"/>
        <v>#DIV/0!</v>
      </c>
      <c r="AD608" s="40" t="e">
        <f t="shared" si="225"/>
        <v>#DIV/0!</v>
      </c>
    </row>
    <row r="609" spans="1:30" x14ac:dyDescent="0.25">
      <c r="A609" s="403"/>
      <c r="B609" s="287"/>
      <c r="C609" s="22"/>
      <c r="D609" s="147"/>
      <c r="E609" s="22"/>
      <c r="F609" s="147">
        <f t="shared" si="205"/>
        <v>12400</v>
      </c>
      <c r="G609" s="288">
        <f t="shared" si="206"/>
        <v>9.2292718870968198</v>
      </c>
      <c r="H609" s="15">
        <f t="shared" si="207"/>
        <v>114442.97140000056</v>
      </c>
      <c r="I609" s="22">
        <f t="shared" si="208"/>
        <v>-114442.97140000056</v>
      </c>
      <c r="J609" s="289">
        <f t="shared" si="209"/>
        <v>-1</v>
      </c>
      <c r="K609" s="22">
        <f t="shared" si="210"/>
        <v>0</v>
      </c>
      <c r="L609" s="22">
        <f t="shared" si="211"/>
        <v>-5</v>
      </c>
      <c r="M609" s="22">
        <f t="shared" si="212"/>
        <v>5</v>
      </c>
      <c r="N609" s="22">
        <f t="shared" si="213"/>
        <v>0</v>
      </c>
      <c r="O609" s="22"/>
      <c r="P609" s="288">
        <f t="shared" si="214"/>
        <v>-9.2292718870968198</v>
      </c>
      <c r="Q609" s="22">
        <f t="shared" si="215"/>
        <v>-5</v>
      </c>
      <c r="R609" s="290"/>
      <c r="S609" s="290">
        <f t="shared" si="216"/>
        <v>-9179.8320000000731</v>
      </c>
      <c r="T609" s="290" t="e">
        <f t="shared" si="217"/>
        <v>#DIV/0!</v>
      </c>
      <c r="U609" s="290" t="e">
        <f t="shared" si="218"/>
        <v>#DIV/0!</v>
      </c>
      <c r="V609" s="22">
        <f t="shared" si="219"/>
        <v>105263.13940000049</v>
      </c>
      <c r="W609" s="288" t="e">
        <f t="shared" si="220"/>
        <v>#DIV/0!</v>
      </c>
      <c r="X609" s="32" t="e">
        <f t="shared" si="221"/>
        <v>#DIV/0!</v>
      </c>
      <c r="Y609" s="32" t="e">
        <f t="shared" si="222"/>
        <v>#DIV/0!</v>
      </c>
      <c r="Z609" s="38" t="e">
        <f t="shared" si="223"/>
        <v>#DIV/0!</v>
      </c>
      <c r="AA609" s="31">
        <f>SUM(L$2:L609)-SUM(AB$2:AB609)</f>
        <v>-114442.97140000056</v>
      </c>
      <c r="AB609" s="44"/>
      <c r="AC609" s="40" t="e">
        <f t="shared" si="224"/>
        <v>#DIV/0!</v>
      </c>
      <c r="AD609" s="40" t="e">
        <f t="shared" si="225"/>
        <v>#DIV/0!</v>
      </c>
    </row>
    <row r="610" spans="1:30" x14ac:dyDescent="0.25">
      <c r="A610" s="403"/>
      <c r="B610" s="287"/>
      <c r="C610" s="22"/>
      <c r="D610" s="147"/>
      <c r="E610" s="22"/>
      <c r="F610" s="147">
        <f t="shared" si="205"/>
        <v>12400</v>
      </c>
      <c r="G610" s="288">
        <f t="shared" si="206"/>
        <v>9.229675112903271</v>
      </c>
      <c r="H610" s="15">
        <f t="shared" si="207"/>
        <v>114447.97140000056</v>
      </c>
      <c r="I610" s="22">
        <f t="shared" si="208"/>
        <v>-114447.97140000056</v>
      </c>
      <c r="J610" s="289">
        <f t="shared" si="209"/>
        <v>-1</v>
      </c>
      <c r="K610" s="22">
        <f t="shared" si="210"/>
        <v>0</v>
      </c>
      <c r="L610" s="22">
        <f t="shared" si="211"/>
        <v>-5</v>
      </c>
      <c r="M610" s="22">
        <f t="shared" si="212"/>
        <v>5</v>
      </c>
      <c r="N610" s="22">
        <f t="shared" si="213"/>
        <v>0</v>
      </c>
      <c r="O610" s="22"/>
      <c r="P610" s="288">
        <f t="shared" si="214"/>
        <v>-9.229675112903271</v>
      </c>
      <c r="Q610" s="22">
        <f t="shared" si="215"/>
        <v>-5</v>
      </c>
      <c r="R610" s="290"/>
      <c r="S610" s="290">
        <f t="shared" si="216"/>
        <v>-9184.8320000000731</v>
      </c>
      <c r="T610" s="290" t="e">
        <f t="shared" si="217"/>
        <v>#DIV/0!</v>
      </c>
      <c r="U610" s="290" t="e">
        <f t="shared" si="218"/>
        <v>#DIV/0!</v>
      </c>
      <c r="V610" s="22">
        <f t="shared" si="219"/>
        <v>105263.13940000049</v>
      </c>
      <c r="W610" s="288" t="e">
        <f t="shared" si="220"/>
        <v>#DIV/0!</v>
      </c>
      <c r="X610" s="32" t="e">
        <f t="shared" si="221"/>
        <v>#DIV/0!</v>
      </c>
      <c r="Y610" s="32" t="e">
        <f t="shared" si="222"/>
        <v>#DIV/0!</v>
      </c>
      <c r="Z610" s="38" t="e">
        <f t="shared" si="223"/>
        <v>#DIV/0!</v>
      </c>
      <c r="AA610" s="31">
        <f>SUM(L$2:L610)-SUM(AB$2:AB610)</f>
        <v>-114447.97140000056</v>
      </c>
      <c r="AB610" s="44"/>
      <c r="AC610" s="40" t="e">
        <f t="shared" si="224"/>
        <v>#DIV/0!</v>
      </c>
      <c r="AD610" s="40" t="e">
        <f t="shared" si="225"/>
        <v>#DIV/0!</v>
      </c>
    </row>
    <row r="611" spans="1:30" x14ac:dyDescent="0.25">
      <c r="A611" s="403"/>
      <c r="B611" s="287"/>
      <c r="C611" s="22"/>
      <c r="D611" s="147"/>
      <c r="E611" s="22"/>
      <c r="F611" s="147">
        <f t="shared" ref="F611:F674" si="226">IF(C611="买",F610+D611,F610-D611)</f>
        <v>12400</v>
      </c>
      <c r="G611" s="288">
        <f t="shared" ref="G611:G674" si="227">H611/F611</f>
        <v>9.2300783387097223</v>
      </c>
      <c r="H611" s="15">
        <f t="shared" ref="H611:H674" si="228">IF(C611="买",H610+D611*E611+M611+N611,H610+-1*D611*E611+M611+N611)+O610</f>
        <v>114452.97140000056</v>
      </c>
      <c r="I611" s="22">
        <f t="shared" ref="I611:I674" si="229">-H611+K611</f>
        <v>-114452.97140000056</v>
      </c>
      <c r="J611" s="289">
        <f t="shared" ref="J611:J674" si="230">(E611-G611)/G611</f>
        <v>-1</v>
      </c>
      <c r="K611" s="22">
        <f t="shared" ref="K611:K674" si="231">F611*E611</f>
        <v>0</v>
      </c>
      <c r="L611" s="22">
        <f t="shared" ref="L611:L674" si="232">I611-I610</f>
        <v>-5</v>
      </c>
      <c r="M611" s="22">
        <f t="shared" ref="M611:M674" si="233">IF(D611*E611*2.5/10000&gt;5,D611*E611*2.5/10000,5)+(D611/1000)*0.6</f>
        <v>5</v>
      </c>
      <c r="N611" s="22">
        <f t="shared" ref="N611:N674" si="234">IF(C611="卖",D611*E611/1000,0)</f>
        <v>0</v>
      </c>
      <c r="O611" s="22"/>
      <c r="P611" s="288">
        <f t="shared" ref="P611:P674" si="235">E611-G611</f>
        <v>-9.2300783387097223</v>
      </c>
      <c r="Q611" s="22">
        <f t="shared" ref="Q611:Q674" si="236">(H611-H610)*-1</f>
        <v>-5</v>
      </c>
      <c r="R611" s="290"/>
      <c r="S611" s="290">
        <f t="shared" ref="S611:S674" si="237">S610+Q611+O611+R611</f>
        <v>-9189.8320000000731</v>
      </c>
      <c r="T611" s="290" t="e">
        <f t="shared" ref="T611:T674" si="238">S611/E611</f>
        <v>#DIV/0!</v>
      </c>
      <c r="U611" s="290" t="e">
        <f t="shared" ref="U611:U674" si="239">F611+T611</f>
        <v>#DIV/0!</v>
      </c>
      <c r="V611" s="22">
        <f t="shared" ref="V611:V674" si="240">H611+S611</f>
        <v>105263.13940000049</v>
      </c>
      <c r="W611" s="288" t="e">
        <f t="shared" ref="W611:W674" si="241">V611/U611</f>
        <v>#DIV/0!</v>
      </c>
      <c r="X611" s="32" t="e">
        <f t="shared" ref="X611:X674" si="242">W611-G611</f>
        <v>#DIV/0!</v>
      </c>
      <c r="Y611" s="32" t="e">
        <f t="shared" ref="Y611:Y674" si="243">(X611-P611)*-1</f>
        <v>#DIV/0!</v>
      </c>
      <c r="Z611" s="38" t="e">
        <f t="shared" ref="Z611:Z674" si="244">F611/U611</f>
        <v>#DIV/0!</v>
      </c>
      <c r="AA611" s="31">
        <f>SUM(L$2:L611)-SUM(AB$2:AB611)</f>
        <v>-114452.97140000056</v>
      </c>
      <c r="AB611" s="44"/>
      <c r="AC611" s="40" t="e">
        <f t="shared" ref="AC611:AC674" si="245">I611/E611*(1-0.0005)</f>
        <v>#DIV/0!</v>
      </c>
      <c r="AD611" s="40" t="e">
        <f t="shared" ref="AD611:AD674" si="246">AC611-F611</f>
        <v>#DIV/0!</v>
      </c>
    </row>
    <row r="612" spans="1:30" x14ac:dyDescent="0.25">
      <c r="A612" s="403"/>
      <c r="B612" s="287"/>
      <c r="C612" s="22"/>
      <c r="D612" s="147"/>
      <c r="E612" s="22"/>
      <c r="F612" s="147">
        <f t="shared" si="226"/>
        <v>12400</v>
      </c>
      <c r="G612" s="288">
        <f t="shared" si="227"/>
        <v>9.2304815645161735</v>
      </c>
      <c r="H612" s="15">
        <f t="shared" si="228"/>
        <v>114457.97140000056</v>
      </c>
      <c r="I612" s="22">
        <f t="shared" si="229"/>
        <v>-114457.97140000056</v>
      </c>
      <c r="J612" s="289">
        <f t="shared" si="230"/>
        <v>-1</v>
      </c>
      <c r="K612" s="22">
        <f t="shared" si="231"/>
        <v>0</v>
      </c>
      <c r="L612" s="22">
        <f t="shared" si="232"/>
        <v>-5</v>
      </c>
      <c r="M612" s="22">
        <f t="shared" si="233"/>
        <v>5</v>
      </c>
      <c r="N612" s="22">
        <f t="shared" si="234"/>
        <v>0</v>
      </c>
      <c r="O612" s="22"/>
      <c r="P612" s="288">
        <f t="shared" si="235"/>
        <v>-9.2304815645161735</v>
      </c>
      <c r="Q612" s="22">
        <f t="shared" si="236"/>
        <v>-5</v>
      </c>
      <c r="R612" s="290"/>
      <c r="S612" s="290">
        <f t="shared" si="237"/>
        <v>-9194.8320000000731</v>
      </c>
      <c r="T612" s="290" t="e">
        <f t="shared" si="238"/>
        <v>#DIV/0!</v>
      </c>
      <c r="U612" s="290" t="e">
        <f t="shared" si="239"/>
        <v>#DIV/0!</v>
      </c>
      <c r="V612" s="22">
        <f t="shared" si="240"/>
        <v>105263.13940000049</v>
      </c>
      <c r="W612" s="288" t="e">
        <f t="shared" si="241"/>
        <v>#DIV/0!</v>
      </c>
      <c r="X612" s="32" t="e">
        <f t="shared" si="242"/>
        <v>#DIV/0!</v>
      </c>
      <c r="Y612" s="32" t="e">
        <f t="shared" si="243"/>
        <v>#DIV/0!</v>
      </c>
      <c r="Z612" s="38" t="e">
        <f t="shared" si="244"/>
        <v>#DIV/0!</v>
      </c>
      <c r="AA612" s="31">
        <f>SUM(L$2:L612)-SUM(AB$2:AB612)</f>
        <v>-114457.97140000056</v>
      </c>
      <c r="AB612" s="44"/>
      <c r="AC612" s="40" t="e">
        <f t="shared" si="245"/>
        <v>#DIV/0!</v>
      </c>
      <c r="AD612" s="40" t="e">
        <f t="shared" si="246"/>
        <v>#DIV/0!</v>
      </c>
    </row>
    <row r="613" spans="1:30" x14ac:dyDescent="0.25">
      <c r="A613" s="403"/>
      <c r="B613" s="287"/>
      <c r="C613" s="22"/>
      <c r="D613" s="147"/>
      <c r="E613" s="22"/>
      <c r="F613" s="147">
        <f t="shared" si="226"/>
        <v>12400</v>
      </c>
      <c r="G613" s="288">
        <f t="shared" si="227"/>
        <v>9.2308847903226265</v>
      </c>
      <c r="H613" s="15">
        <f t="shared" si="228"/>
        <v>114462.97140000056</v>
      </c>
      <c r="I613" s="22">
        <f t="shared" si="229"/>
        <v>-114462.97140000056</v>
      </c>
      <c r="J613" s="289">
        <f t="shared" si="230"/>
        <v>-1</v>
      </c>
      <c r="K613" s="22">
        <f t="shared" si="231"/>
        <v>0</v>
      </c>
      <c r="L613" s="22">
        <f t="shared" si="232"/>
        <v>-5</v>
      </c>
      <c r="M613" s="22">
        <f t="shared" si="233"/>
        <v>5</v>
      </c>
      <c r="N613" s="22">
        <f t="shared" si="234"/>
        <v>0</v>
      </c>
      <c r="O613" s="22"/>
      <c r="P613" s="288">
        <f t="shared" si="235"/>
        <v>-9.2308847903226265</v>
      </c>
      <c r="Q613" s="22">
        <f t="shared" si="236"/>
        <v>-5</v>
      </c>
      <c r="R613" s="290"/>
      <c r="S613" s="290">
        <f t="shared" si="237"/>
        <v>-9199.8320000000731</v>
      </c>
      <c r="T613" s="290" t="e">
        <f t="shared" si="238"/>
        <v>#DIV/0!</v>
      </c>
      <c r="U613" s="290" t="e">
        <f t="shared" si="239"/>
        <v>#DIV/0!</v>
      </c>
      <c r="V613" s="22">
        <f t="shared" si="240"/>
        <v>105263.13940000049</v>
      </c>
      <c r="W613" s="288" t="e">
        <f t="shared" si="241"/>
        <v>#DIV/0!</v>
      </c>
      <c r="X613" s="32" t="e">
        <f t="shared" si="242"/>
        <v>#DIV/0!</v>
      </c>
      <c r="Y613" s="32" t="e">
        <f t="shared" si="243"/>
        <v>#DIV/0!</v>
      </c>
      <c r="Z613" s="38" t="e">
        <f t="shared" si="244"/>
        <v>#DIV/0!</v>
      </c>
      <c r="AA613" s="31">
        <f>SUM(L$2:L613)-SUM(AB$2:AB613)</f>
        <v>-114462.97140000056</v>
      </c>
      <c r="AB613" s="44"/>
      <c r="AC613" s="40" t="e">
        <f t="shared" si="245"/>
        <v>#DIV/0!</v>
      </c>
      <c r="AD613" s="40" t="e">
        <f t="shared" si="246"/>
        <v>#DIV/0!</v>
      </c>
    </row>
    <row r="614" spans="1:30" x14ac:dyDescent="0.25">
      <c r="A614" s="403"/>
      <c r="B614" s="287"/>
      <c r="C614" s="22"/>
      <c r="D614" s="147"/>
      <c r="E614" s="22"/>
      <c r="F614" s="147">
        <f t="shared" si="226"/>
        <v>12400</v>
      </c>
      <c r="G614" s="288">
        <f t="shared" si="227"/>
        <v>9.2312880161290778</v>
      </c>
      <c r="H614" s="15">
        <f t="shared" si="228"/>
        <v>114467.97140000056</v>
      </c>
      <c r="I614" s="22">
        <f t="shared" si="229"/>
        <v>-114467.97140000056</v>
      </c>
      <c r="J614" s="289">
        <f t="shared" si="230"/>
        <v>-1</v>
      </c>
      <c r="K614" s="22">
        <f t="shared" si="231"/>
        <v>0</v>
      </c>
      <c r="L614" s="22">
        <f t="shared" si="232"/>
        <v>-5</v>
      </c>
      <c r="M614" s="22">
        <f t="shared" si="233"/>
        <v>5</v>
      </c>
      <c r="N614" s="22">
        <f t="shared" si="234"/>
        <v>0</v>
      </c>
      <c r="O614" s="22"/>
      <c r="P614" s="288">
        <f t="shared" si="235"/>
        <v>-9.2312880161290778</v>
      </c>
      <c r="Q614" s="22">
        <f t="shared" si="236"/>
        <v>-5</v>
      </c>
      <c r="R614" s="290"/>
      <c r="S614" s="290">
        <f t="shared" si="237"/>
        <v>-9204.8320000000731</v>
      </c>
      <c r="T614" s="290" t="e">
        <f t="shared" si="238"/>
        <v>#DIV/0!</v>
      </c>
      <c r="U614" s="290" t="e">
        <f t="shared" si="239"/>
        <v>#DIV/0!</v>
      </c>
      <c r="V614" s="22">
        <f t="shared" si="240"/>
        <v>105263.13940000049</v>
      </c>
      <c r="W614" s="288" t="e">
        <f t="shared" si="241"/>
        <v>#DIV/0!</v>
      </c>
      <c r="X614" s="32" t="e">
        <f t="shared" si="242"/>
        <v>#DIV/0!</v>
      </c>
      <c r="Y614" s="32" t="e">
        <f t="shared" si="243"/>
        <v>#DIV/0!</v>
      </c>
      <c r="Z614" s="38" t="e">
        <f t="shared" si="244"/>
        <v>#DIV/0!</v>
      </c>
      <c r="AA614" s="31">
        <f>SUM(L$2:L614)-SUM(AB$2:AB614)</f>
        <v>-114467.97140000056</v>
      </c>
      <c r="AB614" s="44"/>
      <c r="AC614" s="40" t="e">
        <f t="shared" si="245"/>
        <v>#DIV/0!</v>
      </c>
      <c r="AD614" s="40" t="e">
        <f t="shared" si="246"/>
        <v>#DIV/0!</v>
      </c>
    </row>
    <row r="615" spans="1:30" x14ac:dyDescent="0.25">
      <c r="A615" s="403"/>
      <c r="B615" s="287"/>
      <c r="C615" s="22"/>
      <c r="D615" s="147"/>
      <c r="E615" s="22"/>
      <c r="F615" s="147">
        <f t="shared" si="226"/>
        <v>12400</v>
      </c>
      <c r="G615" s="288">
        <f t="shared" si="227"/>
        <v>9.231691241935529</v>
      </c>
      <c r="H615" s="15">
        <f t="shared" si="228"/>
        <v>114472.97140000056</v>
      </c>
      <c r="I615" s="22">
        <f t="shared" si="229"/>
        <v>-114472.97140000056</v>
      </c>
      <c r="J615" s="289">
        <f t="shared" si="230"/>
        <v>-1</v>
      </c>
      <c r="K615" s="22">
        <f t="shared" si="231"/>
        <v>0</v>
      </c>
      <c r="L615" s="22">
        <f t="shared" si="232"/>
        <v>-5</v>
      </c>
      <c r="M615" s="22">
        <f t="shared" si="233"/>
        <v>5</v>
      </c>
      <c r="N615" s="22">
        <f t="shared" si="234"/>
        <v>0</v>
      </c>
      <c r="O615" s="22"/>
      <c r="P615" s="288">
        <f t="shared" si="235"/>
        <v>-9.231691241935529</v>
      </c>
      <c r="Q615" s="22">
        <f t="shared" si="236"/>
        <v>-5</v>
      </c>
      <c r="R615" s="290"/>
      <c r="S615" s="290">
        <f t="shared" si="237"/>
        <v>-9209.8320000000731</v>
      </c>
      <c r="T615" s="290" t="e">
        <f t="shared" si="238"/>
        <v>#DIV/0!</v>
      </c>
      <c r="U615" s="290" t="e">
        <f t="shared" si="239"/>
        <v>#DIV/0!</v>
      </c>
      <c r="V615" s="22">
        <f t="shared" si="240"/>
        <v>105263.13940000049</v>
      </c>
      <c r="W615" s="288" t="e">
        <f t="shared" si="241"/>
        <v>#DIV/0!</v>
      </c>
      <c r="X615" s="32" t="e">
        <f t="shared" si="242"/>
        <v>#DIV/0!</v>
      </c>
      <c r="Y615" s="32" t="e">
        <f t="shared" si="243"/>
        <v>#DIV/0!</v>
      </c>
      <c r="Z615" s="38" t="e">
        <f t="shared" si="244"/>
        <v>#DIV/0!</v>
      </c>
      <c r="AA615" s="31">
        <f>SUM(L$2:L615)-SUM(AB$2:AB615)</f>
        <v>-114472.97140000056</v>
      </c>
      <c r="AB615" s="44"/>
      <c r="AC615" s="40" t="e">
        <f t="shared" si="245"/>
        <v>#DIV/0!</v>
      </c>
      <c r="AD615" s="40" t="e">
        <f t="shared" si="246"/>
        <v>#DIV/0!</v>
      </c>
    </row>
    <row r="616" spans="1:30" x14ac:dyDescent="0.25">
      <c r="A616" s="403"/>
      <c r="B616" s="287"/>
      <c r="C616" s="22"/>
      <c r="D616" s="147"/>
      <c r="E616" s="22"/>
      <c r="F616" s="147">
        <f t="shared" si="226"/>
        <v>12400</v>
      </c>
      <c r="G616" s="288">
        <f t="shared" si="227"/>
        <v>9.2320944677419803</v>
      </c>
      <c r="H616" s="15">
        <f t="shared" si="228"/>
        <v>114477.97140000056</v>
      </c>
      <c r="I616" s="22">
        <f t="shared" si="229"/>
        <v>-114477.97140000056</v>
      </c>
      <c r="J616" s="289">
        <f t="shared" si="230"/>
        <v>-1</v>
      </c>
      <c r="K616" s="22">
        <f t="shared" si="231"/>
        <v>0</v>
      </c>
      <c r="L616" s="22">
        <f t="shared" si="232"/>
        <v>-5</v>
      </c>
      <c r="M616" s="22">
        <f t="shared" si="233"/>
        <v>5</v>
      </c>
      <c r="N616" s="22">
        <f t="shared" si="234"/>
        <v>0</v>
      </c>
      <c r="O616" s="22"/>
      <c r="P616" s="288">
        <f t="shared" si="235"/>
        <v>-9.2320944677419803</v>
      </c>
      <c r="Q616" s="22">
        <f t="shared" si="236"/>
        <v>-5</v>
      </c>
      <c r="R616" s="290"/>
      <c r="S616" s="290">
        <f t="shared" si="237"/>
        <v>-9214.8320000000731</v>
      </c>
      <c r="T616" s="290" t="e">
        <f t="shared" si="238"/>
        <v>#DIV/0!</v>
      </c>
      <c r="U616" s="290" t="e">
        <f t="shared" si="239"/>
        <v>#DIV/0!</v>
      </c>
      <c r="V616" s="22">
        <f t="shared" si="240"/>
        <v>105263.13940000049</v>
      </c>
      <c r="W616" s="288" t="e">
        <f t="shared" si="241"/>
        <v>#DIV/0!</v>
      </c>
      <c r="X616" s="32" t="e">
        <f t="shared" si="242"/>
        <v>#DIV/0!</v>
      </c>
      <c r="Y616" s="32" t="e">
        <f t="shared" si="243"/>
        <v>#DIV/0!</v>
      </c>
      <c r="Z616" s="38" t="e">
        <f t="shared" si="244"/>
        <v>#DIV/0!</v>
      </c>
      <c r="AA616" s="31">
        <f>SUM(L$2:L616)-SUM(AB$2:AB616)</f>
        <v>-114477.97140000056</v>
      </c>
      <c r="AB616" s="44"/>
      <c r="AC616" s="40" t="e">
        <f t="shared" si="245"/>
        <v>#DIV/0!</v>
      </c>
      <c r="AD616" s="40" t="e">
        <f t="shared" si="246"/>
        <v>#DIV/0!</v>
      </c>
    </row>
    <row r="617" spans="1:30" x14ac:dyDescent="0.25">
      <c r="A617" s="403"/>
      <c r="B617" s="287"/>
      <c r="C617" s="22"/>
      <c r="D617" s="147"/>
      <c r="E617" s="22"/>
      <c r="F617" s="147">
        <f t="shared" si="226"/>
        <v>12400</v>
      </c>
      <c r="G617" s="288">
        <f t="shared" si="227"/>
        <v>9.2324976935484333</v>
      </c>
      <c r="H617" s="15">
        <f t="shared" si="228"/>
        <v>114482.97140000056</v>
      </c>
      <c r="I617" s="22">
        <f t="shared" si="229"/>
        <v>-114482.97140000056</v>
      </c>
      <c r="J617" s="289">
        <f t="shared" si="230"/>
        <v>-1</v>
      </c>
      <c r="K617" s="22">
        <f t="shared" si="231"/>
        <v>0</v>
      </c>
      <c r="L617" s="22">
        <f t="shared" si="232"/>
        <v>-5</v>
      </c>
      <c r="M617" s="22">
        <f t="shared" si="233"/>
        <v>5</v>
      </c>
      <c r="N617" s="22">
        <f t="shared" si="234"/>
        <v>0</v>
      </c>
      <c r="O617" s="22"/>
      <c r="P617" s="288">
        <f t="shared" si="235"/>
        <v>-9.2324976935484333</v>
      </c>
      <c r="Q617" s="22">
        <f t="shared" si="236"/>
        <v>-5</v>
      </c>
      <c r="R617" s="290"/>
      <c r="S617" s="290">
        <f t="shared" si="237"/>
        <v>-9219.8320000000731</v>
      </c>
      <c r="T617" s="290" t="e">
        <f t="shared" si="238"/>
        <v>#DIV/0!</v>
      </c>
      <c r="U617" s="290" t="e">
        <f t="shared" si="239"/>
        <v>#DIV/0!</v>
      </c>
      <c r="V617" s="22">
        <f t="shared" si="240"/>
        <v>105263.13940000049</v>
      </c>
      <c r="W617" s="288" t="e">
        <f t="shared" si="241"/>
        <v>#DIV/0!</v>
      </c>
      <c r="X617" s="32" t="e">
        <f t="shared" si="242"/>
        <v>#DIV/0!</v>
      </c>
      <c r="Y617" s="32" t="e">
        <f t="shared" si="243"/>
        <v>#DIV/0!</v>
      </c>
      <c r="Z617" s="38" t="e">
        <f t="shared" si="244"/>
        <v>#DIV/0!</v>
      </c>
      <c r="AA617" s="31">
        <f>SUM(L$2:L617)-SUM(AB$2:AB617)</f>
        <v>-114482.97140000056</v>
      </c>
      <c r="AB617" s="44"/>
      <c r="AC617" s="40" t="e">
        <f t="shared" si="245"/>
        <v>#DIV/0!</v>
      </c>
      <c r="AD617" s="40" t="e">
        <f t="shared" si="246"/>
        <v>#DIV/0!</v>
      </c>
    </row>
    <row r="618" spans="1:30" x14ac:dyDescent="0.25">
      <c r="A618" s="403"/>
      <c r="B618" s="287"/>
      <c r="C618" s="22"/>
      <c r="D618" s="147"/>
      <c r="E618" s="22"/>
      <c r="F618" s="147">
        <f t="shared" si="226"/>
        <v>12400</v>
      </c>
      <c r="G618" s="288">
        <f t="shared" si="227"/>
        <v>9.2329009193548846</v>
      </c>
      <c r="H618" s="15">
        <f t="shared" si="228"/>
        <v>114487.97140000056</v>
      </c>
      <c r="I618" s="22">
        <f t="shared" si="229"/>
        <v>-114487.97140000056</v>
      </c>
      <c r="J618" s="289">
        <f t="shared" si="230"/>
        <v>-1</v>
      </c>
      <c r="K618" s="22">
        <f t="shared" si="231"/>
        <v>0</v>
      </c>
      <c r="L618" s="22">
        <f t="shared" si="232"/>
        <v>-5</v>
      </c>
      <c r="M618" s="22">
        <f t="shared" si="233"/>
        <v>5</v>
      </c>
      <c r="N618" s="22">
        <f t="shared" si="234"/>
        <v>0</v>
      </c>
      <c r="O618" s="22"/>
      <c r="P618" s="288">
        <f t="shared" si="235"/>
        <v>-9.2329009193548846</v>
      </c>
      <c r="Q618" s="22">
        <f t="shared" si="236"/>
        <v>-5</v>
      </c>
      <c r="R618" s="290"/>
      <c r="S618" s="290">
        <f t="shared" si="237"/>
        <v>-9224.8320000000731</v>
      </c>
      <c r="T618" s="290" t="e">
        <f t="shared" si="238"/>
        <v>#DIV/0!</v>
      </c>
      <c r="U618" s="290" t="e">
        <f t="shared" si="239"/>
        <v>#DIV/0!</v>
      </c>
      <c r="V618" s="22">
        <f t="shared" si="240"/>
        <v>105263.13940000049</v>
      </c>
      <c r="W618" s="288" t="e">
        <f t="shared" si="241"/>
        <v>#DIV/0!</v>
      </c>
      <c r="X618" s="32" t="e">
        <f t="shared" si="242"/>
        <v>#DIV/0!</v>
      </c>
      <c r="Y618" s="32" t="e">
        <f t="shared" si="243"/>
        <v>#DIV/0!</v>
      </c>
      <c r="Z618" s="38" t="e">
        <f t="shared" si="244"/>
        <v>#DIV/0!</v>
      </c>
      <c r="AA618" s="31">
        <f>SUM(L$2:L618)-SUM(AB$2:AB618)</f>
        <v>-114487.97140000056</v>
      </c>
      <c r="AB618" s="44"/>
      <c r="AC618" s="40" t="e">
        <f t="shared" si="245"/>
        <v>#DIV/0!</v>
      </c>
      <c r="AD618" s="40" t="e">
        <f t="shared" si="246"/>
        <v>#DIV/0!</v>
      </c>
    </row>
    <row r="619" spans="1:30" x14ac:dyDescent="0.25">
      <c r="A619" s="403"/>
      <c r="B619" s="287"/>
      <c r="C619" s="22"/>
      <c r="D619" s="147"/>
      <c r="E619" s="22"/>
      <c r="F619" s="147">
        <f t="shared" si="226"/>
        <v>12400</v>
      </c>
      <c r="G619" s="288">
        <f t="shared" si="227"/>
        <v>9.2333041451613358</v>
      </c>
      <c r="H619" s="15">
        <f t="shared" si="228"/>
        <v>114492.97140000056</v>
      </c>
      <c r="I619" s="22">
        <f t="shared" si="229"/>
        <v>-114492.97140000056</v>
      </c>
      <c r="J619" s="289">
        <f t="shared" si="230"/>
        <v>-1</v>
      </c>
      <c r="K619" s="22">
        <f t="shared" si="231"/>
        <v>0</v>
      </c>
      <c r="L619" s="22">
        <f t="shared" si="232"/>
        <v>-5</v>
      </c>
      <c r="M619" s="22">
        <f t="shared" si="233"/>
        <v>5</v>
      </c>
      <c r="N619" s="22">
        <f t="shared" si="234"/>
        <v>0</v>
      </c>
      <c r="O619" s="22"/>
      <c r="P619" s="288">
        <f t="shared" si="235"/>
        <v>-9.2333041451613358</v>
      </c>
      <c r="Q619" s="22">
        <f t="shared" si="236"/>
        <v>-5</v>
      </c>
      <c r="R619" s="290"/>
      <c r="S619" s="290">
        <f t="shared" si="237"/>
        <v>-9229.8320000000731</v>
      </c>
      <c r="T619" s="290" t="e">
        <f t="shared" si="238"/>
        <v>#DIV/0!</v>
      </c>
      <c r="U619" s="290" t="e">
        <f t="shared" si="239"/>
        <v>#DIV/0!</v>
      </c>
      <c r="V619" s="22">
        <f t="shared" si="240"/>
        <v>105263.13940000049</v>
      </c>
      <c r="W619" s="288" t="e">
        <f t="shared" si="241"/>
        <v>#DIV/0!</v>
      </c>
      <c r="X619" s="32" t="e">
        <f t="shared" si="242"/>
        <v>#DIV/0!</v>
      </c>
      <c r="Y619" s="32" t="e">
        <f t="shared" si="243"/>
        <v>#DIV/0!</v>
      </c>
      <c r="Z619" s="38" t="e">
        <f t="shared" si="244"/>
        <v>#DIV/0!</v>
      </c>
      <c r="AA619" s="31">
        <f>SUM(L$2:L619)-SUM(AB$2:AB619)</f>
        <v>-114492.97140000056</v>
      </c>
      <c r="AB619" s="44"/>
      <c r="AC619" s="40" t="e">
        <f t="shared" si="245"/>
        <v>#DIV/0!</v>
      </c>
      <c r="AD619" s="40" t="e">
        <f t="shared" si="246"/>
        <v>#DIV/0!</v>
      </c>
    </row>
    <row r="620" spans="1:30" x14ac:dyDescent="0.25">
      <c r="A620" s="403"/>
      <c r="B620" s="287"/>
      <c r="C620" s="22"/>
      <c r="D620" s="147"/>
      <c r="E620" s="22"/>
      <c r="F620" s="147">
        <f t="shared" si="226"/>
        <v>12400</v>
      </c>
      <c r="G620" s="288">
        <f t="shared" si="227"/>
        <v>9.233707370967787</v>
      </c>
      <c r="H620" s="15">
        <f t="shared" si="228"/>
        <v>114497.97140000056</v>
      </c>
      <c r="I620" s="22">
        <f t="shared" si="229"/>
        <v>-114497.97140000056</v>
      </c>
      <c r="J620" s="289">
        <f t="shared" si="230"/>
        <v>-1</v>
      </c>
      <c r="K620" s="22">
        <f t="shared" si="231"/>
        <v>0</v>
      </c>
      <c r="L620" s="22">
        <f t="shared" si="232"/>
        <v>-5</v>
      </c>
      <c r="M620" s="22">
        <f t="shared" si="233"/>
        <v>5</v>
      </c>
      <c r="N620" s="22">
        <f t="shared" si="234"/>
        <v>0</v>
      </c>
      <c r="O620" s="22"/>
      <c r="P620" s="288">
        <f t="shared" si="235"/>
        <v>-9.233707370967787</v>
      </c>
      <c r="Q620" s="22">
        <f t="shared" si="236"/>
        <v>-5</v>
      </c>
      <c r="R620" s="290"/>
      <c r="S620" s="290">
        <f t="shared" si="237"/>
        <v>-9234.8320000000731</v>
      </c>
      <c r="T620" s="290" t="e">
        <f t="shared" si="238"/>
        <v>#DIV/0!</v>
      </c>
      <c r="U620" s="290" t="e">
        <f t="shared" si="239"/>
        <v>#DIV/0!</v>
      </c>
      <c r="V620" s="22">
        <f t="shared" si="240"/>
        <v>105263.13940000049</v>
      </c>
      <c r="W620" s="288" t="e">
        <f t="shared" si="241"/>
        <v>#DIV/0!</v>
      </c>
      <c r="X620" s="32" t="e">
        <f t="shared" si="242"/>
        <v>#DIV/0!</v>
      </c>
      <c r="Y620" s="32" t="e">
        <f t="shared" si="243"/>
        <v>#DIV/0!</v>
      </c>
      <c r="Z620" s="38" t="e">
        <f t="shared" si="244"/>
        <v>#DIV/0!</v>
      </c>
      <c r="AA620" s="31">
        <f>SUM(L$2:L620)-SUM(AB$2:AB620)</f>
        <v>-114497.97140000056</v>
      </c>
      <c r="AB620" s="44"/>
      <c r="AC620" s="40" t="e">
        <f t="shared" si="245"/>
        <v>#DIV/0!</v>
      </c>
      <c r="AD620" s="40" t="e">
        <f t="shared" si="246"/>
        <v>#DIV/0!</v>
      </c>
    </row>
    <row r="621" spans="1:30" x14ac:dyDescent="0.25">
      <c r="A621" s="403"/>
      <c r="B621" s="287"/>
      <c r="C621" s="22"/>
      <c r="D621" s="147"/>
      <c r="E621" s="22"/>
      <c r="F621" s="147">
        <f t="shared" si="226"/>
        <v>12400</v>
      </c>
      <c r="G621" s="288">
        <f t="shared" si="227"/>
        <v>9.2341105967742383</v>
      </c>
      <c r="H621" s="15">
        <f t="shared" si="228"/>
        <v>114502.97140000056</v>
      </c>
      <c r="I621" s="22">
        <f t="shared" si="229"/>
        <v>-114502.97140000056</v>
      </c>
      <c r="J621" s="289">
        <f t="shared" si="230"/>
        <v>-1</v>
      </c>
      <c r="K621" s="22">
        <f t="shared" si="231"/>
        <v>0</v>
      </c>
      <c r="L621" s="22">
        <f t="shared" si="232"/>
        <v>-5</v>
      </c>
      <c r="M621" s="22">
        <f t="shared" si="233"/>
        <v>5</v>
      </c>
      <c r="N621" s="22">
        <f t="shared" si="234"/>
        <v>0</v>
      </c>
      <c r="O621" s="22"/>
      <c r="P621" s="288">
        <f t="shared" si="235"/>
        <v>-9.2341105967742383</v>
      </c>
      <c r="Q621" s="22">
        <f t="shared" si="236"/>
        <v>-5</v>
      </c>
      <c r="R621" s="290"/>
      <c r="S621" s="290">
        <f t="shared" si="237"/>
        <v>-9239.8320000000731</v>
      </c>
      <c r="T621" s="290" t="e">
        <f t="shared" si="238"/>
        <v>#DIV/0!</v>
      </c>
      <c r="U621" s="290" t="e">
        <f t="shared" si="239"/>
        <v>#DIV/0!</v>
      </c>
      <c r="V621" s="22">
        <f t="shared" si="240"/>
        <v>105263.13940000049</v>
      </c>
      <c r="W621" s="288" t="e">
        <f t="shared" si="241"/>
        <v>#DIV/0!</v>
      </c>
      <c r="X621" s="32" t="e">
        <f t="shared" si="242"/>
        <v>#DIV/0!</v>
      </c>
      <c r="Y621" s="32" t="e">
        <f t="shared" si="243"/>
        <v>#DIV/0!</v>
      </c>
      <c r="Z621" s="38" t="e">
        <f t="shared" si="244"/>
        <v>#DIV/0!</v>
      </c>
      <c r="AA621" s="31">
        <f>SUM(L$2:L621)-SUM(AB$2:AB621)</f>
        <v>-114502.97140000056</v>
      </c>
      <c r="AB621" s="44"/>
      <c r="AC621" s="40" t="e">
        <f t="shared" si="245"/>
        <v>#DIV/0!</v>
      </c>
      <c r="AD621" s="40" t="e">
        <f t="shared" si="246"/>
        <v>#DIV/0!</v>
      </c>
    </row>
    <row r="622" spans="1:30" x14ac:dyDescent="0.25">
      <c r="A622" s="403"/>
      <c r="B622" s="287"/>
      <c r="C622" s="22"/>
      <c r="D622" s="147"/>
      <c r="E622" s="22"/>
      <c r="F622" s="147">
        <f t="shared" si="226"/>
        <v>12400</v>
      </c>
      <c r="G622" s="288">
        <f t="shared" si="227"/>
        <v>9.2345138225806913</v>
      </c>
      <c r="H622" s="15">
        <f t="shared" si="228"/>
        <v>114507.97140000056</v>
      </c>
      <c r="I622" s="22">
        <f t="shared" si="229"/>
        <v>-114507.97140000056</v>
      </c>
      <c r="J622" s="289">
        <f t="shared" si="230"/>
        <v>-1</v>
      </c>
      <c r="K622" s="22">
        <f t="shared" si="231"/>
        <v>0</v>
      </c>
      <c r="L622" s="22">
        <f t="shared" si="232"/>
        <v>-5</v>
      </c>
      <c r="M622" s="22">
        <f t="shared" si="233"/>
        <v>5</v>
      </c>
      <c r="N622" s="22">
        <f t="shared" si="234"/>
        <v>0</v>
      </c>
      <c r="O622" s="22"/>
      <c r="P622" s="288">
        <f t="shared" si="235"/>
        <v>-9.2345138225806913</v>
      </c>
      <c r="Q622" s="22">
        <f t="shared" si="236"/>
        <v>-5</v>
      </c>
      <c r="R622" s="290"/>
      <c r="S622" s="290">
        <f t="shared" si="237"/>
        <v>-9244.8320000000731</v>
      </c>
      <c r="T622" s="290" t="e">
        <f t="shared" si="238"/>
        <v>#DIV/0!</v>
      </c>
      <c r="U622" s="290" t="e">
        <f t="shared" si="239"/>
        <v>#DIV/0!</v>
      </c>
      <c r="V622" s="22">
        <f t="shared" si="240"/>
        <v>105263.13940000049</v>
      </c>
      <c r="W622" s="288" t="e">
        <f t="shared" si="241"/>
        <v>#DIV/0!</v>
      </c>
      <c r="X622" s="32" t="e">
        <f t="shared" si="242"/>
        <v>#DIV/0!</v>
      </c>
      <c r="Y622" s="32" t="e">
        <f t="shared" si="243"/>
        <v>#DIV/0!</v>
      </c>
      <c r="Z622" s="38" t="e">
        <f t="shared" si="244"/>
        <v>#DIV/0!</v>
      </c>
      <c r="AA622" s="31">
        <f>SUM(L$2:L622)-SUM(AB$2:AB622)</f>
        <v>-114507.97140000056</v>
      </c>
      <c r="AB622" s="44"/>
      <c r="AC622" s="40" t="e">
        <f t="shared" si="245"/>
        <v>#DIV/0!</v>
      </c>
      <c r="AD622" s="40" t="e">
        <f t="shared" si="246"/>
        <v>#DIV/0!</v>
      </c>
    </row>
    <row r="623" spans="1:30" x14ac:dyDescent="0.25">
      <c r="A623" s="403"/>
      <c r="B623" s="287"/>
      <c r="C623" s="22"/>
      <c r="D623" s="147"/>
      <c r="E623" s="22"/>
      <c r="F623" s="147">
        <f t="shared" si="226"/>
        <v>12400</v>
      </c>
      <c r="G623" s="288">
        <f t="shared" si="227"/>
        <v>9.2349170483871426</v>
      </c>
      <c r="H623" s="15">
        <f t="shared" si="228"/>
        <v>114512.97140000056</v>
      </c>
      <c r="I623" s="22">
        <f t="shared" si="229"/>
        <v>-114512.97140000056</v>
      </c>
      <c r="J623" s="289">
        <f t="shared" si="230"/>
        <v>-1</v>
      </c>
      <c r="K623" s="22">
        <f t="shared" si="231"/>
        <v>0</v>
      </c>
      <c r="L623" s="22">
        <f t="shared" si="232"/>
        <v>-5</v>
      </c>
      <c r="M623" s="22">
        <f t="shared" si="233"/>
        <v>5</v>
      </c>
      <c r="N623" s="22">
        <f t="shared" si="234"/>
        <v>0</v>
      </c>
      <c r="O623" s="22"/>
      <c r="P623" s="288">
        <f t="shared" si="235"/>
        <v>-9.2349170483871426</v>
      </c>
      <c r="Q623" s="22">
        <f t="shared" si="236"/>
        <v>-5</v>
      </c>
      <c r="R623" s="290"/>
      <c r="S623" s="290">
        <f t="shared" si="237"/>
        <v>-9249.8320000000731</v>
      </c>
      <c r="T623" s="290" t="e">
        <f t="shared" si="238"/>
        <v>#DIV/0!</v>
      </c>
      <c r="U623" s="290" t="e">
        <f t="shared" si="239"/>
        <v>#DIV/0!</v>
      </c>
      <c r="V623" s="22">
        <f t="shared" si="240"/>
        <v>105263.13940000049</v>
      </c>
      <c r="W623" s="288" t="e">
        <f t="shared" si="241"/>
        <v>#DIV/0!</v>
      </c>
      <c r="X623" s="32" t="e">
        <f t="shared" si="242"/>
        <v>#DIV/0!</v>
      </c>
      <c r="Y623" s="32" t="e">
        <f t="shared" si="243"/>
        <v>#DIV/0!</v>
      </c>
      <c r="Z623" s="38" t="e">
        <f t="shared" si="244"/>
        <v>#DIV/0!</v>
      </c>
      <c r="AA623" s="31">
        <f>SUM(L$2:L623)-SUM(AB$2:AB623)</f>
        <v>-114512.97140000056</v>
      </c>
      <c r="AB623" s="44"/>
      <c r="AC623" s="40" t="e">
        <f t="shared" si="245"/>
        <v>#DIV/0!</v>
      </c>
      <c r="AD623" s="40" t="e">
        <f t="shared" si="246"/>
        <v>#DIV/0!</v>
      </c>
    </row>
    <row r="624" spans="1:30" x14ac:dyDescent="0.25">
      <c r="A624" s="403"/>
      <c r="B624" s="287"/>
      <c r="C624" s="22"/>
      <c r="D624" s="147"/>
      <c r="E624" s="22"/>
      <c r="F624" s="147">
        <f t="shared" si="226"/>
        <v>12400</v>
      </c>
      <c r="G624" s="288">
        <f t="shared" si="227"/>
        <v>9.2353202741935938</v>
      </c>
      <c r="H624" s="15">
        <f t="shared" si="228"/>
        <v>114517.97140000056</v>
      </c>
      <c r="I624" s="22">
        <f t="shared" si="229"/>
        <v>-114517.97140000056</v>
      </c>
      <c r="J624" s="289">
        <f t="shared" si="230"/>
        <v>-1</v>
      </c>
      <c r="K624" s="22">
        <f t="shared" si="231"/>
        <v>0</v>
      </c>
      <c r="L624" s="22">
        <f t="shared" si="232"/>
        <v>-5</v>
      </c>
      <c r="M624" s="22">
        <f t="shared" si="233"/>
        <v>5</v>
      </c>
      <c r="N624" s="22">
        <f t="shared" si="234"/>
        <v>0</v>
      </c>
      <c r="O624" s="22"/>
      <c r="P624" s="288">
        <f t="shared" si="235"/>
        <v>-9.2353202741935938</v>
      </c>
      <c r="Q624" s="22">
        <f t="shared" si="236"/>
        <v>-5</v>
      </c>
      <c r="R624" s="290"/>
      <c r="S624" s="290">
        <f t="shared" si="237"/>
        <v>-9254.8320000000731</v>
      </c>
      <c r="T624" s="290" t="e">
        <f t="shared" si="238"/>
        <v>#DIV/0!</v>
      </c>
      <c r="U624" s="290" t="e">
        <f t="shared" si="239"/>
        <v>#DIV/0!</v>
      </c>
      <c r="V624" s="22">
        <f t="shared" si="240"/>
        <v>105263.13940000049</v>
      </c>
      <c r="W624" s="288" t="e">
        <f t="shared" si="241"/>
        <v>#DIV/0!</v>
      </c>
      <c r="X624" s="32" t="e">
        <f t="shared" si="242"/>
        <v>#DIV/0!</v>
      </c>
      <c r="Y624" s="32" t="e">
        <f t="shared" si="243"/>
        <v>#DIV/0!</v>
      </c>
      <c r="Z624" s="38" t="e">
        <f t="shared" si="244"/>
        <v>#DIV/0!</v>
      </c>
      <c r="AA624" s="31">
        <f>SUM(L$2:L624)-SUM(AB$2:AB624)</f>
        <v>-114517.97140000056</v>
      </c>
      <c r="AB624" s="44"/>
      <c r="AC624" s="40" t="e">
        <f t="shared" si="245"/>
        <v>#DIV/0!</v>
      </c>
      <c r="AD624" s="40" t="e">
        <f t="shared" si="246"/>
        <v>#DIV/0!</v>
      </c>
    </row>
    <row r="625" spans="1:30" x14ac:dyDescent="0.25">
      <c r="A625" s="403"/>
      <c r="B625" s="287"/>
      <c r="C625" s="22"/>
      <c r="D625" s="147"/>
      <c r="E625" s="22"/>
      <c r="F625" s="147">
        <f t="shared" si="226"/>
        <v>12400</v>
      </c>
      <c r="G625" s="288">
        <f t="shared" si="227"/>
        <v>9.235723500000045</v>
      </c>
      <c r="H625" s="15">
        <f t="shared" si="228"/>
        <v>114522.97140000056</v>
      </c>
      <c r="I625" s="22">
        <f t="shared" si="229"/>
        <v>-114522.97140000056</v>
      </c>
      <c r="J625" s="289">
        <f t="shared" si="230"/>
        <v>-1</v>
      </c>
      <c r="K625" s="22">
        <f t="shared" si="231"/>
        <v>0</v>
      </c>
      <c r="L625" s="22">
        <f t="shared" si="232"/>
        <v>-5</v>
      </c>
      <c r="M625" s="22">
        <f t="shared" si="233"/>
        <v>5</v>
      </c>
      <c r="N625" s="22">
        <f t="shared" si="234"/>
        <v>0</v>
      </c>
      <c r="O625" s="22"/>
      <c r="P625" s="288">
        <f t="shared" si="235"/>
        <v>-9.235723500000045</v>
      </c>
      <c r="Q625" s="22">
        <f t="shared" si="236"/>
        <v>-5</v>
      </c>
      <c r="R625" s="290"/>
      <c r="S625" s="290">
        <f t="shared" si="237"/>
        <v>-9259.8320000000731</v>
      </c>
      <c r="T625" s="290" t="e">
        <f t="shared" si="238"/>
        <v>#DIV/0!</v>
      </c>
      <c r="U625" s="290" t="e">
        <f t="shared" si="239"/>
        <v>#DIV/0!</v>
      </c>
      <c r="V625" s="22">
        <f t="shared" si="240"/>
        <v>105263.13940000049</v>
      </c>
      <c r="W625" s="288" t="e">
        <f t="shared" si="241"/>
        <v>#DIV/0!</v>
      </c>
      <c r="X625" s="32" t="e">
        <f t="shared" si="242"/>
        <v>#DIV/0!</v>
      </c>
      <c r="Y625" s="32" t="e">
        <f t="shared" si="243"/>
        <v>#DIV/0!</v>
      </c>
      <c r="Z625" s="38" t="e">
        <f t="shared" si="244"/>
        <v>#DIV/0!</v>
      </c>
      <c r="AA625" s="31">
        <f>SUM(L$2:L625)-SUM(AB$2:AB625)</f>
        <v>-114522.97140000056</v>
      </c>
      <c r="AB625" s="44"/>
      <c r="AC625" s="40" t="e">
        <f t="shared" si="245"/>
        <v>#DIV/0!</v>
      </c>
      <c r="AD625" s="40" t="e">
        <f t="shared" si="246"/>
        <v>#DIV/0!</v>
      </c>
    </row>
    <row r="626" spans="1:30" x14ac:dyDescent="0.25">
      <c r="A626" s="403"/>
      <c r="B626" s="287"/>
      <c r="C626" s="22"/>
      <c r="D626" s="147"/>
      <c r="E626" s="22"/>
      <c r="F626" s="147">
        <f t="shared" si="226"/>
        <v>12400</v>
      </c>
      <c r="G626" s="288">
        <f t="shared" si="227"/>
        <v>9.2361267258064963</v>
      </c>
      <c r="H626" s="15">
        <f t="shared" si="228"/>
        <v>114527.97140000056</v>
      </c>
      <c r="I626" s="22">
        <f t="shared" si="229"/>
        <v>-114527.97140000056</v>
      </c>
      <c r="J626" s="289">
        <f t="shared" si="230"/>
        <v>-1</v>
      </c>
      <c r="K626" s="22">
        <f t="shared" si="231"/>
        <v>0</v>
      </c>
      <c r="L626" s="22">
        <f t="shared" si="232"/>
        <v>-5</v>
      </c>
      <c r="M626" s="22">
        <f t="shared" si="233"/>
        <v>5</v>
      </c>
      <c r="N626" s="22">
        <f t="shared" si="234"/>
        <v>0</v>
      </c>
      <c r="O626" s="22"/>
      <c r="P626" s="288">
        <f t="shared" si="235"/>
        <v>-9.2361267258064963</v>
      </c>
      <c r="Q626" s="22">
        <f t="shared" si="236"/>
        <v>-5</v>
      </c>
      <c r="R626" s="290"/>
      <c r="S626" s="290">
        <f t="shared" si="237"/>
        <v>-9264.8320000000731</v>
      </c>
      <c r="T626" s="290" t="e">
        <f t="shared" si="238"/>
        <v>#DIV/0!</v>
      </c>
      <c r="U626" s="290" t="e">
        <f t="shared" si="239"/>
        <v>#DIV/0!</v>
      </c>
      <c r="V626" s="22">
        <f t="shared" si="240"/>
        <v>105263.13940000049</v>
      </c>
      <c r="W626" s="288" t="e">
        <f t="shared" si="241"/>
        <v>#DIV/0!</v>
      </c>
      <c r="X626" s="32" t="e">
        <f t="shared" si="242"/>
        <v>#DIV/0!</v>
      </c>
      <c r="Y626" s="32" t="e">
        <f t="shared" si="243"/>
        <v>#DIV/0!</v>
      </c>
      <c r="Z626" s="38" t="e">
        <f t="shared" si="244"/>
        <v>#DIV/0!</v>
      </c>
      <c r="AA626" s="31">
        <f>SUM(L$2:L626)-SUM(AB$2:AB626)</f>
        <v>-114527.97140000056</v>
      </c>
      <c r="AB626" s="44"/>
      <c r="AC626" s="40" t="e">
        <f t="shared" si="245"/>
        <v>#DIV/0!</v>
      </c>
      <c r="AD626" s="40" t="e">
        <f t="shared" si="246"/>
        <v>#DIV/0!</v>
      </c>
    </row>
    <row r="627" spans="1:30" x14ac:dyDescent="0.25">
      <c r="A627" s="403"/>
      <c r="B627" s="287"/>
      <c r="C627" s="22"/>
      <c r="D627" s="147"/>
      <c r="E627" s="22"/>
      <c r="F627" s="147">
        <f t="shared" si="226"/>
        <v>12400</v>
      </c>
      <c r="G627" s="288">
        <f t="shared" si="227"/>
        <v>9.2365299516129493</v>
      </c>
      <c r="H627" s="15">
        <f t="shared" si="228"/>
        <v>114532.97140000056</v>
      </c>
      <c r="I627" s="22">
        <f t="shared" si="229"/>
        <v>-114532.97140000056</v>
      </c>
      <c r="J627" s="289">
        <f t="shared" si="230"/>
        <v>-1</v>
      </c>
      <c r="K627" s="22">
        <f t="shared" si="231"/>
        <v>0</v>
      </c>
      <c r="L627" s="22">
        <f t="shared" si="232"/>
        <v>-5</v>
      </c>
      <c r="M627" s="22">
        <f t="shared" si="233"/>
        <v>5</v>
      </c>
      <c r="N627" s="22">
        <f t="shared" si="234"/>
        <v>0</v>
      </c>
      <c r="O627" s="22"/>
      <c r="P627" s="288">
        <f t="shared" si="235"/>
        <v>-9.2365299516129493</v>
      </c>
      <c r="Q627" s="22">
        <f t="shared" si="236"/>
        <v>-5</v>
      </c>
      <c r="R627" s="290"/>
      <c r="S627" s="290">
        <f t="shared" si="237"/>
        <v>-9269.8320000000731</v>
      </c>
      <c r="T627" s="290" t="e">
        <f t="shared" si="238"/>
        <v>#DIV/0!</v>
      </c>
      <c r="U627" s="290" t="e">
        <f t="shared" si="239"/>
        <v>#DIV/0!</v>
      </c>
      <c r="V627" s="22">
        <f t="shared" si="240"/>
        <v>105263.13940000049</v>
      </c>
      <c r="W627" s="288" t="e">
        <f t="shared" si="241"/>
        <v>#DIV/0!</v>
      </c>
      <c r="X627" s="32" t="e">
        <f t="shared" si="242"/>
        <v>#DIV/0!</v>
      </c>
      <c r="Y627" s="32" t="e">
        <f t="shared" si="243"/>
        <v>#DIV/0!</v>
      </c>
      <c r="Z627" s="38" t="e">
        <f t="shared" si="244"/>
        <v>#DIV/0!</v>
      </c>
      <c r="AA627" s="31">
        <f>SUM(L$2:L627)-SUM(AB$2:AB627)</f>
        <v>-114532.97140000056</v>
      </c>
      <c r="AB627" s="44"/>
      <c r="AC627" s="40" t="e">
        <f t="shared" si="245"/>
        <v>#DIV/0!</v>
      </c>
      <c r="AD627" s="40" t="e">
        <f t="shared" si="246"/>
        <v>#DIV/0!</v>
      </c>
    </row>
    <row r="628" spans="1:30" x14ac:dyDescent="0.25">
      <c r="A628" s="403"/>
      <c r="B628" s="287"/>
      <c r="C628" s="22"/>
      <c r="D628" s="147"/>
      <c r="E628" s="22"/>
      <c r="F628" s="147">
        <f t="shared" si="226"/>
        <v>12400</v>
      </c>
      <c r="G628" s="288">
        <f t="shared" si="227"/>
        <v>9.2369331774194006</v>
      </c>
      <c r="H628" s="15">
        <f t="shared" si="228"/>
        <v>114537.97140000056</v>
      </c>
      <c r="I628" s="22">
        <f t="shared" si="229"/>
        <v>-114537.97140000056</v>
      </c>
      <c r="J628" s="289">
        <f t="shared" si="230"/>
        <v>-1</v>
      </c>
      <c r="K628" s="22">
        <f t="shared" si="231"/>
        <v>0</v>
      </c>
      <c r="L628" s="22">
        <f t="shared" si="232"/>
        <v>-5</v>
      </c>
      <c r="M628" s="22">
        <f t="shared" si="233"/>
        <v>5</v>
      </c>
      <c r="N628" s="22">
        <f t="shared" si="234"/>
        <v>0</v>
      </c>
      <c r="O628" s="22"/>
      <c r="P628" s="288">
        <f t="shared" si="235"/>
        <v>-9.2369331774194006</v>
      </c>
      <c r="Q628" s="22">
        <f t="shared" si="236"/>
        <v>-5</v>
      </c>
      <c r="R628" s="290"/>
      <c r="S628" s="290">
        <f t="shared" si="237"/>
        <v>-9274.8320000000731</v>
      </c>
      <c r="T628" s="290" t="e">
        <f t="shared" si="238"/>
        <v>#DIV/0!</v>
      </c>
      <c r="U628" s="290" t="e">
        <f t="shared" si="239"/>
        <v>#DIV/0!</v>
      </c>
      <c r="V628" s="22">
        <f t="shared" si="240"/>
        <v>105263.13940000049</v>
      </c>
      <c r="W628" s="288" t="e">
        <f t="shared" si="241"/>
        <v>#DIV/0!</v>
      </c>
      <c r="X628" s="32" t="e">
        <f t="shared" si="242"/>
        <v>#DIV/0!</v>
      </c>
      <c r="Y628" s="32" t="e">
        <f t="shared" si="243"/>
        <v>#DIV/0!</v>
      </c>
      <c r="Z628" s="38" t="e">
        <f t="shared" si="244"/>
        <v>#DIV/0!</v>
      </c>
      <c r="AA628" s="31">
        <f>SUM(L$2:L628)-SUM(AB$2:AB628)</f>
        <v>-114537.97140000056</v>
      </c>
      <c r="AB628" s="44"/>
      <c r="AC628" s="40" t="e">
        <f t="shared" si="245"/>
        <v>#DIV/0!</v>
      </c>
      <c r="AD628" s="40" t="e">
        <f t="shared" si="246"/>
        <v>#DIV/0!</v>
      </c>
    </row>
    <row r="629" spans="1:30" x14ac:dyDescent="0.25">
      <c r="A629" s="403"/>
      <c r="B629" s="287"/>
      <c r="C629" s="22"/>
      <c r="D629" s="147"/>
      <c r="E629" s="22"/>
      <c r="F629" s="147">
        <f t="shared" si="226"/>
        <v>12400</v>
      </c>
      <c r="G629" s="288">
        <f t="shared" si="227"/>
        <v>9.2373364032258518</v>
      </c>
      <c r="H629" s="15">
        <f t="shared" si="228"/>
        <v>114542.97140000056</v>
      </c>
      <c r="I629" s="22">
        <f t="shared" si="229"/>
        <v>-114542.97140000056</v>
      </c>
      <c r="J629" s="289">
        <f t="shared" si="230"/>
        <v>-1</v>
      </c>
      <c r="K629" s="22">
        <f t="shared" si="231"/>
        <v>0</v>
      </c>
      <c r="L629" s="22">
        <f t="shared" si="232"/>
        <v>-5</v>
      </c>
      <c r="M629" s="22">
        <f t="shared" si="233"/>
        <v>5</v>
      </c>
      <c r="N629" s="22">
        <f t="shared" si="234"/>
        <v>0</v>
      </c>
      <c r="O629" s="22"/>
      <c r="P629" s="288">
        <f t="shared" si="235"/>
        <v>-9.2373364032258518</v>
      </c>
      <c r="Q629" s="22">
        <f t="shared" si="236"/>
        <v>-5</v>
      </c>
      <c r="R629" s="290"/>
      <c r="S629" s="290">
        <f t="shared" si="237"/>
        <v>-9279.8320000000731</v>
      </c>
      <c r="T629" s="290" t="e">
        <f t="shared" si="238"/>
        <v>#DIV/0!</v>
      </c>
      <c r="U629" s="290" t="e">
        <f t="shared" si="239"/>
        <v>#DIV/0!</v>
      </c>
      <c r="V629" s="22">
        <f t="shared" si="240"/>
        <v>105263.13940000049</v>
      </c>
      <c r="W629" s="288" t="e">
        <f t="shared" si="241"/>
        <v>#DIV/0!</v>
      </c>
      <c r="X629" s="32" t="e">
        <f t="shared" si="242"/>
        <v>#DIV/0!</v>
      </c>
      <c r="Y629" s="32" t="e">
        <f t="shared" si="243"/>
        <v>#DIV/0!</v>
      </c>
      <c r="Z629" s="38" t="e">
        <f t="shared" si="244"/>
        <v>#DIV/0!</v>
      </c>
      <c r="AA629" s="31">
        <f>SUM(L$2:L629)-SUM(AB$2:AB629)</f>
        <v>-114542.97140000056</v>
      </c>
      <c r="AB629" s="44"/>
      <c r="AC629" s="40" t="e">
        <f t="shared" si="245"/>
        <v>#DIV/0!</v>
      </c>
      <c r="AD629" s="40" t="e">
        <f t="shared" si="246"/>
        <v>#DIV/0!</v>
      </c>
    </row>
    <row r="630" spans="1:30" x14ac:dyDescent="0.25">
      <c r="A630" s="403"/>
      <c r="B630" s="287"/>
      <c r="C630" s="22"/>
      <c r="D630" s="147"/>
      <c r="E630" s="22"/>
      <c r="F630" s="147">
        <f t="shared" si="226"/>
        <v>12400</v>
      </c>
      <c r="G630" s="288">
        <f t="shared" si="227"/>
        <v>9.2377396290323031</v>
      </c>
      <c r="H630" s="15">
        <f t="shared" si="228"/>
        <v>114547.97140000056</v>
      </c>
      <c r="I630" s="22">
        <f t="shared" si="229"/>
        <v>-114547.97140000056</v>
      </c>
      <c r="J630" s="289">
        <f t="shared" si="230"/>
        <v>-1</v>
      </c>
      <c r="K630" s="22">
        <f t="shared" si="231"/>
        <v>0</v>
      </c>
      <c r="L630" s="22">
        <f t="shared" si="232"/>
        <v>-5</v>
      </c>
      <c r="M630" s="22">
        <f t="shared" si="233"/>
        <v>5</v>
      </c>
      <c r="N630" s="22">
        <f t="shared" si="234"/>
        <v>0</v>
      </c>
      <c r="O630" s="22"/>
      <c r="P630" s="288">
        <f t="shared" si="235"/>
        <v>-9.2377396290323031</v>
      </c>
      <c r="Q630" s="22">
        <f t="shared" si="236"/>
        <v>-5</v>
      </c>
      <c r="R630" s="290"/>
      <c r="S630" s="290">
        <f t="shared" si="237"/>
        <v>-9284.8320000000731</v>
      </c>
      <c r="T630" s="290" t="e">
        <f t="shared" si="238"/>
        <v>#DIV/0!</v>
      </c>
      <c r="U630" s="290" t="e">
        <f t="shared" si="239"/>
        <v>#DIV/0!</v>
      </c>
      <c r="V630" s="22">
        <f t="shared" si="240"/>
        <v>105263.13940000049</v>
      </c>
      <c r="W630" s="288" t="e">
        <f t="shared" si="241"/>
        <v>#DIV/0!</v>
      </c>
      <c r="X630" s="32" t="e">
        <f t="shared" si="242"/>
        <v>#DIV/0!</v>
      </c>
      <c r="Y630" s="32" t="e">
        <f t="shared" si="243"/>
        <v>#DIV/0!</v>
      </c>
      <c r="Z630" s="38" t="e">
        <f t="shared" si="244"/>
        <v>#DIV/0!</v>
      </c>
      <c r="AA630" s="31">
        <f>SUM(L$2:L630)-SUM(AB$2:AB630)</f>
        <v>-114547.97140000056</v>
      </c>
      <c r="AB630" s="44"/>
      <c r="AC630" s="40" t="e">
        <f t="shared" si="245"/>
        <v>#DIV/0!</v>
      </c>
      <c r="AD630" s="40" t="e">
        <f t="shared" si="246"/>
        <v>#DIV/0!</v>
      </c>
    </row>
    <row r="631" spans="1:30" x14ac:dyDescent="0.25">
      <c r="A631" s="403"/>
      <c r="B631" s="287"/>
      <c r="C631" s="22"/>
      <c r="D631" s="147"/>
      <c r="E631" s="22"/>
      <c r="F631" s="147">
        <f t="shared" si="226"/>
        <v>12400</v>
      </c>
      <c r="G631" s="288">
        <f t="shared" si="227"/>
        <v>9.2381428548387543</v>
      </c>
      <c r="H631" s="15">
        <f t="shared" si="228"/>
        <v>114552.97140000056</v>
      </c>
      <c r="I631" s="22">
        <f t="shared" si="229"/>
        <v>-114552.97140000056</v>
      </c>
      <c r="J631" s="289">
        <f t="shared" si="230"/>
        <v>-1</v>
      </c>
      <c r="K631" s="22">
        <f t="shared" si="231"/>
        <v>0</v>
      </c>
      <c r="L631" s="22">
        <f t="shared" si="232"/>
        <v>-5</v>
      </c>
      <c r="M631" s="22">
        <f t="shared" si="233"/>
        <v>5</v>
      </c>
      <c r="N631" s="22">
        <f t="shared" si="234"/>
        <v>0</v>
      </c>
      <c r="O631" s="22"/>
      <c r="P631" s="288">
        <f t="shared" si="235"/>
        <v>-9.2381428548387543</v>
      </c>
      <c r="Q631" s="22">
        <f t="shared" si="236"/>
        <v>-5</v>
      </c>
      <c r="R631" s="290"/>
      <c r="S631" s="290">
        <f t="shared" si="237"/>
        <v>-9289.8320000000731</v>
      </c>
      <c r="T631" s="290" t="e">
        <f t="shared" si="238"/>
        <v>#DIV/0!</v>
      </c>
      <c r="U631" s="290" t="e">
        <f t="shared" si="239"/>
        <v>#DIV/0!</v>
      </c>
      <c r="V631" s="22">
        <f t="shared" si="240"/>
        <v>105263.13940000049</v>
      </c>
      <c r="W631" s="288" t="e">
        <f t="shared" si="241"/>
        <v>#DIV/0!</v>
      </c>
      <c r="X631" s="32" t="e">
        <f t="shared" si="242"/>
        <v>#DIV/0!</v>
      </c>
      <c r="Y631" s="32" t="e">
        <f t="shared" si="243"/>
        <v>#DIV/0!</v>
      </c>
      <c r="Z631" s="38" t="e">
        <f t="shared" si="244"/>
        <v>#DIV/0!</v>
      </c>
      <c r="AA631" s="31">
        <f>SUM(L$2:L631)-SUM(AB$2:AB631)</f>
        <v>-114552.97140000056</v>
      </c>
      <c r="AB631" s="44"/>
      <c r="AC631" s="40" t="e">
        <f t="shared" si="245"/>
        <v>#DIV/0!</v>
      </c>
      <c r="AD631" s="40" t="e">
        <f t="shared" si="246"/>
        <v>#DIV/0!</v>
      </c>
    </row>
    <row r="632" spans="1:30" x14ac:dyDescent="0.25">
      <c r="A632" s="403"/>
      <c r="B632" s="287"/>
      <c r="C632" s="22"/>
      <c r="D632" s="147"/>
      <c r="E632" s="22"/>
      <c r="F632" s="147">
        <f t="shared" si="226"/>
        <v>12400</v>
      </c>
      <c r="G632" s="288">
        <f t="shared" si="227"/>
        <v>9.2385460806452073</v>
      </c>
      <c r="H632" s="15">
        <f t="shared" si="228"/>
        <v>114557.97140000056</v>
      </c>
      <c r="I632" s="22">
        <f t="shared" si="229"/>
        <v>-114557.97140000056</v>
      </c>
      <c r="J632" s="289">
        <f t="shared" si="230"/>
        <v>-1</v>
      </c>
      <c r="K632" s="22">
        <f t="shared" si="231"/>
        <v>0</v>
      </c>
      <c r="L632" s="22">
        <f t="shared" si="232"/>
        <v>-5</v>
      </c>
      <c r="M632" s="22">
        <f t="shared" si="233"/>
        <v>5</v>
      </c>
      <c r="N632" s="22">
        <f t="shared" si="234"/>
        <v>0</v>
      </c>
      <c r="O632" s="22"/>
      <c r="P632" s="288">
        <f t="shared" si="235"/>
        <v>-9.2385460806452073</v>
      </c>
      <c r="Q632" s="22">
        <f t="shared" si="236"/>
        <v>-5</v>
      </c>
      <c r="R632" s="290"/>
      <c r="S632" s="290">
        <f t="shared" si="237"/>
        <v>-9294.8320000000731</v>
      </c>
      <c r="T632" s="290" t="e">
        <f t="shared" si="238"/>
        <v>#DIV/0!</v>
      </c>
      <c r="U632" s="290" t="e">
        <f t="shared" si="239"/>
        <v>#DIV/0!</v>
      </c>
      <c r="V632" s="22">
        <f t="shared" si="240"/>
        <v>105263.13940000049</v>
      </c>
      <c r="W632" s="288" t="e">
        <f t="shared" si="241"/>
        <v>#DIV/0!</v>
      </c>
      <c r="X632" s="32" t="e">
        <f t="shared" si="242"/>
        <v>#DIV/0!</v>
      </c>
      <c r="Y632" s="32" t="e">
        <f t="shared" si="243"/>
        <v>#DIV/0!</v>
      </c>
      <c r="Z632" s="38" t="e">
        <f t="shared" si="244"/>
        <v>#DIV/0!</v>
      </c>
      <c r="AA632" s="31">
        <f>SUM(L$2:L632)-SUM(AB$2:AB632)</f>
        <v>-114557.97140000056</v>
      </c>
      <c r="AB632" s="44"/>
      <c r="AC632" s="40" t="e">
        <f t="shared" si="245"/>
        <v>#DIV/0!</v>
      </c>
      <c r="AD632" s="40" t="e">
        <f t="shared" si="246"/>
        <v>#DIV/0!</v>
      </c>
    </row>
    <row r="633" spans="1:30" x14ac:dyDescent="0.25">
      <c r="A633" s="403"/>
      <c r="B633" s="287"/>
      <c r="C633" s="22"/>
      <c r="D633" s="147"/>
      <c r="E633" s="22"/>
      <c r="F633" s="147">
        <f t="shared" si="226"/>
        <v>12400</v>
      </c>
      <c r="G633" s="288">
        <f t="shared" si="227"/>
        <v>9.2389493064516586</v>
      </c>
      <c r="H633" s="15">
        <f t="shared" si="228"/>
        <v>114562.97140000056</v>
      </c>
      <c r="I633" s="22">
        <f t="shared" si="229"/>
        <v>-114562.97140000056</v>
      </c>
      <c r="J633" s="289">
        <f t="shared" si="230"/>
        <v>-1</v>
      </c>
      <c r="K633" s="22">
        <f t="shared" si="231"/>
        <v>0</v>
      </c>
      <c r="L633" s="22">
        <f t="shared" si="232"/>
        <v>-5</v>
      </c>
      <c r="M633" s="22">
        <f t="shared" si="233"/>
        <v>5</v>
      </c>
      <c r="N633" s="22">
        <f t="shared" si="234"/>
        <v>0</v>
      </c>
      <c r="O633" s="22"/>
      <c r="P633" s="288">
        <f t="shared" si="235"/>
        <v>-9.2389493064516586</v>
      </c>
      <c r="Q633" s="22">
        <f t="shared" si="236"/>
        <v>-5</v>
      </c>
      <c r="R633" s="290"/>
      <c r="S633" s="290">
        <f t="shared" si="237"/>
        <v>-9299.8320000000731</v>
      </c>
      <c r="T633" s="290" t="e">
        <f t="shared" si="238"/>
        <v>#DIV/0!</v>
      </c>
      <c r="U633" s="290" t="e">
        <f t="shared" si="239"/>
        <v>#DIV/0!</v>
      </c>
      <c r="V633" s="22">
        <f t="shared" si="240"/>
        <v>105263.13940000049</v>
      </c>
      <c r="W633" s="288" t="e">
        <f t="shared" si="241"/>
        <v>#DIV/0!</v>
      </c>
      <c r="X633" s="32" t="e">
        <f t="shared" si="242"/>
        <v>#DIV/0!</v>
      </c>
      <c r="Y633" s="32" t="e">
        <f t="shared" si="243"/>
        <v>#DIV/0!</v>
      </c>
      <c r="Z633" s="38" t="e">
        <f t="shared" si="244"/>
        <v>#DIV/0!</v>
      </c>
      <c r="AA633" s="31">
        <f>SUM(L$2:L633)-SUM(AB$2:AB633)</f>
        <v>-114562.97140000056</v>
      </c>
      <c r="AB633" s="44"/>
      <c r="AC633" s="40" t="e">
        <f t="shared" si="245"/>
        <v>#DIV/0!</v>
      </c>
      <c r="AD633" s="40" t="e">
        <f t="shared" si="246"/>
        <v>#DIV/0!</v>
      </c>
    </row>
    <row r="634" spans="1:30" x14ac:dyDescent="0.25">
      <c r="A634" s="403"/>
      <c r="B634" s="287"/>
      <c r="C634" s="22"/>
      <c r="D634" s="147"/>
      <c r="E634" s="22"/>
      <c r="F634" s="147">
        <f t="shared" si="226"/>
        <v>12400</v>
      </c>
      <c r="G634" s="288">
        <f t="shared" si="227"/>
        <v>9.2393525322581098</v>
      </c>
      <c r="H634" s="15">
        <f t="shared" si="228"/>
        <v>114567.97140000056</v>
      </c>
      <c r="I634" s="22">
        <f t="shared" si="229"/>
        <v>-114567.97140000056</v>
      </c>
      <c r="J634" s="289">
        <f t="shared" si="230"/>
        <v>-1</v>
      </c>
      <c r="K634" s="22">
        <f t="shared" si="231"/>
        <v>0</v>
      </c>
      <c r="L634" s="22">
        <f t="shared" si="232"/>
        <v>-5</v>
      </c>
      <c r="M634" s="22">
        <f t="shared" si="233"/>
        <v>5</v>
      </c>
      <c r="N634" s="22">
        <f t="shared" si="234"/>
        <v>0</v>
      </c>
      <c r="O634" s="22"/>
      <c r="P634" s="288">
        <f t="shared" si="235"/>
        <v>-9.2393525322581098</v>
      </c>
      <c r="Q634" s="22">
        <f t="shared" si="236"/>
        <v>-5</v>
      </c>
      <c r="R634" s="290"/>
      <c r="S634" s="290">
        <f t="shared" si="237"/>
        <v>-9304.8320000000731</v>
      </c>
      <c r="T634" s="290" t="e">
        <f t="shared" si="238"/>
        <v>#DIV/0!</v>
      </c>
      <c r="U634" s="290" t="e">
        <f t="shared" si="239"/>
        <v>#DIV/0!</v>
      </c>
      <c r="V634" s="22">
        <f t="shared" si="240"/>
        <v>105263.13940000049</v>
      </c>
      <c r="W634" s="288" t="e">
        <f t="shared" si="241"/>
        <v>#DIV/0!</v>
      </c>
      <c r="X634" s="32" t="e">
        <f t="shared" si="242"/>
        <v>#DIV/0!</v>
      </c>
      <c r="Y634" s="32" t="e">
        <f t="shared" si="243"/>
        <v>#DIV/0!</v>
      </c>
      <c r="Z634" s="38" t="e">
        <f t="shared" si="244"/>
        <v>#DIV/0!</v>
      </c>
      <c r="AA634" s="31">
        <f>SUM(L$2:L634)-SUM(AB$2:AB634)</f>
        <v>-114567.97140000056</v>
      </c>
      <c r="AB634" s="44"/>
      <c r="AC634" s="40" t="e">
        <f t="shared" si="245"/>
        <v>#DIV/0!</v>
      </c>
      <c r="AD634" s="40" t="e">
        <f t="shared" si="246"/>
        <v>#DIV/0!</v>
      </c>
    </row>
    <row r="635" spans="1:30" x14ac:dyDescent="0.25">
      <c r="A635" s="403"/>
      <c r="B635" s="287"/>
      <c r="C635" s="22"/>
      <c r="D635" s="147"/>
      <c r="E635" s="22"/>
      <c r="F635" s="147">
        <f t="shared" si="226"/>
        <v>12400</v>
      </c>
      <c r="G635" s="288">
        <f t="shared" si="227"/>
        <v>9.2397557580645611</v>
      </c>
      <c r="H635" s="15">
        <f t="shared" si="228"/>
        <v>114572.97140000056</v>
      </c>
      <c r="I635" s="22">
        <f t="shared" si="229"/>
        <v>-114572.97140000056</v>
      </c>
      <c r="J635" s="289">
        <f t="shared" si="230"/>
        <v>-1</v>
      </c>
      <c r="K635" s="22">
        <f t="shared" si="231"/>
        <v>0</v>
      </c>
      <c r="L635" s="22">
        <f t="shared" si="232"/>
        <v>-5</v>
      </c>
      <c r="M635" s="22">
        <f t="shared" si="233"/>
        <v>5</v>
      </c>
      <c r="N635" s="22">
        <f t="shared" si="234"/>
        <v>0</v>
      </c>
      <c r="O635" s="22"/>
      <c r="P635" s="288">
        <f t="shared" si="235"/>
        <v>-9.2397557580645611</v>
      </c>
      <c r="Q635" s="22">
        <f t="shared" si="236"/>
        <v>-5</v>
      </c>
      <c r="R635" s="290"/>
      <c r="S635" s="290">
        <f t="shared" si="237"/>
        <v>-9309.8320000000731</v>
      </c>
      <c r="T635" s="290" t="e">
        <f t="shared" si="238"/>
        <v>#DIV/0!</v>
      </c>
      <c r="U635" s="290" t="e">
        <f t="shared" si="239"/>
        <v>#DIV/0!</v>
      </c>
      <c r="V635" s="22">
        <f t="shared" si="240"/>
        <v>105263.13940000049</v>
      </c>
      <c r="W635" s="288" t="e">
        <f t="shared" si="241"/>
        <v>#DIV/0!</v>
      </c>
      <c r="X635" s="32" t="e">
        <f t="shared" si="242"/>
        <v>#DIV/0!</v>
      </c>
      <c r="Y635" s="32" t="e">
        <f t="shared" si="243"/>
        <v>#DIV/0!</v>
      </c>
      <c r="Z635" s="38" t="e">
        <f t="shared" si="244"/>
        <v>#DIV/0!</v>
      </c>
      <c r="AA635" s="31">
        <f>SUM(L$2:L635)-SUM(AB$2:AB635)</f>
        <v>-114572.97140000056</v>
      </c>
      <c r="AB635" s="44"/>
      <c r="AC635" s="40" t="e">
        <f t="shared" si="245"/>
        <v>#DIV/0!</v>
      </c>
      <c r="AD635" s="40" t="e">
        <f t="shared" si="246"/>
        <v>#DIV/0!</v>
      </c>
    </row>
    <row r="636" spans="1:30" x14ac:dyDescent="0.25">
      <c r="A636" s="403"/>
      <c r="B636" s="287"/>
      <c r="C636" s="22"/>
      <c r="D636" s="147"/>
      <c r="E636" s="22"/>
      <c r="F636" s="147">
        <f t="shared" si="226"/>
        <v>12400</v>
      </c>
      <c r="G636" s="288">
        <f t="shared" si="227"/>
        <v>9.2401589838710123</v>
      </c>
      <c r="H636" s="15">
        <f t="shared" si="228"/>
        <v>114577.97140000056</v>
      </c>
      <c r="I636" s="22">
        <f t="shared" si="229"/>
        <v>-114577.97140000056</v>
      </c>
      <c r="J636" s="289">
        <f t="shared" si="230"/>
        <v>-1</v>
      </c>
      <c r="K636" s="22">
        <f t="shared" si="231"/>
        <v>0</v>
      </c>
      <c r="L636" s="22">
        <f t="shared" si="232"/>
        <v>-5</v>
      </c>
      <c r="M636" s="22">
        <f t="shared" si="233"/>
        <v>5</v>
      </c>
      <c r="N636" s="22">
        <f t="shared" si="234"/>
        <v>0</v>
      </c>
      <c r="O636" s="22"/>
      <c r="P636" s="288">
        <f t="shared" si="235"/>
        <v>-9.2401589838710123</v>
      </c>
      <c r="Q636" s="22">
        <f t="shared" si="236"/>
        <v>-5</v>
      </c>
      <c r="R636" s="290"/>
      <c r="S636" s="290">
        <f t="shared" si="237"/>
        <v>-9314.8320000000731</v>
      </c>
      <c r="T636" s="290" t="e">
        <f t="shared" si="238"/>
        <v>#DIV/0!</v>
      </c>
      <c r="U636" s="290" t="e">
        <f t="shared" si="239"/>
        <v>#DIV/0!</v>
      </c>
      <c r="V636" s="22">
        <f t="shared" si="240"/>
        <v>105263.13940000049</v>
      </c>
      <c r="W636" s="288" t="e">
        <f t="shared" si="241"/>
        <v>#DIV/0!</v>
      </c>
      <c r="X636" s="32" t="e">
        <f t="shared" si="242"/>
        <v>#DIV/0!</v>
      </c>
      <c r="Y636" s="32" t="e">
        <f t="shared" si="243"/>
        <v>#DIV/0!</v>
      </c>
      <c r="Z636" s="38" t="e">
        <f t="shared" si="244"/>
        <v>#DIV/0!</v>
      </c>
      <c r="AA636" s="31">
        <f>SUM(L$2:L636)-SUM(AB$2:AB636)</f>
        <v>-114577.97140000056</v>
      </c>
      <c r="AB636" s="44"/>
      <c r="AC636" s="40" t="e">
        <f t="shared" si="245"/>
        <v>#DIV/0!</v>
      </c>
      <c r="AD636" s="40" t="e">
        <f t="shared" si="246"/>
        <v>#DIV/0!</v>
      </c>
    </row>
    <row r="637" spans="1:30" x14ac:dyDescent="0.25">
      <c r="A637" s="403"/>
      <c r="B637" s="287"/>
      <c r="C637" s="22"/>
      <c r="D637" s="147"/>
      <c r="E637" s="22"/>
      <c r="F637" s="147">
        <f t="shared" si="226"/>
        <v>12400</v>
      </c>
      <c r="G637" s="288">
        <f t="shared" si="227"/>
        <v>9.2405622096774653</v>
      </c>
      <c r="H637" s="15">
        <f t="shared" si="228"/>
        <v>114582.97140000056</v>
      </c>
      <c r="I637" s="22">
        <f t="shared" si="229"/>
        <v>-114582.97140000056</v>
      </c>
      <c r="J637" s="289">
        <f t="shared" si="230"/>
        <v>-1</v>
      </c>
      <c r="K637" s="22">
        <f t="shared" si="231"/>
        <v>0</v>
      </c>
      <c r="L637" s="22">
        <f t="shared" si="232"/>
        <v>-5</v>
      </c>
      <c r="M637" s="22">
        <f t="shared" si="233"/>
        <v>5</v>
      </c>
      <c r="N637" s="22">
        <f t="shared" si="234"/>
        <v>0</v>
      </c>
      <c r="O637" s="22"/>
      <c r="P637" s="288">
        <f t="shared" si="235"/>
        <v>-9.2405622096774653</v>
      </c>
      <c r="Q637" s="22">
        <f t="shared" si="236"/>
        <v>-5</v>
      </c>
      <c r="R637" s="290"/>
      <c r="S637" s="290">
        <f t="shared" si="237"/>
        <v>-9319.8320000000731</v>
      </c>
      <c r="T637" s="290" t="e">
        <f t="shared" si="238"/>
        <v>#DIV/0!</v>
      </c>
      <c r="U637" s="290" t="e">
        <f t="shared" si="239"/>
        <v>#DIV/0!</v>
      </c>
      <c r="V637" s="22">
        <f t="shared" si="240"/>
        <v>105263.13940000049</v>
      </c>
      <c r="W637" s="288" t="e">
        <f t="shared" si="241"/>
        <v>#DIV/0!</v>
      </c>
      <c r="X637" s="32" t="e">
        <f t="shared" si="242"/>
        <v>#DIV/0!</v>
      </c>
      <c r="Y637" s="32" t="e">
        <f t="shared" si="243"/>
        <v>#DIV/0!</v>
      </c>
      <c r="Z637" s="38" t="e">
        <f t="shared" si="244"/>
        <v>#DIV/0!</v>
      </c>
      <c r="AA637" s="31">
        <f>SUM(L$2:L637)-SUM(AB$2:AB637)</f>
        <v>-114582.97140000056</v>
      </c>
      <c r="AB637" s="44"/>
      <c r="AC637" s="40" t="e">
        <f t="shared" si="245"/>
        <v>#DIV/0!</v>
      </c>
      <c r="AD637" s="40" t="e">
        <f t="shared" si="246"/>
        <v>#DIV/0!</v>
      </c>
    </row>
    <row r="638" spans="1:30" x14ac:dyDescent="0.25">
      <c r="A638" s="403"/>
      <c r="B638" s="287"/>
      <c r="C638" s="22"/>
      <c r="D638" s="147"/>
      <c r="E638" s="22"/>
      <c r="F638" s="147">
        <f t="shared" si="226"/>
        <v>12400</v>
      </c>
      <c r="G638" s="288">
        <f t="shared" si="227"/>
        <v>9.2409654354839166</v>
      </c>
      <c r="H638" s="15">
        <f t="shared" si="228"/>
        <v>114587.97140000056</v>
      </c>
      <c r="I638" s="22">
        <f t="shared" si="229"/>
        <v>-114587.97140000056</v>
      </c>
      <c r="J638" s="289">
        <f t="shared" si="230"/>
        <v>-1</v>
      </c>
      <c r="K638" s="22">
        <f t="shared" si="231"/>
        <v>0</v>
      </c>
      <c r="L638" s="22">
        <f t="shared" si="232"/>
        <v>-5</v>
      </c>
      <c r="M638" s="22">
        <f t="shared" si="233"/>
        <v>5</v>
      </c>
      <c r="N638" s="22">
        <f t="shared" si="234"/>
        <v>0</v>
      </c>
      <c r="O638" s="22"/>
      <c r="P638" s="288">
        <f t="shared" si="235"/>
        <v>-9.2409654354839166</v>
      </c>
      <c r="Q638" s="22">
        <f t="shared" si="236"/>
        <v>-5</v>
      </c>
      <c r="R638" s="290"/>
      <c r="S638" s="290">
        <f t="shared" si="237"/>
        <v>-9324.8320000000731</v>
      </c>
      <c r="T638" s="290" t="e">
        <f t="shared" si="238"/>
        <v>#DIV/0!</v>
      </c>
      <c r="U638" s="290" t="e">
        <f t="shared" si="239"/>
        <v>#DIV/0!</v>
      </c>
      <c r="V638" s="22">
        <f t="shared" si="240"/>
        <v>105263.13940000049</v>
      </c>
      <c r="W638" s="288" t="e">
        <f t="shared" si="241"/>
        <v>#DIV/0!</v>
      </c>
      <c r="X638" s="32" t="e">
        <f t="shared" si="242"/>
        <v>#DIV/0!</v>
      </c>
      <c r="Y638" s="32" t="e">
        <f t="shared" si="243"/>
        <v>#DIV/0!</v>
      </c>
      <c r="Z638" s="38" t="e">
        <f t="shared" si="244"/>
        <v>#DIV/0!</v>
      </c>
      <c r="AA638" s="31">
        <f>SUM(L$2:L638)-SUM(AB$2:AB638)</f>
        <v>-114587.97140000056</v>
      </c>
      <c r="AB638" s="44"/>
      <c r="AC638" s="40" t="e">
        <f t="shared" si="245"/>
        <v>#DIV/0!</v>
      </c>
      <c r="AD638" s="40" t="e">
        <f t="shared" si="246"/>
        <v>#DIV/0!</v>
      </c>
    </row>
    <row r="639" spans="1:30" x14ac:dyDescent="0.25">
      <c r="A639" s="403"/>
      <c r="B639" s="287"/>
      <c r="C639" s="22"/>
      <c r="D639" s="147"/>
      <c r="E639" s="22"/>
      <c r="F639" s="147">
        <f t="shared" si="226"/>
        <v>12400</v>
      </c>
      <c r="G639" s="288">
        <f t="shared" si="227"/>
        <v>9.2413686612903678</v>
      </c>
      <c r="H639" s="15">
        <f t="shared" si="228"/>
        <v>114592.97140000056</v>
      </c>
      <c r="I639" s="22">
        <f t="shared" si="229"/>
        <v>-114592.97140000056</v>
      </c>
      <c r="J639" s="289">
        <f t="shared" si="230"/>
        <v>-1</v>
      </c>
      <c r="K639" s="22">
        <f t="shared" si="231"/>
        <v>0</v>
      </c>
      <c r="L639" s="22">
        <f t="shared" si="232"/>
        <v>-5</v>
      </c>
      <c r="M639" s="22">
        <f t="shared" si="233"/>
        <v>5</v>
      </c>
      <c r="N639" s="22">
        <f t="shared" si="234"/>
        <v>0</v>
      </c>
      <c r="O639" s="22"/>
      <c r="P639" s="288">
        <f t="shared" si="235"/>
        <v>-9.2413686612903678</v>
      </c>
      <c r="Q639" s="22">
        <f t="shared" si="236"/>
        <v>-5</v>
      </c>
      <c r="R639" s="290"/>
      <c r="S639" s="290">
        <f t="shared" si="237"/>
        <v>-9329.8320000000731</v>
      </c>
      <c r="T639" s="290" t="e">
        <f t="shared" si="238"/>
        <v>#DIV/0!</v>
      </c>
      <c r="U639" s="290" t="e">
        <f t="shared" si="239"/>
        <v>#DIV/0!</v>
      </c>
      <c r="V639" s="22">
        <f t="shared" si="240"/>
        <v>105263.13940000049</v>
      </c>
      <c r="W639" s="288" t="e">
        <f t="shared" si="241"/>
        <v>#DIV/0!</v>
      </c>
      <c r="X639" s="32" t="e">
        <f t="shared" si="242"/>
        <v>#DIV/0!</v>
      </c>
      <c r="Y639" s="32" t="e">
        <f t="shared" si="243"/>
        <v>#DIV/0!</v>
      </c>
      <c r="Z639" s="38" t="e">
        <f t="shared" si="244"/>
        <v>#DIV/0!</v>
      </c>
      <c r="AA639" s="31">
        <f>SUM(L$2:L639)-SUM(AB$2:AB639)</f>
        <v>-114592.97140000056</v>
      </c>
      <c r="AB639" s="44"/>
      <c r="AC639" s="40" t="e">
        <f t="shared" si="245"/>
        <v>#DIV/0!</v>
      </c>
      <c r="AD639" s="40" t="e">
        <f t="shared" si="246"/>
        <v>#DIV/0!</v>
      </c>
    </row>
    <row r="640" spans="1:30" x14ac:dyDescent="0.25">
      <c r="A640" s="403"/>
      <c r="B640" s="287"/>
      <c r="C640" s="22"/>
      <c r="D640" s="147"/>
      <c r="E640" s="22"/>
      <c r="F640" s="147">
        <f t="shared" si="226"/>
        <v>12400</v>
      </c>
      <c r="G640" s="288">
        <f t="shared" si="227"/>
        <v>9.2417718870968191</v>
      </c>
      <c r="H640" s="15">
        <f t="shared" si="228"/>
        <v>114597.97140000056</v>
      </c>
      <c r="I640" s="22">
        <f t="shared" si="229"/>
        <v>-114597.97140000056</v>
      </c>
      <c r="J640" s="289">
        <f t="shared" si="230"/>
        <v>-1</v>
      </c>
      <c r="K640" s="22">
        <f t="shared" si="231"/>
        <v>0</v>
      </c>
      <c r="L640" s="22">
        <f t="shared" si="232"/>
        <v>-5</v>
      </c>
      <c r="M640" s="22">
        <f t="shared" si="233"/>
        <v>5</v>
      </c>
      <c r="N640" s="22">
        <f t="shared" si="234"/>
        <v>0</v>
      </c>
      <c r="O640" s="22"/>
      <c r="P640" s="288">
        <f t="shared" si="235"/>
        <v>-9.2417718870968191</v>
      </c>
      <c r="Q640" s="22">
        <f t="shared" si="236"/>
        <v>-5</v>
      </c>
      <c r="R640" s="290"/>
      <c r="S640" s="290">
        <f t="shared" si="237"/>
        <v>-9334.8320000000731</v>
      </c>
      <c r="T640" s="290" t="e">
        <f t="shared" si="238"/>
        <v>#DIV/0!</v>
      </c>
      <c r="U640" s="290" t="e">
        <f t="shared" si="239"/>
        <v>#DIV/0!</v>
      </c>
      <c r="V640" s="22">
        <f t="shared" si="240"/>
        <v>105263.13940000049</v>
      </c>
      <c r="W640" s="288" t="e">
        <f t="shared" si="241"/>
        <v>#DIV/0!</v>
      </c>
      <c r="X640" s="32" t="e">
        <f t="shared" si="242"/>
        <v>#DIV/0!</v>
      </c>
      <c r="Y640" s="32" t="e">
        <f t="shared" si="243"/>
        <v>#DIV/0!</v>
      </c>
      <c r="Z640" s="38" t="e">
        <f t="shared" si="244"/>
        <v>#DIV/0!</v>
      </c>
      <c r="AA640" s="31">
        <f>SUM(L$2:L640)-SUM(AB$2:AB640)</f>
        <v>-114597.97140000056</v>
      </c>
      <c r="AB640" s="44"/>
      <c r="AC640" s="40" t="e">
        <f t="shared" si="245"/>
        <v>#DIV/0!</v>
      </c>
      <c r="AD640" s="40" t="e">
        <f t="shared" si="246"/>
        <v>#DIV/0!</v>
      </c>
    </row>
    <row r="641" spans="1:30" x14ac:dyDescent="0.25">
      <c r="A641" s="403"/>
      <c r="B641" s="287"/>
      <c r="C641" s="22"/>
      <c r="D641" s="147"/>
      <c r="E641" s="22"/>
      <c r="F641" s="147">
        <f t="shared" si="226"/>
        <v>12400</v>
      </c>
      <c r="G641" s="288">
        <f t="shared" si="227"/>
        <v>9.2421751129032703</v>
      </c>
      <c r="H641" s="15">
        <f t="shared" si="228"/>
        <v>114602.97140000056</v>
      </c>
      <c r="I641" s="22">
        <f t="shared" si="229"/>
        <v>-114602.97140000056</v>
      </c>
      <c r="J641" s="289">
        <f t="shared" si="230"/>
        <v>-1</v>
      </c>
      <c r="K641" s="22">
        <f t="shared" si="231"/>
        <v>0</v>
      </c>
      <c r="L641" s="22">
        <f t="shared" si="232"/>
        <v>-5</v>
      </c>
      <c r="M641" s="22">
        <f t="shared" si="233"/>
        <v>5</v>
      </c>
      <c r="N641" s="22">
        <f t="shared" si="234"/>
        <v>0</v>
      </c>
      <c r="O641" s="22"/>
      <c r="P641" s="288">
        <f t="shared" si="235"/>
        <v>-9.2421751129032703</v>
      </c>
      <c r="Q641" s="22">
        <f t="shared" si="236"/>
        <v>-5</v>
      </c>
      <c r="R641" s="290"/>
      <c r="S641" s="290">
        <f t="shared" si="237"/>
        <v>-9339.8320000000731</v>
      </c>
      <c r="T641" s="290" t="e">
        <f t="shared" si="238"/>
        <v>#DIV/0!</v>
      </c>
      <c r="U641" s="290" t="e">
        <f t="shared" si="239"/>
        <v>#DIV/0!</v>
      </c>
      <c r="V641" s="22">
        <f t="shared" si="240"/>
        <v>105263.13940000049</v>
      </c>
      <c r="W641" s="288" t="e">
        <f t="shared" si="241"/>
        <v>#DIV/0!</v>
      </c>
      <c r="X641" s="32" t="e">
        <f t="shared" si="242"/>
        <v>#DIV/0!</v>
      </c>
      <c r="Y641" s="32" t="e">
        <f t="shared" si="243"/>
        <v>#DIV/0!</v>
      </c>
      <c r="Z641" s="38" t="e">
        <f t="shared" si="244"/>
        <v>#DIV/0!</v>
      </c>
      <c r="AA641" s="31">
        <f>SUM(L$2:L641)-SUM(AB$2:AB641)</f>
        <v>-114602.97140000056</v>
      </c>
      <c r="AB641" s="44"/>
      <c r="AC641" s="40" t="e">
        <f t="shared" si="245"/>
        <v>#DIV/0!</v>
      </c>
      <c r="AD641" s="40" t="e">
        <f t="shared" si="246"/>
        <v>#DIV/0!</v>
      </c>
    </row>
    <row r="642" spans="1:30" x14ac:dyDescent="0.25">
      <c r="A642" s="403"/>
      <c r="B642" s="287"/>
      <c r="C642" s="22"/>
      <c r="D642" s="147"/>
      <c r="E642" s="22"/>
      <c r="F642" s="147">
        <f t="shared" si="226"/>
        <v>12400</v>
      </c>
      <c r="G642" s="288">
        <f t="shared" si="227"/>
        <v>9.2425783387097233</v>
      </c>
      <c r="H642" s="15">
        <f t="shared" si="228"/>
        <v>114607.97140000056</v>
      </c>
      <c r="I642" s="22">
        <f t="shared" si="229"/>
        <v>-114607.97140000056</v>
      </c>
      <c r="J642" s="289">
        <f t="shared" si="230"/>
        <v>-1</v>
      </c>
      <c r="K642" s="22">
        <f t="shared" si="231"/>
        <v>0</v>
      </c>
      <c r="L642" s="22">
        <f t="shared" si="232"/>
        <v>-5</v>
      </c>
      <c r="M642" s="22">
        <f t="shared" si="233"/>
        <v>5</v>
      </c>
      <c r="N642" s="22">
        <f t="shared" si="234"/>
        <v>0</v>
      </c>
      <c r="O642" s="22"/>
      <c r="P642" s="288">
        <f t="shared" si="235"/>
        <v>-9.2425783387097233</v>
      </c>
      <c r="Q642" s="22">
        <f t="shared" si="236"/>
        <v>-5</v>
      </c>
      <c r="R642" s="290"/>
      <c r="S642" s="290">
        <f t="shared" si="237"/>
        <v>-9344.8320000000731</v>
      </c>
      <c r="T642" s="290" t="e">
        <f t="shared" si="238"/>
        <v>#DIV/0!</v>
      </c>
      <c r="U642" s="290" t="e">
        <f t="shared" si="239"/>
        <v>#DIV/0!</v>
      </c>
      <c r="V642" s="22">
        <f t="shared" si="240"/>
        <v>105263.13940000049</v>
      </c>
      <c r="W642" s="288" t="e">
        <f t="shared" si="241"/>
        <v>#DIV/0!</v>
      </c>
      <c r="X642" s="32" t="e">
        <f t="shared" si="242"/>
        <v>#DIV/0!</v>
      </c>
      <c r="Y642" s="32" t="e">
        <f t="shared" si="243"/>
        <v>#DIV/0!</v>
      </c>
      <c r="Z642" s="38" t="e">
        <f t="shared" si="244"/>
        <v>#DIV/0!</v>
      </c>
      <c r="AA642" s="31">
        <f>SUM(L$2:L642)-SUM(AB$2:AB642)</f>
        <v>-114607.97140000056</v>
      </c>
      <c r="AB642" s="44"/>
      <c r="AC642" s="40" t="e">
        <f t="shared" si="245"/>
        <v>#DIV/0!</v>
      </c>
      <c r="AD642" s="40" t="e">
        <f t="shared" si="246"/>
        <v>#DIV/0!</v>
      </c>
    </row>
    <row r="643" spans="1:30" x14ac:dyDescent="0.25">
      <c r="A643" s="403"/>
      <c r="B643" s="287"/>
      <c r="C643" s="22"/>
      <c r="D643" s="147"/>
      <c r="E643" s="22"/>
      <c r="F643" s="147">
        <f t="shared" si="226"/>
        <v>12400</v>
      </c>
      <c r="G643" s="288">
        <f t="shared" si="227"/>
        <v>9.2429815645161746</v>
      </c>
      <c r="H643" s="15">
        <f t="shared" si="228"/>
        <v>114612.97140000056</v>
      </c>
      <c r="I643" s="22">
        <f t="shared" si="229"/>
        <v>-114612.97140000056</v>
      </c>
      <c r="J643" s="289">
        <f t="shared" si="230"/>
        <v>-1</v>
      </c>
      <c r="K643" s="22">
        <f t="shared" si="231"/>
        <v>0</v>
      </c>
      <c r="L643" s="22">
        <f t="shared" si="232"/>
        <v>-5</v>
      </c>
      <c r="M643" s="22">
        <f t="shared" si="233"/>
        <v>5</v>
      </c>
      <c r="N643" s="22">
        <f t="shared" si="234"/>
        <v>0</v>
      </c>
      <c r="O643" s="22"/>
      <c r="P643" s="288">
        <f t="shared" si="235"/>
        <v>-9.2429815645161746</v>
      </c>
      <c r="Q643" s="22">
        <f t="shared" si="236"/>
        <v>-5</v>
      </c>
      <c r="R643" s="290"/>
      <c r="S643" s="290">
        <f t="shared" si="237"/>
        <v>-9349.8320000000731</v>
      </c>
      <c r="T643" s="290" t="e">
        <f t="shared" si="238"/>
        <v>#DIV/0!</v>
      </c>
      <c r="U643" s="290" t="e">
        <f t="shared" si="239"/>
        <v>#DIV/0!</v>
      </c>
      <c r="V643" s="22">
        <f t="shared" si="240"/>
        <v>105263.13940000049</v>
      </c>
      <c r="W643" s="288" t="e">
        <f t="shared" si="241"/>
        <v>#DIV/0!</v>
      </c>
      <c r="X643" s="32" t="e">
        <f t="shared" si="242"/>
        <v>#DIV/0!</v>
      </c>
      <c r="Y643" s="32" t="e">
        <f t="shared" si="243"/>
        <v>#DIV/0!</v>
      </c>
      <c r="Z643" s="38" t="e">
        <f t="shared" si="244"/>
        <v>#DIV/0!</v>
      </c>
      <c r="AA643" s="31">
        <f>SUM(L$2:L643)-SUM(AB$2:AB643)</f>
        <v>-114612.97140000056</v>
      </c>
      <c r="AB643" s="44"/>
      <c r="AC643" s="40" t="e">
        <f t="shared" si="245"/>
        <v>#DIV/0!</v>
      </c>
      <c r="AD643" s="40" t="e">
        <f t="shared" si="246"/>
        <v>#DIV/0!</v>
      </c>
    </row>
    <row r="644" spans="1:30" x14ac:dyDescent="0.25">
      <c r="A644" s="403"/>
      <c r="B644" s="287"/>
      <c r="C644" s="22"/>
      <c r="D644" s="147"/>
      <c r="E644" s="22"/>
      <c r="F644" s="147">
        <f t="shared" si="226"/>
        <v>12400</v>
      </c>
      <c r="G644" s="288">
        <f t="shared" si="227"/>
        <v>9.2433847903226258</v>
      </c>
      <c r="H644" s="15">
        <f t="shared" si="228"/>
        <v>114617.97140000056</v>
      </c>
      <c r="I644" s="22">
        <f t="shared" si="229"/>
        <v>-114617.97140000056</v>
      </c>
      <c r="J644" s="289">
        <f t="shared" si="230"/>
        <v>-1</v>
      </c>
      <c r="K644" s="22">
        <f t="shared" si="231"/>
        <v>0</v>
      </c>
      <c r="L644" s="22">
        <f t="shared" si="232"/>
        <v>-5</v>
      </c>
      <c r="M644" s="22">
        <f t="shared" si="233"/>
        <v>5</v>
      </c>
      <c r="N644" s="22">
        <f t="shared" si="234"/>
        <v>0</v>
      </c>
      <c r="O644" s="22"/>
      <c r="P644" s="288">
        <f t="shared" si="235"/>
        <v>-9.2433847903226258</v>
      </c>
      <c r="Q644" s="22">
        <f t="shared" si="236"/>
        <v>-5</v>
      </c>
      <c r="R644" s="290"/>
      <c r="S644" s="290">
        <f t="shared" si="237"/>
        <v>-9354.8320000000731</v>
      </c>
      <c r="T644" s="290" t="e">
        <f t="shared" si="238"/>
        <v>#DIV/0!</v>
      </c>
      <c r="U644" s="290" t="e">
        <f t="shared" si="239"/>
        <v>#DIV/0!</v>
      </c>
      <c r="V644" s="22">
        <f t="shared" si="240"/>
        <v>105263.13940000049</v>
      </c>
      <c r="W644" s="288" t="e">
        <f t="shared" si="241"/>
        <v>#DIV/0!</v>
      </c>
      <c r="X644" s="32" t="e">
        <f t="shared" si="242"/>
        <v>#DIV/0!</v>
      </c>
      <c r="Y644" s="32" t="e">
        <f t="shared" si="243"/>
        <v>#DIV/0!</v>
      </c>
      <c r="Z644" s="38" t="e">
        <f t="shared" si="244"/>
        <v>#DIV/0!</v>
      </c>
      <c r="AA644" s="31">
        <f>SUM(L$2:L644)-SUM(AB$2:AB644)</f>
        <v>-114617.97140000056</v>
      </c>
      <c r="AB644" s="44"/>
      <c r="AC644" s="40" t="e">
        <f t="shared" si="245"/>
        <v>#DIV/0!</v>
      </c>
      <c r="AD644" s="40" t="e">
        <f t="shared" si="246"/>
        <v>#DIV/0!</v>
      </c>
    </row>
    <row r="645" spans="1:30" x14ac:dyDescent="0.25">
      <c r="A645" s="403"/>
      <c r="B645" s="287"/>
      <c r="C645" s="22"/>
      <c r="D645" s="147"/>
      <c r="E645" s="22"/>
      <c r="F645" s="147">
        <f t="shared" si="226"/>
        <v>12400</v>
      </c>
      <c r="G645" s="288">
        <f t="shared" si="227"/>
        <v>9.2437880161290771</v>
      </c>
      <c r="H645" s="15">
        <f t="shared" si="228"/>
        <v>114622.97140000056</v>
      </c>
      <c r="I645" s="22">
        <f t="shared" si="229"/>
        <v>-114622.97140000056</v>
      </c>
      <c r="J645" s="289">
        <f t="shared" si="230"/>
        <v>-1</v>
      </c>
      <c r="K645" s="22">
        <f t="shared" si="231"/>
        <v>0</v>
      </c>
      <c r="L645" s="22">
        <f t="shared" si="232"/>
        <v>-5</v>
      </c>
      <c r="M645" s="22">
        <f t="shared" si="233"/>
        <v>5</v>
      </c>
      <c r="N645" s="22">
        <f t="shared" si="234"/>
        <v>0</v>
      </c>
      <c r="O645" s="22"/>
      <c r="P645" s="288">
        <f t="shared" si="235"/>
        <v>-9.2437880161290771</v>
      </c>
      <c r="Q645" s="22">
        <f t="shared" si="236"/>
        <v>-5</v>
      </c>
      <c r="R645" s="290"/>
      <c r="S645" s="290">
        <f t="shared" si="237"/>
        <v>-9359.8320000000731</v>
      </c>
      <c r="T645" s="290" t="e">
        <f t="shared" si="238"/>
        <v>#DIV/0!</v>
      </c>
      <c r="U645" s="290" t="e">
        <f t="shared" si="239"/>
        <v>#DIV/0!</v>
      </c>
      <c r="V645" s="22">
        <f t="shared" si="240"/>
        <v>105263.13940000049</v>
      </c>
      <c r="W645" s="288" t="e">
        <f t="shared" si="241"/>
        <v>#DIV/0!</v>
      </c>
      <c r="X645" s="32" t="e">
        <f t="shared" si="242"/>
        <v>#DIV/0!</v>
      </c>
      <c r="Y645" s="32" t="e">
        <f t="shared" si="243"/>
        <v>#DIV/0!</v>
      </c>
      <c r="Z645" s="38" t="e">
        <f t="shared" si="244"/>
        <v>#DIV/0!</v>
      </c>
      <c r="AA645" s="31">
        <f>SUM(L$2:L645)-SUM(AB$2:AB645)</f>
        <v>-114622.97140000056</v>
      </c>
      <c r="AB645" s="44"/>
      <c r="AC645" s="40" t="e">
        <f t="shared" si="245"/>
        <v>#DIV/0!</v>
      </c>
      <c r="AD645" s="40" t="e">
        <f t="shared" si="246"/>
        <v>#DIV/0!</v>
      </c>
    </row>
    <row r="646" spans="1:30" x14ac:dyDescent="0.25">
      <c r="A646" s="403"/>
      <c r="B646" s="287"/>
      <c r="C646" s="22"/>
      <c r="D646" s="147"/>
      <c r="E646" s="22"/>
      <c r="F646" s="147">
        <f t="shared" si="226"/>
        <v>12400</v>
      </c>
      <c r="G646" s="288">
        <f t="shared" si="227"/>
        <v>9.2441912419355301</v>
      </c>
      <c r="H646" s="15">
        <f t="shared" si="228"/>
        <v>114627.97140000056</v>
      </c>
      <c r="I646" s="22">
        <f t="shared" si="229"/>
        <v>-114627.97140000056</v>
      </c>
      <c r="J646" s="289">
        <f t="shared" si="230"/>
        <v>-1</v>
      </c>
      <c r="K646" s="22">
        <f t="shared" si="231"/>
        <v>0</v>
      </c>
      <c r="L646" s="22">
        <f t="shared" si="232"/>
        <v>-5</v>
      </c>
      <c r="M646" s="22">
        <f t="shared" si="233"/>
        <v>5</v>
      </c>
      <c r="N646" s="22">
        <f t="shared" si="234"/>
        <v>0</v>
      </c>
      <c r="O646" s="22"/>
      <c r="P646" s="288">
        <f t="shared" si="235"/>
        <v>-9.2441912419355301</v>
      </c>
      <c r="Q646" s="22">
        <f t="shared" si="236"/>
        <v>-5</v>
      </c>
      <c r="R646" s="290"/>
      <c r="S646" s="290">
        <f t="shared" si="237"/>
        <v>-9364.8320000000731</v>
      </c>
      <c r="T646" s="290" t="e">
        <f t="shared" si="238"/>
        <v>#DIV/0!</v>
      </c>
      <c r="U646" s="290" t="e">
        <f t="shared" si="239"/>
        <v>#DIV/0!</v>
      </c>
      <c r="V646" s="22">
        <f t="shared" si="240"/>
        <v>105263.13940000049</v>
      </c>
      <c r="W646" s="288" t="e">
        <f t="shared" si="241"/>
        <v>#DIV/0!</v>
      </c>
      <c r="X646" s="32" t="e">
        <f t="shared" si="242"/>
        <v>#DIV/0!</v>
      </c>
      <c r="Y646" s="32" t="e">
        <f t="shared" si="243"/>
        <v>#DIV/0!</v>
      </c>
      <c r="Z646" s="38" t="e">
        <f t="shared" si="244"/>
        <v>#DIV/0!</v>
      </c>
      <c r="AA646" s="31">
        <f>SUM(L$2:L646)-SUM(AB$2:AB646)</f>
        <v>-114627.97140000056</v>
      </c>
      <c r="AB646" s="44"/>
      <c r="AC646" s="40" t="e">
        <f t="shared" si="245"/>
        <v>#DIV/0!</v>
      </c>
      <c r="AD646" s="40" t="e">
        <f t="shared" si="246"/>
        <v>#DIV/0!</v>
      </c>
    </row>
    <row r="647" spans="1:30" x14ac:dyDescent="0.25">
      <c r="A647" s="403"/>
      <c r="B647" s="287"/>
      <c r="C647" s="22"/>
      <c r="D647" s="147"/>
      <c r="E647" s="22"/>
      <c r="F647" s="147">
        <f t="shared" si="226"/>
        <v>12400</v>
      </c>
      <c r="G647" s="288">
        <f t="shared" si="227"/>
        <v>9.2445944677419813</v>
      </c>
      <c r="H647" s="15">
        <f t="shared" si="228"/>
        <v>114632.97140000056</v>
      </c>
      <c r="I647" s="22">
        <f t="shared" si="229"/>
        <v>-114632.97140000056</v>
      </c>
      <c r="J647" s="289">
        <f t="shared" si="230"/>
        <v>-1</v>
      </c>
      <c r="K647" s="22">
        <f t="shared" si="231"/>
        <v>0</v>
      </c>
      <c r="L647" s="22">
        <f t="shared" si="232"/>
        <v>-5</v>
      </c>
      <c r="M647" s="22">
        <f t="shared" si="233"/>
        <v>5</v>
      </c>
      <c r="N647" s="22">
        <f t="shared" si="234"/>
        <v>0</v>
      </c>
      <c r="O647" s="22"/>
      <c r="P647" s="288">
        <f t="shared" si="235"/>
        <v>-9.2445944677419813</v>
      </c>
      <c r="Q647" s="22">
        <f t="shared" si="236"/>
        <v>-5</v>
      </c>
      <c r="R647" s="290"/>
      <c r="S647" s="290">
        <f t="shared" si="237"/>
        <v>-9369.8320000000731</v>
      </c>
      <c r="T647" s="290" t="e">
        <f t="shared" si="238"/>
        <v>#DIV/0!</v>
      </c>
      <c r="U647" s="290" t="e">
        <f t="shared" si="239"/>
        <v>#DIV/0!</v>
      </c>
      <c r="V647" s="22">
        <f t="shared" si="240"/>
        <v>105263.13940000049</v>
      </c>
      <c r="W647" s="288" t="e">
        <f t="shared" si="241"/>
        <v>#DIV/0!</v>
      </c>
      <c r="X647" s="32" t="e">
        <f t="shared" si="242"/>
        <v>#DIV/0!</v>
      </c>
      <c r="Y647" s="32" t="e">
        <f t="shared" si="243"/>
        <v>#DIV/0!</v>
      </c>
      <c r="Z647" s="38" t="e">
        <f t="shared" si="244"/>
        <v>#DIV/0!</v>
      </c>
      <c r="AA647" s="31">
        <f>SUM(L$2:L647)-SUM(AB$2:AB647)</f>
        <v>-114632.97140000056</v>
      </c>
      <c r="AB647" s="44"/>
      <c r="AC647" s="40" t="e">
        <f t="shared" si="245"/>
        <v>#DIV/0!</v>
      </c>
      <c r="AD647" s="40" t="e">
        <f t="shared" si="246"/>
        <v>#DIV/0!</v>
      </c>
    </row>
    <row r="648" spans="1:30" x14ac:dyDescent="0.25">
      <c r="A648" s="403"/>
      <c r="B648" s="287"/>
      <c r="C648" s="22"/>
      <c r="D648" s="147"/>
      <c r="E648" s="22"/>
      <c r="F648" s="147">
        <f t="shared" si="226"/>
        <v>12400</v>
      </c>
      <c r="G648" s="288">
        <f t="shared" si="227"/>
        <v>9.2449976935484326</v>
      </c>
      <c r="H648" s="15">
        <f t="shared" si="228"/>
        <v>114637.97140000056</v>
      </c>
      <c r="I648" s="22">
        <f t="shared" si="229"/>
        <v>-114637.97140000056</v>
      </c>
      <c r="J648" s="289">
        <f t="shared" si="230"/>
        <v>-1</v>
      </c>
      <c r="K648" s="22">
        <f t="shared" si="231"/>
        <v>0</v>
      </c>
      <c r="L648" s="22">
        <f t="shared" si="232"/>
        <v>-5</v>
      </c>
      <c r="M648" s="22">
        <f t="shared" si="233"/>
        <v>5</v>
      </c>
      <c r="N648" s="22">
        <f t="shared" si="234"/>
        <v>0</v>
      </c>
      <c r="O648" s="22"/>
      <c r="P648" s="288">
        <f t="shared" si="235"/>
        <v>-9.2449976935484326</v>
      </c>
      <c r="Q648" s="22">
        <f t="shared" si="236"/>
        <v>-5</v>
      </c>
      <c r="R648" s="290"/>
      <c r="S648" s="290">
        <f t="shared" si="237"/>
        <v>-9374.8320000000731</v>
      </c>
      <c r="T648" s="290" t="e">
        <f t="shared" si="238"/>
        <v>#DIV/0!</v>
      </c>
      <c r="U648" s="290" t="e">
        <f t="shared" si="239"/>
        <v>#DIV/0!</v>
      </c>
      <c r="V648" s="22">
        <f t="shared" si="240"/>
        <v>105263.13940000049</v>
      </c>
      <c r="W648" s="288" t="e">
        <f t="shared" si="241"/>
        <v>#DIV/0!</v>
      </c>
      <c r="X648" s="32" t="e">
        <f t="shared" si="242"/>
        <v>#DIV/0!</v>
      </c>
      <c r="Y648" s="32" t="e">
        <f t="shared" si="243"/>
        <v>#DIV/0!</v>
      </c>
      <c r="Z648" s="38" t="e">
        <f t="shared" si="244"/>
        <v>#DIV/0!</v>
      </c>
      <c r="AA648" s="31">
        <f>SUM(L$2:L648)-SUM(AB$2:AB648)</f>
        <v>-114637.97140000056</v>
      </c>
      <c r="AB648" s="44"/>
      <c r="AC648" s="40" t="e">
        <f t="shared" si="245"/>
        <v>#DIV/0!</v>
      </c>
      <c r="AD648" s="40" t="e">
        <f t="shared" si="246"/>
        <v>#DIV/0!</v>
      </c>
    </row>
    <row r="649" spans="1:30" x14ac:dyDescent="0.25">
      <c r="A649" s="403"/>
      <c r="B649" s="287"/>
      <c r="C649" s="22"/>
      <c r="D649" s="147"/>
      <c r="E649" s="22"/>
      <c r="F649" s="147">
        <f t="shared" si="226"/>
        <v>12400</v>
      </c>
      <c r="G649" s="288">
        <f t="shared" si="227"/>
        <v>9.2454009193548838</v>
      </c>
      <c r="H649" s="15">
        <f t="shared" si="228"/>
        <v>114642.97140000056</v>
      </c>
      <c r="I649" s="22">
        <f t="shared" si="229"/>
        <v>-114642.97140000056</v>
      </c>
      <c r="J649" s="289">
        <f t="shared" si="230"/>
        <v>-1</v>
      </c>
      <c r="K649" s="22">
        <f t="shared" si="231"/>
        <v>0</v>
      </c>
      <c r="L649" s="22">
        <f t="shared" si="232"/>
        <v>-5</v>
      </c>
      <c r="M649" s="22">
        <f t="shared" si="233"/>
        <v>5</v>
      </c>
      <c r="N649" s="22">
        <f t="shared" si="234"/>
        <v>0</v>
      </c>
      <c r="O649" s="22"/>
      <c r="P649" s="288">
        <f t="shared" si="235"/>
        <v>-9.2454009193548838</v>
      </c>
      <c r="Q649" s="22">
        <f t="shared" si="236"/>
        <v>-5</v>
      </c>
      <c r="R649" s="290"/>
      <c r="S649" s="290">
        <f t="shared" si="237"/>
        <v>-9379.8320000000731</v>
      </c>
      <c r="T649" s="290" t="e">
        <f t="shared" si="238"/>
        <v>#DIV/0!</v>
      </c>
      <c r="U649" s="290" t="e">
        <f t="shared" si="239"/>
        <v>#DIV/0!</v>
      </c>
      <c r="V649" s="22">
        <f t="shared" si="240"/>
        <v>105263.13940000049</v>
      </c>
      <c r="W649" s="288" t="e">
        <f t="shared" si="241"/>
        <v>#DIV/0!</v>
      </c>
      <c r="X649" s="32" t="e">
        <f t="shared" si="242"/>
        <v>#DIV/0!</v>
      </c>
      <c r="Y649" s="32" t="e">
        <f t="shared" si="243"/>
        <v>#DIV/0!</v>
      </c>
      <c r="Z649" s="38" t="e">
        <f t="shared" si="244"/>
        <v>#DIV/0!</v>
      </c>
      <c r="AA649" s="31">
        <f>SUM(L$2:L649)-SUM(AB$2:AB649)</f>
        <v>-114642.97140000056</v>
      </c>
      <c r="AB649" s="44"/>
      <c r="AC649" s="40" t="e">
        <f t="shared" si="245"/>
        <v>#DIV/0!</v>
      </c>
      <c r="AD649" s="40" t="e">
        <f t="shared" si="246"/>
        <v>#DIV/0!</v>
      </c>
    </row>
    <row r="650" spans="1:30" x14ac:dyDescent="0.25">
      <c r="A650" s="403"/>
      <c r="B650" s="287"/>
      <c r="C650" s="22"/>
      <c r="D650" s="147"/>
      <c r="E650" s="22"/>
      <c r="F650" s="147">
        <f t="shared" si="226"/>
        <v>12400</v>
      </c>
      <c r="G650" s="288">
        <f t="shared" si="227"/>
        <v>9.2458041451613351</v>
      </c>
      <c r="H650" s="15">
        <f t="shared" si="228"/>
        <v>114647.97140000056</v>
      </c>
      <c r="I650" s="22">
        <f t="shared" si="229"/>
        <v>-114647.97140000056</v>
      </c>
      <c r="J650" s="289">
        <f t="shared" si="230"/>
        <v>-1</v>
      </c>
      <c r="K650" s="22">
        <f t="shared" si="231"/>
        <v>0</v>
      </c>
      <c r="L650" s="22">
        <f t="shared" si="232"/>
        <v>-5</v>
      </c>
      <c r="M650" s="22">
        <f t="shared" si="233"/>
        <v>5</v>
      </c>
      <c r="N650" s="22">
        <f t="shared" si="234"/>
        <v>0</v>
      </c>
      <c r="O650" s="22"/>
      <c r="P650" s="288">
        <f t="shared" si="235"/>
        <v>-9.2458041451613351</v>
      </c>
      <c r="Q650" s="22">
        <f t="shared" si="236"/>
        <v>-5</v>
      </c>
      <c r="R650" s="290"/>
      <c r="S650" s="290">
        <f t="shared" si="237"/>
        <v>-9384.8320000000731</v>
      </c>
      <c r="T650" s="290" t="e">
        <f t="shared" si="238"/>
        <v>#DIV/0!</v>
      </c>
      <c r="U650" s="290" t="e">
        <f t="shared" si="239"/>
        <v>#DIV/0!</v>
      </c>
      <c r="V650" s="22">
        <f t="shared" si="240"/>
        <v>105263.13940000049</v>
      </c>
      <c r="W650" s="288" t="e">
        <f t="shared" si="241"/>
        <v>#DIV/0!</v>
      </c>
      <c r="X650" s="32" t="e">
        <f t="shared" si="242"/>
        <v>#DIV/0!</v>
      </c>
      <c r="Y650" s="32" t="e">
        <f t="shared" si="243"/>
        <v>#DIV/0!</v>
      </c>
      <c r="Z650" s="38" t="e">
        <f t="shared" si="244"/>
        <v>#DIV/0!</v>
      </c>
      <c r="AA650" s="31">
        <f>SUM(L$2:L650)-SUM(AB$2:AB650)</f>
        <v>-114647.97140000056</v>
      </c>
      <c r="AB650" s="44"/>
      <c r="AC650" s="40" t="e">
        <f t="shared" si="245"/>
        <v>#DIV/0!</v>
      </c>
      <c r="AD650" s="40" t="e">
        <f t="shared" si="246"/>
        <v>#DIV/0!</v>
      </c>
    </row>
    <row r="651" spans="1:30" x14ac:dyDescent="0.25">
      <c r="A651" s="403"/>
      <c r="B651" s="287"/>
      <c r="C651" s="22"/>
      <c r="D651" s="147"/>
      <c r="E651" s="22"/>
      <c r="F651" s="147">
        <f t="shared" si="226"/>
        <v>12400</v>
      </c>
      <c r="G651" s="288">
        <f t="shared" si="227"/>
        <v>9.2462073709677881</v>
      </c>
      <c r="H651" s="15">
        <f t="shared" si="228"/>
        <v>114652.97140000056</v>
      </c>
      <c r="I651" s="22">
        <f t="shared" si="229"/>
        <v>-114652.97140000056</v>
      </c>
      <c r="J651" s="289">
        <f t="shared" si="230"/>
        <v>-1</v>
      </c>
      <c r="K651" s="22">
        <f t="shared" si="231"/>
        <v>0</v>
      </c>
      <c r="L651" s="22">
        <f t="shared" si="232"/>
        <v>-5</v>
      </c>
      <c r="M651" s="22">
        <f t="shared" si="233"/>
        <v>5</v>
      </c>
      <c r="N651" s="22">
        <f t="shared" si="234"/>
        <v>0</v>
      </c>
      <c r="O651" s="22"/>
      <c r="P651" s="288">
        <f t="shared" si="235"/>
        <v>-9.2462073709677881</v>
      </c>
      <c r="Q651" s="22">
        <f t="shared" si="236"/>
        <v>-5</v>
      </c>
      <c r="R651" s="290"/>
      <c r="S651" s="290">
        <f t="shared" si="237"/>
        <v>-9389.8320000000731</v>
      </c>
      <c r="T651" s="290" t="e">
        <f t="shared" si="238"/>
        <v>#DIV/0!</v>
      </c>
      <c r="U651" s="290" t="e">
        <f t="shared" si="239"/>
        <v>#DIV/0!</v>
      </c>
      <c r="V651" s="22">
        <f t="shared" si="240"/>
        <v>105263.13940000049</v>
      </c>
      <c r="W651" s="288" t="e">
        <f t="shared" si="241"/>
        <v>#DIV/0!</v>
      </c>
      <c r="X651" s="32" t="e">
        <f t="shared" si="242"/>
        <v>#DIV/0!</v>
      </c>
      <c r="Y651" s="32" t="e">
        <f t="shared" si="243"/>
        <v>#DIV/0!</v>
      </c>
      <c r="Z651" s="38" t="e">
        <f t="shared" si="244"/>
        <v>#DIV/0!</v>
      </c>
      <c r="AA651" s="31">
        <f>SUM(L$2:L651)-SUM(AB$2:AB651)</f>
        <v>-114652.97140000056</v>
      </c>
      <c r="AB651" s="44"/>
      <c r="AC651" s="40" t="e">
        <f t="shared" si="245"/>
        <v>#DIV/0!</v>
      </c>
      <c r="AD651" s="40" t="e">
        <f t="shared" si="246"/>
        <v>#DIV/0!</v>
      </c>
    </row>
    <row r="652" spans="1:30" x14ac:dyDescent="0.25">
      <c r="A652" s="403"/>
      <c r="B652" s="287"/>
      <c r="C652" s="22"/>
      <c r="D652" s="147"/>
      <c r="E652" s="22"/>
      <c r="F652" s="147">
        <f t="shared" si="226"/>
        <v>12400</v>
      </c>
      <c r="G652" s="288">
        <f t="shared" si="227"/>
        <v>9.2466105967742394</v>
      </c>
      <c r="H652" s="15">
        <f t="shared" si="228"/>
        <v>114657.97140000056</v>
      </c>
      <c r="I652" s="22">
        <f t="shared" si="229"/>
        <v>-114657.97140000056</v>
      </c>
      <c r="J652" s="289">
        <f t="shared" si="230"/>
        <v>-1</v>
      </c>
      <c r="K652" s="22">
        <f t="shared" si="231"/>
        <v>0</v>
      </c>
      <c r="L652" s="22">
        <f t="shared" si="232"/>
        <v>-5</v>
      </c>
      <c r="M652" s="22">
        <f t="shared" si="233"/>
        <v>5</v>
      </c>
      <c r="N652" s="22">
        <f t="shared" si="234"/>
        <v>0</v>
      </c>
      <c r="O652" s="22"/>
      <c r="P652" s="288">
        <f t="shared" si="235"/>
        <v>-9.2466105967742394</v>
      </c>
      <c r="Q652" s="22">
        <f t="shared" si="236"/>
        <v>-5</v>
      </c>
      <c r="R652" s="290"/>
      <c r="S652" s="290">
        <f t="shared" si="237"/>
        <v>-9394.8320000000731</v>
      </c>
      <c r="T652" s="290" t="e">
        <f t="shared" si="238"/>
        <v>#DIV/0!</v>
      </c>
      <c r="U652" s="290" t="e">
        <f t="shared" si="239"/>
        <v>#DIV/0!</v>
      </c>
      <c r="V652" s="22">
        <f t="shared" si="240"/>
        <v>105263.13940000049</v>
      </c>
      <c r="W652" s="288" t="e">
        <f t="shared" si="241"/>
        <v>#DIV/0!</v>
      </c>
      <c r="X652" s="32" t="e">
        <f t="shared" si="242"/>
        <v>#DIV/0!</v>
      </c>
      <c r="Y652" s="32" t="e">
        <f t="shared" si="243"/>
        <v>#DIV/0!</v>
      </c>
      <c r="Z652" s="38" t="e">
        <f t="shared" si="244"/>
        <v>#DIV/0!</v>
      </c>
      <c r="AA652" s="31">
        <f>SUM(L$2:L652)-SUM(AB$2:AB652)</f>
        <v>-114657.97140000056</v>
      </c>
      <c r="AB652" s="44"/>
      <c r="AC652" s="40" t="e">
        <f t="shared" si="245"/>
        <v>#DIV/0!</v>
      </c>
      <c r="AD652" s="40" t="e">
        <f t="shared" si="246"/>
        <v>#DIV/0!</v>
      </c>
    </row>
    <row r="653" spans="1:30" x14ac:dyDescent="0.25">
      <c r="A653" s="403"/>
      <c r="B653" s="287"/>
      <c r="C653" s="22"/>
      <c r="D653" s="147"/>
      <c r="E653" s="22"/>
      <c r="F653" s="147">
        <f t="shared" si="226"/>
        <v>12400</v>
      </c>
      <c r="G653" s="288">
        <f t="shared" si="227"/>
        <v>9.2470138225806906</v>
      </c>
      <c r="H653" s="15">
        <f t="shared" si="228"/>
        <v>114662.97140000056</v>
      </c>
      <c r="I653" s="22">
        <f t="shared" si="229"/>
        <v>-114662.97140000056</v>
      </c>
      <c r="J653" s="289">
        <f t="shared" si="230"/>
        <v>-1</v>
      </c>
      <c r="K653" s="22">
        <f t="shared" si="231"/>
        <v>0</v>
      </c>
      <c r="L653" s="22">
        <f t="shared" si="232"/>
        <v>-5</v>
      </c>
      <c r="M653" s="22">
        <f t="shared" si="233"/>
        <v>5</v>
      </c>
      <c r="N653" s="22">
        <f t="shared" si="234"/>
        <v>0</v>
      </c>
      <c r="O653" s="22"/>
      <c r="P653" s="288">
        <f t="shared" si="235"/>
        <v>-9.2470138225806906</v>
      </c>
      <c r="Q653" s="22">
        <f t="shared" si="236"/>
        <v>-5</v>
      </c>
      <c r="R653" s="290"/>
      <c r="S653" s="290">
        <f t="shared" si="237"/>
        <v>-9399.8320000000731</v>
      </c>
      <c r="T653" s="290" t="e">
        <f t="shared" si="238"/>
        <v>#DIV/0!</v>
      </c>
      <c r="U653" s="290" t="e">
        <f t="shared" si="239"/>
        <v>#DIV/0!</v>
      </c>
      <c r="V653" s="22">
        <f t="shared" si="240"/>
        <v>105263.13940000049</v>
      </c>
      <c r="W653" s="288" t="e">
        <f t="shared" si="241"/>
        <v>#DIV/0!</v>
      </c>
      <c r="X653" s="32" t="e">
        <f t="shared" si="242"/>
        <v>#DIV/0!</v>
      </c>
      <c r="Y653" s="32" t="e">
        <f t="shared" si="243"/>
        <v>#DIV/0!</v>
      </c>
      <c r="Z653" s="38" t="e">
        <f t="shared" si="244"/>
        <v>#DIV/0!</v>
      </c>
      <c r="AA653" s="31">
        <f>SUM(L$2:L653)-SUM(AB$2:AB653)</f>
        <v>-114662.97140000056</v>
      </c>
      <c r="AB653" s="44"/>
      <c r="AC653" s="40" t="e">
        <f t="shared" si="245"/>
        <v>#DIV/0!</v>
      </c>
      <c r="AD653" s="40" t="e">
        <f t="shared" si="246"/>
        <v>#DIV/0!</v>
      </c>
    </row>
    <row r="654" spans="1:30" x14ac:dyDescent="0.25">
      <c r="A654" s="403"/>
      <c r="B654" s="287"/>
      <c r="C654" s="22"/>
      <c r="D654" s="147"/>
      <c r="E654" s="22"/>
      <c r="F654" s="147">
        <f t="shared" si="226"/>
        <v>12400</v>
      </c>
      <c r="G654" s="288">
        <f t="shared" si="227"/>
        <v>9.2474170483871418</v>
      </c>
      <c r="H654" s="15">
        <f t="shared" si="228"/>
        <v>114667.97140000056</v>
      </c>
      <c r="I654" s="22">
        <f t="shared" si="229"/>
        <v>-114667.97140000056</v>
      </c>
      <c r="J654" s="289">
        <f t="shared" si="230"/>
        <v>-1</v>
      </c>
      <c r="K654" s="22">
        <f t="shared" si="231"/>
        <v>0</v>
      </c>
      <c r="L654" s="22">
        <f t="shared" si="232"/>
        <v>-5</v>
      </c>
      <c r="M654" s="22">
        <f t="shared" si="233"/>
        <v>5</v>
      </c>
      <c r="N654" s="22">
        <f t="shared" si="234"/>
        <v>0</v>
      </c>
      <c r="O654" s="22"/>
      <c r="P654" s="288">
        <f t="shared" si="235"/>
        <v>-9.2474170483871418</v>
      </c>
      <c r="Q654" s="22">
        <f t="shared" si="236"/>
        <v>-5</v>
      </c>
      <c r="R654" s="290"/>
      <c r="S654" s="290">
        <f t="shared" si="237"/>
        <v>-9404.8320000000731</v>
      </c>
      <c r="T654" s="290" t="e">
        <f t="shared" si="238"/>
        <v>#DIV/0!</v>
      </c>
      <c r="U654" s="290" t="e">
        <f t="shared" si="239"/>
        <v>#DIV/0!</v>
      </c>
      <c r="V654" s="22">
        <f t="shared" si="240"/>
        <v>105263.13940000049</v>
      </c>
      <c r="W654" s="288" t="e">
        <f t="shared" si="241"/>
        <v>#DIV/0!</v>
      </c>
      <c r="X654" s="32" t="e">
        <f t="shared" si="242"/>
        <v>#DIV/0!</v>
      </c>
      <c r="Y654" s="32" t="e">
        <f t="shared" si="243"/>
        <v>#DIV/0!</v>
      </c>
      <c r="Z654" s="38" t="e">
        <f t="shared" si="244"/>
        <v>#DIV/0!</v>
      </c>
      <c r="AA654" s="31">
        <f>SUM(L$2:L654)-SUM(AB$2:AB654)</f>
        <v>-114667.97140000056</v>
      </c>
      <c r="AB654" s="44"/>
      <c r="AC654" s="40" t="e">
        <f t="shared" si="245"/>
        <v>#DIV/0!</v>
      </c>
      <c r="AD654" s="40" t="e">
        <f t="shared" si="246"/>
        <v>#DIV/0!</v>
      </c>
    </row>
    <row r="655" spans="1:30" x14ac:dyDescent="0.25">
      <c r="A655" s="403"/>
      <c r="B655" s="287"/>
      <c r="C655" s="22"/>
      <c r="D655" s="147"/>
      <c r="E655" s="22"/>
      <c r="F655" s="147">
        <f t="shared" si="226"/>
        <v>12400</v>
      </c>
      <c r="G655" s="288">
        <f t="shared" si="227"/>
        <v>9.2478202741935931</v>
      </c>
      <c r="H655" s="15">
        <f t="shared" si="228"/>
        <v>114672.97140000056</v>
      </c>
      <c r="I655" s="22">
        <f t="shared" si="229"/>
        <v>-114672.97140000056</v>
      </c>
      <c r="J655" s="289">
        <f t="shared" si="230"/>
        <v>-1</v>
      </c>
      <c r="K655" s="22">
        <f t="shared" si="231"/>
        <v>0</v>
      </c>
      <c r="L655" s="22">
        <f t="shared" si="232"/>
        <v>-5</v>
      </c>
      <c r="M655" s="22">
        <f t="shared" si="233"/>
        <v>5</v>
      </c>
      <c r="N655" s="22">
        <f t="shared" si="234"/>
        <v>0</v>
      </c>
      <c r="O655" s="22"/>
      <c r="P655" s="288">
        <f t="shared" si="235"/>
        <v>-9.2478202741935931</v>
      </c>
      <c r="Q655" s="22">
        <f t="shared" si="236"/>
        <v>-5</v>
      </c>
      <c r="R655" s="290"/>
      <c r="S655" s="290">
        <f t="shared" si="237"/>
        <v>-9409.8320000000731</v>
      </c>
      <c r="T655" s="290" t="e">
        <f t="shared" si="238"/>
        <v>#DIV/0!</v>
      </c>
      <c r="U655" s="290" t="e">
        <f t="shared" si="239"/>
        <v>#DIV/0!</v>
      </c>
      <c r="V655" s="22">
        <f t="shared" si="240"/>
        <v>105263.13940000049</v>
      </c>
      <c r="W655" s="288" t="e">
        <f t="shared" si="241"/>
        <v>#DIV/0!</v>
      </c>
      <c r="X655" s="32" t="e">
        <f t="shared" si="242"/>
        <v>#DIV/0!</v>
      </c>
      <c r="Y655" s="32" t="e">
        <f t="shared" si="243"/>
        <v>#DIV/0!</v>
      </c>
      <c r="Z655" s="38" t="e">
        <f t="shared" si="244"/>
        <v>#DIV/0!</v>
      </c>
      <c r="AA655" s="31">
        <f>SUM(L$2:L655)-SUM(AB$2:AB655)</f>
        <v>-114672.97140000056</v>
      </c>
      <c r="AB655" s="44"/>
      <c r="AC655" s="40" t="e">
        <f t="shared" si="245"/>
        <v>#DIV/0!</v>
      </c>
      <c r="AD655" s="40" t="e">
        <f t="shared" si="246"/>
        <v>#DIV/0!</v>
      </c>
    </row>
    <row r="656" spans="1:30" x14ac:dyDescent="0.25">
      <c r="A656" s="403"/>
      <c r="B656" s="287"/>
      <c r="C656" s="22"/>
      <c r="D656" s="147"/>
      <c r="E656" s="22"/>
      <c r="F656" s="147">
        <f t="shared" si="226"/>
        <v>12400</v>
      </c>
      <c r="G656" s="288">
        <f t="shared" si="227"/>
        <v>9.2482235000000461</v>
      </c>
      <c r="H656" s="15">
        <f t="shared" si="228"/>
        <v>114677.97140000056</v>
      </c>
      <c r="I656" s="22">
        <f t="shared" si="229"/>
        <v>-114677.97140000056</v>
      </c>
      <c r="J656" s="289">
        <f t="shared" si="230"/>
        <v>-1</v>
      </c>
      <c r="K656" s="22">
        <f t="shared" si="231"/>
        <v>0</v>
      </c>
      <c r="L656" s="22">
        <f t="shared" si="232"/>
        <v>-5</v>
      </c>
      <c r="M656" s="22">
        <f t="shared" si="233"/>
        <v>5</v>
      </c>
      <c r="N656" s="22">
        <f t="shared" si="234"/>
        <v>0</v>
      </c>
      <c r="O656" s="22"/>
      <c r="P656" s="288">
        <f t="shared" si="235"/>
        <v>-9.2482235000000461</v>
      </c>
      <c r="Q656" s="22">
        <f t="shared" si="236"/>
        <v>-5</v>
      </c>
      <c r="R656" s="290"/>
      <c r="S656" s="290">
        <f t="shared" si="237"/>
        <v>-9414.8320000000731</v>
      </c>
      <c r="T656" s="290" t="e">
        <f t="shared" si="238"/>
        <v>#DIV/0!</v>
      </c>
      <c r="U656" s="290" t="e">
        <f t="shared" si="239"/>
        <v>#DIV/0!</v>
      </c>
      <c r="V656" s="22">
        <f t="shared" si="240"/>
        <v>105263.13940000049</v>
      </c>
      <c r="W656" s="288" t="e">
        <f t="shared" si="241"/>
        <v>#DIV/0!</v>
      </c>
      <c r="X656" s="32" t="e">
        <f t="shared" si="242"/>
        <v>#DIV/0!</v>
      </c>
      <c r="Y656" s="32" t="e">
        <f t="shared" si="243"/>
        <v>#DIV/0!</v>
      </c>
      <c r="Z656" s="38" t="e">
        <f t="shared" si="244"/>
        <v>#DIV/0!</v>
      </c>
      <c r="AA656" s="31">
        <f>SUM(L$2:L656)-SUM(AB$2:AB656)</f>
        <v>-114677.97140000056</v>
      </c>
      <c r="AB656" s="44"/>
      <c r="AC656" s="40" t="e">
        <f t="shared" si="245"/>
        <v>#DIV/0!</v>
      </c>
      <c r="AD656" s="40" t="e">
        <f t="shared" si="246"/>
        <v>#DIV/0!</v>
      </c>
    </row>
    <row r="657" spans="1:30" x14ac:dyDescent="0.25">
      <c r="A657" s="403"/>
      <c r="B657" s="287"/>
      <c r="C657" s="22"/>
      <c r="D657" s="147"/>
      <c r="E657" s="22"/>
      <c r="F657" s="147">
        <f t="shared" si="226"/>
        <v>12400</v>
      </c>
      <c r="G657" s="288">
        <f t="shared" si="227"/>
        <v>9.2486267258064974</v>
      </c>
      <c r="H657" s="15">
        <f t="shared" si="228"/>
        <v>114682.97140000056</v>
      </c>
      <c r="I657" s="22">
        <f t="shared" si="229"/>
        <v>-114682.97140000056</v>
      </c>
      <c r="J657" s="289">
        <f t="shared" si="230"/>
        <v>-1</v>
      </c>
      <c r="K657" s="22">
        <f t="shared" si="231"/>
        <v>0</v>
      </c>
      <c r="L657" s="22">
        <f t="shared" si="232"/>
        <v>-5</v>
      </c>
      <c r="M657" s="22">
        <f t="shared" si="233"/>
        <v>5</v>
      </c>
      <c r="N657" s="22">
        <f t="shared" si="234"/>
        <v>0</v>
      </c>
      <c r="O657" s="22"/>
      <c r="P657" s="288">
        <f t="shared" si="235"/>
        <v>-9.2486267258064974</v>
      </c>
      <c r="Q657" s="22">
        <f t="shared" si="236"/>
        <v>-5</v>
      </c>
      <c r="R657" s="290"/>
      <c r="S657" s="290">
        <f t="shared" si="237"/>
        <v>-9419.8320000000731</v>
      </c>
      <c r="T657" s="290" t="e">
        <f t="shared" si="238"/>
        <v>#DIV/0!</v>
      </c>
      <c r="U657" s="290" t="e">
        <f t="shared" si="239"/>
        <v>#DIV/0!</v>
      </c>
      <c r="V657" s="22">
        <f t="shared" si="240"/>
        <v>105263.13940000049</v>
      </c>
      <c r="W657" s="288" t="e">
        <f t="shared" si="241"/>
        <v>#DIV/0!</v>
      </c>
      <c r="X657" s="32" t="e">
        <f t="shared" si="242"/>
        <v>#DIV/0!</v>
      </c>
      <c r="Y657" s="32" t="e">
        <f t="shared" si="243"/>
        <v>#DIV/0!</v>
      </c>
      <c r="Z657" s="38" t="e">
        <f t="shared" si="244"/>
        <v>#DIV/0!</v>
      </c>
      <c r="AA657" s="31">
        <f>SUM(L$2:L657)-SUM(AB$2:AB657)</f>
        <v>-114682.97140000056</v>
      </c>
      <c r="AB657" s="44"/>
      <c r="AC657" s="40" t="e">
        <f t="shared" si="245"/>
        <v>#DIV/0!</v>
      </c>
      <c r="AD657" s="40" t="e">
        <f t="shared" si="246"/>
        <v>#DIV/0!</v>
      </c>
    </row>
    <row r="658" spans="1:30" x14ac:dyDescent="0.25">
      <c r="A658" s="403"/>
      <c r="B658" s="287"/>
      <c r="C658" s="22"/>
      <c r="D658" s="147"/>
      <c r="E658" s="22"/>
      <c r="F658" s="147">
        <f t="shared" si="226"/>
        <v>12400</v>
      </c>
      <c r="G658" s="288">
        <f t="shared" si="227"/>
        <v>9.2490299516129486</v>
      </c>
      <c r="H658" s="15">
        <f t="shared" si="228"/>
        <v>114687.97140000056</v>
      </c>
      <c r="I658" s="22">
        <f t="shared" si="229"/>
        <v>-114687.97140000056</v>
      </c>
      <c r="J658" s="289">
        <f t="shared" si="230"/>
        <v>-1</v>
      </c>
      <c r="K658" s="22">
        <f t="shared" si="231"/>
        <v>0</v>
      </c>
      <c r="L658" s="22">
        <f t="shared" si="232"/>
        <v>-5</v>
      </c>
      <c r="M658" s="22">
        <f t="shared" si="233"/>
        <v>5</v>
      </c>
      <c r="N658" s="22">
        <f t="shared" si="234"/>
        <v>0</v>
      </c>
      <c r="O658" s="22"/>
      <c r="P658" s="288">
        <f t="shared" si="235"/>
        <v>-9.2490299516129486</v>
      </c>
      <c r="Q658" s="22">
        <f t="shared" si="236"/>
        <v>-5</v>
      </c>
      <c r="R658" s="290"/>
      <c r="S658" s="290">
        <f t="shared" si="237"/>
        <v>-9424.8320000000731</v>
      </c>
      <c r="T658" s="290" t="e">
        <f t="shared" si="238"/>
        <v>#DIV/0!</v>
      </c>
      <c r="U658" s="290" t="e">
        <f t="shared" si="239"/>
        <v>#DIV/0!</v>
      </c>
      <c r="V658" s="22">
        <f t="shared" si="240"/>
        <v>105263.13940000049</v>
      </c>
      <c r="W658" s="288" t="e">
        <f t="shared" si="241"/>
        <v>#DIV/0!</v>
      </c>
      <c r="X658" s="32" t="e">
        <f t="shared" si="242"/>
        <v>#DIV/0!</v>
      </c>
      <c r="Y658" s="32" t="e">
        <f t="shared" si="243"/>
        <v>#DIV/0!</v>
      </c>
      <c r="Z658" s="38" t="e">
        <f t="shared" si="244"/>
        <v>#DIV/0!</v>
      </c>
      <c r="AA658" s="31">
        <f>SUM(L$2:L658)-SUM(AB$2:AB658)</f>
        <v>-114687.97140000056</v>
      </c>
      <c r="AB658" s="44"/>
      <c r="AC658" s="40" t="e">
        <f t="shared" si="245"/>
        <v>#DIV/0!</v>
      </c>
      <c r="AD658" s="40" t="e">
        <f t="shared" si="246"/>
        <v>#DIV/0!</v>
      </c>
    </row>
    <row r="659" spans="1:30" x14ac:dyDescent="0.25">
      <c r="A659" s="403"/>
      <c r="B659" s="287"/>
      <c r="C659" s="22"/>
      <c r="D659" s="147"/>
      <c r="E659" s="22"/>
      <c r="F659" s="147">
        <f t="shared" si="226"/>
        <v>12400</v>
      </c>
      <c r="G659" s="288">
        <f t="shared" si="227"/>
        <v>9.2494331774193999</v>
      </c>
      <c r="H659" s="15">
        <f t="shared" si="228"/>
        <v>114692.97140000056</v>
      </c>
      <c r="I659" s="22">
        <f t="shared" si="229"/>
        <v>-114692.97140000056</v>
      </c>
      <c r="J659" s="289">
        <f t="shared" si="230"/>
        <v>-1</v>
      </c>
      <c r="K659" s="22">
        <f t="shared" si="231"/>
        <v>0</v>
      </c>
      <c r="L659" s="22">
        <f t="shared" si="232"/>
        <v>-5</v>
      </c>
      <c r="M659" s="22">
        <f t="shared" si="233"/>
        <v>5</v>
      </c>
      <c r="N659" s="22">
        <f t="shared" si="234"/>
        <v>0</v>
      </c>
      <c r="O659" s="22"/>
      <c r="P659" s="288">
        <f t="shared" si="235"/>
        <v>-9.2494331774193999</v>
      </c>
      <c r="Q659" s="22">
        <f t="shared" si="236"/>
        <v>-5</v>
      </c>
      <c r="R659" s="290"/>
      <c r="S659" s="290">
        <f t="shared" si="237"/>
        <v>-9429.8320000000731</v>
      </c>
      <c r="T659" s="290" t="e">
        <f t="shared" si="238"/>
        <v>#DIV/0!</v>
      </c>
      <c r="U659" s="290" t="e">
        <f t="shared" si="239"/>
        <v>#DIV/0!</v>
      </c>
      <c r="V659" s="22">
        <f t="shared" si="240"/>
        <v>105263.13940000049</v>
      </c>
      <c r="W659" s="288" t="e">
        <f t="shared" si="241"/>
        <v>#DIV/0!</v>
      </c>
      <c r="X659" s="32" t="e">
        <f t="shared" si="242"/>
        <v>#DIV/0!</v>
      </c>
      <c r="Y659" s="32" t="e">
        <f t="shared" si="243"/>
        <v>#DIV/0!</v>
      </c>
      <c r="Z659" s="38" t="e">
        <f t="shared" si="244"/>
        <v>#DIV/0!</v>
      </c>
      <c r="AA659" s="31">
        <f>SUM(L$2:L659)-SUM(AB$2:AB659)</f>
        <v>-114692.97140000056</v>
      </c>
      <c r="AB659" s="44"/>
      <c r="AC659" s="40" t="e">
        <f t="shared" si="245"/>
        <v>#DIV/0!</v>
      </c>
      <c r="AD659" s="40" t="e">
        <f t="shared" si="246"/>
        <v>#DIV/0!</v>
      </c>
    </row>
    <row r="660" spans="1:30" x14ac:dyDescent="0.25">
      <c r="A660" s="403"/>
      <c r="B660" s="287"/>
      <c r="C660" s="22"/>
      <c r="D660" s="147"/>
      <c r="E660" s="22"/>
      <c r="F660" s="147">
        <f t="shared" si="226"/>
        <v>12400</v>
      </c>
      <c r="G660" s="288">
        <f t="shared" si="227"/>
        <v>9.2498364032258511</v>
      </c>
      <c r="H660" s="15">
        <f t="shared" si="228"/>
        <v>114697.97140000056</v>
      </c>
      <c r="I660" s="22">
        <f t="shared" si="229"/>
        <v>-114697.97140000056</v>
      </c>
      <c r="J660" s="289">
        <f t="shared" si="230"/>
        <v>-1</v>
      </c>
      <c r="K660" s="22">
        <f t="shared" si="231"/>
        <v>0</v>
      </c>
      <c r="L660" s="22">
        <f t="shared" si="232"/>
        <v>-5</v>
      </c>
      <c r="M660" s="22">
        <f t="shared" si="233"/>
        <v>5</v>
      </c>
      <c r="N660" s="22">
        <f t="shared" si="234"/>
        <v>0</v>
      </c>
      <c r="O660" s="22"/>
      <c r="P660" s="288">
        <f t="shared" si="235"/>
        <v>-9.2498364032258511</v>
      </c>
      <c r="Q660" s="22">
        <f t="shared" si="236"/>
        <v>-5</v>
      </c>
      <c r="R660" s="290"/>
      <c r="S660" s="290">
        <f t="shared" si="237"/>
        <v>-9434.8320000000731</v>
      </c>
      <c r="T660" s="290" t="e">
        <f t="shared" si="238"/>
        <v>#DIV/0!</v>
      </c>
      <c r="U660" s="290" t="e">
        <f t="shared" si="239"/>
        <v>#DIV/0!</v>
      </c>
      <c r="V660" s="22">
        <f t="shared" si="240"/>
        <v>105263.13940000049</v>
      </c>
      <c r="W660" s="288" t="e">
        <f t="shared" si="241"/>
        <v>#DIV/0!</v>
      </c>
      <c r="X660" s="32" t="e">
        <f t="shared" si="242"/>
        <v>#DIV/0!</v>
      </c>
      <c r="Y660" s="32" t="e">
        <f t="shared" si="243"/>
        <v>#DIV/0!</v>
      </c>
      <c r="Z660" s="38" t="e">
        <f t="shared" si="244"/>
        <v>#DIV/0!</v>
      </c>
      <c r="AA660" s="31">
        <f>SUM(L$2:L660)-SUM(AB$2:AB660)</f>
        <v>-114697.97140000056</v>
      </c>
      <c r="AB660" s="44"/>
      <c r="AC660" s="40" t="e">
        <f t="shared" si="245"/>
        <v>#DIV/0!</v>
      </c>
      <c r="AD660" s="40" t="e">
        <f t="shared" si="246"/>
        <v>#DIV/0!</v>
      </c>
    </row>
    <row r="661" spans="1:30" x14ac:dyDescent="0.25">
      <c r="A661" s="403"/>
      <c r="B661" s="287"/>
      <c r="C661" s="22"/>
      <c r="D661" s="147"/>
      <c r="E661" s="22"/>
      <c r="F661" s="147">
        <f t="shared" si="226"/>
        <v>12400</v>
      </c>
      <c r="G661" s="288">
        <f t="shared" si="227"/>
        <v>9.2502396290323041</v>
      </c>
      <c r="H661" s="15">
        <f t="shared" si="228"/>
        <v>114702.97140000056</v>
      </c>
      <c r="I661" s="22">
        <f t="shared" si="229"/>
        <v>-114702.97140000056</v>
      </c>
      <c r="J661" s="289">
        <f t="shared" si="230"/>
        <v>-1</v>
      </c>
      <c r="K661" s="22">
        <f t="shared" si="231"/>
        <v>0</v>
      </c>
      <c r="L661" s="22">
        <f t="shared" si="232"/>
        <v>-5</v>
      </c>
      <c r="M661" s="22">
        <f t="shared" si="233"/>
        <v>5</v>
      </c>
      <c r="N661" s="22">
        <f t="shared" si="234"/>
        <v>0</v>
      </c>
      <c r="O661" s="22"/>
      <c r="P661" s="288">
        <f t="shared" si="235"/>
        <v>-9.2502396290323041</v>
      </c>
      <c r="Q661" s="22">
        <f t="shared" si="236"/>
        <v>-5</v>
      </c>
      <c r="R661" s="290"/>
      <c r="S661" s="290">
        <f t="shared" si="237"/>
        <v>-9439.8320000000731</v>
      </c>
      <c r="T661" s="290" t="e">
        <f t="shared" si="238"/>
        <v>#DIV/0!</v>
      </c>
      <c r="U661" s="290" t="e">
        <f t="shared" si="239"/>
        <v>#DIV/0!</v>
      </c>
      <c r="V661" s="22">
        <f t="shared" si="240"/>
        <v>105263.13940000049</v>
      </c>
      <c r="W661" s="288" t="e">
        <f t="shared" si="241"/>
        <v>#DIV/0!</v>
      </c>
      <c r="X661" s="32" t="e">
        <f t="shared" si="242"/>
        <v>#DIV/0!</v>
      </c>
      <c r="Y661" s="32" t="e">
        <f t="shared" si="243"/>
        <v>#DIV/0!</v>
      </c>
      <c r="Z661" s="38" t="e">
        <f t="shared" si="244"/>
        <v>#DIV/0!</v>
      </c>
      <c r="AA661" s="31">
        <f>SUM(L$2:L661)-SUM(AB$2:AB661)</f>
        <v>-114702.97140000056</v>
      </c>
      <c r="AB661" s="44"/>
      <c r="AC661" s="40" t="e">
        <f t="shared" si="245"/>
        <v>#DIV/0!</v>
      </c>
      <c r="AD661" s="40" t="e">
        <f t="shared" si="246"/>
        <v>#DIV/0!</v>
      </c>
    </row>
    <row r="662" spans="1:30" x14ac:dyDescent="0.25">
      <c r="A662" s="403"/>
      <c r="B662" s="287"/>
      <c r="C662" s="22"/>
      <c r="D662" s="147"/>
      <c r="E662" s="22"/>
      <c r="F662" s="147">
        <f t="shared" si="226"/>
        <v>12400</v>
      </c>
      <c r="G662" s="288">
        <f t="shared" si="227"/>
        <v>9.2506428548387554</v>
      </c>
      <c r="H662" s="15">
        <f t="shared" si="228"/>
        <v>114707.97140000056</v>
      </c>
      <c r="I662" s="22">
        <f t="shared" si="229"/>
        <v>-114707.97140000056</v>
      </c>
      <c r="J662" s="289">
        <f t="shared" si="230"/>
        <v>-1</v>
      </c>
      <c r="K662" s="22">
        <f t="shared" si="231"/>
        <v>0</v>
      </c>
      <c r="L662" s="22">
        <f t="shared" si="232"/>
        <v>-5</v>
      </c>
      <c r="M662" s="22">
        <f t="shared" si="233"/>
        <v>5</v>
      </c>
      <c r="N662" s="22">
        <f t="shared" si="234"/>
        <v>0</v>
      </c>
      <c r="O662" s="22"/>
      <c r="P662" s="288">
        <f t="shared" si="235"/>
        <v>-9.2506428548387554</v>
      </c>
      <c r="Q662" s="22">
        <f t="shared" si="236"/>
        <v>-5</v>
      </c>
      <c r="R662" s="290"/>
      <c r="S662" s="290">
        <f t="shared" si="237"/>
        <v>-9444.8320000000731</v>
      </c>
      <c r="T662" s="290" t="e">
        <f t="shared" si="238"/>
        <v>#DIV/0!</v>
      </c>
      <c r="U662" s="290" t="e">
        <f t="shared" si="239"/>
        <v>#DIV/0!</v>
      </c>
      <c r="V662" s="22">
        <f t="shared" si="240"/>
        <v>105263.13940000049</v>
      </c>
      <c r="W662" s="288" t="e">
        <f t="shared" si="241"/>
        <v>#DIV/0!</v>
      </c>
      <c r="X662" s="32" t="e">
        <f t="shared" si="242"/>
        <v>#DIV/0!</v>
      </c>
      <c r="Y662" s="32" t="e">
        <f t="shared" si="243"/>
        <v>#DIV/0!</v>
      </c>
      <c r="Z662" s="38" t="e">
        <f t="shared" si="244"/>
        <v>#DIV/0!</v>
      </c>
      <c r="AA662" s="31">
        <f>SUM(L$2:L662)-SUM(AB$2:AB662)</f>
        <v>-114707.97140000056</v>
      </c>
      <c r="AB662" s="44"/>
      <c r="AC662" s="40" t="e">
        <f t="shared" si="245"/>
        <v>#DIV/0!</v>
      </c>
      <c r="AD662" s="40" t="e">
        <f t="shared" si="246"/>
        <v>#DIV/0!</v>
      </c>
    </row>
    <row r="663" spans="1:30" x14ac:dyDescent="0.25">
      <c r="A663" s="403"/>
      <c r="B663" s="287"/>
      <c r="C663" s="22"/>
      <c r="D663" s="147"/>
      <c r="E663" s="22"/>
      <c r="F663" s="147">
        <f t="shared" si="226"/>
        <v>12400</v>
      </c>
      <c r="G663" s="288">
        <f t="shared" si="227"/>
        <v>9.2510460806452066</v>
      </c>
      <c r="H663" s="15">
        <f t="shared" si="228"/>
        <v>114712.97140000056</v>
      </c>
      <c r="I663" s="22">
        <f t="shared" si="229"/>
        <v>-114712.97140000056</v>
      </c>
      <c r="J663" s="289">
        <f t="shared" si="230"/>
        <v>-1</v>
      </c>
      <c r="K663" s="22">
        <f t="shared" si="231"/>
        <v>0</v>
      </c>
      <c r="L663" s="22">
        <f t="shared" si="232"/>
        <v>-5</v>
      </c>
      <c r="M663" s="22">
        <f t="shared" si="233"/>
        <v>5</v>
      </c>
      <c r="N663" s="22">
        <f t="shared" si="234"/>
        <v>0</v>
      </c>
      <c r="O663" s="22"/>
      <c r="P663" s="288">
        <f t="shared" si="235"/>
        <v>-9.2510460806452066</v>
      </c>
      <c r="Q663" s="22">
        <f t="shared" si="236"/>
        <v>-5</v>
      </c>
      <c r="R663" s="290"/>
      <c r="S663" s="290">
        <f t="shared" si="237"/>
        <v>-9449.8320000000731</v>
      </c>
      <c r="T663" s="290" t="e">
        <f t="shared" si="238"/>
        <v>#DIV/0!</v>
      </c>
      <c r="U663" s="290" t="e">
        <f t="shared" si="239"/>
        <v>#DIV/0!</v>
      </c>
      <c r="V663" s="22">
        <f t="shared" si="240"/>
        <v>105263.13940000049</v>
      </c>
      <c r="W663" s="288" t="e">
        <f t="shared" si="241"/>
        <v>#DIV/0!</v>
      </c>
      <c r="X663" s="32" t="e">
        <f t="shared" si="242"/>
        <v>#DIV/0!</v>
      </c>
      <c r="Y663" s="32" t="e">
        <f t="shared" si="243"/>
        <v>#DIV/0!</v>
      </c>
      <c r="Z663" s="38" t="e">
        <f t="shared" si="244"/>
        <v>#DIV/0!</v>
      </c>
      <c r="AA663" s="31">
        <f>SUM(L$2:L663)-SUM(AB$2:AB663)</f>
        <v>-114712.97140000056</v>
      </c>
      <c r="AB663" s="44"/>
      <c r="AC663" s="40" t="e">
        <f t="shared" si="245"/>
        <v>#DIV/0!</v>
      </c>
      <c r="AD663" s="40" t="e">
        <f t="shared" si="246"/>
        <v>#DIV/0!</v>
      </c>
    </row>
    <row r="664" spans="1:30" x14ac:dyDescent="0.25">
      <c r="A664" s="403"/>
      <c r="B664" s="287"/>
      <c r="C664" s="22"/>
      <c r="D664" s="147"/>
      <c r="E664" s="22"/>
      <c r="F664" s="147">
        <f t="shared" si="226"/>
        <v>12400</v>
      </c>
      <c r="G664" s="288">
        <f t="shared" si="227"/>
        <v>9.2514493064516579</v>
      </c>
      <c r="H664" s="15">
        <f t="shared" si="228"/>
        <v>114717.97140000056</v>
      </c>
      <c r="I664" s="22">
        <f t="shared" si="229"/>
        <v>-114717.97140000056</v>
      </c>
      <c r="J664" s="289">
        <f t="shared" si="230"/>
        <v>-1</v>
      </c>
      <c r="K664" s="22">
        <f t="shared" si="231"/>
        <v>0</v>
      </c>
      <c r="L664" s="22">
        <f t="shared" si="232"/>
        <v>-5</v>
      </c>
      <c r="M664" s="22">
        <f t="shared" si="233"/>
        <v>5</v>
      </c>
      <c r="N664" s="22">
        <f t="shared" si="234"/>
        <v>0</v>
      </c>
      <c r="O664" s="22"/>
      <c r="P664" s="288">
        <f t="shared" si="235"/>
        <v>-9.2514493064516579</v>
      </c>
      <c r="Q664" s="22">
        <f t="shared" si="236"/>
        <v>-5</v>
      </c>
      <c r="R664" s="290"/>
      <c r="S664" s="290">
        <f t="shared" si="237"/>
        <v>-9454.8320000000731</v>
      </c>
      <c r="T664" s="290" t="e">
        <f t="shared" si="238"/>
        <v>#DIV/0!</v>
      </c>
      <c r="U664" s="290" t="e">
        <f t="shared" si="239"/>
        <v>#DIV/0!</v>
      </c>
      <c r="V664" s="22">
        <f t="shared" si="240"/>
        <v>105263.13940000049</v>
      </c>
      <c r="W664" s="288" t="e">
        <f t="shared" si="241"/>
        <v>#DIV/0!</v>
      </c>
      <c r="X664" s="32" t="e">
        <f t="shared" si="242"/>
        <v>#DIV/0!</v>
      </c>
      <c r="Y664" s="32" t="e">
        <f t="shared" si="243"/>
        <v>#DIV/0!</v>
      </c>
      <c r="Z664" s="38" t="e">
        <f t="shared" si="244"/>
        <v>#DIV/0!</v>
      </c>
      <c r="AA664" s="31">
        <f>SUM(L$2:L664)-SUM(AB$2:AB664)</f>
        <v>-114717.97140000056</v>
      </c>
      <c r="AB664" s="44"/>
      <c r="AC664" s="40" t="e">
        <f t="shared" si="245"/>
        <v>#DIV/0!</v>
      </c>
      <c r="AD664" s="40" t="e">
        <f t="shared" si="246"/>
        <v>#DIV/0!</v>
      </c>
    </row>
    <row r="665" spans="1:30" x14ac:dyDescent="0.25">
      <c r="A665" s="403"/>
      <c r="B665" s="287"/>
      <c r="C665" s="22"/>
      <c r="D665" s="147"/>
      <c r="E665" s="22"/>
      <c r="F665" s="147">
        <f t="shared" si="226"/>
        <v>12400</v>
      </c>
      <c r="G665" s="288">
        <f t="shared" si="227"/>
        <v>9.2518525322581091</v>
      </c>
      <c r="H665" s="15">
        <f t="shared" si="228"/>
        <v>114722.97140000056</v>
      </c>
      <c r="I665" s="22">
        <f t="shared" si="229"/>
        <v>-114722.97140000056</v>
      </c>
      <c r="J665" s="289">
        <f t="shared" si="230"/>
        <v>-1</v>
      </c>
      <c r="K665" s="22">
        <f t="shared" si="231"/>
        <v>0</v>
      </c>
      <c r="L665" s="22">
        <f t="shared" si="232"/>
        <v>-5</v>
      </c>
      <c r="M665" s="22">
        <f t="shared" si="233"/>
        <v>5</v>
      </c>
      <c r="N665" s="22">
        <f t="shared" si="234"/>
        <v>0</v>
      </c>
      <c r="O665" s="22"/>
      <c r="P665" s="288">
        <f t="shared" si="235"/>
        <v>-9.2518525322581091</v>
      </c>
      <c r="Q665" s="22">
        <f t="shared" si="236"/>
        <v>-5</v>
      </c>
      <c r="R665" s="290"/>
      <c r="S665" s="290">
        <f t="shared" si="237"/>
        <v>-9459.8320000000731</v>
      </c>
      <c r="T665" s="290" t="e">
        <f t="shared" si="238"/>
        <v>#DIV/0!</v>
      </c>
      <c r="U665" s="290" t="e">
        <f t="shared" si="239"/>
        <v>#DIV/0!</v>
      </c>
      <c r="V665" s="22">
        <f t="shared" si="240"/>
        <v>105263.13940000049</v>
      </c>
      <c r="W665" s="288" t="e">
        <f t="shared" si="241"/>
        <v>#DIV/0!</v>
      </c>
      <c r="X665" s="32" t="e">
        <f t="shared" si="242"/>
        <v>#DIV/0!</v>
      </c>
      <c r="Y665" s="32" t="e">
        <f t="shared" si="243"/>
        <v>#DIV/0!</v>
      </c>
      <c r="Z665" s="38" t="e">
        <f t="shared" si="244"/>
        <v>#DIV/0!</v>
      </c>
      <c r="AA665" s="31">
        <f>SUM(L$2:L665)-SUM(AB$2:AB665)</f>
        <v>-114722.97140000056</v>
      </c>
      <c r="AB665" s="44"/>
      <c r="AC665" s="40" t="e">
        <f t="shared" si="245"/>
        <v>#DIV/0!</v>
      </c>
      <c r="AD665" s="40" t="e">
        <f t="shared" si="246"/>
        <v>#DIV/0!</v>
      </c>
    </row>
    <row r="666" spans="1:30" x14ac:dyDescent="0.25">
      <c r="A666" s="403"/>
      <c r="B666" s="287"/>
      <c r="C666" s="22"/>
      <c r="D666" s="147"/>
      <c r="E666" s="22"/>
      <c r="F666" s="147">
        <f t="shared" si="226"/>
        <v>12400</v>
      </c>
      <c r="G666" s="288">
        <f t="shared" si="227"/>
        <v>9.2522557580645621</v>
      </c>
      <c r="H666" s="15">
        <f t="shared" si="228"/>
        <v>114727.97140000056</v>
      </c>
      <c r="I666" s="22">
        <f t="shared" si="229"/>
        <v>-114727.97140000056</v>
      </c>
      <c r="J666" s="289">
        <f t="shared" si="230"/>
        <v>-1</v>
      </c>
      <c r="K666" s="22">
        <f t="shared" si="231"/>
        <v>0</v>
      </c>
      <c r="L666" s="22">
        <f t="shared" si="232"/>
        <v>-5</v>
      </c>
      <c r="M666" s="22">
        <f t="shared" si="233"/>
        <v>5</v>
      </c>
      <c r="N666" s="22">
        <f t="shared" si="234"/>
        <v>0</v>
      </c>
      <c r="O666" s="22"/>
      <c r="P666" s="288">
        <f t="shared" si="235"/>
        <v>-9.2522557580645621</v>
      </c>
      <c r="Q666" s="22">
        <f t="shared" si="236"/>
        <v>-5</v>
      </c>
      <c r="R666" s="290"/>
      <c r="S666" s="290">
        <f t="shared" si="237"/>
        <v>-9464.8320000000731</v>
      </c>
      <c r="T666" s="290" t="e">
        <f t="shared" si="238"/>
        <v>#DIV/0!</v>
      </c>
      <c r="U666" s="290" t="e">
        <f t="shared" si="239"/>
        <v>#DIV/0!</v>
      </c>
      <c r="V666" s="22">
        <f t="shared" si="240"/>
        <v>105263.13940000049</v>
      </c>
      <c r="W666" s="288" t="e">
        <f t="shared" si="241"/>
        <v>#DIV/0!</v>
      </c>
      <c r="X666" s="32" t="e">
        <f t="shared" si="242"/>
        <v>#DIV/0!</v>
      </c>
      <c r="Y666" s="32" t="e">
        <f t="shared" si="243"/>
        <v>#DIV/0!</v>
      </c>
      <c r="Z666" s="38" t="e">
        <f t="shared" si="244"/>
        <v>#DIV/0!</v>
      </c>
      <c r="AA666" s="31">
        <f>SUM(L$2:L666)-SUM(AB$2:AB666)</f>
        <v>-114727.97140000056</v>
      </c>
      <c r="AB666" s="44"/>
      <c r="AC666" s="40" t="e">
        <f t="shared" si="245"/>
        <v>#DIV/0!</v>
      </c>
      <c r="AD666" s="40" t="e">
        <f t="shared" si="246"/>
        <v>#DIV/0!</v>
      </c>
    </row>
    <row r="667" spans="1:30" x14ac:dyDescent="0.25">
      <c r="A667" s="403"/>
      <c r="B667" s="287"/>
      <c r="C667" s="22"/>
      <c r="D667" s="147"/>
      <c r="E667" s="22"/>
      <c r="F667" s="147">
        <f t="shared" si="226"/>
        <v>12400</v>
      </c>
      <c r="G667" s="288">
        <f t="shared" si="227"/>
        <v>9.2526589838710134</v>
      </c>
      <c r="H667" s="15">
        <f t="shared" si="228"/>
        <v>114732.97140000056</v>
      </c>
      <c r="I667" s="22">
        <f t="shared" si="229"/>
        <v>-114732.97140000056</v>
      </c>
      <c r="J667" s="289">
        <f t="shared" si="230"/>
        <v>-1</v>
      </c>
      <c r="K667" s="22">
        <f t="shared" si="231"/>
        <v>0</v>
      </c>
      <c r="L667" s="22">
        <f t="shared" si="232"/>
        <v>-5</v>
      </c>
      <c r="M667" s="22">
        <f t="shared" si="233"/>
        <v>5</v>
      </c>
      <c r="N667" s="22">
        <f t="shared" si="234"/>
        <v>0</v>
      </c>
      <c r="O667" s="22"/>
      <c r="P667" s="288">
        <f t="shared" si="235"/>
        <v>-9.2526589838710134</v>
      </c>
      <c r="Q667" s="22">
        <f t="shared" si="236"/>
        <v>-5</v>
      </c>
      <c r="R667" s="290"/>
      <c r="S667" s="290">
        <f t="shared" si="237"/>
        <v>-9469.8320000000731</v>
      </c>
      <c r="T667" s="290" t="e">
        <f t="shared" si="238"/>
        <v>#DIV/0!</v>
      </c>
      <c r="U667" s="290" t="e">
        <f t="shared" si="239"/>
        <v>#DIV/0!</v>
      </c>
      <c r="V667" s="22">
        <f t="shared" si="240"/>
        <v>105263.13940000049</v>
      </c>
      <c r="W667" s="288" t="e">
        <f t="shared" si="241"/>
        <v>#DIV/0!</v>
      </c>
      <c r="X667" s="32" t="e">
        <f t="shared" si="242"/>
        <v>#DIV/0!</v>
      </c>
      <c r="Y667" s="32" t="e">
        <f t="shared" si="243"/>
        <v>#DIV/0!</v>
      </c>
      <c r="Z667" s="38" t="e">
        <f t="shared" si="244"/>
        <v>#DIV/0!</v>
      </c>
      <c r="AA667" s="31">
        <f>SUM(L$2:L667)-SUM(AB$2:AB667)</f>
        <v>-114732.97140000056</v>
      </c>
      <c r="AB667" s="44"/>
      <c r="AC667" s="40" t="e">
        <f t="shared" si="245"/>
        <v>#DIV/0!</v>
      </c>
      <c r="AD667" s="40" t="e">
        <f t="shared" si="246"/>
        <v>#DIV/0!</v>
      </c>
    </row>
    <row r="668" spans="1:30" x14ac:dyDescent="0.25">
      <c r="A668" s="403"/>
      <c r="B668" s="287"/>
      <c r="C668" s="22"/>
      <c r="D668" s="147"/>
      <c r="E668" s="22"/>
      <c r="F668" s="147">
        <f t="shared" si="226"/>
        <v>12400</v>
      </c>
      <c r="G668" s="288">
        <f t="shared" si="227"/>
        <v>9.2530622096774646</v>
      </c>
      <c r="H668" s="15">
        <f t="shared" si="228"/>
        <v>114737.97140000056</v>
      </c>
      <c r="I668" s="22">
        <f t="shared" si="229"/>
        <v>-114737.97140000056</v>
      </c>
      <c r="J668" s="289">
        <f t="shared" si="230"/>
        <v>-1</v>
      </c>
      <c r="K668" s="22">
        <f t="shared" si="231"/>
        <v>0</v>
      </c>
      <c r="L668" s="22">
        <f t="shared" si="232"/>
        <v>-5</v>
      </c>
      <c r="M668" s="22">
        <f t="shared" si="233"/>
        <v>5</v>
      </c>
      <c r="N668" s="22">
        <f t="shared" si="234"/>
        <v>0</v>
      </c>
      <c r="O668" s="22"/>
      <c r="P668" s="288">
        <f t="shared" si="235"/>
        <v>-9.2530622096774646</v>
      </c>
      <c r="Q668" s="22">
        <f t="shared" si="236"/>
        <v>-5</v>
      </c>
      <c r="R668" s="290"/>
      <c r="S668" s="290">
        <f t="shared" si="237"/>
        <v>-9474.8320000000731</v>
      </c>
      <c r="T668" s="290" t="e">
        <f t="shared" si="238"/>
        <v>#DIV/0!</v>
      </c>
      <c r="U668" s="290" t="e">
        <f t="shared" si="239"/>
        <v>#DIV/0!</v>
      </c>
      <c r="V668" s="22">
        <f t="shared" si="240"/>
        <v>105263.13940000049</v>
      </c>
      <c r="W668" s="288" t="e">
        <f t="shared" si="241"/>
        <v>#DIV/0!</v>
      </c>
      <c r="X668" s="32" t="e">
        <f t="shared" si="242"/>
        <v>#DIV/0!</v>
      </c>
      <c r="Y668" s="32" t="e">
        <f t="shared" si="243"/>
        <v>#DIV/0!</v>
      </c>
      <c r="Z668" s="38" t="e">
        <f t="shared" si="244"/>
        <v>#DIV/0!</v>
      </c>
      <c r="AA668" s="31">
        <f>SUM(L$2:L668)-SUM(AB$2:AB668)</f>
        <v>-114737.97140000056</v>
      </c>
      <c r="AB668" s="44"/>
      <c r="AC668" s="40" t="e">
        <f t="shared" si="245"/>
        <v>#DIV/0!</v>
      </c>
      <c r="AD668" s="40" t="e">
        <f t="shared" si="246"/>
        <v>#DIV/0!</v>
      </c>
    </row>
    <row r="669" spans="1:30" x14ac:dyDescent="0.25">
      <c r="A669" s="403"/>
      <c r="B669" s="287"/>
      <c r="C669" s="22"/>
      <c r="D669" s="147"/>
      <c r="E669" s="22"/>
      <c r="F669" s="147">
        <f t="shared" si="226"/>
        <v>12400</v>
      </c>
      <c r="G669" s="288">
        <f t="shared" si="227"/>
        <v>9.2534654354839159</v>
      </c>
      <c r="H669" s="15">
        <f t="shared" si="228"/>
        <v>114742.97140000056</v>
      </c>
      <c r="I669" s="22">
        <f t="shared" si="229"/>
        <v>-114742.97140000056</v>
      </c>
      <c r="J669" s="289">
        <f t="shared" si="230"/>
        <v>-1</v>
      </c>
      <c r="K669" s="22">
        <f t="shared" si="231"/>
        <v>0</v>
      </c>
      <c r="L669" s="22">
        <f t="shared" si="232"/>
        <v>-5</v>
      </c>
      <c r="M669" s="22">
        <f t="shared" si="233"/>
        <v>5</v>
      </c>
      <c r="N669" s="22">
        <f t="shared" si="234"/>
        <v>0</v>
      </c>
      <c r="O669" s="22"/>
      <c r="P669" s="288">
        <f t="shared" si="235"/>
        <v>-9.2534654354839159</v>
      </c>
      <c r="Q669" s="22">
        <f t="shared" si="236"/>
        <v>-5</v>
      </c>
      <c r="R669" s="290"/>
      <c r="S669" s="290">
        <f t="shared" si="237"/>
        <v>-9479.8320000000731</v>
      </c>
      <c r="T669" s="290" t="e">
        <f t="shared" si="238"/>
        <v>#DIV/0!</v>
      </c>
      <c r="U669" s="290" t="e">
        <f t="shared" si="239"/>
        <v>#DIV/0!</v>
      </c>
      <c r="V669" s="22">
        <f t="shared" si="240"/>
        <v>105263.13940000049</v>
      </c>
      <c r="W669" s="288" t="e">
        <f t="shared" si="241"/>
        <v>#DIV/0!</v>
      </c>
      <c r="X669" s="32" t="e">
        <f t="shared" si="242"/>
        <v>#DIV/0!</v>
      </c>
      <c r="Y669" s="32" t="e">
        <f t="shared" si="243"/>
        <v>#DIV/0!</v>
      </c>
      <c r="Z669" s="38" t="e">
        <f t="shared" si="244"/>
        <v>#DIV/0!</v>
      </c>
      <c r="AA669" s="31">
        <f>SUM(L$2:L669)-SUM(AB$2:AB669)</f>
        <v>-114742.97140000056</v>
      </c>
      <c r="AB669" s="44"/>
      <c r="AC669" s="40" t="e">
        <f t="shared" si="245"/>
        <v>#DIV/0!</v>
      </c>
      <c r="AD669" s="40" t="e">
        <f t="shared" si="246"/>
        <v>#DIV/0!</v>
      </c>
    </row>
    <row r="670" spans="1:30" x14ac:dyDescent="0.25">
      <c r="A670" s="403"/>
      <c r="B670" s="287"/>
      <c r="C670" s="22"/>
      <c r="D670" s="147"/>
      <c r="E670" s="22"/>
      <c r="F670" s="147">
        <f t="shared" si="226"/>
        <v>12400</v>
      </c>
      <c r="G670" s="288">
        <f t="shared" si="227"/>
        <v>9.2538686612903671</v>
      </c>
      <c r="H670" s="15">
        <f t="shared" si="228"/>
        <v>114747.97140000056</v>
      </c>
      <c r="I670" s="22">
        <f t="shared" si="229"/>
        <v>-114747.97140000056</v>
      </c>
      <c r="J670" s="289">
        <f t="shared" si="230"/>
        <v>-1</v>
      </c>
      <c r="K670" s="22">
        <f t="shared" si="231"/>
        <v>0</v>
      </c>
      <c r="L670" s="22">
        <f t="shared" si="232"/>
        <v>-5</v>
      </c>
      <c r="M670" s="22">
        <f t="shared" si="233"/>
        <v>5</v>
      </c>
      <c r="N670" s="22">
        <f t="shared" si="234"/>
        <v>0</v>
      </c>
      <c r="O670" s="22"/>
      <c r="P670" s="288">
        <f t="shared" si="235"/>
        <v>-9.2538686612903671</v>
      </c>
      <c r="Q670" s="22">
        <f t="shared" si="236"/>
        <v>-5</v>
      </c>
      <c r="R670" s="290"/>
      <c r="S670" s="290">
        <f t="shared" si="237"/>
        <v>-9484.8320000000731</v>
      </c>
      <c r="T670" s="290" t="e">
        <f t="shared" si="238"/>
        <v>#DIV/0!</v>
      </c>
      <c r="U670" s="290" t="e">
        <f t="shared" si="239"/>
        <v>#DIV/0!</v>
      </c>
      <c r="V670" s="22">
        <f t="shared" si="240"/>
        <v>105263.13940000049</v>
      </c>
      <c r="W670" s="288" t="e">
        <f t="shared" si="241"/>
        <v>#DIV/0!</v>
      </c>
      <c r="X670" s="32" t="e">
        <f t="shared" si="242"/>
        <v>#DIV/0!</v>
      </c>
      <c r="Y670" s="32" t="e">
        <f t="shared" si="243"/>
        <v>#DIV/0!</v>
      </c>
      <c r="Z670" s="38" t="e">
        <f t="shared" si="244"/>
        <v>#DIV/0!</v>
      </c>
      <c r="AA670" s="31">
        <f>SUM(L$2:L670)-SUM(AB$2:AB670)</f>
        <v>-114747.97140000056</v>
      </c>
      <c r="AB670" s="44"/>
      <c r="AC670" s="40" t="e">
        <f t="shared" si="245"/>
        <v>#DIV/0!</v>
      </c>
      <c r="AD670" s="40" t="e">
        <f t="shared" si="246"/>
        <v>#DIV/0!</v>
      </c>
    </row>
    <row r="671" spans="1:30" x14ac:dyDescent="0.25">
      <c r="A671" s="403"/>
      <c r="B671" s="287"/>
      <c r="C671" s="22"/>
      <c r="D671" s="147"/>
      <c r="E671" s="22"/>
      <c r="F671" s="147">
        <f t="shared" si="226"/>
        <v>12400</v>
      </c>
      <c r="G671" s="288">
        <f t="shared" si="227"/>
        <v>9.2542718870968201</v>
      </c>
      <c r="H671" s="15">
        <f t="shared" si="228"/>
        <v>114752.97140000056</v>
      </c>
      <c r="I671" s="22">
        <f t="shared" si="229"/>
        <v>-114752.97140000056</v>
      </c>
      <c r="J671" s="289">
        <f t="shared" si="230"/>
        <v>-1</v>
      </c>
      <c r="K671" s="22">
        <f t="shared" si="231"/>
        <v>0</v>
      </c>
      <c r="L671" s="22">
        <f t="shared" si="232"/>
        <v>-5</v>
      </c>
      <c r="M671" s="22">
        <f t="shared" si="233"/>
        <v>5</v>
      </c>
      <c r="N671" s="22">
        <f t="shared" si="234"/>
        <v>0</v>
      </c>
      <c r="O671" s="22"/>
      <c r="P671" s="288">
        <f t="shared" si="235"/>
        <v>-9.2542718870968201</v>
      </c>
      <c r="Q671" s="22">
        <f t="shared" si="236"/>
        <v>-5</v>
      </c>
      <c r="R671" s="290"/>
      <c r="S671" s="290">
        <f t="shared" si="237"/>
        <v>-9489.8320000000731</v>
      </c>
      <c r="T671" s="290" t="e">
        <f t="shared" si="238"/>
        <v>#DIV/0!</v>
      </c>
      <c r="U671" s="290" t="e">
        <f t="shared" si="239"/>
        <v>#DIV/0!</v>
      </c>
      <c r="V671" s="22">
        <f t="shared" si="240"/>
        <v>105263.13940000049</v>
      </c>
      <c r="W671" s="288" t="e">
        <f t="shared" si="241"/>
        <v>#DIV/0!</v>
      </c>
      <c r="X671" s="32" t="e">
        <f t="shared" si="242"/>
        <v>#DIV/0!</v>
      </c>
      <c r="Y671" s="32" t="e">
        <f t="shared" si="243"/>
        <v>#DIV/0!</v>
      </c>
      <c r="Z671" s="38" t="e">
        <f t="shared" si="244"/>
        <v>#DIV/0!</v>
      </c>
      <c r="AA671" s="31">
        <f>SUM(L$2:L671)-SUM(AB$2:AB671)</f>
        <v>-114752.97140000056</v>
      </c>
      <c r="AB671" s="44"/>
      <c r="AC671" s="40" t="e">
        <f t="shared" si="245"/>
        <v>#DIV/0!</v>
      </c>
      <c r="AD671" s="40" t="e">
        <f t="shared" si="246"/>
        <v>#DIV/0!</v>
      </c>
    </row>
    <row r="672" spans="1:30" x14ac:dyDescent="0.25">
      <c r="A672" s="403"/>
      <c r="B672" s="287"/>
      <c r="C672" s="22"/>
      <c r="D672" s="147"/>
      <c r="E672" s="22"/>
      <c r="F672" s="147">
        <f t="shared" si="226"/>
        <v>12400</v>
      </c>
      <c r="G672" s="288">
        <f t="shared" si="227"/>
        <v>9.2546751129032714</v>
      </c>
      <c r="H672" s="15">
        <f t="shared" si="228"/>
        <v>114757.97140000056</v>
      </c>
      <c r="I672" s="22">
        <f t="shared" si="229"/>
        <v>-114757.97140000056</v>
      </c>
      <c r="J672" s="289">
        <f t="shared" si="230"/>
        <v>-1</v>
      </c>
      <c r="K672" s="22">
        <f t="shared" si="231"/>
        <v>0</v>
      </c>
      <c r="L672" s="22">
        <f t="shared" si="232"/>
        <v>-5</v>
      </c>
      <c r="M672" s="22">
        <f t="shared" si="233"/>
        <v>5</v>
      </c>
      <c r="N672" s="22">
        <f t="shared" si="234"/>
        <v>0</v>
      </c>
      <c r="O672" s="22"/>
      <c r="P672" s="288">
        <f t="shared" si="235"/>
        <v>-9.2546751129032714</v>
      </c>
      <c r="Q672" s="22">
        <f t="shared" si="236"/>
        <v>-5</v>
      </c>
      <c r="R672" s="290"/>
      <c r="S672" s="290">
        <f t="shared" si="237"/>
        <v>-9494.8320000000731</v>
      </c>
      <c r="T672" s="290" t="e">
        <f t="shared" si="238"/>
        <v>#DIV/0!</v>
      </c>
      <c r="U672" s="290" t="e">
        <f t="shared" si="239"/>
        <v>#DIV/0!</v>
      </c>
      <c r="V672" s="22">
        <f t="shared" si="240"/>
        <v>105263.13940000049</v>
      </c>
      <c r="W672" s="288" t="e">
        <f t="shared" si="241"/>
        <v>#DIV/0!</v>
      </c>
      <c r="X672" s="32" t="e">
        <f t="shared" si="242"/>
        <v>#DIV/0!</v>
      </c>
      <c r="Y672" s="32" t="e">
        <f t="shared" si="243"/>
        <v>#DIV/0!</v>
      </c>
      <c r="Z672" s="38" t="e">
        <f t="shared" si="244"/>
        <v>#DIV/0!</v>
      </c>
      <c r="AA672" s="31">
        <f>SUM(L$2:L672)-SUM(AB$2:AB672)</f>
        <v>-114757.97140000056</v>
      </c>
      <c r="AB672" s="44"/>
      <c r="AC672" s="40" t="e">
        <f t="shared" si="245"/>
        <v>#DIV/0!</v>
      </c>
      <c r="AD672" s="40" t="e">
        <f t="shared" si="246"/>
        <v>#DIV/0!</v>
      </c>
    </row>
    <row r="673" spans="1:30" x14ac:dyDescent="0.25">
      <c r="A673" s="403"/>
      <c r="B673" s="287"/>
      <c r="C673" s="22"/>
      <c r="D673" s="147"/>
      <c r="E673" s="22"/>
      <c r="F673" s="147">
        <f t="shared" si="226"/>
        <v>12400</v>
      </c>
      <c r="G673" s="288">
        <f t="shared" si="227"/>
        <v>9.2550783387097226</v>
      </c>
      <c r="H673" s="15">
        <f t="shared" si="228"/>
        <v>114762.97140000056</v>
      </c>
      <c r="I673" s="22">
        <f t="shared" si="229"/>
        <v>-114762.97140000056</v>
      </c>
      <c r="J673" s="289">
        <f t="shared" si="230"/>
        <v>-1</v>
      </c>
      <c r="K673" s="22">
        <f t="shared" si="231"/>
        <v>0</v>
      </c>
      <c r="L673" s="22">
        <f t="shared" si="232"/>
        <v>-5</v>
      </c>
      <c r="M673" s="22">
        <f t="shared" si="233"/>
        <v>5</v>
      </c>
      <c r="N673" s="22">
        <f t="shared" si="234"/>
        <v>0</v>
      </c>
      <c r="O673" s="22"/>
      <c r="P673" s="288">
        <f t="shared" si="235"/>
        <v>-9.2550783387097226</v>
      </c>
      <c r="Q673" s="22">
        <f t="shared" si="236"/>
        <v>-5</v>
      </c>
      <c r="R673" s="290"/>
      <c r="S673" s="290">
        <f t="shared" si="237"/>
        <v>-9499.8320000000731</v>
      </c>
      <c r="T673" s="290" t="e">
        <f t="shared" si="238"/>
        <v>#DIV/0!</v>
      </c>
      <c r="U673" s="290" t="e">
        <f t="shared" si="239"/>
        <v>#DIV/0!</v>
      </c>
      <c r="V673" s="22">
        <f t="shared" si="240"/>
        <v>105263.13940000049</v>
      </c>
      <c r="W673" s="288" t="e">
        <f t="shared" si="241"/>
        <v>#DIV/0!</v>
      </c>
      <c r="X673" s="32" t="e">
        <f t="shared" si="242"/>
        <v>#DIV/0!</v>
      </c>
      <c r="Y673" s="32" t="e">
        <f t="shared" si="243"/>
        <v>#DIV/0!</v>
      </c>
      <c r="Z673" s="38" t="e">
        <f t="shared" si="244"/>
        <v>#DIV/0!</v>
      </c>
      <c r="AA673" s="31">
        <f>SUM(L$2:L673)-SUM(AB$2:AB673)</f>
        <v>-114762.97140000056</v>
      </c>
      <c r="AB673" s="44"/>
      <c r="AC673" s="40" t="e">
        <f t="shared" si="245"/>
        <v>#DIV/0!</v>
      </c>
      <c r="AD673" s="40" t="e">
        <f t="shared" si="246"/>
        <v>#DIV/0!</v>
      </c>
    </row>
    <row r="674" spans="1:30" x14ac:dyDescent="0.25">
      <c r="A674" s="403"/>
      <c r="B674" s="287"/>
      <c r="C674" s="22"/>
      <c r="D674" s="147"/>
      <c r="E674" s="22"/>
      <c r="F674" s="147">
        <f t="shared" si="226"/>
        <v>12400</v>
      </c>
      <c r="G674" s="288">
        <f t="shared" si="227"/>
        <v>9.2554815645161739</v>
      </c>
      <c r="H674" s="15">
        <f t="shared" si="228"/>
        <v>114767.97140000056</v>
      </c>
      <c r="I674" s="22">
        <f t="shared" si="229"/>
        <v>-114767.97140000056</v>
      </c>
      <c r="J674" s="289">
        <f t="shared" si="230"/>
        <v>-1</v>
      </c>
      <c r="K674" s="22">
        <f t="shared" si="231"/>
        <v>0</v>
      </c>
      <c r="L674" s="22">
        <f t="shared" si="232"/>
        <v>-5</v>
      </c>
      <c r="M674" s="22">
        <f t="shared" si="233"/>
        <v>5</v>
      </c>
      <c r="N674" s="22">
        <f t="shared" si="234"/>
        <v>0</v>
      </c>
      <c r="O674" s="22"/>
      <c r="P674" s="288">
        <f t="shared" si="235"/>
        <v>-9.2554815645161739</v>
      </c>
      <c r="Q674" s="22">
        <f t="shared" si="236"/>
        <v>-5</v>
      </c>
      <c r="R674" s="290"/>
      <c r="S674" s="290">
        <f t="shared" si="237"/>
        <v>-9504.8320000000731</v>
      </c>
      <c r="T674" s="290" t="e">
        <f t="shared" si="238"/>
        <v>#DIV/0!</v>
      </c>
      <c r="U674" s="290" t="e">
        <f t="shared" si="239"/>
        <v>#DIV/0!</v>
      </c>
      <c r="V674" s="22">
        <f t="shared" si="240"/>
        <v>105263.13940000049</v>
      </c>
      <c r="W674" s="288" t="e">
        <f t="shared" si="241"/>
        <v>#DIV/0!</v>
      </c>
      <c r="X674" s="32" t="e">
        <f t="shared" si="242"/>
        <v>#DIV/0!</v>
      </c>
      <c r="Y674" s="32" t="e">
        <f t="shared" si="243"/>
        <v>#DIV/0!</v>
      </c>
      <c r="Z674" s="38" t="e">
        <f t="shared" si="244"/>
        <v>#DIV/0!</v>
      </c>
      <c r="AA674" s="31">
        <f>SUM(L$2:L674)-SUM(AB$2:AB674)</f>
        <v>-114767.97140000056</v>
      </c>
      <c r="AB674" s="44"/>
      <c r="AC674" s="40" t="e">
        <f t="shared" si="245"/>
        <v>#DIV/0!</v>
      </c>
      <c r="AD674" s="40" t="e">
        <f t="shared" si="246"/>
        <v>#DIV/0!</v>
      </c>
    </row>
    <row r="675" spans="1:30" x14ac:dyDescent="0.25">
      <c r="A675" s="403"/>
      <c r="B675" s="287"/>
      <c r="C675" s="22"/>
      <c r="D675" s="147"/>
      <c r="E675" s="22"/>
      <c r="F675" s="147">
        <f t="shared" ref="F675:F738" si="247">IF(C675="买",F674+D675,F674-D675)</f>
        <v>12400</v>
      </c>
      <c r="G675" s="288">
        <f t="shared" ref="G675:G738" si="248">H675/F675</f>
        <v>9.2558847903226251</v>
      </c>
      <c r="H675" s="15">
        <f t="shared" ref="H675:H738" si="249">IF(C675="买",H674+D675*E675+M675+N675,H674+-1*D675*E675+M675+N675)+O674</f>
        <v>114772.97140000056</v>
      </c>
      <c r="I675" s="22">
        <f t="shared" ref="I675:I738" si="250">-H675+K675</f>
        <v>-114772.97140000056</v>
      </c>
      <c r="J675" s="289">
        <f t="shared" ref="J675:J738" si="251">(E675-G675)/G675</f>
        <v>-1</v>
      </c>
      <c r="K675" s="22">
        <f t="shared" ref="K675:K738" si="252">F675*E675</f>
        <v>0</v>
      </c>
      <c r="L675" s="22">
        <f t="shared" ref="L675:L738" si="253">I675-I674</f>
        <v>-5</v>
      </c>
      <c r="M675" s="22">
        <f t="shared" ref="M675:M738" si="254">IF(D675*E675*2.5/10000&gt;5,D675*E675*2.5/10000,5)+(D675/1000)*0.6</f>
        <v>5</v>
      </c>
      <c r="N675" s="22">
        <f t="shared" ref="N675:N738" si="255">IF(C675="卖",D675*E675/1000,0)</f>
        <v>0</v>
      </c>
      <c r="O675" s="22"/>
      <c r="P675" s="288">
        <f t="shared" ref="P675:P738" si="256">E675-G675</f>
        <v>-9.2558847903226251</v>
      </c>
      <c r="Q675" s="22">
        <f t="shared" ref="Q675:Q738" si="257">(H675-H674)*-1</f>
        <v>-5</v>
      </c>
      <c r="R675" s="290"/>
      <c r="S675" s="290">
        <f t="shared" ref="S675:S738" si="258">S674+Q675+O675+R675</f>
        <v>-9509.8320000000731</v>
      </c>
      <c r="T675" s="290" t="e">
        <f t="shared" ref="T675:T738" si="259">S675/E675</f>
        <v>#DIV/0!</v>
      </c>
      <c r="U675" s="290" t="e">
        <f t="shared" ref="U675:U738" si="260">F675+T675</f>
        <v>#DIV/0!</v>
      </c>
      <c r="V675" s="22">
        <f t="shared" ref="V675:V738" si="261">H675+S675</f>
        <v>105263.13940000049</v>
      </c>
      <c r="W675" s="288" t="e">
        <f t="shared" ref="W675:W738" si="262">V675/U675</f>
        <v>#DIV/0!</v>
      </c>
      <c r="X675" s="32" t="e">
        <f t="shared" ref="X675:X738" si="263">W675-G675</f>
        <v>#DIV/0!</v>
      </c>
      <c r="Y675" s="32" t="e">
        <f t="shared" ref="Y675:Y738" si="264">(X675-P675)*-1</f>
        <v>#DIV/0!</v>
      </c>
      <c r="Z675" s="38" t="e">
        <f t="shared" ref="Z675:Z738" si="265">F675/U675</f>
        <v>#DIV/0!</v>
      </c>
      <c r="AA675" s="31">
        <f>SUM(L$2:L675)-SUM(AB$2:AB675)</f>
        <v>-114772.97140000056</v>
      </c>
      <c r="AB675" s="44"/>
      <c r="AC675" s="40" t="e">
        <f t="shared" ref="AC675:AC738" si="266">I675/E675*(1-0.0005)</f>
        <v>#DIV/0!</v>
      </c>
      <c r="AD675" s="40" t="e">
        <f t="shared" ref="AD675:AD738" si="267">AC675-F675</f>
        <v>#DIV/0!</v>
      </c>
    </row>
    <row r="676" spans="1:30" x14ac:dyDescent="0.25">
      <c r="A676" s="403"/>
      <c r="B676" s="287"/>
      <c r="C676" s="22"/>
      <c r="D676" s="147"/>
      <c r="E676" s="22"/>
      <c r="F676" s="147">
        <f t="shared" si="247"/>
        <v>12400</v>
      </c>
      <c r="G676" s="288">
        <f t="shared" si="248"/>
        <v>9.2562880161290781</v>
      </c>
      <c r="H676" s="15">
        <f t="shared" si="249"/>
        <v>114777.97140000056</v>
      </c>
      <c r="I676" s="22">
        <f t="shared" si="250"/>
        <v>-114777.97140000056</v>
      </c>
      <c r="J676" s="289">
        <f t="shared" si="251"/>
        <v>-1</v>
      </c>
      <c r="K676" s="22">
        <f t="shared" si="252"/>
        <v>0</v>
      </c>
      <c r="L676" s="22">
        <f t="shared" si="253"/>
        <v>-5</v>
      </c>
      <c r="M676" s="22">
        <f t="shared" si="254"/>
        <v>5</v>
      </c>
      <c r="N676" s="22">
        <f t="shared" si="255"/>
        <v>0</v>
      </c>
      <c r="O676" s="22"/>
      <c r="P676" s="288">
        <f t="shared" si="256"/>
        <v>-9.2562880161290781</v>
      </c>
      <c r="Q676" s="22">
        <f t="shared" si="257"/>
        <v>-5</v>
      </c>
      <c r="R676" s="290"/>
      <c r="S676" s="290">
        <f t="shared" si="258"/>
        <v>-9514.8320000000731</v>
      </c>
      <c r="T676" s="290" t="e">
        <f t="shared" si="259"/>
        <v>#DIV/0!</v>
      </c>
      <c r="U676" s="290" t="e">
        <f t="shared" si="260"/>
        <v>#DIV/0!</v>
      </c>
      <c r="V676" s="22">
        <f t="shared" si="261"/>
        <v>105263.13940000049</v>
      </c>
      <c r="W676" s="288" t="e">
        <f t="shared" si="262"/>
        <v>#DIV/0!</v>
      </c>
      <c r="X676" s="32" t="e">
        <f t="shared" si="263"/>
        <v>#DIV/0!</v>
      </c>
      <c r="Y676" s="32" t="e">
        <f t="shared" si="264"/>
        <v>#DIV/0!</v>
      </c>
      <c r="Z676" s="38" t="e">
        <f t="shared" si="265"/>
        <v>#DIV/0!</v>
      </c>
      <c r="AA676" s="31">
        <f>SUM(L$2:L676)-SUM(AB$2:AB676)</f>
        <v>-114777.97140000056</v>
      </c>
      <c r="AB676" s="44"/>
      <c r="AC676" s="40" t="e">
        <f t="shared" si="266"/>
        <v>#DIV/0!</v>
      </c>
      <c r="AD676" s="40" t="e">
        <f t="shared" si="267"/>
        <v>#DIV/0!</v>
      </c>
    </row>
    <row r="677" spans="1:30" x14ac:dyDescent="0.25">
      <c r="A677" s="403"/>
      <c r="B677" s="287"/>
      <c r="C677" s="22"/>
      <c r="D677" s="147"/>
      <c r="E677" s="22"/>
      <c r="F677" s="147">
        <f t="shared" si="247"/>
        <v>12400</v>
      </c>
      <c r="G677" s="288">
        <f t="shared" si="248"/>
        <v>9.2566912419355294</v>
      </c>
      <c r="H677" s="15">
        <f t="shared" si="249"/>
        <v>114782.97140000056</v>
      </c>
      <c r="I677" s="22">
        <f t="shared" si="250"/>
        <v>-114782.97140000056</v>
      </c>
      <c r="J677" s="289">
        <f t="shared" si="251"/>
        <v>-1</v>
      </c>
      <c r="K677" s="22">
        <f t="shared" si="252"/>
        <v>0</v>
      </c>
      <c r="L677" s="22">
        <f t="shared" si="253"/>
        <v>-5</v>
      </c>
      <c r="M677" s="22">
        <f t="shared" si="254"/>
        <v>5</v>
      </c>
      <c r="N677" s="22">
        <f t="shared" si="255"/>
        <v>0</v>
      </c>
      <c r="O677" s="22"/>
      <c r="P677" s="288">
        <f t="shared" si="256"/>
        <v>-9.2566912419355294</v>
      </c>
      <c r="Q677" s="22">
        <f t="shared" si="257"/>
        <v>-5</v>
      </c>
      <c r="R677" s="290"/>
      <c r="S677" s="290">
        <f t="shared" si="258"/>
        <v>-9519.8320000000731</v>
      </c>
      <c r="T677" s="290" t="e">
        <f t="shared" si="259"/>
        <v>#DIV/0!</v>
      </c>
      <c r="U677" s="290" t="e">
        <f t="shared" si="260"/>
        <v>#DIV/0!</v>
      </c>
      <c r="V677" s="22">
        <f t="shared" si="261"/>
        <v>105263.13940000049</v>
      </c>
      <c r="W677" s="288" t="e">
        <f t="shared" si="262"/>
        <v>#DIV/0!</v>
      </c>
      <c r="X677" s="32" t="e">
        <f t="shared" si="263"/>
        <v>#DIV/0!</v>
      </c>
      <c r="Y677" s="32" t="e">
        <f t="shared" si="264"/>
        <v>#DIV/0!</v>
      </c>
      <c r="Z677" s="38" t="e">
        <f t="shared" si="265"/>
        <v>#DIV/0!</v>
      </c>
      <c r="AA677" s="31">
        <f>SUM(L$2:L677)-SUM(AB$2:AB677)</f>
        <v>-114782.97140000056</v>
      </c>
      <c r="AB677" s="44"/>
      <c r="AC677" s="40" t="e">
        <f t="shared" si="266"/>
        <v>#DIV/0!</v>
      </c>
      <c r="AD677" s="40" t="e">
        <f t="shared" si="267"/>
        <v>#DIV/0!</v>
      </c>
    </row>
    <row r="678" spans="1:30" x14ac:dyDescent="0.25">
      <c r="A678" s="403"/>
      <c r="B678" s="287"/>
      <c r="C678" s="22"/>
      <c r="D678" s="147"/>
      <c r="E678" s="22"/>
      <c r="F678" s="147">
        <f t="shared" si="247"/>
        <v>12400</v>
      </c>
      <c r="G678" s="288">
        <f t="shared" si="248"/>
        <v>9.2570944677419806</v>
      </c>
      <c r="H678" s="15">
        <f t="shared" si="249"/>
        <v>114787.97140000056</v>
      </c>
      <c r="I678" s="22">
        <f t="shared" si="250"/>
        <v>-114787.97140000056</v>
      </c>
      <c r="J678" s="289">
        <f t="shared" si="251"/>
        <v>-1</v>
      </c>
      <c r="K678" s="22">
        <f t="shared" si="252"/>
        <v>0</v>
      </c>
      <c r="L678" s="22">
        <f t="shared" si="253"/>
        <v>-5</v>
      </c>
      <c r="M678" s="22">
        <f t="shared" si="254"/>
        <v>5</v>
      </c>
      <c r="N678" s="22">
        <f t="shared" si="255"/>
        <v>0</v>
      </c>
      <c r="O678" s="22"/>
      <c r="P678" s="288">
        <f t="shared" si="256"/>
        <v>-9.2570944677419806</v>
      </c>
      <c r="Q678" s="22">
        <f t="shared" si="257"/>
        <v>-5</v>
      </c>
      <c r="R678" s="290"/>
      <c r="S678" s="290">
        <f t="shared" si="258"/>
        <v>-9524.8320000000731</v>
      </c>
      <c r="T678" s="290" t="e">
        <f t="shared" si="259"/>
        <v>#DIV/0!</v>
      </c>
      <c r="U678" s="290" t="e">
        <f t="shared" si="260"/>
        <v>#DIV/0!</v>
      </c>
      <c r="V678" s="22">
        <f t="shared" si="261"/>
        <v>105263.13940000049</v>
      </c>
      <c r="W678" s="288" t="e">
        <f t="shared" si="262"/>
        <v>#DIV/0!</v>
      </c>
      <c r="X678" s="32" t="e">
        <f t="shared" si="263"/>
        <v>#DIV/0!</v>
      </c>
      <c r="Y678" s="32" t="e">
        <f t="shared" si="264"/>
        <v>#DIV/0!</v>
      </c>
      <c r="Z678" s="38" t="e">
        <f t="shared" si="265"/>
        <v>#DIV/0!</v>
      </c>
      <c r="AA678" s="31">
        <f>SUM(L$2:L678)-SUM(AB$2:AB678)</f>
        <v>-114787.97140000056</v>
      </c>
      <c r="AB678" s="44"/>
      <c r="AC678" s="40" t="e">
        <f t="shared" si="266"/>
        <v>#DIV/0!</v>
      </c>
      <c r="AD678" s="40" t="e">
        <f t="shared" si="267"/>
        <v>#DIV/0!</v>
      </c>
    </row>
    <row r="679" spans="1:30" x14ac:dyDescent="0.25">
      <c r="A679" s="403"/>
      <c r="B679" s="287"/>
      <c r="C679" s="22"/>
      <c r="D679" s="147"/>
      <c r="E679" s="22"/>
      <c r="F679" s="147">
        <f t="shared" si="247"/>
        <v>12400</v>
      </c>
      <c r="G679" s="288">
        <f t="shared" si="248"/>
        <v>9.2574976935484319</v>
      </c>
      <c r="H679" s="15">
        <f t="shared" si="249"/>
        <v>114792.97140000056</v>
      </c>
      <c r="I679" s="22">
        <f t="shared" si="250"/>
        <v>-114792.97140000056</v>
      </c>
      <c r="J679" s="289">
        <f t="shared" si="251"/>
        <v>-1</v>
      </c>
      <c r="K679" s="22">
        <f t="shared" si="252"/>
        <v>0</v>
      </c>
      <c r="L679" s="22">
        <f t="shared" si="253"/>
        <v>-5</v>
      </c>
      <c r="M679" s="22">
        <f t="shared" si="254"/>
        <v>5</v>
      </c>
      <c r="N679" s="22">
        <f t="shared" si="255"/>
        <v>0</v>
      </c>
      <c r="O679" s="22"/>
      <c r="P679" s="288">
        <f t="shared" si="256"/>
        <v>-9.2574976935484319</v>
      </c>
      <c r="Q679" s="22">
        <f t="shared" si="257"/>
        <v>-5</v>
      </c>
      <c r="R679" s="290"/>
      <c r="S679" s="290">
        <f t="shared" si="258"/>
        <v>-9529.8320000000731</v>
      </c>
      <c r="T679" s="290" t="e">
        <f t="shared" si="259"/>
        <v>#DIV/0!</v>
      </c>
      <c r="U679" s="290" t="e">
        <f t="shared" si="260"/>
        <v>#DIV/0!</v>
      </c>
      <c r="V679" s="22">
        <f t="shared" si="261"/>
        <v>105263.13940000049</v>
      </c>
      <c r="W679" s="288" t="e">
        <f t="shared" si="262"/>
        <v>#DIV/0!</v>
      </c>
      <c r="X679" s="32" t="e">
        <f t="shared" si="263"/>
        <v>#DIV/0!</v>
      </c>
      <c r="Y679" s="32" t="e">
        <f t="shared" si="264"/>
        <v>#DIV/0!</v>
      </c>
      <c r="Z679" s="38" t="e">
        <f t="shared" si="265"/>
        <v>#DIV/0!</v>
      </c>
      <c r="AA679" s="31">
        <f>SUM(L$2:L679)-SUM(AB$2:AB679)</f>
        <v>-114792.97140000056</v>
      </c>
      <c r="AB679" s="44"/>
      <c r="AC679" s="40" t="e">
        <f t="shared" si="266"/>
        <v>#DIV/0!</v>
      </c>
      <c r="AD679" s="40" t="e">
        <f t="shared" si="267"/>
        <v>#DIV/0!</v>
      </c>
    </row>
    <row r="680" spans="1:30" x14ac:dyDescent="0.25">
      <c r="A680" s="403"/>
      <c r="B680" s="287"/>
      <c r="C680" s="22"/>
      <c r="D680" s="147"/>
      <c r="E680" s="22"/>
      <c r="F680" s="147">
        <f t="shared" si="247"/>
        <v>12400</v>
      </c>
      <c r="G680" s="288">
        <f t="shared" si="248"/>
        <v>9.2579009193548849</v>
      </c>
      <c r="H680" s="15">
        <f t="shared" si="249"/>
        <v>114797.97140000056</v>
      </c>
      <c r="I680" s="22">
        <f t="shared" si="250"/>
        <v>-114797.97140000056</v>
      </c>
      <c r="J680" s="289">
        <f t="shared" si="251"/>
        <v>-1</v>
      </c>
      <c r="K680" s="22">
        <f t="shared" si="252"/>
        <v>0</v>
      </c>
      <c r="L680" s="22">
        <f t="shared" si="253"/>
        <v>-5</v>
      </c>
      <c r="M680" s="22">
        <f t="shared" si="254"/>
        <v>5</v>
      </c>
      <c r="N680" s="22">
        <f t="shared" si="255"/>
        <v>0</v>
      </c>
      <c r="O680" s="22"/>
      <c r="P680" s="288">
        <f t="shared" si="256"/>
        <v>-9.2579009193548849</v>
      </c>
      <c r="Q680" s="22">
        <f t="shared" si="257"/>
        <v>-5</v>
      </c>
      <c r="R680" s="290"/>
      <c r="S680" s="290">
        <f t="shared" si="258"/>
        <v>-9534.8320000000731</v>
      </c>
      <c r="T680" s="290" t="e">
        <f t="shared" si="259"/>
        <v>#DIV/0!</v>
      </c>
      <c r="U680" s="290" t="e">
        <f t="shared" si="260"/>
        <v>#DIV/0!</v>
      </c>
      <c r="V680" s="22">
        <f t="shared" si="261"/>
        <v>105263.13940000049</v>
      </c>
      <c r="W680" s="288" t="e">
        <f t="shared" si="262"/>
        <v>#DIV/0!</v>
      </c>
      <c r="X680" s="32" t="e">
        <f t="shared" si="263"/>
        <v>#DIV/0!</v>
      </c>
      <c r="Y680" s="32" t="e">
        <f t="shared" si="264"/>
        <v>#DIV/0!</v>
      </c>
      <c r="Z680" s="38" t="e">
        <f t="shared" si="265"/>
        <v>#DIV/0!</v>
      </c>
      <c r="AA680" s="31">
        <f>SUM(L$2:L680)-SUM(AB$2:AB680)</f>
        <v>-114797.97140000056</v>
      </c>
      <c r="AB680" s="44"/>
      <c r="AC680" s="40" t="e">
        <f t="shared" si="266"/>
        <v>#DIV/0!</v>
      </c>
      <c r="AD680" s="40" t="e">
        <f t="shared" si="267"/>
        <v>#DIV/0!</v>
      </c>
    </row>
    <row r="681" spans="1:30" x14ac:dyDescent="0.25">
      <c r="A681" s="403"/>
      <c r="B681" s="287"/>
      <c r="C681" s="22"/>
      <c r="D681" s="147"/>
      <c r="E681" s="22"/>
      <c r="F681" s="147">
        <f t="shared" si="247"/>
        <v>12400</v>
      </c>
      <c r="G681" s="288">
        <f t="shared" si="248"/>
        <v>9.2583041451613362</v>
      </c>
      <c r="H681" s="15">
        <f t="shared" si="249"/>
        <v>114802.97140000056</v>
      </c>
      <c r="I681" s="22">
        <f t="shared" si="250"/>
        <v>-114802.97140000056</v>
      </c>
      <c r="J681" s="289">
        <f t="shared" si="251"/>
        <v>-1</v>
      </c>
      <c r="K681" s="22">
        <f t="shared" si="252"/>
        <v>0</v>
      </c>
      <c r="L681" s="22">
        <f t="shared" si="253"/>
        <v>-5</v>
      </c>
      <c r="M681" s="22">
        <f t="shared" si="254"/>
        <v>5</v>
      </c>
      <c r="N681" s="22">
        <f t="shared" si="255"/>
        <v>0</v>
      </c>
      <c r="O681" s="22"/>
      <c r="P681" s="288">
        <f t="shared" si="256"/>
        <v>-9.2583041451613362</v>
      </c>
      <c r="Q681" s="22">
        <f t="shared" si="257"/>
        <v>-5</v>
      </c>
      <c r="R681" s="290"/>
      <c r="S681" s="290">
        <f t="shared" si="258"/>
        <v>-9539.8320000000731</v>
      </c>
      <c r="T681" s="290" t="e">
        <f t="shared" si="259"/>
        <v>#DIV/0!</v>
      </c>
      <c r="U681" s="290" t="e">
        <f t="shared" si="260"/>
        <v>#DIV/0!</v>
      </c>
      <c r="V681" s="22">
        <f t="shared" si="261"/>
        <v>105263.13940000049</v>
      </c>
      <c r="W681" s="288" t="e">
        <f t="shared" si="262"/>
        <v>#DIV/0!</v>
      </c>
      <c r="X681" s="32" t="e">
        <f t="shared" si="263"/>
        <v>#DIV/0!</v>
      </c>
      <c r="Y681" s="32" t="e">
        <f t="shared" si="264"/>
        <v>#DIV/0!</v>
      </c>
      <c r="Z681" s="38" t="e">
        <f t="shared" si="265"/>
        <v>#DIV/0!</v>
      </c>
      <c r="AA681" s="31">
        <f>SUM(L$2:L681)-SUM(AB$2:AB681)</f>
        <v>-114802.97140000056</v>
      </c>
      <c r="AB681" s="44"/>
      <c r="AC681" s="40" t="e">
        <f t="shared" si="266"/>
        <v>#DIV/0!</v>
      </c>
      <c r="AD681" s="40" t="e">
        <f t="shared" si="267"/>
        <v>#DIV/0!</v>
      </c>
    </row>
    <row r="682" spans="1:30" x14ac:dyDescent="0.25">
      <c r="A682" s="403"/>
      <c r="B682" s="287"/>
      <c r="C682" s="22"/>
      <c r="D682" s="147"/>
      <c r="E682" s="22"/>
      <c r="F682" s="147">
        <f t="shared" si="247"/>
        <v>12400</v>
      </c>
      <c r="G682" s="288">
        <f t="shared" si="248"/>
        <v>9.2587073709677874</v>
      </c>
      <c r="H682" s="15">
        <f t="shared" si="249"/>
        <v>114807.97140000056</v>
      </c>
      <c r="I682" s="22">
        <f t="shared" si="250"/>
        <v>-114807.97140000056</v>
      </c>
      <c r="J682" s="289">
        <f t="shared" si="251"/>
        <v>-1</v>
      </c>
      <c r="K682" s="22">
        <f t="shared" si="252"/>
        <v>0</v>
      </c>
      <c r="L682" s="22">
        <f t="shared" si="253"/>
        <v>-5</v>
      </c>
      <c r="M682" s="22">
        <f t="shared" si="254"/>
        <v>5</v>
      </c>
      <c r="N682" s="22">
        <f t="shared" si="255"/>
        <v>0</v>
      </c>
      <c r="O682" s="22"/>
      <c r="P682" s="288">
        <f t="shared" si="256"/>
        <v>-9.2587073709677874</v>
      </c>
      <c r="Q682" s="22">
        <f t="shared" si="257"/>
        <v>-5</v>
      </c>
      <c r="R682" s="290"/>
      <c r="S682" s="290">
        <f t="shared" si="258"/>
        <v>-9544.8320000000731</v>
      </c>
      <c r="T682" s="290" t="e">
        <f t="shared" si="259"/>
        <v>#DIV/0!</v>
      </c>
      <c r="U682" s="290" t="e">
        <f t="shared" si="260"/>
        <v>#DIV/0!</v>
      </c>
      <c r="V682" s="22">
        <f t="shared" si="261"/>
        <v>105263.13940000049</v>
      </c>
      <c r="W682" s="288" t="e">
        <f t="shared" si="262"/>
        <v>#DIV/0!</v>
      </c>
      <c r="X682" s="32" t="e">
        <f t="shared" si="263"/>
        <v>#DIV/0!</v>
      </c>
      <c r="Y682" s="32" t="e">
        <f t="shared" si="264"/>
        <v>#DIV/0!</v>
      </c>
      <c r="Z682" s="38" t="e">
        <f t="shared" si="265"/>
        <v>#DIV/0!</v>
      </c>
      <c r="AA682" s="31">
        <f>SUM(L$2:L682)-SUM(AB$2:AB682)</f>
        <v>-114807.97140000056</v>
      </c>
      <c r="AB682" s="44"/>
      <c r="AC682" s="40" t="e">
        <f t="shared" si="266"/>
        <v>#DIV/0!</v>
      </c>
      <c r="AD682" s="40" t="e">
        <f t="shared" si="267"/>
        <v>#DIV/0!</v>
      </c>
    </row>
    <row r="683" spans="1:30" x14ac:dyDescent="0.25">
      <c r="A683" s="403"/>
      <c r="B683" s="287"/>
      <c r="C683" s="22"/>
      <c r="D683" s="147"/>
      <c r="E683" s="22"/>
      <c r="F683" s="147">
        <f t="shared" si="247"/>
        <v>12400</v>
      </c>
      <c r="G683" s="288">
        <f t="shared" si="248"/>
        <v>9.2591105967742386</v>
      </c>
      <c r="H683" s="15">
        <f t="shared" si="249"/>
        <v>114812.97140000056</v>
      </c>
      <c r="I683" s="22">
        <f t="shared" si="250"/>
        <v>-114812.97140000056</v>
      </c>
      <c r="J683" s="289">
        <f t="shared" si="251"/>
        <v>-1</v>
      </c>
      <c r="K683" s="22">
        <f t="shared" si="252"/>
        <v>0</v>
      </c>
      <c r="L683" s="22">
        <f t="shared" si="253"/>
        <v>-5</v>
      </c>
      <c r="M683" s="22">
        <f t="shared" si="254"/>
        <v>5</v>
      </c>
      <c r="N683" s="22">
        <f t="shared" si="255"/>
        <v>0</v>
      </c>
      <c r="O683" s="22"/>
      <c r="P683" s="288">
        <f t="shared" si="256"/>
        <v>-9.2591105967742386</v>
      </c>
      <c r="Q683" s="22">
        <f t="shared" si="257"/>
        <v>-5</v>
      </c>
      <c r="R683" s="290"/>
      <c r="S683" s="290">
        <f t="shared" si="258"/>
        <v>-9549.8320000000731</v>
      </c>
      <c r="T683" s="290" t="e">
        <f t="shared" si="259"/>
        <v>#DIV/0!</v>
      </c>
      <c r="U683" s="290" t="e">
        <f t="shared" si="260"/>
        <v>#DIV/0!</v>
      </c>
      <c r="V683" s="22">
        <f t="shared" si="261"/>
        <v>105263.13940000049</v>
      </c>
      <c r="W683" s="288" t="e">
        <f t="shared" si="262"/>
        <v>#DIV/0!</v>
      </c>
      <c r="X683" s="32" t="e">
        <f t="shared" si="263"/>
        <v>#DIV/0!</v>
      </c>
      <c r="Y683" s="32" t="e">
        <f t="shared" si="264"/>
        <v>#DIV/0!</v>
      </c>
      <c r="Z683" s="38" t="e">
        <f t="shared" si="265"/>
        <v>#DIV/0!</v>
      </c>
      <c r="AA683" s="31">
        <f>SUM(L$2:L683)-SUM(AB$2:AB683)</f>
        <v>-114812.97140000056</v>
      </c>
      <c r="AB683" s="44"/>
      <c r="AC683" s="40" t="e">
        <f t="shared" si="266"/>
        <v>#DIV/0!</v>
      </c>
      <c r="AD683" s="40" t="e">
        <f t="shared" si="267"/>
        <v>#DIV/0!</v>
      </c>
    </row>
    <row r="684" spans="1:30" x14ac:dyDescent="0.25">
      <c r="A684" s="403"/>
      <c r="B684" s="287"/>
      <c r="C684" s="22"/>
      <c r="D684" s="147"/>
      <c r="E684" s="22"/>
      <c r="F684" s="147">
        <f t="shared" si="247"/>
        <v>12400</v>
      </c>
      <c r="G684" s="288">
        <f t="shared" si="248"/>
        <v>9.2595138225806899</v>
      </c>
      <c r="H684" s="15">
        <f t="shared" si="249"/>
        <v>114817.97140000056</v>
      </c>
      <c r="I684" s="22">
        <f t="shared" si="250"/>
        <v>-114817.97140000056</v>
      </c>
      <c r="J684" s="289">
        <f t="shared" si="251"/>
        <v>-1</v>
      </c>
      <c r="K684" s="22">
        <f t="shared" si="252"/>
        <v>0</v>
      </c>
      <c r="L684" s="22">
        <f t="shared" si="253"/>
        <v>-5</v>
      </c>
      <c r="M684" s="22">
        <f t="shared" si="254"/>
        <v>5</v>
      </c>
      <c r="N684" s="22">
        <f t="shared" si="255"/>
        <v>0</v>
      </c>
      <c r="O684" s="22"/>
      <c r="P684" s="288">
        <f t="shared" si="256"/>
        <v>-9.2595138225806899</v>
      </c>
      <c r="Q684" s="22">
        <f t="shared" si="257"/>
        <v>-5</v>
      </c>
      <c r="R684" s="290"/>
      <c r="S684" s="290">
        <f t="shared" si="258"/>
        <v>-9554.8320000000731</v>
      </c>
      <c r="T684" s="290" t="e">
        <f t="shared" si="259"/>
        <v>#DIV/0!</v>
      </c>
      <c r="U684" s="290" t="e">
        <f t="shared" si="260"/>
        <v>#DIV/0!</v>
      </c>
      <c r="V684" s="22">
        <f t="shared" si="261"/>
        <v>105263.13940000049</v>
      </c>
      <c r="W684" s="288" t="e">
        <f t="shared" si="262"/>
        <v>#DIV/0!</v>
      </c>
      <c r="X684" s="32" t="e">
        <f t="shared" si="263"/>
        <v>#DIV/0!</v>
      </c>
      <c r="Y684" s="32" t="e">
        <f t="shared" si="264"/>
        <v>#DIV/0!</v>
      </c>
      <c r="Z684" s="38" t="e">
        <f t="shared" si="265"/>
        <v>#DIV/0!</v>
      </c>
      <c r="AA684" s="31">
        <f>SUM(L$2:L684)-SUM(AB$2:AB684)</f>
        <v>-114817.97140000056</v>
      </c>
      <c r="AB684" s="44"/>
      <c r="AC684" s="40" t="e">
        <f t="shared" si="266"/>
        <v>#DIV/0!</v>
      </c>
      <c r="AD684" s="40" t="e">
        <f t="shared" si="267"/>
        <v>#DIV/0!</v>
      </c>
    </row>
    <row r="685" spans="1:30" x14ac:dyDescent="0.25">
      <c r="A685" s="403"/>
      <c r="B685" s="287"/>
      <c r="C685" s="22"/>
      <c r="D685" s="147"/>
      <c r="E685" s="22"/>
      <c r="F685" s="147">
        <f t="shared" si="247"/>
        <v>12400</v>
      </c>
      <c r="G685" s="288">
        <f t="shared" si="248"/>
        <v>9.2599170483871429</v>
      </c>
      <c r="H685" s="15">
        <f t="shared" si="249"/>
        <v>114822.97140000056</v>
      </c>
      <c r="I685" s="22">
        <f t="shared" si="250"/>
        <v>-114822.97140000056</v>
      </c>
      <c r="J685" s="289">
        <f t="shared" si="251"/>
        <v>-1</v>
      </c>
      <c r="K685" s="22">
        <f t="shared" si="252"/>
        <v>0</v>
      </c>
      <c r="L685" s="22">
        <f t="shared" si="253"/>
        <v>-5</v>
      </c>
      <c r="M685" s="22">
        <f t="shared" si="254"/>
        <v>5</v>
      </c>
      <c r="N685" s="22">
        <f t="shared" si="255"/>
        <v>0</v>
      </c>
      <c r="O685" s="22"/>
      <c r="P685" s="288">
        <f t="shared" si="256"/>
        <v>-9.2599170483871429</v>
      </c>
      <c r="Q685" s="22">
        <f t="shared" si="257"/>
        <v>-5</v>
      </c>
      <c r="R685" s="290"/>
      <c r="S685" s="290">
        <f t="shared" si="258"/>
        <v>-9559.8320000000731</v>
      </c>
      <c r="T685" s="290" t="e">
        <f t="shared" si="259"/>
        <v>#DIV/0!</v>
      </c>
      <c r="U685" s="290" t="e">
        <f t="shared" si="260"/>
        <v>#DIV/0!</v>
      </c>
      <c r="V685" s="22">
        <f t="shared" si="261"/>
        <v>105263.13940000049</v>
      </c>
      <c r="W685" s="288" t="e">
        <f t="shared" si="262"/>
        <v>#DIV/0!</v>
      </c>
      <c r="X685" s="32" t="e">
        <f t="shared" si="263"/>
        <v>#DIV/0!</v>
      </c>
      <c r="Y685" s="32" t="e">
        <f t="shared" si="264"/>
        <v>#DIV/0!</v>
      </c>
      <c r="Z685" s="38" t="e">
        <f t="shared" si="265"/>
        <v>#DIV/0!</v>
      </c>
      <c r="AA685" s="31">
        <f>SUM(L$2:L685)-SUM(AB$2:AB685)</f>
        <v>-114822.97140000056</v>
      </c>
      <c r="AB685" s="44"/>
      <c r="AC685" s="40" t="e">
        <f t="shared" si="266"/>
        <v>#DIV/0!</v>
      </c>
      <c r="AD685" s="40" t="e">
        <f t="shared" si="267"/>
        <v>#DIV/0!</v>
      </c>
    </row>
    <row r="686" spans="1:30" x14ac:dyDescent="0.25">
      <c r="A686" s="403"/>
      <c r="B686" s="287"/>
      <c r="C686" s="22"/>
      <c r="D686" s="147"/>
      <c r="E686" s="22"/>
      <c r="F686" s="147">
        <f t="shared" si="247"/>
        <v>12400</v>
      </c>
      <c r="G686" s="288">
        <f t="shared" si="248"/>
        <v>9.2603202741935942</v>
      </c>
      <c r="H686" s="15">
        <f t="shared" si="249"/>
        <v>114827.97140000056</v>
      </c>
      <c r="I686" s="22">
        <f t="shared" si="250"/>
        <v>-114827.97140000056</v>
      </c>
      <c r="J686" s="289">
        <f t="shared" si="251"/>
        <v>-1</v>
      </c>
      <c r="K686" s="22">
        <f t="shared" si="252"/>
        <v>0</v>
      </c>
      <c r="L686" s="22">
        <f t="shared" si="253"/>
        <v>-5</v>
      </c>
      <c r="M686" s="22">
        <f t="shared" si="254"/>
        <v>5</v>
      </c>
      <c r="N686" s="22">
        <f t="shared" si="255"/>
        <v>0</v>
      </c>
      <c r="O686" s="22"/>
      <c r="P686" s="288">
        <f t="shared" si="256"/>
        <v>-9.2603202741935942</v>
      </c>
      <c r="Q686" s="22">
        <f t="shared" si="257"/>
        <v>-5</v>
      </c>
      <c r="R686" s="290"/>
      <c r="S686" s="290">
        <f t="shared" si="258"/>
        <v>-9564.8320000000731</v>
      </c>
      <c r="T686" s="290" t="e">
        <f t="shared" si="259"/>
        <v>#DIV/0!</v>
      </c>
      <c r="U686" s="290" t="e">
        <f t="shared" si="260"/>
        <v>#DIV/0!</v>
      </c>
      <c r="V686" s="22">
        <f t="shared" si="261"/>
        <v>105263.13940000049</v>
      </c>
      <c r="W686" s="288" t="e">
        <f t="shared" si="262"/>
        <v>#DIV/0!</v>
      </c>
      <c r="X686" s="32" t="e">
        <f t="shared" si="263"/>
        <v>#DIV/0!</v>
      </c>
      <c r="Y686" s="32" t="e">
        <f t="shared" si="264"/>
        <v>#DIV/0!</v>
      </c>
      <c r="Z686" s="38" t="e">
        <f t="shared" si="265"/>
        <v>#DIV/0!</v>
      </c>
      <c r="AA686" s="31">
        <f>SUM(L$2:L686)-SUM(AB$2:AB686)</f>
        <v>-114827.97140000056</v>
      </c>
      <c r="AB686" s="44"/>
      <c r="AC686" s="40" t="e">
        <f t="shared" si="266"/>
        <v>#DIV/0!</v>
      </c>
      <c r="AD686" s="40" t="e">
        <f t="shared" si="267"/>
        <v>#DIV/0!</v>
      </c>
    </row>
    <row r="687" spans="1:30" x14ac:dyDescent="0.25">
      <c r="A687" s="403"/>
      <c r="B687" s="287"/>
      <c r="C687" s="22"/>
      <c r="D687" s="147"/>
      <c r="E687" s="22"/>
      <c r="F687" s="147">
        <f t="shared" si="247"/>
        <v>12400</v>
      </c>
      <c r="G687" s="288">
        <f t="shared" si="248"/>
        <v>9.2607235000000454</v>
      </c>
      <c r="H687" s="15">
        <f t="shared" si="249"/>
        <v>114832.97140000056</v>
      </c>
      <c r="I687" s="22">
        <f t="shared" si="250"/>
        <v>-114832.97140000056</v>
      </c>
      <c r="J687" s="289">
        <f t="shared" si="251"/>
        <v>-1</v>
      </c>
      <c r="K687" s="22">
        <f t="shared" si="252"/>
        <v>0</v>
      </c>
      <c r="L687" s="22">
        <f t="shared" si="253"/>
        <v>-5</v>
      </c>
      <c r="M687" s="22">
        <f t="shared" si="254"/>
        <v>5</v>
      </c>
      <c r="N687" s="22">
        <f t="shared" si="255"/>
        <v>0</v>
      </c>
      <c r="O687" s="22"/>
      <c r="P687" s="288">
        <f t="shared" si="256"/>
        <v>-9.2607235000000454</v>
      </c>
      <c r="Q687" s="22">
        <f t="shared" si="257"/>
        <v>-5</v>
      </c>
      <c r="R687" s="290"/>
      <c r="S687" s="290">
        <f t="shared" si="258"/>
        <v>-9569.8320000000731</v>
      </c>
      <c r="T687" s="290" t="e">
        <f t="shared" si="259"/>
        <v>#DIV/0!</v>
      </c>
      <c r="U687" s="290" t="e">
        <f t="shared" si="260"/>
        <v>#DIV/0!</v>
      </c>
      <c r="V687" s="22">
        <f t="shared" si="261"/>
        <v>105263.13940000049</v>
      </c>
      <c r="W687" s="288" t="e">
        <f t="shared" si="262"/>
        <v>#DIV/0!</v>
      </c>
      <c r="X687" s="32" t="e">
        <f t="shared" si="263"/>
        <v>#DIV/0!</v>
      </c>
      <c r="Y687" s="32" t="e">
        <f t="shared" si="264"/>
        <v>#DIV/0!</v>
      </c>
      <c r="Z687" s="38" t="e">
        <f t="shared" si="265"/>
        <v>#DIV/0!</v>
      </c>
      <c r="AA687" s="31">
        <f>SUM(L$2:L687)-SUM(AB$2:AB687)</f>
        <v>-114832.97140000056</v>
      </c>
      <c r="AB687" s="44"/>
      <c r="AC687" s="40" t="e">
        <f t="shared" si="266"/>
        <v>#DIV/0!</v>
      </c>
      <c r="AD687" s="40" t="e">
        <f t="shared" si="267"/>
        <v>#DIV/0!</v>
      </c>
    </row>
    <row r="688" spans="1:30" x14ac:dyDescent="0.25">
      <c r="A688" s="403"/>
      <c r="B688" s="287"/>
      <c r="C688" s="22"/>
      <c r="D688" s="147"/>
      <c r="E688" s="22"/>
      <c r="F688" s="147">
        <f t="shared" si="247"/>
        <v>12400</v>
      </c>
      <c r="G688" s="288">
        <f t="shared" si="248"/>
        <v>9.2611267258064967</v>
      </c>
      <c r="H688" s="15">
        <f t="shared" si="249"/>
        <v>114837.97140000056</v>
      </c>
      <c r="I688" s="22">
        <f t="shared" si="250"/>
        <v>-114837.97140000056</v>
      </c>
      <c r="J688" s="289">
        <f t="shared" si="251"/>
        <v>-1</v>
      </c>
      <c r="K688" s="22">
        <f t="shared" si="252"/>
        <v>0</v>
      </c>
      <c r="L688" s="22">
        <f t="shared" si="253"/>
        <v>-5</v>
      </c>
      <c r="M688" s="22">
        <f t="shared" si="254"/>
        <v>5</v>
      </c>
      <c r="N688" s="22">
        <f t="shared" si="255"/>
        <v>0</v>
      </c>
      <c r="O688" s="22"/>
      <c r="P688" s="288">
        <f t="shared" si="256"/>
        <v>-9.2611267258064967</v>
      </c>
      <c r="Q688" s="22">
        <f t="shared" si="257"/>
        <v>-5</v>
      </c>
      <c r="R688" s="290"/>
      <c r="S688" s="290">
        <f t="shared" si="258"/>
        <v>-9574.8320000000731</v>
      </c>
      <c r="T688" s="290" t="e">
        <f t="shared" si="259"/>
        <v>#DIV/0!</v>
      </c>
      <c r="U688" s="290" t="e">
        <f t="shared" si="260"/>
        <v>#DIV/0!</v>
      </c>
      <c r="V688" s="22">
        <f t="shared" si="261"/>
        <v>105263.13940000049</v>
      </c>
      <c r="W688" s="288" t="e">
        <f t="shared" si="262"/>
        <v>#DIV/0!</v>
      </c>
      <c r="X688" s="32" t="e">
        <f t="shared" si="263"/>
        <v>#DIV/0!</v>
      </c>
      <c r="Y688" s="32" t="e">
        <f t="shared" si="264"/>
        <v>#DIV/0!</v>
      </c>
      <c r="Z688" s="38" t="e">
        <f t="shared" si="265"/>
        <v>#DIV/0!</v>
      </c>
      <c r="AA688" s="31">
        <f>SUM(L$2:L688)-SUM(AB$2:AB688)</f>
        <v>-114837.97140000056</v>
      </c>
      <c r="AB688" s="44"/>
      <c r="AC688" s="40" t="e">
        <f t="shared" si="266"/>
        <v>#DIV/0!</v>
      </c>
      <c r="AD688" s="40" t="e">
        <f t="shared" si="267"/>
        <v>#DIV/0!</v>
      </c>
    </row>
    <row r="689" spans="1:30" x14ac:dyDescent="0.25">
      <c r="A689" s="403"/>
      <c r="B689" s="287"/>
      <c r="C689" s="22"/>
      <c r="D689" s="147"/>
      <c r="E689" s="22"/>
      <c r="F689" s="147">
        <f t="shared" si="247"/>
        <v>12400</v>
      </c>
      <c r="G689" s="288">
        <f t="shared" si="248"/>
        <v>9.2615299516129479</v>
      </c>
      <c r="H689" s="15">
        <f t="shared" si="249"/>
        <v>114842.97140000056</v>
      </c>
      <c r="I689" s="22">
        <f t="shared" si="250"/>
        <v>-114842.97140000056</v>
      </c>
      <c r="J689" s="289">
        <f t="shared" si="251"/>
        <v>-1</v>
      </c>
      <c r="K689" s="22">
        <f t="shared" si="252"/>
        <v>0</v>
      </c>
      <c r="L689" s="22">
        <f t="shared" si="253"/>
        <v>-5</v>
      </c>
      <c r="M689" s="22">
        <f t="shared" si="254"/>
        <v>5</v>
      </c>
      <c r="N689" s="22">
        <f t="shared" si="255"/>
        <v>0</v>
      </c>
      <c r="O689" s="22"/>
      <c r="P689" s="288">
        <f t="shared" si="256"/>
        <v>-9.2615299516129479</v>
      </c>
      <c r="Q689" s="22">
        <f t="shared" si="257"/>
        <v>-5</v>
      </c>
      <c r="R689" s="290"/>
      <c r="S689" s="290">
        <f t="shared" si="258"/>
        <v>-9579.8320000000731</v>
      </c>
      <c r="T689" s="290" t="e">
        <f t="shared" si="259"/>
        <v>#DIV/0!</v>
      </c>
      <c r="U689" s="290" t="e">
        <f t="shared" si="260"/>
        <v>#DIV/0!</v>
      </c>
      <c r="V689" s="22">
        <f t="shared" si="261"/>
        <v>105263.13940000049</v>
      </c>
      <c r="W689" s="288" t="e">
        <f t="shared" si="262"/>
        <v>#DIV/0!</v>
      </c>
      <c r="X689" s="32" t="e">
        <f t="shared" si="263"/>
        <v>#DIV/0!</v>
      </c>
      <c r="Y689" s="32" t="e">
        <f t="shared" si="264"/>
        <v>#DIV/0!</v>
      </c>
      <c r="Z689" s="38" t="e">
        <f t="shared" si="265"/>
        <v>#DIV/0!</v>
      </c>
      <c r="AA689" s="31">
        <f>SUM(L$2:L689)-SUM(AB$2:AB689)</f>
        <v>-114842.97140000056</v>
      </c>
      <c r="AB689" s="44"/>
      <c r="AC689" s="40" t="e">
        <f t="shared" si="266"/>
        <v>#DIV/0!</v>
      </c>
      <c r="AD689" s="40" t="e">
        <f t="shared" si="267"/>
        <v>#DIV/0!</v>
      </c>
    </row>
    <row r="690" spans="1:30" x14ac:dyDescent="0.25">
      <c r="A690" s="403"/>
      <c r="B690" s="287"/>
      <c r="C690" s="22"/>
      <c r="D690" s="147"/>
      <c r="E690" s="22"/>
      <c r="F690" s="147">
        <f t="shared" si="247"/>
        <v>12400</v>
      </c>
      <c r="G690" s="288">
        <f t="shared" si="248"/>
        <v>9.2619331774194009</v>
      </c>
      <c r="H690" s="15">
        <f t="shared" si="249"/>
        <v>114847.97140000056</v>
      </c>
      <c r="I690" s="22">
        <f t="shared" si="250"/>
        <v>-114847.97140000056</v>
      </c>
      <c r="J690" s="289">
        <f t="shared" si="251"/>
        <v>-1</v>
      </c>
      <c r="K690" s="22">
        <f t="shared" si="252"/>
        <v>0</v>
      </c>
      <c r="L690" s="22">
        <f t="shared" si="253"/>
        <v>-5</v>
      </c>
      <c r="M690" s="22">
        <f t="shared" si="254"/>
        <v>5</v>
      </c>
      <c r="N690" s="22">
        <f t="shared" si="255"/>
        <v>0</v>
      </c>
      <c r="O690" s="22"/>
      <c r="P690" s="288">
        <f t="shared" si="256"/>
        <v>-9.2619331774194009</v>
      </c>
      <c r="Q690" s="22">
        <f t="shared" si="257"/>
        <v>-5</v>
      </c>
      <c r="R690" s="290"/>
      <c r="S690" s="290">
        <f t="shared" si="258"/>
        <v>-9584.8320000000731</v>
      </c>
      <c r="T690" s="290" t="e">
        <f t="shared" si="259"/>
        <v>#DIV/0!</v>
      </c>
      <c r="U690" s="290" t="e">
        <f t="shared" si="260"/>
        <v>#DIV/0!</v>
      </c>
      <c r="V690" s="22">
        <f t="shared" si="261"/>
        <v>105263.13940000049</v>
      </c>
      <c r="W690" s="288" t="e">
        <f t="shared" si="262"/>
        <v>#DIV/0!</v>
      </c>
      <c r="X690" s="32" t="e">
        <f t="shared" si="263"/>
        <v>#DIV/0!</v>
      </c>
      <c r="Y690" s="32" t="e">
        <f t="shared" si="264"/>
        <v>#DIV/0!</v>
      </c>
      <c r="Z690" s="38" t="e">
        <f t="shared" si="265"/>
        <v>#DIV/0!</v>
      </c>
      <c r="AA690" s="31">
        <f>SUM(L$2:L690)-SUM(AB$2:AB690)</f>
        <v>-114847.97140000056</v>
      </c>
      <c r="AB690" s="44"/>
      <c r="AC690" s="40" t="e">
        <f t="shared" si="266"/>
        <v>#DIV/0!</v>
      </c>
      <c r="AD690" s="40" t="e">
        <f t="shared" si="267"/>
        <v>#DIV/0!</v>
      </c>
    </row>
    <row r="691" spans="1:30" x14ac:dyDescent="0.25">
      <c r="A691" s="403"/>
      <c r="B691" s="287"/>
      <c r="C691" s="22"/>
      <c r="D691" s="147"/>
      <c r="E691" s="22"/>
      <c r="F691" s="147">
        <f t="shared" si="247"/>
        <v>12400</v>
      </c>
      <c r="G691" s="288">
        <f t="shared" si="248"/>
        <v>9.2623364032258522</v>
      </c>
      <c r="H691" s="15">
        <f t="shared" si="249"/>
        <v>114852.97140000056</v>
      </c>
      <c r="I691" s="22">
        <f t="shared" si="250"/>
        <v>-114852.97140000056</v>
      </c>
      <c r="J691" s="289">
        <f t="shared" si="251"/>
        <v>-1</v>
      </c>
      <c r="K691" s="22">
        <f t="shared" si="252"/>
        <v>0</v>
      </c>
      <c r="L691" s="22">
        <f t="shared" si="253"/>
        <v>-5</v>
      </c>
      <c r="M691" s="22">
        <f t="shared" si="254"/>
        <v>5</v>
      </c>
      <c r="N691" s="22">
        <f t="shared" si="255"/>
        <v>0</v>
      </c>
      <c r="O691" s="22"/>
      <c r="P691" s="288">
        <f t="shared" si="256"/>
        <v>-9.2623364032258522</v>
      </c>
      <c r="Q691" s="22">
        <f t="shared" si="257"/>
        <v>-5</v>
      </c>
      <c r="R691" s="290"/>
      <c r="S691" s="290">
        <f t="shared" si="258"/>
        <v>-9589.8320000000731</v>
      </c>
      <c r="T691" s="290" t="e">
        <f t="shared" si="259"/>
        <v>#DIV/0!</v>
      </c>
      <c r="U691" s="290" t="e">
        <f t="shared" si="260"/>
        <v>#DIV/0!</v>
      </c>
      <c r="V691" s="22">
        <f t="shared" si="261"/>
        <v>105263.13940000049</v>
      </c>
      <c r="W691" s="288" t="e">
        <f t="shared" si="262"/>
        <v>#DIV/0!</v>
      </c>
      <c r="X691" s="32" t="e">
        <f t="shared" si="263"/>
        <v>#DIV/0!</v>
      </c>
      <c r="Y691" s="32" t="e">
        <f t="shared" si="264"/>
        <v>#DIV/0!</v>
      </c>
      <c r="Z691" s="38" t="e">
        <f t="shared" si="265"/>
        <v>#DIV/0!</v>
      </c>
      <c r="AA691" s="31">
        <f>SUM(L$2:L691)-SUM(AB$2:AB691)</f>
        <v>-114852.97140000056</v>
      </c>
      <c r="AB691" s="44"/>
      <c r="AC691" s="40" t="e">
        <f t="shared" si="266"/>
        <v>#DIV/0!</v>
      </c>
      <c r="AD691" s="40" t="e">
        <f t="shared" si="267"/>
        <v>#DIV/0!</v>
      </c>
    </row>
    <row r="692" spans="1:30" x14ac:dyDescent="0.25">
      <c r="A692" s="403"/>
      <c r="B692" s="287"/>
      <c r="C692" s="22"/>
      <c r="D692" s="147"/>
      <c r="E692" s="22"/>
      <c r="F692" s="147">
        <f t="shared" si="247"/>
        <v>12400</v>
      </c>
      <c r="G692" s="288">
        <f t="shared" si="248"/>
        <v>9.2627396290323034</v>
      </c>
      <c r="H692" s="15">
        <f t="shared" si="249"/>
        <v>114857.97140000056</v>
      </c>
      <c r="I692" s="22">
        <f t="shared" si="250"/>
        <v>-114857.97140000056</v>
      </c>
      <c r="J692" s="289">
        <f t="shared" si="251"/>
        <v>-1</v>
      </c>
      <c r="K692" s="22">
        <f t="shared" si="252"/>
        <v>0</v>
      </c>
      <c r="L692" s="22">
        <f t="shared" si="253"/>
        <v>-5</v>
      </c>
      <c r="M692" s="22">
        <f t="shared" si="254"/>
        <v>5</v>
      </c>
      <c r="N692" s="22">
        <f t="shared" si="255"/>
        <v>0</v>
      </c>
      <c r="O692" s="22"/>
      <c r="P692" s="288">
        <f t="shared" si="256"/>
        <v>-9.2627396290323034</v>
      </c>
      <c r="Q692" s="22">
        <f t="shared" si="257"/>
        <v>-5</v>
      </c>
      <c r="R692" s="290"/>
      <c r="S692" s="290">
        <f t="shared" si="258"/>
        <v>-9594.8320000000731</v>
      </c>
      <c r="T692" s="290" t="e">
        <f t="shared" si="259"/>
        <v>#DIV/0!</v>
      </c>
      <c r="U692" s="290" t="e">
        <f t="shared" si="260"/>
        <v>#DIV/0!</v>
      </c>
      <c r="V692" s="22">
        <f t="shared" si="261"/>
        <v>105263.13940000049</v>
      </c>
      <c r="W692" s="288" t="e">
        <f t="shared" si="262"/>
        <v>#DIV/0!</v>
      </c>
      <c r="X692" s="32" t="e">
        <f t="shared" si="263"/>
        <v>#DIV/0!</v>
      </c>
      <c r="Y692" s="32" t="e">
        <f t="shared" si="264"/>
        <v>#DIV/0!</v>
      </c>
      <c r="Z692" s="38" t="e">
        <f t="shared" si="265"/>
        <v>#DIV/0!</v>
      </c>
      <c r="AA692" s="31">
        <f>SUM(L$2:L692)-SUM(AB$2:AB692)</f>
        <v>-114857.97140000056</v>
      </c>
      <c r="AB692" s="44"/>
      <c r="AC692" s="40" t="e">
        <f t="shared" si="266"/>
        <v>#DIV/0!</v>
      </c>
      <c r="AD692" s="40" t="e">
        <f t="shared" si="267"/>
        <v>#DIV/0!</v>
      </c>
    </row>
    <row r="693" spans="1:30" x14ac:dyDescent="0.25">
      <c r="A693" s="403"/>
      <c r="B693" s="287"/>
      <c r="C693" s="22"/>
      <c r="D693" s="147"/>
      <c r="E693" s="22"/>
      <c r="F693" s="147">
        <f t="shared" si="247"/>
        <v>12400</v>
      </c>
      <c r="G693" s="288">
        <f t="shared" si="248"/>
        <v>9.2631428548387547</v>
      </c>
      <c r="H693" s="15">
        <f t="shared" si="249"/>
        <v>114862.97140000056</v>
      </c>
      <c r="I693" s="22">
        <f t="shared" si="250"/>
        <v>-114862.97140000056</v>
      </c>
      <c r="J693" s="289">
        <f t="shared" si="251"/>
        <v>-1</v>
      </c>
      <c r="K693" s="22">
        <f t="shared" si="252"/>
        <v>0</v>
      </c>
      <c r="L693" s="22">
        <f t="shared" si="253"/>
        <v>-5</v>
      </c>
      <c r="M693" s="22">
        <f t="shared" si="254"/>
        <v>5</v>
      </c>
      <c r="N693" s="22">
        <f t="shared" si="255"/>
        <v>0</v>
      </c>
      <c r="O693" s="22"/>
      <c r="P693" s="288">
        <f t="shared" si="256"/>
        <v>-9.2631428548387547</v>
      </c>
      <c r="Q693" s="22">
        <f t="shared" si="257"/>
        <v>-5</v>
      </c>
      <c r="R693" s="290"/>
      <c r="S693" s="290">
        <f t="shared" si="258"/>
        <v>-9599.8320000000731</v>
      </c>
      <c r="T693" s="290" t="e">
        <f t="shared" si="259"/>
        <v>#DIV/0!</v>
      </c>
      <c r="U693" s="290" t="e">
        <f t="shared" si="260"/>
        <v>#DIV/0!</v>
      </c>
      <c r="V693" s="22">
        <f t="shared" si="261"/>
        <v>105263.13940000049</v>
      </c>
      <c r="W693" s="288" t="e">
        <f t="shared" si="262"/>
        <v>#DIV/0!</v>
      </c>
      <c r="X693" s="32" t="e">
        <f t="shared" si="263"/>
        <v>#DIV/0!</v>
      </c>
      <c r="Y693" s="32" t="e">
        <f t="shared" si="264"/>
        <v>#DIV/0!</v>
      </c>
      <c r="Z693" s="38" t="e">
        <f t="shared" si="265"/>
        <v>#DIV/0!</v>
      </c>
      <c r="AA693" s="31">
        <f>SUM(L$2:L693)-SUM(AB$2:AB693)</f>
        <v>-114862.97140000056</v>
      </c>
      <c r="AB693" s="44"/>
      <c r="AC693" s="40" t="e">
        <f t="shared" si="266"/>
        <v>#DIV/0!</v>
      </c>
      <c r="AD693" s="40" t="e">
        <f t="shared" si="267"/>
        <v>#DIV/0!</v>
      </c>
    </row>
    <row r="694" spans="1:30" x14ac:dyDescent="0.25">
      <c r="A694" s="403"/>
      <c r="B694" s="287"/>
      <c r="C694" s="22"/>
      <c r="D694" s="147"/>
      <c r="E694" s="22"/>
      <c r="F694" s="147">
        <f t="shared" si="247"/>
        <v>12400</v>
      </c>
      <c r="G694" s="288">
        <f t="shared" si="248"/>
        <v>9.2635460806452059</v>
      </c>
      <c r="H694" s="15">
        <f t="shared" si="249"/>
        <v>114867.97140000056</v>
      </c>
      <c r="I694" s="22">
        <f t="shared" si="250"/>
        <v>-114867.97140000056</v>
      </c>
      <c r="J694" s="289">
        <f t="shared" si="251"/>
        <v>-1</v>
      </c>
      <c r="K694" s="22">
        <f t="shared" si="252"/>
        <v>0</v>
      </c>
      <c r="L694" s="22">
        <f t="shared" si="253"/>
        <v>-5</v>
      </c>
      <c r="M694" s="22">
        <f t="shared" si="254"/>
        <v>5</v>
      </c>
      <c r="N694" s="22">
        <f t="shared" si="255"/>
        <v>0</v>
      </c>
      <c r="O694" s="22"/>
      <c r="P694" s="288">
        <f t="shared" si="256"/>
        <v>-9.2635460806452059</v>
      </c>
      <c r="Q694" s="22">
        <f t="shared" si="257"/>
        <v>-5</v>
      </c>
      <c r="R694" s="290"/>
      <c r="S694" s="290">
        <f t="shared" si="258"/>
        <v>-9604.8320000000731</v>
      </c>
      <c r="T694" s="290" t="e">
        <f t="shared" si="259"/>
        <v>#DIV/0!</v>
      </c>
      <c r="U694" s="290" t="e">
        <f t="shared" si="260"/>
        <v>#DIV/0!</v>
      </c>
      <c r="V694" s="22">
        <f t="shared" si="261"/>
        <v>105263.13940000049</v>
      </c>
      <c r="W694" s="288" t="e">
        <f t="shared" si="262"/>
        <v>#DIV/0!</v>
      </c>
      <c r="X694" s="32" t="e">
        <f t="shared" si="263"/>
        <v>#DIV/0!</v>
      </c>
      <c r="Y694" s="32" t="e">
        <f t="shared" si="264"/>
        <v>#DIV/0!</v>
      </c>
      <c r="Z694" s="38" t="e">
        <f t="shared" si="265"/>
        <v>#DIV/0!</v>
      </c>
      <c r="AA694" s="31">
        <f>SUM(L$2:L694)-SUM(AB$2:AB694)</f>
        <v>-114867.97140000056</v>
      </c>
      <c r="AB694" s="44"/>
      <c r="AC694" s="40" t="e">
        <f t="shared" si="266"/>
        <v>#DIV/0!</v>
      </c>
      <c r="AD694" s="40" t="e">
        <f t="shared" si="267"/>
        <v>#DIV/0!</v>
      </c>
    </row>
    <row r="695" spans="1:30" x14ac:dyDescent="0.25">
      <c r="A695" s="403"/>
      <c r="B695" s="287"/>
      <c r="C695" s="22"/>
      <c r="D695" s="147"/>
      <c r="E695" s="22"/>
      <c r="F695" s="147">
        <f t="shared" si="247"/>
        <v>12400</v>
      </c>
      <c r="G695" s="288">
        <f t="shared" si="248"/>
        <v>9.2639493064516589</v>
      </c>
      <c r="H695" s="15">
        <f t="shared" si="249"/>
        <v>114872.97140000056</v>
      </c>
      <c r="I695" s="22">
        <f t="shared" si="250"/>
        <v>-114872.97140000056</v>
      </c>
      <c r="J695" s="289">
        <f t="shared" si="251"/>
        <v>-1</v>
      </c>
      <c r="K695" s="22">
        <f t="shared" si="252"/>
        <v>0</v>
      </c>
      <c r="L695" s="22">
        <f t="shared" si="253"/>
        <v>-5</v>
      </c>
      <c r="M695" s="22">
        <f t="shared" si="254"/>
        <v>5</v>
      </c>
      <c r="N695" s="22">
        <f t="shared" si="255"/>
        <v>0</v>
      </c>
      <c r="O695" s="22"/>
      <c r="P695" s="288">
        <f t="shared" si="256"/>
        <v>-9.2639493064516589</v>
      </c>
      <c r="Q695" s="22">
        <f t="shared" si="257"/>
        <v>-5</v>
      </c>
      <c r="R695" s="290"/>
      <c r="S695" s="290">
        <f t="shared" si="258"/>
        <v>-9609.8320000000731</v>
      </c>
      <c r="T695" s="290" t="e">
        <f t="shared" si="259"/>
        <v>#DIV/0!</v>
      </c>
      <c r="U695" s="290" t="e">
        <f t="shared" si="260"/>
        <v>#DIV/0!</v>
      </c>
      <c r="V695" s="22">
        <f t="shared" si="261"/>
        <v>105263.13940000049</v>
      </c>
      <c r="W695" s="288" t="e">
        <f t="shared" si="262"/>
        <v>#DIV/0!</v>
      </c>
      <c r="X695" s="32" t="e">
        <f t="shared" si="263"/>
        <v>#DIV/0!</v>
      </c>
      <c r="Y695" s="32" t="e">
        <f t="shared" si="264"/>
        <v>#DIV/0!</v>
      </c>
      <c r="Z695" s="38" t="e">
        <f t="shared" si="265"/>
        <v>#DIV/0!</v>
      </c>
      <c r="AA695" s="31">
        <f>SUM(L$2:L695)-SUM(AB$2:AB695)</f>
        <v>-114872.97140000056</v>
      </c>
      <c r="AB695" s="44"/>
      <c r="AC695" s="40" t="e">
        <f t="shared" si="266"/>
        <v>#DIV/0!</v>
      </c>
      <c r="AD695" s="40" t="e">
        <f t="shared" si="267"/>
        <v>#DIV/0!</v>
      </c>
    </row>
    <row r="696" spans="1:30" x14ac:dyDescent="0.25">
      <c r="A696" s="403"/>
      <c r="B696" s="287"/>
      <c r="C696" s="22"/>
      <c r="D696" s="147"/>
      <c r="E696" s="22"/>
      <c r="F696" s="147">
        <f t="shared" si="247"/>
        <v>12400</v>
      </c>
      <c r="G696" s="288">
        <f t="shared" si="248"/>
        <v>9.2643525322581102</v>
      </c>
      <c r="H696" s="15">
        <f t="shared" si="249"/>
        <v>114877.97140000056</v>
      </c>
      <c r="I696" s="22">
        <f t="shared" si="250"/>
        <v>-114877.97140000056</v>
      </c>
      <c r="J696" s="289">
        <f t="shared" si="251"/>
        <v>-1</v>
      </c>
      <c r="K696" s="22">
        <f t="shared" si="252"/>
        <v>0</v>
      </c>
      <c r="L696" s="22">
        <f t="shared" si="253"/>
        <v>-5</v>
      </c>
      <c r="M696" s="22">
        <f t="shared" si="254"/>
        <v>5</v>
      </c>
      <c r="N696" s="22">
        <f t="shared" si="255"/>
        <v>0</v>
      </c>
      <c r="O696" s="22"/>
      <c r="P696" s="288">
        <f t="shared" si="256"/>
        <v>-9.2643525322581102</v>
      </c>
      <c r="Q696" s="22">
        <f t="shared" si="257"/>
        <v>-5</v>
      </c>
      <c r="R696" s="290"/>
      <c r="S696" s="290">
        <f t="shared" si="258"/>
        <v>-9614.8320000000731</v>
      </c>
      <c r="T696" s="290" t="e">
        <f t="shared" si="259"/>
        <v>#DIV/0!</v>
      </c>
      <c r="U696" s="290" t="e">
        <f t="shared" si="260"/>
        <v>#DIV/0!</v>
      </c>
      <c r="V696" s="22">
        <f t="shared" si="261"/>
        <v>105263.13940000049</v>
      </c>
      <c r="W696" s="288" t="e">
        <f t="shared" si="262"/>
        <v>#DIV/0!</v>
      </c>
      <c r="X696" s="32" t="e">
        <f t="shared" si="263"/>
        <v>#DIV/0!</v>
      </c>
      <c r="Y696" s="32" t="e">
        <f t="shared" si="264"/>
        <v>#DIV/0!</v>
      </c>
      <c r="Z696" s="38" t="e">
        <f t="shared" si="265"/>
        <v>#DIV/0!</v>
      </c>
      <c r="AA696" s="31">
        <f>SUM(L$2:L696)-SUM(AB$2:AB696)</f>
        <v>-114877.97140000056</v>
      </c>
      <c r="AB696" s="44"/>
      <c r="AC696" s="40" t="e">
        <f t="shared" si="266"/>
        <v>#DIV/0!</v>
      </c>
      <c r="AD696" s="40" t="e">
        <f t="shared" si="267"/>
        <v>#DIV/0!</v>
      </c>
    </row>
    <row r="697" spans="1:30" x14ac:dyDescent="0.25">
      <c r="A697" s="403"/>
      <c r="B697" s="287"/>
      <c r="C697" s="22"/>
      <c r="D697" s="147"/>
      <c r="E697" s="22"/>
      <c r="F697" s="147">
        <f t="shared" si="247"/>
        <v>12400</v>
      </c>
      <c r="G697" s="288">
        <f t="shared" si="248"/>
        <v>9.2647557580645614</v>
      </c>
      <c r="H697" s="15">
        <f t="shared" si="249"/>
        <v>114882.97140000056</v>
      </c>
      <c r="I697" s="22">
        <f t="shared" si="250"/>
        <v>-114882.97140000056</v>
      </c>
      <c r="J697" s="289">
        <f t="shared" si="251"/>
        <v>-1</v>
      </c>
      <c r="K697" s="22">
        <f t="shared" si="252"/>
        <v>0</v>
      </c>
      <c r="L697" s="22">
        <f t="shared" si="253"/>
        <v>-5</v>
      </c>
      <c r="M697" s="22">
        <f t="shared" si="254"/>
        <v>5</v>
      </c>
      <c r="N697" s="22">
        <f t="shared" si="255"/>
        <v>0</v>
      </c>
      <c r="O697" s="22"/>
      <c r="P697" s="288">
        <f t="shared" si="256"/>
        <v>-9.2647557580645614</v>
      </c>
      <c r="Q697" s="22">
        <f t="shared" si="257"/>
        <v>-5</v>
      </c>
      <c r="R697" s="290"/>
      <c r="S697" s="290">
        <f t="shared" si="258"/>
        <v>-9619.8320000000731</v>
      </c>
      <c r="T697" s="290" t="e">
        <f t="shared" si="259"/>
        <v>#DIV/0!</v>
      </c>
      <c r="U697" s="290" t="e">
        <f t="shared" si="260"/>
        <v>#DIV/0!</v>
      </c>
      <c r="V697" s="22">
        <f t="shared" si="261"/>
        <v>105263.13940000049</v>
      </c>
      <c r="W697" s="288" t="e">
        <f t="shared" si="262"/>
        <v>#DIV/0!</v>
      </c>
      <c r="X697" s="32" t="e">
        <f t="shared" si="263"/>
        <v>#DIV/0!</v>
      </c>
      <c r="Y697" s="32" t="e">
        <f t="shared" si="264"/>
        <v>#DIV/0!</v>
      </c>
      <c r="Z697" s="38" t="e">
        <f t="shared" si="265"/>
        <v>#DIV/0!</v>
      </c>
      <c r="AA697" s="31">
        <f>SUM(L$2:L697)-SUM(AB$2:AB697)</f>
        <v>-114882.97140000056</v>
      </c>
      <c r="AB697" s="44"/>
      <c r="AC697" s="40" t="e">
        <f t="shared" si="266"/>
        <v>#DIV/0!</v>
      </c>
      <c r="AD697" s="40" t="e">
        <f t="shared" si="267"/>
        <v>#DIV/0!</v>
      </c>
    </row>
    <row r="698" spans="1:30" x14ac:dyDescent="0.25">
      <c r="A698" s="403"/>
      <c r="B698" s="287"/>
      <c r="C698" s="22"/>
      <c r="D698" s="147"/>
      <c r="E698" s="22"/>
      <c r="F698" s="147">
        <f t="shared" si="247"/>
        <v>12400</v>
      </c>
      <c r="G698" s="288">
        <f t="shared" si="248"/>
        <v>9.2651589838710127</v>
      </c>
      <c r="H698" s="15">
        <f t="shared" si="249"/>
        <v>114887.97140000056</v>
      </c>
      <c r="I698" s="22">
        <f t="shared" si="250"/>
        <v>-114887.97140000056</v>
      </c>
      <c r="J698" s="289">
        <f t="shared" si="251"/>
        <v>-1</v>
      </c>
      <c r="K698" s="22">
        <f t="shared" si="252"/>
        <v>0</v>
      </c>
      <c r="L698" s="22">
        <f t="shared" si="253"/>
        <v>-5</v>
      </c>
      <c r="M698" s="22">
        <f t="shared" si="254"/>
        <v>5</v>
      </c>
      <c r="N698" s="22">
        <f t="shared" si="255"/>
        <v>0</v>
      </c>
      <c r="O698" s="22"/>
      <c r="P698" s="288">
        <f t="shared" si="256"/>
        <v>-9.2651589838710127</v>
      </c>
      <c r="Q698" s="22">
        <f t="shared" si="257"/>
        <v>-5</v>
      </c>
      <c r="R698" s="290"/>
      <c r="S698" s="290">
        <f t="shared" si="258"/>
        <v>-9624.8320000000731</v>
      </c>
      <c r="T698" s="290" t="e">
        <f t="shared" si="259"/>
        <v>#DIV/0!</v>
      </c>
      <c r="U698" s="290" t="e">
        <f t="shared" si="260"/>
        <v>#DIV/0!</v>
      </c>
      <c r="V698" s="22">
        <f t="shared" si="261"/>
        <v>105263.13940000049</v>
      </c>
      <c r="W698" s="288" t="e">
        <f t="shared" si="262"/>
        <v>#DIV/0!</v>
      </c>
      <c r="X698" s="32" t="e">
        <f t="shared" si="263"/>
        <v>#DIV/0!</v>
      </c>
      <c r="Y698" s="32" t="e">
        <f t="shared" si="264"/>
        <v>#DIV/0!</v>
      </c>
      <c r="Z698" s="38" t="e">
        <f t="shared" si="265"/>
        <v>#DIV/0!</v>
      </c>
      <c r="AA698" s="31">
        <f>SUM(L$2:L698)-SUM(AB$2:AB698)</f>
        <v>-114887.97140000056</v>
      </c>
      <c r="AB698" s="44"/>
      <c r="AC698" s="40" t="e">
        <f t="shared" si="266"/>
        <v>#DIV/0!</v>
      </c>
      <c r="AD698" s="40" t="e">
        <f t="shared" si="267"/>
        <v>#DIV/0!</v>
      </c>
    </row>
    <row r="699" spans="1:30" x14ac:dyDescent="0.25">
      <c r="A699" s="403"/>
      <c r="B699" s="287"/>
      <c r="C699" s="22"/>
      <c r="D699" s="147"/>
      <c r="E699" s="22"/>
      <c r="F699" s="147">
        <f t="shared" si="247"/>
        <v>12400</v>
      </c>
      <c r="G699" s="288">
        <f t="shared" si="248"/>
        <v>9.2655622096774639</v>
      </c>
      <c r="H699" s="15">
        <f t="shared" si="249"/>
        <v>114892.97140000056</v>
      </c>
      <c r="I699" s="22">
        <f t="shared" si="250"/>
        <v>-114892.97140000056</v>
      </c>
      <c r="J699" s="289">
        <f t="shared" si="251"/>
        <v>-1</v>
      </c>
      <c r="K699" s="22">
        <f t="shared" si="252"/>
        <v>0</v>
      </c>
      <c r="L699" s="22">
        <f t="shared" si="253"/>
        <v>-5</v>
      </c>
      <c r="M699" s="22">
        <f t="shared" si="254"/>
        <v>5</v>
      </c>
      <c r="N699" s="22">
        <f t="shared" si="255"/>
        <v>0</v>
      </c>
      <c r="O699" s="22"/>
      <c r="P699" s="288">
        <f t="shared" si="256"/>
        <v>-9.2655622096774639</v>
      </c>
      <c r="Q699" s="22">
        <f t="shared" si="257"/>
        <v>-5</v>
      </c>
      <c r="R699" s="290"/>
      <c r="S699" s="290">
        <f t="shared" si="258"/>
        <v>-9629.8320000000731</v>
      </c>
      <c r="T699" s="290" t="e">
        <f t="shared" si="259"/>
        <v>#DIV/0!</v>
      </c>
      <c r="U699" s="290" t="e">
        <f t="shared" si="260"/>
        <v>#DIV/0!</v>
      </c>
      <c r="V699" s="22">
        <f t="shared" si="261"/>
        <v>105263.13940000049</v>
      </c>
      <c r="W699" s="288" t="e">
        <f t="shared" si="262"/>
        <v>#DIV/0!</v>
      </c>
      <c r="X699" s="32" t="e">
        <f t="shared" si="263"/>
        <v>#DIV/0!</v>
      </c>
      <c r="Y699" s="32" t="e">
        <f t="shared" si="264"/>
        <v>#DIV/0!</v>
      </c>
      <c r="Z699" s="38" t="e">
        <f t="shared" si="265"/>
        <v>#DIV/0!</v>
      </c>
      <c r="AA699" s="31">
        <f>SUM(L$2:L699)-SUM(AB$2:AB699)</f>
        <v>-114892.97140000056</v>
      </c>
      <c r="AB699" s="44"/>
      <c r="AC699" s="40" t="e">
        <f t="shared" si="266"/>
        <v>#DIV/0!</v>
      </c>
      <c r="AD699" s="40" t="e">
        <f t="shared" si="267"/>
        <v>#DIV/0!</v>
      </c>
    </row>
    <row r="700" spans="1:30" x14ac:dyDescent="0.25">
      <c r="A700" s="403"/>
      <c r="B700" s="287"/>
      <c r="C700" s="22"/>
      <c r="D700" s="147"/>
      <c r="E700" s="22"/>
      <c r="F700" s="147">
        <f t="shared" si="247"/>
        <v>12400</v>
      </c>
      <c r="G700" s="288">
        <f t="shared" si="248"/>
        <v>9.2659654354839169</v>
      </c>
      <c r="H700" s="15">
        <f t="shared" si="249"/>
        <v>114897.97140000056</v>
      </c>
      <c r="I700" s="22">
        <f t="shared" si="250"/>
        <v>-114897.97140000056</v>
      </c>
      <c r="J700" s="289">
        <f t="shared" si="251"/>
        <v>-1</v>
      </c>
      <c r="K700" s="22">
        <f t="shared" si="252"/>
        <v>0</v>
      </c>
      <c r="L700" s="22">
        <f t="shared" si="253"/>
        <v>-5</v>
      </c>
      <c r="M700" s="22">
        <f t="shared" si="254"/>
        <v>5</v>
      </c>
      <c r="N700" s="22">
        <f t="shared" si="255"/>
        <v>0</v>
      </c>
      <c r="O700" s="22"/>
      <c r="P700" s="288">
        <f t="shared" si="256"/>
        <v>-9.2659654354839169</v>
      </c>
      <c r="Q700" s="22">
        <f t="shared" si="257"/>
        <v>-5</v>
      </c>
      <c r="R700" s="290"/>
      <c r="S700" s="290">
        <f t="shared" si="258"/>
        <v>-9634.8320000000731</v>
      </c>
      <c r="T700" s="290" t="e">
        <f t="shared" si="259"/>
        <v>#DIV/0!</v>
      </c>
      <c r="U700" s="290" t="e">
        <f t="shared" si="260"/>
        <v>#DIV/0!</v>
      </c>
      <c r="V700" s="22">
        <f t="shared" si="261"/>
        <v>105263.13940000049</v>
      </c>
      <c r="W700" s="288" t="e">
        <f t="shared" si="262"/>
        <v>#DIV/0!</v>
      </c>
      <c r="X700" s="32" t="e">
        <f t="shared" si="263"/>
        <v>#DIV/0!</v>
      </c>
      <c r="Y700" s="32" t="e">
        <f t="shared" si="264"/>
        <v>#DIV/0!</v>
      </c>
      <c r="Z700" s="38" t="e">
        <f t="shared" si="265"/>
        <v>#DIV/0!</v>
      </c>
      <c r="AA700" s="31">
        <f>SUM(L$2:L700)-SUM(AB$2:AB700)</f>
        <v>-114897.97140000056</v>
      </c>
      <c r="AB700" s="44"/>
      <c r="AC700" s="40" t="e">
        <f t="shared" si="266"/>
        <v>#DIV/0!</v>
      </c>
      <c r="AD700" s="40" t="e">
        <f t="shared" si="267"/>
        <v>#DIV/0!</v>
      </c>
    </row>
    <row r="701" spans="1:30" x14ac:dyDescent="0.25">
      <c r="A701" s="403"/>
      <c r="B701" s="287"/>
      <c r="C701" s="22"/>
      <c r="D701" s="147"/>
      <c r="E701" s="22"/>
      <c r="F701" s="147">
        <f t="shared" si="247"/>
        <v>12400</v>
      </c>
      <c r="G701" s="288">
        <f t="shared" si="248"/>
        <v>9.2663686612903682</v>
      </c>
      <c r="H701" s="15">
        <f t="shared" si="249"/>
        <v>114902.97140000056</v>
      </c>
      <c r="I701" s="22">
        <f t="shared" si="250"/>
        <v>-114902.97140000056</v>
      </c>
      <c r="J701" s="289">
        <f t="shared" si="251"/>
        <v>-1</v>
      </c>
      <c r="K701" s="22">
        <f t="shared" si="252"/>
        <v>0</v>
      </c>
      <c r="L701" s="22">
        <f t="shared" si="253"/>
        <v>-5</v>
      </c>
      <c r="M701" s="22">
        <f t="shared" si="254"/>
        <v>5</v>
      </c>
      <c r="N701" s="22">
        <f t="shared" si="255"/>
        <v>0</v>
      </c>
      <c r="O701" s="22"/>
      <c r="P701" s="288">
        <f t="shared" si="256"/>
        <v>-9.2663686612903682</v>
      </c>
      <c r="Q701" s="22">
        <f t="shared" si="257"/>
        <v>-5</v>
      </c>
      <c r="R701" s="290"/>
      <c r="S701" s="290">
        <f t="shared" si="258"/>
        <v>-9639.8320000000731</v>
      </c>
      <c r="T701" s="290" t="e">
        <f t="shared" si="259"/>
        <v>#DIV/0!</v>
      </c>
      <c r="U701" s="290" t="e">
        <f t="shared" si="260"/>
        <v>#DIV/0!</v>
      </c>
      <c r="V701" s="22">
        <f t="shared" si="261"/>
        <v>105263.13940000049</v>
      </c>
      <c r="W701" s="288" t="e">
        <f t="shared" si="262"/>
        <v>#DIV/0!</v>
      </c>
      <c r="X701" s="32" t="e">
        <f t="shared" si="263"/>
        <v>#DIV/0!</v>
      </c>
      <c r="Y701" s="32" t="e">
        <f t="shared" si="264"/>
        <v>#DIV/0!</v>
      </c>
      <c r="Z701" s="38" t="e">
        <f t="shared" si="265"/>
        <v>#DIV/0!</v>
      </c>
      <c r="AA701" s="31">
        <f>SUM(L$2:L701)-SUM(AB$2:AB701)</f>
        <v>-114902.97140000056</v>
      </c>
      <c r="AB701" s="44"/>
      <c r="AC701" s="40" t="e">
        <f t="shared" si="266"/>
        <v>#DIV/0!</v>
      </c>
      <c r="AD701" s="40" t="e">
        <f t="shared" si="267"/>
        <v>#DIV/0!</v>
      </c>
    </row>
    <row r="702" spans="1:30" x14ac:dyDescent="0.25">
      <c r="A702" s="403"/>
      <c r="B702" s="287"/>
      <c r="C702" s="22"/>
      <c r="D702" s="147"/>
      <c r="E702" s="22"/>
      <c r="F702" s="147">
        <f t="shared" si="247"/>
        <v>12400</v>
      </c>
      <c r="G702" s="288">
        <f t="shared" si="248"/>
        <v>9.2667718870968194</v>
      </c>
      <c r="H702" s="15">
        <f t="shared" si="249"/>
        <v>114907.97140000056</v>
      </c>
      <c r="I702" s="22">
        <f t="shared" si="250"/>
        <v>-114907.97140000056</v>
      </c>
      <c r="J702" s="289">
        <f t="shared" si="251"/>
        <v>-1</v>
      </c>
      <c r="K702" s="22">
        <f t="shared" si="252"/>
        <v>0</v>
      </c>
      <c r="L702" s="22">
        <f t="shared" si="253"/>
        <v>-5</v>
      </c>
      <c r="M702" s="22">
        <f t="shared" si="254"/>
        <v>5</v>
      </c>
      <c r="N702" s="22">
        <f t="shared" si="255"/>
        <v>0</v>
      </c>
      <c r="O702" s="22"/>
      <c r="P702" s="288">
        <f t="shared" si="256"/>
        <v>-9.2667718870968194</v>
      </c>
      <c r="Q702" s="22">
        <f t="shared" si="257"/>
        <v>-5</v>
      </c>
      <c r="R702" s="290"/>
      <c r="S702" s="290">
        <f t="shared" si="258"/>
        <v>-9644.8320000000731</v>
      </c>
      <c r="T702" s="290" t="e">
        <f t="shared" si="259"/>
        <v>#DIV/0!</v>
      </c>
      <c r="U702" s="290" t="e">
        <f t="shared" si="260"/>
        <v>#DIV/0!</v>
      </c>
      <c r="V702" s="22">
        <f t="shared" si="261"/>
        <v>105263.13940000049</v>
      </c>
      <c r="W702" s="288" t="e">
        <f t="shared" si="262"/>
        <v>#DIV/0!</v>
      </c>
      <c r="X702" s="32" t="e">
        <f t="shared" si="263"/>
        <v>#DIV/0!</v>
      </c>
      <c r="Y702" s="32" t="e">
        <f t="shared" si="264"/>
        <v>#DIV/0!</v>
      </c>
      <c r="Z702" s="38" t="e">
        <f t="shared" si="265"/>
        <v>#DIV/0!</v>
      </c>
      <c r="AA702" s="31">
        <f>SUM(L$2:L702)-SUM(AB$2:AB702)</f>
        <v>-114907.97140000056</v>
      </c>
      <c r="AB702" s="44"/>
      <c r="AC702" s="40" t="e">
        <f t="shared" si="266"/>
        <v>#DIV/0!</v>
      </c>
      <c r="AD702" s="40" t="e">
        <f t="shared" si="267"/>
        <v>#DIV/0!</v>
      </c>
    </row>
    <row r="703" spans="1:30" x14ac:dyDescent="0.25">
      <c r="A703" s="403"/>
      <c r="B703" s="287"/>
      <c r="C703" s="22"/>
      <c r="D703" s="147"/>
      <c r="E703" s="22"/>
      <c r="F703" s="147">
        <f t="shared" si="247"/>
        <v>12400</v>
      </c>
      <c r="G703" s="288">
        <f t="shared" si="248"/>
        <v>9.2671751129032707</v>
      </c>
      <c r="H703" s="15">
        <f t="shared" si="249"/>
        <v>114912.97140000056</v>
      </c>
      <c r="I703" s="22">
        <f t="shared" si="250"/>
        <v>-114912.97140000056</v>
      </c>
      <c r="J703" s="289">
        <f t="shared" si="251"/>
        <v>-1</v>
      </c>
      <c r="K703" s="22">
        <f t="shared" si="252"/>
        <v>0</v>
      </c>
      <c r="L703" s="22">
        <f t="shared" si="253"/>
        <v>-5</v>
      </c>
      <c r="M703" s="22">
        <f t="shared" si="254"/>
        <v>5</v>
      </c>
      <c r="N703" s="22">
        <f t="shared" si="255"/>
        <v>0</v>
      </c>
      <c r="O703" s="22"/>
      <c r="P703" s="288">
        <f t="shared" si="256"/>
        <v>-9.2671751129032707</v>
      </c>
      <c r="Q703" s="22">
        <f t="shared" si="257"/>
        <v>-5</v>
      </c>
      <c r="R703" s="290"/>
      <c r="S703" s="290">
        <f t="shared" si="258"/>
        <v>-9649.8320000000731</v>
      </c>
      <c r="T703" s="290" t="e">
        <f t="shared" si="259"/>
        <v>#DIV/0!</v>
      </c>
      <c r="U703" s="290" t="e">
        <f t="shared" si="260"/>
        <v>#DIV/0!</v>
      </c>
      <c r="V703" s="22">
        <f t="shared" si="261"/>
        <v>105263.13940000049</v>
      </c>
      <c r="W703" s="288" t="e">
        <f t="shared" si="262"/>
        <v>#DIV/0!</v>
      </c>
      <c r="X703" s="32" t="e">
        <f t="shared" si="263"/>
        <v>#DIV/0!</v>
      </c>
      <c r="Y703" s="32" t="e">
        <f t="shared" si="264"/>
        <v>#DIV/0!</v>
      </c>
      <c r="Z703" s="38" t="e">
        <f t="shared" si="265"/>
        <v>#DIV/0!</v>
      </c>
      <c r="AA703" s="31">
        <f>SUM(L$2:L703)-SUM(AB$2:AB703)</f>
        <v>-114912.97140000056</v>
      </c>
      <c r="AB703" s="44"/>
      <c r="AC703" s="40" t="e">
        <f t="shared" si="266"/>
        <v>#DIV/0!</v>
      </c>
      <c r="AD703" s="40" t="e">
        <f t="shared" si="267"/>
        <v>#DIV/0!</v>
      </c>
    </row>
    <row r="704" spans="1:30" x14ac:dyDescent="0.25">
      <c r="A704" s="403"/>
      <c r="B704" s="287"/>
      <c r="C704" s="22"/>
      <c r="D704" s="147"/>
      <c r="E704" s="22"/>
      <c r="F704" s="147">
        <f t="shared" si="247"/>
        <v>12400</v>
      </c>
      <c r="G704" s="288">
        <f t="shared" si="248"/>
        <v>9.2675783387097219</v>
      </c>
      <c r="H704" s="15">
        <f t="shared" si="249"/>
        <v>114917.97140000056</v>
      </c>
      <c r="I704" s="22">
        <f t="shared" si="250"/>
        <v>-114917.97140000056</v>
      </c>
      <c r="J704" s="289">
        <f t="shared" si="251"/>
        <v>-1</v>
      </c>
      <c r="K704" s="22">
        <f t="shared" si="252"/>
        <v>0</v>
      </c>
      <c r="L704" s="22">
        <f t="shared" si="253"/>
        <v>-5</v>
      </c>
      <c r="M704" s="22">
        <f t="shared" si="254"/>
        <v>5</v>
      </c>
      <c r="N704" s="22">
        <f t="shared" si="255"/>
        <v>0</v>
      </c>
      <c r="O704" s="22"/>
      <c r="P704" s="288">
        <f t="shared" si="256"/>
        <v>-9.2675783387097219</v>
      </c>
      <c r="Q704" s="22">
        <f t="shared" si="257"/>
        <v>-5</v>
      </c>
      <c r="R704" s="290"/>
      <c r="S704" s="290">
        <f t="shared" si="258"/>
        <v>-9654.8320000000731</v>
      </c>
      <c r="T704" s="290" t="e">
        <f t="shared" si="259"/>
        <v>#DIV/0!</v>
      </c>
      <c r="U704" s="290" t="e">
        <f t="shared" si="260"/>
        <v>#DIV/0!</v>
      </c>
      <c r="V704" s="22">
        <f t="shared" si="261"/>
        <v>105263.13940000049</v>
      </c>
      <c r="W704" s="288" t="e">
        <f t="shared" si="262"/>
        <v>#DIV/0!</v>
      </c>
      <c r="X704" s="32" t="e">
        <f t="shared" si="263"/>
        <v>#DIV/0!</v>
      </c>
      <c r="Y704" s="32" t="e">
        <f t="shared" si="264"/>
        <v>#DIV/0!</v>
      </c>
      <c r="Z704" s="38" t="e">
        <f t="shared" si="265"/>
        <v>#DIV/0!</v>
      </c>
      <c r="AA704" s="31">
        <f>SUM(L$2:L704)-SUM(AB$2:AB704)</f>
        <v>-114917.97140000056</v>
      </c>
      <c r="AB704" s="44"/>
      <c r="AC704" s="40" t="e">
        <f t="shared" si="266"/>
        <v>#DIV/0!</v>
      </c>
      <c r="AD704" s="40" t="e">
        <f t="shared" si="267"/>
        <v>#DIV/0!</v>
      </c>
    </row>
    <row r="705" spans="1:30" x14ac:dyDescent="0.25">
      <c r="A705" s="403"/>
      <c r="B705" s="287"/>
      <c r="C705" s="22"/>
      <c r="D705" s="147"/>
      <c r="E705" s="22"/>
      <c r="F705" s="147">
        <f t="shared" si="247"/>
        <v>12400</v>
      </c>
      <c r="G705" s="288">
        <f t="shared" si="248"/>
        <v>9.2679815645161749</v>
      </c>
      <c r="H705" s="15">
        <f t="shared" si="249"/>
        <v>114922.97140000056</v>
      </c>
      <c r="I705" s="22">
        <f t="shared" si="250"/>
        <v>-114922.97140000056</v>
      </c>
      <c r="J705" s="289">
        <f t="shared" si="251"/>
        <v>-1</v>
      </c>
      <c r="K705" s="22">
        <f t="shared" si="252"/>
        <v>0</v>
      </c>
      <c r="L705" s="22">
        <f t="shared" si="253"/>
        <v>-5</v>
      </c>
      <c r="M705" s="22">
        <f t="shared" si="254"/>
        <v>5</v>
      </c>
      <c r="N705" s="22">
        <f t="shared" si="255"/>
        <v>0</v>
      </c>
      <c r="O705" s="22"/>
      <c r="P705" s="288">
        <f t="shared" si="256"/>
        <v>-9.2679815645161749</v>
      </c>
      <c r="Q705" s="22">
        <f t="shared" si="257"/>
        <v>-5</v>
      </c>
      <c r="R705" s="290"/>
      <c r="S705" s="290">
        <f t="shared" si="258"/>
        <v>-9659.8320000000731</v>
      </c>
      <c r="T705" s="290" t="e">
        <f t="shared" si="259"/>
        <v>#DIV/0!</v>
      </c>
      <c r="U705" s="290" t="e">
        <f t="shared" si="260"/>
        <v>#DIV/0!</v>
      </c>
      <c r="V705" s="22">
        <f t="shared" si="261"/>
        <v>105263.13940000049</v>
      </c>
      <c r="W705" s="288" t="e">
        <f t="shared" si="262"/>
        <v>#DIV/0!</v>
      </c>
      <c r="X705" s="32" t="e">
        <f t="shared" si="263"/>
        <v>#DIV/0!</v>
      </c>
      <c r="Y705" s="32" t="e">
        <f t="shared" si="264"/>
        <v>#DIV/0!</v>
      </c>
      <c r="Z705" s="38" t="e">
        <f t="shared" si="265"/>
        <v>#DIV/0!</v>
      </c>
      <c r="AA705" s="31">
        <f>SUM(L$2:L705)-SUM(AB$2:AB705)</f>
        <v>-114922.97140000056</v>
      </c>
      <c r="AB705" s="44"/>
      <c r="AC705" s="40" t="e">
        <f t="shared" si="266"/>
        <v>#DIV/0!</v>
      </c>
      <c r="AD705" s="40" t="e">
        <f t="shared" si="267"/>
        <v>#DIV/0!</v>
      </c>
    </row>
    <row r="706" spans="1:30" x14ac:dyDescent="0.25">
      <c r="A706" s="403"/>
      <c r="B706" s="287"/>
      <c r="C706" s="22"/>
      <c r="D706" s="147"/>
      <c r="E706" s="22"/>
      <c r="F706" s="147">
        <f t="shared" si="247"/>
        <v>12400</v>
      </c>
      <c r="G706" s="288">
        <f t="shared" si="248"/>
        <v>9.2683847903226262</v>
      </c>
      <c r="H706" s="15">
        <f t="shared" si="249"/>
        <v>114927.97140000056</v>
      </c>
      <c r="I706" s="22">
        <f t="shared" si="250"/>
        <v>-114927.97140000056</v>
      </c>
      <c r="J706" s="289">
        <f t="shared" si="251"/>
        <v>-1</v>
      </c>
      <c r="K706" s="22">
        <f t="shared" si="252"/>
        <v>0</v>
      </c>
      <c r="L706" s="22">
        <f t="shared" si="253"/>
        <v>-5</v>
      </c>
      <c r="M706" s="22">
        <f t="shared" si="254"/>
        <v>5</v>
      </c>
      <c r="N706" s="22">
        <f t="shared" si="255"/>
        <v>0</v>
      </c>
      <c r="O706" s="22"/>
      <c r="P706" s="288">
        <f t="shared" si="256"/>
        <v>-9.2683847903226262</v>
      </c>
      <c r="Q706" s="22">
        <f t="shared" si="257"/>
        <v>-5</v>
      </c>
      <c r="R706" s="290"/>
      <c r="S706" s="290">
        <f t="shared" si="258"/>
        <v>-9664.8320000000731</v>
      </c>
      <c r="T706" s="290" t="e">
        <f t="shared" si="259"/>
        <v>#DIV/0!</v>
      </c>
      <c r="U706" s="290" t="e">
        <f t="shared" si="260"/>
        <v>#DIV/0!</v>
      </c>
      <c r="V706" s="22">
        <f t="shared" si="261"/>
        <v>105263.13940000049</v>
      </c>
      <c r="W706" s="288" t="e">
        <f t="shared" si="262"/>
        <v>#DIV/0!</v>
      </c>
      <c r="X706" s="32" t="e">
        <f t="shared" si="263"/>
        <v>#DIV/0!</v>
      </c>
      <c r="Y706" s="32" t="e">
        <f t="shared" si="264"/>
        <v>#DIV/0!</v>
      </c>
      <c r="Z706" s="38" t="e">
        <f t="shared" si="265"/>
        <v>#DIV/0!</v>
      </c>
      <c r="AA706" s="31">
        <f>SUM(L$2:L706)-SUM(AB$2:AB706)</f>
        <v>-114927.97140000056</v>
      </c>
      <c r="AB706" s="44"/>
      <c r="AC706" s="40" t="e">
        <f t="shared" si="266"/>
        <v>#DIV/0!</v>
      </c>
      <c r="AD706" s="40" t="e">
        <f t="shared" si="267"/>
        <v>#DIV/0!</v>
      </c>
    </row>
    <row r="707" spans="1:30" x14ac:dyDescent="0.25">
      <c r="A707" s="403"/>
      <c r="B707" s="287"/>
      <c r="C707" s="22"/>
      <c r="D707" s="147"/>
      <c r="E707" s="22"/>
      <c r="F707" s="147">
        <f t="shared" si="247"/>
        <v>12400</v>
      </c>
      <c r="G707" s="288">
        <f t="shared" si="248"/>
        <v>9.2687880161290774</v>
      </c>
      <c r="H707" s="15">
        <f t="shared" si="249"/>
        <v>114932.97140000056</v>
      </c>
      <c r="I707" s="22">
        <f t="shared" si="250"/>
        <v>-114932.97140000056</v>
      </c>
      <c r="J707" s="289">
        <f t="shared" si="251"/>
        <v>-1</v>
      </c>
      <c r="K707" s="22">
        <f t="shared" si="252"/>
        <v>0</v>
      </c>
      <c r="L707" s="22">
        <f t="shared" si="253"/>
        <v>-5</v>
      </c>
      <c r="M707" s="22">
        <f t="shared" si="254"/>
        <v>5</v>
      </c>
      <c r="N707" s="22">
        <f t="shared" si="255"/>
        <v>0</v>
      </c>
      <c r="O707" s="22"/>
      <c r="P707" s="288">
        <f t="shared" si="256"/>
        <v>-9.2687880161290774</v>
      </c>
      <c r="Q707" s="22">
        <f t="shared" si="257"/>
        <v>-5</v>
      </c>
      <c r="R707" s="290"/>
      <c r="S707" s="290">
        <f t="shared" si="258"/>
        <v>-9669.8320000000731</v>
      </c>
      <c r="T707" s="290" t="e">
        <f t="shared" si="259"/>
        <v>#DIV/0!</v>
      </c>
      <c r="U707" s="290" t="e">
        <f t="shared" si="260"/>
        <v>#DIV/0!</v>
      </c>
      <c r="V707" s="22">
        <f t="shared" si="261"/>
        <v>105263.13940000049</v>
      </c>
      <c r="W707" s="288" t="e">
        <f t="shared" si="262"/>
        <v>#DIV/0!</v>
      </c>
      <c r="X707" s="32" t="e">
        <f t="shared" si="263"/>
        <v>#DIV/0!</v>
      </c>
      <c r="Y707" s="32" t="e">
        <f t="shared" si="264"/>
        <v>#DIV/0!</v>
      </c>
      <c r="Z707" s="38" t="e">
        <f t="shared" si="265"/>
        <v>#DIV/0!</v>
      </c>
      <c r="AA707" s="31">
        <f>SUM(L$2:L707)-SUM(AB$2:AB707)</f>
        <v>-114932.97140000056</v>
      </c>
      <c r="AB707" s="44"/>
      <c r="AC707" s="40" t="e">
        <f t="shared" si="266"/>
        <v>#DIV/0!</v>
      </c>
      <c r="AD707" s="40" t="e">
        <f t="shared" si="267"/>
        <v>#DIV/0!</v>
      </c>
    </row>
    <row r="708" spans="1:30" x14ac:dyDescent="0.25">
      <c r="A708" s="403"/>
      <c r="B708" s="287"/>
      <c r="C708" s="22"/>
      <c r="D708" s="147"/>
      <c r="E708" s="22"/>
      <c r="F708" s="147">
        <f t="shared" si="247"/>
        <v>12400</v>
      </c>
      <c r="G708" s="288">
        <f t="shared" si="248"/>
        <v>9.2691912419355287</v>
      </c>
      <c r="H708" s="15">
        <f t="shared" si="249"/>
        <v>114937.97140000056</v>
      </c>
      <c r="I708" s="22">
        <f t="shared" si="250"/>
        <v>-114937.97140000056</v>
      </c>
      <c r="J708" s="289">
        <f t="shared" si="251"/>
        <v>-1</v>
      </c>
      <c r="K708" s="22">
        <f t="shared" si="252"/>
        <v>0</v>
      </c>
      <c r="L708" s="22">
        <f t="shared" si="253"/>
        <v>-5</v>
      </c>
      <c r="M708" s="22">
        <f t="shared" si="254"/>
        <v>5</v>
      </c>
      <c r="N708" s="22">
        <f t="shared" si="255"/>
        <v>0</v>
      </c>
      <c r="O708" s="22"/>
      <c r="P708" s="288">
        <f t="shared" si="256"/>
        <v>-9.2691912419355287</v>
      </c>
      <c r="Q708" s="22">
        <f t="shared" si="257"/>
        <v>-5</v>
      </c>
      <c r="R708" s="290"/>
      <c r="S708" s="290">
        <f t="shared" si="258"/>
        <v>-9674.8320000000731</v>
      </c>
      <c r="T708" s="290" t="e">
        <f t="shared" si="259"/>
        <v>#DIV/0!</v>
      </c>
      <c r="U708" s="290" t="e">
        <f t="shared" si="260"/>
        <v>#DIV/0!</v>
      </c>
      <c r="V708" s="22">
        <f t="shared" si="261"/>
        <v>105263.13940000049</v>
      </c>
      <c r="W708" s="288" t="e">
        <f t="shared" si="262"/>
        <v>#DIV/0!</v>
      </c>
      <c r="X708" s="32" t="e">
        <f t="shared" si="263"/>
        <v>#DIV/0!</v>
      </c>
      <c r="Y708" s="32" t="e">
        <f t="shared" si="264"/>
        <v>#DIV/0!</v>
      </c>
      <c r="Z708" s="38" t="e">
        <f t="shared" si="265"/>
        <v>#DIV/0!</v>
      </c>
      <c r="AA708" s="31">
        <f>SUM(L$2:L708)-SUM(AB$2:AB708)</f>
        <v>-114937.97140000056</v>
      </c>
      <c r="AB708" s="44"/>
      <c r="AC708" s="40" t="e">
        <f t="shared" si="266"/>
        <v>#DIV/0!</v>
      </c>
      <c r="AD708" s="40" t="e">
        <f t="shared" si="267"/>
        <v>#DIV/0!</v>
      </c>
    </row>
    <row r="709" spans="1:30" x14ac:dyDescent="0.25">
      <c r="A709" s="403"/>
      <c r="B709" s="287"/>
      <c r="C709" s="22"/>
      <c r="D709" s="147"/>
      <c r="E709" s="22"/>
      <c r="F709" s="147">
        <f t="shared" si="247"/>
        <v>12400</v>
      </c>
      <c r="G709" s="288">
        <f t="shared" si="248"/>
        <v>9.2695944677419817</v>
      </c>
      <c r="H709" s="15">
        <f t="shared" si="249"/>
        <v>114942.97140000056</v>
      </c>
      <c r="I709" s="22">
        <f t="shared" si="250"/>
        <v>-114942.97140000056</v>
      </c>
      <c r="J709" s="289">
        <f t="shared" si="251"/>
        <v>-1</v>
      </c>
      <c r="K709" s="22">
        <f t="shared" si="252"/>
        <v>0</v>
      </c>
      <c r="L709" s="22">
        <f t="shared" si="253"/>
        <v>-5</v>
      </c>
      <c r="M709" s="22">
        <f t="shared" si="254"/>
        <v>5</v>
      </c>
      <c r="N709" s="22">
        <f t="shared" si="255"/>
        <v>0</v>
      </c>
      <c r="O709" s="22"/>
      <c r="P709" s="288">
        <f t="shared" si="256"/>
        <v>-9.2695944677419817</v>
      </c>
      <c r="Q709" s="22">
        <f t="shared" si="257"/>
        <v>-5</v>
      </c>
      <c r="R709" s="290"/>
      <c r="S709" s="290">
        <f t="shared" si="258"/>
        <v>-9679.8320000000731</v>
      </c>
      <c r="T709" s="290" t="e">
        <f t="shared" si="259"/>
        <v>#DIV/0!</v>
      </c>
      <c r="U709" s="290" t="e">
        <f t="shared" si="260"/>
        <v>#DIV/0!</v>
      </c>
      <c r="V709" s="22">
        <f t="shared" si="261"/>
        <v>105263.13940000049</v>
      </c>
      <c r="W709" s="288" t="e">
        <f t="shared" si="262"/>
        <v>#DIV/0!</v>
      </c>
      <c r="X709" s="32" t="e">
        <f t="shared" si="263"/>
        <v>#DIV/0!</v>
      </c>
      <c r="Y709" s="32" t="e">
        <f t="shared" si="264"/>
        <v>#DIV/0!</v>
      </c>
      <c r="Z709" s="38" t="e">
        <f t="shared" si="265"/>
        <v>#DIV/0!</v>
      </c>
      <c r="AA709" s="31">
        <f>SUM(L$2:L709)-SUM(AB$2:AB709)</f>
        <v>-114942.97140000056</v>
      </c>
      <c r="AB709" s="44"/>
      <c r="AC709" s="40" t="e">
        <f t="shared" si="266"/>
        <v>#DIV/0!</v>
      </c>
      <c r="AD709" s="40" t="e">
        <f t="shared" si="267"/>
        <v>#DIV/0!</v>
      </c>
    </row>
    <row r="710" spans="1:30" x14ac:dyDescent="0.25">
      <c r="A710" s="403"/>
      <c r="B710" s="287"/>
      <c r="C710" s="22"/>
      <c r="D710" s="147"/>
      <c r="E710" s="22"/>
      <c r="F710" s="147">
        <f t="shared" si="247"/>
        <v>12400</v>
      </c>
      <c r="G710" s="288">
        <f t="shared" si="248"/>
        <v>9.2699976935484329</v>
      </c>
      <c r="H710" s="15">
        <f t="shared" si="249"/>
        <v>114947.97140000056</v>
      </c>
      <c r="I710" s="22">
        <f t="shared" si="250"/>
        <v>-114947.97140000056</v>
      </c>
      <c r="J710" s="289">
        <f t="shared" si="251"/>
        <v>-1</v>
      </c>
      <c r="K710" s="22">
        <f t="shared" si="252"/>
        <v>0</v>
      </c>
      <c r="L710" s="22">
        <f t="shared" si="253"/>
        <v>-5</v>
      </c>
      <c r="M710" s="22">
        <f t="shared" si="254"/>
        <v>5</v>
      </c>
      <c r="N710" s="22">
        <f t="shared" si="255"/>
        <v>0</v>
      </c>
      <c r="O710" s="22"/>
      <c r="P710" s="288">
        <f t="shared" si="256"/>
        <v>-9.2699976935484329</v>
      </c>
      <c r="Q710" s="22">
        <f t="shared" si="257"/>
        <v>-5</v>
      </c>
      <c r="R710" s="290"/>
      <c r="S710" s="290">
        <f t="shared" si="258"/>
        <v>-9684.8320000000731</v>
      </c>
      <c r="T710" s="290" t="e">
        <f t="shared" si="259"/>
        <v>#DIV/0!</v>
      </c>
      <c r="U710" s="290" t="e">
        <f t="shared" si="260"/>
        <v>#DIV/0!</v>
      </c>
      <c r="V710" s="22">
        <f t="shared" si="261"/>
        <v>105263.13940000049</v>
      </c>
      <c r="W710" s="288" t="e">
        <f t="shared" si="262"/>
        <v>#DIV/0!</v>
      </c>
      <c r="X710" s="32" t="e">
        <f t="shared" si="263"/>
        <v>#DIV/0!</v>
      </c>
      <c r="Y710" s="32" t="e">
        <f t="shared" si="264"/>
        <v>#DIV/0!</v>
      </c>
      <c r="Z710" s="38" t="e">
        <f t="shared" si="265"/>
        <v>#DIV/0!</v>
      </c>
      <c r="AA710" s="31">
        <f>SUM(L$2:L710)-SUM(AB$2:AB710)</f>
        <v>-114947.97140000056</v>
      </c>
      <c r="AB710" s="44"/>
      <c r="AC710" s="40" t="e">
        <f t="shared" si="266"/>
        <v>#DIV/0!</v>
      </c>
      <c r="AD710" s="40" t="e">
        <f t="shared" si="267"/>
        <v>#DIV/0!</v>
      </c>
    </row>
    <row r="711" spans="1:30" x14ac:dyDescent="0.25">
      <c r="A711" s="403"/>
      <c r="B711" s="287"/>
      <c r="C711" s="22"/>
      <c r="D711" s="147"/>
      <c r="E711" s="22"/>
      <c r="F711" s="147">
        <f t="shared" si="247"/>
        <v>12400</v>
      </c>
      <c r="G711" s="288">
        <f t="shared" si="248"/>
        <v>9.2704009193548842</v>
      </c>
      <c r="H711" s="15">
        <f t="shared" si="249"/>
        <v>114952.97140000056</v>
      </c>
      <c r="I711" s="22">
        <f t="shared" si="250"/>
        <v>-114952.97140000056</v>
      </c>
      <c r="J711" s="289">
        <f t="shared" si="251"/>
        <v>-1</v>
      </c>
      <c r="K711" s="22">
        <f t="shared" si="252"/>
        <v>0</v>
      </c>
      <c r="L711" s="22">
        <f t="shared" si="253"/>
        <v>-5</v>
      </c>
      <c r="M711" s="22">
        <f t="shared" si="254"/>
        <v>5</v>
      </c>
      <c r="N711" s="22">
        <f t="shared" si="255"/>
        <v>0</v>
      </c>
      <c r="O711" s="22"/>
      <c r="P711" s="288">
        <f t="shared" si="256"/>
        <v>-9.2704009193548842</v>
      </c>
      <c r="Q711" s="22">
        <f t="shared" si="257"/>
        <v>-5</v>
      </c>
      <c r="R711" s="290"/>
      <c r="S711" s="290">
        <f t="shared" si="258"/>
        <v>-9689.8320000000731</v>
      </c>
      <c r="T711" s="290" t="e">
        <f t="shared" si="259"/>
        <v>#DIV/0!</v>
      </c>
      <c r="U711" s="290" t="e">
        <f t="shared" si="260"/>
        <v>#DIV/0!</v>
      </c>
      <c r="V711" s="22">
        <f t="shared" si="261"/>
        <v>105263.13940000049</v>
      </c>
      <c r="W711" s="288" t="e">
        <f t="shared" si="262"/>
        <v>#DIV/0!</v>
      </c>
      <c r="X711" s="32" t="e">
        <f t="shared" si="263"/>
        <v>#DIV/0!</v>
      </c>
      <c r="Y711" s="32" t="e">
        <f t="shared" si="264"/>
        <v>#DIV/0!</v>
      </c>
      <c r="Z711" s="38" t="e">
        <f t="shared" si="265"/>
        <v>#DIV/0!</v>
      </c>
      <c r="AA711" s="31">
        <f>SUM(L$2:L711)-SUM(AB$2:AB711)</f>
        <v>-114952.97140000056</v>
      </c>
      <c r="AB711" s="44"/>
      <c r="AC711" s="40" t="e">
        <f t="shared" si="266"/>
        <v>#DIV/0!</v>
      </c>
      <c r="AD711" s="40" t="e">
        <f t="shared" si="267"/>
        <v>#DIV/0!</v>
      </c>
    </row>
    <row r="712" spans="1:30" x14ac:dyDescent="0.25">
      <c r="A712" s="403"/>
      <c r="B712" s="287"/>
      <c r="C712" s="22"/>
      <c r="D712" s="147"/>
      <c r="E712" s="22"/>
      <c r="F712" s="147">
        <f t="shared" si="247"/>
        <v>12400</v>
      </c>
      <c r="G712" s="288">
        <f t="shared" si="248"/>
        <v>9.2708041451613354</v>
      </c>
      <c r="H712" s="15">
        <f t="shared" si="249"/>
        <v>114957.97140000056</v>
      </c>
      <c r="I712" s="22">
        <f t="shared" si="250"/>
        <v>-114957.97140000056</v>
      </c>
      <c r="J712" s="289">
        <f t="shared" si="251"/>
        <v>-1</v>
      </c>
      <c r="K712" s="22">
        <f t="shared" si="252"/>
        <v>0</v>
      </c>
      <c r="L712" s="22">
        <f t="shared" si="253"/>
        <v>-5</v>
      </c>
      <c r="M712" s="22">
        <f t="shared" si="254"/>
        <v>5</v>
      </c>
      <c r="N712" s="22">
        <f t="shared" si="255"/>
        <v>0</v>
      </c>
      <c r="O712" s="22"/>
      <c r="P712" s="288">
        <f t="shared" si="256"/>
        <v>-9.2708041451613354</v>
      </c>
      <c r="Q712" s="22">
        <f t="shared" si="257"/>
        <v>-5</v>
      </c>
      <c r="R712" s="290"/>
      <c r="S712" s="290">
        <f t="shared" si="258"/>
        <v>-9694.8320000000731</v>
      </c>
      <c r="T712" s="290" t="e">
        <f t="shared" si="259"/>
        <v>#DIV/0!</v>
      </c>
      <c r="U712" s="290" t="e">
        <f t="shared" si="260"/>
        <v>#DIV/0!</v>
      </c>
      <c r="V712" s="22">
        <f t="shared" si="261"/>
        <v>105263.13940000049</v>
      </c>
      <c r="W712" s="288" t="e">
        <f t="shared" si="262"/>
        <v>#DIV/0!</v>
      </c>
      <c r="X712" s="32" t="e">
        <f t="shared" si="263"/>
        <v>#DIV/0!</v>
      </c>
      <c r="Y712" s="32" t="e">
        <f t="shared" si="264"/>
        <v>#DIV/0!</v>
      </c>
      <c r="Z712" s="38" t="e">
        <f t="shared" si="265"/>
        <v>#DIV/0!</v>
      </c>
      <c r="AA712" s="31">
        <f>SUM(L$2:L712)-SUM(AB$2:AB712)</f>
        <v>-114957.97140000056</v>
      </c>
      <c r="AB712" s="44"/>
      <c r="AC712" s="40" t="e">
        <f t="shared" si="266"/>
        <v>#DIV/0!</v>
      </c>
      <c r="AD712" s="40" t="e">
        <f t="shared" si="267"/>
        <v>#DIV/0!</v>
      </c>
    </row>
    <row r="713" spans="1:30" x14ac:dyDescent="0.25">
      <c r="A713" s="403"/>
      <c r="B713" s="287"/>
      <c r="C713" s="22"/>
      <c r="D713" s="147"/>
      <c r="E713" s="22"/>
      <c r="F713" s="147">
        <f t="shared" si="247"/>
        <v>12400</v>
      </c>
      <c r="G713" s="288">
        <f t="shared" si="248"/>
        <v>9.2712073709677867</v>
      </c>
      <c r="H713" s="15">
        <f t="shared" si="249"/>
        <v>114962.97140000056</v>
      </c>
      <c r="I713" s="22">
        <f t="shared" si="250"/>
        <v>-114962.97140000056</v>
      </c>
      <c r="J713" s="289">
        <f t="shared" si="251"/>
        <v>-1</v>
      </c>
      <c r="K713" s="22">
        <f t="shared" si="252"/>
        <v>0</v>
      </c>
      <c r="L713" s="22">
        <f t="shared" si="253"/>
        <v>-5</v>
      </c>
      <c r="M713" s="22">
        <f t="shared" si="254"/>
        <v>5</v>
      </c>
      <c r="N713" s="22">
        <f t="shared" si="255"/>
        <v>0</v>
      </c>
      <c r="O713" s="22"/>
      <c r="P713" s="288">
        <f t="shared" si="256"/>
        <v>-9.2712073709677867</v>
      </c>
      <c r="Q713" s="22">
        <f t="shared" si="257"/>
        <v>-5</v>
      </c>
      <c r="R713" s="290"/>
      <c r="S713" s="290">
        <f t="shared" si="258"/>
        <v>-9699.8320000000731</v>
      </c>
      <c r="T713" s="290" t="e">
        <f t="shared" si="259"/>
        <v>#DIV/0!</v>
      </c>
      <c r="U713" s="290" t="e">
        <f t="shared" si="260"/>
        <v>#DIV/0!</v>
      </c>
      <c r="V713" s="22">
        <f t="shared" si="261"/>
        <v>105263.13940000049</v>
      </c>
      <c r="W713" s="288" t="e">
        <f t="shared" si="262"/>
        <v>#DIV/0!</v>
      </c>
      <c r="X713" s="32" t="e">
        <f t="shared" si="263"/>
        <v>#DIV/0!</v>
      </c>
      <c r="Y713" s="32" t="e">
        <f t="shared" si="264"/>
        <v>#DIV/0!</v>
      </c>
      <c r="Z713" s="38" t="e">
        <f t="shared" si="265"/>
        <v>#DIV/0!</v>
      </c>
      <c r="AA713" s="31">
        <f>SUM(L$2:L713)-SUM(AB$2:AB713)</f>
        <v>-114962.97140000056</v>
      </c>
      <c r="AB713" s="44"/>
      <c r="AC713" s="40" t="e">
        <f t="shared" si="266"/>
        <v>#DIV/0!</v>
      </c>
      <c r="AD713" s="40" t="e">
        <f t="shared" si="267"/>
        <v>#DIV/0!</v>
      </c>
    </row>
    <row r="714" spans="1:30" x14ac:dyDescent="0.25">
      <c r="A714" s="403"/>
      <c r="B714" s="287"/>
      <c r="C714" s="22"/>
      <c r="D714" s="147"/>
      <c r="E714" s="22"/>
      <c r="F714" s="147">
        <f t="shared" si="247"/>
        <v>12400</v>
      </c>
      <c r="G714" s="288">
        <f t="shared" si="248"/>
        <v>9.2716105967742397</v>
      </c>
      <c r="H714" s="15">
        <f t="shared" si="249"/>
        <v>114967.97140000056</v>
      </c>
      <c r="I714" s="22">
        <f t="shared" si="250"/>
        <v>-114967.97140000056</v>
      </c>
      <c r="J714" s="289">
        <f t="shared" si="251"/>
        <v>-1</v>
      </c>
      <c r="K714" s="22">
        <f t="shared" si="252"/>
        <v>0</v>
      </c>
      <c r="L714" s="22">
        <f t="shared" si="253"/>
        <v>-5</v>
      </c>
      <c r="M714" s="22">
        <f t="shared" si="254"/>
        <v>5</v>
      </c>
      <c r="N714" s="22">
        <f t="shared" si="255"/>
        <v>0</v>
      </c>
      <c r="O714" s="22"/>
      <c r="P714" s="288">
        <f t="shared" si="256"/>
        <v>-9.2716105967742397</v>
      </c>
      <c r="Q714" s="22">
        <f t="shared" si="257"/>
        <v>-5</v>
      </c>
      <c r="R714" s="290"/>
      <c r="S714" s="290">
        <f t="shared" si="258"/>
        <v>-9704.8320000000731</v>
      </c>
      <c r="T714" s="290" t="e">
        <f t="shared" si="259"/>
        <v>#DIV/0!</v>
      </c>
      <c r="U714" s="290" t="e">
        <f t="shared" si="260"/>
        <v>#DIV/0!</v>
      </c>
      <c r="V714" s="22">
        <f t="shared" si="261"/>
        <v>105263.13940000049</v>
      </c>
      <c r="W714" s="288" t="e">
        <f t="shared" si="262"/>
        <v>#DIV/0!</v>
      </c>
      <c r="X714" s="32" t="e">
        <f t="shared" si="263"/>
        <v>#DIV/0!</v>
      </c>
      <c r="Y714" s="32" t="e">
        <f t="shared" si="264"/>
        <v>#DIV/0!</v>
      </c>
      <c r="Z714" s="38" t="e">
        <f t="shared" si="265"/>
        <v>#DIV/0!</v>
      </c>
      <c r="AA714" s="31">
        <f>SUM(L$2:L714)-SUM(AB$2:AB714)</f>
        <v>-114967.97140000056</v>
      </c>
      <c r="AB714" s="44"/>
      <c r="AC714" s="40" t="e">
        <f t="shared" si="266"/>
        <v>#DIV/0!</v>
      </c>
      <c r="AD714" s="40" t="e">
        <f t="shared" si="267"/>
        <v>#DIV/0!</v>
      </c>
    </row>
    <row r="715" spans="1:30" x14ac:dyDescent="0.25">
      <c r="A715" s="403"/>
      <c r="B715" s="287"/>
      <c r="C715" s="22"/>
      <c r="D715" s="147"/>
      <c r="E715" s="22"/>
      <c r="F715" s="147">
        <f t="shared" si="247"/>
        <v>12400</v>
      </c>
      <c r="G715" s="288">
        <f t="shared" si="248"/>
        <v>9.272013822580691</v>
      </c>
      <c r="H715" s="15">
        <f t="shared" si="249"/>
        <v>114972.97140000056</v>
      </c>
      <c r="I715" s="22">
        <f t="shared" si="250"/>
        <v>-114972.97140000056</v>
      </c>
      <c r="J715" s="289">
        <f t="shared" si="251"/>
        <v>-1</v>
      </c>
      <c r="K715" s="22">
        <f t="shared" si="252"/>
        <v>0</v>
      </c>
      <c r="L715" s="22">
        <f t="shared" si="253"/>
        <v>-5</v>
      </c>
      <c r="M715" s="22">
        <f t="shared" si="254"/>
        <v>5</v>
      </c>
      <c r="N715" s="22">
        <f t="shared" si="255"/>
        <v>0</v>
      </c>
      <c r="O715" s="22"/>
      <c r="P715" s="288">
        <f t="shared" si="256"/>
        <v>-9.272013822580691</v>
      </c>
      <c r="Q715" s="22">
        <f t="shared" si="257"/>
        <v>-5</v>
      </c>
      <c r="R715" s="290"/>
      <c r="S715" s="290">
        <f t="shared" si="258"/>
        <v>-9709.8320000000731</v>
      </c>
      <c r="T715" s="290" t="e">
        <f t="shared" si="259"/>
        <v>#DIV/0!</v>
      </c>
      <c r="U715" s="290" t="e">
        <f t="shared" si="260"/>
        <v>#DIV/0!</v>
      </c>
      <c r="V715" s="22">
        <f t="shared" si="261"/>
        <v>105263.13940000049</v>
      </c>
      <c r="W715" s="288" t="e">
        <f t="shared" si="262"/>
        <v>#DIV/0!</v>
      </c>
      <c r="X715" s="32" t="e">
        <f t="shared" si="263"/>
        <v>#DIV/0!</v>
      </c>
      <c r="Y715" s="32" t="e">
        <f t="shared" si="264"/>
        <v>#DIV/0!</v>
      </c>
      <c r="Z715" s="38" t="e">
        <f t="shared" si="265"/>
        <v>#DIV/0!</v>
      </c>
      <c r="AA715" s="31">
        <f>SUM(L$2:L715)-SUM(AB$2:AB715)</f>
        <v>-114972.97140000056</v>
      </c>
      <c r="AB715" s="44"/>
      <c r="AC715" s="40" t="e">
        <f t="shared" si="266"/>
        <v>#DIV/0!</v>
      </c>
      <c r="AD715" s="40" t="e">
        <f t="shared" si="267"/>
        <v>#DIV/0!</v>
      </c>
    </row>
    <row r="716" spans="1:30" x14ac:dyDescent="0.25">
      <c r="A716" s="403"/>
      <c r="B716" s="287"/>
      <c r="C716" s="22"/>
      <c r="D716" s="147"/>
      <c r="E716" s="22"/>
      <c r="F716" s="147">
        <f t="shared" si="247"/>
        <v>12400</v>
      </c>
      <c r="G716" s="288">
        <f t="shared" si="248"/>
        <v>9.2724170483871422</v>
      </c>
      <c r="H716" s="15">
        <f t="shared" si="249"/>
        <v>114977.97140000056</v>
      </c>
      <c r="I716" s="22">
        <f t="shared" si="250"/>
        <v>-114977.97140000056</v>
      </c>
      <c r="J716" s="289">
        <f t="shared" si="251"/>
        <v>-1</v>
      </c>
      <c r="K716" s="22">
        <f t="shared" si="252"/>
        <v>0</v>
      </c>
      <c r="L716" s="22">
        <f t="shared" si="253"/>
        <v>-5</v>
      </c>
      <c r="M716" s="22">
        <f t="shared" si="254"/>
        <v>5</v>
      </c>
      <c r="N716" s="22">
        <f t="shared" si="255"/>
        <v>0</v>
      </c>
      <c r="O716" s="22"/>
      <c r="P716" s="288">
        <f t="shared" si="256"/>
        <v>-9.2724170483871422</v>
      </c>
      <c r="Q716" s="22">
        <f t="shared" si="257"/>
        <v>-5</v>
      </c>
      <c r="R716" s="290"/>
      <c r="S716" s="290">
        <f t="shared" si="258"/>
        <v>-9714.8320000000731</v>
      </c>
      <c r="T716" s="290" t="e">
        <f t="shared" si="259"/>
        <v>#DIV/0!</v>
      </c>
      <c r="U716" s="290" t="e">
        <f t="shared" si="260"/>
        <v>#DIV/0!</v>
      </c>
      <c r="V716" s="22">
        <f t="shared" si="261"/>
        <v>105263.13940000049</v>
      </c>
      <c r="W716" s="288" t="e">
        <f t="shared" si="262"/>
        <v>#DIV/0!</v>
      </c>
      <c r="X716" s="32" t="e">
        <f t="shared" si="263"/>
        <v>#DIV/0!</v>
      </c>
      <c r="Y716" s="32" t="e">
        <f t="shared" si="264"/>
        <v>#DIV/0!</v>
      </c>
      <c r="Z716" s="38" t="e">
        <f t="shared" si="265"/>
        <v>#DIV/0!</v>
      </c>
      <c r="AA716" s="31">
        <f>SUM(L$2:L716)-SUM(AB$2:AB716)</f>
        <v>-114977.97140000056</v>
      </c>
      <c r="AB716" s="44"/>
      <c r="AC716" s="40" t="e">
        <f t="shared" si="266"/>
        <v>#DIV/0!</v>
      </c>
      <c r="AD716" s="40" t="e">
        <f t="shared" si="267"/>
        <v>#DIV/0!</v>
      </c>
    </row>
    <row r="717" spans="1:30" x14ac:dyDescent="0.25">
      <c r="A717" s="403"/>
      <c r="B717" s="287"/>
      <c r="C717" s="22"/>
      <c r="D717" s="147"/>
      <c r="E717" s="22"/>
      <c r="F717" s="147">
        <f t="shared" si="247"/>
        <v>12400</v>
      </c>
      <c r="G717" s="288">
        <f t="shared" si="248"/>
        <v>9.2728202741935934</v>
      </c>
      <c r="H717" s="15">
        <f t="shared" si="249"/>
        <v>114982.97140000056</v>
      </c>
      <c r="I717" s="22">
        <f t="shared" si="250"/>
        <v>-114982.97140000056</v>
      </c>
      <c r="J717" s="289">
        <f t="shared" si="251"/>
        <v>-1</v>
      </c>
      <c r="K717" s="22">
        <f t="shared" si="252"/>
        <v>0</v>
      </c>
      <c r="L717" s="22">
        <f t="shared" si="253"/>
        <v>-5</v>
      </c>
      <c r="M717" s="22">
        <f t="shared" si="254"/>
        <v>5</v>
      </c>
      <c r="N717" s="22">
        <f t="shared" si="255"/>
        <v>0</v>
      </c>
      <c r="O717" s="22"/>
      <c r="P717" s="288">
        <f t="shared" si="256"/>
        <v>-9.2728202741935934</v>
      </c>
      <c r="Q717" s="22">
        <f t="shared" si="257"/>
        <v>-5</v>
      </c>
      <c r="R717" s="290"/>
      <c r="S717" s="290">
        <f t="shared" si="258"/>
        <v>-9719.8320000000731</v>
      </c>
      <c r="T717" s="290" t="e">
        <f t="shared" si="259"/>
        <v>#DIV/0!</v>
      </c>
      <c r="U717" s="290" t="e">
        <f t="shared" si="260"/>
        <v>#DIV/0!</v>
      </c>
      <c r="V717" s="22">
        <f t="shared" si="261"/>
        <v>105263.13940000049</v>
      </c>
      <c r="W717" s="288" t="e">
        <f t="shared" si="262"/>
        <v>#DIV/0!</v>
      </c>
      <c r="X717" s="32" t="e">
        <f t="shared" si="263"/>
        <v>#DIV/0!</v>
      </c>
      <c r="Y717" s="32" t="e">
        <f t="shared" si="264"/>
        <v>#DIV/0!</v>
      </c>
      <c r="Z717" s="38" t="e">
        <f t="shared" si="265"/>
        <v>#DIV/0!</v>
      </c>
      <c r="AA717" s="31">
        <f>SUM(L$2:L717)-SUM(AB$2:AB717)</f>
        <v>-114982.97140000056</v>
      </c>
      <c r="AB717" s="44"/>
      <c r="AC717" s="40" t="e">
        <f t="shared" si="266"/>
        <v>#DIV/0!</v>
      </c>
      <c r="AD717" s="40" t="e">
        <f t="shared" si="267"/>
        <v>#DIV/0!</v>
      </c>
    </row>
    <row r="718" spans="1:30" x14ac:dyDescent="0.25">
      <c r="A718" s="403"/>
      <c r="B718" s="287"/>
      <c r="C718" s="22"/>
      <c r="D718" s="147"/>
      <c r="E718" s="22"/>
      <c r="F718" s="147">
        <f t="shared" si="247"/>
        <v>12400</v>
      </c>
      <c r="G718" s="288">
        <f t="shared" si="248"/>
        <v>9.2732235000000447</v>
      </c>
      <c r="H718" s="15">
        <f t="shared" si="249"/>
        <v>114987.97140000056</v>
      </c>
      <c r="I718" s="22">
        <f t="shared" si="250"/>
        <v>-114987.97140000056</v>
      </c>
      <c r="J718" s="289">
        <f t="shared" si="251"/>
        <v>-1</v>
      </c>
      <c r="K718" s="22">
        <f t="shared" si="252"/>
        <v>0</v>
      </c>
      <c r="L718" s="22">
        <f t="shared" si="253"/>
        <v>-5</v>
      </c>
      <c r="M718" s="22">
        <f t="shared" si="254"/>
        <v>5</v>
      </c>
      <c r="N718" s="22">
        <f t="shared" si="255"/>
        <v>0</v>
      </c>
      <c r="O718" s="22"/>
      <c r="P718" s="288">
        <f t="shared" si="256"/>
        <v>-9.2732235000000447</v>
      </c>
      <c r="Q718" s="22">
        <f t="shared" si="257"/>
        <v>-5</v>
      </c>
      <c r="R718" s="290"/>
      <c r="S718" s="290">
        <f t="shared" si="258"/>
        <v>-9724.8320000000731</v>
      </c>
      <c r="T718" s="290" t="e">
        <f t="shared" si="259"/>
        <v>#DIV/0!</v>
      </c>
      <c r="U718" s="290" t="e">
        <f t="shared" si="260"/>
        <v>#DIV/0!</v>
      </c>
      <c r="V718" s="22">
        <f t="shared" si="261"/>
        <v>105263.13940000049</v>
      </c>
      <c r="W718" s="288" t="e">
        <f t="shared" si="262"/>
        <v>#DIV/0!</v>
      </c>
      <c r="X718" s="32" t="e">
        <f t="shared" si="263"/>
        <v>#DIV/0!</v>
      </c>
      <c r="Y718" s="32" t="e">
        <f t="shared" si="264"/>
        <v>#DIV/0!</v>
      </c>
      <c r="Z718" s="38" t="e">
        <f t="shared" si="265"/>
        <v>#DIV/0!</v>
      </c>
      <c r="AA718" s="31">
        <f>SUM(L$2:L718)-SUM(AB$2:AB718)</f>
        <v>-114987.97140000056</v>
      </c>
      <c r="AB718" s="44"/>
      <c r="AC718" s="40" t="e">
        <f t="shared" si="266"/>
        <v>#DIV/0!</v>
      </c>
      <c r="AD718" s="40" t="e">
        <f t="shared" si="267"/>
        <v>#DIV/0!</v>
      </c>
    </row>
    <row r="719" spans="1:30" x14ac:dyDescent="0.25">
      <c r="A719" s="403"/>
      <c r="B719" s="287"/>
      <c r="C719" s="22"/>
      <c r="D719" s="147"/>
      <c r="E719" s="22"/>
      <c r="F719" s="147">
        <f t="shared" si="247"/>
        <v>12400</v>
      </c>
      <c r="G719" s="288">
        <f t="shared" si="248"/>
        <v>9.2736267258064977</v>
      </c>
      <c r="H719" s="15">
        <f t="shared" si="249"/>
        <v>114992.97140000056</v>
      </c>
      <c r="I719" s="22">
        <f t="shared" si="250"/>
        <v>-114992.97140000056</v>
      </c>
      <c r="J719" s="289">
        <f t="shared" si="251"/>
        <v>-1</v>
      </c>
      <c r="K719" s="22">
        <f t="shared" si="252"/>
        <v>0</v>
      </c>
      <c r="L719" s="22">
        <f t="shared" si="253"/>
        <v>-5</v>
      </c>
      <c r="M719" s="22">
        <f t="shared" si="254"/>
        <v>5</v>
      </c>
      <c r="N719" s="22">
        <f t="shared" si="255"/>
        <v>0</v>
      </c>
      <c r="O719" s="22"/>
      <c r="P719" s="288">
        <f t="shared" si="256"/>
        <v>-9.2736267258064977</v>
      </c>
      <c r="Q719" s="22">
        <f t="shared" si="257"/>
        <v>-5</v>
      </c>
      <c r="R719" s="290"/>
      <c r="S719" s="290">
        <f t="shared" si="258"/>
        <v>-9729.8320000000731</v>
      </c>
      <c r="T719" s="290" t="e">
        <f t="shared" si="259"/>
        <v>#DIV/0!</v>
      </c>
      <c r="U719" s="290" t="e">
        <f t="shared" si="260"/>
        <v>#DIV/0!</v>
      </c>
      <c r="V719" s="22">
        <f t="shared" si="261"/>
        <v>105263.13940000049</v>
      </c>
      <c r="W719" s="288" t="e">
        <f t="shared" si="262"/>
        <v>#DIV/0!</v>
      </c>
      <c r="X719" s="32" t="e">
        <f t="shared" si="263"/>
        <v>#DIV/0!</v>
      </c>
      <c r="Y719" s="32" t="e">
        <f t="shared" si="264"/>
        <v>#DIV/0!</v>
      </c>
      <c r="Z719" s="38" t="e">
        <f t="shared" si="265"/>
        <v>#DIV/0!</v>
      </c>
      <c r="AA719" s="31">
        <f>SUM(L$2:L719)-SUM(AB$2:AB719)</f>
        <v>-114992.97140000056</v>
      </c>
      <c r="AB719" s="44"/>
      <c r="AC719" s="40" t="e">
        <f t="shared" si="266"/>
        <v>#DIV/0!</v>
      </c>
      <c r="AD719" s="40" t="e">
        <f t="shared" si="267"/>
        <v>#DIV/0!</v>
      </c>
    </row>
    <row r="720" spans="1:30" x14ac:dyDescent="0.25">
      <c r="A720" s="403"/>
      <c r="B720" s="287"/>
      <c r="C720" s="22"/>
      <c r="D720" s="147"/>
      <c r="E720" s="22"/>
      <c r="F720" s="147">
        <f t="shared" si="247"/>
        <v>12400</v>
      </c>
      <c r="G720" s="288">
        <f t="shared" si="248"/>
        <v>9.274029951612949</v>
      </c>
      <c r="H720" s="15">
        <f t="shared" si="249"/>
        <v>114997.97140000056</v>
      </c>
      <c r="I720" s="22">
        <f t="shared" si="250"/>
        <v>-114997.97140000056</v>
      </c>
      <c r="J720" s="289">
        <f t="shared" si="251"/>
        <v>-1</v>
      </c>
      <c r="K720" s="22">
        <f t="shared" si="252"/>
        <v>0</v>
      </c>
      <c r="L720" s="22">
        <f t="shared" si="253"/>
        <v>-5</v>
      </c>
      <c r="M720" s="22">
        <f t="shared" si="254"/>
        <v>5</v>
      </c>
      <c r="N720" s="22">
        <f t="shared" si="255"/>
        <v>0</v>
      </c>
      <c r="O720" s="22"/>
      <c r="P720" s="288">
        <f t="shared" si="256"/>
        <v>-9.274029951612949</v>
      </c>
      <c r="Q720" s="22">
        <f t="shared" si="257"/>
        <v>-5</v>
      </c>
      <c r="R720" s="290"/>
      <c r="S720" s="290">
        <f t="shared" si="258"/>
        <v>-9734.8320000000731</v>
      </c>
      <c r="T720" s="290" t="e">
        <f t="shared" si="259"/>
        <v>#DIV/0!</v>
      </c>
      <c r="U720" s="290" t="e">
        <f t="shared" si="260"/>
        <v>#DIV/0!</v>
      </c>
      <c r="V720" s="22">
        <f t="shared" si="261"/>
        <v>105263.13940000049</v>
      </c>
      <c r="W720" s="288" t="e">
        <f t="shared" si="262"/>
        <v>#DIV/0!</v>
      </c>
      <c r="X720" s="32" t="e">
        <f t="shared" si="263"/>
        <v>#DIV/0!</v>
      </c>
      <c r="Y720" s="32" t="e">
        <f t="shared" si="264"/>
        <v>#DIV/0!</v>
      </c>
      <c r="Z720" s="38" t="e">
        <f t="shared" si="265"/>
        <v>#DIV/0!</v>
      </c>
      <c r="AA720" s="31">
        <f>SUM(L$2:L720)-SUM(AB$2:AB720)</f>
        <v>-114997.97140000056</v>
      </c>
      <c r="AB720" s="44"/>
      <c r="AC720" s="40" t="e">
        <f t="shared" si="266"/>
        <v>#DIV/0!</v>
      </c>
      <c r="AD720" s="40" t="e">
        <f t="shared" si="267"/>
        <v>#DIV/0!</v>
      </c>
    </row>
    <row r="721" spans="1:30" x14ac:dyDescent="0.25">
      <c r="A721" s="403"/>
      <c r="B721" s="287"/>
      <c r="C721" s="22"/>
      <c r="D721" s="147"/>
      <c r="E721" s="22"/>
      <c r="F721" s="147">
        <f t="shared" si="247"/>
        <v>12400</v>
      </c>
      <c r="G721" s="288">
        <f t="shared" si="248"/>
        <v>9.2744331774194002</v>
      </c>
      <c r="H721" s="15">
        <f t="shared" si="249"/>
        <v>115002.97140000056</v>
      </c>
      <c r="I721" s="22">
        <f t="shared" si="250"/>
        <v>-115002.97140000056</v>
      </c>
      <c r="J721" s="289">
        <f t="shared" si="251"/>
        <v>-1</v>
      </c>
      <c r="K721" s="22">
        <f t="shared" si="252"/>
        <v>0</v>
      </c>
      <c r="L721" s="22">
        <f t="shared" si="253"/>
        <v>-5</v>
      </c>
      <c r="M721" s="22">
        <f t="shared" si="254"/>
        <v>5</v>
      </c>
      <c r="N721" s="22">
        <f t="shared" si="255"/>
        <v>0</v>
      </c>
      <c r="O721" s="22"/>
      <c r="P721" s="288">
        <f t="shared" si="256"/>
        <v>-9.2744331774194002</v>
      </c>
      <c r="Q721" s="22">
        <f t="shared" si="257"/>
        <v>-5</v>
      </c>
      <c r="R721" s="290"/>
      <c r="S721" s="290">
        <f t="shared" si="258"/>
        <v>-9739.8320000000731</v>
      </c>
      <c r="T721" s="290" t="e">
        <f t="shared" si="259"/>
        <v>#DIV/0!</v>
      </c>
      <c r="U721" s="290" t="e">
        <f t="shared" si="260"/>
        <v>#DIV/0!</v>
      </c>
      <c r="V721" s="22">
        <f t="shared" si="261"/>
        <v>105263.13940000049</v>
      </c>
      <c r="W721" s="288" t="e">
        <f t="shared" si="262"/>
        <v>#DIV/0!</v>
      </c>
      <c r="X721" s="32" t="e">
        <f t="shared" si="263"/>
        <v>#DIV/0!</v>
      </c>
      <c r="Y721" s="32" t="e">
        <f t="shared" si="264"/>
        <v>#DIV/0!</v>
      </c>
      <c r="Z721" s="38" t="e">
        <f t="shared" si="265"/>
        <v>#DIV/0!</v>
      </c>
      <c r="AA721" s="31">
        <f>SUM(L$2:L721)-SUM(AB$2:AB721)</f>
        <v>-115002.97140000056</v>
      </c>
      <c r="AB721" s="44"/>
      <c r="AC721" s="40" t="e">
        <f t="shared" si="266"/>
        <v>#DIV/0!</v>
      </c>
      <c r="AD721" s="40" t="e">
        <f t="shared" si="267"/>
        <v>#DIV/0!</v>
      </c>
    </row>
    <row r="722" spans="1:30" x14ac:dyDescent="0.25">
      <c r="A722" s="403"/>
      <c r="B722" s="287"/>
      <c r="C722" s="22"/>
      <c r="D722" s="147"/>
      <c r="E722" s="22"/>
      <c r="F722" s="147">
        <f t="shared" si="247"/>
        <v>12400</v>
      </c>
      <c r="G722" s="288">
        <f t="shared" si="248"/>
        <v>9.2748364032258515</v>
      </c>
      <c r="H722" s="15">
        <f t="shared" si="249"/>
        <v>115007.97140000056</v>
      </c>
      <c r="I722" s="22">
        <f t="shared" si="250"/>
        <v>-115007.97140000056</v>
      </c>
      <c r="J722" s="289">
        <f t="shared" si="251"/>
        <v>-1</v>
      </c>
      <c r="K722" s="22">
        <f t="shared" si="252"/>
        <v>0</v>
      </c>
      <c r="L722" s="22">
        <f t="shared" si="253"/>
        <v>-5</v>
      </c>
      <c r="M722" s="22">
        <f t="shared" si="254"/>
        <v>5</v>
      </c>
      <c r="N722" s="22">
        <f t="shared" si="255"/>
        <v>0</v>
      </c>
      <c r="O722" s="22"/>
      <c r="P722" s="288">
        <f t="shared" si="256"/>
        <v>-9.2748364032258515</v>
      </c>
      <c r="Q722" s="22">
        <f t="shared" si="257"/>
        <v>-5</v>
      </c>
      <c r="R722" s="290"/>
      <c r="S722" s="290">
        <f t="shared" si="258"/>
        <v>-9744.8320000000731</v>
      </c>
      <c r="T722" s="290" t="e">
        <f t="shared" si="259"/>
        <v>#DIV/0!</v>
      </c>
      <c r="U722" s="290" t="e">
        <f t="shared" si="260"/>
        <v>#DIV/0!</v>
      </c>
      <c r="V722" s="22">
        <f t="shared" si="261"/>
        <v>105263.13940000049</v>
      </c>
      <c r="W722" s="288" t="e">
        <f t="shared" si="262"/>
        <v>#DIV/0!</v>
      </c>
      <c r="X722" s="32" t="e">
        <f t="shared" si="263"/>
        <v>#DIV/0!</v>
      </c>
      <c r="Y722" s="32" t="e">
        <f t="shared" si="264"/>
        <v>#DIV/0!</v>
      </c>
      <c r="Z722" s="38" t="e">
        <f t="shared" si="265"/>
        <v>#DIV/0!</v>
      </c>
      <c r="AA722" s="31">
        <f>SUM(L$2:L722)-SUM(AB$2:AB722)</f>
        <v>-115007.97140000056</v>
      </c>
      <c r="AB722" s="44"/>
      <c r="AC722" s="40" t="e">
        <f t="shared" si="266"/>
        <v>#DIV/0!</v>
      </c>
      <c r="AD722" s="40" t="e">
        <f t="shared" si="267"/>
        <v>#DIV/0!</v>
      </c>
    </row>
    <row r="723" spans="1:30" x14ac:dyDescent="0.25">
      <c r="A723" s="403"/>
      <c r="B723" s="287"/>
      <c r="C723" s="22"/>
      <c r="D723" s="147"/>
      <c r="E723" s="22"/>
      <c r="F723" s="147">
        <f t="shared" si="247"/>
        <v>12400</v>
      </c>
      <c r="G723" s="288">
        <f t="shared" si="248"/>
        <v>9.2752396290323027</v>
      </c>
      <c r="H723" s="15">
        <f t="shared" si="249"/>
        <v>115012.97140000056</v>
      </c>
      <c r="I723" s="22">
        <f t="shared" si="250"/>
        <v>-115012.97140000056</v>
      </c>
      <c r="J723" s="289">
        <f t="shared" si="251"/>
        <v>-1</v>
      </c>
      <c r="K723" s="22">
        <f t="shared" si="252"/>
        <v>0</v>
      </c>
      <c r="L723" s="22">
        <f t="shared" si="253"/>
        <v>-5</v>
      </c>
      <c r="M723" s="22">
        <f t="shared" si="254"/>
        <v>5</v>
      </c>
      <c r="N723" s="22">
        <f t="shared" si="255"/>
        <v>0</v>
      </c>
      <c r="O723" s="22"/>
      <c r="P723" s="288">
        <f t="shared" si="256"/>
        <v>-9.2752396290323027</v>
      </c>
      <c r="Q723" s="22">
        <f t="shared" si="257"/>
        <v>-5</v>
      </c>
      <c r="R723" s="290"/>
      <c r="S723" s="290">
        <f t="shared" si="258"/>
        <v>-9749.8320000000731</v>
      </c>
      <c r="T723" s="290" t="e">
        <f t="shared" si="259"/>
        <v>#DIV/0!</v>
      </c>
      <c r="U723" s="290" t="e">
        <f t="shared" si="260"/>
        <v>#DIV/0!</v>
      </c>
      <c r="V723" s="22">
        <f t="shared" si="261"/>
        <v>105263.13940000049</v>
      </c>
      <c r="W723" s="288" t="e">
        <f t="shared" si="262"/>
        <v>#DIV/0!</v>
      </c>
      <c r="X723" s="32" t="e">
        <f t="shared" si="263"/>
        <v>#DIV/0!</v>
      </c>
      <c r="Y723" s="32" t="e">
        <f t="shared" si="264"/>
        <v>#DIV/0!</v>
      </c>
      <c r="Z723" s="38" t="e">
        <f t="shared" si="265"/>
        <v>#DIV/0!</v>
      </c>
      <c r="AA723" s="31">
        <f>SUM(L$2:L723)-SUM(AB$2:AB723)</f>
        <v>-115012.97140000056</v>
      </c>
      <c r="AB723" s="44"/>
      <c r="AC723" s="40" t="e">
        <f t="shared" si="266"/>
        <v>#DIV/0!</v>
      </c>
      <c r="AD723" s="40" t="e">
        <f t="shared" si="267"/>
        <v>#DIV/0!</v>
      </c>
    </row>
    <row r="724" spans="1:30" x14ac:dyDescent="0.25">
      <c r="A724" s="403"/>
      <c r="B724" s="287"/>
      <c r="C724" s="22"/>
      <c r="D724" s="147"/>
      <c r="E724" s="22"/>
      <c r="F724" s="147">
        <f t="shared" si="247"/>
        <v>12400</v>
      </c>
      <c r="G724" s="288">
        <f t="shared" si="248"/>
        <v>9.2756428548387557</v>
      </c>
      <c r="H724" s="15">
        <f t="shared" si="249"/>
        <v>115017.97140000056</v>
      </c>
      <c r="I724" s="22">
        <f t="shared" si="250"/>
        <v>-115017.97140000056</v>
      </c>
      <c r="J724" s="289">
        <f t="shared" si="251"/>
        <v>-1</v>
      </c>
      <c r="K724" s="22">
        <f t="shared" si="252"/>
        <v>0</v>
      </c>
      <c r="L724" s="22">
        <f t="shared" si="253"/>
        <v>-5</v>
      </c>
      <c r="M724" s="22">
        <f t="shared" si="254"/>
        <v>5</v>
      </c>
      <c r="N724" s="22">
        <f t="shared" si="255"/>
        <v>0</v>
      </c>
      <c r="O724" s="22"/>
      <c r="P724" s="288">
        <f t="shared" si="256"/>
        <v>-9.2756428548387557</v>
      </c>
      <c r="Q724" s="22">
        <f t="shared" si="257"/>
        <v>-5</v>
      </c>
      <c r="R724" s="290"/>
      <c r="S724" s="290">
        <f t="shared" si="258"/>
        <v>-9754.8320000000731</v>
      </c>
      <c r="T724" s="290" t="e">
        <f t="shared" si="259"/>
        <v>#DIV/0!</v>
      </c>
      <c r="U724" s="290" t="e">
        <f t="shared" si="260"/>
        <v>#DIV/0!</v>
      </c>
      <c r="V724" s="22">
        <f t="shared" si="261"/>
        <v>105263.13940000049</v>
      </c>
      <c r="W724" s="288" t="e">
        <f t="shared" si="262"/>
        <v>#DIV/0!</v>
      </c>
      <c r="X724" s="32" t="e">
        <f t="shared" si="263"/>
        <v>#DIV/0!</v>
      </c>
      <c r="Y724" s="32" t="e">
        <f t="shared" si="264"/>
        <v>#DIV/0!</v>
      </c>
      <c r="Z724" s="38" t="e">
        <f t="shared" si="265"/>
        <v>#DIV/0!</v>
      </c>
      <c r="AA724" s="31">
        <f>SUM(L$2:L724)-SUM(AB$2:AB724)</f>
        <v>-115017.97140000056</v>
      </c>
      <c r="AB724" s="44"/>
      <c r="AC724" s="40" t="e">
        <f t="shared" si="266"/>
        <v>#DIV/0!</v>
      </c>
      <c r="AD724" s="40" t="e">
        <f t="shared" si="267"/>
        <v>#DIV/0!</v>
      </c>
    </row>
    <row r="725" spans="1:30" x14ac:dyDescent="0.25">
      <c r="A725" s="403"/>
      <c r="B725" s="287"/>
      <c r="C725" s="22"/>
      <c r="D725" s="147"/>
      <c r="E725" s="22"/>
      <c r="F725" s="147">
        <f t="shared" si="247"/>
        <v>12400</v>
      </c>
      <c r="G725" s="288">
        <f t="shared" si="248"/>
        <v>9.276046080645207</v>
      </c>
      <c r="H725" s="15">
        <f t="shared" si="249"/>
        <v>115022.97140000056</v>
      </c>
      <c r="I725" s="22">
        <f t="shared" si="250"/>
        <v>-115022.97140000056</v>
      </c>
      <c r="J725" s="289">
        <f t="shared" si="251"/>
        <v>-1</v>
      </c>
      <c r="K725" s="22">
        <f t="shared" si="252"/>
        <v>0</v>
      </c>
      <c r="L725" s="22">
        <f t="shared" si="253"/>
        <v>-5</v>
      </c>
      <c r="M725" s="22">
        <f t="shared" si="254"/>
        <v>5</v>
      </c>
      <c r="N725" s="22">
        <f t="shared" si="255"/>
        <v>0</v>
      </c>
      <c r="O725" s="22"/>
      <c r="P725" s="288">
        <f t="shared" si="256"/>
        <v>-9.276046080645207</v>
      </c>
      <c r="Q725" s="22">
        <f t="shared" si="257"/>
        <v>-5</v>
      </c>
      <c r="R725" s="290"/>
      <c r="S725" s="290">
        <f t="shared" si="258"/>
        <v>-9759.8320000000731</v>
      </c>
      <c r="T725" s="290" t="e">
        <f t="shared" si="259"/>
        <v>#DIV/0!</v>
      </c>
      <c r="U725" s="290" t="e">
        <f t="shared" si="260"/>
        <v>#DIV/0!</v>
      </c>
      <c r="V725" s="22">
        <f t="shared" si="261"/>
        <v>105263.13940000049</v>
      </c>
      <c r="W725" s="288" t="e">
        <f t="shared" si="262"/>
        <v>#DIV/0!</v>
      </c>
      <c r="X725" s="32" t="e">
        <f t="shared" si="263"/>
        <v>#DIV/0!</v>
      </c>
      <c r="Y725" s="32" t="e">
        <f t="shared" si="264"/>
        <v>#DIV/0!</v>
      </c>
      <c r="Z725" s="38" t="e">
        <f t="shared" si="265"/>
        <v>#DIV/0!</v>
      </c>
      <c r="AA725" s="31">
        <f>SUM(L$2:L725)-SUM(AB$2:AB725)</f>
        <v>-115022.97140000056</v>
      </c>
      <c r="AB725" s="44"/>
      <c r="AC725" s="40" t="e">
        <f t="shared" si="266"/>
        <v>#DIV/0!</v>
      </c>
      <c r="AD725" s="40" t="e">
        <f t="shared" si="267"/>
        <v>#DIV/0!</v>
      </c>
    </row>
    <row r="726" spans="1:30" x14ac:dyDescent="0.25">
      <c r="A726" s="403"/>
      <c r="B726" s="287"/>
      <c r="C726" s="22"/>
      <c r="D726" s="147"/>
      <c r="E726" s="22"/>
      <c r="F726" s="147">
        <f t="shared" si="247"/>
        <v>12400</v>
      </c>
      <c r="G726" s="288">
        <f t="shared" si="248"/>
        <v>9.2764493064516582</v>
      </c>
      <c r="H726" s="15">
        <f t="shared" si="249"/>
        <v>115027.97140000056</v>
      </c>
      <c r="I726" s="22">
        <f t="shared" si="250"/>
        <v>-115027.97140000056</v>
      </c>
      <c r="J726" s="289">
        <f t="shared" si="251"/>
        <v>-1</v>
      </c>
      <c r="K726" s="22">
        <f t="shared" si="252"/>
        <v>0</v>
      </c>
      <c r="L726" s="22">
        <f t="shared" si="253"/>
        <v>-5</v>
      </c>
      <c r="M726" s="22">
        <f t="shared" si="254"/>
        <v>5</v>
      </c>
      <c r="N726" s="22">
        <f t="shared" si="255"/>
        <v>0</v>
      </c>
      <c r="O726" s="22"/>
      <c r="P726" s="288">
        <f t="shared" si="256"/>
        <v>-9.2764493064516582</v>
      </c>
      <c r="Q726" s="22">
        <f t="shared" si="257"/>
        <v>-5</v>
      </c>
      <c r="R726" s="290"/>
      <c r="S726" s="290">
        <f t="shared" si="258"/>
        <v>-9764.8320000000731</v>
      </c>
      <c r="T726" s="290" t="e">
        <f t="shared" si="259"/>
        <v>#DIV/0!</v>
      </c>
      <c r="U726" s="290" t="e">
        <f t="shared" si="260"/>
        <v>#DIV/0!</v>
      </c>
      <c r="V726" s="22">
        <f t="shared" si="261"/>
        <v>105263.13940000049</v>
      </c>
      <c r="W726" s="288" t="e">
        <f t="shared" si="262"/>
        <v>#DIV/0!</v>
      </c>
      <c r="X726" s="32" t="e">
        <f t="shared" si="263"/>
        <v>#DIV/0!</v>
      </c>
      <c r="Y726" s="32" t="e">
        <f t="shared" si="264"/>
        <v>#DIV/0!</v>
      </c>
      <c r="Z726" s="38" t="e">
        <f t="shared" si="265"/>
        <v>#DIV/0!</v>
      </c>
      <c r="AA726" s="31">
        <f>SUM(L$2:L726)-SUM(AB$2:AB726)</f>
        <v>-115027.97140000056</v>
      </c>
      <c r="AB726" s="44"/>
      <c r="AC726" s="40" t="e">
        <f t="shared" si="266"/>
        <v>#DIV/0!</v>
      </c>
      <c r="AD726" s="40" t="e">
        <f t="shared" si="267"/>
        <v>#DIV/0!</v>
      </c>
    </row>
    <row r="727" spans="1:30" x14ac:dyDescent="0.25">
      <c r="A727" s="403"/>
      <c r="B727" s="287"/>
      <c r="C727" s="22"/>
      <c r="D727" s="147"/>
      <c r="E727" s="22"/>
      <c r="F727" s="147">
        <f t="shared" si="247"/>
        <v>12400</v>
      </c>
      <c r="G727" s="288">
        <f t="shared" si="248"/>
        <v>9.2768525322581095</v>
      </c>
      <c r="H727" s="15">
        <f t="shared" si="249"/>
        <v>115032.97140000056</v>
      </c>
      <c r="I727" s="22">
        <f t="shared" si="250"/>
        <v>-115032.97140000056</v>
      </c>
      <c r="J727" s="289">
        <f t="shared" si="251"/>
        <v>-1</v>
      </c>
      <c r="K727" s="22">
        <f t="shared" si="252"/>
        <v>0</v>
      </c>
      <c r="L727" s="22">
        <f t="shared" si="253"/>
        <v>-5</v>
      </c>
      <c r="M727" s="22">
        <f t="shared" si="254"/>
        <v>5</v>
      </c>
      <c r="N727" s="22">
        <f t="shared" si="255"/>
        <v>0</v>
      </c>
      <c r="O727" s="22"/>
      <c r="P727" s="288">
        <f t="shared" si="256"/>
        <v>-9.2768525322581095</v>
      </c>
      <c r="Q727" s="22">
        <f t="shared" si="257"/>
        <v>-5</v>
      </c>
      <c r="R727" s="290"/>
      <c r="S727" s="290">
        <f t="shared" si="258"/>
        <v>-9769.8320000000731</v>
      </c>
      <c r="T727" s="290" t="e">
        <f t="shared" si="259"/>
        <v>#DIV/0!</v>
      </c>
      <c r="U727" s="290" t="e">
        <f t="shared" si="260"/>
        <v>#DIV/0!</v>
      </c>
      <c r="V727" s="22">
        <f t="shared" si="261"/>
        <v>105263.13940000049</v>
      </c>
      <c r="W727" s="288" t="e">
        <f t="shared" si="262"/>
        <v>#DIV/0!</v>
      </c>
      <c r="X727" s="32" t="e">
        <f t="shared" si="263"/>
        <v>#DIV/0!</v>
      </c>
      <c r="Y727" s="32" t="e">
        <f t="shared" si="264"/>
        <v>#DIV/0!</v>
      </c>
      <c r="Z727" s="38" t="e">
        <f t="shared" si="265"/>
        <v>#DIV/0!</v>
      </c>
      <c r="AA727" s="31">
        <f>SUM(L$2:L727)-SUM(AB$2:AB727)</f>
        <v>-115032.97140000056</v>
      </c>
      <c r="AB727" s="44"/>
      <c r="AC727" s="40" t="e">
        <f t="shared" si="266"/>
        <v>#DIV/0!</v>
      </c>
      <c r="AD727" s="40" t="e">
        <f t="shared" si="267"/>
        <v>#DIV/0!</v>
      </c>
    </row>
    <row r="728" spans="1:30" x14ac:dyDescent="0.25">
      <c r="A728" s="403"/>
      <c r="B728" s="287"/>
      <c r="C728" s="22"/>
      <c r="D728" s="147"/>
      <c r="E728" s="22"/>
      <c r="F728" s="147">
        <f t="shared" si="247"/>
        <v>12400</v>
      </c>
      <c r="G728" s="288">
        <f t="shared" si="248"/>
        <v>9.2772557580645607</v>
      </c>
      <c r="H728" s="15">
        <f t="shared" si="249"/>
        <v>115037.97140000056</v>
      </c>
      <c r="I728" s="22">
        <f t="shared" si="250"/>
        <v>-115037.97140000056</v>
      </c>
      <c r="J728" s="289">
        <f t="shared" si="251"/>
        <v>-1</v>
      </c>
      <c r="K728" s="22">
        <f t="shared" si="252"/>
        <v>0</v>
      </c>
      <c r="L728" s="22">
        <f t="shared" si="253"/>
        <v>-5</v>
      </c>
      <c r="M728" s="22">
        <f t="shared" si="254"/>
        <v>5</v>
      </c>
      <c r="N728" s="22">
        <f t="shared" si="255"/>
        <v>0</v>
      </c>
      <c r="O728" s="22"/>
      <c r="P728" s="288">
        <f t="shared" si="256"/>
        <v>-9.2772557580645607</v>
      </c>
      <c r="Q728" s="22">
        <f t="shared" si="257"/>
        <v>-5</v>
      </c>
      <c r="R728" s="290"/>
      <c r="S728" s="290">
        <f t="shared" si="258"/>
        <v>-9774.8320000000731</v>
      </c>
      <c r="T728" s="290" t="e">
        <f t="shared" si="259"/>
        <v>#DIV/0!</v>
      </c>
      <c r="U728" s="290" t="e">
        <f t="shared" si="260"/>
        <v>#DIV/0!</v>
      </c>
      <c r="V728" s="22">
        <f t="shared" si="261"/>
        <v>105263.13940000049</v>
      </c>
      <c r="W728" s="288" t="e">
        <f t="shared" si="262"/>
        <v>#DIV/0!</v>
      </c>
      <c r="X728" s="32" t="e">
        <f t="shared" si="263"/>
        <v>#DIV/0!</v>
      </c>
      <c r="Y728" s="32" t="e">
        <f t="shared" si="264"/>
        <v>#DIV/0!</v>
      </c>
      <c r="Z728" s="38" t="e">
        <f t="shared" si="265"/>
        <v>#DIV/0!</v>
      </c>
      <c r="AA728" s="31">
        <f>SUM(L$2:L728)-SUM(AB$2:AB728)</f>
        <v>-115037.97140000056</v>
      </c>
      <c r="AB728" s="44"/>
      <c r="AC728" s="40" t="e">
        <f t="shared" si="266"/>
        <v>#DIV/0!</v>
      </c>
      <c r="AD728" s="40" t="e">
        <f t="shared" si="267"/>
        <v>#DIV/0!</v>
      </c>
    </row>
    <row r="729" spans="1:30" x14ac:dyDescent="0.25">
      <c r="A729" s="403"/>
      <c r="B729" s="287"/>
      <c r="C729" s="22"/>
      <c r="D729" s="147"/>
      <c r="E729" s="22"/>
      <c r="F729" s="147">
        <f t="shared" si="247"/>
        <v>12400</v>
      </c>
      <c r="G729" s="288">
        <f t="shared" si="248"/>
        <v>9.2776589838710137</v>
      </c>
      <c r="H729" s="15">
        <f t="shared" si="249"/>
        <v>115042.97140000056</v>
      </c>
      <c r="I729" s="22">
        <f t="shared" si="250"/>
        <v>-115042.97140000056</v>
      </c>
      <c r="J729" s="289">
        <f t="shared" si="251"/>
        <v>-1</v>
      </c>
      <c r="K729" s="22">
        <f t="shared" si="252"/>
        <v>0</v>
      </c>
      <c r="L729" s="22">
        <f t="shared" si="253"/>
        <v>-5</v>
      </c>
      <c r="M729" s="22">
        <f t="shared" si="254"/>
        <v>5</v>
      </c>
      <c r="N729" s="22">
        <f t="shared" si="255"/>
        <v>0</v>
      </c>
      <c r="O729" s="22"/>
      <c r="P729" s="288">
        <f t="shared" si="256"/>
        <v>-9.2776589838710137</v>
      </c>
      <c r="Q729" s="22">
        <f t="shared" si="257"/>
        <v>-5</v>
      </c>
      <c r="R729" s="290"/>
      <c r="S729" s="290">
        <f t="shared" si="258"/>
        <v>-9779.8320000000731</v>
      </c>
      <c r="T729" s="290" t="e">
        <f t="shared" si="259"/>
        <v>#DIV/0!</v>
      </c>
      <c r="U729" s="290" t="e">
        <f t="shared" si="260"/>
        <v>#DIV/0!</v>
      </c>
      <c r="V729" s="22">
        <f t="shared" si="261"/>
        <v>105263.13940000049</v>
      </c>
      <c r="W729" s="288" t="e">
        <f t="shared" si="262"/>
        <v>#DIV/0!</v>
      </c>
      <c r="X729" s="32" t="e">
        <f t="shared" si="263"/>
        <v>#DIV/0!</v>
      </c>
      <c r="Y729" s="32" t="e">
        <f t="shared" si="264"/>
        <v>#DIV/0!</v>
      </c>
      <c r="Z729" s="38" t="e">
        <f t="shared" si="265"/>
        <v>#DIV/0!</v>
      </c>
      <c r="AA729" s="31">
        <f>SUM(L$2:L729)-SUM(AB$2:AB729)</f>
        <v>-115042.97140000056</v>
      </c>
      <c r="AB729" s="44"/>
      <c r="AC729" s="40" t="e">
        <f t="shared" si="266"/>
        <v>#DIV/0!</v>
      </c>
      <c r="AD729" s="40" t="e">
        <f t="shared" si="267"/>
        <v>#DIV/0!</v>
      </c>
    </row>
    <row r="730" spans="1:30" x14ac:dyDescent="0.25">
      <c r="A730" s="403"/>
      <c r="B730" s="287"/>
      <c r="C730" s="22"/>
      <c r="D730" s="147"/>
      <c r="E730" s="22"/>
      <c r="F730" s="147">
        <f t="shared" si="247"/>
        <v>12400</v>
      </c>
      <c r="G730" s="288">
        <f t="shared" si="248"/>
        <v>9.278062209677465</v>
      </c>
      <c r="H730" s="15">
        <f t="shared" si="249"/>
        <v>115047.97140000056</v>
      </c>
      <c r="I730" s="22">
        <f t="shared" si="250"/>
        <v>-115047.97140000056</v>
      </c>
      <c r="J730" s="289">
        <f t="shared" si="251"/>
        <v>-1</v>
      </c>
      <c r="K730" s="22">
        <f t="shared" si="252"/>
        <v>0</v>
      </c>
      <c r="L730" s="22">
        <f t="shared" si="253"/>
        <v>-5</v>
      </c>
      <c r="M730" s="22">
        <f t="shared" si="254"/>
        <v>5</v>
      </c>
      <c r="N730" s="22">
        <f t="shared" si="255"/>
        <v>0</v>
      </c>
      <c r="O730" s="22"/>
      <c r="P730" s="288">
        <f t="shared" si="256"/>
        <v>-9.278062209677465</v>
      </c>
      <c r="Q730" s="22">
        <f t="shared" si="257"/>
        <v>-5</v>
      </c>
      <c r="R730" s="290"/>
      <c r="S730" s="290">
        <f t="shared" si="258"/>
        <v>-9784.8320000000731</v>
      </c>
      <c r="T730" s="290" t="e">
        <f t="shared" si="259"/>
        <v>#DIV/0!</v>
      </c>
      <c r="U730" s="290" t="e">
        <f t="shared" si="260"/>
        <v>#DIV/0!</v>
      </c>
      <c r="V730" s="22">
        <f t="shared" si="261"/>
        <v>105263.13940000049</v>
      </c>
      <c r="W730" s="288" t="e">
        <f t="shared" si="262"/>
        <v>#DIV/0!</v>
      </c>
      <c r="X730" s="32" t="e">
        <f t="shared" si="263"/>
        <v>#DIV/0!</v>
      </c>
      <c r="Y730" s="32" t="e">
        <f t="shared" si="264"/>
        <v>#DIV/0!</v>
      </c>
      <c r="Z730" s="38" t="e">
        <f t="shared" si="265"/>
        <v>#DIV/0!</v>
      </c>
      <c r="AA730" s="31">
        <f>SUM(L$2:L730)-SUM(AB$2:AB730)</f>
        <v>-115047.97140000056</v>
      </c>
      <c r="AB730" s="44"/>
      <c r="AC730" s="40" t="e">
        <f t="shared" si="266"/>
        <v>#DIV/0!</v>
      </c>
      <c r="AD730" s="40" t="e">
        <f t="shared" si="267"/>
        <v>#DIV/0!</v>
      </c>
    </row>
    <row r="731" spans="1:30" x14ac:dyDescent="0.25">
      <c r="A731" s="403"/>
      <c r="B731" s="287"/>
      <c r="C731" s="22"/>
      <c r="D731" s="147"/>
      <c r="E731" s="22"/>
      <c r="F731" s="147">
        <f t="shared" si="247"/>
        <v>12400</v>
      </c>
      <c r="G731" s="288">
        <f t="shared" si="248"/>
        <v>9.2784654354839162</v>
      </c>
      <c r="H731" s="15">
        <f t="shared" si="249"/>
        <v>115052.97140000056</v>
      </c>
      <c r="I731" s="22">
        <f t="shared" si="250"/>
        <v>-115052.97140000056</v>
      </c>
      <c r="J731" s="289">
        <f t="shared" si="251"/>
        <v>-1</v>
      </c>
      <c r="K731" s="22">
        <f t="shared" si="252"/>
        <v>0</v>
      </c>
      <c r="L731" s="22">
        <f t="shared" si="253"/>
        <v>-5</v>
      </c>
      <c r="M731" s="22">
        <f t="shared" si="254"/>
        <v>5</v>
      </c>
      <c r="N731" s="22">
        <f t="shared" si="255"/>
        <v>0</v>
      </c>
      <c r="O731" s="22"/>
      <c r="P731" s="288">
        <f t="shared" si="256"/>
        <v>-9.2784654354839162</v>
      </c>
      <c r="Q731" s="22">
        <f t="shared" si="257"/>
        <v>-5</v>
      </c>
      <c r="R731" s="290"/>
      <c r="S731" s="290">
        <f t="shared" si="258"/>
        <v>-9789.8320000000731</v>
      </c>
      <c r="T731" s="290" t="e">
        <f t="shared" si="259"/>
        <v>#DIV/0!</v>
      </c>
      <c r="U731" s="290" t="e">
        <f t="shared" si="260"/>
        <v>#DIV/0!</v>
      </c>
      <c r="V731" s="22">
        <f t="shared" si="261"/>
        <v>105263.13940000049</v>
      </c>
      <c r="W731" s="288" t="e">
        <f t="shared" si="262"/>
        <v>#DIV/0!</v>
      </c>
      <c r="X731" s="32" t="e">
        <f t="shared" si="263"/>
        <v>#DIV/0!</v>
      </c>
      <c r="Y731" s="32" t="e">
        <f t="shared" si="264"/>
        <v>#DIV/0!</v>
      </c>
      <c r="Z731" s="38" t="e">
        <f t="shared" si="265"/>
        <v>#DIV/0!</v>
      </c>
      <c r="AA731" s="31">
        <f>SUM(L$2:L731)-SUM(AB$2:AB731)</f>
        <v>-115052.97140000056</v>
      </c>
      <c r="AB731" s="44"/>
      <c r="AC731" s="40" t="e">
        <f t="shared" si="266"/>
        <v>#DIV/0!</v>
      </c>
      <c r="AD731" s="40" t="e">
        <f t="shared" si="267"/>
        <v>#DIV/0!</v>
      </c>
    </row>
    <row r="732" spans="1:30" x14ac:dyDescent="0.25">
      <c r="A732" s="403"/>
      <c r="B732" s="287"/>
      <c r="C732" s="22"/>
      <c r="D732" s="147"/>
      <c r="E732" s="22"/>
      <c r="F732" s="147">
        <f t="shared" si="247"/>
        <v>12400</v>
      </c>
      <c r="G732" s="288">
        <f t="shared" si="248"/>
        <v>9.2788686612903675</v>
      </c>
      <c r="H732" s="15">
        <f t="shared" si="249"/>
        <v>115057.97140000056</v>
      </c>
      <c r="I732" s="22">
        <f t="shared" si="250"/>
        <v>-115057.97140000056</v>
      </c>
      <c r="J732" s="289">
        <f t="shared" si="251"/>
        <v>-1</v>
      </c>
      <c r="K732" s="22">
        <f t="shared" si="252"/>
        <v>0</v>
      </c>
      <c r="L732" s="22">
        <f t="shared" si="253"/>
        <v>-5</v>
      </c>
      <c r="M732" s="22">
        <f t="shared" si="254"/>
        <v>5</v>
      </c>
      <c r="N732" s="22">
        <f t="shared" si="255"/>
        <v>0</v>
      </c>
      <c r="O732" s="22"/>
      <c r="P732" s="288">
        <f t="shared" si="256"/>
        <v>-9.2788686612903675</v>
      </c>
      <c r="Q732" s="22">
        <f t="shared" si="257"/>
        <v>-5</v>
      </c>
      <c r="R732" s="290"/>
      <c r="S732" s="290">
        <f t="shared" si="258"/>
        <v>-9794.8320000000731</v>
      </c>
      <c r="T732" s="290" t="e">
        <f t="shared" si="259"/>
        <v>#DIV/0!</v>
      </c>
      <c r="U732" s="290" t="e">
        <f t="shared" si="260"/>
        <v>#DIV/0!</v>
      </c>
      <c r="V732" s="22">
        <f t="shared" si="261"/>
        <v>105263.13940000049</v>
      </c>
      <c r="W732" s="288" t="e">
        <f t="shared" si="262"/>
        <v>#DIV/0!</v>
      </c>
      <c r="X732" s="32" t="e">
        <f t="shared" si="263"/>
        <v>#DIV/0!</v>
      </c>
      <c r="Y732" s="32" t="e">
        <f t="shared" si="264"/>
        <v>#DIV/0!</v>
      </c>
      <c r="Z732" s="38" t="e">
        <f t="shared" si="265"/>
        <v>#DIV/0!</v>
      </c>
      <c r="AA732" s="31">
        <f>SUM(L$2:L732)-SUM(AB$2:AB732)</f>
        <v>-115057.97140000056</v>
      </c>
      <c r="AB732" s="44"/>
      <c r="AC732" s="40" t="e">
        <f t="shared" si="266"/>
        <v>#DIV/0!</v>
      </c>
      <c r="AD732" s="40" t="e">
        <f t="shared" si="267"/>
        <v>#DIV/0!</v>
      </c>
    </row>
    <row r="733" spans="1:30" x14ac:dyDescent="0.25">
      <c r="A733" s="403"/>
      <c r="B733" s="287"/>
      <c r="C733" s="22"/>
      <c r="D733" s="147"/>
      <c r="E733" s="22"/>
      <c r="F733" s="147">
        <f t="shared" si="247"/>
        <v>12400</v>
      </c>
      <c r="G733" s="288">
        <f t="shared" si="248"/>
        <v>9.2792718870968187</v>
      </c>
      <c r="H733" s="15">
        <f t="shared" si="249"/>
        <v>115062.97140000056</v>
      </c>
      <c r="I733" s="22">
        <f t="shared" si="250"/>
        <v>-115062.97140000056</v>
      </c>
      <c r="J733" s="289">
        <f t="shared" si="251"/>
        <v>-1</v>
      </c>
      <c r="K733" s="22">
        <f t="shared" si="252"/>
        <v>0</v>
      </c>
      <c r="L733" s="22">
        <f t="shared" si="253"/>
        <v>-5</v>
      </c>
      <c r="M733" s="22">
        <f t="shared" si="254"/>
        <v>5</v>
      </c>
      <c r="N733" s="22">
        <f t="shared" si="255"/>
        <v>0</v>
      </c>
      <c r="O733" s="22"/>
      <c r="P733" s="288">
        <f t="shared" si="256"/>
        <v>-9.2792718870968187</v>
      </c>
      <c r="Q733" s="22">
        <f t="shared" si="257"/>
        <v>-5</v>
      </c>
      <c r="R733" s="290"/>
      <c r="S733" s="290">
        <f t="shared" si="258"/>
        <v>-9799.8320000000731</v>
      </c>
      <c r="T733" s="290" t="e">
        <f t="shared" si="259"/>
        <v>#DIV/0!</v>
      </c>
      <c r="U733" s="290" t="e">
        <f t="shared" si="260"/>
        <v>#DIV/0!</v>
      </c>
      <c r="V733" s="22">
        <f t="shared" si="261"/>
        <v>105263.13940000049</v>
      </c>
      <c r="W733" s="288" t="e">
        <f t="shared" si="262"/>
        <v>#DIV/0!</v>
      </c>
      <c r="X733" s="32" t="e">
        <f t="shared" si="263"/>
        <v>#DIV/0!</v>
      </c>
      <c r="Y733" s="32" t="e">
        <f t="shared" si="264"/>
        <v>#DIV/0!</v>
      </c>
      <c r="Z733" s="38" t="e">
        <f t="shared" si="265"/>
        <v>#DIV/0!</v>
      </c>
      <c r="AA733" s="31">
        <f>SUM(L$2:L733)-SUM(AB$2:AB733)</f>
        <v>-115062.97140000056</v>
      </c>
      <c r="AB733" s="44"/>
      <c r="AC733" s="40" t="e">
        <f t="shared" si="266"/>
        <v>#DIV/0!</v>
      </c>
      <c r="AD733" s="40" t="e">
        <f t="shared" si="267"/>
        <v>#DIV/0!</v>
      </c>
    </row>
    <row r="734" spans="1:30" x14ac:dyDescent="0.25">
      <c r="A734" s="403"/>
      <c r="B734" s="287"/>
      <c r="C734" s="22"/>
      <c r="D734" s="147"/>
      <c r="E734" s="22"/>
      <c r="F734" s="147">
        <f t="shared" si="247"/>
        <v>12400</v>
      </c>
      <c r="G734" s="288">
        <f t="shared" si="248"/>
        <v>9.2796751129032717</v>
      </c>
      <c r="H734" s="15">
        <f t="shared" si="249"/>
        <v>115067.97140000056</v>
      </c>
      <c r="I734" s="22">
        <f t="shared" si="250"/>
        <v>-115067.97140000056</v>
      </c>
      <c r="J734" s="289">
        <f t="shared" si="251"/>
        <v>-1</v>
      </c>
      <c r="K734" s="22">
        <f t="shared" si="252"/>
        <v>0</v>
      </c>
      <c r="L734" s="22">
        <f t="shared" si="253"/>
        <v>-5</v>
      </c>
      <c r="M734" s="22">
        <f t="shared" si="254"/>
        <v>5</v>
      </c>
      <c r="N734" s="22">
        <f t="shared" si="255"/>
        <v>0</v>
      </c>
      <c r="O734" s="22"/>
      <c r="P734" s="288">
        <f t="shared" si="256"/>
        <v>-9.2796751129032717</v>
      </c>
      <c r="Q734" s="22">
        <f t="shared" si="257"/>
        <v>-5</v>
      </c>
      <c r="R734" s="290"/>
      <c r="S734" s="290">
        <f t="shared" si="258"/>
        <v>-9804.8320000000731</v>
      </c>
      <c r="T734" s="290" t="e">
        <f t="shared" si="259"/>
        <v>#DIV/0!</v>
      </c>
      <c r="U734" s="290" t="e">
        <f t="shared" si="260"/>
        <v>#DIV/0!</v>
      </c>
      <c r="V734" s="22">
        <f t="shared" si="261"/>
        <v>105263.13940000049</v>
      </c>
      <c r="W734" s="288" t="e">
        <f t="shared" si="262"/>
        <v>#DIV/0!</v>
      </c>
      <c r="X734" s="32" t="e">
        <f t="shared" si="263"/>
        <v>#DIV/0!</v>
      </c>
      <c r="Y734" s="32" t="e">
        <f t="shared" si="264"/>
        <v>#DIV/0!</v>
      </c>
      <c r="Z734" s="38" t="e">
        <f t="shared" si="265"/>
        <v>#DIV/0!</v>
      </c>
      <c r="AA734" s="31">
        <f>SUM(L$2:L734)-SUM(AB$2:AB734)</f>
        <v>-115067.97140000056</v>
      </c>
      <c r="AB734" s="44"/>
      <c r="AC734" s="40" t="e">
        <f t="shared" si="266"/>
        <v>#DIV/0!</v>
      </c>
      <c r="AD734" s="40" t="e">
        <f t="shared" si="267"/>
        <v>#DIV/0!</v>
      </c>
    </row>
    <row r="735" spans="1:30" x14ac:dyDescent="0.25">
      <c r="A735" s="403"/>
      <c r="B735" s="287"/>
      <c r="C735" s="22"/>
      <c r="D735" s="147"/>
      <c r="E735" s="22"/>
      <c r="F735" s="147">
        <f t="shared" si="247"/>
        <v>12400</v>
      </c>
      <c r="G735" s="288">
        <f t="shared" si="248"/>
        <v>9.280078338709723</v>
      </c>
      <c r="H735" s="15">
        <f t="shared" si="249"/>
        <v>115072.97140000056</v>
      </c>
      <c r="I735" s="22">
        <f t="shared" si="250"/>
        <v>-115072.97140000056</v>
      </c>
      <c r="J735" s="289">
        <f t="shared" si="251"/>
        <v>-1</v>
      </c>
      <c r="K735" s="22">
        <f t="shared" si="252"/>
        <v>0</v>
      </c>
      <c r="L735" s="22">
        <f t="shared" si="253"/>
        <v>-5</v>
      </c>
      <c r="M735" s="22">
        <f t="shared" si="254"/>
        <v>5</v>
      </c>
      <c r="N735" s="22">
        <f t="shared" si="255"/>
        <v>0</v>
      </c>
      <c r="O735" s="22"/>
      <c r="P735" s="288">
        <f t="shared" si="256"/>
        <v>-9.280078338709723</v>
      </c>
      <c r="Q735" s="22">
        <f t="shared" si="257"/>
        <v>-5</v>
      </c>
      <c r="R735" s="290"/>
      <c r="S735" s="290">
        <f t="shared" si="258"/>
        <v>-9809.8320000000731</v>
      </c>
      <c r="T735" s="290" t="e">
        <f t="shared" si="259"/>
        <v>#DIV/0!</v>
      </c>
      <c r="U735" s="290" t="e">
        <f t="shared" si="260"/>
        <v>#DIV/0!</v>
      </c>
      <c r="V735" s="22">
        <f t="shared" si="261"/>
        <v>105263.13940000049</v>
      </c>
      <c r="W735" s="288" t="e">
        <f t="shared" si="262"/>
        <v>#DIV/0!</v>
      </c>
      <c r="X735" s="32" t="e">
        <f t="shared" si="263"/>
        <v>#DIV/0!</v>
      </c>
      <c r="Y735" s="32" t="e">
        <f t="shared" si="264"/>
        <v>#DIV/0!</v>
      </c>
      <c r="Z735" s="38" t="e">
        <f t="shared" si="265"/>
        <v>#DIV/0!</v>
      </c>
      <c r="AA735" s="31">
        <f>SUM(L$2:L735)-SUM(AB$2:AB735)</f>
        <v>-115072.97140000056</v>
      </c>
      <c r="AB735" s="44"/>
      <c r="AC735" s="40" t="e">
        <f t="shared" si="266"/>
        <v>#DIV/0!</v>
      </c>
      <c r="AD735" s="40" t="e">
        <f t="shared" si="267"/>
        <v>#DIV/0!</v>
      </c>
    </row>
    <row r="736" spans="1:30" x14ac:dyDescent="0.25">
      <c r="A736" s="403"/>
      <c r="B736" s="287"/>
      <c r="C736" s="22"/>
      <c r="D736" s="147"/>
      <c r="E736" s="22"/>
      <c r="F736" s="147">
        <f t="shared" si="247"/>
        <v>12400</v>
      </c>
      <c r="G736" s="288">
        <f t="shared" si="248"/>
        <v>9.2804815645161742</v>
      </c>
      <c r="H736" s="15">
        <f t="shared" si="249"/>
        <v>115077.97140000056</v>
      </c>
      <c r="I736" s="22">
        <f t="shared" si="250"/>
        <v>-115077.97140000056</v>
      </c>
      <c r="J736" s="289">
        <f t="shared" si="251"/>
        <v>-1</v>
      </c>
      <c r="K736" s="22">
        <f t="shared" si="252"/>
        <v>0</v>
      </c>
      <c r="L736" s="22">
        <f t="shared" si="253"/>
        <v>-5</v>
      </c>
      <c r="M736" s="22">
        <f t="shared" si="254"/>
        <v>5</v>
      </c>
      <c r="N736" s="22">
        <f t="shared" si="255"/>
        <v>0</v>
      </c>
      <c r="O736" s="22"/>
      <c r="P736" s="288">
        <f t="shared" si="256"/>
        <v>-9.2804815645161742</v>
      </c>
      <c r="Q736" s="22">
        <f t="shared" si="257"/>
        <v>-5</v>
      </c>
      <c r="R736" s="290"/>
      <c r="S736" s="290">
        <f t="shared" si="258"/>
        <v>-9814.8320000000731</v>
      </c>
      <c r="T736" s="290" t="e">
        <f t="shared" si="259"/>
        <v>#DIV/0!</v>
      </c>
      <c r="U736" s="290" t="e">
        <f t="shared" si="260"/>
        <v>#DIV/0!</v>
      </c>
      <c r="V736" s="22">
        <f t="shared" si="261"/>
        <v>105263.13940000049</v>
      </c>
      <c r="W736" s="288" t="e">
        <f t="shared" si="262"/>
        <v>#DIV/0!</v>
      </c>
      <c r="X736" s="32" t="e">
        <f t="shared" si="263"/>
        <v>#DIV/0!</v>
      </c>
      <c r="Y736" s="32" t="e">
        <f t="shared" si="264"/>
        <v>#DIV/0!</v>
      </c>
      <c r="Z736" s="38" t="e">
        <f t="shared" si="265"/>
        <v>#DIV/0!</v>
      </c>
      <c r="AA736" s="31">
        <f>SUM(L$2:L736)-SUM(AB$2:AB736)</f>
        <v>-115077.97140000056</v>
      </c>
      <c r="AB736" s="44"/>
      <c r="AC736" s="40" t="e">
        <f t="shared" si="266"/>
        <v>#DIV/0!</v>
      </c>
      <c r="AD736" s="40" t="e">
        <f t="shared" si="267"/>
        <v>#DIV/0!</v>
      </c>
    </row>
    <row r="737" spans="1:30" x14ac:dyDescent="0.25">
      <c r="A737" s="403"/>
      <c r="B737" s="287"/>
      <c r="C737" s="22"/>
      <c r="D737" s="147"/>
      <c r="E737" s="22"/>
      <c r="F737" s="147">
        <f t="shared" si="247"/>
        <v>12400</v>
      </c>
      <c r="G737" s="288">
        <f t="shared" si="248"/>
        <v>9.2808847903226255</v>
      </c>
      <c r="H737" s="15">
        <f t="shared" si="249"/>
        <v>115082.97140000056</v>
      </c>
      <c r="I737" s="22">
        <f t="shared" si="250"/>
        <v>-115082.97140000056</v>
      </c>
      <c r="J737" s="289">
        <f t="shared" si="251"/>
        <v>-1</v>
      </c>
      <c r="K737" s="22">
        <f t="shared" si="252"/>
        <v>0</v>
      </c>
      <c r="L737" s="22">
        <f t="shared" si="253"/>
        <v>-5</v>
      </c>
      <c r="M737" s="22">
        <f t="shared" si="254"/>
        <v>5</v>
      </c>
      <c r="N737" s="22">
        <f t="shared" si="255"/>
        <v>0</v>
      </c>
      <c r="O737" s="22"/>
      <c r="P737" s="288">
        <f t="shared" si="256"/>
        <v>-9.2808847903226255</v>
      </c>
      <c r="Q737" s="22">
        <f t="shared" si="257"/>
        <v>-5</v>
      </c>
      <c r="R737" s="290"/>
      <c r="S737" s="290">
        <f t="shared" si="258"/>
        <v>-9819.8320000000731</v>
      </c>
      <c r="T737" s="290" t="e">
        <f t="shared" si="259"/>
        <v>#DIV/0!</v>
      </c>
      <c r="U737" s="290" t="e">
        <f t="shared" si="260"/>
        <v>#DIV/0!</v>
      </c>
      <c r="V737" s="22">
        <f t="shared" si="261"/>
        <v>105263.13940000049</v>
      </c>
      <c r="W737" s="288" t="e">
        <f t="shared" si="262"/>
        <v>#DIV/0!</v>
      </c>
      <c r="X737" s="32" t="e">
        <f t="shared" si="263"/>
        <v>#DIV/0!</v>
      </c>
      <c r="Y737" s="32" t="e">
        <f t="shared" si="264"/>
        <v>#DIV/0!</v>
      </c>
      <c r="Z737" s="38" t="e">
        <f t="shared" si="265"/>
        <v>#DIV/0!</v>
      </c>
      <c r="AA737" s="31">
        <f>SUM(L$2:L737)-SUM(AB$2:AB737)</f>
        <v>-115082.97140000056</v>
      </c>
      <c r="AB737" s="44"/>
      <c r="AC737" s="40" t="e">
        <f t="shared" si="266"/>
        <v>#DIV/0!</v>
      </c>
      <c r="AD737" s="40" t="e">
        <f t="shared" si="267"/>
        <v>#DIV/0!</v>
      </c>
    </row>
    <row r="738" spans="1:30" x14ac:dyDescent="0.25">
      <c r="A738" s="403"/>
      <c r="B738" s="287"/>
      <c r="C738" s="22"/>
      <c r="D738" s="147"/>
      <c r="E738" s="22"/>
      <c r="F738" s="147">
        <f t="shared" si="247"/>
        <v>12400</v>
      </c>
      <c r="G738" s="288">
        <f t="shared" si="248"/>
        <v>9.2812880161290785</v>
      </c>
      <c r="H738" s="15">
        <f t="shared" si="249"/>
        <v>115087.97140000056</v>
      </c>
      <c r="I738" s="22">
        <f t="shared" si="250"/>
        <v>-115087.97140000056</v>
      </c>
      <c r="J738" s="289">
        <f t="shared" si="251"/>
        <v>-1</v>
      </c>
      <c r="K738" s="22">
        <f t="shared" si="252"/>
        <v>0</v>
      </c>
      <c r="L738" s="22">
        <f t="shared" si="253"/>
        <v>-5</v>
      </c>
      <c r="M738" s="22">
        <f t="shared" si="254"/>
        <v>5</v>
      </c>
      <c r="N738" s="22">
        <f t="shared" si="255"/>
        <v>0</v>
      </c>
      <c r="O738" s="22"/>
      <c r="P738" s="288">
        <f t="shared" si="256"/>
        <v>-9.2812880161290785</v>
      </c>
      <c r="Q738" s="22">
        <f t="shared" si="257"/>
        <v>-5</v>
      </c>
      <c r="R738" s="290"/>
      <c r="S738" s="290">
        <f t="shared" si="258"/>
        <v>-9824.8320000000731</v>
      </c>
      <c r="T738" s="290" t="e">
        <f t="shared" si="259"/>
        <v>#DIV/0!</v>
      </c>
      <c r="U738" s="290" t="e">
        <f t="shared" si="260"/>
        <v>#DIV/0!</v>
      </c>
      <c r="V738" s="22">
        <f t="shared" si="261"/>
        <v>105263.13940000049</v>
      </c>
      <c r="W738" s="288" t="e">
        <f t="shared" si="262"/>
        <v>#DIV/0!</v>
      </c>
      <c r="X738" s="32" t="e">
        <f t="shared" si="263"/>
        <v>#DIV/0!</v>
      </c>
      <c r="Y738" s="32" t="e">
        <f t="shared" si="264"/>
        <v>#DIV/0!</v>
      </c>
      <c r="Z738" s="38" t="e">
        <f t="shared" si="265"/>
        <v>#DIV/0!</v>
      </c>
      <c r="AA738" s="31">
        <f>SUM(L$2:L738)-SUM(AB$2:AB738)</f>
        <v>-115087.97140000056</v>
      </c>
      <c r="AB738" s="44"/>
      <c r="AC738" s="40" t="e">
        <f t="shared" si="266"/>
        <v>#DIV/0!</v>
      </c>
      <c r="AD738" s="40" t="e">
        <f t="shared" si="267"/>
        <v>#DIV/0!</v>
      </c>
    </row>
    <row r="739" spans="1:30" x14ac:dyDescent="0.25">
      <c r="A739" s="403"/>
      <c r="B739" s="287"/>
      <c r="C739" s="22"/>
      <c r="D739" s="147"/>
      <c r="E739" s="22"/>
      <c r="F739" s="147">
        <f t="shared" ref="F739:F802" si="268">IF(C739="买",F738+D739,F738-D739)</f>
        <v>12400</v>
      </c>
      <c r="G739" s="288">
        <f t="shared" ref="G739:G802" si="269">H739/F739</f>
        <v>9.2816912419355297</v>
      </c>
      <c r="H739" s="15">
        <f t="shared" ref="H739:H802" si="270">IF(C739="买",H738+D739*E739+M739+N739,H738+-1*D739*E739+M739+N739)+O738</f>
        <v>115092.97140000056</v>
      </c>
      <c r="I739" s="22">
        <f t="shared" ref="I739:I802" si="271">-H739+K739</f>
        <v>-115092.97140000056</v>
      </c>
      <c r="J739" s="289">
        <f t="shared" ref="J739:J802" si="272">(E739-G739)/G739</f>
        <v>-1</v>
      </c>
      <c r="K739" s="22">
        <f t="shared" ref="K739:K802" si="273">F739*E739</f>
        <v>0</v>
      </c>
      <c r="L739" s="22">
        <f t="shared" ref="L739:L802" si="274">I739-I738</f>
        <v>-5</v>
      </c>
      <c r="M739" s="22">
        <f t="shared" ref="M739:M802" si="275">IF(D739*E739*2.5/10000&gt;5,D739*E739*2.5/10000,5)+(D739/1000)*0.6</f>
        <v>5</v>
      </c>
      <c r="N739" s="22">
        <f t="shared" ref="N739:N802" si="276">IF(C739="卖",D739*E739/1000,0)</f>
        <v>0</v>
      </c>
      <c r="O739" s="22"/>
      <c r="P739" s="288">
        <f t="shared" ref="P739:P802" si="277">E739-G739</f>
        <v>-9.2816912419355297</v>
      </c>
      <c r="Q739" s="22">
        <f t="shared" ref="Q739:Q802" si="278">(H739-H738)*-1</f>
        <v>-5</v>
      </c>
      <c r="R739" s="290"/>
      <c r="S739" s="290">
        <f t="shared" ref="S739:S802" si="279">S738+Q739+O739+R739</f>
        <v>-9829.8320000000731</v>
      </c>
      <c r="T739" s="290" t="e">
        <f t="shared" ref="T739:T802" si="280">S739/E739</f>
        <v>#DIV/0!</v>
      </c>
      <c r="U739" s="290" t="e">
        <f t="shared" ref="U739:U802" si="281">F739+T739</f>
        <v>#DIV/0!</v>
      </c>
      <c r="V739" s="22">
        <f t="shared" ref="V739:V802" si="282">H739+S739</f>
        <v>105263.13940000049</v>
      </c>
      <c r="W739" s="288" t="e">
        <f t="shared" ref="W739:W802" si="283">V739/U739</f>
        <v>#DIV/0!</v>
      </c>
      <c r="X739" s="32" t="e">
        <f t="shared" ref="X739:X802" si="284">W739-G739</f>
        <v>#DIV/0!</v>
      </c>
      <c r="Y739" s="32" t="e">
        <f t="shared" ref="Y739:Y802" si="285">(X739-P739)*-1</f>
        <v>#DIV/0!</v>
      </c>
      <c r="Z739" s="38" t="e">
        <f t="shared" ref="Z739:Z802" si="286">F739/U739</f>
        <v>#DIV/0!</v>
      </c>
      <c r="AA739" s="31">
        <f>SUM(L$2:L739)-SUM(AB$2:AB739)</f>
        <v>-115092.97140000056</v>
      </c>
      <c r="AB739" s="44"/>
      <c r="AC739" s="40" t="e">
        <f t="shared" ref="AC739:AC802" si="287">I739/E739*(1-0.0005)</f>
        <v>#DIV/0!</v>
      </c>
      <c r="AD739" s="40" t="e">
        <f t="shared" ref="AD739:AD802" si="288">AC739-F739</f>
        <v>#DIV/0!</v>
      </c>
    </row>
    <row r="740" spans="1:30" x14ac:dyDescent="0.25">
      <c r="A740" s="403"/>
      <c r="B740" s="287"/>
      <c r="C740" s="22"/>
      <c r="D740" s="147"/>
      <c r="E740" s="22"/>
      <c r="F740" s="147">
        <f t="shared" si="268"/>
        <v>12400</v>
      </c>
      <c r="G740" s="288">
        <f t="shared" si="269"/>
        <v>9.282094467741981</v>
      </c>
      <c r="H740" s="15">
        <f t="shared" si="270"/>
        <v>115097.97140000056</v>
      </c>
      <c r="I740" s="22">
        <f t="shared" si="271"/>
        <v>-115097.97140000056</v>
      </c>
      <c r="J740" s="289">
        <f t="shared" si="272"/>
        <v>-1</v>
      </c>
      <c r="K740" s="22">
        <f t="shared" si="273"/>
        <v>0</v>
      </c>
      <c r="L740" s="22">
        <f t="shared" si="274"/>
        <v>-5</v>
      </c>
      <c r="M740" s="22">
        <f t="shared" si="275"/>
        <v>5</v>
      </c>
      <c r="N740" s="22">
        <f t="shared" si="276"/>
        <v>0</v>
      </c>
      <c r="O740" s="22"/>
      <c r="P740" s="288">
        <f t="shared" si="277"/>
        <v>-9.282094467741981</v>
      </c>
      <c r="Q740" s="22">
        <f t="shared" si="278"/>
        <v>-5</v>
      </c>
      <c r="R740" s="290"/>
      <c r="S740" s="290">
        <f t="shared" si="279"/>
        <v>-9834.8320000000731</v>
      </c>
      <c r="T740" s="290" t="e">
        <f t="shared" si="280"/>
        <v>#DIV/0!</v>
      </c>
      <c r="U740" s="290" t="e">
        <f t="shared" si="281"/>
        <v>#DIV/0!</v>
      </c>
      <c r="V740" s="22">
        <f t="shared" si="282"/>
        <v>105263.13940000049</v>
      </c>
      <c r="W740" s="288" t="e">
        <f t="shared" si="283"/>
        <v>#DIV/0!</v>
      </c>
      <c r="X740" s="32" t="e">
        <f t="shared" si="284"/>
        <v>#DIV/0!</v>
      </c>
      <c r="Y740" s="32" t="e">
        <f t="shared" si="285"/>
        <v>#DIV/0!</v>
      </c>
      <c r="Z740" s="38" t="e">
        <f t="shared" si="286"/>
        <v>#DIV/0!</v>
      </c>
      <c r="AA740" s="31">
        <f>SUM(L$2:L740)-SUM(AB$2:AB740)</f>
        <v>-115097.97140000056</v>
      </c>
      <c r="AB740" s="44"/>
      <c r="AC740" s="40" t="e">
        <f t="shared" si="287"/>
        <v>#DIV/0!</v>
      </c>
      <c r="AD740" s="40" t="e">
        <f t="shared" si="288"/>
        <v>#DIV/0!</v>
      </c>
    </row>
    <row r="741" spans="1:30" x14ac:dyDescent="0.25">
      <c r="A741" s="403"/>
      <c r="B741" s="287"/>
      <c r="C741" s="22"/>
      <c r="D741" s="147"/>
      <c r="E741" s="22"/>
      <c r="F741" s="147">
        <f t="shared" si="268"/>
        <v>12400</v>
      </c>
      <c r="G741" s="288">
        <f t="shared" si="269"/>
        <v>9.2824976935484322</v>
      </c>
      <c r="H741" s="15">
        <f t="shared" si="270"/>
        <v>115102.97140000056</v>
      </c>
      <c r="I741" s="22">
        <f t="shared" si="271"/>
        <v>-115102.97140000056</v>
      </c>
      <c r="J741" s="289">
        <f t="shared" si="272"/>
        <v>-1</v>
      </c>
      <c r="K741" s="22">
        <f t="shared" si="273"/>
        <v>0</v>
      </c>
      <c r="L741" s="22">
        <f t="shared" si="274"/>
        <v>-5</v>
      </c>
      <c r="M741" s="22">
        <f t="shared" si="275"/>
        <v>5</v>
      </c>
      <c r="N741" s="22">
        <f t="shared" si="276"/>
        <v>0</v>
      </c>
      <c r="O741" s="22"/>
      <c r="P741" s="288">
        <f t="shared" si="277"/>
        <v>-9.2824976935484322</v>
      </c>
      <c r="Q741" s="22">
        <f t="shared" si="278"/>
        <v>-5</v>
      </c>
      <c r="R741" s="290"/>
      <c r="S741" s="290">
        <f t="shared" si="279"/>
        <v>-9839.8320000000731</v>
      </c>
      <c r="T741" s="290" t="e">
        <f t="shared" si="280"/>
        <v>#DIV/0!</v>
      </c>
      <c r="U741" s="290" t="e">
        <f t="shared" si="281"/>
        <v>#DIV/0!</v>
      </c>
      <c r="V741" s="22">
        <f t="shared" si="282"/>
        <v>105263.13940000049</v>
      </c>
      <c r="W741" s="288" t="e">
        <f t="shared" si="283"/>
        <v>#DIV/0!</v>
      </c>
      <c r="X741" s="32" t="e">
        <f t="shared" si="284"/>
        <v>#DIV/0!</v>
      </c>
      <c r="Y741" s="32" t="e">
        <f t="shared" si="285"/>
        <v>#DIV/0!</v>
      </c>
      <c r="Z741" s="38" t="e">
        <f t="shared" si="286"/>
        <v>#DIV/0!</v>
      </c>
      <c r="AA741" s="31">
        <f>SUM(L$2:L741)-SUM(AB$2:AB741)</f>
        <v>-115102.97140000056</v>
      </c>
      <c r="AB741" s="44"/>
      <c r="AC741" s="40" t="e">
        <f t="shared" si="287"/>
        <v>#DIV/0!</v>
      </c>
      <c r="AD741" s="40" t="e">
        <f t="shared" si="288"/>
        <v>#DIV/0!</v>
      </c>
    </row>
    <row r="742" spans="1:30" x14ac:dyDescent="0.25">
      <c r="A742" s="403"/>
      <c r="B742" s="287"/>
      <c r="C742" s="22"/>
      <c r="D742" s="147"/>
      <c r="E742" s="22"/>
      <c r="F742" s="147">
        <f t="shared" si="268"/>
        <v>12400</v>
      </c>
      <c r="G742" s="288">
        <f t="shared" si="269"/>
        <v>9.2829009193548835</v>
      </c>
      <c r="H742" s="15">
        <f t="shared" si="270"/>
        <v>115107.97140000056</v>
      </c>
      <c r="I742" s="22">
        <f t="shared" si="271"/>
        <v>-115107.97140000056</v>
      </c>
      <c r="J742" s="289">
        <f t="shared" si="272"/>
        <v>-1</v>
      </c>
      <c r="K742" s="22">
        <f t="shared" si="273"/>
        <v>0</v>
      </c>
      <c r="L742" s="22">
        <f t="shared" si="274"/>
        <v>-5</v>
      </c>
      <c r="M742" s="22">
        <f t="shared" si="275"/>
        <v>5</v>
      </c>
      <c r="N742" s="22">
        <f t="shared" si="276"/>
        <v>0</v>
      </c>
      <c r="O742" s="22"/>
      <c r="P742" s="288">
        <f t="shared" si="277"/>
        <v>-9.2829009193548835</v>
      </c>
      <c r="Q742" s="22">
        <f t="shared" si="278"/>
        <v>-5</v>
      </c>
      <c r="R742" s="290"/>
      <c r="S742" s="290">
        <f t="shared" si="279"/>
        <v>-9844.8320000000731</v>
      </c>
      <c r="T742" s="290" t="e">
        <f t="shared" si="280"/>
        <v>#DIV/0!</v>
      </c>
      <c r="U742" s="290" t="e">
        <f t="shared" si="281"/>
        <v>#DIV/0!</v>
      </c>
      <c r="V742" s="22">
        <f t="shared" si="282"/>
        <v>105263.13940000049</v>
      </c>
      <c r="W742" s="288" t="e">
        <f t="shared" si="283"/>
        <v>#DIV/0!</v>
      </c>
      <c r="X742" s="32" t="e">
        <f t="shared" si="284"/>
        <v>#DIV/0!</v>
      </c>
      <c r="Y742" s="32" t="e">
        <f t="shared" si="285"/>
        <v>#DIV/0!</v>
      </c>
      <c r="Z742" s="38" t="e">
        <f t="shared" si="286"/>
        <v>#DIV/0!</v>
      </c>
      <c r="AA742" s="31">
        <f>SUM(L$2:L742)-SUM(AB$2:AB742)</f>
        <v>-115107.97140000056</v>
      </c>
      <c r="AB742" s="44"/>
      <c r="AC742" s="40" t="e">
        <f t="shared" si="287"/>
        <v>#DIV/0!</v>
      </c>
      <c r="AD742" s="40" t="e">
        <f t="shared" si="288"/>
        <v>#DIV/0!</v>
      </c>
    </row>
    <row r="743" spans="1:30" x14ac:dyDescent="0.25">
      <c r="A743" s="403"/>
      <c r="B743" s="287"/>
      <c r="C743" s="22"/>
      <c r="D743" s="147"/>
      <c r="E743" s="22"/>
      <c r="F743" s="147">
        <f t="shared" si="268"/>
        <v>12400</v>
      </c>
      <c r="G743" s="288">
        <f t="shared" si="269"/>
        <v>9.2833041451613365</v>
      </c>
      <c r="H743" s="15">
        <f t="shared" si="270"/>
        <v>115112.97140000056</v>
      </c>
      <c r="I743" s="22">
        <f t="shared" si="271"/>
        <v>-115112.97140000056</v>
      </c>
      <c r="J743" s="289">
        <f t="shared" si="272"/>
        <v>-1</v>
      </c>
      <c r="K743" s="22">
        <f t="shared" si="273"/>
        <v>0</v>
      </c>
      <c r="L743" s="22">
        <f t="shared" si="274"/>
        <v>-5</v>
      </c>
      <c r="M743" s="22">
        <f t="shared" si="275"/>
        <v>5</v>
      </c>
      <c r="N743" s="22">
        <f t="shared" si="276"/>
        <v>0</v>
      </c>
      <c r="O743" s="22"/>
      <c r="P743" s="288">
        <f t="shared" si="277"/>
        <v>-9.2833041451613365</v>
      </c>
      <c r="Q743" s="22">
        <f t="shared" si="278"/>
        <v>-5</v>
      </c>
      <c r="R743" s="290"/>
      <c r="S743" s="290">
        <f t="shared" si="279"/>
        <v>-9849.8320000000731</v>
      </c>
      <c r="T743" s="290" t="e">
        <f t="shared" si="280"/>
        <v>#DIV/0!</v>
      </c>
      <c r="U743" s="290" t="e">
        <f t="shared" si="281"/>
        <v>#DIV/0!</v>
      </c>
      <c r="V743" s="22">
        <f t="shared" si="282"/>
        <v>105263.13940000049</v>
      </c>
      <c r="W743" s="288" t="e">
        <f t="shared" si="283"/>
        <v>#DIV/0!</v>
      </c>
      <c r="X743" s="32" t="e">
        <f t="shared" si="284"/>
        <v>#DIV/0!</v>
      </c>
      <c r="Y743" s="32" t="e">
        <f t="shared" si="285"/>
        <v>#DIV/0!</v>
      </c>
      <c r="Z743" s="38" t="e">
        <f t="shared" si="286"/>
        <v>#DIV/0!</v>
      </c>
      <c r="AA743" s="31">
        <f>SUM(L$2:L743)-SUM(AB$2:AB743)</f>
        <v>-115112.97140000056</v>
      </c>
      <c r="AB743" s="44"/>
      <c r="AC743" s="40" t="e">
        <f t="shared" si="287"/>
        <v>#DIV/0!</v>
      </c>
      <c r="AD743" s="40" t="e">
        <f t="shared" si="288"/>
        <v>#DIV/0!</v>
      </c>
    </row>
    <row r="744" spans="1:30" x14ac:dyDescent="0.25">
      <c r="A744" s="403"/>
      <c r="B744" s="287"/>
      <c r="C744" s="22"/>
      <c r="D744" s="147"/>
      <c r="E744" s="22"/>
      <c r="F744" s="147">
        <f t="shared" si="268"/>
        <v>12400</v>
      </c>
      <c r="G744" s="288">
        <f t="shared" si="269"/>
        <v>9.2837073709677878</v>
      </c>
      <c r="H744" s="15">
        <f t="shared" si="270"/>
        <v>115117.97140000056</v>
      </c>
      <c r="I744" s="22">
        <f t="shared" si="271"/>
        <v>-115117.97140000056</v>
      </c>
      <c r="J744" s="289">
        <f t="shared" si="272"/>
        <v>-1</v>
      </c>
      <c r="K744" s="22">
        <f t="shared" si="273"/>
        <v>0</v>
      </c>
      <c r="L744" s="22">
        <f t="shared" si="274"/>
        <v>-5</v>
      </c>
      <c r="M744" s="22">
        <f t="shared" si="275"/>
        <v>5</v>
      </c>
      <c r="N744" s="22">
        <f t="shared" si="276"/>
        <v>0</v>
      </c>
      <c r="O744" s="22"/>
      <c r="P744" s="288">
        <f t="shared" si="277"/>
        <v>-9.2837073709677878</v>
      </c>
      <c r="Q744" s="22">
        <f t="shared" si="278"/>
        <v>-5</v>
      </c>
      <c r="R744" s="290"/>
      <c r="S744" s="290">
        <f t="shared" si="279"/>
        <v>-9854.8320000000731</v>
      </c>
      <c r="T744" s="290" t="e">
        <f t="shared" si="280"/>
        <v>#DIV/0!</v>
      </c>
      <c r="U744" s="290" t="e">
        <f t="shared" si="281"/>
        <v>#DIV/0!</v>
      </c>
      <c r="V744" s="22">
        <f t="shared" si="282"/>
        <v>105263.13940000049</v>
      </c>
      <c r="W744" s="288" t="e">
        <f t="shared" si="283"/>
        <v>#DIV/0!</v>
      </c>
      <c r="X744" s="32" t="e">
        <f t="shared" si="284"/>
        <v>#DIV/0!</v>
      </c>
      <c r="Y744" s="32" t="e">
        <f t="shared" si="285"/>
        <v>#DIV/0!</v>
      </c>
      <c r="Z744" s="38" t="e">
        <f t="shared" si="286"/>
        <v>#DIV/0!</v>
      </c>
      <c r="AA744" s="31">
        <f>SUM(L$2:L744)-SUM(AB$2:AB744)</f>
        <v>-115117.97140000056</v>
      </c>
      <c r="AB744" s="44"/>
      <c r="AC744" s="40" t="e">
        <f t="shared" si="287"/>
        <v>#DIV/0!</v>
      </c>
      <c r="AD744" s="40" t="e">
        <f t="shared" si="288"/>
        <v>#DIV/0!</v>
      </c>
    </row>
    <row r="745" spans="1:30" x14ac:dyDescent="0.25">
      <c r="A745" s="403"/>
      <c r="B745" s="287"/>
      <c r="C745" s="22"/>
      <c r="D745" s="147"/>
      <c r="E745" s="22"/>
      <c r="F745" s="147">
        <f t="shared" si="268"/>
        <v>12400</v>
      </c>
      <c r="G745" s="288">
        <f t="shared" si="269"/>
        <v>9.284110596774239</v>
      </c>
      <c r="H745" s="15">
        <f t="shared" si="270"/>
        <v>115122.97140000056</v>
      </c>
      <c r="I745" s="22">
        <f t="shared" si="271"/>
        <v>-115122.97140000056</v>
      </c>
      <c r="J745" s="289">
        <f t="shared" si="272"/>
        <v>-1</v>
      </c>
      <c r="K745" s="22">
        <f t="shared" si="273"/>
        <v>0</v>
      </c>
      <c r="L745" s="22">
        <f t="shared" si="274"/>
        <v>-5</v>
      </c>
      <c r="M745" s="22">
        <f t="shared" si="275"/>
        <v>5</v>
      </c>
      <c r="N745" s="22">
        <f t="shared" si="276"/>
        <v>0</v>
      </c>
      <c r="O745" s="22"/>
      <c r="P745" s="288">
        <f t="shared" si="277"/>
        <v>-9.284110596774239</v>
      </c>
      <c r="Q745" s="22">
        <f t="shared" si="278"/>
        <v>-5</v>
      </c>
      <c r="R745" s="290"/>
      <c r="S745" s="290">
        <f t="shared" si="279"/>
        <v>-9859.8320000000731</v>
      </c>
      <c r="T745" s="290" t="e">
        <f t="shared" si="280"/>
        <v>#DIV/0!</v>
      </c>
      <c r="U745" s="290" t="e">
        <f t="shared" si="281"/>
        <v>#DIV/0!</v>
      </c>
      <c r="V745" s="22">
        <f t="shared" si="282"/>
        <v>105263.13940000049</v>
      </c>
      <c r="W745" s="288" t="e">
        <f t="shared" si="283"/>
        <v>#DIV/0!</v>
      </c>
      <c r="X745" s="32" t="e">
        <f t="shared" si="284"/>
        <v>#DIV/0!</v>
      </c>
      <c r="Y745" s="32" t="e">
        <f t="shared" si="285"/>
        <v>#DIV/0!</v>
      </c>
      <c r="Z745" s="38" t="e">
        <f t="shared" si="286"/>
        <v>#DIV/0!</v>
      </c>
      <c r="AA745" s="31">
        <f>SUM(L$2:L745)-SUM(AB$2:AB745)</f>
        <v>-115122.97140000056</v>
      </c>
      <c r="AB745" s="44"/>
      <c r="AC745" s="40" t="e">
        <f t="shared" si="287"/>
        <v>#DIV/0!</v>
      </c>
      <c r="AD745" s="40" t="e">
        <f t="shared" si="288"/>
        <v>#DIV/0!</v>
      </c>
    </row>
    <row r="746" spans="1:30" x14ac:dyDescent="0.25">
      <c r="A746" s="403"/>
      <c r="B746" s="287"/>
      <c r="C746" s="22"/>
      <c r="D746" s="147"/>
      <c r="E746" s="22"/>
      <c r="F746" s="147">
        <f t="shared" si="268"/>
        <v>12400</v>
      </c>
      <c r="G746" s="288">
        <f t="shared" si="269"/>
        <v>9.2845138225806902</v>
      </c>
      <c r="H746" s="15">
        <f t="shared" si="270"/>
        <v>115127.97140000056</v>
      </c>
      <c r="I746" s="22">
        <f t="shared" si="271"/>
        <v>-115127.97140000056</v>
      </c>
      <c r="J746" s="289">
        <f t="shared" si="272"/>
        <v>-1</v>
      </c>
      <c r="K746" s="22">
        <f t="shared" si="273"/>
        <v>0</v>
      </c>
      <c r="L746" s="22">
        <f t="shared" si="274"/>
        <v>-5</v>
      </c>
      <c r="M746" s="22">
        <f t="shared" si="275"/>
        <v>5</v>
      </c>
      <c r="N746" s="22">
        <f t="shared" si="276"/>
        <v>0</v>
      </c>
      <c r="O746" s="22"/>
      <c r="P746" s="288">
        <f t="shared" si="277"/>
        <v>-9.2845138225806902</v>
      </c>
      <c r="Q746" s="22">
        <f t="shared" si="278"/>
        <v>-5</v>
      </c>
      <c r="R746" s="290"/>
      <c r="S746" s="290">
        <f t="shared" si="279"/>
        <v>-9864.8320000000731</v>
      </c>
      <c r="T746" s="290" t="e">
        <f t="shared" si="280"/>
        <v>#DIV/0!</v>
      </c>
      <c r="U746" s="290" t="e">
        <f t="shared" si="281"/>
        <v>#DIV/0!</v>
      </c>
      <c r="V746" s="22">
        <f t="shared" si="282"/>
        <v>105263.13940000049</v>
      </c>
      <c r="W746" s="288" t="e">
        <f t="shared" si="283"/>
        <v>#DIV/0!</v>
      </c>
      <c r="X746" s="32" t="e">
        <f t="shared" si="284"/>
        <v>#DIV/0!</v>
      </c>
      <c r="Y746" s="32" t="e">
        <f t="shared" si="285"/>
        <v>#DIV/0!</v>
      </c>
      <c r="Z746" s="38" t="e">
        <f t="shared" si="286"/>
        <v>#DIV/0!</v>
      </c>
      <c r="AA746" s="31">
        <f>SUM(L$2:L746)-SUM(AB$2:AB746)</f>
        <v>-115127.97140000056</v>
      </c>
      <c r="AB746" s="44"/>
      <c r="AC746" s="40" t="e">
        <f t="shared" si="287"/>
        <v>#DIV/0!</v>
      </c>
      <c r="AD746" s="40" t="e">
        <f t="shared" si="288"/>
        <v>#DIV/0!</v>
      </c>
    </row>
    <row r="747" spans="1:30" x14ac:dyDescent="0.25">
      <c r="A747" s="403"/>
      <c r="B747" s="287"/>
      <c r="C747" s="22"/>
      <c r="D747" s="147"/>
      <c r="E747" s="22"/>
      <c r="F747" s="147">
        <f t="shared" si="268"/>
        <v>12400</v>
      </c>
      <c r="G747" s="288">
        <f t="shared" si="269"/>
        <v>9.2849170483871415</v>
      </c>
      <c r="H747" s="15">
        <f t="shared" si="270"/>
        <v>115132.97140000056</v>
      </c>
      <c r="I747" s="22">
        <f t="shared" si="271"/>
        <v>-115132.97140000056</v>
      </c>
      <c r="J747" s="289">
        <f t="shared" si="272"/>
        <v>-1</v>
      </c>
      <c r="K747" s="22">
        <f t="shared" si="273"/>
        <v>0</v>
      </c>
      <c r="L747" s="22">
        <f t="shared" si="274"/>
        <v>-5</v>
      </c>
      <c r="M747" s="22">
        <f t="shared" si="275"/>
        <v>5</v>
      </c>
      <c r="N747" s="22">
        <f t="shared" si="276"/>
        <v>0</v>
      </c>
      <c r="O747" s="22"/>
      <c r="P747" s="288">
        <f t="shared" si="277"/>
        <v>-9.2849170483871415</v>
      </c>
      <c r="Q747" s="22">
        <f t="shared" si="278"/>
        <v>-5</v>
      </c>
      <c r="R747" s="290"/>
      <c r="S747" s="290">
        <f t="shared" si="279"/>
        <v>-9869.8320000000731</v>
      </c>
      <c r="T747" s="290" t="e">
        <f t="shared" si="280"/>
        <v>#DIV/0!</v>
      </c>
      <c r="U747" s="290" t="e">
        <f t="shared" si="281"/>
        <v>#DIV/0!</v>
      </c>
      <c r="V747" s="22">
        <f t="shared" si="282"/>
        <v>105263.13940000049</v>
      </c>
      <c r="W747" s="288" t="e">
        <f t="shared" si="283"/>
        <v>#DIV/0!</v>
      </c>
      <c r="X747" s="32" t="e">
        <f t="shared" si="284"/>
        <v>#DIV/0!</v>
      </c>
      <c r="Y747" s="32" t="e">
        <f t="shared" si="285"/>
        <v>#DIV/0!</v>
      </c>
      <c r="Z747" s="38" t="e">
        <f t="shared" si="286"/>
        <v>#DIV/0!</v>
      </c>
      <c r="AA747" s="31">
        <f>SUM(L$2:L747)-SUM(AB$2:AB747)</f>
        <v>-115132.97140000056</v>
      </c>
      <c r="AB747" s="44"/>
      <c r="AC747" s="40" t="e">
        <f t="shared" si="287"/>
        <v>#DIV/0!</v>
      </c>
      <c r="AD747" s="40" t="e">
        <f t="shared" si="288"/>
        <v>#DIV/0!</v>
      </c>
    </row>
    <row r="748" spans="1:30" x14ac:dyDescent="0.25">
      <c r="A748" s="403"/>
      <c r="B748" s="287"/>
      <c r="C748" s="22"/>
      <c r="D748" s="147"/>
      <c r="E748" s="22"/>
      <c r="F748" s="147">
        <f t="shared" si="268"/>
        <v>12400</v>
      </c>
      <c r="G748" s="288">
        <f t="shared" si="269"/>
        <v>9.2853202741935945</v>
      </c>
      <c r="H748" s="15">
        <f t="shared" si="270"/>
        <v>115137.97140000056</v>
      </c>
      <c r="I748" s="22">
        <f t="shared" si="271"/>
        <v>-115137.97140000056</v>
      </c>
      <c r="J748" s="289">
        <f t="shared" si="272"/>
        <v>-1</v>
      </c>
      <c r="K748" s="22">
        <f t="shared" si="273"/>
        <v>0</v>
      </c>
      <c r="L748" s="22">
        <f t="shared" si="274"/>
        <v>-5</v>
      </c>
      <c r="M748" s="22">
        <f t="shared" si="275"/>
        <v>5</v>
      </c>
      <c r="N748" s="22">
        <f t="shared" si="276"/>
        <v>0</v>
      </c>
      <c r="O748" s="22"/>
      <c r="P748" s="288">
        <f t="shared" si="277"/>
        <v>-9.2853202741935945</v>
      </c>
      <c r="Q748" s="22">
        <f t="shared" si="278"/>
        <v>-5</v>
      </c>
      <c r="R748" s="290"/>
      <c r="S748" s="290">
        <f t="shared" si="279"/>
        <v>-9874.8320000000731</v>
      </c>
      <c r="T748" s="290" t="e">
        <f t="shared" si="280"/>
        <v>#DIV/0!</v>
      </c>
      <c r="U748" s="290" t="e">
        <f t="shared" si="281"/>
        <v>#DIV/0!</v>
      </c>
      <c r="V748" s="22">
        <f t="shared" si="282"/>
        <v>105263.13940000049</v>
      </c>
      <c r="W748" s="288" t="e">
        <f t="shared" si="283"/>
        <v>#DIV/0!</v>
      </c>
      <c r="X748" s="32" t="e">
        <f t="shared" si="284"/>
        <v>#DIV/0!</v>
      </c>
      <c r="Y748" s="32" t="e">
        <f t="shared" si="285"/>
        <v>#DIV/0!</v>
      </c>
      <c r="Z748" s="38" t="e">
        <f t="shared" si="286"/>
        <v>#DIV/0!</v>
      </c>
      <c r="AA748" s="31">
        <f>SUM(L$2:L748)-SUM(AB$2:AB748)</f>
        <v>-115137.97140000056</v>
      </c>
      <c r="AB748" s="44"/>
      <c r="AC748" s="40" t="e">
        <f t="shared" si="287"/>
        <v>#DIV/0!</v>
      </c>
      <c r="AD748" s="40" t="e">
        <f t="shared" si="288"/>
        <v>#DIV/0!</v>
      </c>
    </row>
    <row r="749" spans="1:30" x14ac:dyDescent="0.25">
      <c r="A749" s="403"/>
      <c r="B749" s="287"/>
      <c r="C749" s="22"/>
      <c r="D749" s="147"/>
      <c r="E749" s="22"/>
      <c r="F749" s="147">
        <f t="shared" si="268"/>
        <v>12400</v>
      </c>
      <c r="G749" s="288">
        <f t="shared" si="269"/>
        <v>9.2857235000000458</v>
      </c>
      <c r="H749" s="15">
        <f t="shared" si="270"/>
        <v>115142.97140000056</v>
      </c>
      <c r="I749" s="22">
        <f t="shared" si="271"/>
        <v>-115142.97140000056</v>
      </c>
      <c r="J749" s="289">
        <f t="shared" si="272"/>
        <v>-1</v>
      </c>
      <c r="K749" s="22">
        <f t="shared" si="273"/>
        <v>0</v>
      </c>
      <c r="L749" s="22">
        <f t="shared" si="274"/>
        <v>-5</v>
      </c>
      <c r="M749" s="22">
        <f t="shared" si="275"/>
        <v>5</v>
      </c>
      <c r="N749" s="22">
        <f t="shared" si="276"/>
        <v>0</v>
      </c>
      <c r="O749" s="22"/>
      <c r="P749" s="288">
        <f t="shared" si="277"/>
        <v>-9.2857235000000458</v>
      </c>
      <c r="Q749" s="22">
        <f t="shared" si="278"/>
        <v>-5</v>
      </c>
      <c r="R749" s="290"/>
      <c r="S749" s="290">
        <f t="shared" si="279"/>
        <v>-9879.8320000000731</v>
      </c>
      <c r="T749" s="290" t="e">
        <f t="shared" si="280"/>
        <v>#DIV/0!</v>
      </c>
      <c r="U749" s="290" t="e">
        <f t="shared" si="281"/>
        <v>#DIV/0!</v>
      </c>
      <c r="V749" s="22">
        <f t="shared" si="282"/>
        <v>105263.13940000049</v>
      </c>
      <c r="W749" s="288" t="e">
        <f t="shared" si="283"/>
        <v>#DIV/0!</v>
      </c>
      <c r="X749" s="32" t="e">
        <f t="shared" si="284"/>
        <v>#DIV/0!</v>
      </c>
      <c r="Y749" s="32" t="e">
        <f t="shared" si="285"/>
        <v>#DIV/0!</v>
      </c>
      <c r="Z749" s="38" t="e">
        <f t="shared" si="286"/>
        <v>#DIV/0!</v>
      </c>
      <c r="AA749" s="31">
        <f>SUM(L$2:L749)-SUM(AB$2:AB749)</f>
        <v>-115142.97140000056</v>
      </c>
      <c r="AB749" s="44"/>
      <c r="AC749" s="40" t="e">
        <f t="shared" si="287"/>
        <v>#DIV/0!</v>
      </c>
      <c r="AD749" s="40" t="e">
        <f t="shared" si="288"/>
        <v>#DIV/0!</v>
      </c>
    </row>
    <row r="750" spans="1:30" x14ac:dyDescent="0.25">
      <c r="A750" s="403"/>
      <c r="B750" s="287"/>
      <c r="C750" s="22"/>
      <c r="D750" s="147"/>
      <c r="E750" s="22"/>
      <c r="F750" s="147">
        <f t="shared" si="268"/>
        <v>12400</v>
      </c>
      <c r="G750" s="288">
        <f t="shared" si="269"/>
        <v>9.286126725806497</v>
      </c>
      <c r="H750" s="15">
        <f t="shared" si="270"/>
        <v>115147.97140000056</v>
      </c>
      <c r="I750" s="22">
        <f t="shared" si="271"/>
        <v>-115147.97140000056</v>
      </c>
      <c r="J750" s="289">
        <f t="shared" si="272"/>
        <v>-1</v>
      </c>
      <c r="K750" s="22">
        <f t="shared" si="273"/>
        <v>0</v>
      </c>
      <c r="L750" s="22">
        <f t="shared" si="274"/>
        <v>-5</v>
      </c>
      <c r="M750" s="22">
        <f t="shared" si="275"/>
        <v>5</v>
      </c>
      <c r="N750" s="22">
        <f t="shared" si="276"/>
        <v>0</v>
      </c>
      <c r="O750" s="22"/>
      <c r="P750" s="288">
        <f t="shared" si="277"/>
        <v>-9.286126725806497</v>
      </c>
      <c r="Q750" s="22">
        <f t="shared" si="278"/>
        <v>-5</v>
      </c>
      <c r="R750" s="290"/>
      <c r="S750" s="290">
        <f t="shared" si="279"/>
        <v>-9884.8320000000731</v>
      </c>
      <c r="T750" s="290" t="e">
        <f t="shared" si="280"/>
        <v>#DIV/0!</v>
      </c>
      <c r="U750" s="290" t="e">
        <f t="shared" si="281"/>
        <v>#DIV/0!</v>
      </c>
      <c r="V750" s="22">
        <f t="shared" si="282"/>
        <v>105263.13940000049</v>
      </c>
      <c r="W750" s="288" t="e">
        <f t="shared" si="283"/>
        <v>#DIV/0!</v>
      </c>
      <c r="X750" s="32" t="e">
        <f t="shared" si="284"/>
        <v>#DIV/0!</v>
      </c>
      <c r="Y750" s="32" t="e">
        <f t="shared" si="285"/>
        <v>#DIV/0!</v>
      </c>
      <c r="Z750" s="38" t="e">
        <f t="shared" si="286"/>
        <v>#DIV/0!</v>
      </c>
      <c r="AA750" s="31">
        <f>SUM(L$2:L750)-SUM(AB$2:AB750)</f>
        <v>-115147.97140000056</v>
      </c>
      <c r="AB750" s="44"/>
      <c r="AC750" s="40" t="e">
        <f t="shared" si="287"/>
        <v>#DIV/0!</v>
      </c>
      <c r="AD750" s="40" t="e">
        <f t="shared" si="288"/>
        <v>#DIV/0!</v>
      </c>
    </row>
    <row r="751" spans="1:30" x14ac:dyDescent="0.25">
      <c r="A751" s="403"/>
      <c r="B751" s="287"/>
      <c r="C751" s="22"/>
      <c r="D751" s="147"/>
      <c r="E751" s="22"/>
      <c r="F751" s="147">
        <f t="shared" si="268"/>
        <v>12400</v>
      </c>
      <c r="G751" s="288">
        <f t="shared" si="269"/>
        <v>9.2865299516129483</v>
      </c>
      <c r="H751" s="15">
        <f t="shared" si="270"/>
        <v>115152.97140000056</v>
      </c>
      <c r="I751" s="22">
        <f t="shared" si="271"/>
        <v>-115152.97140000056</v>
      </c>
      <c r="J751" s="289">
        <f t="shared" si="272"/>
        <v>-1</v>
      </c>
      <c r="K751" s="22">
        <f t="shared" si="273"/>
        <v>0</v>
      </c>
      <c r="L751" s="22">
        <f t="shared" si="274"/>
        <v>-5</v>
      </c>
      <c r="M751" s="22">
        <f t="shared" si="275"/>
        <v>5</v>
      </c>
      <c r="N751" s="22">
        <f t="shared" si="276"/>
        <v>0</v>
      </c>
      <c r="O751" s="22"/>
      <c r="P751" s="288">
        <f t="shared" si="277"/>
        <v>-9.2865299516129483</v>
      </c>
      <c r="Q751" s="22">
        <f t="shared" si="278"/>
        <v>-5</v>
      </c>
      <c r="R751" s="290"/>
      <c r="S751" s="290">
        <f t="shared" si="279"/>
        <v>-9889.8320000000731</v>
      </c>
      <c r="T751" s="290" t="e">
        <f t="shared" si="280"/>
        <v>#DIV/0!</v>
      </c>
      <c r="U751" s="290" t="e">
        <f t="shared" si="281"/>
        <v>#DIV/0!</v>
      </c>
      <c r="V751" s="22">
        <f t="shared" si="282"/>
        <v>105263.13940000049</v>
      </c>
      <c r="W751" s="288" t="e">
        <f t="shared" si="283"/>
        <v>#DIV/0!</v>
      </c>
      <c r="X751" s="32" t="e">
        <f t="shared" si="284"/>
        <v>#DIV/0!</v>
      </c>
      <c r="Y751" s="32" t="e">
        <f t="shared" si="285"/>
        <v>#DIV/0!</v>
      </c>
      <c r="Z751" s="38" t="e">
        <f t="shared" si="286"/>
        <v>#DIV/0!</v>
      </c>
      <c r="AA751" s="31">
        <f>SUM(L$2:L751)-SUM(AB$2:AB751)</f>
        <v>-115152.97140000056</v>
      </c>
      <c r="AB751" s="44"/>
      <c r="AC751" s="40" t="e">
        <f t="shared" si="287"/>
        <v>#DIV/0!</v>
      </c>
      <c r="AD751" s="40" t="e">
        <f t="shared" si="288"/>
        <v>#DIV/0!</v>
      </c>
    </row>
    <row r="752" spans="1:30" x14ac:dyDescent="0.25">
      <c r="A752" s="403"/>
      <c r="B752" s="287"/>
      <c r="C752" s="22"/>
      <c r="D752" s="147"/>
      <c r="E752" s="22"/>
      <c r="F752" s="147">
        <f t="shared" si="268"/>
        <v>12400</v>
      </c>
      <c r="G752" s="288">
        <f t="shared" si="269"/>
        <v>9.2869331774193995</v>
      </c>
      <c r="H752" s="15">
        <f t="shared" si="270"/>
        <v>115157.97140000056</v>
      </c>
      <c r="I752" s="22">
        <f t="shared" si="271"/>
        <v>-115157.97140000056</v>
      </c>
      <c r="J752" s="289">
        <f t="shared" si="272"/>
        <v>-1</v>
      </c>
      <c r="K752" s="22">
        <f t="shared" si="273"/>
        <v>0</v>
      </c>
      <c r="L752" s="22">
        <f t="shared" si="274"/>
        <v>-5</v>
      </c>
      <c r="M752" s="22">
        <f t="shared" si="275"/>
        <v>5</v>
      </c>
      <c r="N752" s="22">
        <f t="shared" si="276"/>
        <v>0</v>
      </c>
      <c r="O752" s="22"/>
      <c r="P752" s="288">
        <f t="shared" si="277"/>
        <v>-9.2869331774193995</v>
      </c>
      <c r="Q752" s="22">
        <f t="shared" si="278"/>
        <v>-5</v>
      </c>
      <c r="R752" s="290"/>
      <c r="S752" s="290">
        <f t="shared" si="279"/>
        <v>-9894.8320000000731</v>
      </c>
      <c r="T752" s="290" t="e">
        <f t="shared" si="280"/>
        <v>#DIV/0!</v>
      </c>
      <c r="U752" s="290" t="e">
        <f t="shared" si="281"/>
        <v>#DIV/0!</v>
      </c>
      <c r="V752" s="22">
        <f t="shared" si="282"/>
        <v>105263.13940000049</v>
      </c>
      <c r="W752" s="288" t="e">
        <f t="shared" si="283"/>
        <v>#DIV/0!</v>
      </c>
      <c r="X752" s="32" t="e">
        <f t="shared" si="284"/>
        <v>#DIV/0!</v>
      </c>
      <c r="Y752" s="32" t="e">
        <f t="shared" si="285"/>
        <v>#DIV/0!</v>
      </c>
      <c r="Z752" s="38" t="e">
        <f t="shared" si="286"/>
        <v>#DIV/0!</v>
      </c>
      <c r="AA752" s="31">
        <f>SUM(L$2:L752)-SUM(AB$2:AB752)</f>
        <v>-115157.97140000056</v>
      </c>
      <c r="AB752" s="44"/>
      <c r="AC752" s="40" t="e">
        <f t="shared" si="287"/>
        <v>#DIV/0!</v>
      </c>
      <c r="AD752" s="40" t="e">
        <f t="shared" si="288"/>
        <v>#DIV/0!</v>
      </c>
    </row>
    <row r="753" spans="1:30" x14ac:dyDescent="0.25">
      <c r="A753" s="403"/>
      <c r="B753" s="287"/>
      <c r="C753" s="22"/>
      <c r="D753" s="147"/>
      <c r="E753" s="22"/>
      <c r="F753" s="147">
        <f t="shared" si="268"/>
        <v>12400</v>
      </c>
      <c r="G753" s="288">
        <f t="shared" si="269"/>
        <v>9.2873364032258525</v>
      </c>
      <c r="H753" s="15">
        <f t="shared" si="270"/>
        <v>115162.97140000056</v>
      </c>
      <c r="I753" s="22">
        <f t="shared" si="271"/>
        <v>-115162.97140000056</v>
      </c>
      <c r="J753" s="289">
        <f t="shared" si="272"/>
        <v>-1</v>
      </c>
      <c r="K753" s="22">
        <f t="shared" si="273"/>
        <v>0</v>
      </c>
      <c r="L753" s="22">
        <f t="shared" si="274"/>
        <v>-5</v>
      </c>
      <c r="M753" s="22">
        <f t="shared" si="275"/>
        <v>5</v>
      </c>
      <c r="N753" s="22">
        <f t="shared" si="276"/>
        <v>0</v>
      </c>
      <c r="O753" s="22"/>
      <c r="P753" s="288">
        <f t="shared" si="277"/>
        <v>-9.2873364032258525</v>
      </c>
      <c r="Q753" s="22">
        <f t="shared" si="278"/>
        <v>-5</v>
      </c>
      <c r="R753" s="290"/>
      <c r="S753" s="290">
        <f t="shared" si="279"/>
        <v>-9899.8320000000731</v>
      </c>
      <c r="T753" s="290" t="e">
        <f t="shared" si="280"/>
        <v>#DIV/0!</v>
      </c>
      <c r="U753" s="290" t="e">
        <f t="shared" si="281"/>
        <v>#DIV/0!</v>
      </c>
      <c r="V753" s="22">
        <f t="shared" si="282"/>
        <v>105263.13940000049</v>
      </c>
      <c r="W753" s="288" t="e">
        <f t="shared" si="283"/>
        <v>#DIV/0!</v>
      </c>
      <c r="X753" s="32" t="e">
        <f t="shared" si="284"/>
        <v>#DIV/0!</v>
      </c>
      <c r="Y753" s="32" t="e">
        <f t="shared" si="285"/>
        <v>#DIV/0!</v>
      </c>
      <c r="Z753" s="38" t="e">
        <f t="shared" si="286"/>
        <v>#DIV/0!</v>
      </c>
      <c r="AA753" s="31">
        <f>SUM(L$2:L753)-SUM(AB$2:AB753)</f>
        <v>-115162.97140000056</v>
      </c>
      <c r="AB753" s="44"/>
      <c r="AC753" s="40" t="e">
        <f t="shared" si="287"/>
        <v>#DIV/0!</v>
      </c>
      <c r="AD753" s="40" t="e">
        <f t="shared" si="288"/>
        <v>#DIV/0!</v>
      </c>
    </row>
    <row r="754" spans="1:30" x14ac:dyDescent="0.25">
      <c r="A754" s="403"/>
      <c r="B754" s="287"/>
      <c r="C754" s="22"/>
      <c r="D754" s="147"/>
      <c r="E754" s="22"/>
      <c r="F754" s="147">
        <f t="shared" si="268"/>
        <v>12400</v>
      </c>
      <c r="G754" s="288">
        <f t="shared" si="269"/>
        <v>9.2877396290323038</v>
      </c>
      <c r="H754" s="15">
        <f t="shared" si="270"/>
        <v>115167.97140000056</v>
      </c>
      <c r="I754" s="22">
        <f t="shared" si="271"/>
        <v>-115167.97140000056</v>
      </c>
      <c r="J754" s="289">
        <f t="shared" si="272"/>
        <v>-1</v>
      </c>
      <c r="K754" s="22">
        <f t="shared" si="273"/>
        <v>0</v>
      </c>
      <c r="L754" s="22">
        <f t="shared" si="274"/>
        <v>-5</v>
      </c>
      <c r="M754" s="22">
        <f t="shared" si="275"/>
        <v>5</v>
      </c>
      <c r="N754" s="22">
        <f t="shared" si="276"/>
        <v>0</v>
      </c>
      <c r="O754" s="22"/>
      <c r="P754" s="288">
        <f t="shared" si="277"/>
        <v>-9.2877396290323038</v>
      </c>
      <c r="Q754" s="22">
        <f t="shared" si="278"/>
        <v>-5</v>
      </c>
      <c r="R754" s="290"/>
      <c r="S754" s="290">
        <f t="shared" si="279"/>
        <v>-9904.8320000000731</v>
      </c>
      <c r="T754" s="290" t="e">
        <f t="shared" si="280"/>
        <v>#DIV/0!</v>
      </c>
      <c r="U754" s="290" t="e">
        <f t="shared" si="281"/>
        <v>#DIV/0!</v>
      </c>
      <c r="V754" s="22">
        <f t="shared" si="282"/>
        <v>105263.13940000049</v>
      </c>
      <c r="W754" s="288" t="e">
        <f t="shared" si="283"/>
        <v>#DIV/0!</v>
      </c>
      <c r="X754" s="32" t="e">
        <f t="shared" si="284"/>
        <v>#DIV/0!</v>
      </c>
      <c r="Y754" s="32" t="e">
        <f t="shared" si="285"/>
        <v>#DIV/0!</v>
      </c>
      <c r="Z754" s="38" t="e">
        <f t="shared" si="286"/>
        <v>#DIV/0!</v>
      </c>
      <c r="AA754" s="31">
        <f>SUM(L$2:L754)-SUM(AB$2:AB754)</f>
        <v>-115167.97140000056</v>
      </c>
      <c r="AB754" s="44"/>
      <c r="AC754" s="40" t="e">
        <f t="shared" si="287"/>
        <v>#DIV/0!</v>
      </c>
      <c r="AD754" s="40" t="e">
        <f t="shared" si="288"/>
        <v>#DIV/0!</v>
      </c>
    </row>
    <row r="755" spans="1:30" x14ac:dyDescent="0.25">
      <c r="A755" s="403"/>
      <c r="B755" s="287"/>
      <c r="C755" s="22"/>
      <c r="D755" s="147"/>
      <c r="E755" s="22"/>
      <c r="F755" s="147">
        <f t="shared" si="268"/>
        <v>12400</v>
      </c>
      <c r="G755" s="288">
        <f t="shared" si="269"/>
        <v>9.288142854838755</v>
      </c>
      <c r="H755" s="15">
        <f t="shared" si="270"/>
        <v>115172.97140000056</v>
      </c>
      <c r="I755" s="22">
        <f t="shared" si="271"/>
        <v>-115172.97140000056</v>
      </c>
      <c r="J755" s="289">
        <f t="shared" si="272"/>
        <v>-1</v>
      </c>
      <c r="K755" s="22">
        <f t="shared" si="273"/>
        <v>0</v>
      </c>
      <c r="L755" s="22">
        <f t="shared" si="274"/>
        <v>-5</v>
      </c>
      <c r="M755" s="22">
        <f t="shared" si="275"/>
        <v>5</v>
      </c>
      <c r="N755" s="22">
        <f t="shared" si="276"/>
        <v>0</v>
      </c>
      <c r="O755" s="22"/>
      <c r="P755" s="288">
        <f t="shared" si="277"/>
        <v>-9.288142854838755</v>
      </c>
      <c r="Q755" s="22">
        <f t="shared" si="278"/>
        <v>-5</v>
      </c>
      <c r="R755" s="290"/>
      <c r="S755" s="290">
        <f t="shared" si="279"/>
        <v>-9909.8320000000731</v>
      </c>
      <c r="T755" s="290" t="e">
        <f t="shared" si="280"/>
        <v>#DIV/0!</v>
      </c>
      <c r="U755" s="290" t="e">
        <f t="shared" si="281"/>
        <v>#DIV/0!</v>
      </c>
      <c r="V755" s="22">
        <f t="shared" si="282"/>
        <v>105263.13940000049</v>
      </c>
      <c r="W755" s="288" t="e">
        <f t="shared" si="283"/>
        <v>#DIV/0!</v>
      </c>
      <c r="X755" s="32" t="e">
        <f t="shared" si="284"/>
        <v>#DIV/0!</v>
      </c>
      <c r="Y755" s="32" t="e">
        <f t="shared" si="285"/>
        <v>#DIV/0!</v>
      </c>
      <c r="Z755" s="38" t="e">
        <f t="shared" si="286"/>
        <v>#DIV/0!</v>
      </c>
      <c r="AA755" s="31">
        <f>SUM(L$2:L755)-SUM(AB$2:AB755)</f>
        <v>-115172.97140000056</v>
      </c>
      <c r="AB755" s="44"/>
      <c r="AC755" s="40" t="e">
        <f t="shared" si="287"/>
        <v>#DIV/0!</v>
      </c>
      <c r="AD755" s="40" t="e">
        <f t="shared" si="288"/>
        <v>#DIV/0!</v>
      </c>
    </row>
    <row r="756" spans="1:30" x14ac:dyDescent="0.25">
      <c r="A756" s="403"/>
      <c r="B756" s="287"/>
      <c r="C756" s="22"/>
      <c r="D756" s="147"/>
      <c r="E756" s="22"/>
      <c r="F756" s="147">
        <f t="shared" si="268"/>
        <v>12400</v>
      </c>
      <c r="G756" s="288">
        <f t="shared" si="269"/>
        <v>9.2885460806452063</v>
      </c>
      <c r="H756" s="15">
        <f t="shared" si="270"/>
        <v>115177.97140000056</v>
      </c>
      <c r="I756" s="22">
        <f t="shared" si="271"/>
        <v>-115177.97140000056</v>
      </c>
      <c r="J756" s="289">
        <f t="shared" si="272"/>
        <v>-1</v>
      </c>
      <c r="K756" s="22">
        <f t="shared" si="273"/>
        <v>0</v>
      </c>
      <c r="L756" s="22">
        <f t="shared" si="274"/>
        <v>-5</v>
      </c>
      <c r="M756" s="22">
        <f t="shared" si="275"/>
        <v>5</v>
      </c>
      <c r="N756" s="22">
        <f t="shared" si="276"/>
        <v>0</v>
      </c>
      <c r="O756" s="22"/>
      <c r="P756" s="288">
        <f t="shared" si="277"/>
        <v>-9.2885460806452063</v>
      </c>
      <c r="Q756" s="22">
        <f t="shared" si="278"/>
        <v>-5</v>
      </c>
      <c r="R756" s="290"/>
      <c r="S756" s="290">
        <f t="shared" si="279"/>
        <v>-9914.8320000000731</v>
      </c>
      <c r="T756" s="290" t="e">
        <f t="shared" si="280"/>
        <v>#DIV/0!</v>
      </c>
      <c r="U756" s="290" t="e">
        <f t="shared" si="281"/>
        <v>#DIV/0!</v>
      </c>
      <c r="V756" s="22">
        <f t="shared" si="282"/>
        <v>105263.13940000049</v>
      </c>
      <c r="W756" s="288" t="e">
        <f t="shared" si="283"/>
        <v>#DIV/0!</v>
      </c>
      <c r="X756" s="32" t="e">
        <f t="shared" si="284"/>
        <v>#DIV/0!</v>
      </c>
      <c r="Y756" s="32" t="e">
        <f t="shared" si="285"/>
        <v>#DIV/0!</v>
      </c>
      <c r="Z756" s="38" t="e">
        <f t="shared" si="286"/>
        <v>#DIV/0!</v>
      </c>
      <c r="AA756" s="31">
        <f>SUM(L$2:L756)-SUM(AB$2:AB756)</f>
        <v>-115177.97140000056</v>
      </c>
      <c r="AB756" s="44"/>
      <c r="AC756" s="40" t="e">
        <f t="shared" si="287"/>
        <v>#DIV/0!</v>
      </c>
      <c r="AD756" s="40" t="e">
        <f t="shared" si="288"/>
        <v>#DIV/0!</v>
      </c>
    </row>
    <row r="757" spans="1:30" x14ac:dyDescent="0.25">
      <c r="A757" s="403"/>
      <c r="B757" s="287"/>
      <c r="C757" s="22"/>
      <c r="D757" s="147"/>
      <c r="E757" s="22"/>
      <c r="F757" s="147">
        <f t="shared" si="268"/>
        <v>12400</v>
      </c>
      <c r="G757" s="288">
        <f t="shared" si="269"/>
        <v>9.2889493064516575</v>
      </c>
      <c r="H757" s="15">
        <f t="shared" si="270"/>
        <v>115182.97140000056</v>
      </c>
      <c r="I757" s="22">
        <f t="shared" si="271"/>
        <v>-115182.97140000056</v>
      </c>
      <c r="J757" s="289">
        <f t="shared" si="272"/>
        <v>-1</v>
      </c>
      <c r="K757" s="22">
        <f t="shared" si="273"/>
        <v>0</v>
      </c>
      <c r="L757" s="22">
        <f t="shared" si="274"/>
        <v>-5</v>
      </c>
      <c r="M757" s="22">
        <f t="shared" si="275"/>
        <v>5</v>
      </c>
      <c r="N757" s="22">
        <f t="shared" si="276"/>
        <v>0</v>
      </c>
      <c r="O757" s="22"/>
      <c r="P757" s="288">
        <f t="shared" si="277"/>
        <v>-9.2889493064516575</v>
      </c>
      <c r="Q757" s="22">
        <f t="shared" si="278"/>
        <v>-5</v>
      </c>
      <c r="R757" s="290"/>
      <c r="S757" s="290">
        <f t="shared" si="279"/>
        <v>-9919.8320000000731</v>
      </c>
      <c r="T757" s="290" t="e">
        <f t="shared" si="280"/>
        <v>#DIV/0!</v>
      </c>
      <c r="U757" s="290" t="e">
        <f t="shared" si="281"/>
        <v>#DIV/0!</v>
      </c>
      <c r="V757" s="22">
        <f t="shared" si="282"/>
        <v>105263.13940000049</v>
      </c>
      <c r="W757" s="288" t="e">
        <f t="shared" si="283"/>
        <v>#DIV/0!</v>
      </c>
      <c r="X757" s="32" t="e">
        <f t="shared" si="284"/>
        <v>#DIV/0!</v>
      </c>
      <c r="Y757" s="32" t="e">
        <f t="shared" si="285"/>
        <v>#DIV/0!</v>
      </c>
      <c r="Z757" s="38" t="e">
        <f t="shared" si="286"/>
        <v>#DIV/0!</v>
      </c>
      <c r="AA757" s="31">
        <f>SUM(L$2:L757)-SUM(AB$2:AB757)</f>
        <v>-115182.97140000056</v>
      </c>
      <c r="AB757" s="44"/>
      <c r="AC757" s="40" t="e">
        <f t="shared" si="287"/>
        <v>#DIV/0!</v>
      </c>
      <c r="AD757" s="40" t="e">
        <f t="shared" si="288"/>
        <v>#DIV/0!</v>
      </c>
    </row>
    <row r="758" spans="1:30" x14ac:dyDescent="0.25">
      <c r="A758" s="403"/>
      <c r="B758" s="287"/>
      <c r="C758" s="22"/>
      <c r="D758" s="147"/>
      <c r="E758" s="22"/>
      <c r="F758" s="147">
        <f t="shared" si="268"/>
        <v>12400</v>
      </c>
      <c r="G758" s="288">
        <f t="shared" si="269"/>
        <v>9.2893525322581105</v>
      </c>
      <c r="H758" s="15">
        <f t="shared" si="270"/>
        <v>115187.97140000056</v>
      </c>
      <c r="I758" s="22">
        <f t="shared" si="271"/>
        <v>-115187.97140000056</v>
      </c>
      <c r="J758" s="289">
        <f t="shared" si="272"/>
        <v>-1</v>
      </c>
      <c r="K758" s="22">
        <f t="shared" si="273"/>
        <v>0</v>
      </c>
      <c r="L758" s="22">
        <f t="shared" si="274"/>
        <v>-5</v>
      </c>
      <c r="M758" s="22">
        <f t="shared" si="275"/>
        <v>5</v>
      </c>
      <c r="N758" s="22">
        <f t="shared" si="276"/>
        <v>0</v>
      </c>
      <c r="O758" s="22"/>
      <c r="P758" s="288">
        <f t="shared" si="277"/>
        <v>-9.2893525322581105</v>
      </c>
      <c r="Q758" s="22">
        <f t="shared" si="278"/>
        <v>-5</v>
      </c>
      <c r="R758" s="290"/>
      <c r="S758" s="290">
        <f t="shared" si="279"/>
        <v>-9924.8320000000731</v>
      </c>
      <c r="T758" s="290" t="e">
        <f t="shared" si="280"/>
        <v>#DIV/0!</v>
      </c>
      <c r="U758" s="290" t="e">
        <f t="shared" si="281"/>
        <v>#DIV/0!</v>
      </c>
      <c r="V758" s="22">
        <f t="shared" si="282"/>
        <v>105263.13940000049</v>
      </c>
      <c r="W758" s="288" t="e">
        <f t="shared" si="283"/>
        <v>#DIV/0!</v>
      </c>
      <c r="X758" s="32" t="e">
        <f t="shared" si="284"/>
        <v>#DIV/0!</v>
      </c>
      <c r="Y758" s="32" t="e">
        <f t="shared" si="285"/>
        <v>#DIV/0!</v>
      </c>
      <c r="Z758" s="38" t="e">
        <f t="shared" si="286"/>
        <v>#DIV/0!</v>
      </c>
      <c r="AA758" s="31">
        <f>SUM(L$2:L758)-SUM(AB$2:AB758)</f>
        <v>-115187.97140000056</v>
      </c>
      <c r="AB758" s="44"/>
      <c r="AC758" s="40" t="e">
        <f t="shared" si="287"/>
        <v>#DIV/0!</v>
      </c>
      <c r="AD758" s="40" t="e">
        <f t="shared" si="288"/>
        <v>#DIV/0!</v>
      </c>
    </row>
    <row r="759" spans="1:30" x14ac:dyDescent="0.25">
      <c r="A759" s="403"/>
      <c r="B759" s="287"/>
      <c r="C759" s="22"/>
      <c r="D759" s="147"/>
      <c r="E759" s="22"/>
      <c r="F759" s="147">
        <f t="shared" si="268"/>
        <v>12400</v>
      </c>
      <c r="G759" s="288">
        <f t="shared" si="269"/>
        <v>9.2897557580645618</v>
      </c>
      <c r="H759" s="15">
        <f t="shared" si="270"/>
        <v>115192.97140000056</v>
      </c>
      <c r="I759" s="22">
        <f t="shared" si="271"/>
        <v>-115192.97140000056</v>
      </c>
      <c r="J759" s="289">
        <f t="shared" si="272"/>
        <v>-1</v>
      </c>
      <c r="K759" s="22">
        <f t="shared" si="273"/>
        <v>0</v>
      </c>
      <c r="L759" s="22">
        <f t="shared" si="274"/>
        <v>-5</v>
      </c>
      <c r="M759" s="22">
        <f t="shared" si="275"/>
        <v>5</v>
      </c>
      <c r="N759" s="22">
        <f t="shared" si="276"/>
        <v>0</v>
      </c>
      <c r="O759" s="22"/>
      <c r="P759" s="288">
        <f t="shared" si="277"/>
        <v>-9.2897557580645618</v>
      </c>
      <c r="Q759" s="22">
        <f t="shared" si="278"/>
        <v>-5</v>
      </c>
      <c r="R759" s="290"/>
      <c r="S759" s="290">
        <f t="shared" si="279"/>
        <v>-9929.8320000000731</v>
      </c>
      <c r="T759" s="290" t="e">
        <f t="shared" si="280"/>
        <v>#DIV/0!</v>
      </c>
      <c r="U759" s="290" t="e">
        <f t="shared" si="281"/>
        <v>#DIV/0!</v>
      </c>
      <c r="V759" s="22">
        <f t="shared" si="282"/>
        <v>105263.13940000049</v>
      </c>
      <c r="W759" s="288" t="e">
        <f t="shared" si="283"/>
        <v>#DIV/0!</v>
      </c>
      <c r="X759" s="32" t="e">
        <f t="shared" si="284"/>
        <v>#DIV/0!</v>
      </c>
      <c r="Y759" s="32" t="e">
        <f t="shared" si="285"/>
        <v>#DIV/0!</v>
      </c>
      <c r="Z759" s="38" t="e">
        <f t="shared" si="286"/>
        <v>#DIV/0!</v>
      </c>
      <c r="AA759" s="31">
        <f>SUM(L$2:L759)-SUM(AB$2:AB759)</f>
        <v>-115192.97140000056</v>
      </c>
      <c r="AB759" s="44"/>
      <c r="AC759" s="40" t="e">
        <f t="shared" si="287"/>
        <v>#DIV/0!</v>
      </c>
      <c r="AD759" s="40" t="e">
        <f t="shared" si="288"/>
        <v>#DIV/0!</v>
      </c>
    </row>
    <row r="760" spans="1:30" x14ac:dyDescent="0.25">
      <c r="A760" s="403"/>
      <c r="B760" s="287"/>
      <c r="C760" s="22"/>
      <c r="D760" s="147"/>
      <c r="E760" s="22"/>
      <c r="F760" s="147">
        <f t="shared" si="268"/>
        <v>12400</v>
      </c>
      <c r="G760" s="288">
        <f t="shared" si="269"/>
        <v>9.290158983871013</v>
      </c>
      <c r="H760" s="15">
        <f t="shared" si="270"/>
        <v>115197.97140000056</v>
      </c>
      <c r="I760" s="22">
        <f t="shared" si="271"/>
        <v>-115197.97140000056</v>
      </c>
      <c r="J760" s="289">
        <f t="shared" si="272"/>
        <v>-1</v>
      </c>
      <c r="K760" s="22">
        <f t="shared" si="273"/>
        <v>0</v>
      </c>
      <c r="L760" s="22">
        <f t="shared" si="274"/>
        <v>-5</v>
      </c>
      <c r="M760" s="22">
        <f t="shared" si="275"/>
        <v>5</v>
      </c>
      <c r="N760" s="22">
        <f t="shared" si="276"/>
        <v>0</v>
      </c>
      <c r="O760" s="22"/>
      <c r="P760" s="288">
        <f t="shared" si="277"/>
        <v>-9.290158983871013</v>
      </c>
      <c r="Q760" s="22">
        <f t="shared" si="278"/>
        <v>-5</v>
      </c>
      <c r="R760" s="290"/>
      <c r="S760" s="290">
        <f t="shared" si="279"/>
        <v>-9934.8320000000731</v>
      </c>
      <c r="T760" s="290" t="e">
        <f t="shared" si="280"/>
        <v>#DIV/0!</v>
      </c>
      <c r="U760" s="290" t="e">
        <f t="shared" si="281"/>
        <v>#DIV/0!</v>
      </c>
      <c r="V760" s="22">
        <f t="shared" si="282"/>
        <v>105263.13940000049</v>
      </c>
      <c r="W760" s="288" t="e">
        <f t="shared" si="283"/>
        <v>#DIV/0!</v>
      </c>
      <c r="X760" s="32" t="e">
        <f t="shared" si="284"/>
        <v>#DIV/0!</v>
      </c>
      <c r="Y760" s="32" t="e">
        <f t="shared" si="285"/>
        <v>#DIV/0!</v>
      </c>
      <c r="Z760" s="38" t="e">
        <f t="shared" si="286"/>
        <v>#DIV/0!</v>
      </c>
      <c r="AA760" s="31">
        <f>SUM(L$2:L760)-SUM(AB$2:AB760)</f>
        <v>-115197.97140000056</v>
      </c>
      <c r="AB760" s="44"/>
      <c r="AC760" s="40" t="e">
        <f t="shared" si="287"/>
        <v>#DIV/0!</v>
      </c>
      <c r="AD760" s="40" t="e">
        <f t="shared" si="288"/>
        <v>#DIV/0!</v>
      </c>
    </row>
    <row r="761" spans="1:30" x14ac:dyDescent="0.25">
      <c r="A761" s="403"/>
      <c r="B761" s="287"/>
      <c r="C761" s="22"/>
      <c r="D761" s="147"/>
      <c r="E761" s="22"/>
      <c r="F761" s="147">
        <f t="shared" si="268"/>
        <v>12400</v>
      </c>
      <c r="G761" s="288">
        <f t="shared" si="269"/>
        <v>9.2905622096774643</v>
      </c>
      <c r="H761" s="15">
        <f t="shared" si="270"/>
        <v>115202.97140000056</v>
      </c>
      <c r="I761" s="22">
        <f t="shared" si="271"/>
        <v>-115202.97140000056</v>
      </c>
      <c r="J761" s="289">
        <f t="shared" si="272"/>
        <v>-1</v>
      </c>
      <c r="K761" s="22">
        <f t="shared" si="273"/>
        <v>0</v>
      </c>
      <c r="L761" s="22">
        <f t="shared" si="274"/>
        <v>-5</v>
      </c>
      <c r="M761" s="22">
        <f t="shared" si="275"/>
        <v>5</v>
      </c>
      <c r="N761" s="22">
        <f t="shared" si="276"/>
        <v>0</v>
      </c>
      <c r="O761" s="22"/>
      <c r="P761" s="288">
        <f t="shared" si="277"/>
        <v>-9.2905622096774643</v>
      </c>
      <c r="Q761" s="22">
        <f t="shared" si="278"/>
        <v>-5</v>
      </c>
      <c r="R761" s="290"/>
      <c r="S761" s="290">
        <f t="shared" si="279"/>
        <v>-9939.8320000000731</v>
      </c>
      <c r="T761" s="290" t="e">
        <f t="shared" si="280"/>
        <v>#DIV/0!</v>
      </c>
      <c r="U761" s="290" t="e">
        <f t="shared" si="281"/>
        <v>#DIV/0!</v>
      </c>
      <c r="V761" s="22">
        <f t="shared" si="282"/>
        <v>105263.13940000049</v>
      </c>
      <c r="W761" s="288" t="e">
        <f t="shared" si="283"/>
        <v>#DIV/0!</v>
      </c>
      <c r="X761" s="32" t="e">
        <f t="shared" si="284"/>
        <v>#DIV/0!</v>
      </c>
      <c r="Y761" s="32" t="e">
        <f t="shared" si="285"/>
        <v>#DIV/0!</v>
      </c>
      <c r="Z761" s="38" t="e">
        <f t="shared" si="286"/>
        <v>#DIV/0!</v>
      </c>
      <c r="AA761" s="31">
        <f>SUM(L$2:L761)-SUM(AB$2:AB761)</f>
        <v>-115202.97140000056</v>
      </c>
      <c r="AB761" s="44"/>
      <c r="AC761" s="40" t="e">
        <f t="shared" si="287"/>
        <v>#DIV/0!</v>
      </c>
      <c r="AD761" s="40" t="e">
        <f t="shared" si="288"/>
        <v>#DIV/0!</v>
      </c>
    </row>
    <row r="762" spans="1:30" x14ac:dyDescent="0.25">
      <c r="A762" s="403"/>
      <c r="B762" s="287"/>
      <c r="C762" s="22"/>
      <c r="D762" s="147"/>
      <c r="E762" s="22"/>
      <c r="F762" s="147">
        <f t="shared" si="268"/>
        <v>12400</v>
      </c>
      <c r="G762" s="288">
        <f t="shared" si="269"/>
        <v>9.2909654354839155</v>
      </c>
      <c r="H762" s="15">
        <f t="shared" si="270"/>
        <v>115207.97140000056</v>
      </c>
      <c r="I762" s="22">
        <f t="shared" si="271"/>
        <v>-115207.97140000056</v>
      </c>
      <c r="J762" s="289">
        <f t="shared" si="272"/>
        <v>-1</v>
      </c>
      <c r="K762" s="22">
        <f t="shared" si="273"/>
        <v>0</v>
      </c>
      <c r="L762" s="22">
        <f t="shared" si="274"/>
        <v>-5</v>
      </c>
      <c r="M762" s="22">
        <f t="shared" si="275"/>
        <v>5</v>
      </c>
      <c r="N762" s="22">
        <f t="shared" si="276"/>
        <v>0</v>
      </c>
      <c r="O762" s="22"/>
      <c r="P762" s="288">
        <f t="shared" si="277"/>
        <v>-9.2909654354839155</v>
      </c>
      <c r="Q762" s="22">
        <f t="shared" si="278"/>
        <v>-5</v>
      </c>
      <c r="R762" s="290"/>
      <c r="S762" s="290">
        <f t="shared" si="279"/>
        <v>-9944.8320000000731</v>
      </c>
      <c r="T762" s="290" t="e">
        <f t="shared" si="280"/>
        <v>#DIV/0!</v>
      </c>
      <c r="U762" s="290" t="e">
        <f t="shared" si="281"/>
        <v>#DIV/0!</v>
      </c>
      <c r="V762" s="22">
        <f t="shared" si="282"/>
        <v>105263.13940000049</v>
      </c>
      <c r="W762" s="288" t="e">
        <f t="shared" si="283"/>
        <v>#DIV/0!</v>
      </c>
      <c r="X762" s="32" t="e">
        <f t="shared" si="284"/>
        <v>#DIV/0!</v>
      </c>
      <c r="Y762" s="32" t="e">
        <f t="shared" si="285"/>
        <v>#DIV/0!</v>
      </c>
      <c r="Z762" s="38" t="e">
        <f t="shared" si="286"/>
        <v>#DIV/0!</v>
      </c>
      <c r="AA762" s="31">
        <f>SUM(L$2:L762)-SUM(AB$2:AB762)</f>
        <v>-115207.97140000056</v>
      </c>
      <c r="AB762" s="44"/>
      <c r="AC762" s="40" t="e">
        <f t="shared" si="287"/>
        <v>#DIV/0!</v>
      </c>
      <c r="AD762" s="40" t="e">
        <f t="shared" si="288"/>
        <v>#DIV/0!</v>
      </c>
    </row>
    <row r="763" spans="1:30" x14ac:dyDescent="0.25">
      <c r="A763" s="403"/>
      <c r="B763" s="287"/>
      <c r="C763" s="22"/>
      <c r="D763" s="147"/>
      <c r="E763" s="22"/>
      <c r="F763" s="147">
        <f t="shared" si="268"/>
        <v>12400</v>
      </c>
      <c r="G763" s="288">
        <f t="shared" si="269"/>
        <v>9.2913686612903685</v>
      </c>
      <c r="H763" s="15">
        <f t="shared" si="270"/>
        <v>115212.97140000056</v>
      </c>
      <c r="I763" s="22">
        <f t="shared" si="271"/>
        <v>-115212.97140000056</v>
      </c>
      <c r="J763" s="289">
        <f t="shared" si="272"/>
        <v>-1</v>
      </c>
      <c r="K763" s="22">
        <f t="shared" si="273"/>
        <v>0</v>
      </c>
      <c r="L763" s="22">
        <f t="shared" si="274"/>
        <v>-5</v>
      </c>
      <c r="M763" s="22">
        <f t="shared" si="275"/>
        <v>5</v>
      </c>
      <c r="N763" s="22">
        <f t="shared" si="276"/>
        <v>0</v>
      </c>
      <c r="O763" s="22"/>
      <c r="P763" s="288">
        <f t="shared" si="277"/>
        <v>-9.2913686612903685</v>
      </c>
      <c r="Q763" s="22">
        <f t="shared" si="278"/>
        <v>-5</v>
      </c>
      <c r="R763" s="290"/>
      <c r="S763" s="290">
        <f t="shared" si="279"/>
        <v>-9949.8320000000731</v>
      </c>
      <c r="T763" s="290" t="e">
        <f t="shared" si="280"/>
        <v>#DIV/0!</v>
      </c>
      <c r="U763" s="290" t="e">
        <f t="shared" si="281"/>
        <v>#DIV/0!</v>
      </c>
      <c r="V763" s="22">
        <f t="shared" si="282"/>
        <v>105263.13940000049</v>
      </c>
      <c r="W763" s="288" t="e">
        <f t="shared" si="283"/>
        <v>#DIV/0!</v>
      </c>
      <c r="X763" s="32" t="e">
        <f t="shared" si="284"/>
        <v>#DIV/0!</v>
      </c>
      <c r="Y763" s="32" t="e">
        <f t="shared" si="285"/>
        <v>#DIV/0!</v>
      </c>
      <c r="Z763" s="38" t="e">
        <f t="shared" si="286"/>
        <v>#DIV/0!</v>
      </c>
      <c r="AA763" s="31">
        <f>SUM(L$2:L763)-SUM(AB$2:AB763)</f>
        <v>-115212.97140000056</v>
      </c>
      <c r="AB763" s="44"/>
      <c r="AC763" s="40" t="e">
        <f t="shared" si="287"/>
        <v>#DIV/0!</v>
      </c>
      <c r="AD763" s="40" t="e">
        <f t="shared" si="288"/>
        <v>#DIV/0!</v>
      </c>
    </row>
    <row r="764" spans="1:30" x14ac:dyDescent="0.25">
      <c r="A764" s="403"/>
      <c r="B764" s="287"/>
      <c r="C764" s="22"/>
      <c r="D764" s="147"/>
      <c r="E764" s="22"/>
      <c r="F764" s="147">
        <f t="shared" si="268"/>
        <v>12400</v>
      </c>
      <c r="G764" s="288">
        <f t="shared" si="269"/>
        <v>9.2917718870968198</v>
      </c>
      <c r="H764" s="15">
        <f t="shared" si="270"/>
        <v>115217.97140000056</v>
      </c>
      <c r="I764" s="22">
        <f t="shared" si="271"/>
        <v>-115217.97140000056</v>
      </c>
      <c r="J764" s="289">
        <f t="shared" si="272"/>
        <v>-1</v>
      </c>
      <c r="K764" s="22">
        <f t="shared" si="273"/>
        <v>0</v>
      </c>
      <c r="L764" s="22">
        <f t="shared" si="274"/>
        <v>-5</v>
      </c>
      <c r="M764" s="22">
        <f t="shared" si="275"/>
        <v>5</v>
      </c>
      <c r="N764" s="22">
        <f t="shared" si="276"/>
        <v>0</v>
      </c>
      <c r="O764" s="22"/>
      <c r="P764" s="288">
        <f t="shared" si="277"/>
        <v>-9.2917718870968198</v>
      </c>
      <c r="Q764" s="22">
        <f t="shared" si="278"/>
        <v>-5</v>
      </c>
      <c r="R764" s="290"/>
      <c r="S764" s="290">
        <f t="shared" si="279"/>
        <v>-9954.8320000000731</v>
      </c>
      <c r="T764" s="290" t="e">
        <f t="shared" si="280"/>
        <v>#DIV/0!</v>
      </c>
      <c r="U764" s="290" t="e">
        <f t="shared" si="281"/>
        <v>#DIV/0!</v>
      </c>
      <c r="V764" s="22">
        <f t="shared" si="282"/>
        <v>105263.13940000049</v>
      </c>
      <c r="W764" s="288" t="e">
        <f t="shared" si="283"/>
        <v>#DIV/0!</v>
      </c>
      <c r="X764" s="32" t="e">
        <f t="shared" si="284"/>
        <v>#DIV/0!</v>
      </c>
      <c r="Y764" s="32" t="e">
        <f t="shared" si="285"/>
        <v>#DIV/0!</v>
      </c>
      <c r="Z764" s="38" t="e">
        <f t="shared" si="286"/>
        <v>#DIV/0!</v>
      </c>
      <c r="AA764" s="31">
        <f>SUM(L$2:L764)-SUM(AB$2:AB764)</f>
        <v>-115217.97140000056</v>
      </c>
      <c r="AB764" s="44"/>
      <c r="AC764" s="40" t="e">
        <f t="shared" si="287"/>
        <v>#DIV/0!</v>
      </c>
      <c r="AD764" s="40" t="e">
        <f t="shared" si="288"/>
        <v>#DIV/0!</v>
      </c>
    </row>
    <row r="765" spans="1:30" x14ac:dyDescent="0.25">
      <c r="A765" s="403"/>
      <c r="B765" s="287"/>
      <c r="C765" s="22"/>
      <c r="D765" s="147"/>
      <c r="E765" s="22"/>
      <c r="F765" s="147">
        <f t="shared" si="268"/>
        <v>12400</v>
      </c>
      <c r="G765" s="288">
        <f t="shared" si="269"/>
        <v>9.292175112903271</v>
      </c>
      <c r="H765" s="15">
        <f t="shared" si="270"/>
        <v>115222.97140000056</v>
      </c>
      <c r="I765" s="22">
        <f t="shared" si="271"/>
        <v>-115222.97140000056</v>
      </c>
      <c r="J765" s="289">
        <f t="shared" si="272"/>
        <v>-1</v>
      </c>
      <c r="K765" s="22">
        <f t="shared" si="273"/>
        <v>0</v>
      </c>
      <c r="L765" s="22">
        <f t="shared" si="274"/>
        <v>-5</v>
      </c>
      <c r="M765" s="22">
        <f t="shared" si="275"/>
        <v>5</v>
      </c>
      <c r="N765" s="22">
        <f t="shared" si="276"/>
        <v>0</v>
      </c>
      <c r="O765" s="22"/>
      <c r="P765" s="288">
        <f t="shared" si="277"/>
        <v>-9.292175112903271</v>
      </c>
      <c r="Q765" s="22">
        <f t="shared" si="278"/>
        <v>-5</v>
      </c>
      <c r="R765" s="290"/>
      <c r="S765" s="290">
        <f t="shared" si="279"/>
        <v>-9959.8320000000731</v>
      </c>
      <c r="T765" s="290" t="e">
        <f t="shared" si="280"/>
        <v>#DIV/0!</v>
      </c>
      <c r="U765" s="290" t="e">
        <f t="shared" si="281"/>
        <v>#DIV/0!</v>
      </c>
      <c r="V765" s="22">
        <f t="shared" si="282"/>
        <v>105263.13940000049</v>
      </c>
      <c r="W765" s="288" t="e">
        <f t="shared" si="283"/>
        <v>#DIV/0!</v>
      </c>
      <c r="X765" s="32" t="e">
        <f t="shared" si="284"/>
        <v>#DIV/0!</v>
      </c>
      <c r="Y765" s="32" t="e">
        <f t="shared" si="285"/>
        <v>#DIV/0!</v>
      </c>
      <c r="Z765" s="38" t="e">
        <f t="shared" si="286"/>
        <v>#DIV/0!</v>
      </c>
      <c r="AA765" s="31">
        <f>SUM(L$2:L765)-SUM(AB$2:AB765)</f>
        <v>-115222.97140000056</v>
      </c>
      <c r="AB765" s="44"/>
      <c r="AC765" s="40" t="e">
        <f t="shared" si="287"/>
        <v>#DIV/0!</v>
      </c>
      <c r="AD765" s="40" t="e">
        <f t="shared" si="288"/>
        <v>#DIV/0!</v>
      </c>
    </row>
    <row r="766" spans="1:30" x14ac:dyDescent="0.25">
      <c r="A766" s="403"/>
      <c r="B766" s="287"/>
      <c r="C766" s="22"/>
      <c r="D766" s="147"/>
      <c r="E766" s="22"/>
      <c r="F766" s="147">
        <f t="shared" si="268"/>
        <v>12400</v>
      </c>
      <c r="G766" s="288">
        <f t="shared" si="269"/>
        <v>9.2925783387097223</v>
      </c>
      <c r="H766" s="15">
        <f t="shared" si="270"/>
        <v>115227.97140000056</v>
      </c>
      <c r="I766" s="22">
        <f t="shared" si="271"/>
        <v>-115227.97140000056</v>
      </c>
      <c r="J766" s="289">
        <f t="shared" si="272"/>
        <v>-1</v>
      </c>
      <c r="K766" s="22">
        <f t="shared" si="273"/>
        <v>0</v>
      </c>
      <c r="L766" s="22">
        <f t="shared" si="274"/>
        <v>-5</v>
      </c>
      <c r="M766" s="22">
        <f t="shared" si="275"/>
        <v>5</v>
      </c>
      <c r="N766" s="22">
        <f t="shared" si="276"/>
        <v>0</v>
      </c>
      <c r="O766" s="22"/>
      <c r="P766" s="288">
        <f t="shared" si="277"/>
        <v>-9.2925783387097223</v>
      </c>
      <c r="Q766" s="22">
        <f t="shared" si="278"/>
        <v>-5</v>
      </c>
      <c r="R766" s="290"/>
      <c r="S766" s="290">
        <f t="shared" si="279"/>
        <v>-9964.8320000000731</v>
      </c>
      <c r="T766" s="290" t="e">
        <f t="shared" si="280"/>
        <v>#DIV/0!</v>
      </c>
      <c r="U766" s="290" t="e">
        <f t="shared" si="281"/>
        <v>#DIV/0!</v>
      </c>
      <c r="V766" s="22">
        <f t="shared" si="282"/>
        <v>105263.13940000049</v>
      </c>
      <c r="W766" s="288" t="e">
        <f t="shared" si="283"/>
        <v>#DIV/0!</v>
      </c>
      <c r="X766" s="32" t="e">
        <f t="shared" si="284"/>
        <v>#DIV/0!</v>
      </c>
      <c r="Y766" s="32" t="e">
        <f t="shared" si="285"/>
        <v>#DIV/0!</v>
      </c>
      <c r="Z766" s="38" t="e">
        <f t="shared" si="286"/>
        <v>#DIV/0!</v>
      </c>
      <c r="AA766" s="31">
        <f>SUM(L$2:L766)-SUM(AB$2:AB766)</f>
        <v>-115227.97140000056</v>
      </c>
      <c r="AB766" s="44"/>
      <c r="AC766" s="40" t="e">
        <f t="shared" si="287"/>
        <v>#DIV/0!</v>
      </c>
      <c r="AD766" s="40" t="e">
        <f t="shared" si="288"/>
        <v>#DIV/0!</v>
      </c>
    </row>
    <row r="767" spans="1:30" x14ac:dyDescent="0.25">
      <c r="A767" s="403"/>
      <c r="B767" s="287"/>
      <c r="C767" s="22"/>
      <c r="D767" s="147"/>
      <c r="E767" s="22"/>
      <c r="F767" s="147">
        <f t="shared" si="268"/>
        <v>12400</v>
      </c>
      <c r="G767" s="288">
        <f t="shared" si="269"/>
        <v>9.2929815645161735</v>
      </c>
      <c r="H767" s="15">
        <f t="shared" si="270"/>
        <v>115232.97140000056</v>
      </c>
      <c r="I767" s="22">
        <f t="shared" si="271"/>
        <v>-115232.97140000056</v>
      </c>
      <c r="J767" s="289">
        <f t="shared" si="272"/>
        <v>-1</v>
      </c>
      <c r="K767" s="22">
        <f t="shared" si="273"/>
        <v>0</v>
      </c>
      <c r="L767" s="22">
        <f t="shared" si="274"/>
        <v>-5</v>
      </c>
      <c r="M767" s="22">
        <f t="shared" si="275"/>
        <v>5</v>
      </c>
      <c r="N767" s="22">
        <f t="shared" si="276"/>
        <v>0</v>
      </c>
      <c r="O767" s="22"/>
      <c r="P767" s="288">
        <f t="shared" si="277"/>
        <v>-9.2929815645161735</v>
      </c>
      <c r="Q767" s="22">
        <f t="shared" si="278"/>
        <v>-5</v>
      </c>
      <c r="R767" s="290"/>
      <c r="S767" s="290">
        <f t="shared" si="279"/>
        <v>-9969.8320000000731</v>
      </c>
      <c r="T767" s="290" t="e">
        <f t="shared" si="280"/>
        <v>#DIV/0!</v>
      </c>
      <c r="U767" s="290" t="e">
        <f t="shared" si="281"/>
        <v>#DIV/0!</v>
      </c>
      <c r="V767" s="22">
        <f t="shared" si="282"/>
        <v>105263.13940000049</v>
      </c>
      <c r="W767" s="288" t="e">
        <f t="shared" si="283"/>
        <v>#DIV/0!</v>
      </c>
      <c r="X767" s="32" t="e">
        <f t="shared" si="284"/>
        <v>#DIV/0!</v>
      </c>
      <c r="Y767" s="32" t="e">
        <f t="shared" si="285"/>
        <v>#DIV/0!</v>
      </c>
      <c r="Z767" s="38" t="e">
        <f t="shared" si="286"/>
        <v>#DIV/0!</v>
      </c>
      <c r="AA767" s="31">
        <f>SUM(L$2:L767)-SUM(AB$2:AB767)</f>
        <v>-115232.97140000056</v>
      </c>
      <c r="AB767" s="44"/>
      <c r="AC767" s="40" t="e">
        <f t="shared" si="287"/>
        <v>#DIV/0!</v>
      </c>
      <c r="AD767" s="40" t="e">
        <f t="shared" si="288"/>
        <v>#DIV/0!</v>
      </c>
    </row>
    <row r="768" spans="1:30" x14ac:dyDescent="0.25">
      <c r="A768" s="403"/>
      <c r="B768" s="287"/>
      <c r="C768" s="22"/>
      <c r="D768" s="147"/>
      <c r="E768" s="22"/>
      <c r="F768" s="147">
        <f t="shared" si="268"/>
        <v>12400</v>
      </c>
      <c r="G768" s="288">
        <f t="shared" si="269"/>
        <v>9.2933847903226265</v>
      </c>
      <c r="H768" s="15">
        <f t="shared" si="270"/>
        <v>115237.97140000056</v>
      </c>
      <c r="I768" s="22">
        <f t="shared" si="271"/>
        <v>-115237.97140000056</v>
      </c>
      <c r="J768" s="289">
        <f t="shared" si="272"/>
        <v>-1</v>
      </c>
      <c r="K768" s="22">
        <f t="shared" si="273"/>
        <v>0</v>
      </c>
      <c r="L768" s="22">
        <f t="shared" si="274"/>
        <v>-5</v>
      </c>
      <c r="M768" s="22">
        <f t="shared" si="275"/>
        <v>5</v>
      </c>
      <c r="N768" s="22">
        <f t="shared" si="276"/>
        <v>0</v>
      </c>
      <c r="O768" s="22"/>
      <c r="P768" s="288">
        <f t="shared" si="277"/>
        <v>-9.2933847903226265</v>
      </c>
      <c r="Q768" s="22">
        <f t="shared" si="278"/>
        <v>-5</v>
      </c>
      <c r="R768" s="290"/>
      <c r="S768" s="290">
        <f t="shared" si="279"/>
        <v>-9974.8320000000731</v>
      </c>
      <c r="T768" s="290" t="e">
        <f t="shared" si="280"/>
        <v>#DIV/0!</v>
      </c>
      <c r="U768" s="290" t="e">
        <f t="shared" si="281"/>
        <v>#DIV/0!</v>
      </c>
      <c r="V768" s="22">
        <f t="shared" si="282"/>
        <v>105263.13940000049</v>
      </c>
      <c r="W768" s="288" t="e">
        <f t="shared" si="283"/>
        <v>#DIV/0!</v>
      </c>
      <c r="X768" s="32" t="e">
        <f t="shared" si="284"/>
        <v>#DIV/0!</v>
      </c>
      <c r="Y768" s="32" t="e">
        <f t="shared" si="285"/>
        <v>#DIV/0!</v>
      </c>
      <c r="Z768" s="38" t="e">
        <f t="shared" si="286"/>
        <v>#DIV/0!</v>
      </c>
      <c r="AA768" s="31">
        <f>SUM(L$2:L768)-SUM(AB$2:AB768)</f>
        <v>-115237.97140000056</v>
      </c>
      <c r="AB768" s="44"/>
      <c r="AC768" s="40" t="e">
        <f t="shared" si="287"/>
        <v>#DIV/0!</v>
      </c>
      <c r="AD768" s="40" t="e">
        <f t="shared" si="288"/>
        <v>#DIV/0!</v>
      </c>
    </row>
    <row r="769" spans="1:30" x14ac:dyDescent="0.25">
      <c r="A769" s="403"/>
      <c r="B769" s="287"/>
      <c r="C769" s="22"/>
      <c r="D769" s="147"/>
      <c r="E769" s="22"/>
      <c r="F769" s="147">
        <f t="shared" si="268"/>
        <v>12400</v>
      </c>
      <c r="G769" s="288">
        <f t="shared" si="269"/>
        <v>9.2937880161290778</v>
      </c>
      <c r="H769" s="15">
        <f t="shared" si="270"/>
        <v>115242.97140000056</v>
      </c>
      <c r="I769" s="22">
        <f t="shared" si="271"/>
        <v>-115242.97140000056</v>
      </c>
      <c r="J769" s="289">
        <f t="shared" si="272"/>
        <v>-1</v>
      </c>
      <c r="K769" s="22">
        <f t="shared" si="273"/>
        <v>0</v>
      </c>
      <c r="L769" s="22">
        <f t="shared" si="274"/>
        <v>-5</v>
      </c>
      <c r="M769" s="22">
        <f t="shared" si="275"/>
        <v>5</v>
      </c>
      <c r="N769" s="22">
        <f t="shared" si="276"/>
        <v>0</v>
      </c>
      <c r="O769" s="22"/>
      <c r="P769" s="288">
        <f t="shared" si="277"/>
        <v>-9.2937880161290778</v>
      </c>
      <c r="Q769" s="22">
        <f t="shared" si="278"/>
        <v>-5</v>
      </c>
      <c r="R769" s="290"/>
      <c r="S769" s="290">
        <f t="shared" si="279"/>
        <v>-9979.8320000000731</v>
      </c>
      <c r="T769" s="290" t="e">
        <f t="shared" si="280"/>
        <v>#DIV/0!</v>
      </c>
      <c r="U769" s="290" t="e">
        <f t="shared" si="281"/>
        <v>#DIV/0!</v>
      </c>
      <c r="V769" s="22">
        <f t="shared" si="282"/>
        <v>105263.13940000049</v>
      </c>
      <c r="W769" s="288" t="e">
        <f t="shared" si="283"/>
        <v>#DIV/0!</v>
      </c>
      <c r="X769" s="32" t="e">
        <f t="shared" si="284"/>
        <v>#DIV/0!</v>
      </c>
      <c r="Y769" s="32" t="e">
        <f t="shared" si="285"/>
        <v>#DIV/0!</v>
      </c>
      <c r="Z769" s="38" t="e">
        <f t="shared" si="286"/>
        <v>#DIV/0!</v>
      </c>
      <c r="AA769" s="31">
        <f>SUM(L$2:L769)-SUM(AB$2:AB769)</f>
        <v>-115242.97140000056</v>
      </c>
      <c r="AB769" s="44"/>
      <c r="AC769" s="40" t="e">
        <f t="shared" si="287"/>
        <v>#DIV/0!</v>
      </c>
      <c r="AD769" s="40" t="e">
        <f t="shared" si="288"/>
        <v>#DIV/0!</v>
      </c>
    </row>
    <row r="770" spans="1:30" x14ac:dyDescent="0.25">
      <c r="A770" s="403"/>
      <c r="B770" s="287"/>
      <c r="C770" s="22"/>
      <c r="D770" s="147"/>
      <c r="E770" s="22"/>
      <c r="F770" s="147">
        <f t="shared" si="268"/>
        <v>12400</v>
      </c>
      <c r="G770" s="288">
        <f t="shared" si="269"/>
        <v>9.294191241935529</v>
      </c>
      <c r="H770" s="15">
        <f t="shared" si="270"/>
        <v>115247.97140000056</v>
      </c>
      <c r="I770" s="22">
        <f t="shared" si="271"/>
        <v>-115247.97140000056</v>
      </c>
      <c r="J770" s="289">
        <f t="shared" si="272"/>
        <v>-1</v>
      </c>
      <c r="K770" s="22">
        <f t="shared" si="273"/>
        <v>0</v>
      </c>
      <c r="L770" s="22">
        <f t="shared" si="274"/>
        <v>-5</v>
      </c>
      <c r="M770" s="22">
        <f t="shared" si="275"/>
        <v>5</v>
      </c>
      <c r="N770" s="22">
        <f t="shared" si="276"/>
        <v>0</v>
      </c>
      <c r="O770" s="22"/>
      <c r="P770" s="288">
        <f t="shared" si="277"/>
        <v>-9.294191241935529</v>
      </c>
      <c r="Q770" s="22">
        <f t="shared" si="278"/>
        <v>-5</v>
      </c>
      <c r="R770" s="290"/>
      <c r="S770" s="290">
        <f t="shared" si="279"/>
        <v>-9984.8320000000731</v>
      </c>
      <c r="T770" s="290" t="e">
        <f t="shared" si="280"/>
        <v>#DIV/0!</v>
      </c>
      <c r="U770" s="290" t="e">
        <f t="shared" si="281"/>
        <v>#DIV/0!</v>
      </c>
      <c r="V770" s="22">
        <f t="shared" si="282"/>
        <v>105263.13940000049</v>
      </c>
      <c r="W770" s="288" t="e">
        <f t="shared" si="283"/>
        <v>#DIV/0!</v>
      </c>
      <c r="X770" s="32" t="e">
        <f t="shared" si="284"/>
        <v>#DIV/0!</v>
      </c>
      <c r="Y770" s="32" t="e">
        <f t="shared" si="285"/>
        <v>#DIV/0!</v>
      </c>
      <c r="Z770" s="38" t="e">
        <f t="shared" si="286"/>
        <v>#DIV/0!</v>
      </c>
      <c r="AA770" s="31">
        <f>SUM(L$2:L770)-SUM(AB$2:AB770)</f>
        <v>-115247.97140000056</v>
      </c>
      <c r="AB770" s="44"/>
      <c r="AC770" s="40" t="e">
        <f t="shared" si="287"/>
        <v>#DIV/0!</v>
      </c>
      <c r="AD770" s="40" t="e">
        <f t="shared" si="288"/>
        <v>#DIV/0!</v>
      </c>
    </row>
    <row r="771" spans="1:30" x14ac:dyDescent="0.25">
      <c r="A771" s="403"/>
      <c r="B771" s="287"/>
      <c r="C771" s="22"/>
      <c r="D771" s="147"/>
      <c r="E771" s="22"/>
      <c r="F771" s="147">
        <f t="shared" si="268"/>
        <v>12400</v>
      </c>
      <c r="G771" s="288">
        <f t="shared" si="269"/>
        <v>9.2945944677419803</v>
      </c>
      <c r="H771" s="15">
        <f t="shared" si="270"/>
        <v>115252.97140000056</v>
      </c>
      <c r="I771" s="22">
        <f t="shared" si="271"/>
        <v>-115252.97140000056</v>
      </c>
      <c r="J771" s="289">
        <f t="shared" si="272"/>
        <v>-1</v>
      </c>
      <c r="K771" s="22">
        <f t="shared" si="273"/>
        <v>0</v>
      </c>
      <c r="L771" s="22">
        <f t="shared" si="274"/>
        <v>-5</v>
      </c>
      <c r="M771" s="22">
        <f t="shared" si="275"/>
        <v>5</v>
      </c>
      <c r="N771" s="22">
        <f t="shared" si="276"/>
        <v>0</v>
      </c>
      <c r="O771" s="22"/>
      <c r="P771" s="288">
        <f t="shared" si="277"/>
        <v>-9.2945944677419803</v>
      </c>
      <c r="Q771" s="22">
        <f t="shared" si="278"/>
        <v>-5</v>
      </c>
      <c r="R771" s="290"/>
      <c r="S771" s="290">
        <f t="shared" si="279"/>
        <v>-9989.8320000000731</v>
      </c>
      <c r="T771" s="290" t="e">
        <f t="shared" si="280"/>
        <v>#DIV/0!</v>
      </c>
      <c r="U771" s="290" t="e">
        <f t="shared" si="281"/>
        <v>#DIV/0!</v>
      </c>
      <c r="V771" s="22">
        <f t="shared" si="282"/>
        <v>105263.13940000049</v>
      </c>
      <c r="W771" s="288" t="e">
        <f t="shared" si="283"/>
        <v>#DIV/0!</v>
      </c>
      <c r="X771" s="32" t="e">
        <f t="shared" si="284"/>
        <v>#DIV/0!</v>
      </c>
      <c r="Y771" s="32" t="e">
        <f t="shared" si="285"/>
        <v>#DIV/0!</v>
      </c>
      <c r="Z771" s="38" t="e">
        <f t="shared" si="286"/>
        <v>#DIV/0!</v>
      </c>
      <c r="AA771" s="31">
        <f>SUM(L$2:L771)-SUM(AB$2:AB771)</f>
        <v>-115252.97140000056</v>
      </c>
      <c r="AB771" s="44"/>
      <c r="AC771" s="40" t="e">
        <f t="shared" si="287"/>
        <v>#DIV/0!</v>
      </c>
      <c r="AD771" s="40" t="e">
        <f t="shared" si="288"/>
        <v>#DIV/0!</v>
      </c>
    </row>
    <row r="772" spans="1:30" x14ac:dyDescent="0.25">
      <c r="A772" s="403"/>
      <c r="B772" s="287"/>
      <c r="C772" s="22"/>
      <c r="D772" s="147"/>
      <c r="E772" s="22"/>
      <c r="F772" s="147">
        <f t="shared" si="268"/>
        <v>12400</v>
      </c>
      <c r="G772" s="288">
        <f t="shared" si="269"/>
        <v>9.2949976935484333</v>
      </c>
      <c r="H772" s="15">
        <f t="shared" si="270"/>
        <v>115257.97140000056</v>
      </c>
      <c r="I772" s="22">
        <f t="shared" si="271"/>
        <v>-115257.97140000056</v>
      </c>
      <c r="J772" s="289">
        <f t="shared" si="272"/>
        <v>-1</v>
      </c>
      <c r="K772" s="22">
        <f t="shared" si="273"/>
        <v>0</v>
      </c>
      <c r="L772" s="22">
        <f t="shared" si="274"/>
        <v>-5</v>
      </c>
      <c r="M772" s="22">
        <f t="shared" si="275"/>
        <v>5</v>
      </c>
      <c r="N772" s="22">
        <f t="shared" si="276"/>
        <v>0</v>
      </c>
      <c r="O772" s="22"/>
      <c r="P772" s="288">
        <f t="shared" si="277"/>
        <v>-9.2949976935484333</v>
      </c>
      <c r="Q772" s="22">
        <f t="shared" si="278"/>
        <v>-5</v>
      </c>
      <c r="R772" s="290"/>
      <c r="S772" s="290">
        <f t="shared" si="279"/>
        <v>-9994.8320000000731</v>
      </c>
      <c r="T772" s="290" t="e">
        <f t="shared" si="280"/>
        <v>#DIV/0!</v>
      </c>
      <c r="U772" s="290" t="e">
        <f t="shared" si="281"/>
        <v>#DIV/0!</v>
      </c>
      <c r="V772" s="22">
        <f t="shared" si="282"/>
        <v>105263.13940000049</v>
      </c>
      <c r="W772" s="288" t="e">
        <f t="shared" si="283"/>
        <v>#DIV/0!</v>
      </c>
      <c r="X772" s="32" t="e">
        <f t="shared" si="284"/>
        <v>#DIV/0!</v>
      </c>
      <c r="Y772" s="32" t="e">
        <f t="shared" si="285"/>
        <v>#DIV/0!</v>
      </c>
      <c r="Z772" s="38" t="e">
        <f t="shared" si="286"/>
        <v>#DIV/0!</v>
      </c>
      <c r="AA772" s="31">
        <f>SUM(L$2:L772)-SUM(AB$2:AB772)</f>
        <v>-115257.97140000056</v>
      </c>
      <c r="AB772" s="44"/>
      <c r="AC772" s="40" t="e">
        <f t="shared" si="287"/>
        <v>#DIV/0!</v>
      </c>
      <c r="AD772" s="40" t="e">
        <f t="shared" si="288"/>
        <v>#DIV/0!</v>
      </c>
    </row>
    <row r="773" spans="1:30" x14ac:dyDescent="0.25">
      <c r="A773" s="403"/>
      <c r="B773" s="287"/>
      <c r="C773" s="22"/>
      <c r="D773" s="147"/>
      <c r="E773" s="22"/>
      <c r="F773" s="147">
        <f t="shared" si="268"/>
        <v>12400</v>
      </c>
      <c r="G773" s="288">
        <f t="shared" si="269"/>
        <v>9.2954009193548846</v>
      </c>
      <c r="H773" s="15">
        <f t="shared" si="270"/>
        <v>115262.97140000056</v>
      </c>
      <c r="I773" s="22">
        <f t="shared" si="271"/>
        <v>-115262.97140000056</v>
      </c>
      <c r="J773" s="289">
        <f t="shared" si="272"/>
        <v>-1</v>
      </c>
      <c r="K773" s="22">
        <f t="shared" si="273"/>
        <v>0</v>
      </c>
      <c r="L773" s="22">
        <f t="shared" si="274"/>
        <v>-5</v>
      </c>
      <c r="M773" s="22">
        <f t="shared" si="275"/>
        <v>5</v>
      </c>
      <c r="N773" s="22">
        <f t="shared" si="276"/>
        <v>0</v>
      </c>
      <c r="O773" s="22"/>
      <c r="P773" s="288">
        <f t="shared" si="277"/>
        <v>-9.2954009193548846</v>
      </c>
      <c r="Q773" s="22">
        <f t="shared" si="278"/>
        <v>-5</v>
      </c>
      <c r="R773" s="290"/>
      <c r="S773" s="290">
        <f t="shared" si="279"/>
        <v>-9999.8320000000731</v>
      </c>
      <c r="T773" s="290" t="e">
        <f t="shared" si="280"/>
        <v>#DIV/0!</v>
      </c>
      <c r="U773" s="290" t="e">
        <f t="shared" si="281"/>
        <v>#DIV/0!</v>
      </c>
      <c r="V773" s="22">
        <f t="shared" si="282"/>
        <v>105263.13940000049</v>
      </c>
      <c r="W773" s="288" t="e">
        <f t="shared" si="283"/>
        <v>#DIV/0!</v>
      </c>
      <c r="X773" s="32" t="e">
        <f t="shared" si="284"/>
        <v>#DIV/0!</v>
      </c>
      <c r="Y773" s="32" t="e">
        <f t="shared" si="285"/>
        <v>#DIV/0!</v>
      </c>
      <c r="Z773" s="38" t="e">
        <f t="shared" si="286"/>
        <v>#DIV/0!</v>
      </c>
      <c r="AA773" s="31">
        <f>SUM(L$2:L773)-SUM(AB$2:AB773)</f>
        <v>-115262.97140000056</v>
      </c>
      <c r="AB773" s="44"/>
      <c r="AC773" s="40" t="e">
        <f t="shared" si="287"/>
        <v>#DIV/0!</v>
      </c>
      <c r="AD773" s="40" t="e">
        <f t="shared" si="288"/>
        <v>#DIV/0!</v>
      </c>
    </row>
    <row r="774" spans="1:30" x14ac:dyDescent="0.25">
      <c r="A774" s="403"/>
      <c r="B774" s="287"/>
      <c r="C774" s="22"/>
      <c r="D774" s="147"/>
      <c r="E774" s="22"/>
      <c r="F774" s="147">
        <f t="shared" si="268"/>
        <v>12400</v>
      </c>
      <c r="G774" s="288">
        <f t="shared" si="269"/>
        <v>9.2958041451613358</v>
      </c>
      <c r="H774" s="15">
        <f t="shared" si="270"/>
        <v>115267.97140000056</v>
      </c>
      <c r="I774" s="22">
        <f t="shared" si="271"/>
        <v>-115267.97140000056</v>
      </c>
      <c r="J774" s="289">
        <f t="shared" si="272"/>
        <v>-1</v>
      </c>
      <c r="K774" s="22">
        <f t="shared" si="273"/>
        <v>0</v>
      </c>
      <c r="L774" s="22">
        <f t="shared" si="274"/>
        <v>-5</v>
      </c>
      <c r="M774" s="22">
        <f t="shared" si="275"/>
        <v>5</v>
      </c>
      <c r="N774" s="22">
        <f t="shared" si="276"/>
        <v>0</v>
      </c>
      <c r="O774" s="22"/>
      <c r="P774" s="288">
        <f t="shared" si="277"/>
        <v>-9.2958041451613358</v>
      </c>
      <c r="Q774" s="22">
        <f t="shared" si="278"/>
        <v>-5</v>
      </c>
      <c r="R774" s="290"/>
      <c r="S774" s="290">
        <f t="shared" si="279"/>
        <v>-10004.832000000073</v>
      </c>
      <c r="T774" s="290" t="e">
        <f t="shared" si="280"/>
        <v>#DIV/0!</v>
      </c>
      <c r="U774" s="290" t="e">
        <f t="shared" si="281"/>
        <v>#DIV/0!</v>
      </c>
      <c r="V774" s="22">
        <f t="shared" si="282"/>
        <v>105263.13940000049</v>
      </c>
      <c r="W774" s="288" t="e">
        <f t="shared" si="283"/>
        <v>#DIV/0!</v>
      </c>
      <c r="X774" s="32" t="e">
        <f t="shared" si="284"/>
        <v>#DIV/0!</v>
      </c>
      <c r="Y774" s="32" t="e">
        <f t="shared" si="285"/>
        <v>#DIV/0!</v>
      </c>
      <c r="Z774" s="38" t="e">
        <f t="shared" si="286"/>
        <v>#DIV/0!</v>
      </c>
      <c r="AA774" s="31">
        <f>SUM(L$2:L774)-SUM(AB$2:AB774)</f>
        <v>-115267.97140000056</v>
      </c>
      <c r="AB774" s="44"/>
      <c r="AC774" s="40" t="e">
        <f t="shared" si="287"/>
        <v>#DIV/0!</v>
      </c>
      <c r="AD774" s="40" t="e">
        <f t="shared" si="288"/>
        <v>#DIV/0!</v>
      </c>
    </row>
    <row r="775" spans="1:30" x14ac:dyDescent="0.25">
      <c r="A775" s="403"/>
      <c r="B775" s="287"/>
      <c r="C775" s="22"/>
      <c r="D775" s="147"/>
      <c r="E775" s="22"/>
      <c r="F775" s="147">
        <f t="shared" si="268"/>
        <v>12400</v>
      </c>
      <c r="G775" s="288">
        <f t="shared" si="269"/>
        <v>9.296207370967787</v>
      </c>
      <c r="H775" s="15">
        <f t="shared" si="270"/>
        <v>115272.97140000056</v>
      </c>
      <c r="I775" s="22">
        <f t="shared" si="271"/>
        <v>-115272.97140000056</v>
      </c>
      <c r="J775" s="289">
        <f t="shared" si="272"/>
        <v>-1</v>
      </c>
      <c r="K775" s="22">
        <f t="shared" si="273"/>
        <v>0</v>
      </c>
      <c r="L775" s="22">
        <f t="shared" si="274"/>
        <v>-5</v>
      </c>
      <c r="M775" s="22">
        <f t="shared" si="275"/>
        <v>5</v>
      </c>
      <c r="N775" s="22">
        <f t="shared" si="276"/>
        <v>0</v>
      </c>
      <c r="O775" s="22"/>
      <c r="P775" s="288">
        <f t="shared" si="277"/>
        <v>-9.296207370967787</v>
      </c>
      <c r="Q775" s="22">
        <f t="shared" si="278"/>
        <v>-5</v>
      </c>
      <c r="R775" s="290"/>
      <c r="S775" s="290">
        <f t="shared" si="279"/>
        <v>-10009.832000000073</v>
      </c>
      <c r="T775" s="290" t="e">
        <f t="shared" si="280"/>
        <v>#DIV/0!</v>
      </c>
      <c r="U775" s="290" t="e">
        <f t="shared" si="281"/>
        <v>#DIV/0!</v>
      </c>
      <c r="V775" s="22">
        <f t="shared" si="282"/>
        <v>105263.13940000049</v>
      </c>
      <c r="W775" s="288" t="e">
        <f t="shared" si="283"/>
        <v>#DIV/0!</v>
      </c>
      <c r="X775" s="32" t="e">
        <f t="shared" si="284"/>
        <v>#DIV/0!</v>
      </c>
      <c r="Y775" s="32" t="e">
        <f t="shared" si="285"/>
        <v>#DIV/0!</v>
      </c>
      <c r="Z775" s="38" t="e">
        <f t="shared" si="286"/>
        <v>#DIV/0!</v>
      </c>
      <c r="AA775" s="31">
        <f>SUM(L$2:L775)-SUM(AB$2:AB775)</f>
        <v>-115272.97140000056</v>
      </c>
      <c r="AB775" s="44"/>
      <c r="AC775" s="40" t="e">
        <f t="shared" si="287"/>
        <v>#DIV/0!</v>
      </c>
      <c r="AD775" s="40" t="e">
        <f t="shared" si="288"/>
        <v>#DIV/0!</v>
      </c>
    </row>
    <row r="776" spans="1:30" x14ac:dyDescent="0.25">
      <c r="A776" s="403"/>
      <c r="B776" s="287"/>
      <c r="C776" s="22"/>
      <c r="D776" s="147"/>
      <c r="E776" s="22"/>
      <c r="F776" s="147">
        <f t="shared" si="268"/>
        <v>12400</v>
      </c>
      <c r="G776" s="288">
        <f t="shared" si="269"/>
        <v>9.2966105967742383</v>
      </c>
      <c r="H776" s="15">
        <f t="shared" si="270"/>
        <v>115277.97140000056</v>
      </c>
      <c r="I776" s="22">
        <f t="shared" si="271"/>
        <v>-115277.97140000056</v>
      </c>
      <c r="J776" s="289">
        <f t="shared" si="272"/>
        <v>-1</v>
      </c>
      <c r="K776" s="22">
        <f t="shared" si="273"/>
        <v>0</v>
      </c>
      <c r="L776" s="22">
        <f t="shared" si="274"/>
        <v>-5</v>
      </c>
      <c r="M776" s="22">
        <f t="shared" si="275"/>
        <v>5</v>
      </c>
      <c r="N776" s="22">
        <f t="shared" si="276"/>
        <v>0</v>
      </c>
      <c r="O776" s="22"/>
      <c r="P776" s="288">
        <f t="shared" si="277"/>
        <v>-9.2966105967742383</v>
      </c>
      <c r="Q776" s="22">
        <f t="shared" si="278"/>
        <v>-5</v>
      </c>
      <c r="R776" s="290"/>
      <c r="S776" s="290">
        <f t="shared" si="279"/>
        <v>-10014.832000000073</v>
      </c>
      <c r="T776" s="290" t="e">
        <f t="shared" si="280"/>
        <v>#DIV/0!</v>
      </c>
      <c r="U776" s="290" t="e">
        <f t="shared" si="281"/>
        <v>#DIV/0!</v>
      </c>
      <c r="V776" s="22">
        <f t="shared" si="282"/>
        <v>105263.13940000049</v>
      </c>
      <c r="W776" s="288" t="e">
        <f t="shared" si="283"/>
        <v>#DIV/0!</v>
      </c>
      <c r="X776" s="32" t="e">
        <f t="shared" si="284"/>
        <v>#DIV/0!</v>
      </c>
      <c r="Y776" s="32" t="e">
        <f t="shared" si="285"/>
        <v>#DIV/0!</v>
      </c>
      <c r="Z776" s="38" t="e">
        <f t="shared" si="286"/>
        <v>#DIV/0!</v>
      </c>
      <c r="AA776" s="31">
        <f>SUM(L$2:L776)-SUM(AB$2:AB776)</f>
        <v>-115277.97140000056</v>
      </c>
      <c r="AB776" s="44"/>
      <c r="AC776" s="40" t="e">
        <f t="shared" si="287"/>
        <v>#DIV/0!</v>
      </c>
      <c r="AD776" s="40" t="e">
        <f t="shared" si="288"/>
        <v>#DIV/0!</v>
      </c>
    </row>
    <row r="777" spans="1:30" x14ac:dyDescent="0.25">
      <c r="A777" s="403"/>
      <c r="B777" s="287"/>
      <c r="C777" s="22"/>
      <c r="D777" s="147"/>
      <c r="E777" s="22"/>
      <c r="F777" s="147">
        <f t="shared" si="268"/>
        <v>12400</v>
      </c>
      <c r="G777" s="288">
        <f t="shared" si="269"/>
        <v>9.2970138225806913</v>
      </c>
      <c r="H777" s="15">
        <f t="shared" si="270"/>
        <v>115282.97140000056</v>
      </c>
      <c r="I777" s="22">
        <f t="shared" si="271"/>
        <v>-115282.97140000056</v>
      </c>
      <c r="J777" s="289">
        <f t="shared" si="272"/>
        <v>-1</v>
      </c>
      <c r="K777" s="22">
        <f t="shared" si="273"/>
        <v>0</v>
      </c>
      <c r="L777" s="22">
        <f t="shared" si="274"/>
        <v>-5</v>
      </c>
      <c r="M777" s="22">
        <f t="shared" si="275"/>
        <v>5</v>
      </c>
      <c r="N777" s="22">
        <f t="shared" si="276"/>
        <v>0</v>
      </c>
      <c r="O777" s="22"/>
      <c r="P777" s="288">
        <f t="shared" si="277"/>
        <v>-9.2970138225806913</v>
      </c>
      <c r="Q777" s="22">
        <f t="shared" si="278"/>
        <v>-5</v>
      </c>
      <c r="R777" s="290"/>
      <c r="S777" s="290">
        <f t="shared" si="279"/>
        <v>-10019.832000000073</v>
      </c>
      <c r="T777" s="290" t="e">
        <f t="shared" si="280"/>
        <v>#DIV/0!</v>
      </c>
      <c r="U777" s="290" t="e">
        <f t="shared" si="281"/>
        <v>#DIV/0!</v>
      </c>
      <c r="V777" s="22">
        <f t="shared" si="282"/>
        <v>105263.13940000049</v>
      </c>
      <c r="W777" s="288" t="e">
        <f t="shared" si="283"/>
        <v>#DIV/0!</v>
      </c>
      <c r="X777" s="32" t="e">
        <f t="shared" si="284"/>
        <v>#DIV/0!</v>
      </c>
      <c r="Y777" s="32" t="e">
        <f t="shared" si="285"/>
        <v>#DIV/0!</v>
      </c>
      <c r="Z777" s="38" t="e">
        <f t="shared" si="286"/>
        <v>#DIV/0!</v>
      </c>
      <c r="AA777" s="31">
        <f>SUM(L$2:L777)-SUM(AB$2:AB777)</f>
        <v>-115282.97140000056</v>
      </c>
      <c r="AB777" s="44"/>
      <c r="AC777" s="40" t="e">
        <f t="shared" si="287"/>
        <v>#DIV/0!</v>
      </c>
      <c r="AD777" s="40" t="e">
        <f t="shared" si="288"/>
        <v>#DIV/0!</v>
      </c>
    </row>
    <row r="778" spans="1:30" x14ac:dyDescent="0.25">
      <c r="A778" s="403"/>
      <c r="B778" s="287"/>
      <c r="C778" s="22"/>
      <c r="D778" s="147"/>
      <c r="E778" s="22"/>
      <c r="F778" s="147">
        <f t="shared" si="268"/>
        <v>12400</v>
      </c>
      <c r="G778" s="288">
        <f t="shared" si="269"/>
        <v>9.2974170483871426</v>
      </c>
      <c r="H778" s="15">
        <f t="shared" si="270"/>
        <v>115287.97140000056</v>
      </c>
      <c r="I778" s="22">
        <f t="shared" si="271"/>
        <v>-115287.97140000056</v>
      </c>
      <c r="J778" s="289">
        <f t="shared" si="272"/>
        <v>-1</v>
      </c>
      <c r="K778" s="22">
        <f t="shared" si="273"/>
        <v>0</v>
      </c>
      <c r="L778" s="22">
        <f t="shared" si="274"/>
        <v>-5</v>
      </c>
      <c r="M778" s="22">
        <f t="shared" si="275"/>
        <v>5</v>
      </c>
      <c r="N778" s="22">
        <f t="shared" si="276"/>
        <v>0</v>
      </c>
      <c r="O778" s="22"/>
      <c r="P778" s="288">
        <f t="shared" si="277"/>
        <v>-9.2974170483871426</v>
      </c>
      <c r="Q778" s="22">
        <f t="shared" si="278"/>
        <v>-5</v>
      </c>
      <c r="R778" s="290"/>
      <c r="S778" s="290">
        <f t="shared" si="279"/>
        <v>-10024.832000000073</v>
      </c>
      <c r="T778" s="290" t="e">
        <f t="shared" si="280"/>
        <v>#DIV/0!</v>
      </c>
      <c r="U778" s="290" t="e">
        <f t="shared" si="281"/>
        <v>#DIV/0!</v>
      </c>
      <c r="V778" s="22">
        <f t="shared" si="282"/>
        <v>105263.13940000049</v>
      </c>
      <c r="W778" s="288" t="e">
        <f t="shared" si="283"/>
        <v>#DIV/0!</v>
      </c>
      <c r="X778" s="32" t="e">
        <f t="shared" si="284"/>
        <v>#DIV/0!</v>
      </c>
      <c r="Y778" s="32" t="e">
        <f t="shared" si="285"/>
        <v>#DIV/0!</v>
      </c>
      <c r="Z778" s="38" t="e">
        <f t="shared" si="286"/>
        <v>#DIV/0!</v>
      </c>
      <c r="AA778" s="31">
        <f>SUM(L$2:L778)-SUM(AB$2:AB778)</f>
        <v>-115287.97140000056</v>
      </c>
      <c r="AB778" s="44"/>
      <c r="AC778" s="40" t="e">
        <f t="shared" si="287"/>
        <v>#DIV/0!</v>
      </c>
      <c r="AD778" s="40" t="e">
        <f t="shared" si="288"/>
        <v>#DIV/0!</v>
      </c>
    </row>
    <row r="779" spans="1:30" x14ac:dyDescent="0.25">
      <c r="A779" s="403"/>
      <c r="B779" s="287"/>
      <c r="C779" s="22"/>
      <c r="D779" s="147"/>
      <c r="E779" s="22"/>
      <c r="F779" s="147">
        <f t="shared" si="268"/>
        <v>12400</v>
      </c>
      <c r="G779" s="288">
        <f t="shared" si="269"/>
        <v>9.2978202741935938</v>
      </c>
      <c r="H779" s="15">
        <f t="shared" si="270"/>
        <v>115292.97140000056</v>
      </c>
      <c r="I779" s="22">
        <f t="shared" si="271"/>
        <v>-115292.97140000056</v>
      </c>
      <c r="J779" s="289">
        <f t="shared" si="272"/>
        <v>-1</v>
      </c>
      <c r="K779" s="22">
        <f t="shared" si="273"/>
        <v>0</v>
      </c>
      <c r="L779" s="22">
        <f t="shared" si="274"/>
        <v>-5</v>
      </c>
      <c r="M779" s="22">
        <f t="shared" si="275"/>
        <v>5</v>
      </c>
      <c r="N779" s="22">
        <f t="shared" si="276"/>
        <v>0</v>
      </c>
      <c r="O779" s="22"/>
      <c r="P779" s="288">
        <f t="shared" si="277"/>
        <v>-9.2978202741935938</v>
      </c>
      <c r="Q779" s="22">
        <f t="shared" si="278"/>
        <v>-5</v>
      </c>
      <c r="R779" s="290"/>
      <c r="S779" s="290">
        <f t="shared" si="279"/>
        <v>-10029.832000000073</v>
      </c>
      <c r="T779" s="290" t="e">
        <f t="shared" si="280"/>
        <v>#DIV/0!</v>
      </c>
      <c r="U779" s="290" t="e">
        <f t="shared" si="281"/>
        <v>#DIV/0!</v>
      </c>
      <c r="V779" s="22">
        <f t="shared" si="282"/>
        <v>105263.13940000049</v>
      </c>
      <c r="W779" s="288" t="e">
        <f t="shared" si="283"/>
        <v>#DIV/0!</v>
      </c>
      <c r="X779" s="32" t="e">
        <f t="shared" si="284"/>
        <v>#DIV/0!</v>
      </c>
      <c r="Y779" s="32" t="e">
        <f t="shared" si="285"/>
        <v>#DIV/0!</v>
      </c>
      <c r="Z779" s="38" t="e">
        <f t="shared" si="286"/>
        <v>#DIV/0!</v>
      </c>
      <c r="AA779" s="31">
        <f>SUM(L$2:L779)-SUM(AB$2:AB779)</f>
        <v>-115292.97140000056</v>
      </c>
      <c r="AB779" s="44"/>
      <c r="AC779" s="40" t="e">
        <f t="shared" si="287"/>
        <v>#DIV/0!</v>
      </c>
      <c r="AD779" s="40" t="e">
        <f t="shared" si="288"/>
        <v>#DIV/0!</v>
      </c>
    </row>
    <row r="780" spans="1:30" x14ac:dyDescent="0.25">
      <c r="A780" s="403"/>
      <c r="B780" s="287"/>
      <c r="C780" s="22"/>
      <c r="D780" s="147"/>
      <c r="E780" s="22"/>
      <c r="F780" s="147">
        <f t="shared" si="268"/>
        <v>12400</v>
      </c>
      <c r="G780" s="288">
        <f t="shared" si="269"/>
        <v>9.298223500000045</v>
      </c>
      <c r="H780" s="15">
        <f t="shared" si="270"/>
        <v>115297.97140000056</v>
      </c>
      <c r="I780" s="22">
        <f t="shared" si="271"/>
        <v>-115297.97140000056</v>
      </c>
      <c r="J780" s="289">
        <f t="shared" si="272"/>
        <v>-1</v>
      </c>
      <c r="K780" s="22">
        <f t="shared" si="273"/>
        <v>0</v>
      </c>
      <c r="L780" s="22">
        <f t="shared" si="274"/>
        <v>-5</v>
      </c>
      <c r="M780" s="22">
        <f t="shared" si="275"/>
        <v>5</v>
      </c>
      <c r="N780" s="22">
        <f t="shared" si="276"/>
        <v>0</v>
      </c>
      <c r="O780" s="22"/>
      <c r="P780" s="288">
        <f t="shared" si="277"/>
        <v>-9.298223500000045</v>
      </c>
      <c r="Q780" s="22">
        <f t="shared" si="278"/>
        <v>-5</v>
      </c>
      <c r="R780" s="290"/>
      <c r="S780" s="290">
        <f t="shared" si="279"/>
        <v>-10034.832000000073</v>
      </c>
      <c r="T780" s="290" t="e">
        <f t="shared" si="280"/>
        <v>#DIV/0!</v>
      </c>
      <c r="U780" s="290" t="e">
        <f t="shared" si="281"/>
        <v>#DIV/0!</v>
      </c>
      <c r="V780" s="22">
        <f t="shared" si="282"/>
        <v>105263.13940000049</v>
      </c>
      <c r="W780" s="288" t="e">
        <f t="shared" si="283"/>
        <v>#DIV/0!</v>
      </c>
      <c r="X780" s="32" t="e">
        <f t="shared" si="284"/>
        <v>#DIV/0!</v>
      </c>
      <c r="Y780" s="32" t="e">
        <f t="shared" si="285"/>
        <v>#DIV/0!</v>
      </c>
      <c r="Z780" s="38" t="e">
        <f t="shared" si="286"/>
        <v>#DIV/0!</v>
      </c>
      <c r="AA780" s="31">
        <f>SUM(L$2:L780)-SUM(AB$2:AB780)</f>
        <v>-115297.97140000056</v>
      </c>
      <c r="AB780" s="44"/>
      <c r="AC780" s="40" t="e">
        <f t="shared" si="287"/>
        <v>#DIV/0!</v>
      </c>
      <c r="AD780" s="40" t="e">
        <f t="shared" si="288"/>
        <v>#DIV/0!</v>
      </c>
    </row>
    <row r="781" spans="1:30" x14ac:dyDescent="0.25">
      <c r="A781" s="403"/>
      <c r="B781" s="287"/>
      <c r="C781" s="22"/>
      <c r="D781" s="147"/>
      <c r="E781" s="22"/>
      <c r="F781" s="147">
        <f t="shared" si="268"/>
        <v>12400</v>
      </c>
      <c r="G781" s="288">
        <f t="shared" si="269"/>
        <v>9.2986267258064963</v>
      </c>
      <c r="H781" s="15">
        <f t="shared" si="270"/>
        <v>115302.97140000056</v>
      </c>
      <c r="I781" s="22">
        <f t="shared" si="271"/>
        <v>-115302.97140000056</v>
      </c>
      <c r="J781" s="289">
        <f t="shared" si="272"/>
        <v>-1</v>
      </c>
      <c r="K781" s="22">
        <f t="shared" si="273"/>
        <v>0</v>
      </c>
      <c r="L781" s="22">
        <f t="shared" si="274"/>
        <v>-5</v>
      </c>
      <c r="M781" s="22">
        <f t="shared" si="275"/>
        <v>5</v>
      </c>
      <c r="N781" s="22">
        <f t="shared" si="276"/>
        <v>0</v>
      </c>
      <c r="O781" s="22"/>
      <c r="P781" s="288">
        <f t="shared" si="277"/>
        <v>-9.2986267258064963</v>
      </c>
      <c r="Q781" s="22">
        <f t="shared" si="278"/>
        <v>-5</v>
      </c>
      <c r="R781" s="290"/>
      <c r="S781" s="290">
        <f t="shared" si="279"/>
        <v>-10039.832000000073</v>
      </c>
      <c r="T781" s="290" t="e">
        <f t="shared" si="280"/>
        <v>#DIV/0!</v>
      </c>
      <c r="U781" s="290" t="e">
        <f t="shared" si="281"/>
        <v>#DIV/0!</v>
      </c>
      <c r="V781" s="22">
        <f t="shared" si="282"/>
        <v>105263.13940000049</v>
      </c>
      <c r="W781" s="288" t="e">
        <f t="shared" si="283"/>
        <v>#DIV/0!</v>
      </c>
      <c r="X781" s="32" t="e">
        <f t="shared" si="284"/>
        <v>#DIV/0!</v>
      </c>
      <c r="Y781" s="32" t="e">
        <f t="shared" si="285"/>
        <v>#DIV/0!</v>
      </c>
      <c r="Z781" s="38" t="e">
        <f t="shared" si="286"/>
        <v>#DIV/0!</v>
      </c>
      <c r="AA781" s="31">
        <f>SUM(L$2:L781)-SUM(AB$2:AB781)</f>
        <v>-115302.97140000056</v>
      </c>
      <c r="AB781" s="44"/>
      <c r="AC781" s="40" t="e">
        <f t="shared" si="287"/>
        <v>#DIV/0!</v>
      </c>
      <c r="AD781" s="40" t="e">
        <f t="shared" si="288"/>
        <v>#DIV/0!</v>
      </c>
    </row>
    <row r="782" spans="1:30" x14ac:dyDescent="0.25">
      <c r="A782" s="403"/>
      <c r="B782" s="287"/>
      <c r="C782" s="22"/>
      <c r="D782" s="147"/>
      <c r="E782" s="22"/>
      <c r="F782" s="147">
        <f t="shared" si="268"/>
        <v>12400</v>
      </c>
      <c r="G782" s="288">
        <f t="shared" si="269"/>
        <v>9.2990299516129493</v>
      </c>
      <c r="H782" s="15">
        <f t="shared" si="270"/>
        <v>115307.97140000056</v>
      </c>
      <c r="I782" s="22">
        <f t="shared" si="271"/>
        <v>-115307.97140000056</v>
      </c>
      <c r="J782" s="289">
        <f t="shared" si="272"/>
        <v>-1</v>
      </c>
      <c r="K782" s="22">
        <f t="shared" si="273"/>
        <v>0</v>
      </c>
      <c r="L782" s="22">
        <f t="shared" si="274"/>
        <v>-5</v>
      </c>
      <c r="M782" s="22">
        <f t="shared" si="275"/>
        <v>5</v>
      </c>
      <c r="N782" s="22">
        <f t="shared" si="276"/>
        <v>0</v>
      </c>
      <c r="O782" s="22"/>
      <c r="P782" s="288">
        <f t="shared" si="277"/>
        <v>-9.2990299516129493</v>
      </c>
      <c r="Q782" s="22">
        <f t="shared" si="278"/>
        <v>-5</v>
      </c>
      <c r="R782" s="290"/>
      <c r="S782" s="290">
        <f t="shared" si="279"/>
        <v>-10044.832000000073</v>
      </c>
      <c r="T782" s="290" t="e">
        <f t="shared" si="280"/>
        <v>#DIV/0!</v>
      </c>
      <c r="U782" s="290" t="e">
        <f t="shared" si="281"/>
        <v>#DIV/0!</v>
      </c>
      <c r="V782" s="22">
        <f t="shared" si="282"/>
        <v>105263.13940000049</v>
      </c>
      <c r="W782" s="288" t="e">
        <f t="shared" si="283"/>
        <v>#DIV/0!</v>
      </c>
      <c r="X782" s="32" t="e">
        <f t="shared" si="284"/>
        <v>#DIV/0!</v>
      </c>
      <c r="Y782" s="32" t="e">
        <f t="shared" si="285"/>
        <v>#DIV/0!</v>
      </c>
      <c r="Z782" s="38" t="e">
        <f t="shared" si="286"/>
        <v>#DIV/0!</v>
      </c>
      <c r="AA782" s="31">
        <f>SUM(L$2:L782)-SUM(AB$2:AB782)</f>
        <v>-115307.97140000056</v>
      </c>
      <c r="AB782" s="44"/>
      <c r="AC782" s="40" t="e">
        <f t="shared" si="287"/>
        <v>#DIV/0!</v>
      </c>
      <c r="AD782" s="40" t="e">
        <f t="shared" si="288"/>
        <v>#DIV/0!</v>
      </c>
    </row>
    <row r="783" spans="1:30" x14ac:dyDescent="0.25">
      <c r="A783" s="403"/>
      <c r="B783" s="287"/>
      <c r="C783" s="22"/>
      <c r="D783" s="147"/>
      <c r="E783" s="22"/>
      <c r="F783" s="147">
        <f t="shared" si="268"/>
        <v>12400</v>
      </c>
      <c r="G783" s="288">
        <f t="shared" si="269"/>
        <v>9.2994331774194006</v>
      </c>
      <c r="H783" s="15">
        <f t="shared" si="270"/>
        <v>115312.97140000056</v>
      </c>
      <c r="I783" s="22">
        <f t="shared" si="271"/>
        <v>-115312.97140000056</v>
      </c>
      <c r="J783" s="289">
        <f t="shared" si="272"/>
        <v>-1</v>
      </c>
      <c r="K783" s="22">
        <f t="shared" si="273"/>
        <v>0</v>
      </c>
      <c r="L783" s="22">
        <f t="shared" si="274"/>
        <v>-5</v>
      </c>
      <c r="M783" s="22">
        <f t="shared" si="275"/>
        <v>5</v>
      </c>
      <c r="N783" s="22">
        <f t="shared" si="276"/>
        <v>0</v>
      </c>
      <c r="O783" s="22"/>
      <c r="P783" s="288">
        <f t="shared" si="277"/>
        <v>-9.2994331774194006</v>
      </c>
      <c r="Q783" s="22">
        <f t="shared" si="278"/>
        <v>-5</v>
      </c>
      <c r="R783" s="290"/>
      <c r="S783" s="290">
        <f t="shared" si="279"/>
        <v>-10049.832000000073</v>
      </c>
      <c r="T783" s="290" t="e">
        <f t="shared" si="280"/>
        <v>#DIV/0!</v>
      </c>
      <c r="U783" s="290" t="e">
        <f t="shared" si="281"/>
        <v>#DIV/0!</v>
      </c>
      <c r="V783" s="22">
        <f t="shared" si="282"/>
        <v>105263.13940000049</v>
      </c>
      <c r="W783" s="288" t="e">
        <f t="shared" si="283"/>
        <v>#DIV/0!</v>
      </c>
      <c r="X783" s="32" t="e">
        <f t="shared" si="284"/>
        <v>#DIV/0!</v>
      </c>
      <c r="Y783" s="32" t="e">
        <f t="shared" si="285"/>
        <v>#DIV/0!</v>
      </c>
      <c r="Z783" s="38" t="e">
        <f t="shared" si="286"/>
        <v>#DIV/0!</v>
      </c>
      <c r="AA783" s="31">
        <f>SUM(L$2:L783)-SUM(AB$2:AB783)</f>
        <v>-115312.97140000056</v>
      </c>
      <c r="AB783" s="44"/>
      <c r="AC783" s="40" t="e">
        <f t="shared" si="287"/>
        <v>#DIV/0!</v>
      </c>
      <c r="AD783" s="40" t="e">
        <f t="shared" si="288"/>
        <v>#DIV/0!</v>
      </c>
    </row>
    <row r="784" spans="1:30" x14ac:dyDescent="0.25">
      <c r="A784" s="403"/>
      <c r="B784" s="287"/>
      <c r="C784" s="22"/>
      <c r="D784" s="147"/>
      <c r="E784" s="22"/>
      <c r="F784" s="147">
        <f t="shared" si="268"/>
        <v>12400</v>
      </c>
      <c r="G784" s="288">
        <f t="shared" si="269"/>
        <v>9.2998364032258518</v>
      </c>
      <c r="H784" s="15">
        <f t="shared" si="270"/>
        <v>115317.97140000056</v>
      </c>
      <c r="I784" s="22">
        <f t="shared" si="271"/>
        <v>-115317.97140000056</v>
      </c>
      <c r="J784" s="289">
        <f t="shared" si="272"/>
        <v>-1</v>
      </c>
      <c r="K784" s="22">
        <f t="shared" si="273"/>
        <v>0</v>
      </c>
      <c r="L784" s="22">
        <f t="shared" si="274"/>
        <v>-5</v>
      </c>
      <c r="M784" s="22">
        <f t="shared" si="275"/>
        <v>5</v>
      </c>
      <c r="N784" s="22">
        <f t="shared" si="276"/>
        <v>0</v>
      </c>
      <c r="O784" s="22"/>
      <c r="P784" s="288">
        <f t="shared" si="277"/>
        <v>-9.2998364032258518</v>
      </c>
      <c r="Q784" s="22">
        <f t="shared" si="278"/>
        <v>-5</v>
      </c>
      <c r="R784" s="290"/>
      <c r="S784" s="290">
        <f t="shared" si="279"/>
        <v>-10054.832000000073</v>
      </c>
      <c r="T784" s="290" t="e">
        <f t="shared" si="280"/>
        <v>#DIV/0!</v>
      </c>
      <c r="U784" s="290" t="e">
        <f t="shared" si="281"/>
        <v>#DIV/0!</v>
      </c>
      <c r="V784" s="22">
        <f t="shared" si="282"/>
        <v>105263.13940000049</v>
      </c>
      <c r="W784" s="288" t="e">
        <f t="shared" si="283"/>
        <v>#DIV/0!</v>
      </c>
      <c r="X784" s="32" t="e">
        <f t="shared" si="284"/>
        <v>#DIV/0!</v>
      </c>
      <c r="Y784" s="32" t="e">
        <f t="shared" si="285"/>
        <v>#DIV/0!</v>
      </c>
      <c r="Z784" s="38" t="e">
        <f t="shared" si="286"/>
        <v>#DIV/0!</v>
      </c>
      <c r="AA784" s="31">
        <f>SUM(L$2:L784)-SUM(AB$2:AB784)</f>
        <v>-115317.97140000056</v>
      </c>
      <c r="AB784" s="44"/>
      <c r="AC784" s="40" t="e">
        <f t="shared" si="287"/>
        <v>#DIV/0!</v>
      </c>
      <c r="AD784" s="40" t="e">
        <f t="shared" si="288"/>
        <v>#DIV/0!</v>
      </c>
    </row>
    <row r="785" spans="1:30" x14ac:dyDescent="0.25">
      <c r="A785" s="403"/>
      <c r="B785" s="287"/>
      <c r="C785" s="22"/>
      <c r="D785" s="147"/>
      <c r="E785" s="22"/>
      <c r="F785" s="147">
        <f t="shared" si="268"/>
        <v>12400</v>
      </c>
      <c r="G785" s="288">
        <f t="shared" si="269"/>
        <v>9.3002396290323031</v>
      </c>
      <c r="H785" s="15">
        <f t="shared" si="270"/>
        <v>115322.97140000056</v>
      </c>
      <c r="I785" s="22">
        <f t="shared" si="271"/>
        <v>-115322.97140000056</v>
      </c>
      <c r="J785" s="289">
        <f t="shared" si="272"/>
        <v>-1</v>
      </c>
      <c r="K785" s="22">
        <f t="shared" si="273"/>
        <v>0</v>
      </c>
      <c r="L785" s="22">
        <f t="shared" si="274"/>
        <v>-5</v>
      </c>
      <c r="M785" s="22">
        <f t="shared" si="275"/>
        <v>5</v>
      </c>
      <c r="N785" s="22">
        <f t="shared" si="276"/>
        <v>0</v>
      </c>
      <c r="O785" s="22"/>
      <c r="P785" s="288">
        <f t="shared" si="277"/>
        <v>-9.3002396290323031</v>
      </c>
      <c r="Q785" s="22">
        <f t="shared" si="278"/>
        <v>-5</v>
      </c>
      <c r="R785" s="290"/>
      <c r="S785" s="290">
        <f t="shared" si="279"/>
        <v>-10059.832000000073</v>
      </c>
      <c r="T785" s="290" t="e">
        <f t="shared" si="280"/>
        <v>#DIV/0!</v>
      </c>
      <c r="U785" s="290" t="e">
        <f t="shared" si="281"/>
        <v>#DIV/0!</v>
      </c>
      <c r="V785" s="22">
        <f t="shared" si="282"/>
        <v>105263.13940000049</v>
      </c>
      <c r="W785" s="288" t="e">
        <f t="shared" si="283"/>
        <v>#DIV/0!</v>
      </c>
      <c r="X785" s="32" t="e">
        <f t="shared" si="284"/>
        <v>#DIV/0!</v>
      </c>
      <c r="Y785" s="32" t="e">
        <f t="shared" si="285"/>
        <v>#DIV/0!</v>
      </c>
      <c r="Z785" s="38" t="e">
        <f t="shared" si="286"/>
        <v>#DIV/0!</v>
      </c>
      <c r="AA785" s="31">
        <f>SUM(L$2:L785)-SUM(AB$2:AB785)</f>
        <v>-115322.97140000056</v>
      </c>
      <c r="AB785" s="44"/>
      <c r="AC785" s="40" t="e">
        <f t="shared" si="287"/>
        <v>#DIV/0!</v>
      </c>
      <c r="AD785" s="40" t="e">
        <f t="shared" si="288"/>
        <v>#DIV/0!</v>
      </c>
    </row>
    <row r="786" spans="1:30" x14ac:dyDescent="0.25">
      <c r="A786" s="403"/>
      <c r="B786" s="287"/>
      <c r="C786" s="22"/>
      <c r="D786" s="147"/>
      <c r="E786" s="22"/>
      <c r="F786" s="147">
        <f t="shared" si="268"/>
        <v>12400</v>
      </c>
      <c r="G786" s="288">
        <f t="shared" si="269"/>
        <v>9.3006428548387543</v>
      </c>
      <c r="H786" s="15">
        <f t="shared" si="270"/>
        <v>115327.97140000056</v>
      </c>
      <c r="I786" s="22">
        <f t="shared" si="271"/>
        <v>-115327.97140000056</v>
      </c>
      <c r="J786" s="289">
        <f t="shared" si="272"/>
        <v>-1</v>
      </c>
      <c r="K786" s="22">
        <f t="shared" si="273"/>
        <v>0</v>
      </c>
      <c r="L786" s="22">
        <f t="shared" si="274"/>
        <v>-5</v>
      </c>
      <c r="M786" s="22">
        <f t="shared" si="275"/>
        <v>5</v>
      </c>
      <c r="N786" s="22">
        <f t="shared" si="276"/>
        <v>0</v>
      </c>
      <c r="O786" s="22"/>
      <c r="P786" s="288">
        <f t="shared" si="277"/>
        <v>-9.3006428548387543</v>
      </c>
      <c r="Q786" s="22">
        <f t="shared" si="278"/>
        <v>-5</v>
      </c>
      <c r="R786" s="290"/>
      <c r="S786" s="290">
        <f t="shared" si="279"/>
        <v>-10064.832000000073</v>
      </c>
      <c r="T786" s="290" t="e">
        <f t="shared" si="280"/>
        <v>#DIV/0!</v>
      </c>
      <c r="U786" s="290" t="e">
        <f t="shared" si="281"/>
        <v>#DIV/0!</v>
      </c>
      <c r="V786" s="22">
        <f t="shared" si="282"/>
        <v>105263.13940000049</v>
      </c>
      <c r="W786" s="288" t="e">
        <f t="shared" si="283"/>
        <v>#DIV/0!</v>
      </c>
      <c r="X786" s="32" t="e">
        <f t="shared" si="284"/>
        <v>#DIV/0!</v>
      </c>
      <c r="Y786" s="32" t="e">
        <f t="shared" si="285"/>
        <v>#DIV/0!</v>
      </c>
      <c r="Z786" s="38" t="e">
        <f t="shared" si="286"/>
        <v>#DIV/0!</v>
      </c>
      <c r="AA786" s="31">
        <f>SUM(L$2:L786)-SUM(AB$2:AB786)</f>
        <v>-115327.97140000056</v>
      </c>
      <c r="AB786" s="44"/>
      <c r="AC786" s="40" t="e">
        <f t="shared" si="287"/>
        <v>#DIV/0!</v>
      </c>
      <c r="AD786" s="40" t="e">
        <f t="shared" si="288"/>
        <v>#DIV/0!</v>
      </c>
    </row>
    <row r="787" spans="1:30" x14ac:dyDescent="0.25">
      <c r="A787" s="403"/>
      <c r="B787" s="287"/>
      <c r="C787" s="22"/>
      <c r="D787" s="147"/>
      <c r="E787" s="22"/>
      <c r="F787" s="147">
        <f t="shared" si="268"/>
        <v>12400</v>
      </c>
      <c r="G787" s="288">
        <f t="shared" si="269"/>
        <v>9.3010460806452073</v>
      </c>
      <c r="H787" s="15">
        <f t="shared" si="270"/>
        <v>115332.97140000056</v>
      </c>
      <c r="I787" s="22">
        <f t="shared" si="271"/>
        <v>-115332.97140000056</v>
      </c>
      <c r="J787" s="289">
        <f t="shared" si="272"/>
        <v>-1</v>
      </c>
      <c r="K787" s="22">
        <f t="shared" si="273"/>
        <v>0</v>
      </c>
      <c r="L787" s="22">
        <f t="shared" si="274"/>
        <v>-5</v>
      </c>
      <c r="M787" s="22">
        <f t="shared" si="275"/>
        <v>5</v>
      </c>
      <c r="N787" s="22">
        <f t="shared" si="276"/>
        <v>0</v>
      </c>
      <c r="O787" s="22"/>
      <c r="P787" s="288">
        <f t="shared" si="277"/>
        <v>-9.3010460806452073</v>
      </c>
      <c r="Q787" s="22">
        <f t="shared" si="278"/>
        <v>-5</v>
      </c>
      <c r="R787" s="290"/>
      <c r="S787" s="290">
        <f t="shared" si="279"/>
        <v>-10069.832000000073</v>
      </c>
      <c r="T787" s="290" t="e">
        <f t="shared" si="280"/>
        <v>#DIV/0!</v>
      </c>
      <c r="U787" s="290" t="e">
        <f t="shared" si="281"/>
        <v>#DIV/0!</v>
      </c>
      <c r="V787" s="22">
        <f t="shared" si="282"/>
        <v>105263.13940000049</v>
      </c>
      <c r="W787" s="288" t="e">
        <f t="shared" si="283"/>
        <v>#DIV/0!</v>
      </c>
      <c r="X787" s="32" t="e">
        <f t="shared" si="284"/>
        <v>#DIV/0!</v>
      </c>
      <c r="Y787" s="32" t="e">
        <f t="shared" si="285"/>
        <v>#DIV/0!</v>
      </c>
      <c r="Z787" s="38" t="e">
        <f t="shared" si="286"/>
        <v>#DIV/0!</v>
      </c>
      <c r="AA787" s="31">
        <f>SUM(L$2:L787)-SUM(AB$2:AB787)</f>
        <v>-115332.97140000056</v>
      </c>
      <c r="AB787" s="44"/>
      <c r="AC787" s="40" t="e">
        <f t="shared" si="287"/>
        <v>#DIV/0!</v>
      </c>
      <c r="AD787" s="40" t="e">
        <f t="shared" si="288"/>
        <v>#DIV/0!</v>
      </c>
    </row>
    <row r="788" spans="1:30" x14ac:dyDescent="0.25">
      <c r="A788" s="403"/>
      <c r="B788" s="287"/>
      <c r="C788" s="22"/>
      <c r="D788" s="147"/>
      <c r="E788" s="22"/>
      <c r="F788" s="147">
        <f t="shared" si="268"/>
        <v>12400</v>
      </c>
      <c r="G788" s="288">
        <f t="shared" si="269"/>
        <v>9.3014493064516586</v>
      </c>
      <c r="H788" s="15">
        <f t="shared" si="270"/>
        <v>115337.97140000056</v>
      </c>
      <c r="I788" s="22">
        <f t="shared" si="271"/>
        <v>-115337.97140000056</v>
      </c>
      <c r="J788" s="289">
        <f t="shared" si="272"/>
        <v>-1</v>
      </c>
      <c r="K788" s="22">
        <f t="shared" si="273"/>
        <v>0</v>
      </c>
      <c r="L788" s="22">
        <f t="shared" si="274"/>
        <v>-5</v>
      </c>
      <c r="M788" s="22">
        <f t="shared" si="275"/>
        <v>5</v>
      </c>
      <c r="N788" s="22">
        <f t="shared" si="276"/>
        <v>0</v>
      </c>
      <c r="O788" s="22"/>
      <c r="P788" s="288">
        <f t="shared" si="277"/>
        <v>-9.3014493064516586</v>
      </c>
      <c r="Q788" s="22">
        <f t="shared" si="278"/>
        <v>-5</v>
      </c>
      <c r="R788" s="290"/>
      <c r="S788" s="290">
        <f t="shared" si="279"/>
        <v>-10074.832000000073</v>
      </c>
      <c r="T788" s="290" t="e">
        <f t="shared" si="280"/>
        <v>#DIV/0!</v>
      </c>
      <c r="U788" s="290" t="e">
        <f t="shared" si="281"/>
        <v>#DIV/0!</v>
      </c>
      <c r="V788" s="22">
        <f t="shared" si="282"/>
        <v>105263.13940000049</v>
      </c>
      <c r="W788" s="288" t="e">
        <f t="shared" si="283"/>
        <v>#DIV/0!</v>
      </c>
      <c r="X788" s="32" t="e">
        <f t="shared" si="284"/>
        <v>#DIV/0!</v>
      </c>
      <c r="Y788" s="32" t="e">
        <f t="shared" si="285"/>
        <v>#DIV/0!</v>
      </c>
      <c r="Z788" s="38" t="e">
        <f t="shared" si="286"/>
        <v>#DIV/0!</v>
      </c>
      <c r="AA788" s="31">
        <f>SUM(L$2:L788)-SUM(AB$2:AB788)</f>
        <v>-115337.97140000056</v>
      </c>
      <c r="AB788" s="44"/>
      <c r="AC788" s="40" t="e">
        <f t="shared" si="287"/>
        <v>#DIV/0!</v>
      </c>
      <c r="AD788" s="40" t="e">
        <f t="shared" si="288"/>
        <v>#DIV/0!</v>
      </c>
    </row>
    <row r="789" spans="1:30" x14ac:dyDescent="0.25">
      <c r="A789" s="403"/>
      <c r="B789" s="287"/>
      <c r="C789" s="22"/>
      <c r="D789" s="147"/>
      <c r="E789" s="22"/>
      <c r="F789" s="147">
        <f t="shared" si="268"/>
        <v>12400</v>
      </c>
      <c r="G789" s="288">
        <f t="shared" si="269"/>
        <v>9.3018525322581098</v>
      </c>
      <c r="H789" s="15">
        <f t="shared" si="270"/>
        <v>115342.97140000056</v>
      </c>
      <c r="I789" s="22">
        <f t="shared" si="271"/>
        <v>-115342.97140000056</v>
      </c>
      <c r="J789" s="289">
        <f t="shared" si="272"/>
        <v>-1</v>
      </c>
      <c r="K789" s="22">
        <f t="shared" si="273"/>
        <v>0</v>
      </c>
      <c r="L789" s="22">
        <f t="shared" si="274"/>
        <v>-5</v>
      </c>
      <c r="M789" s="22">
        <f t="shared" si="275"/>
        <v>5</v>
      </c>
      <c r="N789" s="22">
        <f t="shared" si="276"/>
        <v>0</v>
      </c>
      <c r="O789" s="22"/>
      <c r="P789" s="288">
        <f t="shared" si="277"/>
        <v>-9.3018525322581098</v>
      </c>
      <c r="Q789" s="22">
        <f t="shared" si="278"/>
        <v>-5</v>
      </c>
      <c r="R789" s="290"/>
      <c r="S789" s="290">
        <f t="shared" si="279"/>
        <v>-10079.832000000073</v>
      </c>
      <c r="T789" s="290" t="e">
        <f t="shared" si="280"/>
        <v>#DIV/0!</v>
      </c>
      <c r="U789" s="290" t="e">
        <f t="shared" si="281"/>
        <v>#DIV/0!</v>
      </c>
      <c r="V789" s="22">
        <f t="shared" si="282"/>
        <v>105263.13940000049</v>
      </c>
      <c r="W789" s="288" t="e">
        <f t="shared" si="283"/>
        <v>#DIV/0!</v>
      </c>
      <c r="X789" s="32" t="e">
        <f t="shared" si="284"/>
        <v>#DIV/0!</v>
      </c>
      <c r="Y789" s="32" t="e">
        <f t="shared" si="285"/>
        <v>#DIV/0!</v>
      </c>
      <c r="Z789" s="38" t="e">
        <f t="shared" si="286"/>
        <v>#DIV/0!</v>
      </c>
      <c r="AA789" s="31">
        <f>SUM(L$2:L789)-SUM(AB$2:AB789)</f>
        <v>-115342.97140000056</v>
      </c>
      <c r="AB789" s="44"/>
      <c r="AC789" s="40" t="e">
        <f t="shared" si="287"/>
        <v>#DIV/0!</v>
      </c>
      <c r="AD789" s="40" t="e">
        <f t="shared" si="288"/>
        <v>#DIV/0!</v>
      </c>
    </row>
    <row r="790" spans="1:30" x14ac:dyDescent="0.25">
      <c r="A790" s="403"/>
      <c r="B790" s="287"/>
      <c r="C790" s="22"/>
      <c r="D790" s="147"/>
      <c r="E790" s="22"/>
      <c r="F790" s="147">
        <f t="shared" si="268"/>
        <v>12400</v>
      </c>
      <c r="G790" s="288">
        <f t="shared" si="269"/>
        <v>9.3022557580645611</v>
      </c>
      <c r="H790" s="15">
        <f t="shared" si="270"/>
        <v>115347.97140000056</v>
      </c>
      <c r="I790" s="22">
        <f t="shared" si="271"/>
        <v>-115347.97140000056</v>
      </c>
      <c r="J790" s="289">
        <f t="shared" si="272"/>
        <v>-1</v>
      </c>
      <c r="K790" s="22">
        <f t="shared" si="273"/>
        <v>0</v>
      </c>
      <c r="L790" s="22">
        <f t="shared" si="274"/>
        <v>-5</v>
      </c>
      <c r="M790" s="22">
        <f t="shared" si="275"/>
        <v>5</v>
      </c>
      <c r="N790" s="22">
        <f t="shared" si="276"/>
        <v>0</v>
      </c>
      <c r="O790" s="22"/>
      <c r="P790" s="288">
        <f t="shared" si="277"/>
        <v>-9.3022557580645611</v>
      </c>
      <c r="Q790" s="22">
        <f t="shared" si="278"/>
        <v>-5</v>
      </c>
      <c r="R790" s="290"/>
      <c r="S790" s="290">
        <f t="shared" si="279"/>
        <v>-10084.832000000073</v>
      </c>
      <c r="T790" s="290" t="e">
        <f t="shared" si="280"/>
        <v>#DIV/0!</v>
      </c>
      <c r="U790" s="290" t="e">
        <f t="shared" si="281"/>
        <v>#DIV/0!</v>
      </c>
      <c r="V790" s="22">
        <f t="shared" si="282"/>
        <v>105263.13940000049</v>
      </c>
      <c r="W790" s="288" t="e">
        <f t="shared" si="283"/>
        <v>#DIV/0!</v>
      </c>
      <c r="X790" s="32" t="e">
        <f t="shared" si="284"/>
        <v>#DIV/0!</v>
      </c>
      <c r="Y790" s="32" t="e">
        <f t="shared" si="285"/>
        <v>#DIV/0!</v>
      </c>
      <c r="Z790" s="38" t="e">
        <f t="shared" si="286"/>
        <v>#DIV/0!</v>
      </c>
      <c r="AA790" s="31">
        <f>SUM(L$2:L790)-SUM(AB$2:AB790)</f>
        <v>-115347.97140000056</v>
      </c>
      <c r="AB790" s="44"/>
      <c r="AC790" s="40" t="e">
        <f t="shared" si="287"/>
        <v>#DIV/0!</v>
      </c>
      <c r="AD790" s="40" t="e">
        <f t="shared" si="288"/>
        <v>#DIV/0!</v>
      </c>
    </row>
    <row r="791" spans="1:30" x14ac:dyDescent="0.25">
      <c r="A791" s="403"/>
      <c r="B791" s="287"/>
      <c r="C791" s="22"/>
      <c r="D791" s="147"/>
      <c r="E791" s="22"/>
      <c r="F791" s="147">
        <f t="shared" si="268"/>
        <v>12400</v>
      </c>
      <c r="G791" s="288">
        <f t="shared" si="269"/>
        <v>9.3026589838710123</v>
      </c>
      <c r="H791" s="15">
        <f t="shared" si="270"/>
        <v>115352.97140000056</v>
      </c>
      <c r="I791" s="22">
        <f t="shared" si="271"/>
        <v>-115352.97140000056</v>
      </c>
      <c r="J791" s="289">
        <f t="shared" si="272"/>
        <v>-1</v>
      </c>
      <c r="K791" s="22">
        <f t="shared" si="273"/>
        <v>0</v>
      </c>
      <c r="L791" s="22">
        <f t="shared" si="274"/>
        <v>-5</v>
      </c>
      <c r="M791" s="22">
        <f t="shared" si="275"/>
        <v>5</v>
      </c>
      <c r="N791" s="22">
        <f t="shared" si="276"/>
        <v>0</v>
      </c>
      <c r="O791" s="22"/>
      <c r="P791" s="288">
        <f t="shared" si="277"/>
        <v>-9.3026589838710123</v>
      </c>
      <c r="Q791" s="22">
        <f t="shared" si="278"/>
        <v>-5</v>
      </c>
      <c r="R791" s="290"/>
      <c r="S791" s="290">
        <f t="shared" si="279"/>
        <v>-10089.832000000073</v>
      </c>
      <c r="T791" s="290" t="e">
        <f t="shared" si="280"/>
        <v>#DIV/0!</v>
      </c>
      <c r="U791" s="290" t="e">
        <f t="shared" si="281"/>
        <v>#DIV/0!</v>
      </c>
      <c r="V791" s="22">
        <f t="shared" si="282"/>
        <v>105263.13940000049</v>
      </c>
      <c r="W791" s="288" t="e">
        <f t="shared" si="283"/>
        <v>#DIV/0!</v>
      </c>
      <c r="X791" s="32" t="e">
        <f t="shared" si="284"/>
        <v>#DIV/0!</v>
      </c>
      <c r="Y791" s="32" t="e">
        <f t="shared" si="285"/>
        <v>#DIV/0!</v>
      </c>
      <c r="Z791" s="38" t="e">
        <f t="shared" si="286"/>
        <v>#DIV/0!</v>
      </c>
      <c r="AA791" s="31">
        <f>SUM(L$2:L791)-SUM(AB$2:AB791)</f>
        <v>-115352.97140000056</v>
      </c>
      <c r="AB791" s="44"/>
      <c r="AC791" s="40" t="e">
        <f t="shared" si="287"/>
        <v>#DIV/0!</v>
      </c>
      <c r="AD791" s="40" t="e">
        <f t="shared" si="288"/>
        <v>#DIV/0!</v>
      </c>
    </row>
    <row r="792" spans="1:30" x14ac:dyDescent="0.25">
      <c r="A792" s="403"/>
      <c r="B792" s="287"/>
      <c r="C792" s="22"/>
      <c r="D792" s="147"/>
      <c r="E792" s="22"/>
      <c r="F792" s="147">
        <f t="shared" si="268"/>
        <v>12400</v>
      </c>
      <c r="G792" s="288">
        <f t="shared" si="269"/>
        <v>9.3030622096774653</v>
      </c>
      <c r="H792" s="15">
        <f t="shared" si="270"/>
        <v>115357.97140000056</v>
      </c>
      <c r="I792" s="22">
        <f t="shared" si="271"/>
        <v>-115357.97140000056</v>
      </c>
      <c r="J792" s="289">
        <f t="shared" si="272"/>
        <v>-1</v>
      </c>
      <c r="K792" s="22">
        <f t="shared" si="273"/>
        <v>0</v>
      </c>
      <c r="L792" s="22">
        <f t="shared" si="274"/>
        <v>-5</v>
      </c>
      <c r="M792" s="22">
        <f t="shared" si="275"/>
        <v>5</v>
      </c>
      <c r="N792" s="22">
        <f t="shared" si="276"/>
        <v>0</v>
      </c>
      <c r="O792" s="22"/>
      <c r="P792" s="288">
        <f t="shared" si="277"/>
        <v>-9.3030622096774653</v>
      </c>
      <c r="Q792" s="22">
        <f t="shared" si="278"/>
        <v>-5</v>
      </c>
      <c r="R792" s="290"/>
      <c r="S792" s="290">
        <f t="shared" si="279"/>
        <v>-10094.832000000073</v>
      </c>
      <c r="T792" s="290" t="e">
        <f t="shared" si="280"/>
        <v>#DIV/0!</v>
      </c>
      <c r="U792" s="290" t="e">
        <f t="shared" si="281"/>
        <v>#DIV/0!</v>
      </c>
      <c r="V792" s="22">
        <f t="shared" si="282"/>
        <v>105263.13940000049</v>
      </c>
      <c r="W792" s="288" t="e">
        <f t="shared" si="283"/>
        <v>#DIV/0!</v>
      </c>
      <c r="X792" s="32" t="e">
        <f t="shared" si="284"/>
        <v>#DIV/0!</v>
      </c>
      <c r="Y792" s="32" t="e">
        <f t="shared" si="285"/>
        <v>#DIV/0!</v>
      </c>
      <c r="Z792" s="38" t="e">
        <f t="shared" si="286"/>
        <v>#DIV/0!</v>
      </c>
      <c r="AA792" s="31">
        <f>SUM(L$2:L792)-SUM(AB$2:AB792)</f>
        <v>-115357.97140000056</v>
      </c>
      <c r="AB792" s="44"/>
      <c r="AC792" s="40" t="e">
        <f t="shared" si="287"/>
        <v>#DIV/0!</v>
      </c>
      <c r="AD792" s="40" t="e">
        <f t="shared" si="288"/>
        <v>#DIV/0!</v>
      </c>
    </row>
    <row r="793" spans="1:30" x14ac:dyDescent="0.25">
      <c r="A793" s="403"/>
      <c r="B793" s="287"/>
      <c r="C793" s="22"/>
      <c r="D793" s="147"/>
      <c r="E793" s="22"/>
      <c r="F793" s="147">
        <f t="shared" si="268"/>
        <v>12400</v>
      </c>
      <c r="G793" s="288">
        <f t="shared" si="269"/>
        <v>9.3034654354839166</v>
      </c>
      <c r="H793" s="15">
        <f t="shared" si="270"/>
        <v>115362.97140000056</v>
      </c>
      <c r="I793" s="22">
        <f t="shared" si="271"/>
        <v>-115362.97140000056</v>
      </c>
      <c r="J793" s="289">
        <f t="shared" si="272"/>
        <v>-1</v>
      </c>
      <c r="K793" s="22">
        <f t="shared" si="273"/>
        <v>0</v>
      </c>
      <c r="L793" s="22">
        <f t="shared" si="274"/>
        <v>-5</v>
      </c>
      <c r="M793" s="22">
        <f t="shared" si="275"/>
        <v>5</v>
      </c>
      <c r="N793" s="22">
        <f t="shared" si="276"/>
        <v>0</v>
      </c>
      <c r="O793" s="22"/>
      <c r="P793" s="288">
        <f t="shared" si="277"/>
        <v>-9.3034654354839166</v>
      </c>
      <c r="Q793" s="22">
        <f t="shared" si="278"/>
        <v>-5</v>
      </c>
      <c r="R793" s="290"/>
      <c r="S793" s="290">
        <f t="shared" si="279"/>
        <v>-10099.832000000073</v>
      </c>
      <c r="T793" s="290" t="e">
        <f t="shared" si="280"/>
        <v>#DIV/0!</v>
      </c>
      <c r="U793" s="290" t="e">
        <f t="shared" si="281"/>
        <v>#DIV/0!</v>
      </c>
      <c r="V793" s="22">
        <f t="shared" si="282"/>
        <v>105263.13940000049</v>
      </c>
      <c r="W793" s="288" t="e">
        <f t="shared" si="283"/>
        <v>#DIV/0!</v>
      </c>
      <c r="X793" s="32" t="e">
        <f t="shared" si="284"/>
        <v>#DIV/0!</v>
      </c>
      <c r="Y793" s="32" t="e">
        <f t="shared" si="285"/>
        <v>#DIV/0!</v>
      </c>
      <c r="Z793" s="38" t="e">
        <f t="shared" si="286"/>
        <v>#DIV/0!</v>
      </c>
      <c r="AA793" s="31">
        <f>SUM(L$2:L793)-SUM(AB$2:AB793)</f>
        <v>-115362.97140000056</v>
      </c>
      <c r="AB793" s="44"/>
      <c r="AC793" s="40" t="e">
        <f t="shared" si="287"/>
        <v>#DIV/0!</v>
      </c>
      <c r="AD793" s="40" t="e">
        <f t="shared" si="288"/>
        <v>#DIV/0!</v>
      </c>
    </row>
    <row r="794" spans="1:30" x14ac:dyDescent="0.25">
      <c r="A794" s="403"/>
      <c r="B794" s="287"/>
      <c r="C794" s="22"/>
      <c r="D794" s="147"/>
      <c r="E794" s="22"/>
      <c r="F794" s="147">
        <f t="shared" si="268"/>
        <v>12400</v>
      </c>
      <c r="G794" s="288">
        <f t="shared" si="269"/>
        <v>9.3038686612903678</v>
      </c>
      <c r="H794" s="15">
        <f t="shared" si="270"/>
        <v>115367.97140000056</v>
      </c>
      <c r="I794" s="22">
        <f t="shared" si="271"/>
        <v>-115367.97140000056</v>
      </c>
      <c r="J794" s="289">
        <f t="shared" si="272"/>
        <v>-1</v>
      </c>
      <c r="K794" s="22">
        <f t="shared" si="273"/>
        <v>0</v>
      </c>
      <c r="L794" s="22">
        <f t="shared" si="274"/>
        <v>-5</v>
      </c>
      <c r="M794" s="22">
        <f t="shared" si="275"/>
        <v>5</v>
      </c>
      <c r="N794" s="22">
        <f t="shared" si="276"/>
        <v>0</v>
      </c>
      <c r="O794" s="22"/>
      <c r="P794" s="288">
        <f t="shared" si="277"/>
        <v>-9.3038686612903678</v>
      </c>
      <c r="Q794" s="22">
        <f t="shared" si="278"/>
        <v>-5</v>
      </c>
      <c r="R794" s="290"/>
      <c r="S794" s="290">
        <f t="shared" si="279"/>
        <v>-10104.832000000073</v>
      </c>
      <c r="T794" s="290" t="e">
        <f t="shared" si="280"/>
        <v>#DIV/0!</v>
      </c>
      <c r="U794" s="290" t="e">
        <f t="shared" si="281"/>
        <v>#DIV/0!</v>
      </c>
      <c r="V794" s="22">
        <f t="shared" si="282"/>
        <v>105263.13940000049</v>
      </c>
      <c r="W794" s="288" t="e">
        <f t="shared" si="283"/>
        <v>#DIV/0!</v>
      </c>
      <c r="X794" s="32" t="e">
        <f t="shared" si="284"/>
        <v>#DIV/0!</v>
      </c>
      <c r="Y794" s="32" t="e">
        <f t="shared" si="285"/>
        <v>#DIV/0!</v>
      </c>
      <c r="Z794" s="38" t="e">
        <f t="shared" si="286"/>
        <v>#DIV/0!</v>
      </c>
      <c r="AA794" s="31">
        <f>SUM(L$2:L794)-SUM(AB$2:AB794)</f>
        <v>-115367.97140000056</v>
      </c>
      <c r="AB794" s="44"/>
      <c r="AC794" s="40" t="e">
        <f t="shared" si="287"/>
        <v>#DIV/0!</v>
      </c>
      <c r="AD794" s="40" t="e">
        <f t="shared" si="288"/>
        <v>#DIV/0!</v>
      </c>
    </row>
    <row r="795" spans="1:30" x14ac:dyDescent="0.25">
      <c r="A795" s="403"/>
      <c r="B795" s="287"/>
      <c r="C795" s="22"/>
      <c r="D795" s="147"/>
      <c r="E795" s="22"/>
      <c r="F795" s="147">
        <f t="shared" si="268"/>
        <v>12400</v>
      </c>
      <c r="G795" s="288">
        <f t="shared" si="269"/>
        <v>9.3042718870968191</v>
      </c>
      <c r="H795" s="15">
        <f t="shared" si="270"/>
        <v>115372.97140000056</v>
      </c>
      <c r="I795" s="22">
        <f t="shared" si="271"/>
        <v>-115372.97140000056</v>
      </c>
      <c r="J795" s="289">
        <f t="shared" si="272"/>
        <v>-1</v>
      </c>
      <c r="K795" s="22">
        <f t="shared" si="273"/>
        <v>0</v>
      </c>
      <c r="L795" s="22">
        <f t="shared" si="274"/>
        <v>-5</v>
      </c>
      <c r="M795" s="22">
        <f t="shared" si="275"/>
        <v>5</v>
      </c>
      <c r="N795" s="22">
        <f t="shared" si="276"/>
        <v>0</v>
      </c>
      <c r="O795" s="22"/>
      <c r="P795" s="288">
        <f t="shared" si="277"/>
        <v>-9.3042718870968191</v>
      </c>
      <c r="Q795" s="22">
        <f t="shared" si="278"/>
        <v>-5</v>
      </c>
      <c r="R795" s="290"/>
      <c r="S795" s="290">
        <f t="shared" si="279"/>
        <v>-10109.832000000073</v>
      </c>
      <c r="T795" s="290" t="e">
        <f t="shared" si="280"/>
        <v>#DIV/0!</v>
      </c>
      <c r="U795" s="290" t="e">
        <f t="shared" si="281"/>
        <v>#DIV/0!</v>
      </c>
      <c r="V795" s="22">
        <f t="shared" si="282"/>
        <v>105263.13940000049</v>
      </c>
      <c r="W795" s="288" t="e">
        <f t="shared" si="283"/>
        <v>#DIV/0!</v>
      </c>
      <c r="X795" s="32" t="e">
        <f t="shared" si="284"/>
        <v>#DIV/0!</v>
      </c>
      <c r="Y795" s="32" t="e">
        <f t="shared" si="285"/>
        <v>#DIV/0!</v>
      </c>
      <c r="Z795" s="38" t="e">
        <f t="shared" si="286"/>
        <v>#DIV/0!</v>
      </c>
      <c r="AA795" s="31">
        <f>SUM(L$2:L795)-SUM(AB$2:AB795)</f>
        <v>-115372.97140000056</v>
      </c>
      <c r="AB795" s="44"/>
      <c r="AC795" s="40" t="e">
        <f t="shared" si="287"/>
        <v>#DIV/0!</v>
      </c>
      <c r="AD795" s="40" t="e">
        <f t="shared" si="288"/>
        <v>#DIV/0!</v>
      </c>
    </row>
    <row r="796" spans="1:30" x14ac:dyDescent="0.25">
      <c r="A796" s="403"/>
      <c r="B796" s="287"/>
      <c r="C796" s="22"/>
      <c r="D796" s="147"/>
      <c r="E796" s="22"/>
      <c r="F796" s="147">
        <f t="shared" si="268"/>
        <v>12400</v>
      </c>
      <c r="G796" s="288">
        <f t="shared" si="269"/>
        <v>9.3046751129032703</v>
      </c>
      <c r="H796" s="15">
        <f t="shared" si="270"/>
        <v>115377.97140000056</v>
      </c>
      <c r="I796" s="22">
        <f t="shared" si="271"/>
        <v>-115377.97140000056</v>
      </c>
      <c r="J796" s="289">
        <f t="shared" si="272"/>
        <v>-1</v>
      </c>
      <c r="K796" s="22">
        <f t="shared" si="273"/>
        <v>0</v>
      </c>
      <c r="L796" s="22">
        <f t="shared" si="274"/>
        <v>-5</v>
      </c>
      <c r="M796" s="22">
        <f t="shared" si="275"/>
        <v>5</v>
      </c>
      <c r="N796" s="22">
        <f t="shared" si="276"/>
        <v>0</v>
      </c>
      <c r="O796" s="22"/>
      <c r="P796" s="288">
        <f t="shared" si="277"/>
        <v>-9.3046751129032703</v>
      </c>
      <c r="Q796" s="22">
        <f t="shared" si="278"/>
        <v>-5</v>
      </c>
      <c r="R796" s="290"/>
      <c r="S796" s="290">
        <f t="shared" si="279"/>
        <v>-10114.832000000073</v>
      </c>
      <c r="T796" s="290" t="e">
        <f t="shared" si="280"/>
        <v>#DIV/0!</v>
      </c>
      <c r="U796" s="290" t="e">
        <f t="shared" si="281"/>
        <v>#DIV/0!</v>
      </c>
      <c r="V796" s="22">
        <f t="shared" si="282"/>
        <v>105263.13940000049</v>
      </c>
      <c r="W796" s="288" t="e">
        <f t="shared" si="283"/>
        <v>#DIV/0!</v>
      </c>
      <c r="X796" s="32" t="e">
        <f t="shared" si="284"/>
        <v>#DIV/0!</v>
      </c>
      <c r="Y796" s="32" t="e">
        <f t="shared" si="285"/>
        <v>#DIV/0!</v>
      </c>
      <c r="Z796" s="38" t="e">
        <f t="shared" si="286"/>
        <v>#DIV/0!</v>
      </c>
      <c r="AA796" s="31">
        <f>SUM(L$2:L796)-SUM(AB$2:AB796)</f>
        <v>-115377.97140000056</v>
      </c>
      <c r="AB796" s="44"/>
      <c r="AC796" s="40" t="e">
        <f t="shared" si="287"/>
        <v>#DIV/0!</v>
      </c>
      <c r="AD796" s="40" t="e">
        <f t="shared" si="288"/>
        <v>#DIV/0!</v>
      </c>
    </row>
    <row r="797" spans="1:30" x14ac:dyDescent="0.25">
      <c r="A797" s="403"/>
      <c r="B797" s="287"/>
      <c r="C797" s="22"/>
      <c r="D797" s="147"/>
      <c r="E797" s="22"/>
      <c r="F797" s="147">
        <f t="shared" si="268"/>
        <v>12400</v>
      </c>
      <c r="G797" s="288">
        <f t="shared" si="269"/>
        <v>9.3050783387097233</v>
      </c>
      <c r="H797" s="15">
        <f t="shared" si="270"/>
        <v>115382.97140000056</v>
      </c>
      <c r="I797" s="22">
        <f t="shared" si="271"/>
        <v>-115382.97140000056</v>
      </c>
      <c r="J797" s="289">
        <f t="shared" si="272"/>
        <v>-1</v>
      </c>
      <c r="K797" s="22">
        <f t="shared" si="273"/>
        <v>0</v>
      </c>
      <c r="L797" s="22">
        <f t="shared" si="274"/>
        <v>-5</v>
      </c>
      <c r="M797" s="22">
        <f t="shared" si="275"/>
        <v>5</v>
      </c>
      <c r="N797" s="22">
        <f t="shared" si="276"/>
        <v>0</v>
      </c>
      <c r="O797" s="22"/>
      <c r="P797" s="288">
        <f t="shared" si="277"/>
        <v>-9.3050783387097233</v>
      </c>
      <c r="Q797" s="22">
        <f t="shared" si="278"/>
        <v>-5</v>
      </c>
      <c r="R797" s="290"/>
      <c r="S797" s="290">
        <f t="shared" si="279"/>
        <v>-10119.832000000073</v>
      </c>
      <c r="T797" s="290" t="e">
        <f t="shared" si="280"/>
        <v>#DIV/0!</v>
      </c>
      <c r="U797" s="290" t="e">
        <f t="shared" si="281"/>
        <v>#DIV/0!</v>
      </c>
      <c r="V797" s="22">
        <f t="shared" si="282"/>
        <v>105263.13940000049</v>
      </c>
      <c r="W797" s="288" t="e">
        <f t="shared" si="283"/>
        <v>#DIV/0!</v>
      </c>
      <c r="X797" s="32" t="e">
        <f t="shared" si="284"/>
        <v>#DIV/0!</v>
      </c>
      <c r="Y797" s="32" t="e">
        <f t="shared" si="285"/>
        <v>#DIV/0!</v>
      </c>
      <c r="Z797" s="38" t="e">
        <f t="shared" si="286"/>
        <v>#DIV/0!</v>
      </c>
      <c r="AA797" s="31">
        <f>SUM(L$2:L797)-SUM(AB$2:AB797)</f>
        <v>-115382.97140000056</v>
      </c>
      <c r="AB797" s="44"/>
      <c r="AC797" s="40" t="e">
        <f t="shared" si="287"/>
        <v>#DIV/0!</v>
      </c>
      <c r="AD797" s="40" t="e">
        <f t="shared" si="288"/>
        <v>#DIV/0!</v>
      </c>
    </row>
    <row r="798" spans="1:30" x14ac:dyDescent="0.25">
      <c r="A798" s="403"/>
      <c r="B798" s="287"/>
      <c r="C798" s="22"/>
      <c r="D798" s="147"/>
      <c r="E798" s="22"/>
      <c r="F798" s="147">
        <f t="shared" si="268"/>
        <v>12400</v>
      </c>
      <c r="G798" s="288">
        <f t="shared" si="269"/>
        <v>9.3054815645161746</v>
      </c>
      <c r="H798" s="15">
        <f t="shared" si="270"/>
        <v>115387.97140000056</v>
      </c>
      <c r="I798" s="22">
        <f t="shared" si="271"/>
        <v>-115387.97140000056</v>
      </c>
      <c r="J798" s="289">
        <f t="shared" si="272"/>
        <v>-1</v>
      </c>
      <c r="K798" s="22">
        <f t="shared" si="273"/>
        <v>0</v>
      </c>
      <c r="L798" s="22">
        <f t="shared" si="274"/>
        <v>-5</v>
      </c>
      <c r="M798" s="22">
        <f t="shared" si="275"/>
        <v>5</v>
      </c>
      <c r="N798" s="22">
        <f t="shared" si="276"/>
        <v>0</v>
      </c>
      <c r="O798" s="22"/>
      <c r="P798" s="288">
        <f t="shared" si="277"/>
        <v>-9.3054815645161746</v>
      </c>
      <c r="Q798" s="22">
        <f t="shared" si="278"/>
        <v>-5</v>
      </c>
      <c r="R798" s="290"/>
      <c r="S798" s="290">
        <f t="shared" si="279"/>
        <v>-10124.832000000073</v>
      </c>
      <c r="T798" s="290" t="e">
        <f t="shared" si="280"/>
        <v>#DIV/0!</v>
      </c>
      <c r="U798" s="290" t="e">
        <f t="shared" si="281"/>
        <v>#DIV/0!</v>
      </c>
      <c r="V798" s="22">
        <f t="shared" si="282"/>
        <v>105263.13940000049</v>
      </c>
      <c r="W798" s="288" t="e">
        <f t="shared" si="283"/>
        <v>#DIV/0!</v>
      </c>
      <c r="X798" s="32" t="e">
        <f t="shared" si="284"/>
        <v>#DIV/0!</v>
      </c>
      <c r="Y798" s="32" t="e">
        <f t="shared" si="285"/>
        <v>#DIV/0!</v>
      </c>
      <c r="Z798" s="38" t="e">
        <f t="shared" si="286"/>
        <v>#DIV/0!</v>
      </c>
      <c r="AA798" s="31">
        <f>SUM(L$2:L798)-SUM(AB$2:AB798)</f>
        <v>-115387.97140000056</v>
      </c>
      <c r="AB798" s="44"/>
      <c r="AC798" s="40" t="e">
        <f t="shared" si="287"/>
        <v>#DIV/0!</v>
      </c>
      <c r="AD798" s="40" t="e">
        <f t="shared" si="288"/>
        <v>#DIV/0!</v>
      </c>
    </row>
    <row r="799" spans="1:30" x14ac:dyDescent="0.25">
      <c r="A799" s="403"/>
      <c r="B799" s="287"/>
      <c r="C799" s="22"/>
      <c r="D799" s="147"/>
      <c r="E799" s="22"/>
      <c r="F799" s="147">
        <f t="shared" si="268"/>
        <v>12400</v>
      </c>
      <c r="G799" s="288">
        <f t="shared" si="269"/>
        <v>9.3058847903226258</v>
      </c>
      <c r="H799" s="15">
        <f t="shared" si="270"/>
        <v>115392.97140000056</v>
      </c>
      <c r="I799" s="22">
        <f t="shared" si="271"/>
        <v>-115392.97140000056</v>
      </c>
      <c r="J799" s="289">
        <f t="shared" si="272"/>
        <v>-1</v>
      </c>
      <c r="K799" s="22">
        <f t="shared" si="273"/>
        <v>0</v>
      </c>
      <c r="L799" s="22">
        <f t="shared" si="274"/>
        <v>-5</v>
      </c>
      <c r="M799" s="22">
        <f t="shared" si="275"/>
        <v>5</v>
      </c>
      <c r="N799" s="22">
        <f t="shared" si="276"/>
        <v>0</v>
      </c>
      <c r="O799" s="22"/>
      <c r="P799" s="288">
        <f t="shared" si="277"/>
        <v>-9.3058847903226258</v>
      </c>
      <c r="Q799" s="22">
        <f t="shared" si="278"/>
        <v>-5</v>
      </c>
      <c r="R799" s="290"/>
      <c r="S799" s="290">
        <f t="shared" si="279"/>
        <v>-10129.832000000073</v>
      </c>
      <c r="T799" s="290" t="e">
        <f t="shared" si="280"/>
        <v>#DIV/0!</v>
      </c>
      <c r="U799" s="290" t="e">
        <f t="shared" si="281"/>
        <v>#DIV/0!</v>
      </c>
      <c r="V799" s="22">
        <f t="shared" si="282"/>
        <v>105263.13940000049</v>
      </c>
      <c r="W799" s="288" t="e">
        <f t="shared" si="283"/>
        <v>#DIV/0!</v>
      </c>
      <c r="X799" s="32" t="e">
        <f t="shared" si="284"/>
        <v>#DIV/0!</v>
      </c>
      <c r="Y799" s="32" t="e">
        <f t="shared" si="285"/>
        <v>#DIV/0!</v>
      </c>
      <c r="Z799" s="38" t="e">
        <f t="shared" si="286"/>
        <v>#DIV/0!</v>
      </c>
      <c r="AA799" s="31">
        <f>SUM(L$2:L799)-SUM(AB$2:AB799)</f>
        <v>-115392.97140000056</v>
      </c>
      <c r="AB799" s="44"/>
      <c r="AC799" s="40" t="e">
        <f t="shared" si="287"/>
        <v>#DIV/0!</v>
      </c>
      <c r="AD799" s="40" t="e">
        <f t="shared" si="288"/>
        <v>#DIV/0!</v>
      </c>
    </row>
    <row r="800" spans="1:30" x14ac:dyDescent="0.25">
      <c r="A800" s="403"/>
      <c r="B800" s="287"/>
      <c r="C800" s="22"/>
      <c r="D800" s="147"/>
      <c r="E800" s="22"/>
      <c r="F800" s="147">
        <f t="shared" si="268"/>
        <v>12400</v>
      </c>
      <c r="G800" s="288">
        <f t="shared" si="269"/>
        <v>9.3062880161290771</v>
      </c>
      <c r="H800" s="15">
        <f t="shared" si="270"/>
        <v>115397.97140000056</v>
      </c>
      <c r="I800" s="22">
        <f t="shared" si="271"/>
        <v>-115397.97140000056</v>
      </c>
      <c r="J800" s="289">
        <f t="shared" si="272"/>
        <v>-1</v>
      </c>
      <c r="K800" s="22">
        <f t="shared" si="273"/>
        <v>0</v>
      </c>
      <c r="L800" s="22">
        <f t="shared" si="274"/>
        <v>-5</v>
      </c>
      <c r="M800" s="22">
        <f t="shared" si="275"/>
        <v>5</v>
      </c>
      <c r="N800" s="22">
        <f t="shared" si="276"/>
        <v>0</v>
      </c>
      <c r="O800" s="22"/>
      <c r="P800" s="288">
        <f t="shared" si="277"/>
        <v>-9.3062880161290771</v>
      </c>
      <c r="Q800" s="22">
        <f t="shared" si="278"/>
        <v>-5</v>
      </c>
      <c r="R800" s="290"/>
      <c r="S800" s="290">
        <f t="shared" si="279"/>
        <v>-10134.832000000073</v>
      </c>
      <c r="T800" s="290" t="e">
        <f t="shared" si="280"/>
        <v>#DIV/0!</v>
      </c>
      <c r="U800" s="290" t="e">
        <f t="shared" si="281"/>
        <v>#DIV/0!</v>
      </c>
      <c r="V800" s="22">
        <f t="shared" si="282"/>
        <v>105263.13940000049</v>
      </c>
      <c r="W800" s="288" t="e">
        <f t="shared" si="283"/>
        <v>#DIV/0!</v>
      </c>
      <c r="X800" s="32" t="e">
        <f t="shared" si="284"/>
        <v>#DIV/0!</v>
      </c>
      <c r="Y800" s="32" t="e">
        <f t="shared" si="285"/>
        <v>#DIV/0!</v>
      </c>
      <c r="Z800" s="38" t="e">
        <f t="shared" si="286"/>
        <v>#DIV/0!</v>
      </c>
      <c r="AA800" s="31">
        <f>SUM(L$2:L800)-SUM(AB$2:AB800)</f>
        <v>-115397.97140000056</v>
      </c>
      <c r="AB800" s="44"/>
      <c r="AC800" s="40" t="e">
        <f t="shared" si="287"/>
        <v>#DIV/0!</v>
      </c>
      <c r="AD800" s="40" t="e">
        <f t="shared" si="288"/>
        <v>#DIV/0!</v>
      </c>
    </row>
    <row r="801" spans="1:30" x14ac:dyDescent="0.25">
      <c r="A801" s="403"/>
      <c r="B801" s="287"/>
      <c r="C801" s="22"/>
      <c r="D801" s="147"/>
      <c r="E801" s="22"/>
      <c r="F801" s="147">
        <f t="shared" si="268"/>
        <v>12400</v>
      </c>
      <c r="G801" s="288">
        <f t="shared" si="269"/>
        <v>9.3066912419355301</v>
      </c>
      <c r="H801" s="15">
        <f t="shared" si="270"/>
        <v>115402.97140000056</v>
      </c>
      <c r="I801" s="22">
        <f t="shared" si="271"/>
        <v>-115402.97140000056</v>
      </c>
      <c r="J801" s="289">
        <f t="shared" si="272"/>
        <v>-1</v>
      </c>
      <c r="K801" s="22">
        <f t="shared" si="273"/>
        <v>0</v>
      </c>
      <c r="L801" s="22">
        <f t="shared" si="274"/>
        <v>-5</v>
      </c>
      <c r="M801" s="22">
        <f t="shared" si="275"/>
        <v>5</v>
      </c>
      <c r="N801" s="22">
        <f t="shared" si="276"/>
        <v>0</v>
      </c>
      <c r="O801" s="22"/>
      <c r="P801" s="288">
        <f t="shared" si="277"/>
        <v>-9.3066912419355301</v>
      </c>
      <c r="Q801" s="22">
        <f t="shared" si="278"/>
        <v>-5</v>
      </c>
      <c r="R801" s="290"/>
      <c r="S801" s="290">
        <f t="shared" si="279"/>
        <v>-10139.832000000073</v>
      </c>
      <c r="T801" s="290" t="e">
        <f t="shared" si="280"/>
        <v>#DIV/0!</v>
      </c>
      <c r="U801" s="290" t="e">
        <f t="shared" si="281"/>
        <v>#DIV/0!</v>
      </c>
      <c r="V801" s="22">
        <f t="shared" si="282"/>
        <v>105263.13940000049</v>
      </c>
      <c r="W801" s="288" t="e">
        <f t="shared" si="283"/>
        <v>#DIV/0!</v>
      </c>
      <c r="X801" s="32" t="e">
        <f t="shared" si="284"/>
        <v>#DIV/0!</v>
      </c>
      <c r="Y801" s="32" t="e">
        <f t="shared" si="285"/>
        <v>#DIV/0!</v>
      </c>
      <c r="Z801" s="38" t="e">
        <f t="shared" si="286"/>
        <v>#DIV/0!</v>
      </c>
      <c r="AA801" s="31">
        <f>SUM(L$2:L801)-SUM(AB$2:AB801)</f>
        <v>-115402.97140000056</v>
      </c>
      <c r="AB801" s="44"/>
      <c r="AC801" s="40" t="e">
        <f t="shared" si="287"/>
        <v>#DIV/0!</v>
      </c>
      <c r="AD801" s="40" t="e">
        <f t="shared" si="288"/>
        <v>#DIV/0!</v>
      </c>
    </row>
    <row r="802" spans="1:30" x14ac:dyDescent="0.25">
      <c r="A802" s="403"/>
      <c r="B802" s="287"/>
      <c r="C802" s="22"/>
      <c r="D802" s="147"/>
      <c r="E802" s="22"/>
      <c r="F802" s="147">
        <f t="shared" si="268"/>
        <v>12400</v>
      </c>
      <c r="G802" s="288">
        <f t="shared" si="269"/>
        <v>9.3070944677419813</v>
      </c>
      <c r="H802" s="15">
        <f t="shared" si="270"/>
        <v>115407.97140000056</v>
      </c>
      <c r="I802" s="22">
        <f t="shared" si="271"/>
        <v>-115407.97140000056</v>
      </c>
      <c r="J802" s="289">
        <f t="shared" si="272"/>
        <v>-1</v>
      </c>
      <c r="K802" s="22">
        <f t="shared" si="273"/>
        <v>0</v>
      </c>
      <c r="L802" s="22">
        <f t="shared" si="274"/>
        <v>-5</v>
      </c>
      <c r="M802" s="22">
        <f t="shared" si="275"/>
        <v>5</v>
      </c>
      <c r="N802" s="22">
        <f t="shared" si="276"/>
        <v>0</v>
      </c>
      <c r="O802" s="22"/>
      <c r="P802" s="288">
        <f t="shared" si="277"/>
        <v>-9.3070944677419813</v>
      </c>
      <c r="Q802" s="22">
        <f t="shared" si="278"/>
        <v>-5</v>
      </c>
      <c r="R802" s="290"/>
      <c r="S802" s="290">
        <f t="shared" si="279"/>
        <v>-10144.832000000073</v>
      </c>
      <c r="T802" s="290" t="e">
        <f t="shared" si="280"/>
        <v>#DIV/0!</v>
      </c>
      <c r="U802" s="290" t="e">
        <f t="shared" si="281"/>
        <v>#DIV/0!</v>
      </c>
      <c r="V802" s="22">
        <f t="shared" si="282"/>
        <v>105263.13940000049</v>
      </c>
      <c r="W802" s="288" t="e">
        <f t="shared" si="283"/>
        <v>#DIV/0!</v>
      </c>
      <c r="X802" s="32" t="e">
        <f t="shared" si="284"/>
        <v>#DIV/0!</v>
      </c>
      <c r="Y802" s="32" t="e">
        <f t="shared" si="285"/>
        <v>#DIV/0!</v>
      </c>
      <c r="Z802" s="38" t="e">
        <f t="shared" si="286"/>
        <v>#DIV/0!</v>
      </c>
      <c r="AA802" s="31">
        <f>SUM(L$2:L802)-SUM(AB$2:AB802)</f>
        <v>-115407.97140000056</v>
      </c>
      <c r="AB802" s="44"/>
      <c r="AC802" s="40" t="e">
        <f t="shared" si="287"/>
        <v>#DIV/0!</v>
      </c>
      <c r="AD802" s="40" t="e">
        <f t="shared" si="288"/>
        <v>#DIV/0!</v>
      </c>
    </row>
    <row r="803" spans="1:30" x14ac:dyDescent="0.25">
      <c r="A803" s="403"/>
      <c r="B803" s="287"/>
      <c r="C803" s="22"/>
      <c r="D803" s="147"/>
      <c r="E803" s="22"/>
      <c r="F803" s="147">
        <f t="shared" ref="F803:F866" si="289">IF(C803="买",F802+D803,F802-D803)</f>
        <v>12400</v>
      </c>
      <c r="G803" s="288">
        <f t="shared" ref="G803:G866" si="290">H803/F803</f>
        <v>9.3074976935484326</v>
      </c>
      <c r="H803" s="15">
        <f t="shared" ref="H803:H866" si="291">IF(C803="买",H802+D803*E803+M803+N803,H802+-1*D803*E803+M803+N803)+O802</f>
        <v>115412.97140000056</v>
      </c>
      <c r="I803" s="22">
        <f t="shared" ref="I803:I866" si="292">-H803+K803</f>
        <v>-115412.97140000056</v>
      </c>
      <c r="J803" s="289">
        <f t="shared" ref="J803:J866" si="293">(E803-G803)/G803</f>
        <v>-1</v>
      </c>
      <c r="K803" s="22">
        <f t="shared" ref="K803:K866" si="294">F803*E803</f>
        <v>0</v>
      </c>
      <c r="L803" s="22">
        <f t="shared" ref="L803:L866" si="295">I803-I802</f>
        <v>-5</v>
      </c>
      <c r="M803" s="22">
        <f t="shared" ref="M803:M866" si="296">IF(D803*E803*2.5/10000&gt;5,D803*E803*2.5/10000,5)+(D803/1000)*0.6</f>
        <v>5</v>
      </c>
      <c r="N803" s="22">
        <f t="shared" ref="N803:N866" si="297">IF(C803="卖",D803*E803/1000,0)</f>
        <v>0</v>
      </c>
      <c r="O803" s="22"/>
      <c r="P803" s="288">
        <f t="shared" ref="P803:P866" si="298">E803-G803</f>
        <v>-9.3074976935484326</v>
      </c>
      <c r="Q803" s="22">
        <f t="shared" ref="Q803:Q866" si="299">(H803-H802)*-1</f>
        <v>-5</v>
      </c>
      <c r="R803" s="290"/>
      <c r="S803" s="290">
        <f t="shared" ref="S803:S866" si="300">S802+Q803+O803+R803</f>
        <v>-10149.832000000073</v>
      </c>
      <c r="T803" s="290" t="e">
        <f t="shared" ref="T803:T866" si="301">S803/E803</f>
        <v>#DIV/0!</v>
      </c>
      <c r="U803" s="290" t="e">
        <f t="shared" ref="U803:U866" si="302">F803+T803</f>
        <v>#DIV/0!</v>
      </c>
      <c r="V803" s="22">
        <f t="shared" ref="V803:V866" si="303">H803+S803</f>
        <v>105263.13940000049</v>
      </c>
      <c r="W803" s="288" t="e">
        <f t="shared" ref="W803:W866" si="304">V803/U803</f>
        <v>#DIV/0!</v>
      </c>
      <c r="X803" s="32" t="e">
        <f t="shared" ref="X803:X866" si="305">W803-G803</f>
        <v>#DIV/0!</v>
      </c>
      <c r="Y803" s="32" t="e">
        <f t="shared" ref="Y803:Y866" si="306">(X803-P803)*-1</f>
        <v>#DIV/0!</v>
      </c>
      <c r="Z803" s="38" t="e">
        <f t="shared" ref="Z803:Z866" si="307">F803/U803</f>
        <v>#DIV/0!</v>
      </c>
      <c r="AA803" s="31">
        <f>SUM(L$2:L803)-SUM(AB$2:AB803)</f>
        <v>-115412.97140000056</v>
      </c>
      <c r="AB803" s="44"/>
      <c r="AC803" s="40" t="e">
        <f t="shared" ref="AC803:AC866" si="308">I803/E803*(1-0.0005)</f>
        <v>#DIV/0!</v>
      </c>
      <c r="AD803" s="40" t="e">
        <f t="shared" ref="AD803:AD866" si="309">AC803-F803</f>
        <v>#DIV/0!</v>
      </c>
    </row>
    <row r="804" spans="1:30" x14ac:dyDescent="0.25">
      <c r="A804" s="403"/>
      <c r="B804" s="287"/>
      <c r="C804" s="22"/>
      <c r="D804" s="147"/>
      <c r="E804" s="22"/>
      <c r="F804" s="147">
        <f t="shared" si="289"/>
        <v>12400</v>
      </c>
      <c r="G804" s="288">
        <f t="shared" si="290"/>
        <v>9.3079009193548838</v>
      </c>
      <c r="H804" s="15">
        <f t="shared" si="291"/>
        <v>115417.97140000056</v>
      </c>
      <c r="I804" s="22">
        <f t="shared" si="292"/>
        <v>-115417.97140000056</v>
      </c>
      <c r="J804" s="289">
        <f t="shared" si="293"/>
        <v>-1</v>
      </c>
      <c r="K804" s="22">
        <f t="shared" si="294"/>
        <v>0</v>
      </c>
      <c r="L804" s="22">
        <f t="shared" si="295"/>
        <v>-5</v>
      </c>
      <c r="M804" s="22">
        <f t="shared" si="296"/>
        <v>5</v>
      </c>
      <c r="N804" s="22">
        <f t="shared" si="297"/>
        <v>0</v>
      </c>
      <c r="O804" s="22"/>
      <c r="P804" s="288">
        <f t="shared" si="298"/>
        <v>-9.3079009193548838</v>
      </c>
      <c r="Q804" s="22">
        <f t="shared" si="299"/>
        <v>-5</v>
      </c>
      <c r="R804" s="290"/>
      <c r="S804" s="290">
        <f t="shared" si="300"/>
        <v>-10154.832000000073</v>
      </c>
      <c r="T804" s="290" t="e">
        <f t="shared" si="301"/>
        <v>#DIV/0!</v>
      </c>
      <c r="U804" s="290" t="e">
        <f t="shared" si="302"/>
        <v>#DIV/0!</v>
      </c>
      <c r="V804" s="22">
        <f t="shared" si="303"/>
        <v>105263.13940000049</v>
      </c>
      <c r="W804" s="288" t="e">
        <f t="shared" si="304"/>
        <v>#DIV/0!</v>
      </c>
      <c r="X804" s="32" t="e">
        <f t="shared" si="305"/>
        <v>#DIV/0!</v>
      </c>
      <c r="Y804" s="32" t="e">
        <f t="shared" si="306"/>
        <v>#DIV/0!</v>
      </c>
      <c r="Z804" s="38" t="e">
        <f t="shared" si="307"/>
        <v>#DIV/0!</v>
      </c>
      <c r="AA804" s="31">
        <f>SUM(L$2:L804)-SUM(AB$2:AB804)</f>
        <v>-115417.97140000056</v>
      </c>
      <c r="AB804" s="44"/>
      <c r="AC804" s="40" t="e">
        <f t="shared" si="308"/>
        <v>#DIV/0!</v>
      </c>
      <c r="AD804" s="40" t="e">
        <f t="shared" si="309"/>
        <v>#DIV/0!</v>
      </c>
    </row>
    <row r="805" spans="1:30" x14ac:dyDescent="0.25">
      <c r="A805" s="403"/>
      <c r="B805" s="287"/>
      <c r="C805" s="22"/>
      <c r="D805" s="147"/>
      <c r="E805" s="22"/>
      <c r="F805" s="147">
        <f t="shared" si="289"/>
        <v>12400</v>
      </c>
      <c r="G805" s="288">
        <f t="shared" si="290"/>
        <v>9.3083041451613351</v>
      </c>
      <c r="H805" s="15">
        <f t="shared" si="291"/>
        <v>115422.97140000056</v>
      </c>
      <c r="I805" s="22">
        <f t="shared" si="292"/>
        <v>-115422.97140000056</v>
      </c>
      <c r="J805" s="289">
        <f t="shared" si="293"/>
        <v>-1</v>
      </c>
      <c r="K805" s="22">
        <f t="shared" si="294"/>
        <v>0</v>
      </c>
      <c r="L805" s="22">
        <f t="shared" si="295"/>
        <v>-5</v>
      </c>
      <c r="M805" s="22">
        <f t="shared" si="296"/>
        <v>5</v>
      </c>
      <c r="N805" s="22">
        <f t="shared" si="297"/>
        <v>0</v>
      </c>
      <c r="O805" s="22"/>
      <c r="P805" s="288">
        <f t="shared" si="298"/>
        <v>-9.3083041451613351</v>
      </c>
      <c r="Q805" s="22">
        <f t="shared" si="299"/>
        <v>-5</v>
      </c>
      <c r="R805" s="290"/>
      <c r="S805" s="290">
        <f t="shared" si="300"/>
        <v>-10159.832000000073</v>
      </c>
      <c r="T805" s="290" t="e">
        <f t="shared" si="301"/>
        <v>#DIV/0!</v>
      </c>
      <c r="U805" s="290" t="e">
        <f t="shared" si="302"/>
        <v>#DIV/0!</v>
      </c>
      <c r="V805" s="22">
        <f t="shared" si="303"/>
        <v>105263.13940000049</v>
      </c>
      <c r="W805" s="288" t="e">
        <f t="shared" si="304"/>
        <v>#DIV/0!</v>
      </c>
      <c r="X805" s="32" t="e">
        <f t="shared" si="305"/>
        <v>#DIV/0!</v>
      </c>
      <c r="Y805" s="32" t="e">
        <f t="shared" si="306"/>
        <v>#DIV/0!</v>
      </c>
      <c r="Z805" s="38" t="e">
        <f t="shared" si="307"/>
        <v>#DIV/0!</v>
      </c>
      <c r="AA805" s="31">
        <f>SUM(L$2:L805)-SUM(AB$2:AB805)</f>
        <v>-115422.97140000056</v>
      </c>
      <c r="AB805" s="44"/>
      <c r="AC805" s="40" t="e">
        <f t="shared" si="308"/>
        <v>#DIV/0!</v>
      </c>
      <c r="AD805" s="40" t="e">
        <f t="shared" si="309"/>
        <v>#DIV/0!</v>
      </c>
    </row>
    <row r="806" spans="1:30" x14ac:dyDescent="0.25">
      <c r="A806" s="403"/>
      <c r="B806" s="287"/>
      <c r="C806" s="22"/>
      <c r="D806" s="147"/>
      <c r="E806" s="22"/>
      <c r="F806" s="147">
        <f t="shared" si="289"/>
        <v>12400</v>
      </c>
      <c r="G806" s="288">
        <f t="shared" si="290"/>
        <v>9.3087073709677881</v>
      </c>
      <c r="H806" s="15">
        <f t="shared" si="291"/>
        <v>115427.97140000056</v>
      </c>
      <c r="I806" s="22">
        <f t="shared" si="292"/>
        <v>-115427.97140000056</v>
      </c>
      <c r="J806" s="289">
        <f t="shared" si="293"/>
        <v>-1</v>
      </c>
      <c r="K806" s="22">
        <f t="shared" si="294"/>
        <v>0</v>
      </c>
      <c r="L806" s="22">
        <f t="shared" si="295"/>
        <v>-5</v>
      </c>
      <c r="M806" s="22">
        <f t="shared" si="296"/>
        <v>5</v>
      </c>
      <c r="N806" s="22">
        <f t="shared" si="297"/>
        <v>0</v>
      </c>
      <c r="O806" s="22"/>
      <c r="P806" s="288">
        <f t="shared" si="298"/>
        <v>-9.3087073709677881</v>
      </c>
      <c r="Q806" s="22">
        <f t="shared" si="299"/>
        <v>-5</v>
      </c>
      <c r="R806" s="290"/>
      <c r="S806" s="290">
        <f t="shared" si="300"/>
        <v>-10164.832000000073</v>
      </c>
      <c r="T806" s="290" t="e">
        <f t="shared" si="301"/>
        <v>#DIV/0!</v>
      </c>
      <c r="U806" s="290" t="e">
        <f t="shared" si="302"/>
        <v>#DIV/0!</v>
      </c>
      <c r="V806" s="22">
        <f t="shared" si="303"/>
        <v>105263.13940000049</v>
      </c>
      <c r="W806" s="288" t="e">
        <f t="shared" si="304"/>
        <v>#DIV/0!</v>
      </c>
      <c r="X806" s="32" t="e">
        <f t="shared" si="305"/>
        <v>#DIV/0!</v>
      </c>
      <c r="Y806" s="32" t="e">
        <f t="shared" si="306"/>
        <v>#DIV/0!</v>
      </c>
      <c r="Z806" s="38" t="e">
        <f t="shared" si="307"/>
        <v>#DIV/0!</v>
      </c>
      <c r="AA806" s="31">
        <f>SUM(L$2:L806)-SUM(AB$2:AB806)</f>
        <v>-115427.97140000056</v>
      </c>
      <c r="AB806" s="44"/>
      <c r="AC806" s="40" t="e">
        <f t="shared" si="308"/>
        <v>#DIV/0!</v>
      </c>
      <c r="AD806" s="40" t="e">
        <f t="shared" si="309"/>
        <v>#DIV/0!</v>
      </c>
    </row>
    <row r="807" spans="1:30" x14ac:dyDescent="0.25">
      <c r="A807" s="403"/>
      <c r="B807" s="287"/>
      <c r="C807" s="22"/>
      <c r="D807" s="147"/>
      <c r="E807" s="22"/>
      <c r="F807" s="147">
        <f t="shared" si="289"/>
        <v>12400</v>
      </c>
      <c r="G807" s="288">
        <f t="shared" si="290"/>
        <v>9.3091105967742394</v>
      </c>
      <c r="H807" s="15">
        <f t="shared" si="291"/>
        <v>115432.97140000056</v>
      </c>
      <c r="I807" s="22">
        <f t="shared" si="292"/>
        <v>-115432.97140000056</v>
      </c>
      <c r="J807" s="289">
        <f t="shared" si="293"/>
        <v>-1</v>
      </c>
      <c r="K807" s="22">
        <f t="shared" si="294"/>
        <v>0</v>
      </c>
      <c r="L807" s="22">
        <f t="shared" si="295"/>
        <v>-5</v>
      </c>
      <c r="M807" s="22">
        <f t="shared" si="296"/>
        <v>5</v>
      </c>
      <c r="N807" s="22">
        <f t="shared" si="297"/>
        <v>0</v>
      </c>
      <c r="O807" s="22"/>
      <c r="P807" s="288">
        <f t="shared" si="298"/>
        <v>-9.3091105967742394</v>
      </c>
      <c r="Q807" s="22">
        <f t="shared" si="299"/>
        <v>-5</v>
      </c>
      <c r="R807" s="290"/>
      <c r="S807" s="290">
        <f t="shared" si="300"/>
        <v>-10169.832000000073</v>
      </c>
      <c r="T807" s="290" t="e">
        <f t="shared" si="301"/>
        <v>#DIV/0!</v>
      </c>
      <c r="U807" s="290" t="e">
        <f t="shared" si="302"/>
        <v>#DIV/0!</v>
      </c>
      <c r="V807" s="22">
        <f t="shared" si="303"/>
        <v>105263.13940000049</v>
      </c>
      <c r="W807" s="288" t="e">
        <f t="shared" si="304"/>
        <v>#DIV/0!</v>
      </c>
      <c r="X807" s="32" t="e">
        <f t="shared" si="305"/>
        <v>#DIV/0!</v>
      </c>
      <c r="Y807" s="32" t="e">
        <f t="shared" si="306"/>
        <v>#DIV/0!</v>
      </c>
      <c r="Z807" s="38" t="e">
        <f t="shared" si="307"/>
        <v>#DIV/0!</v>
      </c>
      <c r="AA807" s="31">
        <f>SUM(L$2:L807)-SUM(AB$2:AB807)</f>
        <v>-115432.97140000056</v>
      </c>
      <c r="AB807" s="44"/>
      <c r="AC807" s="40" t="e">
        <f t="shared" si="308"/>
        <v>#DIV/0!</v>
      </c>
      <c r="AD807" s="40" t="e">
        <f t="shared" si="309"/>
        <v>#DIV/0!</v>
      </c>
    </row>
    <row r="808" spans="1:30" x14ac:dyDescent="0.25">
      <c r="A808" s="403"/>
      <c r="B808" s="287"/>
      <c r="C808" s="22"/>
      <c r="D808" s="147"/>
      <c r="E808" s="22"/>
      <c r="F808" s="147">
        <f t="shared" si="289"/>
        <v>12400</v>
      </c>
      <c r="G808" s="288">
        <f t="shared" si="290"/>
        <v>9.3095138225806906</v>
      </c>
      <c r="H808" s="15">
        <f t="shared" si="291"/>
        <v>115437.97140000056</v>
      </c>
      <c r="I808" s="22">
        <f t="shared" si="292"/>
        <v>-115437.97140000056</v>
      </c>
      <c r="J808" s="289">
        <f t="shared" si="293"/>
        <v>-1</v>
      </c>
      <c r="K808" s="22">
        <f t="shared" si="294"/>
        <v>0</v>
      </c>
      <c r="L808" s="22">
        <f t="shared" si="295"/>
        <v>-5</v>
      </c>
      <c r="M808" s="22">
        <f t="shared" si="296"/>
        <v>5</v>
      </c>
      <c r="N808" s="22">
        <f t="shared" si="297"/>
        <v>0</v>
      </c>
      <c r="O808" s="22"/>
      <c r="P808" s="288">
        <f t="shared" si="298"/>
        <v>-9.3095138225806906</v>
      </c>
      <c r="Q808" s="22">
        <f t="shared" si="299"/>
        <v>-5</v>
      </c>
      <c r="R808" s="290"/>
      <c r="S808" s="290">
        <f t="shared" si="300"/>
        <v>-10174.832000000073</v>
      </c>
      <c r="T808" s="290" t="e">
        <f t="shared" si="301"/>
        <v>#DIV/0!</v>
      </c>
      <c r="U808" s="290" t="e">
        <f t="shared" si="302"/>
        <v>#DIV/0!</v>
      </c>
      <c r="V808" s="22">
        <f t="shared" si="303"/>
        <v>105263.13940000049</v>
      </c>
      <c r="W808" s="288" t="e">
        <f t="shared" si="304"/>
        <v>#DIV/0!</v>
      </c>
      <c r="X808" s="32" t="e">
        <f t="shared" si="305"/>
        <v>#DIV/0!</v>
      </c>
      <c r="Y808" s="32" t="e">
        <f t="shared" si="306"/>
        <v>#DIV/0!</v>
      </c>
      <c r="Z808" s="38" t="e">
        <f t="shared" si="307"/>
        <v>#DIV/0!</v>
      </c>
      <c r="AA808" s="31">
        <f>SUM(L$2:L808)-SUM(AB$2:AB808)</f>
        <v>-115437.97140000056</v>
      </c>
      <c r="AB808" s="44"/>
      <c r="AC808" s="40" t="e">
        <f t="shared" si="308"/>
        <v>#DIV/0!</v>
      </c>
      <c r="AD808" s="40" t="e">
        <f t="shared" si="309"/>
        <v>#DIV/0!</v>
      </c>
    </row>
    <row r="809" spans="1:30" x14ac:dyDescent="0.25">
      <c r="A809" s="403"/>
      <c r="B809" s="287"/>
      <c r="C809" s="22"/>
      <c r="D809" s="147"/>
      <c r="E809" s="22"/>
      <c r="F809" s="147">
        <f t="shared" si="289"/>
        <v>12400</v>
      </c>
      <c r="G809" s="288">
        <f t="shared" si="290"/>
        <v>9.3099170483871418</v>
      </c>
      <c r="H809" s="15">
        <f t="shared" si="291"/>
        <v>115442.97140000056</v>
      </c>
      <c r="I809" s="22">
        <f t="shared" si="292"/>
        <v>-115442.97140000056</v>
      </c>
      <c r="J809" s="289">
        <f t="shared" si="293"/>
        <v>-1</v>
      </c>
      <c r="K809" s="22">
        <f t="shared" si="294"/>
        <v>0</v>
      </c>
      <c r="L809" s="22">
        <f t="shared" si="295"/>
        <v>-5</v>
      </c>
      <c r="M809" s="22">
        <f t="shared" si="296"/>
        <v>5</v>
      </c>
      <c r="N809" s="22">
        <f t="shared" si="297"/>
        <v>0</v>
      </c>
      <c r="O809" s="22"/>
      <c r="P809" s="288">
        <f t="shared" si="298"/>
        <v>-9.3099170483871418</v>
      </c>
      <c r="Q809" s="22">
        <f t="shared" si="299"/>
        <v>-5</v>
      </c>
      <c r="R809" s="290"/>
      <c r="S809" s="290">
        <f t="shared" si="300"/>
        <v>-10179.832000000073</v>
      </c>
      <c r="T809" s="290" t="e">
        <f t="shared" si="301"/>
        <v>#DIV/0!</v>
      </c>
      <c r="U809" s="290" t="e">
        <f t="shared" si="302"/>
        <v>#DIV/0!</v>
      </c>
      <c r="V809" s="22">
        <f t="shared" si="303"/>
        <v>105263.13940000049</v>
      </c>
      <c r="W809" s="288" t="e">
        <f t="shared" si="304"/>
        <v>#DIV/0!</v>
      </c>
      <c r="X809" s="32" t="e">
        <f t="shared" si="305"/>
        <v>#DIV/0!</v>
      </c>
      <c r="Y809" s="32" t="e">
        <f t="shared" si="306"/>
        <v>#DIV/0!</v>
      </c>
      <c r="Z809" s="38" t="e">
        <f t="shared" si="307"/>
        <v>#DIV/0!</v>
      </c>
      <c r="AA809" s="31">
        <f>SUM(L$2:L809)-SUM(AB$2:AB809)</f>
        <v>-115442.97140000056</v>
      </c>
      <c r="AB809" s="44"/>
      <c r="AC809" s="40" t="e">
        <f t="shared" si="308"/>
        <v>#DIV/0!</v>
      </c>
      <c r="AD809" s="40" t="e">
        <f t="shared" si="309"/>
        <v>#DIV/0!</v>
      </c>
    </row>
    <row r="810" spans="1:30" x14ac:dyDescent="0.25">
      <c r="A810" s="403"/>
      <c r="B810" s="287"/>
      <c r="C810" s="22"/>
      <c r="D810" s="147"/>
      <c r="E810" s="22"/>
      <c r="F810" s="147">
        <f t="shared" si="289"/>
        <v>12400</v>
      </c>
      <c r="G810" s="288">
        <f t="shared" si="290"/>
        <v>9.3103202741935931</v>
      </c>
      <c r="H810" s="15">
        <f t="shared" si="291"/>
        <v>115447.97140000056</v>
      </c>
      <c r="I810" s="22">
        <f t="shared" si="292"/>
        <v>-115447.97140000056</v>
      </c>
      <c r="J810" s="289">
        <f t="shared" si="293"/>
        <v>-1</v>
      </c>
      <c r="K810" s="22">
        <f t="shared" si="294"/>
        <v>0</v>
      </c>
      <c r="L810" s="22">
        <f t="shared" si="295"/>
        <v>-5</v>
      </c>
      <c r="M810" s="22">
        <f t="shared" si="296"/>
        <v>5</v>
      </c>
      <c r="N810" s="22">
        <f t="shared" si="297"/>
        <v>0</v>
      </c>
      <c r="O810" s="22"/>
      <c r="P810" s="288">
        <f t="shared" si="298"/>
        <v>-9.3103202741935931</v>
      </c>
      <c r="Q810" s="22">
        <f t="shared" si="299"/>
        <v>-5</v>
      </c>
      <c r="R810" s="290"/>
      <c r="S810" s="290">
        <f t="shared" si="300"/>
        <v>-10184.832000000073</v>
      </c>
      <c r="T810" s="290" t="e">
        <f t="shared" si="301"/>
        <v>#DIV/0!</v>
      </c>
      <c r="U810" s="290" t="e">
        <f t="shared" si="302"/>
        <v>#DIV/0!</v>
      </c>
      <c r="V810" s="22">
        <f t="shared" si="303"/>
        <v>105263.13940000049</v>
      </c>
      <c r="W810" s="288" t="e">
        <f t="shared" si="304"/>
        <v>#DIV/0!</v>
      </c>
      <c r="X810" s="32" t="e">
        <f t="shared" si="305"/>
        <v>#DIV/0!</v>
      </c>
      <c r="Y810" s="32" t="e">
        <f t="shared" si="306"/>
        <v>#DIV/0!</v>
      </c>
      <c r="Z810" s="38" t="e">
        <f t="shared" si="307"/>
        <v>#DIV/0!</v>
      </c>
      <c r="AA810" s="31">
        <f>SUM(L$2:L810)-SUM(AB$2:AB810)</f>
        <v>-115447.97140000056</v>
      </c>
      <c r="AB810" s="44"/>
      <c r="AC810" s="40" t="e">
        <f t="shared" si="308"/>
        <v>#DIV/0!</v>
      </c>
      <c r="AD810" s="40" t="e">
        <f t="shared" si="309"/>
        <v>#DIV/0!</v>
      </c>
    </row>
    <row r="811" spans="1:30" x14ac:dyDescent="0.25">
      <c r="A811" s="403"/>
      <c r="B811" s="287"/>
      <c r="C811" s="22"/>
      <c r="D811" s="147"/>
      <c r="E811" s="22"/>
      <c r="F811" s="147">
        <f t="shared" si="289"/>
        <v>12400</v>
      </c>
      <c r="G811" s="288">
        <f t="shared" si="290"/>
        <v>9.3107235000000461</v>
      </c>
      <c r="H811" s="15">
        <f t="shared" si="291"/>
        <v>115452.97140000056</v>
      </c>
      <c r="I811" s="22">
        <f t="shared" si="292"/>
        <v>-115452.97140000056</v>
      </c>
      <c r="J811" s="289">
        <f t="shared" si="293"/>
        <v>-1</v>
      </c>
      <c r="K811" s="22">
        <f t="shared" si="294"/>
        <v>0</v>
      </c>
      <c r="L811" s="22">
        <f t="shared" si="295"/>
        <v>-5</v>
      </c>
      <c r="M811" s="22">
        <f t="shared" si="296"/>
        <v>5</v>
      </c>
      <c r="N811" s="22">
        <f t="shared" si="297"/>
        <v>0</v>
      </c>
      <c r="O811" s="22"/>
      <c r="P811" s="288">
        <f t="shared" si="298"/>
        <v>-9.3107235000000461</v>
      </c>
      <c r="Q811" s="22">
        <f t="shared" si="299"/>
        <v>-5</v>
      </c>
      <c r="R811" s="290"/>
      <c r="S811" s="290">
        <f t="shared" si="300"/>
        <v>-10189.832000000073</v>
      </c>
      <c r="T811" s="290" t="e">
        <f t="shared" si="301"/>
        <v>#DIV/0!</v>
      </c>
      <c r="U811" s="290" t="e">
        <f t="shared" si="302"/>
        <v>#DIV/0!</v>
      </c>
      <c r="V811" s="22">
        <f t="shared" si="303"/>
        <v>105263.13940000049</v>
      </c>
      <c r="W811" s="288" t="e">
        <f t="shared" si="304"/>
        <v>#DIV/0!</v>
      </c>
      <c r="X811" s="32" t="e">
        <f t="shared" si="305"/>
        <v>#DIV/0!</v>
      </c>
      <c r="Y811" s="32" t="e">
        <f t="shared" si="306"/>
        <v>#DIV/0!</v>
      </c>
      <c r="Z811" s="38" t="e">
        <f t="shared" si="307"/>
        <v>#DIV/0!</v>
      </c>
      <c r="AA811" s="31">
        <f>SUM(L$2:L811)-SUM(AB$2:AB811)</f>
        <v>-115452.97140000056</v>
      </c>
      <c r="AB811" s="44"/>
      <c r="AC811" s="40" t="e">
        <f t="shared" si="308"/>
        <v>#DIV/0!</v>
      </c>
      <c r="AD811" s="40" t="e">
        <f t="shared" si="309"/>
        <v>#DIV/0!</v>
      </c>
    </row>
    <row r="812" spans="1:30" x14ac:dyDescent="0.25">
      <c r="A812" s="403"/>
      <c r="B812" s="287"/>
      <c r="C812" s="22"/>
      <c r="D812" s="147"/>
      <c r="E812" s="22"/>
      <c r="F812" s="147">
        <f t="shared" si="289"/>
        <v>12400</v>
      </c>
      <c r="G812" s="288">
        <f t="shared" si="290"/>
        <v>9.3111267258064974</v>
      </c>
      <c r="H812" s="15">
        <f t="shared" si="291"/>
        <v>115457.97140000056</v>
      </c>
      <c r="I812" s="22">
        <f t="shared" si="292"/>
        <v>-115457.97140000056</v>
      </c>
      <c r="J812" s="289">
        <f t="shared" si="293"/>
        <v>-1</v>
      </c>
      <c r="K812" s="22">
        <f t="shared" si="294"/>
        <v>0</v>
      </c>
      <c r="L812" s="22">
        <f t="shared" si="295"/>
        <v>-5</v>
      </c>
      <c r="M812" s="22">
        <f t="shared" si="296"/>
        <v>5</v>
      </c>
      <c r="N812" s="22">
        <f t="shared" si="297"/>
        <v>0</v>
      </c>
      <c r="O812" s="22"/>
      <c r="P812" s="288">
        <f t="shared" si="298"/>
        <v>-9.3111267258064974</v>
      </c>
      <c r="Q812" s="22">
        <f t="shared" si="299"/>
        <v>-5</v>
      </c>
      <c r="R812" s="290"/>
      <c r="S812" s="290">
        <f t="shared" si="300"/>
        <v>-10194.832000000073</v>
      </c>
      <c r="T812" s="290" t="e">
        <f t="shared" si="301"/>
        <v>#DIV/0!</v>
      </c>
      <c r="U812" s="290" t="e">
        <f t="shared" si="302"/>
        <v>#DIV/0!</v>
      </c>
      <c r="V812" s="22">
        <f t="shared" si="303"/>
        <v>105263.13940000049</v>
      </c>
      <c r="W812" s="288" t="e">
        <f t="shared" si="304"/>
        <v>#DIV/0!</v>
      </c>
      <c r="X812" s="32" t="e">
        <f t="shared" si="305"/>
        <v>#DIV/0!</v>
      </c>
      <c r="Y812" s="32" t="e">
        <f t="shared" si="306"/>
        <v>#DIV/0!</v>
      </c>
      <c r="Z812" s="38" t="e">
        <f t="shared" si="307"/>
        <v>#DIV/0!</v>
      </c>
      <c r="AA812" s="31">
        <f>SUM(L$2:L812)-SUM(AB$2:AB812)</f>
        <v>-115457.97140000056</v>
      </c>
      <c r="AB812" s="44"/>
      <c r="AC812" s="40" t="e">
        <f t="shared" si="308"/>
        <v>#DIV/0!</v>
      </c>
      <c r="AD812" s="40" t="e">
        <f t="shared" si="309"/>
        <v>#DIV/0!</v>
      </c>
    </row>
    <row r="813" spans="1:30" x14ac:dyDescent="0.25">
      <c r="A813" s="403"/>
      <c r="B813" s="287"/>
      <c r="C813" s="22"/>
      <c r="D813" s="147"/>
      <c r="E813" s="22"/>
      <c r="F813" s="147">
        <f t="shared" si="289"/>
        <v>12400</v>
      </c>
      <c r="G813" s="288">
        <f t="shared" si="290"/>
        <v>9.3115299516129486</v>
      </c>
      <c r="H813" s="15">
        <f t="shared" si="291"/>
        <v>115462.97140000056</v>
      </c>
      <c r="I813" s="22">
        <f t="shared" si="292"/>
        <v>-115462.97140000056</v>
      </c>
      <c r="J813" s="289">
        <f t="shared" si="293"/>
        <v>-1</v>
      </c>
      <c r="K813" s="22">
        <f t="shared" si="294"/>
        <v>0</v>
      </c>
      <c r="L813" s="22">
        <f t="shared" si="295"/>
        <v>-5</v>
      </c>
      <c r="M813" s="22">
        <f t="shared" si="296"/>
        <v>5</v>
      </c>
      <c r="N813" s="22">
        <f t="shared" si="297"/>
        <v>0</v>
      </c>
      <c r="O813" s="22"/>
      <c r="P813" s="288">
        <f t="shared" si="298"/>
        <v>-9.3115299516129486</v>
      </c>
      <c r="Q813" s="22">
        <f t="shared" si="299"/>
        <v>-5</v>
      </c>
      <c r="R813" s="290"/>
      <c r="S813" s="290">
        <f t="shared" si="300"/>
        <v>-10199.832000000073</v>
      </c>
      <c r="T813" s="290" t="e">
        <f t="shared" si="301"/>
        <v>#DIV/0!</v>
      </c>
      <c r="U813" s="290" t="e">
        <f t="shared" si="302"/>
        <v>#DIV/0!</v>
      </c>
      <c r="V813" s="22">
        <f t="shared" si="303"/>
        <v>105263.13940000049</v>
      </c>
      <c r="W813" s="288" t="e">
        <f t="shared" si="304"/>
        <v>#DIV/0!</v>
      </c>
      <c r="X813" s="32" t="e">
        <f t="shared" si="305"/>
        <v>#DIV/0!</v>
      </c>
      <c r="Y813" s="32" t="e">
        <f t="shared" si="306"/>
        <v>#DIV/0!</v>
      </c>
      <c r="Z813" s="38" t="e">
        <f t="shared" si="307"/>
        <v>#DIV/0!</v>
      </c>
      <c r="AA813" s="31">
        <f>SUM(L$2:L813)-SUM(AB$2:AB813)</f>
        <v>-115462.97140000056</v>
      </c>
      <c r="AB813" s="44"/>
      <c r="AC813" s="40" t="e">
        <f t="shared" si="308"/>
        <v>#DIV/0!</v>
      </c>
      <c r="AD813" s="40" t="e">
        <f t="shared" si="309"/>
        <v>#DIV/0!</v>
      </c>
    </row>
    <row r="814" spans="1:30" x14ac:dyDescent="0.25">
      <c r="A814" s="403"/>
      <c r="B814" s="287"/>
      <c r="C814" s="22"/>
      <c r="D814" s="147"/>
      <c r="E814" s="22"/>
      <c r="F814" s="147">
        <f t="shared" si="289"/>
        <v>12400</v>
      </c>
      <c r="G814" s="288">
        <f t="shared" si="290"/>
        <v>9.3119331774193999</v>
      </c>
      <c r="H814" s="15">
        <f t="shared" si="291"/>
        <v>115467.97140000056</v>
      </c>
      <c r="I814" s="22">
        <f t="shared" si="292"/>
        <v>-115467.97140000056</v>
      </c>
      <c r="J814" s="289">
        <f t="shared" si="293"/>
        <v>-1</v>
      </c>
      <c r="K814" s="22">
        <f t="shared" si="294"/>
        <v>0</v>
      </c>
      <c r="L814" s="22">
        <f t="shared" si="295"/>
        <v>-5</v>
      </c>
      <c r="M814" s="22">
        <f t="shared" si="296"/>
        <v>5</v>
      </c>
      <c r="N814" s="22">
        <f t="shared" si="297"/>
        <v>0</v>
      </c>
      <c r="O814" s="22"/>
      <c r="P814" s="288">
        <f t="shared" si="298"/>
        <v>-9.3119331774193999</v>
      </c>
      <c r="Q814" s="22">
        <f t="shared" si="299"/>
        <v>-5</v>
      </c>
      <c r="R814" s="290"/>
      <c r="S814" s="290">
        <f t="shared" si="300"/>
        <v>-10204.832000000073</v>
      </c>
      <c r="T814" s="290" t="e">
        <f t="shared" si="301"/>
        <v>#DIV/0!</v>
      </c>
      <c r="U814" s="290" t="e">
        <f t="shared" si="302"/>
        <v>#DIV/0!</v>
      </c>
      <c r="V814" s="22">
        <f t="shared" si="303"/>
        <v>105263.13940000049</v>
      </c>
      <c r="W814" s="288" t="e">
        <f t="shared" si="304"/>
        <v>#DIV/0!</v>
      </c>
      <c r="X814" s="32" t="e">
        <f t="shared" si="305"/>
        <v>#DIV/0!</v>
      </c>
      <c r="Y814" s="32" t="e">
        <f t="shared" si="306"/>
        <v>#DIV/0!</v>
      </c>
      <c r="Z814" s="38" t="e">
        <f t="shared" si="307"/>
        <v>#DIV/0!</v>
      </c>
      <c r="AA814" s="31">
        <f>SUM(L$2:L814)-SUM(AB$2:AB814)</f>
        <v>-115467.97140000056</v>
      </c>
      <c r="AB814" s="44"/>
      <c r="AC814" s="40" t="e">
        <f t="shared" si="308"/>
        <v>#DIV/0!</v>
      </c>
      <c r="AD814" s="40" t="e">
        <f t="shared" si="309"/>
        <v>#DIV/0!</v>
      </c>
    </row>
    <row r="815" spans="1:30" x14ac:dyDescent="0.25">
      <c r="A815" s="403"/>
      <c r="B815" s="287"/>
      <c r="C815" s="22"/>
      <c r="D815" s="147"/>
      <c r="E815" s="22"/>
      <c r="F815" s="147">
        <f t="shared" si="289"/>
        <v>12400</v>
      </c>
      <c r="G815" s="288">
        <f t="shared" si="290"/>
        <v>9.3123364032258511</v>
      </c>
      <c r="H815" s="15">
        <f t="shared" si="291"/>
        <v>115472.97140000056</v>
      </c>
      <c r="I815" s="22">
        <f t="shared" si="292"/>
        <v>-115472.97140000056</v>
      </c>
      <c r="J815" s="289">
        <f t="shared" si="293"/>
        <v>-1</v>
      </c>
      <c r="K815" s="22">
        <f t="shared" si="294"/>
        <v>0</v>
      </c>
      <c r="L815" s="22">
        <f t="shared" si="295"/>
        <v>-5</v>
      </c>
      <c r="M815" s="22">
        <f t="shared" si="296"/>
        <v>5</v>
      </c>
      <c r="N815" s="22">
        <f t="shared" si="297"/>
        <v>0</v>
      </c>
      <c r="O815" s="22"/>
      <c r="P815" s="288">
        <f t="shared" si="298"/>
        <v>-9.3123364032258511</v>
      </c>
      <c r="Q815" s="22">
        <f t="shared" si="299"/>
        <v>-5</v>
      </c>
      <c r="R815" s="290"/>
      <c r="S815" s="290">
        <f t="shared" si="300"/>
        <v>-10209.832000000073</v>
      </c>
      <c r="T815" s="290" t="e">
        <f t="shared" si="301"/>
        <v>#DIV/0!</v>
      </c>
      <c r="U815" s="290" t="e">
        <f t="shared" si="302"/>
        <v>#DIV/0!</v>
      </c>
      <c r="V815" s="22">
        <f t="shared" si="303"/>
        <v>105263.13940000049</v>
      </c>
      <c r="W815" s="288" t="e">
        <f t="shared" si="304"/>
        <v>#DIV/0!</v>
      </c>
      <c r="X815" s="32" t="e">
        <f t="shared" si="305"/>
        <v>#DIV/0!</v>
      </c>
      <c r="Y815" s="32" t="e">
        <f t="shared" si="306"/>
        <v>#DIV/0!</v>
      </c>
      <c r="Z815" s="38" t="e">
        <f t="shared" si="307"/>
        <v>#DIV/0!</v>
      </c>
      <c r="AA815" s="31">
        <f>SUM(L$2:L815)-SUM(AB$2:AB815)</f>
        <v>-115472.97140000056</v>
      </c>
      <c r="AB815" s="44"/>
      <c r="AC815" s="40" t="e">
        <f t="shared" si="308"/>
        <v>#DIV/0!</v>
      </c>
      <c r="AD815" s="40" t="e">
        <f t="shared" si="309"/>
        <v>#DIV/0!</v>
      </c>
    </row>
    <row r="816" spans="1:30" x14ac:dyDescent="0.25">
      <c r="A816" s="403"/>
      <c r="B816" s="287"/>
      <c r="C816" s="22"/>
      <c r="D816" s="147"/>
      <c r="E816" s="22"/>
      <c r="F816" s="147">
        <f t="shared" si="289"/>
        <v>12400</v>
      </c>
      <c r="G816" s="288">
        <f t="shared" si="290"/>
        <v>9.3127396290323041</v>
      </c>
      <c r="H816" s="15">
        <f t="shared" si="291"/>
        <v>115477.97140000056</v>
      </c>
      <c r="I816" s="22">
        <f t="shared" si="292"/>
        <v>-115477.97140000056</v>
      </c>
      <c r="J816" s="289">
        <f t="shared" si="293"/>
        <v>-1</v>
      </c>
      <c r="K816" s="22">
        <f t="shared" si="294"/>
        <v>0</v>
      </c>
      <c r="L816" s="22">
        <f t="shared" si="295"/>
        <v>-5</v>
      </c>
      <c r="M816" s="22">
        <f t="shared" si="296"/>
        <v>5</v>
      </c>
      <c r="N816" s="22">
        <f t="shared" si="297"/>
        <v>0</v>
      </c>
      <c r="O816" s="22"/>
      <c r="P816" s="288">
        <f t="shared" si="298"/>
        <v>-9.3127396290323041</v>
      </c>
      <c r="Q816" s="22">
        <f t="shared" si="299"/>
        <v>-5</v>
      </c>
      <c r="R816" s="290"/>
      <c r="S816" s="290">
        <f t="shared" si="300"/>
        <v>-10214.832000000073</v>
      </c>
      <c r="T816" s="290" t="e">
        <f t="shared" si="301"/>
        <v>#DIV/0!</v>
      </c>
      <c r="U816" s="290" t="e">
        <f t="shared" si="302"/>
        <v>#DIV/0!</v>
      </c>
      <c r="V816" s="22">
        <f t="shared" si="303"/>
        <v>105263.13940000049</v>
      </c>
      <c r="W816" s="288" t="e">
        <f t="shared" si="304"/>
        <v>#DIV/0!</v>
      </c>
      <c r="X816" s="32" t="e">
        <f t="shared" si="305"/>
        <v>#DIV/0!</v>
      </c>
      <c r="Y816" s="32" t="e">
        <f t="shared" si="306"/>
        <v>#DIV/0!</v>
      </c>
      <c r="Z816" s="38" t="e">
        <f t="shared" si="307"/>
        <v>#DIV/0!</v>
      </c>
      <c r="AA816" s="31">
        <f>SUM(L$2:L816)-SUM(AB$2:AB816)</f>
        <v>-115477.97140000056</v>
      </c>
      <c r="AB816" s="44"/>
      <c r="AC816" s="40" t="e">
        <f t="shared" si="308"/>
        <v>#DIV/0!</v>
      </c>
      <c r="AD816" s="40" t="e">
        <f t="shared" si="309"/>
        <v>#DIV/0!</v>
      </c>
    </row>
    <row r="817" spans="1:30" x14ac:dyDescent="0.25">
      <c r="A817" s="403"/>
      <c r="B817" s="287"/>
      <c r="C817" s="22"/>
      <c r="D817" s="147"/>
      <c r="E817" s="22"/>
      <c r="F817" s="147">
        <f t="shared" si="289"/>
        <v>12400</v>
      </c>
      <c r="G817" s="288">
        <f t="shared" si="290"/>
        <v>9.3131428548387554</v>
      </c>
      <c r="H817" s="15">
        <f t="shared" si="291"/>
        <v>115482.97140000056</v>
      </c>
      <c r="I817" s="22">
        <f t="shared" si="292"/>
        <v>-115482.97140000056</v>
      </c>
      <c r="J817" s="289">
        <f t="shared" si="293"/>
        <v>-1</v>
      </c>
      <c r="K817" s="22">
        <f t="shared" si="294"/>
        <v>0</v>
      </c>
      <c r="L817" s="22">
        <f t="shared" si="295"/>
        <v>-5</v>
      </c>
      <c r="M817" s="22">
        <f t="shared" si="296"/>
        <v>5</v>
      </c>
      <c r="N817" s="22">
        <f t="shared" si="297"/>
        <v>0</v>
      </c>
      <c r="O817" s="22"/>
      <c r="P817" s="288">
        <f t="shared" si="298"/>
        <v>-9.3131428548387554</v>
      </c>
      <c r="Q817" s="22">
        <f t="shared" si="299"/>
        <v>-5</v>
      </c>
      <c r="R817" s="290"/>
      <c r="S817" s="290">
        <f t="shared" si="300"/>
        <v>-10219.832000000073</v>
      </c>
      <c r="T817" s="290" t="e">
        <f t="shared" si="301"/>
        <v>#DIV/0!</v>
      </c>
      <c r="U817" s="290" t="e">
        <f t="shared" si="302"/>
        <v>#DIV/0!</v>
      </c>
      <c r="V817" s="22">
        <f t="shared" si="303"/>
        <v>105263.13940000049</v>
      </c>
      <c r="W817" s="288" t="e">
        <f t="shared" si="304"/>
        <v>#DIV/0!</v>
      </c>
      <c r="X817" s="32" t="e">
        <f t="shared" si="305"/>
        <v>#DIV/0!</v>
      </c>
      <c r="Y817" s="32" t="e">
        <f t="shared" si="306"/>
        <v>#DIV/0!</v>
      </c>
      <c r="Z817" s="38" t="e">
        <f t="shared" si="307"/>
        <v>#DIV/0!</v>
      </c>
      <c r="AA817" s="31">
        <f>SUM(L$2:L817)-SUM(AB$2:AB817)</f>
        <v>-115482.97140000056</v>
      </c>
      <c r="AB817" s="44"/>
      <c r="AC817" s="40" t="e">
        <f t="shared" si="308"/>
        <v>#DIV/0!</v>
      </c>
      <c r="AD817" s="40" t="e">
        <f t="shared" si="309"/>
        <v>#DIV/0!</v>
      </c>
    </row>
    <row r="818" spans="1:30" x14ac:dyDescent="0.25">
      <c r="A818" s="403"/>
      <c r="B818" s="287"/>
      <c r="C818" s="22"/>
      <c r="D818" s="147"/>
      <c r="E818" s="22"/>
      <c r="F818" s="147">
        <f t="shared" si="289"/>
        <v>12400</v>
      </c>
      <c r="G818" s="288">
        <f t="shared" si="290"/>
        <v>9.3135460806452066</v>
      </c>
      <c r="H818" s="15">
        <f t="shared" si="291"/>
        <v>115487.97140000056</v>
      </c>
      <c r="I818" s="22">
        <f t="shared" si="292"/>
        <v>-115487.97140000056</v>
      </c>
      <c r="J818" s="289">
        <f t="shared" si="293"/>
        <v>-1</v>
      </c>
      <c r="K818" s="22">
        <f t="shared" si="294"/>
        <v>0</v>
      </c>
      <c r="L818" s="22">
        <f t="shared" si="295"/>
        <v>-5</v>
      </c>
      <c r="M818" s="22">
        <f t="shared" si="296"/>
        <v>5</v>
      </c>
      <c r="N818" s="22">
        <f t="shared" si="297"/>
        <v>0</v>
      </c>
      <c r="O818" s="22"/>
      <c r="P818" s="288">
        <f t="shared" si="298"/>
        <v>-9.3135460806452066</v>
      </c>
      <c r="Q818" s="22">
        <f t="shared" si="299"/>
        <v>-5</v>
      </c>
      <c r="R818" s="290"/>
      <c r="S818" s="290">
        <f t="shared" si="300"/>
        <v>-10224.832000000073</v>
      </c>
      <c r="T818" s="290" t="e">
        <f t="shared" si="301"/>
        <v>#DIV/0!</v>
      </c>
      <c r="U818" s="290" t="e">
        <f t="shared" si="302"/>
        <v>#DIV/0!</v>
      </c>
      <c r="V818" s="22">
        <f t="shared" si="303"/>
        <v>105263.13940000049</v>
      </c>
      <c r="W818" s="288" t="e">
        <f t="shared" si="304"/>
        <v>#DIV/0!</v>
      </c>
      <c r="X818" s="32" t="e">
        <f t="shared" si="305"/>
        <v>#DIV/0!</v>
      </c>
      <c r="Y818" s="32" t="e">
        <f t="shared" si="306"/>
        <v>#DIV/0!</v>
      </c>
      <c r="Z818" s="38" t="e">
        <f t="shared" si="307"/>
        <v>#DIV/0!</v>
      </c>
      <c r="AA818" s="31">
        <f>SUM(L$2:L818)-SUM(AB$2:AB818)</f>
        <v>-115487.97140000056</v>
      </c>
      <c r="AB818" s="44"/>
      <c r="AC818" s="40" t="e">
        <f t="shared" si="308"/>
        <v>#DIV/0!</v>
      </c>
      <c r="AD818" s="40" t="e">
        <f t="shared" si="309"/>
        <v>#DIV/0!</v>
      </c>
    </row>
    <row r="819" spans="1:30" x14ac:dyDescent="0.25">
      <c r="A819" s="403"/>
      <c r="B819" s="287"/>
      <c r="C819" s="22"/>
      <c r="D819" s="147"/>
      <c r="E819" s="22"/>
      <c r="F819" s="147">
        <f t="shared" si="289"/>
        <v>12400</v>
      </c>
      <c r="G819" s="288">
        <f t="shared" si="290"/>
        <v>9.3139493064516579</v>
      </c>
      <c r="H819" s="15">
        <f t="shared" si="291"/>
        <v>115492.97140000056</v>
      </c>
      <c r="I819" s="22">
        <f t="shared" si="292"/>
        <v>-115492.97140000056</v>
      </c>
      <c r="J819" s="289">
        <f t="shared" si="293"/>
        <v>-1</v>
      </c>
      <c r="K819" s="22">
        <f t="shared" si="294"/>
        <v>0</v>
      </c>
      <c r="L819" s="22">
        <f t="shared" si="295"/>
        <v>-5</v>
      </c>
      <c r="M819" s="22">
        <f t="shared" si="296"/>
        <v>5</v>
      </c>
      <c r="N819" s="22">
        <f t="shared" si="297"/>
        <v>0</v>
      </c>
      <c r="O819" s="22"/>
      <c r="P819" s="288">
        <f t="shared" si="298"/>
        <v>-9.3139493064516579</v>
      </c>
      <c r="Q819" s="22">
        <f t="shared" si="299"/>
        <v>-5</v>
      </c>
      <c r="R819" s="290"/>
      <c r="S819" s="290">
        <f t="shared" si="300"/>
        <v>-10229.832000000073</v>
      </c>
      <c r="T819" s="290" t="e">
        <f t="shared" si="301"/>
        <v>#DIV/0!</v>
      </c>
      <c r="U819" s="290" t="e">
        <f t="shared" si="302"/>
        <v>#DIV/0!</v>
      </c>
      <c r="V819" s="22">
        <f t="shared" si="303"/>
        <v>105263.13940000049</v>
      </c>
      <c r="W819" s="288" t="e">
        <f t="shared" si="304"/>
        <v>#DIV/0!</v>
      </c>
      <c r="X819" s="32" t="e">
        <f t="shared" si="305"/>
        <v>#DIV/0!</v>
      </c>
      <c r="Y819" s="32" t="e">
        <f t="shared" si="306"/>
        <v>#DIV/0!</v>
      </c>
      <c r="Z819" s="38" t="e">
        <f t="shared" si="307"/>
        <v>#DIV/0!</v>
      </c>
      <c r="AA819" s="31">
        <f>SUM(L$2:L819)-SUM(AB$2:AB819)</f>
        <v>-115492.97140000056</v>
      </c>
      <c r="AB819" s="44"/>
      <c r="AC819" s="40" t="e">
        <f t="shared" si="308"/>
        <v>#DIV/0!</v>
      </c>
      <c r="AD819" s="40" t="e">
        <f t="shared" si="309"/>
        <v>#DIV/0!</v>
      </c>
    </row>
    <row r="820" spans="1:30" x14ac:dyDescent="0.25">
      <c r="A820" s="403"/>
      <c r="B820" s="287"/>
      <c r="C820" s="22"/>
      <c r="D820" s="147"/>
      <c r="E820" s="22"/>
      <c r="F820" s="147">
        <f t="shared" si="289"/>
        <v>12400</v>
      </c>
      <c r="G820" s="288">
        <f t="shared" si="290"/>
        <v>9.3143525322581091</v>
      </c>
      <c r="H820" s="15">
        <f t="shared" si="291"/>
        <v>115497.97140000056</v>
      </c>
      <c r="I820" s="22">
        <f t="shared" si="292"/>
        <v>-115497.97140000056</v>
      </c>
      <c r="J820" s="289">
        <f t="shared" si="293"/>
        <v>-1</v>
      </c>
      <c r="K820" s="22">
        <f t="shared" si="294"/>
        <v>0</v>
      </c>
      <c r="L820" s="22">
        <f t="shared" si="295"/>
        <v>-5</v>
      </c>
      <c r="M820" s="22">
        <f t="shared" si="296"/>
        <v>5</v>
      </c>
      <c r="N820" s="22">
        <f t="shared" si="297"/>
        <v>0</v>
      </c>
      <c r="O820" s="22"/>
      <c r="P820" s="288">
        <f t="shared" si="298"/>
        <v>-9.3143525322581091</v>
      </c>
      <c r="Q820" s="22">
        <f t="shared" si="299"/>
        <v>-5</v>
      </c>
      <c r="R820" s="290"/>
      <c r="S820" s="290">
        <f t="shared" si="300"/>
        <v>-10234.832000000073</v>
      </c>
      <c r="T820" s="290" t="e">
        <f t="shared" si="301"/>
        <v>#DIV/0!</v>
      </c>
      <c r="U820" s="290" t="e">
        <f t="shared" si="302"/>
        <v>#DIV/0!</v>
      </c>
      <c r="V820" s="22">
        <f t="shared" si="303"/>
        <v>105263.13940000049</v>
      </c>
      <c r="W820" s="288" t="e">
        <f t="shared" si="304"/>
        <v>#DIV/0!</v>
      </c>
      <c r="X820" s="32" t="e">
        <f t="shared" si="305"/>
        <v>#DIV/0!</v>
      </c>
      <c r="Y820" s="32" t="e">
        <f t="shared" si="306"/>
        <v>#DIV/0!</v>
      </c>
      <c r="Z820" s="38" t="e">
        <f t="shared" si="307"/>
        <v>#DIV/0!</v>
      </c>
      <c r="AA820" s="31">
        <f>SUM(L$2:L820)-SUM(AB$2:AB820)</f>
        <v>-115497.97140000056</v>
      </c>
      <c r="AB820" s="44"/>
      <c r="AC820" s="40" t="e">
        <f t="shared" si="308"/>
        <v>#DIV/0!</v>
      </c>
      <c r="AD820" s="40" t="e">
        <f t="shared" si="309"/>
        <v>#DIV/0!</v>
      </c>
    </row>
    <row r="821" spans="1:30" x14ac:dyDescent="0.25">
      <c r="A821" s="403"/>
      <c r="B821" s="287"/>
      <c r="C821" s="22"/>
      <c r="D821" s="147"/>
      <c r="E821" s="22"/>
      <c r="F821" s="147">
        <f t="shared" si="289"/>
        <v>12400</v>
      </c>
      <c r="G821" s="288">
        <f t="shared" si="290"/>
        <v>9.3147557580645621</v>
      </c>
      <c r="H821" s="15">
        <f t="shared" si="291"/>
        <v>115502.97140000056</v>
      </c>
      <c r="I821" s="22">
        <f t="shared" si="292"/>
        <v>-115502.97140000056</v>
      </c>
      <c r="J821" s="289">
        <f t="shared" si="293"/>
        <v>-1</v>
      </c>
      <c r="K821" s="22">
        <f t="shared" si="294"/>
        <v>0</v>
      </c>
      <c r="L821" s="22">
        <f t="shared" si="295"/>
        <v>-5</v>
      </c>
      <c r="M821" s="22">
        <f t="shared" si="296"/>
        <v>5</v>
      </c>
      <c r="N821" s="22">
        <f t="shared" si="297"/>
        <v>0</v>
      </c>
      <c r="O821" s="22"/>
      <c r="P821" s="288">
        <f t="shared" si="298"/>
        <v>-9.3147557580645621</v>
      </c>
      <c r="Q821" s="22">
        <f t="shared" si="299"/>
        <v>-5</v>
      </c>
      <c r="R821" s="290"/>
      <c r="S821" s="290">
        <f t="shared" si="300"/>
        <v>-10239.832000000073</v>
      </c>
      <c r="T821" s="290" t="e">
        <f t="shared" si="301"/>
        <v>#DIV/0!</v>
      </c>
      <c r="U821" s="290" t="e">
        <f t="shared" si="302"/>
        <v>#DIV/0!</v>
      </c>
      <c r="V821" s="22">
        <f t="shared" si="303"/>
        <v>105263.13940000049</v>
      </c>
      <c r="W821" s="288" t="e">
        <f t="shared" si="304"/>
        <v>#DIV/0!</v>
      </c>
      <c r="X821" s="32" t="e">
        <f t="shared" si="305"/>
        <v>#DIV/0!</v>
      </c>
      <c r="Y821" s="32" t="e">
        <f t="shared" si="306"/>
        <v>#DIV/0!</v>
      </c>
      <c r="Z821" s="38" t="e">
        <f t="shared" si="307"/>
        <v>#DIV/0!</v>
      </c>
      <c r="AA821" s="31">
        <f>SUM(L$2:L821)-SUM(AB$2:AB821)</f>
        <v>-115502.97140000056</v>
      </c>
      <c r="AB821" s="44"/>
      <c r="AC821" s="40" t="e">
        <f t="shared" si="308"/>
        <v>#DIV/0!</v>
      </c>
      <c r="AD821" s="40" t="e">
        <f t="shared" si="309"/>
        <v>#DIV/0!</v>
      </c>
    </row>
    <row r="822" spans="1:30" x14ac:dyDescent="0.25">
      <c r="A822" s="403"/>
      <c r="B822" s="287"/>
      <c r="C822" s="22"/>
      <c r="D822" s="147"/>
      <c r="E822" s="22"/>
      <c r="F822" s="147">
        <f t="shared" si="289"/>
        <v>12400</v>
      </c>
      <c r="G822" s="288">
        <f t="shared" si="290"/>
        <v>9.3151589838710134</v>
      </c>
      <c r="H822" s="15">
        <f t="shared" si="291"/>
        <v>115507.97140000056</v>
      </c>
      <c r="I822" s="22">
        <f t="shared" si="292"/>
        <v>-115507.97140000056</v>
      </c>
      <c r="J822" s="289">
        <f t="shared" si="293"/>
        <v>-1</v>
      </c>
      <c r="K822" s="22">
        <f t="shared" si="294"/>
        <v>0</v>
      </c>
      <c r="L822" s="22">
        <f t="shared" si="295"/>
        <v>-5</v>
      </c>
      <c r="M822" s="22">
        <f t="shared" si="296"/>
        <v>5</v>
      </c>
      <c r="N822" s="22">
        <f t="shared" si="297"/>
        <v>0</v>
      </c>
      <c r="O822" s="22"/>
      <c r="P822" s="288">
        <f t="shared" si="298"/>
        <v>-9.3151589838710134</v>
      </c>
      <c r="Q822" s="22">
        <f t="shared" si="299"/>
        <v>-5</v>
      </c>
      <c r="R822" s="290"/>
      <c r="S822" s="290">
        <f t="shared" si="300"/>
        <v>-10244.832000000073</v>
      </c>
      <c r="T822" s="290" t="e">
        <f t="shared" si="301"/>
        <v>#DIV/0!</v>
      </c>
      <c r="U822" s="290" t="e">
        <f t="shared" si="302"/>
        <v>#DIV/0!</v>
      </c>
      <c r="V822" s="22">
        <f t="shared" si="303"/>
        <v>105263.13940000049</v>
      </c>
      <c r="W822" s="288" t="e">
        <f t="shared" si="304"/>
        <v>#DIV/0!</v>
      </c>
      <c r="X822" s="32" t="e">
        <f t="shared" si="305"/>
        <v>#DIV/0!</v>
      </c>
      <c r="Y822" s="32" t="e">
        <f t="shared" si="306"/>
        <v>#DIV/0!</v>
      </c>
      <c r="Z822" s="38" t="e">
        <f t="shared" si="307"/>
        <v>#DIV/0!</v>
      </c>
      <c r="AA822" s="31">
        <f>SUM(L$2:L822)-SUM(AB$2:AB822)</f>
        <v>-115507.97140000056</v>
      </c>
      <c r="AB822" s="44"/>
      <c r="AC822" s="40" t="e">
        <f t="shared" si="308"/>
        <v>#DIV/0!</v>
      </c>
      <c r="AD822" s="40" t="e">
        <f t="shared" si="309"/>
        <v>#DIV/0!</v>
      </c>
    </row>
    <row r="823" spans="1:30" x14ac:dyDescent="0.25">
      <c r="A823" s="403"/>
      <c r="B823" s="287"/>
      <c r="C823" s="22"/>
      <c r="D823" s="147"/>
      <c r="E823" s="22"/>
      <c r="F823" s="147">
        <f t="shared" si="289"/>
        <v>12400</v>
      </c>
      <c r="G823" s="288">
        <f t="shared" si="290"/>
        <v>9.3155622096774646</v>
      </c>
      <c r="H823" s="15">
        <f t="shared" si="291"/>
        <v>115512.97140000056</v>
      </c>
      <c r="I823" s="22">
        <f t="shared" si="292"/>
        <v>-115512.97140000056</v>
      </c>
      <c r="J823" s="289">
        <f t="shared" si="293"/>
        <v>-1</v>
      </c>
      <c r="K823" s="22">
        <f t="shared" si="294"/>
        <v>0</v>
      </c>
      <c r="L823" s="22">
        <f t="shared" si="295"/>
        <v>-5</v>
      </c>
      <c r="M823" s="22">
        <f t="shared" si="296"/>
        <v>5</v>
      </c>
      <c r="N823" s="22">
        <f t="shared" si="297"/>
        <v>0</v>
      </c>
      <c r="O823" s="22"/>
      <c r="P823" s="288">
        <f t="shared" si="298"/>
        <v>-9.3155622096774646</v>
      </c>
      <c r="Q823" s="22">
        <f t="shared" si="299"/>
        <v>-5</v>
      </c>
      <c r="R823" s="290"/>
      <c r="S823" s="290">
        <f t="shared" si="300"/>
        <v>-10249.832000000073</v>
      </c>
      <c r="T823" s="290" t="e">
        <f t="shared" si="301"/>
        <v>#DIV/0!</v>
      </c>
      <c r="U823" s="290" t="e">
        <f t="shared" si="302"/>
        <v>#DIV/0!</v>
      </c>
      <c r="V823" s="22">
        <f t="shared" si="303"/>
        <v>105263.13940000049</v>
      </c>
      <c r="W823" s="288" t="e">
        <f t="shared" si="304"/>
        <v>#DIV/0!</v>
      </c>
      <c r="X823" s="32" t="e">
        <f t="shared" si="305"/>
        <v>#DIV/0!</v>
      </c>
      <c r="Y823" s="32" t="e">
        <f t="shared" si="306"/>
        <v>#DIV/0!</v>
      </c>
      <c r="Z823" s="38" t="e">
        <f t="shared" si="307"/>
        <v>#DIV/0!</v>
      </c>
      <c r="AA823" s="31">
        <f>SUM(L$2:L823)-SUM(AB$2:AB823)</f>
        <v>-115512.97140000056</v>
      </c>
      <c r="AB823" s="44"/>
      <c r="AC823" s="40" t="e">
        <f t="shared" si="308"/>
        <v>#DIV/0!</v>
      </c>
      <c r="AD823" s="40" t="e">
        <f t="shared" si="309"/>
        <v>#DIV/0!</v>
      </c>
    </row>
    <row r="824" spans="1:30" x14ac:dyDescent="0.25">
      <c r="A824" s="403"/>
      <c r="B824" s="287"/>
      <c r="C824" s="22"/>
      <c r="D824" s="147"/>
      <c r="E824" s="22"/>
      <c r="F824" s="147">
        <f t="shared" si="289"/>
        <v>12400</v>
      </c>
      <c r="G824" s="288">
        <f t="shared" si="290"/>
        <v>9.3159654354839159</v>
      </c>
      <c r="H824" s="15">
        <f t="shared" si="291"/>
        <v>115517.97140000056</v>
      </c>
      <c r="I824" s="22">
        <f t="shared" si="292"/>
        <v>-115517.97140000056</v>
      </c>
      <c r="J824" s="289">
        <f t="shared" si="293"/>
        <v>-1</v>
      </c>
      <c r="K824" s="22">
        <f t="shared" si="294"/>
        <v>0</v>
      </c>
      <c r="L824" s="22">
        <f t="shared" si="295"/>
        <v>-5</v>
      </c>
      <c r="M824" s="22">
        <f t="shared" si="296"/>
        <v>5</v>
      </c>
      <c r="N824" s="22">
        <f t="shared" si="297"/>
        <v>0</v>
      </c>
      <c r="O824" s="22"/>
      <c r="P824" s="288">
        <f t="shared" si="298"/>
        <v>-9.3159654354839159</v>
      </c>
      <c r="Q824" s="22">
        <f t="shared" si="299"/>
        <v>-5</v>
      </c>
      <c r="R824" s="290"/>
      <c r="S824" s="290">
        <f t="shared" si="300"/>
        <v>-10254.832000000073</v>
      </c>
      <c r="T824" s="290" t="e">
        <f t="shared" si="301"/>
        <v>#DIV/0!</v>
      </c>
      <c r="U824" s="290" t="e">
        <f t="shared" si="302"/>
        <v>#DIV/0!</v>
      </c>
      <c r="V824" s="22">
        <f t="shared" si="303"/>
        <v>105263.13940000049</v>
      </c>
      <c r="W824" s="288" t="e">
        <f t="shared" si="304"/>
        <v>#DIV/0!</v>
      </c>
      <c r="X824" s="32" t="e">
        <f t="shared" si="305"/>
        <v>#DIV/0!</v>
      </c>
      <c r="Y824" s="32" t="e">
        <f t="shared" si="306"/>
        <v>#DIV/0!</v>
      </c>
      <c r="Z824" s="38" t="e">
        <f t="shared" si="307"/>
        <v>#DIV/0!</v>
      </c>
      <c r="AA824" s="31">
        <f>SUM(L$2:L824)-SUM(AB$2:AB824)</f>
        <v>-115517.97140000056</v>
      </c>
      <c r="AB824" s="44"/>
      <c r="AC824" s="40" t="e">
        <f t="shared" si="308"/>
        <v>#DIV/0!</v>
      </c>
      <c r="AD824" s="40" t="e">
        <f t="shared" si="309"/>
        <v>#DIV/0!</v>
      </c>
    </row>
    <row r="825" spans="1:30" x14ac:dyDescent="0.25">
      <c r="A825" s="403"/>
      <c r="B825" s="287"/>
      <c r="C825" s="22"/>
      <c r="D825" s="147"/>
      <c r="E825" s="22"/>
      <c r="F825" s="147">
        <f t="shared" si="289"/>
        <v>12400</v>
      </c>
      <c r="G825" s="288">
        <f t="shared" si="290"/>
        <v>9.3163686612903671</v>
      </c>
      <c r="H825" s="15">
        <f t="shared" si="291"/>
        <v>115522.97140000056</v>
      </c>
      <c r="I825" s="22">
        <f t="shared" si="292"/>
        <v>-115522.97140000056</v>
      </c>
      <c r="J825" s="289">
        <f t="shared" si="293"/>
        <v>-1</v>
      </c>
      <c r="K825" s="22">
        <f t="shared" si="294"/>
        <v>0</v>
      </c>
      <c r="L825" s="22">
        <f t="shared" si="295"/>
        <v>-5</v>
      </c>
      <c r="M825" s="22">
        <f t="shared" si="296"/>
        <v>5</v>
      </c>
      <c r="N825" s="22">
        <f t="shared" si="297"/>
        <v>0</v>
      </c>
      <c r="O825" s="22"/>
      <c r="P825" s="288">
        <f t="shared" si="298"/>
        <v>-9.3163686612903671</v>
      </c>
      <c r="Q825" s="22">
        <f t="shared" si="299"/>
        <v>-5</v>
      </c>
      <c r="R825" s="290"/>
      <c r="S825" s="290">
        <f t="shared" si="300"/>
        <v>-10259.832000000073</v>
      </c>
      <c r="T825" s="290" t="e">
        <f t="shared" si="301"/>
        <v>#DIV/0!</v>
      </c>
      <c r="U825" s="290" t="e">
        <f t="shared" si="302"/>
        <v>#DIV/0!</v>
      </c>
      <c r="V825" s="22">
        <f t="shared" si="303"/>
        <v>105263.13940000049</v>
      </c>
      <c r="W825" s="288" t="e">
        <f t="shared" si="304"/>
        <v>#DIV/0!</v>
      </c>
      <c r="X825" s="32" t="e">
        <f t="shared" si="305"/>
        <v>#DIV/0!</v>
      </c>
      <c r="Y825" s="32" t="e">
        <f t="shared" si="306"/>
        <v>#DIV/0!</v>
      </c>
      <c r="Z825" s="38" t="e">
        <f t="shared" si="307"/>
        <v>#DIV/0!</v>
      </c>
      <c r="AA825" s="31">
        <f>SUM(L$2:L825)-SUM(AB$2:AB825)</f>
        <v>-115522.97140000056</v>
      </c>
      <c r="AB825" s="44"/>
      <c r="AC825" s="40" t="e">
        <f t="shared" si="308"/>
        <v>#DIV/0!</v>
      </c>
      <c r="AD825" s="40" t="e">
        <f t="shared" si="309"/>
        <v>#DIV/0!</v>
      </c>
    </row>
    <row r="826" spans="1:30" x14ac:dyDescent="0.25">
      <c r="A826" s="403"/>
      <c r="B826" s="287"/>
      <c r="C826" s="22"/>
      <c r="D826" s="147"/>
      <c r="E826" s="22"/>
      <c r="F826" s="147">
        <f t="shared" si="289"/>
        <v>12400</v>
      </c>
      <c r="G826" s="288">
        <f t="shared" si="290"/>
        <v>9.3167718870968201</v>
      </c>
      <c r="H826" s="15">
        <f t="shared" si="291"/>
        <v>115527.97140000056</v>
      </c>
      <c r="I826" s="22">
        <f t="shared" si="292"/>
        <v>-115527.97140000056</v>
      </c>
      <c r="J826" s="289">
        <f t="shared" si="293"/>
        <v>-1</v>
      </c>
      <c r="K826" s="22">
        <f t="shared" si="294"/>
        <v>0</v>
      </c>
      <c r="L826" s="22">
        <f t="shared" si="295"/>
        <v>-5</v>
      </c>
      <c r="M826" s="22">
        <f t="shared" si="296"/>
        <v>5</v>
      </c>
      <c r="N826" s="22">
        <f t="shared" si="297"/>
        <v>0</v>
      </c>
      <c r="O826" s="22"/>
      <c r="P826" s="288">
        <f t="shared" si="298"/>
        <v>-9.3167718870968201</v>
      </c>
      <c r="Q826" s="22">
        <f t="shared" si="299"/>
        <v>-5</v>
      </c>
      <c r="R826" s="290"/>
      <c r="S826" s="290">
        <f t="shared" si="300"/>
        <v>-10264.832000000073</v>
      </c>
      <c r="T826" s="290" t="e">
        <f t="shared" si="301"/>
        <v>#DIV/0!</v>
      </c>
      <c r="U826" s="290" t="e">
        <f t="shared" si="302"/>
        <v>#DIV/0!</v>
      </c>
      <c r="V826" s="22">
        <f t="shared" si="303"/>
        <v>105263.13940000049</v>
      </c>
      <c r="W826" s="288" t="e">
        <f t="shared" si="304"/>
        <v>#DIV/0!</v>
      </c>
      <c r="X826" s="32" t="e">
        <f t="shared" si="305"/>
        <v>#DIV/0!</v>
      </c>
      <c r="Y826" s="32" t="e">
        <f t="shared" si="306"/>
        <v>#DIV/0!</v>
      </c>
      <c r="Z826" s="38" t="e">
        <f t="shared" si="307"/>
        <v>#DIV/0!</v>
      </c>
      <c r="AA826" s="31">
        <f>SUM(L$2:L826)-SUM(AB$2:AB826)</f>
        <v>-115527.97140000056</v>
      </c>
      <c r="AB826" s="44"/>
      <c r="AC826" s="40" t="e">
        <f t="shared" si="308"/>
        <v>#DIV/0!</v>
      </c>
      <c r="AD826" s="40" t="e">
        <f t="shared" si="309"/>
        <v>#DIV/0!</v>
      </c>
    </row>
    <row r="827" spans="1:30" x14ac:dyDescent="0.25">
      <c r="A827" s="403"/>
      <c r="B827" s="287"/>
      <c r="C827" s="22"/>
      <c r="D827" s="147"/>
      <c r="E827" s="22"/>
      <c r="F827" s="147">
        <f t="shared" si="289"/>
        <v>12400</v>
      </c>
      <c r="G827" s="288">
        <f t="shared" si="290"/>
        <v>9.3171751129032714</v>
      </c>
      <c r="H827" s="15">
        <f t="shared" si="291"/>
        <v>115532.97140000056</v>
      </c>
      <c r="I827" s="22">
        <f t="shared" si="292"/>
        <v>-115532.97140000056</v>
      </c>
      <c r="J827" s="289">
        <f t="shared" si="293"/>
        <v>-1</v>
      </c>
      <c r="K827" s="22">
        <f t="shared" si="294"/>
        <v>0</v>
      </c>
      <c r="L827" s="22">
        <f t="shared" si="295"/>
        <v>-5</v>
      </c>
      <c r="M827" s="22">
        <f t="shared" si="296"/>
        <v>5</v>
      </c>
      <c r="N827" s="22">
        <f t="shared" si="297"/>
        <v>0</v>
      </c>
      <c r="O827" s="22"/>
      <c r="P827" s="288">
        <f t="shared" si="298"/>
        <v>-9.3171751129032714</v>
      </c>
      <c r="Q827" s="22">
        <f t="shared" si="299"/>
        <v>-5</v>
      </c>
      <c r="R827" s="290"/>
      <c r="S827" s="290">
        <f t="shared" si="300"/>
        <v>-10269.832000000073</v>
      </c>
      <c r="T827" s="290" t="e">
        <f t="shared" si="301"/>
        <v>#DIV/0!</v>
      </c>
      <c r="U827" s="290" t="e">
        <f t="shared" si="302"/>
        <v>#DIV/0!</v>
      </c>
      <c r="V827" s="22">
        <f t="shared" si="303"/>
        <v>105263.13940000049</v>
      </c>
      <c r="W827" s="288" t="e">
        <f t="shared" si="304"/>
        <v>#DIV/0!</v>
      </c>
      <c r="X827" s="32" t="e">
        <f t="shared" si="305"/>
        <v>#DIV/0!</v>
      </c>
      <c r="Y827" s="32" t="e">
        <f t="shared" si="306"/>
        <v>#DIV/0!</v>
      </c>
      <c r="Z827" s="38" t="e">
        <f t="shared" si="307"/>
        <v>#DIV/0!</v>
      </c>
      <c r="AA827" s="31">
        <f>SUM(L$2:L827)-SUM(AB$2:AB827)</f>
        <v>-115532.97140000056</v>
      </c>
      <c r="AB827" s="44"/>
      <c r="AC827" s="40" t="e">
        <f t="shared" si="308"/>
        <v>#DIV/0!</v>
      </c>
      <c r="AD827" s="40" t="e">
        <f t="shared" si="309"/>
        <v>#DIV/0!</v>
      </c>
    </row>
    <row r="828" spans="1:30" x14ac:dyDescent="0.25">
      <c r="A828" s="403"/>
      <c r="B828" s="287"/>
      <c r="C828" s="22"/>
      <c r="D828" s="147"/>
      <c r="E828" s="22"/>
      <c r="F828" s="147">
        <f t="shared" si="289"/>
        <v>12400</v>
      </c>
      <c r="G828" s="288">
        <f t="shared" si="290"/>
        <v>9.3175783387097226</v>
      </c>
      <c r="H828" s="15">
        <f t="shared" si="291"/>
        <v>115537.97140000056</v>
      </c>
      <c r="I828" s="22">
        <f t="shared" si="292"/>
        <v>-115537.97140000056</v>
      </c>
      <c r="J828" s="289">
        <f t="shared" si="293"/>
        <v>-1</v>
      </c>
      <c r="K828" s="22">
        <f t="shared" si="294"/>
        <v>0</v>
      </c>
      <c r="L828" s="22">
        <f t="shared" si="295"/>
        <v>-5</v>
      </c>
      <c r="M828" s="22">
        <f t="shared" si="296"/>
        <v>5</v>
      </c>
      <c r="N828" s="22">
        <f t="shared" si="297"/>
        <v>0</v>
      </c>
      <c r="O828" s="22"/>
      <c r="P828" s="288">
        <f t="shared" si="298"/>
        <v>-9.3175783387097226</v>
      </c>
      <c r="Q828" s="22">
        <f t="shared" si="299"/>
        <v>-5</v>
      </c>
      <c r="R828" s="290"/>
      <c r="S828" s="290">
        <f t="shared" si="300"/>
        <v>-10274.832000000073</v>
      </c>
      <c r="T828" s="290" t="e">
        <f t="shared" si="301"/>
        <v>#DIV/0!</v>
      </c>
      <c r="U828" s="290" t="e">
        <f t="shared" si="302"/>
        <v>#DIV/0!</v>
      </c>
      <c r="V828" s="22">
        <f t="shared" si="303"/>
        <v>105263.13940000049</v>
      </c>
      <c r="W828" s="288" t="e">
        <f t="shared" si="304"/>
        <v>#DIV/0!</v>
      </c>
      <c r="X828" s="32" t="e">
        <f t="shared" si="305"/>
        <v>#DIV/0!</v>
      </c>
      <c r="Y828" s="32" t="e">
        <f t="shared" si="306"/>
        <v>#DIV/0!</v>
      </c>
      <c r="Z828" s="38" t="e">
        <f t="shared" si="307"/>
        <v>#DIV/0!</v>
      </c>
      <c r="AA828" s="31">
        <f>SUM(L$2:L828)-SUM(AB$2:AB828)</f>
        <v>-115537.97140000056</v>
      </c>
      <c r="AB828" s="44"/>
      <c r="AC828" s="40" t="e">
        <f t="shared" si="308"/>
        <v>#DIV/0!</v>
      </c>
      <c r="AD828" s="40" t="e">
        <f t="shared" si="309"/>
        <v>#DIV/0!</v>
      </c>
    </row>
    <row r="829" spans="1:30" x14ac:dyDescent="0.25">
      <c r="A829" s="403"/>
      <c r="B829" s="287"/>
      <c r="C829" s="22"/>
      <c r="D829" s="147"/>
      <c r="E829" s="22"/>
      <c r="F829" s="147">
        <f t="shared" si="289"/>
        <v>12400</v>
      </c>
      <c r="G829" s="288">
        <f t="shared" si="290"/>
        <v>9.3179815645161739</v>
      </c>
      <c r="H829" s="15">
        <f t="shared" si="291"/>
        <v>115542.97140000056</v>
      </c>
      <c r="I829" s="22">
        <f t="shared" si="292"/>
        <v>-115542.97140000056</v>
      </c>
      <c r="J829" s="289">
        <f t="shared" si="293"/>
        <v>-1</v>
      </c>
      <c r="K829" s="22">
        <f t="shared" si="294"/>
        <v>0</v>
      </c>
      <c r="L829" s="22">
        <f t="shared" si="295"/>
        <v>-5</v>
      </c>
      <c r="M829" s="22">
        <f t="shared" si="296"/>
        <v>5</v>
      </c>
      <c r="N829" s="22">
        <f t="shared" si="297"/>
        <v>0</v>
      </c>
      <c r="O829" s="22"/>
      <c r="P829" s="288">
        <f t="shared" si="298"/>
        <v>-9.3179815645161739</v>
      </c>
      <c r="Q829" s="22">
        <f t="shared" si="299"/>
        <v>-5</v>
      </c>
      <c r="R829" s="290"/>
      <c r="S829" s="290">
        <f t="shared" si="300"/>
        <v>-10279.832000000073</v>
      </c>
      <c r="T829" s="290" t="e">
        <f t="shared" si="301"/>
        <v>#DIV/0!</v>
      </c>
      <c r="U829" s="290" t="e">
        <f t="shared" si="302"/>
        <v>#DIV/0!</v>
      </c>
      <c r="V829" s="22">
        <f t="shared" si="303"/>
        <v>105263.13940000049</v>
      </c>
      <c r="W829" s="288" t="e">
        <f t="shared" si="304"/>
        <v>#DIV/0!</v>
      </c>
      <c r="X829" s="32" t="e">
        <f t="shared" si="305"/>
        <v>#DIV/0!</v>
      </c>
      <c r="Y829" s="32" t="e">
        <f t="shared" si="306"/>
        <v>#DIV/0!</v>
      </c>
      <c r="Z829" s="38" t="e">
        <f t="shared" si="307"/>
        <v>#DIV/0!</v>
      </c>
      <c r="AA829" s="31">
        <f>SUM(L$2:L829)-SUM(AB$2:AB829)</f>
        <v>-115542.97140000056</v>
      </c>
      <c r="AB829" s="44"/>
      <c r="AC829" s="40" t="e">
        <f t="shared" si="308"/>
        <v>#DIV/0!</v>
      </c>
      <c r="AD829" s="40" t="e">
        <f t="shared" si="309"/>
        <v>#DIV/0!</v>
      </c>
    </row>
    <row r="830" spans="1:30" x14ac:dyDescent="0.25">
      <c r="A830" s="403"/>
      <c r="B830" s="287"/>
      <c r="C830" s="22"/>
      <c r="D830" s="147"/>
      <c r="E830" s="22"/>
      <c r="F830" s="147">
        <f t="shared" si="289"/>
        <v>12400</v>
      </c>
      <c r="G830" s="288">
        <f t="shared" si="290"/>
        <v>9.3183847903226251</v>
      </c>
      <c r="H830" s="15">
        <f t="shared" si="291"/>
        <v>115547.97140000056</v>
      </c>
      <c r="I830" s="22">
        <f t="shared" si="292"/>
        <v>-115547.97140000056</v>
      </c>
      <c r="J830" s="289">
        <f t="shared" si="293"/>
        <v>-1</v>
      </c>
      <c r="K830" s="22">
        <f t="shared" si="294"/>
        <v>0</v>
      </c>
      <c r="L830" s="22">
        <f t="shared" si="295"/>
        <v>-5</v>
      </c>
      <c r="M830" s="22">
        <f t="shared" si="296"/>
        <v>5</v>
      </c>
      <c r="N830" s="22">
        <f t="shared" si="297"/>
        <v>0</v>
      </c>
      <c r="O830" s="22"/>
      <c r="P830" s="288">
        <f t="shared" si="298"/>
        <v>-9.3183847903226251</v>
      </c>
      <c r="Q830" s="22">
        <f t="shared" si="299"/>
        <v>-5</v>
      </c>
      <c r="R830" s="290"/>
      <c r="S830" s="290">
        <f t="shared" si="300"/>
        <v>-10284.832000000073</v>
      </c>
      <c r="T830" s="290" t="e">
        <f t="shared" si="301"/>
        <v>#DIV/0!</v>
      </c>
      <c r="U830" s="290" t="e">
        <f t="shared" si="302"/>
        <v>#DIV/0!</v>
      </c>
      <c r="V830" s="22">
        <f t="shared" si="303"/>
        <v>105263.13940000049</v>
      </c>
      <c r="W830" s="288" t="e">
        <f t="shared" si="304"/>
        <v>#DIV/0!</v>
      </c>
      <c r="X830" s="32" t="e">
        <f t="shared" si="305"/>
        <v>#DIV/0!</v>
      </c>
      <c r="Y830" s="32" t="e">
        <f t="shared" si="306"/>
        <v>#DIV/0!</v>
      </c>
      <c r="Z830" s="38" t="e">
        <f t="shared" si="307"/>
        <v>#DIV/0!</v>
      </c>
      <c r="AA830" s="31">
        <f>SUM(L$2:L830)-SUM(AB$2:AB830)</f>
        <v>-115547.97140000056</v>
      </c>
      <c r="AB830" s="44"/>
      <c r="AC830" s="40" t="e">
        <f t="shared" si="308"/>
        <v>#DIV/0!</v>
      </c>
      <c r="AD830" s="40" t="e">
        <f t="shared" si="309"/>
        <v>#DIV/0!</v>
      </c>
    </row>
    <row r="831" spans="1:30" x14ac:dyDescent="0.25">
      <c r="A831" s="403"/>
      <c r="B831" s="287"/>
      <c r="C831" s="22"/>
      <c r="D831" s="147"/>
      <c r="E831" s="22"/>
      <c r="F831" s="147">
        <f t="shared" si="289"/>
        <v>12400</v>
      </c>
      <c r="G831" s="288">
        <f t="shared" si="290"/>
        <v>9.3187880161290781</v>
      </c>
      <c r="H831" s="15">
        <f t="shared" si="291"/>
        <v>115552.97140000056</v>
      </c>
      <c r="I831" s="22">
        <f t="shared" si="292"/>
        <v>-115552.97140000056</v>
      </c>
      <c r="J831" s="289">
        <f t="shared" si="293"/>
        <v>-1</v>
      </c>
      <c r="K831" s="22">
        <f t="shared" si="294"/>
        <v>0</v>
      </c>
      <c r="L831" s="22">
        <f t="shared" si="295"/>
        <v>-5</v>
      </c>
      <c r="M831" s="22">
        <f t="shared" si="296"/>
        <v>5</v>
      </c>
      <c r="N831" s="22">
        <f t="shared" si="297"/>
        <v>0</v>
      </c>
      <c r="O831" s="22"/>
      <c r="P831" s="288">
        <f t="shared" si="298"/>
        <v>-9.3187880161290781</v>
      </c>
      <c r="Q831" s="22">
        <f t="shared" si="299"/>
        <v>-5</v>
      </c>
      <c r="R831" s="290"/>
      <c r="S831" s="290">
        <f t="shared" si="300"/>
        <v>-10289.832000000073</v>
      </c>
      <c r="T831" s="290" t="e">
        <f t="shared" si="301"/>
        <v>#DIV/0!</v>
      </c>
      <c r="U831" s="290" t="e">
        <f t="shared" si="302"/>
        <v>#DIV/0!</v>
      </c>
      <c r="V831" s="22">
        <f t="shared" si="303"/>
        <v>105263.13940000049</v>
      </c>
      <c r="W831" s="288" t="e">
        <f t="shared" si="304"/>
        <v>#DIV/0!</v>
      </c>
      <c r="X831" s="32" t="e">
        <f t="shared" si="305"/>
        <v>#DIV/0!</v>
      </c>
      <c r="Y831" s="32" t="e">
        <f t="shared" si="306"/>
        <v>#DIV/0!</v>
      </c>
      <c r="Z831" s="38" t="e">
        <f t="shared" si="307"/>
        <v>#DIV/0!</v>
      </c>
      <c r="AA831" s="31">
        <f>SUM(L$2:L831)-SUM(AB$2:AB831)</f>
        <v>-115552.97140000056</v>
      </c>
      <c r="AB831" s="44"/>
      <c r="AC831" s="40" t="e">
        <f t="shared" si="308"/>
        <v>#DIV/0!</v>
      </c>
      <c r="AD831" s="40" t="e">
        <f t="shared" si="309"/>
        <v>#DIV/0!</v>
      </c>
    </row>
    <row r="832" spans="1:30" x14ac:dyDescent="0.25">
      <c r="A832" s="403"/>
      <c r="B832" s="287"/>
      <c r="C832" s="22"/>
      <c r="D832" s="147"/>
      <c r="E832" s="22"/>
      <c r="F832" s="147">
        <f t="shared" si="289"/>
        <v>12400</v>
      </c>
      <c r="G832" s="288">
        <f t="shared" si="290"/>
        <v>9.3191912419355294</v>
      </c>
      <c r="H832" s="15">
        <f t="shared" si="291"/>
        <v>115557.97140000056</v>
      </c>
      <c r="I832" s="22">
        <f t="shared" si="292"/>
        <v>-115557.97140000056</v>
      </c>
      <c r="J832" s="289">
        <f t="shared" si="293"/>
        <v>-1</v>
      </c>
      <c r="K832" s="22">
        <f t="shared" si="294"/>
        <v>0</v>
      </c>
      <c r="L832" s="22">
        <f t="shared" si="295"/>
        <v>-5</v>
      </c>
      <c r="M832" s="22">
        <f t="shared" si="296"/>
        <v>5</v>
      </c>
      <c r="N832" s="22">
        <f t="shared" si="297"/>
        <v>0</v>
      </c>
      <c r="O832" s="22"/>
      <c r="P832" s="288">
        <f t="shared" si="298"/>
        <v>-9.3191912419355294</v>
      </c>
      <c r="Q832" s="22">
        <f t="shared" si="299"/>
        <v>-5</v>
      </c>
      <c r="R832" s="290"/>
      <c r="S832" s="290">
        <f t="shared" si="300"/>
        <v>-10294.832000000073</v>
      </c>
      <c r="T832" s="290" t="e">
        <f t="shared" si="301"/>
        <v>#DIV/0!</v>
      </c>
      <c r="U832" s="290" t="e">
        <f t="shared" si="302"/>
        <v>#DIV/0!</v>
      </c>
      <c r="V832" s="22">
        <f t="shared" si="303"/>
        <v>105263.13940000049</v>
      </c>
      <c r="W832" s="288" t="e">
        <f t="shared" si="304"/>
        <v>#DIV/0!</v>
      </c>
      <c r="X832" s="32" t="e">
        <f t="shared" si="305"/>
        <v>#DIV/0!</v>
      </c>
      <c r="Y832" s="32" t="e">
        <f t="shared" si="306"/>
        <v>#DIV/0!</v>
      </c>
      <c r="Z832" s="38" t="e">
        <f t="shared" si="307"/>
        <v>#DIV/0!</v>
      </c>
      <c r="AA832" s="31">
        <f>SUM(L$2:L832)-SUM(AB$2:AB832)</f>
        <v>-115557.97140000056</v>
      </c>
      <c r="AB832" s="44"/>
      <c r="AC832" s="40" t="e">
        <f t="shared" si="308"/>
        <v>#DIV/0!</v>
      </c>
      <c r="AD832" s="40" t="e">
        <f t="shared" si="309"/>
        <v>#DIV/0!</v>
      </c>
    </row>
    <row r="833" spans="1:30" x14ac:dyDescent="0.25">
      <c r="A833" s="403"/>
      <c r="B833" s="287"/>
      <c r="C833" s="22"/>
      <c r="D833" s="147"/>
      <c r="E833" s="22"/>
      <c r="F833" s="147">
        <f t="shared" si="289"/>
        <v>12400</v>
      </c>
      <c r="G833" s="288">
        <f t="shared" si="290"/>
        <v>9.3195944677419806</v>
      </c>
      <c r="H833" s="15">
        <f t="shared" si="291"/>
        <v>115562.97140000056</v>
      </c>
      <c r="I833" s="22">
        <f t="shared" si="292"/>
        <v>-115562.97140000056</v>
      </c>
      <c r="J833" s="289">
        <f t="shared" si="293"/>
        <v>-1</v>
      </c>
      <c r="K833" s="22">
        <f t="shared" si="294"/>
        <v>0</v>
      </c>
      <c r="L833" s="22">
        <f t="shared" si="295"/>
        <v>-5</v>
      </c>
      <c r="M833" s="22">
        <f t="shared" si="296"/>
        <v>5</v>
      </c>
      <c r="N833" s="22">
        <f t="shared" si="297"/>
        <v>0</v>
      </c>
      <c r="O833" s="22"/>
      <c r="P833" s="288">
        <f t="shared" si="298"/>
        <v>-9.3195944677419806</v>
      </c>
      <c r="Q833" s="22">
        <f t="shared" si="299"/>
        <v>-5</v>
      </c>
      <c r="R833" s="290"/>
      <c r="S833" s="290">
        <f t="shared" si="300"/>
        <v>-10299.832000000073</v>
      </c>
      <c r="T833" s="290" t="e">
        <f t="shared" si="301"/>
        <v>#DIV/0!</v>
      </c>
      <c r="U833" s="290" t="e">
        <f t="shared" si="302"/>
        <v>#DIV/0!</v>
      </c>
      <c r="V833" s="22">
        <f t="shared" si="303"/>
        <v>105263.13940000049</v>
      </c>
      <c r="W833" s="288" t="e">
        <f t="shared" si="304"/>
        <v>#DIV/0!</v>
      </c>
      <c r="X833" s="32" t="e">
        <f t="shared" si="305"/>
        <v>#DIV/0!</v>
      </c>
      <c r="Y833" s="32" t="e">
        <f t="shared" si="306"/>
        <v>#DIV/0!</v>
      </c>
      <c r="Z833" s="38" t="e">
        <f t="shared" si="307"/>
        <v>#DIV/0!</v>
      </c>
      <c r="AA833" s="31">
        <f>SUM(L$2:L833)-SUM(AB$2:AB833)</f>
        <v>-115562.97140000056</v>
      </c>
      <c r="AB833" s="44"/>
      <c r="AC833" s="40" t="e">
        <f t="shared" si="308"/>
        <v>#DIV/0!</v>
      </c>
      <c r="AD833" s="40" t="e">
        <f t="shared" si="309"/>
        <v>#DIV/0!</v>
      </c>
    </row>
    <row r="834" spans="1:30" x14ac:dyDescent="0.25">
      <c r="A834" s="403"/>
      <c r="B834" s="287"/>
      <c r="C834" s="22"/>
      <c r="D834" s="147"/>
      <c r="E834" s="22"/>
      <c r="F834" s="147">
        <f t="shared" si="289"/>
        <v>12400</v>
      </c>
      <c r="G834" s="288">
        <f t="shared" si="290"/>
        <v>9.3199976935484319</v>
      </c>
      <c r="H834" s="15">
        <f t="shared" si="291"/>
        <v>115567.97140000056</v>
      </c>
      <c r="I834" s="22">
        <f t="shared" si="292"/>
        <v>-115567.97140000056</v>
      </c>
      <c r="J834" s="289">
        <f t="shared" si="293"/>
        <v>-1</v>
      </c>
      <c r="K834" s="22">
        <f t="shared" si="294"/>
        <v>0</v>
      </c>
      <c r="L834" s="22">
        <f t="shared" si="295"/>
        <v>-5</v>
      </c>
      <c r="M834" s="22">
        <f t="shared" si="296"/>
        <v>5</v>
      </c>
      <c r="N834" s="22">
        <f t="shared" si="297"/>
        <v>0</v>
      </c>
      <c r="O834" s="22"/>
      <c r="P834" s="288">
        <f t="shared" si="298"/>
        <v>-9.3199976935484319</v>
      </c>
      <c r="Q834" s="22">
        <f t="shared" si="299"/>
        <v>-5</v>
      </c>
      <c r="R834" s="290"/>
      <c r="S834" s="290">
        <f t="shared" si="300"/>
        <v>-10304.832000000073</v>
      </c>
      <c r="T834" s="290" t="e">
        <f t="shared" si="301"/>
        <v>#DIV/0!</v>
      </c>
      <c r="U834" s="290" t="e">
        <f t="shared" si="302"/>
        <v>#DIV/0!</v>
      </c>
      <c r="V834" s="22">
        <f t="shared" si="303"/>
        <v>105263.13940000049</v>
      </c>
      <c r="W834" s="288" t="e">
        <f t="shared" si="304"/>
        <v>#DIV/0!</v>
      </c>
      <c r="X834" s="32" t="e">
        <f t="shared" si="305"/>
        <v>#DIV/0!</v>
      </c>
      <c r="Y834" s="32" t="e">
        <f t="shared" si="306"/>
        <v>#DIV/0!</v>
      </c>
      <c r="Z834" s="38" t="e">
        <f t="shared" si="307"/>
        <v>#DIV/0!</v>
      </c>
      <c r="AA834" s="31">
        <f>SUM(L$2:L834)-SUM(AB$2:AB834)</f>
        <v>-115567.97140000056</v>
      </c>
      <c r="AB834" s="44"/>
      <c r="AC834" s="40" t="e">
        <f t="shared" si="308"/>
        <v>#DIV/0!</v>
      </c>
      <c r="AD834" s="40" t="e">
        <f t="shared" si="309"/>
        <v>#DIV/0!</v>
      </c>
    </row>
    <row r="835" spans="1:30" x14ac:dyDescent="0.25">
      <c r="A835" s="403"/>
      <c r="B835" s="287"/>
      <c r="C835" s="22"/>
      <c r="D835" s="147"/>
      <c r="E835" s="22"/>
      <c r="F835" s="147">
        <f t="shared" si="289"/>
        <v>12400</v>
      </c>
      <c r="G835" s="288">
        <f t="shared" si="290"/>
        <v>9.3204009193548849</v>
      </c>
      <c r="H835" s="15">
        <f t="shared" si="291"/>
        <v>115572.97140000056</v>
      </c>
      <c r="I835" s="22">
        <f t="shared" si="292"/>
        <v>-115572.97140000056</v>
      </c>
      <c r="J835" s="289">
        <f t="shared" si="293"/>
        <v>-1</v>
      </c>
      <c r="K835" s="22">
        <f t="shared" si="294"/>
        <v>0</v>
      </c>
      <c r="L835" s="22">
        <f t="shared" si="295"/>
        <v>-5</v>
      </c>
      <c r="M835" s="22">
        <f t="shared" si="296"/>
        <v>5</v>
      </c>
      <c r="N835" s="22">
        <f t="shared" si="297"/>
        <v>0</v>
      </c>
      <c r="O835" s="22"/>
      <c r="P835" s="288">
        <f t="shared" si="298"/>
        <v>-9.3204009193548849</v>
      </c>
      <c r="Q835" s="22">
        <f t="shared" si="299"/>
        <v>-5</v>
      </c>
      <c r="R835" s="290"/>
      <c r="S835" s="290">
        <f t="shared" si="300"/>
        <v>-10309.832000000073</v>
      </c>
      <c r="T835" s="290" t="e">
        <f t="shared" si="301"/>
        <v>#DIV/0!</v>
      </c>
      <c r="U835" s="290" t="e">
        <f t="shared" si="302"/>
        <v>#DIV/0!</v>
      </c>
      <c r="V835" s="22">
        <f t="shared" si="303"/>
        <v>105263.13940000049</v>
      </c>
      <c r="W835" s="288" t="e">
        <f t="shared" si="304"/>
        <v>#DIV/0!</v>
      </c>
      <c r="X835" s="32" t="e">
        <f t="shared" si="305"/>
        <v>#DIV/0!</v>
      </c>
      <c r="Y835" s="32" t="e">
        <f t="shared" si="306"/>
        <v>#DIV/0!</v>
      </c>
      <c r="Z835" s="38" t="e">
        <f t="shared" si="307"/>
        <v>#DIV/0!</v>
      </c>
      <c r="AA835" s="31">
        <f>SUM(L$2:L835)-SUM(AB$2:AB835)</f>
        <v>-115572.97140000056</v>
      </c>
      <c r="AB835" s="44"/>
      <c r="AC835" s="40" t="e">
        <f t="shared" si="308"/>
        <v>#DIV/0!</v>
      </c>
      <c r="AD835" s="40" t="e">
        <f t="shared" si="309"/>
        <v>#DIV/0!</v>
      </c>
    </row>
    <row r="836" spans="1:30" x14ac:dyDescent="0.25">
      <c r="A836" s="403"/>
      <c r="B836" s="287"/>
      <c r="C836" s="22"/>
      <c r="D836" s="147"/>
      <c r="E836" s="22"/>
      <c r="F836" s="147">
        <f t="shared" si="289"/>
        <v>12400</v>
      </c>
      <c r="G836" s="288">
        <f t="shared" si="290"/>
        <v>9.3208041451613362</v>
      </c>
      <c r="H836" s="15">
        <f t="shared" si="291"/>
        <v>115577.97140000056</v>
      </c>
      <c r="I836" s="22">
        <f t="shared" si="292"/>
        <v>-115577.97140000056</v>
      </c>
      <c r="J836" s="289">
        <f t="shared" si="293"/>
        <v>-1</v>
      </c>
      <c r="K836" s="22">
        <f t="shared" si="294"/>
        <v>0</v>
      </c>
      <c r="L836" s="22">
        <f t="shared" si="295"/>
        <v>-5</v>
      </c>
      <c r="M836" s="22">
        <f t="shared" si="296"/>
        <v>5</v>
      </c>
      <c r="N836" s="22">
        <f t="shared" si="297"/>
        <v>0</v>
      </c>
      <c r="O836" s="22"/>
      <c r="P836" s="288">
        <f t="shared" si="298"/>
        <v>-9.3208041451613362</v>
      </c>
      <c r="Q836" s="22">
        <f t="shared" si="299"/>
        <v>-5</v>
      </c>
      <c r="R836" s="290"/>
      <c r="S836" s="290">
        <f t="shared" si="300"/>
        <v>-10314.832000000073</v>
      </c>
      <c r="T836" s="290" t="e">
        <f t="shared" si="301"/>
        <v>#DIV/0!</v>
      </c>
      <c r="U836" s="290" t="e">
        <f t="shared" si="302"/>
        <v>#DIV/0!</v>
      </c>
      <c r="V836" s="22">
        <f t="shared" si="303"/>
        <v>105263.13940000049</v>
      </c>
      <c r="W836" s="288" t="e">
        <f t="shared" si="304"/>
        <v>#DIV/0!</v>
      </c>
      <c r="X836" s="32" t="e">
        <f t="shared" si="305"/>
        <v>#DIV/0!</v>
      </c>
      <c r="Y836" s="32" t="e">
        <f t="shared" si="306"/>
        <v>#DIV/0!</v>
      </c>
      <c r="Z836" s="38" t="e">
        <f t="shared" si="307"/>
        <v>#DIV/0!</v>
      </c>
      <c r="AA836" s="31">
        <f>SUM(L$2:L836)-SUM(AB$2:AB836)</f>
        <v>-115577.97140000056</v>
      </c>
      <c r="AB836" s="44"/>
      <c r="AC836" s="40" t="e">
        <f t="shared" si="308"/>
        <v>#DIV/0!</v>
      </c>
      <c r="AD836" s="40" t="e">
        <f t="shared" si="309"/>
        <v>#DIV/0!</v>
      </c>
    </row>
    <row r="837" spans="1:30" x14ac:dyDescent="0.25">
      <c r="A837" s="403"/>
      <c r="B837" s="287"/>
      <c r="C837" s="22"/>
      <c r="D837" s="147"/>
      <c r="E837" s="22"/>
      <c r="F837" s="147">
        <f t="shared" si="289"/>
        <v>12400</v>
      </c>
      <c r="G837" s="288">
        <f t="shared" si="290"/>
        <v>9.3212073709677874</v>
      </c>
      <c r="H837" s="15">
        <f t="shared" si="291"/>
        <v>115582.97140000056</v>
      </c>
      <c r="I837" s="22">
        <f t="shared" si="292"/>
        <v>-115582.97140000056</v>
      </c>
      <c r="J837" s="289">
        <f t="shared" si="293"/>
        <v>-1</v>
      </c>
      <c r="K837" s="22">
        <f t="shared" si="294"/>
        <v>0</v>
      </c>
      <c r="L837" s="22">
        <f t="shared" si="295"/>
        <v>-5</v>
      </c>
      <c r="M837" s="22">
        <f t="shared" si="296"/>
        <v>5</v>
      </c>
      <c r="N837" s="22">
        <f t="shared" si="297"/>
        <v>0</v>
      </c>
      <c r="O837" s="22"/>
      <c r="P837" s="288">
        <f t="shared" si="298"/>
        <v>-9.3212073709677874</v>
      </c>
      <c r="Q837" s="22">
        <f t="shared" si="299"/>
        <v>-5</v>
      </c>
      <c r="R837" s="290"/>
      <c r="S837" s="290">
        <f t="shared" si="300"/>
        <v>-10319.832000000073</v>
      </c>
      <c r="T837" s="290" t="e">
        <f t="shared" si="301"/>
        <v>#DIV/0!</v>
      </c>
      <c r="U837" s="290" t="e">
        <f t="shared" si="302"/>
        <v>#DIV/0!</v>
      </c>
      <c r="V837" s="22">
        <f t="shared" si="303"/>
        <v>105263.13940000049</v>
      </c>
      <c r="W837" s="288" t="e">
        <f t="shared" si="304"/>
        <v>#DIV/0!</v>
      </c>
      <c r="X837" s="32" t="e">
        <f t="shared" si="305"/>
        <v>#DIV/0!</v>
      </c>
      <c r="Y837" s="32" t="e">
        <f t="shared" si="306"/>
        <v>#DIV/0!</v>
      </c>
      <c r="Z837" s="38" t="e">
        <f t="shared" si="307"/>
        <v>#DIV/0!</v>
      </c>
      <c r="AA837" s="31">
        <f>SUM(L$2:L837)-SUM(AB$2:AB837)</f>
        <v>-115582.97140000056</v>
      </c>
      <c r="AB837" s="44"/>
      <c r="AC837" s="40" t="e">
        <f t="shared" si="308"/>
        <v>#DIV/0!</v>
      </c>
      <c r="AD837" s="40" t="e">
        <f t="shared" si="309"/>
        <v>#DIV/0!</v>
      </c>
    </row>
    <row r="838" spans="1:30" x14ac:dyDescent="0.25">
      <c r="A838" s="403"/>
      <c r="B838" s="287"/>
      <c r="C838" s="22"/>
      <c r="D838" s="147"/>
      <c r="E838" s="22"/>
      <c r="F838" s="147">
        <f t="shared" si="289"/>
        <v>12400</v>
      </c>
      <c r="G838" s="288">
        <f t="shared" si="290"/>
        <v>9.3216105967742386</v>
      </c>
      <c r="H838" s="15">
        <f t="shared" si="291"/>
        <v>115587.97140000056</v>
      </c>
      <c r="I838" s="22">
        <f t="shared" si="292"/>
        <v>-115587.97140000056</v>
      </c>
      <c r="J838" s="289">
        <f t="shared" si="293"/>
        <v>-1</v>
      </c>
      <c r="K838" s="22">
        <f t="shared" si="294"/>
        <v>0</v>
      </c>
      <c r="L838" s="22">
        <f t="shared" si="295"/>
        <v>-5</v>
      </c>
      <c r="M838" s="22">
        <f t="shared" si="296"/>
        <v>5</v>
      </c>
      <c r="N838" s="22">
        <f t="shared" si="297"/>
        <v>0</v>
      </c>
      <c r="O838" s="22"/>
      <c r="P838" s="288">
        <f t="shared" si="298"/>
        <v>-9.3216105967742386</v>
      </c>
      <c r="Q838" s="22">
        <f t="shared" si="299"/>
        <v>-5</v>
      </c>
      <c r="R838" s="290"/>
      <c r="S838" s="290">
        <f t="shared" si="300"/>
        <v>-10324.832000000073</v>
      </c>
      <c r="T838" s="290" t="e">
        <f t="shared" si="301"/>
        <v>#DIV/0!</v>
      </c>
      <c r="U838" s="290" t="e">
        <f t="shared" si="302"/>
        <v>#DIV/0!</v>
      </c>
      <c r="V838" s="22">
        <f t="shared" si="303"/>
        <v>105263.13940000049</v>
      </c>
      <c r="W838" s="288" t="e">
        <f t="shared" si="304"/>
        <v>#DIV/0!</v>
      </c>
      <c r="X838" s="32" t="e">
        <f t="shared" si="305"/>
        <v>#DIV/0!</v>
      </c>
      <c r="Y838" s="32" t="e">
        <f t="shared" si="306"/>
        <v>#DIV/0!</v>
      </c>
      <c r="Z838" s="38" t="e">
        <f t="shared" si="307"/>
        <v>#DIV/0!</v>
      </c>
      <c r="AA838" s="31">
        <f>SUM(L$2:L838)-SUM(AB$2:AB838)</f>
        <v>-115587.97140000056</v>
      </c>
      <c r="AB838" s="44"/>
      <c r="AC838" s="40" t="e">
        <f t="shared" si="308"/>
        <v>#DIV/0!</v>
      </c>
      <c r="AD838" s="40" t="e">
        <f t="shared" si="309"/>
        <v>#DIV/0!</v>
      </c>
    </row>
    <row r="839" spans="1:30" x14ac:dyDescent="0.25">
      <c r="A839" s="403"/>
      <c r="B839" s="287"/>
      <c r="C839" s="22"/>
      <c r="D839" s="147"/>
      <c r="E839" s="22"/>
      <c r="F839" s="147">
        <f t="shared" si="289"/>
        <v>12400</v>
      </c>
      <c r="G839" s="288">
        <f t="shared" si="290"/>
        <v>9.3220138225806899</v>
      </c>
      <c r="H839" s="15">
        <f t="shared" si="291"/>
        <v>115592.97140000056</v>
      </c>
      <c r="I839" s="22">
        <f t="shared" si="292"/>
        <v>-115592.97140000056</v>
      </c>
      <c r="J839" s="289">
        <f t="shared" si="293"/>
        <v>-1</v>
      </c>
      <c r="K839" s="22">
        <f t="shared" si="294"/>
        <v>0</v>
      </c>
      <c r="L839" s="22">
        <f t="shared" si="295"/>
        <v>-5</v>
      </c>
      <c r="M839" s="22">
        <f t="shared" si="296"/>
        <v>5</v>
      </c>
      <c r="N839" s="22">
        <f t="shared" si="297"/>
        <v>0</v>
      </c>
      <c r="O839" s="22"/>
      <c r="P839" s="288">
        <f t="shared" si="298"/>
        <v>-9.3220138225806899</v>
      </c>
      <c r="Q839" s="22">
        <f t="shared" si="299"/>
        <v>-5</v>
      </c>
      <c r="R839" s="290"/>
      <c r="S839" s="290">
        <f t="shared" si="300"/>
        <v>-10329.832000000073</v>
      </c>
      <c r="T839" s="290" t="e">
        <f t="shared" si="301"/>
        <v>#DIV/0!</v>
      </c>
      <c r="U839" s="290" t="e">
        <f t="shared" si="302"/>
        <v>#DIV/0!</v>
      </c>
      <c r="V839" s="22">
        <f t="shared" si="303"/>
        <v>105263.13940000049</v>
      </c>
      <c r="W839" s="288" t="e">
        <f t="shared" si="304"/>
        <v>#DIV/0!</v>
      </c>
      <c r="X839" s="32" t="e">
        <f t="shared" si="305"/>
        <v>#DIV/0!</v>
      </c>
      <c r="Y839" s="32" t="e">
        <f t="shared" si="306"/>
        <v>#DIV/0!</v>
      </c>
      <c r="Z839" s="38" t="e">
        <f t="shared" si="307"/>
        <v>#DIV/0!</v>
      </c>
      <c r="AA839" s="31">
        <f>SUM(L$2:L839)-SUM(AB$2:AB839)</f>
        <v>-115592.97140000056</v>
      </c>
      <c r="AB839" s="44"/>
      <c r="AC839" s="40" t="e">
        <f t="shared" si="308"/>
        <v>#DIV/0!</v>
      </c>
      <c r="AD839" s="40" t="e">
        <f t="shared" si="309"/>
        <v>#DIV/0!</v>
      </c>
    </row>
    <row r="840" spans="1:30" x14ac:dyDescent="0.25">
      <c r="A840" s="403"/>
      <c r="B840" s="287"/>
      <c r="C840" s="22"/>
      <c r="D840" s="147"/>
      <c r="E840" s="22"/>
      <c r="F840" s="147">
        <f t="shared" si="289"/>
        <v>12400</v>
      </c>
      <c r="G840" s="288">
        <f t="shared" si="290"/>
        <v>9.3224170483871429</v>
      </c>
      <c r="H840" s="15">
        <f t="shared" si="291"/>
        <v>115597.97140000056</v>
      </c>
      <c r="I840" s="22">
        <f t="shared" si="292"/>
        <v>-115597.97140000056</v>
      </c>
      <c r="J840" s="289">
        <f t="shared" si="293"/>
        <v>-1</v>
      </c>
      <c r="K840" s="22">
        <f t="shared" si="294"/>
        <v>0</v>
      </c>
      <c r="L840" s="22">
        <f t="shared" si="295"/>
        <v>-5</v>
      </c>
      <c r="M840" s="22">
        <f t="shared" si="296"/>
        <v>5</v>
      </c>
      <c r="N840" s="22">
        <f t="shared" si="297"/>
        <v>0</v>
      </c>
      <c r="O840" s="22"/>
      <c r="P840" s="288">
        <f t="shared" si="298"/>
        <v>-9.3224170483871429</v>
      </c>
      <c r="Q840" s="22">
        <f t="shared" si="299"/>
        <v>-5</v>
      </c>
      <c r="R840" s="290"/>
      <c r="S840" s="290">
        <f t="shared" si="300"/>
        <v>-10334.832000000073</v>
      </c>
      <c r="T840" s="290" t="e">
        <f t="shared" si="301"/>
        <v>#DIV/0!</v>
      </c>
      <c r="U840" s="290" t="e">
        <f t="shared" si="302"/>
        <v>#DIV/0!</v>
      </c>
      <c r="V840" s="22">
        <f t="shared" si="303"/>
        <v>105263.13940000049</v>
      </c>
      <c r="W840" s="288" t="e">
        <f t="shared" si="304"/>
        <v>#DIV/0!</v>
      </c>
      <c r="X840" s="32" t="e">
        <f t="shared" si="305"/>
        <v>#DIV/0!</v>
      </c>
      <c r="Y840" s="32" t="e">
        <f t="shared" si="306"/>
        <v>#DIV/0!</v>
      </c>
      <c r="Z840" s="38" t="e">
        <f t="shared" si="307"/>
        <v>#DIV/0!</v>
      </c>
      <c r="AA840" s="31">
        <f>SUM(L$2:L840)-SUM(AB$2:AB840)</f>
        <v>-115597.97140000056</v>
      </c>
      <c r="AB840" s="44"/>
      <c r="AC840" s="40" t="e">
        <f t="shared" si="308"/>
        <v>#DIV/0!</v>
      </c>
      <c r="AD840" s="40" t="e">
        <f t="shared" si="309"/>
        <v>#DIV/0!</v>
      </c>
    </row>
    <row r="841" spans="1:30" x14ac:dyDescent="0.25">
      <c r="A841" s="403"/>
      <c r="B841" s="287"/>
      <c r="C841" s="22"/>
      <c r="D841" s="147"/>
      <c r="E841" s="22"/>
      <c r="F841" s="147">
        <f t="shared" si="289"/>
        <v>12400</v>
      </c>
      <c r="G841" s="288">
        <f t="shared" si="290"/>
        <v>9.3228202741935942</v>
      </c>
      <c r="H841" s="15">
        <f t="shared" si="291"/>
        <v>115602.97140000056</v>
      </c>
      <c r="I841" s="22">
        <f t="shared" si="292"/>
        <v>-115602.97140000056</v>
      </c>
      <c r="J841" s="289">
        <f t="shared" si="293"/>
        <v>-1</v>
      </c>
      <c r="K841" s="22">
        <f t="shared" si="294"/>
        <v>0</v>
      </c>
      <c r="L841" s="22">
        <f t="shared" si="295"/>
        <v>-5</v>
      </c>
      <c r="M841" s="22">
        <f t="shared" si="296"/>
        <v>5</v>
      </c>
      <c r="N841" s="22">
        <f t="shared" si="297"/>
        <v>0</v>
      </c>
      <c r="O841" s="22"/>
      <c r="P841" s="288">
        <f t="shared" si="298"/>
        <v>-9.3228202741935942</v>
      </c>
      <c r="Q841" s="22">
        <f t="shared" si="299"/>
        <v>-5</v>
      </c>
      <c r="R841" s="290"/>
      <c r="S841" s="290">
        <f t="shared" si="300"/>
        <v>-10339.832000000073</v>
      </c>
      <c r="T841" s="290" t="e">
        <f t="shared" si="301"/>
        <v>#DIV/0!</v>
      </c>
      <c r="U841" s="290" t="e">
        <f t="shared" si="302"/>
        <v>#DIV/0!</v>
      </c>
      <c r="V841" s="22">
        <f t="shared" si="303"/>
        <v>105263.13940000049</v>
      </c>
      <c r="W841" s="288" t="e">
        <f t="shared" si="304"/>
        <v>#DIV/0!</v>
      </c>
      <c r="X841" s="32" t="e">
        <f t="shared" si="305"/>
        <v>#DIV/0!</v>
      </c>
      <c r="Y841" s="32" t="e">
        <f t="shared" si="306"/>
        <v>#DIV/0!</v>
      </c>
      <c r="Z841" s="38" t="e">
        <f t="shared" si="307"/>
        <v>#DIV/0!</v>
      </c>
      <c r="AA841" s="31">
        <f>SUM(L$2:L841)-SUM(AB$2:AB841)</f>
        <v>-115602.97140000056</v>
      </c>
      <c r="AB841" s="44"/>
      <c r="AC841" s="40" t="e">
        <f t="shared" si="308"/>
        <v>#DIV/0!</v>
      </c>
      <c r="AD841" s="40" t="e">
        <f t="shared" si="309"/>
        <v>#DIV/0!</v>
      </c>
    </row>
    <row r="842" spans="1:30" x14ac:dyDescent="0.25">
      <c r="A842" s="403"/>
      <c r="B842" s="287"/>
      <c r="C842" s="22"/>
      <c r="D842" s="147"/>
      <c r="E842" s="22"/>
      <c r="F842" s="147">
        <f t="shared" si="289"/>
        <v>12400</v>
      </c>
      <c r="G842" s="288">
        <f t="shared" si="290"/>
        <v>9.3232235000000454</v>
      </c>
      <c r="H842" s="15">
        <f t="shared" si="291"/>
        <v>115607.97140000056</v>
      </c>
      <c r="I842" s="22">
        <f t="shared" si="292"/>
        <v>-115607.97140000056</v>
      </c>
      <c r="J842" s="289">
        <f t="shared" si="293"/>
        <v>-1</v>
      </c>
      <c r="K842" s="22">
        <f t="shared" si="294"/>
        <v>0</v>
      </c>
      <c r="L842" s="22">
        <f t="shared" si="295"/>
        <v>-5</v>
      </c>
      <c r="M842" s="22">
        <f t="shared" si="296"/>
        <v>5</v>
      </c>
      <c r="N842" s="22">
        <f t="shared" si="297"/>
        <v>0</v>
      </c>
      <c r="O842" s="22"/>
      <c r="P842" s="288">
        <f t="shared" si="298"/>
        <v>-9.3232235000000454</v>
      </c>
      <c r="Q842" s="22">
        <f t="shared" si="299"/>
        <v>-5</v>
      </c>
      <c r="R842" s="290"/>
      <c r="S842" s="290">
        <f t="shared" si="300"/>
        <v>-10344.832000000073</v>
      </c>
      <c r="T842" s="290" t="e">
        <f t="shared" si="301"/>
        <v>#DIV/0!</v>
      </c>
      <c r="U842" s="290" t="e">
        <f t="shared" si="302"/>
        <v>#DIV/0!</v>
      </c>
      <c r="V842" s="22">
        <f t="shared" si="303"/>
        <v>105263.13940000049</v>
      </c>
      <c r="W842" s="288" t="e">
        <f t="shared" si="304"/>
        <v>#DIV/0!</v>
      </c>
      <c r="X842" s="32" t="e">
        <f t="shared" si="305"/>
        <v>#DIV/0!</v>
      </c>
      <c r="Y842" s="32" t="e">
        <f t="shared" si="306"/>
        <v>#DIV/0!</v>
      </c>
      <c r="Z842" s="38" t="e">
        <f t="shared" si="307"/>
        <v>#DIV/0!</v>
      </c>
      <c r="AA842" s="31">
        <f>SUM(L$2:L842)-SUM(AB$2:AB842)</f>
        <v>-115607.97140000056</v>
      </c>
      <c r="AB842" s="44"/>
      <c r="AC842" s="40" t="e">
        <f t="shared" si="308"/>
        <v>#DIV/0!</v>
      </c>
      <c r="AD842" s="40" t="e">
        <f t="shared" si="309"/>
        <v>#DIV/0!</v>
      </c>
    </row>
    <row r="843" spans="1:30" x14ac:dyDescent="0.25">
      <c r="A843" s="403"/>
      <c r="B843" s="287"/>
      <c r="C843" s="22"/>
      <c r="D843" s="147"/>
      <c r="E843" s="22"/>
      <c r="F843" s="147">
        <f t="shared" si="289"/>
        <v>12400</v>
      </c>
      <c r="G843" s="288">
        <f t="shared" si="290"/>
        <v>9.3236267258064967</v>
      </c>
      <c r="H843" s="15">
        <f t="shared" si="291"/>
        <v>115612.97140000056</v>
      </c>
      <c r="I843" s="22">
        <f t="shared" si="292"/>
        <v>-115612.97140000056</v>
      </c>
      <c r="J843" s="289">
        <f t="shared" si="293"/>
        <v>-1</v>
      </c>
      <c r="K843" s="22">
        <f t="shared" si="294"/>
        <v>0</v>
      </c>
      <c r="L843" s="22">
        <f t="shared" si="295"/>
        <v>-5</v>
      </c>
      <c r="M843" s="22">
        <f t="shared" si="296"/>
        <v>5</v>
      </c>
      <c r="N843" s="22">
        <f t="shared" si="297"/>
        <v>0</v>
      </c>
      <c r="O843" s="22"/>
      <c r="P843" s="288">
        <f t="shared" si="298"/>
        <v>-9.3236267258064967</v>
      </c>
      <c r="Q843" s="22">
        <f t="shared" si="299"/>
        <v>-5</v>
      </c>
      <c r="R843" s="290"/>
      <c r="S843" s="290">
        <f t="shared" si="300"/>
        <v>-10349.832000000073</v>
      </c>
      <c r="T843" s="290" t="e">
        <f t="shared" si="301"/>
        <v>#DIV/0!</v>
      </c>
      <c r="U843" s="290" t="e">
        <f t="shared" si="302"/>
        <v>#DIV/0!</v>
      </c>
      <c r="V843" s="22">
        <f t="shared" si="303"/>
        <v>105263.13940000049</v>
      </c>
      <c r="W843" s="288" t="e">
        <f t="shared" si="304"/>
        <v>#DIV/0!</v>
      </c>
      <c r="X843" s="32" t="e">
        <f t="shared" si="305"/>
        <v>#DIV/0!</v>
      </c>
      <c r="Y843" s="32" t="e">
        <f t="shared" si="306"/>
        <v>#DIV/0!</v>
      </c>
      <c r="Z843" s="38" t="e">
        <f t="shared" si="307"/>
        <v>#DIV/0!</v>
      </c>
      <c r="AA843" s="31">
        <f>SUM(L$2:L843)-SUM(AB$2:AB843)</f>
        <v>-115612.97140000056</v>
      </c>
      <c r="AB843" s="44"/>
      <c r="AC843" s="40" t="e">
        <f t="shared" si="308"/>
        <v>#DIV/0!</v>
      </c>
      <c r="AD843" s="40" t="e">
        <f t="shared" si="309"/>
        <v>#DIV/0!</v>
      </c>
    </row>
    <row r="844" spans="1:30" x14ac:dyDescent="0.25">
      <c r="A844" s="403"/>
      <c r="B844" s="287"/>
      <c r="C844" s="22"/>
      <c r="D844" s="147"/>
      <c r="E844" s="22"/>
      <c r="F844" s="147">
        <f t="shared" si="289"/>
        <v>12400</v>
      </c>
      <c r="G844" s="288">
        <f t="shared" si="290"/>
        <v>9.3240299516129479</v>
      </c>
      <c r="H844" s="15">
        <f t="shared" si="291"/>
        <v>115617.97140000056</v>
      </c>
      <c r="I844" s="22">
        <f t="shared" si="292"/>
        <v>-115617.97140000056</v>
      </c>
      <c r="J844" s="289">
        <f t="shared" si="293"/>
        <v>-1</v>
      </c>
      <c r="K844" s="22">
        <f t="shared" si="294"/>
        <v>0</v>
      </c>
      <c r="L844" s="22">
        <f t="shared" si="295"/>
        <v>-5</v>
      </c>
      <c r="M844" s="22">
        <f t="shared" si="296"/>
        <v>5</v>
      </c>
      <c r="N844" s="22">
        <f t="shared" si="297"/>
        <v>0</v>
      </c>
      <c r="O844" s="22"/>
      <c r="P844" s="288">
        <f t="shared" si="298"/>
        <v>-9.3240299516129479</v>
      </c>
      <c r="Q844" s="22">
        <f t="shared" si="299"/>
        <v>-5</v>
      </c>
      <c r="R844" s="290"/>
      <c r="S844" s="290">
        <f t="shared" si="300"/>
        <v>-10354.832000000073</v>
      </c>
      <c r="T844" s="290" t="e">
        <f t="shared" si="301"/>
        <v>#DIV/0!</v>
      </c>
      <c r="U844" s="290" t="e">
        <f t="shared" si="302"/>
        <v>#DIV/0!</v>
      </c>
      <c r="V844" s="22">
        <f t="shared" si="303"/>
        <v>105263.13940000049</v>
      </c>
      <c r="W844" s="288" t="e">
        <f t="shared" si="304"/>
        <v>#DIV/0!</v>
      </c>
      <c r="X844" s="32" t="e">
        <f t="shared" si="305"/>
        <v>#DIV/0!</v>
      </c>
      <c r="Y844" s="32" t="e">
        <f t="shared" si="306"/>
        <v>#DIV/0!</v>
      </c>
      <c r="Z844" s="38" t="e">
        <f t="shared" si="307"/>
        <v>#DIV/0!</v>
      </c>
      <c r="AA844" s="31">
        <f>SUM(L$2:L844)-SUM(AB$2:AB844)</f>
        <v>-115617.97140000056</v>
      </c>
      <c r="AB844" s="44"/>
      <c r="AC844" s="40" t="e">
        <f t="shared" si="308"/>
        <v>#DIV/0!</v>
      </c>
      <c r="AD844" s="40" t="e">
        <f t="shared" si="309"/>
        <v>#DIV/0!</v>
      </c>
    </row>
    <row r="845" spans="1:30" x14ac:dyDescent="0.25">
      <c r="A845" s="403"/>
      <c r="B845" s="287"/>
      <c r="C845" s="22"/>
      <c r="D845" s="147"/>
      <c r="E845" s="22"/>
      <c r="F845" s="147">
        <f t="shared" si="289"/>
        <v>12400</v>
      </c>
      <c r="G845" s="288">
        <f t="shared" si="290"/>
        <v>9.3244331774194009</v>
      </c>
      <c r="H845" s="15">
        <f t="shared" si="291"/>
        <v>115622.97140000056</v>
      </c>
      <c r="I845" s="22">
        <f t="shared" si="292"/>
        <v>-115622.97140000056</v>
      </c>
      <c r="J845" s="289">
        <f t="shared" si="293"/>
        <v>-1</v>
      </c>
      <c r="K845" s="22">
        <f t="shared" si="294"/>
        <v>0</v>
      </c>
      <c r="L845" s="22">
        <f t="shared" si="295"/>
        <v>-5</v>
      </c>
      <c r="M845" s="22">
        <f t="shared" si="296"/>
        <v>5</v>
      </c>
      <c r="N845" s="22">
        <f t="shared" si="297"/>
        <v>0</v>
      </c>
      <c r="O845" s="22"/>
      <c r="P845" s="288">
        <f t="shared" si="298"/>
        <v>-9.3244331774194009</v>
      </c>
      <c r="Q845" s="22">
        <f t="shared" si="299"/>
        <v>-5</v>
      </c>
      <c r="R845" s="290"/>
      <c r="S845" s="290">
        <f t="shared" si="300"/>
        <v>-10359.832000000073</v>
      </c>
      <c r="T845" s="290" t="e">
        <f t="shared" si="301"/>
        <v>#DIV/0!</v>
      </c>
      <c r="U845" s="290" t="e">
        <f t="shared" si="302"/>
        <v>#DIV/0!</v>
      </c>
      <c r="V845" s="22">
        <f t="shared" si="303"/>
        <v>105263.13940000049</v>
      </c>
      <c r="W845" s="288" t="e">
        <f t="shared" si="304"/>
        <v>#DIV/0!</v>
      </c>
      <c r="X845" s="32" t="e">
        <f t="shared" si="305"/>
        <v>#DIV/0!</v>
      </c>
      <c r="Y845" s="32" t="e">
        <f t="shared" si="306"/>
        <v>#DIV/0!</v>
      </c>
      <c r="Z845" s="38" t="e">
        <f t="shared" si="307"/>
        <v>#DIV/0!</v>
      </c>
      <c r="AA845" s="31">
        <f>SUM(L$2:L845)-SUM(AB$2:AB845)</f>
        <v>-115622.97140000056</v>
      </c>
      <c r="AB845" s="44"/>
      <c r="AC845" s="40" t="e">
        <f t="shared" si="308"/>
        <v>#DIV/0!</v>
      </c>
      <c r="AD845" s="40" t="e">
        <f t="shared" si="309"/>
        <v>#DIV/0!</v>
      </c>
    </row>
    <row r="846" spans="1:30" x14ac:dyDescent="0.25">
      <c r="A846" s="403"/>
      <c r="B846" s="287"/>
      <c r="C846" s="22"/>
      <c r="D846" s="147"/>
      <c r="E846" s="22"/>
      <c r="F846" s="147">
        <f t="shared" si="289"/>
        <v>12400</v>
      </c>
      <c r="G846" s="288">
        <f t="shared" si="290"/>
        <v>9.3248364032258522</v>
      </c>
      <c r="H846" s="15">
        <f t="shared" si="291"/>
        <v>115627.97140000056</v>
      </c>
      <c r="I846" s="22">
        <f t="shared" si="292"/>
        <v>-115627.97140000056</v>
      </c>
      <c r="J846" s="289">
        <f t="shared" si="293"/>
        <v>-1</v>
      </c>
      <c r="K846" s="22">
        <f t="shared" si="294"/>
        <v>0</v>
      </c>
      <c r="L846" s="22">
        <f t="shared" si="295"/>
        <v>-5</v>
      </c>
      <c r="M846" s="22">
        <f t="shared" si="296"/>
        <v>5</v>
      </c>
      <c r="N846" s="22">
        <f t="shared" si="297"/>
        <v>0</v>
      </c>
      <c r="O846" s="22"/>
      <c r="P846" s="288">
        <f t="shared" si="298"/>
        <v>-9.3248364032258522</v>
      </c>
      <c r="Q846" s="22">
        <f t="shared" si="299"/>
        <v>-5</v>
      </c>
      <c r="R846" s="290"/>
      <c r="S846" s="290">
        <f t="shared" si="300"/>
        <v>-10364.832000000073</v>
      </c>
      <c r="T846" s="290" t="e">
        <f t="shared" si="301"/>
        <v>#DIV/0!</v>
      </c>
      <c r="U846" s="290" t="e">
        <f t="shared" si="302"/>
        <v>#DIV/0!</v>
      </c>
      <c r="V846" s="22">
        <f t="shared" si="303"/>
        <v>105263.13940000049</v>
      </c>
      <c r="W846" s="288" t="e">
        <f t="shared" si="304"/>
        <v>#DIV/0!</v>
      </c>
      <c r="X846" s="32" t="e">
        <f t="shared" si="305"/>
        <v>#DIV/0!</v>
      </c>
      <c r="Y846" s="32" t="e">
        <f t="shared" si="306"/>
        <v>#DIV/0!</v>
      </c>
      <c r="Z846" s="38" t="e">
        <f t="shared" si="307"/>
        <v>#DIV/0!</v>
      </c>
      <c r="AA846" s="31">
        <f>SUM(L$2:L846)-SUM(AB$2:AB846)</f>
        <v>-115627.97140000056</v>
      </c>
      <c r="AB846" s="44"/>
      <c r="AC846" s="40" t="e">
        <f t="shared" si="308"/>
        <v>#DIV/0!</v>
      </c>
      <c r="AD846" s="40" t="e">
        <f t="shared" si="309"/>
        <v>#DIV/0!</v>
      </c>
    </row>
    <row r="847" spans="1:30" x14ac:dyDescent="0.25">
      <c r="A847" s="403"/>
      <c r="B847" s="287"/>
      <c r="C847" s="22"/>
      <c r="D847" s="147"/>
      <c r="E847" s="22"/>
      <c r="F847" s="147">
        <f t="shared" si="289"/>
        <v>12400</v>
      </c>
      <c r="G847" s="288">
        <f t="shared" si="290"/>
        <v>9.3252396290323034</v>
      </c>
      <c r="H847" s="15">
        <f t="shared" si="291"/>
        <v>115632.97140000056</v>
      </c>
      <c r="I847" s="22">
        <f t="shared" si="292"/>
        <v>-115632.97140000056</v>
      </c>
      <c r="J847" s="289">
        <f t="shared" si="293"/>
        <v>-1</v>
      </c>
      <c r="K847" s="22">
        <f t="shared" si="294"/>
        <v>0</v>
      </c>
      <c r="L847" s="22">
        <f t="shared" si="295"/>
        <v>-5</v>
      </c>
      <c r="M847" s="22">
        <f t="shared" si="296"/>
        <v>5</v>
      </c>
      <c r="N847" s="22">
        <f t="shared" si="297"/>
        <v>0</v>
      </c>
      <c r="O847" s="22"/>
      <c r="P847" s="288">
        <f t="shared" si="298"/>
        <v>-9.3252396290323034</v>
      </c>
      <c r="Q847" s="22">
        <f t="shared" si="299"/>
        <v>-5</v>
      </c>
      <c r="R847" s="290"/>
      <c r="S847" s="290">
        <f t="shared" si="300"/>
        <v>-10369.832000000073</v>
      </c>
      <c r="T847" s="290" t="e">
        <f t="shared" si="301"/>
        <v>#DIV/0!</v>
      </c>
      <c r="U847" s="290" t="e">
        <f t="shared" si="302"/>
        <v>#DIV/0!</v>
      </c>
      <c r="V847" s="22">
        <f t="shared" si="303"/>
        <v>105263.13940000049</v>
      </c>
      <c r="W847" s="288" t="e">
        <f t="shared" si="304"/>
        <v>#DIV/0!</v>
      </c>
      <c r="X847" s="32" t="e">
        <f t="shared" si="305"/>
        <v>#DIV/0!</v>
      </c>
      <c r="Y847" s="32" t="e">
        <f t="shared" si="306"/>
        <v>#DIV/0!</v>
      </c>
      <c r="Z847" s="38" t="e">
        <f t="shared" si="307"/>
        <v>#DIV/0!</v>
      </c>
      <c r="AA847" s="31">
        <f>SUM(L$2:L847)-SUM(AB$2:AB847)</f>
        <v>-115632.97140000056</v>
      </c>
      <c r="AB847" s="44"/>
      <c r="AC847" s="40" t="e">
        <f t="shared" si="308"/>
        <v>#DIV/0!</v>
      </c>
      <c r="AD847" s="40" t="e">
        <f t="shared" si="309"/>
        <v>#DIV/0!</v>
      </c>
    </row>
    <row r="848" spans="1:30" x14ac:dyDescent="0.25">
      <c r="A848" s="403"/>
      <c r="B848" s="287"/>
      <c r="C848" s="22"/>
      <c r="D848" s="147"/>
      <c r="E848" s="22"/>
      <c r="F848" s="147">
        <f t="shared" si="289"/>
        <v>12400</v>
      </c>
      <c r="G848" s="288">
        <f t="shared" si="290"/>
        <v>9.3256428548387547</v>
      </c>
      <c r="H848" s="15">
        <f t="shared" si="291"/>
        <v>115637.97140000056</v>
      </c>
      <c r="I848" s="22">
        <f t="shared" si="292"/>
        <v>-115637.97140000056</v>
      </c>
      <c r="J848" s="289">
        <f t="shared" si="293"/>
        <v>-1</v>
      </c>
      <c r="K848" s="22">
        <f t="shared" si="294"/>
        <v>0</v>
      </c>
      <c r="L848" s="22">
        <f t="shared" si="295"/>
        <v>-5</v>
      </c>
      <c r="M848" s="22">
        <f t="shared" si="296"/>
        <v>5</v>
      </c>
      <c r="N848" s="22">
        <f t="shared" si="297"/>
        <v>0</v>
      </c>
      <c r="O848" s="22"/>
      <c r="P848" s="288">
        <f t="shared" si="298"/>
        <v>-9.3256428548387547</v>
      </c>
      <c r="Q848" s="22">
        <f t="shared" si="299"/>
        <v>-5</v>
      </c>
      <c r="R848" s="290"/>
      <c r="S848" s="290">
        <f t="shared" si="300"/>
        <v>-10374.832000000073</v>
      </c>
      <c r="T848" s="290" t="e">
        <f t="shared" si="301"/>
        <v>#DIV/0!</v>
      </c>
      <c r="U848" s="290" t="e">
        <f t="shared" si="302"/>
        <v>#DIV/0!</v>
      </c>
      <c r="V848" s="22">
        <f t="shared" si="303"/>
        <v>105263.13940000049</v>
      </c>
      <c r="W848" s="288" t="e">
        <f t="shared" si="304"/>
        <v>#DIV/0!</v>
      </c>
      <c r="X848" s="32" t="e">
        <f t="shared" si="305"/>
        <v>#DIV/0!</v>
      </c>
      <c r="Y848" s="32" t="e">
        <f t="shared" si="306"/>
        <v>#DIV/0!</v>
      </c>
      <c r="Z848" s="38" t="e">
        <f t="shared" si="307"/>
        <v>#DIV/0!</v>
      </c>
      <c r="AA848" s="31">
        <f>SUM(L$2:L848)-SUM(AB$2:AB848)</f>
        <v>-115637.97140000056</v>
      </c>
      <c r="AB848" s="44"/>
      <c r="AC848" s="40" t="e">
        <f t="shared" si="308"/>
        <v>#DIV/0!</v>
      </c>
      <c r="AD848" s="40" t="e">
        <f t="shared" si="309"/>
        <v>#DIV/0!</v>
      </c>
    </row>
    <row r="849" spans="1:30" x14ac:dyDescent="0.25">
      <c r="A849" s="403"/>
      <c r="B849" s="287"/>
      <c r="C849" s="22"/>
      <c r="D849" s="147"/>
      <c r="E849" s="22"/>
      <c r="F849" s="147">
        <f t="shared" si="289"/>
        <v>12400</v>
      </c>
      <c r="G849" s="288">
        <f t="shared" si="290"/>
        <v>9.3260460806452059</v>
      </c>
      <c r="H849" s="15">
        <f t="shared" si="291"/>
        <v>115642.97140000056</v>
      </c>
      <c r="I849" s="22">
        <f t="shared" si="292"/>
        <v>-115642.97140000056</v>
      </c>
      <c r="J849" s="289">
        <f t="shared" si="293"/>
        <v>-1</v>
      </c>
      <c r="K849" s="22">
        <f t="shared" si="294"/>
        <v>0</v>
      </c>
      <c r="L849" s="22">
        <f t="shared" si="295"/>
        <v>-5</v>
      </c>
      <c r="M849" s="22">
        <f t="shared" si="296"/>
        <v>5</v>
      </c>
      <c r="N849" s="22">
        <f t="shared" si="297"/>
        <v>0</v>
      </c>
      <c r="O849" s="22"/>
      <c r="P849" s="288">
        <f t="shared" si="298"/>
        <v>-9.3260460806452059</v>
      </c>
      <c r="Q849" s="22">
        <f t="shared" si="299"/>
        <v>-5</v>
      </c>
      <c r="R849" s="290"/>
      <c r="S849" s="290">
        <f t="shared" si="300"/>
        <v>-10379.832000000073</v>
      </c>
      <c r="T849" s="290" t="e">
        <f t="shared" si="301"/>
        <v>#DIV/0!</v>
      </c>
      <c r="U849" s="290" t="e">
        <f t="shared" si="302"/>
        <v>#DIV/0!</v>
      </c>
      <c r="V849" s="22">
        <f t="shared" si="303"/>
        <v>105263.13940000049</v>
      </c>
      <c r="W849" s="288" t="e">
        <f t="shared" si="304"/>
        <v>#DIV/0!</v>
      </c>
      <c r="X849" s="32" t="e">
        <f t="shared" si="305"/>
        <v>#DIV/0!</v>
      </c>
      <c r="Y849" s="32" t="e">
        <f t="shared" si="306"/>
        <v>#DIV/0!</v>
      </c>
      <c r="Z849" s="38" t="e">
        <f t="shared" si="307"/>
        <v>#DIV/0!</v>
      </c>
      <c r="AA849" s="31">
        <f>SUM(L$2:L849)-SUM(AB$2:AB849)</f>
        <v>-115642.97140000056</v>
      </c>
      <c r="AB849" s="44"/>
      <c r="AC849" s="40" t="e">
        <f t="shared" si="308"/>
        <v>#DIV/0!</v>
      </c>
      <c r="AD849" s="40" t="e">
        <f t="shared" si="309"/>
        <v>#DIV/0!</v>
      </c>
    </row>
    <row r="850" spans="1:30" x14ac:dyDescent="0.25">
      <c r="A850" s="403"/>
      <c r="B850" s="287"/>
      <c r="C850" s="22"/>
      <c r="D850" s="147"/>
      <c r="E850" s="22"/>
      <c r="F850" s="147">
        <f t="shared" si="289"/>
        <v>12400</v>
      </c>
      <c r="G850" s="288">
        <f t="shared" si="290"/>
        <v>9.3264493064516589</v>
      </c>
      <c r="H850" s="15">
        <f t="shared" si="291"/>
        <v>115647.97140000056</v>
      </c>
      <c r="I850" s="22">
        <f t="shared" si="292"/>
        <v>-115647.97140000056</v>
      </c>
      <c r="J850" s="289">
        <f t="shared" si="293"/>
        <v>-1</v>
      </c>
      <c r="K850" s="22">
        <f t="shared" si="294"/>
        <v>0</v>
      </c>
      <c r="L850" s="22">
        <f t="shared" si="295"/>
        <v>-5</v>
      </c>
      <c r="M850" s="22">
        <f t="shared" si="296"/>
        <v>5</v>
      </c>
      <c r="N850" s="22">
        <f t="shared" si="297"/>
        <v>0</v>
      </c>
      <c r="O850" s="22"/>
      <c r="P850" s="288">
        <f t="shared" si="298"/>
        <v>-9.3264493064516589</v>
      </c>
      <c r="Q850" s="22">
        <f t="shared" si="299"/>
        <v>-5</v>
      </c>
      <c r="R850" s="290"/>
      <c r="S850" s="290">
        <f t="shared" si="300"/>
        <v>-10384.832000000073</v>
      </c>
      <c r="T850" s="290" t="e">
        <f t="shared" si="301"/>
        <v>#DIV/0!</v>
      </c>
      <c r="U850" s="290" t="e">
        <f t="shared" si="302"/>
        <v>#DIV/0!</v>
      </c>
      <c r="V850" s="22">
        <f t="shared" si="303"/>
        <v>105263.13940000049</v>
      </c>
      <c r="W850" s="288" t="e">
        <f t="shared" si="304"/>
        <v>#DIV/0!</v>
      </c>
      <c r="X850" s="32" t="e">
        <f t="shared" si="305"/>
        <v>#DIV/0!</v>
      </c>
      <c r="Y850" s="32" t="e">
        <f t="shared" si="306"/>
        <v>#DIV/0!</v>
      </c>
      <c r="Z850" s="38" t="e">
        <f t="shared" si="307"/>
        <v>#DIV/0!</v>
      </c>
      <c r="AA850" s="31">
        <f>SUM(L$2:L850)-SUM(AB$2:AB850)</f>
        <v>-115647.97140000056</v>
      </c>
      <c r="AB850" s="44"/>
      <c r="AC850" s="40" t="e">
        <f t="shared" si="308"/>
        <v>#DIV/0!</v>
      </c>
      <c r="AD850" s="40" t="e">
        <f t="shared" si="309"/>
        <v>#DIV/0!</v>
      </c>
    </row>
    <row r="851" spans="1:30" x14ac:dyDescent="0.25">
      <c r="A851" s="403"/>
      <c r="B851" s="287"/>
      <c r="C851" s="22"/>
      <c r="D851" s="147"/>
      <c r="E851" s="22"/>
      <c r="F851" s="147">
        <f t="shared" si="289"/>
        <v>12400</v>
      </c>
      <c r="G851" s="288">
        <f t="shared" si="290"/>
        <v>9.3268525322581102</v>
      </c>
      <c r="H851" s="15">
        <f t="shared" si="291"/>
        <v>115652.97140000056</v>
      </c>
      <c r="I851" s="22">
        <f t="shared" si="292"/>
        <v>-115652.97140000056</v>
      </c>
      <c r="J851" s="289">
        <f t="shared" si="293"/>
        <v>-1</v>
      </c>
      <c r="K851" s="22">
        <f t="shared" si="294"/>
        <v>0</v>
      </c>
      <c r="L851" s="22">
        <f t="shared" si="295"/>
        <v>-5</v>
      </c>
      <c r="M851" s="22">
        <f t="shared" si="296"/>
        <v>5</v>
      </c>
      <c r="N851" s="22">
        <f t="shared" si="297"/>
        <v>0</v>
      </c>
      <c r="O851" s="22"/>
      <c r="P851" s="288">
        <f t="shared" si="298"/>
        <v>-9.3268525322581102</v>
      </c>
      <c r="Q851" s="22">
        <f t="shared" si="299"/>
        <v>-5</v>
      </c>
      <c r="R851" s="290"/>
      <c r="S851" s="290">
        <f t="shared" si="300"/>
        <v>-10389.832000000073</v>
      </c>
      <c r="T851" s="290" t="e">
        <f t="shared" si="301"/>
        <v>#DIV/0!</v>
      </c>
      <c r="U851" s="290" t="e">
        <f t="shared" si="302"/>
        <v>#DIV/0!</v>
      </c>
      <c r="V851" s="22">
        <f t="shared" si="303"/>
        <v>105263.13940000049</v>
      </c>
      <c r="W851" s="288" t="e">
        <f t="shared" si="304"/>
        <v>#DIV/0!</v>
      </c>
      <c r="X851" s="32" t="e">
        <f t="shared" si="305"/>
        <v>#DIV/0!</v>
      </c>
      <c r="Y851" s="32" t="e">
        <f t="shared" si="306"/>
        <v>#DIV/0!</v>
      </c>
      <c r="Z851" s="38" t="e">
        <f t="shared" si="307"/>
        <v>#DIV/0!</v>
      </c>
      <c r="AA851" s="31">
        <f>SUM(L$2:L851)-SUM(AB$2:AB851)</f>
        <v>-115652.97140000056</v>
      </c>
      <c r="AB851" s="44"/>
      <c r="AC851" s="40" t="e">
        <f t="shared" si="308"/>
        <v>#DIV/0!</v>
      </c>
      <c r="AD851" s="40" t="e">
        <f t="shared" si="309"/>
        <v>#DIV/0!</v>
      </c>
    </row>
    <row r="852" spans="1:30" x14ac:dyDescent="0.25">
      <c r="A852" s="403"/>
      <c r="B852" s="287"/>
      <c r="C852" s="22"/>
      <c r="D852" s="147"/>
      <c r="E852" s="22"/>
      <c r="F852" s="147">
        <f t="shared" si="289"/>
        <v>12400</v>
      </c>
      <c r="G852" s="288">
        <f t="shared" si="290"/>
        <v>9.3272557580645614</v>
      </c>
      <c r="H852" s="15">
        <f t="shared" si="291"/>
        <v>115657.97140000056</v>
      </c>
      <c r="I852" s="22">
        <f t="shared" si="292"/>
        <v>-115657.97140000056</v>
      </c>
      <c r="J852" s="289">
        <f t="shared" si="293"/>
        <v>-1</v>
      </c>
      <c r="K852" s="22">
        <f t="shared" si="294"/>
        <v>0</v>
      </c>
      <c r="L852" s="22">
        <f t="shared" si="295"/>
        <v>-5</v>
      </c>
      <c r="M852" s="22">
        <f t="shared" si="296"/>
        <v>5</v>
      </c>
      <c r="N852" s="22">
        <f t="shared" si="297"/>
        <v>0</v>
      </c>
      <c r="O852" s="22"/>
      <c r="P852" s="288">
        <f t="shared" si="298"/>
        <v>-9.3272557580645614</v>
      </c>
      <c r="Q852" s="22">
        <f t="shared" si="299"/>
        <v>-5</v>
      </c>
      <c r="R852" s="290"/>
      <c r="S852" s="290">
        <f t="shared" si="300"/>
        <v>-10394.832000000073</v>
      </c>
      <c r="T852" s="290" t="e">
        <f t="shared" si="301"/>
        <v>#DIV/0!</v>
      </c>
      <c r="U852" s="290" t="e">
        <f t="shared" si="302"/>
        <v>#DIV/0!</v>
      </c>
      <c r="V852" s="22">
        <f t="shared" si="303"/>
        <v>105263.13940000049</v>
      </c>
      <c r="W852" s="288" t="e">
        <f t="shared" si="304"/>
        <v>#DIV/0!</v>
      </c>
      <c r="X852" s="32" t="e">
        <f t="shared" si="305"/>
        <v>#DIV/0!</v>
      </c>
      <c r="Y852" s="32" t="e">
        <f t="shared" si="306"/>
        <v>#DIV/0!</v>
      </c>
      <c r="Z852" s="38" t="e">
        <f t="shared" si="307"/>
        <v>#DIV/0!</v>
      </c>
      <c r="AA852" s="31">
        <f>SUM(L$2:L852)-SUM(AB$2:AB852)</f>
        <v>-115657.97140000056</v>
      </c>
      <c r="AB852" s="44"/>
      <c r="AC852" s="40" t="e">
        <f t="shared" si="308"/>
        <v>#DIV/0!</v>
      </c>
      <c r="AD852" s="40" t="e">
        <f t="shared" si="309"/>
        <v>#DIV/0!</v>
      </c>
    </row>
    <row r="853" spans="1:30" x14ac:dyDescent="0.25">
      <c r="A853" s="403"/>
      <c r="B853" s="287"/>
      <c r="C853" s="22"/>
      <c r="D853" s="147"/>
      <c r="E853" s="22"/>
      <c r="F853" s="147">
        <f t="shared" si="289"/>
        <v>12400</v>
      </c>
      <c r="G853" s="288">
        <f t="shared" si="290"/>
        <v>9.3276589838710127</v>
      </c>
      <c r="H853" s="15">
        <f t="shared" si="291"/>
        <v>115662.97140000056</v>
      </c>
      <c r="I853" s="22">
        <f t="shared" si="292"/>
        <v>-115662.97140000056</v>
      </c>
      <c r="J853" s="289">
        <f t="shared" si="293"/>
        <v>-1</v>
      </c>
      <c r="K853" s="22">
        <f t="shared" si="294"/>
        <v>0</v>
      </c>
      <c r="L853" s="22">
        <f t="shared" si="295"/>
        <v>-5</v>
      </c>
      <c r="M853" s="22">
        <f t="shared" si="296"/>
        <v>5</v>
      </c>
      <c r="N853" s="22">
        <f t="shared" si="297"/>
        <v>0</v>
      </c>
      <c r="O853" s="22"/>
      <c r="P853" s="288">
        <f t="shared" si="298"/>
        <v>-9.3276589838710127</v>
      </c>
      <c r="Q853" s="22">
        <f t="shared" si="299"/>
        <v>-5</v>
      </c>
      <c r="R853" s="290"/>
      <c r="S853" s="290">
        <f t="shared" si="300"/>
        <v>-10399.832000000073</v>
      </c>
      <c r="T853" s="290" t="e">
        <f t="shared" si="301"/>
        <v>#DIV/0!</v>
      </c>
      <c r="U853" s="290" t="e">
        <f t="shared" si="302"/>
        <v>#DIV/0!</v>
      </c>
      <c r="V853" s="22">
        <f t="shared" si="303"/>
        <v>105263.13940000049</v>
      </c>
      <c r="W853" s="288" t="e">
        <f t="shared" si="304"/>
        <v>#DIV/0!</v>
      </c>
      <c r="X853" s="32" t="e">
        <f t="shared" si="305"/>
        <v>#DIV/0!</v>
      </c>
      <c r="Y853" s="32" t="e">
        <f t="shared" si="306"/>
        <v>#DIV/0!</v>
      </c>
      <c r="Z853" s="38" t="e">
        <f t="shared" si="307"/>
        <v>#DIV/0!</v>
      </c>
      <c r="AA853" s="31">
        <f>SUM(L$2:L853)-SUM(AB$2:AB853)</f>
        <v>-115662.97140000056</v>
      </c>
      <c r="AB853" s="44"/>
      <c r="AC853" s="40" t="e">
        <f t="shared" si="308"/>
        <v>#DIV/0!</v>
      </c>
      <c r="AD853" s="40" t="e">
        <f t="shared" si="309"/>
        <v>#DIV/0!</v>
      </c>
    </row>
    <row r="854" spans="1:30" x14ac:dyDescent="0.25">
      <c r="A854" s="403"/>
      <c r="B854" s="287"/>
      <c r="C854" s="22"/>
      <c r="D854" s="147"/>
      <c r="E854" s="22"/>
      <c r="F854" s="147">
        <f t="shared" si="289"/>
        <v>12400</v>
      </c>
      <c r="G854" s="288">
        <f t="shared" si="290"/>
        <v>9.3280622096774639</v>
      </c>
      <c r="H854" s="15">
        <f t="shared" si="291"/>
        <v>115667.97140000056</v>
      </c>
      <c r="I854" s="22">
        <f t="shared" si="292"/>
        <v>-115667.97140000056</v>
      </c>
      <c r="J854" s="289">
        <f t="shared" si="293"/>
        <v>-1</v>
      </c>
      <c r="K854" s="22">
        <f t="shared" si="294"/>
        <v>0</v>
      </c>
      <c r="L854" s="22">
        <f t="shared" si="295"/>
        <v>-5</v>
      </c>
      <c r="M854" s="22">
        <f t="shared" si="296"/>
        <v>5</v>
      </c>
      <c r="N854" s="22">
        <f t="shared" si="297"/>
        <v>0</v>
      </c>
      <c r="O854" s="22"/>
      <c r="P854" s="288">
        <f t="shared" si="298"/>
        <v>-9.3280622096774639</v>
      </c>
      <c r="Q854" s="22">
        <f t="shared" si="299"/>
        <v>-5</v>
      </c>
      <c r="R854" s="290"/>
      <c r="S854" s="290">
        <f t="shared" si="300"/>
        <v>-10404.832000000073</v>
      </c>
      <c r="T854" s="290" t="e">
        <f t="shared" si="301"/>
        <v>#DIV/0!</v>
      </c>
      <c r="U854" s="290" t="e">
        <f t="shared" si="302"/>
        <v>#DIV/0!</v>
      </c>
      <c r="V854" s="22">
        <f t="shared" si="303"/>
        <v>105263.13940000049</v>
      </c>
      <c r="W854" s="288" t="e">
        <f t="shared" si="304"/>
        <v>#DIV/0!</v>
      </c>
      <c r="X854" s="32" t="e">
        <f t="shared" si="305"/>
        <v>#DIV/0!</v>
      </c>
      <c r="Y854" s="32" t="e">
        <f t="shared" si="306"/>
        <v>#DIV/0!</v>
      </c>
      <c r="Z854" s="38" t="e">
        <f t="shared" si="307"/>
        <v>#DIV/0!</v>
      </c>
      <c r="AA854" s="31">
        <f>SUM(L$2:L854)-SUM(AB$2:AB854)</f>
        <v>-115667.97140000056</v>
      </c>
      <c r="AB854" s="44"/>
      <c r="AC854" s="40" t="e">
        <f t="shared" si="308"/>
        <v>#DIV/0!</v>
      </c>
      <c r="AD854" s="40" t="e">
        <f t="shared" si="309"/>
        <v>#DIV/0!</v>
      </c>
    </row>
    <row r="855" spans="1:30" x14ac:dyDescent="0.25">
      <c r="A855" s="403"/>
      <c r="B855" s="287"/>
      <c r="C855" s="22"/>
      <c r="D855" s="147"/>
      <c r="E855" s="22"/>
      <c r="F855" s="147">
        <f t="shared" si="289"/>
        <v>12400</v>
      </c>
      <c r="G855" s="288">
        <f t="shared" si="290"/>
        <v>9.3284654354839169</v>
      </c>
      <c r="H855" s="15">
        <f t="shared" si="291"/>
        <v>115672.97140000056</v>
      </c>
      <c r="I855" s="22">
        <f t="shared" si="292"/>
        <v>-115672.97140000056</v>
      </c>
      <c r="J855" s="289">
        <f t="shared" si="293"/>
        <v>-1</v>
      </c>
      <c r="K855" s="22">
        <f t="shared" si="294"/>
        <v>0</v>
      </c>
      <c r="L855" s="22">
        <f t="shared" si="295"/>
        <v>-5</v>
      </c>
      <c r="M855" s="22">
        <f t="shared" si="296"/>
        <v>5</v>
      </c>
      <c r="N855" s="22">
        <f t="shared" si="297"/>
        <v>0</v>
      </c>
      <c r="O855" s="22"/>
      <c r="P855" s="288">
        <f t="shared" si="298"/>
        <v>-9.3284654354839169</v>
      </c>
      <c r="Q855" s="22">
        <f t="shared" si="299"/>
        <v>-5</v>
      </c>
      <c r="R855" s="290"/>
      <c r="S855" s="290">
        <f t="shared" si="300"/>
        <v>-10409.832000000073</v>
      </c>
      <c r="T855" s="290" t="e">
        <f t="shared" si="301"/>
        <v>#DIV/0!</v>
      </c>
      <c r="U855" s="290" t="e">
        <f t="shared" si="302"/>
        <v>#DIV/0!</v>
      </c>
      <c r="V855" s="22">
        <f t="shared" si="303"/>
        <v>105263.13940000049</v>
      </c>
      <c r="W855" s="288" t="e">
        <f t="shared" si="304"/>
        <v>#DIV/0!</v>
      </c>
      <c r="X855" s="32" t="e">
        <f t="shared" si="305"/>
        <v>#DIV/0!</v>
      </c>
      <c r="Y855" s="32" t="e">
        <f t="shared" si="306"/>
        <v>#DIV/0!</v>
      </c>
      <c r="Z855" s="38" t="e">
        <f t="shared" si="307"/>
        <v>#DIV/0!</v>
      </c>
      <c r="AA855" s="31">
        <f>SUM(L$2:L855)-SUM(AB$2:AB855)</f>
        <v>-115672.97140000056</v>
      </c>
      <c r="AB855" s="44"/>
      <c r="AC855" s="40" t="e">
        <f t="shared" si="308"/>
        <v>#DIV/0!</v>
      </c>
      <c r="AD855" s="40" t="e">
        <f t="shared" si="309"/>
        <v>#DIV/0!</v>
      </c>
    </row>
    <row r="856" spans="1:30" x14ac:dyDescent="0.25">
      <c r="A856" s="403"/>
      <c r="B856" s="287"/>
      <c r="C856" s="22"/>
      <c r="D856" s="147"/>
      <c r="E856" s="22"/>
      <c r="F856" s="147">
        <f t="shared" si="289"/>
        <v>12400</v>
      </c>
      <c r="G856" s="288">
        <f t="shared" si="290"/>
        <v>9.3288686612903682</v>
      </c>
      <c r="H856" s="15">
        <f t="shared" si="291"/>
        <v>115677.97140000056</v>
      </c>
      <c r="I856" s="22">
        <f t="shared" si="292"/>
        <v>-115677.97140000056</v>
      </c>
      <c r="J856" s="289">
        <f t="shared" si="293"/>
        <v>-1</v>
      </c>
      <c r="K856" s="22">
        <f t="shared" si="294"/>
        <v>0</v>
      </c>
      <c r="L856" s="22">
        <f t="shared" si="295"/>
        <v>-5</v>
      </c>
      <c r="M856" s="22">
        <f t="shared" si="296"/>
        <v>5</v>
      </c>
      <c r="N856" s="22">
        <f t="shared" si="297"/>
        <v>0</v>
      </c>
      <c r="O856" s="22"/>
      <c r="P856" s="288">
        <f t="shared" si="298"/>
        <v>-9.3288686612903682</v>
      </c>
      <c r="Q856" s="22">
        <f t="shared" si="299"/>
        <v>-5</v>
      </c>
      <c r="R856" s="290"/>
      <c r="S856" s="290">
        <f t="shared" si="300"/>
        <v>-10414.832000000073</v>
      </c>
      <c r="T856" s="290" t="e">
        <f t="shared" si="301"/>
        <v>#DIV/0!</v>
      </c>
      <c r="U856" s="290" t="e">
        <f t="shared" si="302"/>
        <v>#DIV/0!</v>
      </c>
      <c r="V856" s="22">
        <f t="shared" si="303"/>
        <v>105263.13940000049</v>
      </c>
      <c r="W856" s="288" t="e">
        <f t="shared" si="304"/>
        <v>#DIV/0!</v>
      </c>
      <c r="X856" s="32" t="e">
        <f t="shared" si="305"/>
        <v>#DIV/0!</v>
      </c>
      <c r="Y856" s="32" t="e">
        <f t="shared" si="306"/>
        <v>#DIV/0!</v>
      </c>
      <c r="Z856" s="38" t="e">
        <f t="shared" si="307"/>
        <v>#DIV/0!</v>
      </c>
      <c r="AA856" s="31">
        <f>SUM(L$2:L856)-SUM(AB$2:AB856)</f>
        <v>-115677.97140000056</v>
      </c>
      <c r="AB856" s="44"/>
      <c r="AC856" s="40" t="e">
        <f t="shared" si="308"/>
        <v>#DIV/0!</v>
      </c>
      <c r="AD856" s="40" t="e">
        <f t="shared" si="309"/>
        <v>#DIV/0!</v>
      </c>
    </row>
    <row r="857" spans="1:30" x14ac:dyDescent="0.25">
      <c r="A857" s="403"/>
      <c r="B857" s="287"/>
      <c r="C857" s="22"/>
      <c r="D857" s="147"/>
      <c r="E857" s="22"/>
      <c r="F857" s="147">
        <f t="shared" si="289"/>
        <v>12400</v>
      </c>
      <c r="G857" s="288">
        <f t="shared" si="290"/>
        <v>9.3292718870968194</v>
      </c>
      <c r="H857" s="15">
        <f t="shared" si="291"/>
        <v>115682.97140000056</v>
      </c>
      <c r="I857" s="22">
        <f t="shared" si="292"/>
        <v>-115682.97140000056</v>
      </c>
      <c r="J857" s="289">
        <f t="shared" si="293"/>
        <v>-1</v>
      </c>
      <c r="K857" s="22">
        <f t="shared" si="294"/>
        <v>0</v>
      </c>
      <c r="L857" s="22">
        <f t="shared" si="295"/>
        <v>-5</v>
      </c>
      <c r="M857" s="22">
        <f t="shared" si="296"/>
        <v>5</v>
      </c>
      <c r="N857" s="22">
        <f t="shared" si="297"/>
        <v>0</v>
      </c>
      <c r="O857" s="22"/>
      <c r="P857" s="288">
        <f t="shared" si="298"/>
        <v>-9.3292718870968194</v>
      </c>
      <c r="Q857" s="22">
        <f t="shared" si="299"/>
        <v>-5</v>
      </c>
      <c r="R857" s="290"/>
      <c r="S857" s="290">
        <f t="shared" si="300"/>
        <v>-10419.832000000073</v>
      </c>
      <c r="T857" s="290" t="e">
        <f t="shared" si="301"/>
        <v>#DIV/0!</v>
      </c>
      <c r="U857" s="290" t="e">
        <f t="shared" si="302"/>
        <v>#DIV/0!</v>
      </c>
      <c r="V857" s="22">
        <f t="shared" si="303"/>
        <v>105263.13940000049</v>
      </c>
      <c r="W857" s="288" t="e">
        <f t="shared" si="304"/>
        <v>#DIV/0!</v>
      </c>
      <c r="X857" s="32" t="e">
        <f t="shared" si="305"/>
        <v>#DIV/0!</v>
      </c>
      <c r="Y857" s="32" t="e">
        <f t="shared" si="306"/>
        <v>#DIV/0!</v>
      </c>
      <c r="Z857" s="38" t="e">
        <f t="shared" si="307"/>
        <v>#DIV/0!</v>
      </c>
      <c r="AA857" s="31">
        <f>SUM(L$2:L857)-SUM(AB$2:AB857)</f>
        <v>-115682.97140000056</v>
      </c>
      <c r="AB857" s="44"/>
      <c r="AC857" s="40" t="e">
        <f t="shared" si="308"/>
        <v>#DIV/0!</v>
      </c>
      <c r="AD857" s="40" t="e">
        <f t="shared" si="309"/>
        <v>#DIV/0!</v>
      </c>
    </row>
    <row r="858" spans="1:30" x14ac:dyDescent="0.25">
      <c r="A858" s="403"/>
      <c r="B858" s="287"/>
      <c r="C858" s="22"/>
      <c r="D858" s="147"/>
      <c r="E858" s="22"/>
      <c r="F858" s="147">
        <f t="shared" si="289"/>
        <v>12400</v>
      </c>
      <c r="G858" s="288">
        <f t="shared" si="290"/>
        <v>9.3296751129032707</v>
      </c>
      <c r="H858" s="15">
        <f t="shared" si="291"/>
        <v>115687.97140000056</v>
      </c>
      <c r="I858" s="22">
        <f t="shared" si="292"/>
        <v>-115687.97140000056</v>
      </c>
      <c r="J858" s="289">
        <f t="shared" si="293"/>
        <v>-1</v>
      </c>
      <c r="K858" s="22">
        <f t="shared" si="294"/>
        <v>0</v>
      </c>
      <c r="L858" s="22">
        <f t="shared" si="295"/>
        <v>-5</v>
      </c>
      <c r="M858" s="22">
        <f t="shared" si="296"/>
        <v>5</v>
      </c>
      <c r="N858" s="22">
        <f t="shared" si="297"/>
        <v>0</v>
      </c>
      <c r="O858" s="22"/>
      <c r="P858" s="288">
        <f t="shared" si="298"/>
        <v>-9.3296751129032707</v>
      </c>
      <c r="Q858" s="22">
        <f t="shared" si="299"/>
        <v>-5</v>
      </c>
      <c r="R858" s="290"/>
      <c r="S858" s="290">
        <f t="shared" si="300"/>
        <v>-10424.832000000073</v>
      </c>
      <c r="T858" s="290" t="e">
        <f t="shared" si="301"/>
        <v>#DIV/0!</v>
      </c>
      <c r="U858" s="290" t="e">
        <f t="shared" si="302"/>
        <v>#DIV/0!</v>
      </c>
      <c r="V858" s="22">
        <f t="shared" si="303"/>
        <v>105263.13940000049</v>
      </c>
      <c r="W858" s="288" t="e">
        <f t="shared" si="304"/>
        <v>#DIV/0!</v>
      </c>
      <c r="X858" s="32" t="e">
        <f t="shared" si="305"/>
        <v>#DIV/0!</v>
      </c>
      <c r="Y858" s="32" t="e">
        <f t="shared" si="306"/>
        <v>#DIV/0!</v>
      </c>
      <c r="Z858" s="38" t="e">
        <f t="shared" si="307"/>
        <v>#DIV/0!</v>
      </c>
      <c r="AA858" s="31">
        <f>SUM(L$2:L858)-SUM(AB$2:AB858)</f>
        <v>-115687.97140000056</v>
      </c>
      <c r="AB858" s="44"/>
      <c r="AC858" s="40" t="e">
        <f t="shared" si="308"/>
        <v>#DIV/0!</v>
      </c>
      <c r="AD858" s="40" t="e">
        <f t="shared" si="309"/>
        <v>#DIV/0!</v>
      </c>
    </row>
    <row r="859" spans="1:30" x14ac:dyDescent="0.25">
      <c r="A859" s="403"/>
      <c r="B859" s="287"/>
      <c r="C859" s="22"/>
      <c r="D859" s="147"/>
      <c r="E859" s="22"/>
      <c r="F859" s="147">
        <f t="shared" si="289"/>
        <v>12400</v>
      </c>
      <c r="G859" s="288">
        <f t="shared" si="290"/>
        <v>9.3300783387097219</v>
      </c>
      <c r="H859" s="15">
        <f t="shared" si="291"/>
        <v>115692.97140000056</v>
      </c>
      <c r="I859" s="22">
        <f t="shared" si="292"/>
        <v>-115692.97140000056</v>
      </c>
      <c r="J859" s="289">
        <f t="shared" si="293"/>
        <v>-1</v>
      </c>
      <c r="K859" s="22">
        <f t="shared" si="294"/>
        <v>0</v>
      </c>
      <c r="L859" s="22">
        <f t="shared" si="295"/>
        <v>-5</v>
      </c>
      <c r="M859" s="22">
        <f t="shared" si="296"/>
        <v>5</v>
      </c>
      <c r="N859" s="22">
        <f t="shared" si="297"/>
        <v>0</v>
      </c>
      <c r="O859" s="22"/>
      <c r="P859" s="288">
        <f t="shared" si="298"/>
        <v>-9.3300783387097219</v>
      </c>
      <c r="Q859" s="22">
        <f t="shared" si="299"/>
        <v>-5</v>
      </c>
      <c r="R859" s="290"/>
      <c r="S859" s="290">
        <f t="shared" si="300"/>
        <v>-10429.832000000073</v>
      </c>
      <c r="T859" s="290" t="e">
        <f t="shared" si="301"/>
        <v>#DIV/0!</v>
      </c>
      <c r="U859" s="290" t="e">
        <f t="shared" si="302"/>
        <v>#DIV/0!</v>
      </c>
      <c r="V859" s="22">
        <f t="shared" si="303"/>
        <v>105263.13940000049</v>
      </c>
      <c r="W859" s="288" t="e">
        <f t="shared" si="304"/>
        <v>#DIV/0!</v>
      </c>
      <c r="X859" s="32" t="e">
        <f t="shared" si="305"/>
        <v>#DIV/0!</v>
      </c>
      <c r="Y859" s="32" t="e">
        <f t="shared" si="306"/>
        <v>#DIV/0!</v>
      </c>
      <c r="Z859" s="38" t="e">
        <f t="shared" si="307"/>
        <v>#DIV/0!</v>
      </c>
      <c r="AA859" s="31">
        <f>SUM(L$2:L859)-SUM(AB$2:AB859)</f>
        <v>-115692.97140000056</v>
      </c>
      <c r="AB859" s="44"/>
      <c r="AC859" s="40" t="e">
        <f t="shared" si="308"/>
        <v>#DIV/0!</v>
      </c>
      <c r="AD859" s="40" t="e">
        <f t="shared" si="309"/>
        <v>#DIV/0!</v>
      </c>
    </row>
    <row r="860" spans="1:30" x14ac:dyDescent="0.25">
      <c r="A860" s="403"/>
      <c r="B860" s="287"/>
      <c r="C860" s="22"/>
      <c r="D860" s="147"/>
      <c r="E860" s="22"/>
      <c r="F860" s="147">
        <f t="shared" si="289"/>
        <v>12400</v>
      </c>
      <c r="G860" s="288">
        <f t="shared" si="290"/>
        <v>9.3304815645161749</v>
      </c>
      <c r="H860" s="15">
        <f t="shared" si="291"/>
        <v>115697.97140000056</v>
      </c>
      <c r="I860" s="22">
        <f t="shared" si="292"/>
        <v>-115697.97140000056</v>
      </c>
      <c r="J860" s="289">
        <f t="shared" si="293"/>
        <v>-1</v>
      </c>
      <c r="K860" s="22">
        <f t="shared" si="294"/>
        <v>0</v>
      </c>
      <c r="L860" s="22">
        <f t="shared" si="295"/>
        <v>-5</v>
      </c>
      <c r="M860" s="22">
        <f t="shared" si="296"/>
        <v>5</v>
      </c>
      <c r="N860" s="22">
        <f t="shared" si="297"/>
        <v>0</v>
      </c>
      <c r="O860" s="22"/>
      <c r="P860" s="288">
        <f t="shared" si="298"/>
        <v>-9.3304815645161749</v>
      </c>
      <c r="Q860" s="22">
        <f t="shared" si="299"/>
        <v>-5</v>
      </c>
      <c r="R860" s="290"/>
      <c r="S860" s="290">
        <f t="shared" si="300"/>
        <v>-10434.832000000073</v>
      </c>
      <c r="T860" s="290" t="e">
        <f t="shared" si="301"/>
        <v>#DIV/0!</v>
      </c>
      <c r="U860" s="290" t="e">
        <f t="shared" si="302"/>
        <v>#DIV/0!</v>
      </c>
      <c r="V860" s="22">
        <f t="shared" si="303"/>
        <v>105263.13940000049</v>
      </c>
      <c r="W860" s="288" t="e">
        <f t="shared" si="304"/>
        <v>#DIV/0!</v>
      </c>
      <c r="X860" s="32" t="e">
        <f t="shared" si="305"/>
        <v>#DIV/0!</v>
      </c>
      <c r="Y860" s="32" t="e">
        <f t="shared" si="306"/>
        <v>#DIV/0!</v>
      </c>
      <c r="Z860" s="38" t="e">
        <f t="shared" si="307"/>
        <v>#DIV/0!</v>
      </c>
      <c r="AA860" s="31">
        <f>SUM(L$2:L860)-SUM(AB$2:AB860)</f>
        <v>-115697.97140000056</v>
      </c>
      <c r="AB860" s="44"/>
      <c r="AC860" s="40" t="e">
        <f t="shared" si="308"/>
        <v>#DIV/0!</v>
      </c>
      <c r="AD860" s="40" t="e">
        <f t="shared" si="309"/>
        <v>#DIV/0!</v>
      </c>
    </row>
    <row r="861" spans="1:30" x14ac:dyDescent="0.25">
      <c r="A861" s="403"/>
      <c r="B861" s="287"/>
      <c r="C861" s="22"/>
      <c r="D861" s="147"/>
      <c r="E861" s="22"/>
      <c r="F861" s="147">
        <f t="shared" si="289"/>
        <v>12400</v>
      </c>
      <c r="G861" s="288">
        <f t="shared" si="290"/>
        <v>9.3308847903226262</v>
      </c>
      <c r="H861" s="15">
        <f t="shared" si="291"/>
        <v>115702.97140000056</v>
      </c>
      <c r="I861" s="22">
        <f t="shared" si="292"/>
        <v>-115702.97140000056</v>
      </c>
      <c r="J861" s="289">
        <f t="shared" si="293"/>
        <v>-1</v>
      </c>
      <c r="K861" s="22">
        <f t="shared" si="294"/>
        <v>0</v>
      </c>
      <c r="L861" s="22">
        <f t="shared" si="295"/>
        <v>-5</v>
      </c>
      <c r="M861" s="22">
        <f t="shared" si="296"/>
        <v>5</v>
      </c>
      <c r="N861" s="22">
        <f t="shared" si="297"/>
        <v>0</v>
      </c>
      <c r="O861" s="22"/>
      <c r="P861" s="288">
        <f t="shared" si="298"/>
        <v>-9.3308847903226262</v>
      </c>
      <c r="Q861" s="22">
        <f t="shared" si="299"/>
        <v>-5</v>
      </c>
      <c r="R861" s="290"/>
      <c r="S861" s="290">
        <f t="shared" si="300"/>
        <v>-10439.832000000073</v>
      </c>
      <c r="T861" s="290" t="e">
        <f t="shared" si="301"/>
        <v>#DIV/0!</v>
      </c>
      <c r="U861" s="290" t="e">
        <f t="shared" si="302"/>
        <v>#DIV/0!</v>
      </c>
      <c r="V861" s="22">
        <f t="shared" si="303"/>
        <v>105263.13940000049</v>
      </c>
      <c r="W861" s="288" t="e">
        <f t="shared" si="304"/>
        <v>#DIV/0!</v>
      </c>
      <c r="X861" s="32" t="e">
        <f t="shared" si="305"/>
        <v>#DIV/0!</v>
      </c>
      <c r="Y861" s="32" t="e">
        <f t="shared" si="306"/>
        <v>#DIV/0!</v>
      </c>
      <c r="Z861" s="38" t="e">
        <f t="shared" si="307"/>
        <v>#DIV/0!</v>
      </c>
      <c r="AA861" s="31">
        <f>SUM(L$2:L861)-SUM(AB$2:AB861)</f>
        <v>-115702.97140000056</v>
      </c>
      <c r="AB861" s="44"/>
      <c r="AC861" s="40" t="e">
        <f t="shared" si="308"/>
        <v>#DIV/0!</v>
      </c>
      <c r="AD861" s="40" t="e">
        <f t="shared" si="309"/>
        <v>#DIV/0!</v>
      </c>
    </row>
    <row r="862" spans="1:30" x14ac:dyDescent="0.25">
      <c r="A862" s="403"/>
      <c r="B862" s="287"/>
      <c r="C862" s="22"/>
      <c r="D862" s="147"/>
      <c r="E862" s="22"/>
      <c r="F862" s="147">
        <f t="shared" si="289"/>
        <v>12400</v>
      </c>
      <c r="G862" s="288">
        <f t="shared" si="290"/>
        <v>9.3312880161290774</v>
      </c>
      <c r="H862" s="15">
        <f t="shared" si="291"/>
        <v>115707.97140000056</v>
      </c>
      <c r="I862" s="22">
        <f t="shared" si="292"/>
        <v>-115707.97140000056</v>
      </c>
      <c r="J862" s="289">
        <f t="shared" si="293"/>
        <v>-1</v>
      </c>
      <c r="K862" s="22">
        <f t="shared" si="294"/>
        <v>0</v>
      </c>
      <c r="L862" s="22">
        <f t="shared" si="295"/>
        <v>-5</v>
      </c>
      <c r="M862" s="22">
        <f t="shared" si="296"/>
        <v>5</v>
      </c>
      <c r="N862" s="22">
        <f t="shared" si="297"/>
        <v>0</v>
      </c>
      <c r="O862" s="22"/>
      <c r="P862" s="288">
        <f t="shared" si="298"/>
        <v>-9.3312880161290774</v>
      </c>
      <c r="Q862" s="22">
        <f t="shared" si="299"/>
        <v>-5</v>
      </c>
      <c r="R862" s="290"/>
      <c r="S862" s="290">
        <f t="shared" si="300"/>
        <v>-10444.832000000073</v>
      </c>
      <c r="T862" s="290" t="e">
        <f t="shared" si="301"/>
        <v>#DIV/0!</v>
      </c>
      <c r="U862" s="290" t="e">
        <f t="shared" si="302"/>
        <v>#DIV/0!</v>
      </c>
      <c r="V862" s="22">
        <f t="shared" si="303"/>
        <v>105263.13940000049</v>
      </c>
      <c r="W862" s="288" t="e">
        <f t="shared" si="304"/>
        <v>#DIV/0!</v>
      </c>
      <c r="X862" s="32" t="e">
        <f t="shared" si="305"/>
        <v>#DIV/0!</v>
      </c>
      <c r="Y862" s="32" t="e">
        <f t="shared" si="306"/>
        <v>#DIV/0!</v>
      </c>
      <c r="Z862" s="38" t="e">
        <f t="shared" si="307"/>
        <v>#DIV/0!</v>
      </c>
      <c r="AA862" s="31">
        <f>SUM(L$2:L862)-SUM(AB$2:AB862)</f>
        <v>-115707.97140000056</v>
      </c>
      <c r="AB862" s="44"/>
      <c r="AC862" s="40" t="e">
        <f t="shared" si="308"/>
        <v>#DIV/0!</v>
      </c>
      <c r="AD862" s="40" t="e">
        <f t="shared" si="309"/>
        <v>#DIV/0!</v>
      </c>
    </row>
    <row r="863" spans="1:30" x14ac:dyDescent="0.25">
      <c r="A863" s="403"/>
      <c r="B863" s="287"/>
      <c r="C863" s="22"/>
      <c r="D863" s="147"/>
      <c r="E863" s="22"/>
      <c r="F863" s="147">
        <f t="shared" si="289"/>
        <v>12400</v>
      </c>
      <c r="G863" s="288">
        <f t="shared" si="290"/>
        <v>9.3316912419355287</v>
      </c>
      <c r="H863" s="15">
        <f t="shared" si="291"/>
        <v>115712.97140000056</v>
      </c>
      <c r="I863" s="22">
        <f t="shared" si="292"/>
        <v>-115712.97140000056</v>
      </c>
      <c r="J863" s="289">
        <f t="shared" si="293"/>
        <v>-1</v>
      </c>
      <c r="K863" s="22">
        <f t="shared" si="294"/>
        <v>0</v>
      </c>
      <c r="L863" s="22">
        <f t="shared" si="295"/>
        <v>-5</v>
      </c>
      <c r="M863" s="22">
        <f t="shared" si="296"/>
        <v>5</v>
      </c>
      <c r="N863" s="22">
        <f t="shared" si="297"/>
        <v>0</v>
      </c>
      <c r="O863" s="22"/>
      <c r="P863" s="288">
        <f t="shared" si="298"/>
        <v>-9.3316912419355287</v>
      </c>
      <c r="Q863" s="22">
        <f t="shared" si="299"/>
        <v>-5</v>
      </c>
      <c r="R863" s="290"/>
      <c r="S863" s="290">
        <f t="shared" si="300"/>
        <v>-10449.832000000073</v>
      </c>
      <c r="T863" s="290" t="e">
        <f t="shared" si="301"/>
        <v>#DIV/0!</v>
      </c>
      <c r="U863" s="290" t="e">
        <f t="shared" si="302"/>
        <v>#DIV/0!</v>
      </c>
      <c r="V863" s="22">
        <f t="shared" si="303"/>
        <v>105263.13940000049</v>
      </c>
      <c r="W863" s="288" t="e">
        <f t="shared" si="304"/>
        <v>#DIV/0!</v>
      </c>
      <c r="X863" s="32" t="e">
        <f t="shared" si="305"/>
        <v>#DIV/0!</v>
      </c>
      <c r="Y863" s="32" t="e">
        <f t="shared" si="306"/>
        <v>#DIV/0!</v>
      </c>
      <c r="Z863" s="38" t="e">
        <f t="shared" si="307"/>
        <v>#DIV/0!</v>
      </c>
      <c r="AA863" s="31">
        <f>SUM(L$2:L863)-SUM(AB$2:AB863)</f>
        <v>-115712.97140000056</v>
      </c>
      <c r="AB863" s="44"/>
      <c r="AC863" s="40" t="e">
        <f t="shared" si="308"/>
        <v>#DIV/0!</v>
      </c>
      <c r="AD863" s="40" t="e">
        <f t="shared" si="309"/>
        <v>#DIV/0!</v>
      </c>
    </row>
    <row r="864" spans="1:30" x14ac:dyDescent="0.25">
      <c r="A864" s="403"/>
      <c r="B864" s="287"/>
      <c r="C864" s="22"/>
      <c r="D864" s="147"/>
      <c r="E864" s="22"/>
      <c r="F864" s="147">
        <f t="shared" si="289"/>
        <v>12400</v>
      </c>
      <c r="G864" s="288">
        <f t="shared" si="290"/>
        <v>9.3320944677419817</v>
      </c>
      <c r="H864" s="15">
        <f t="shared" si="291"/>
        <v>115717.97140000056</v>
      </c>
      <c r="I864" s="22">
        <f t="shared" si="292"/>
        <v>-115717.97140000056</v>
      </c>
      <c r="J864" s="289">
        <f t="shared" si="293"/>
        <v>-1</v>
      </c>
      <c r="K864" s="22">
        <f t="shared" si="294"/>
        <v>0</v>
      </c>
      <c r="L864" s="22">
        <f t="shared" si="295"/>
        <v>-5</v>
      </c>
      <c r="M864" s="22">
        <f t="shared" si="296"/>
        <v>5</v>
      </c>
      <c r="N864" s="22">
        <f t="shared" si="297"/>
        <v>0</v>
      </c>
      <c r="O864" s="22"/>
      <c r="P864" s="288">
        <f t="shared" si="298"/>
        <v>-9.3320944677419817</v>
      </c>
      <c r="Q864" s="22">
        <f t="shared" si="299"/>
        <v>-5</v>
      </c>
      <c r="R864" s="290"/>
      <c r="S864" s="290">
        <f t="shared" si="300"/>
        <v>-10454.832000000073</v>
      </c>
      <c r="T864" s="290" t="e">
        <f t="shared" si="301"/>
        <v>#DIV/0!</v>
      </c>
      <c r="U864" s="290" t="e">
        <f t="shared" si="302"/>
        <v>#DIV/0!</v>
      </c>
      <c r="V864" s="22">
        <f t="shared" si="303"/>
        <v>105263.13940000049</v>
      </c>
      <c r="W864" s="288" t="e">
        <f t="shared" si="304"/>
        <v>#DIV/0!</v>
      </c>
      <c r="X864" s="32" t="e">
        <f t="shared" si="305"/>
        <v>#DIV/0!</v>
      </c>
      <c r="Y864" s="32" t="e">
        <f t="shared" si="306"/>
        <v>#DIV/0!</v>
      </c>
      <c r="Z864" s="38" t="e">
        <f t="shared" si="307"/>
        <v>#DIV/0!</v>
      </c>
      <c r="AA864" s="31">
        <f>SUM(L$2:L864)-SUM(AB$2:AB864)</f>
        <v>-115717.97140000056</v>
      </c>
      <c r="AB864" s="44"/>
      <c r="AC864" s="40" t="e">
        <f t="shared" si="308"/>
        <v>#DIV/0!</v>
      </c>
      <c r="AD864" s="40" t="e">
        <f t="shared" si="309"/>
        <v>#DIV/0!</v>
      </c>
    </row>
    <row r="865" spans="1:30" x14ac:dyDescent="0.25">
      <c r="A865" s="403"/>
      <c r="B865" s="287"/>
      <c r="C865" s="22"/>
      <c r="D865" s="147"/>
      <c r="E865" s="22"/>
      <c r="F865" s="147">
        <f t="shared" si="289"/>
        <v>12400</v>
      </c>
      <c r="G865" s="288">
        <f t="shared" si="290"/>
        <v>9.3324976935484329</v>
      </c>
      <c r="H865" s="15">
        <f t="shared" si="291"/>
        <v>115722.97140000056</v>
      </c>
      <c r="I865" s="22">
        <f t="shared" si="292"/>
        <v>-115722.97140000056</v>
      </c>
      <c r="J865" s="289">
        <f t="shared" si="293"/>
        <v>-1</v>
      </c>
      <c r="K865" s="22">
        <f t="shared" si="294"/>
        <v>0</v>
      </c>
      <c r="L865" s="22">
        <f t="shared" si="295"/>
        <v>-5</v>
      </c>
      <c r="M865" s="22">
        <f t="shared" si="296"/>
        <v>5</v>
      </c>
      <c r="N865" s="22">
        <f t="shared" si="297"/>
        <v>0</v>
      </c>
      <c r="O865" s="22"/>
      <c r="P865" s="288">
        <f t="shared" si="298"/>
        <v>-9.3324976935484329</v>
      </c>
      <c r="Q865" s="22">
        <f t="shared" si="299"/>
        <v>-5</v>
      </c>
      <c r="R865" s="290"/>
      <c r="S865" s="290">
        <f t="shared" si="300"/>
        <v>-10459.832000000073</v>
      </c>
      <c r="T865" s="290" t="e">
        <f t="shared" si="301"/>
        <v>#DIV/0!</v>
      </c>
      <c r="U865" s="290" t="e">
        <f t="shared" si="302"/>
        <v>#DIV/0!</v>
      </c>
      <c r="V865" s="22">
        <f t="shared" si="303"/>
        <v>105263.13940000049</v>
      </c>
      <c r="W865" s="288" t="e">
        <f t="shared" si="304"/>
        <v>#DIV/0!</v>
      </c>
      <c r="X865" s="32" t="e">
        <f t="shared" si="305"/>
        <v>#DIV/0!</v>
      </c>
      <c r="Y865" s="32" t="e">
        <f t="shared" si="306"/>
        <v>#DIV/0!</v>
      </c>
      <c r="Z865" s="38" t="e">
        <f t="shared" si="307"/>
        <v>#DIV/0!</v>
      </c>
      <c r="AA865" s="31">
        <f>SUM(L$2:L865)-SUM(AB$2:AB865)</f>
        <v>-115722.97140000056</v>
      </c>
      <c r="AB865" s="44"/>
      <c r="AC865" s="40" t="e">
        <f t="shared" si="308"/>
        <v>#DIV/0!</v>
      </c>
      <c r="AD865" s="40" t="e">
        <f t="shared" si="309"/>
        <v>#DIV/0!</v>
      </c>
    </row>
    <row r="866" spans="1:30" x14ac:dyDescent="0.25">
      <c r="A866" s="403"/>
      <c r="B866" s="287"/>
      <c r="C866" s="22"/>
      <c r="D866" s="147"/>
      <c r="E866" s="22"/>
      <c r="F866" s="147">
        <f t="shared" si="289"/>
        <v>12400</v>
      </c>
      <c r="G866" s="288">
        <f t="shared" si="290"/>
        <v>9.3329009193548842</v>
      </c>
      <c r="H866" s="15">
        <f t="shared" si="291"/>
        <v>115727.97140000056</v>
      </c>
      <c r="I866" s="22">
        <f t="shared" si="292"/>
        <v>-115727.97140000056</v>
      </c>
      <c r="J866" s="289">
        <f t="shared" si="293"/>
        <v>-1</v>
      </c>
      <c r="K866" s="22">
        <f t="shared" si="294"/>
        <v>0</v>
      </c>
      <c r="L866" s="22">
        <f t="shared" si="295"/>
        <v>-5</v>
      </c>
      <c r="M866" s="22">
        <f t="shared" si="296"/>
        <v>5</v>
      </c>
      <c r="N866" s="22">
        <f t="shared" si="297"/>
        <v>0</v>
      </c>
      <c r="O866" s="22"/>
      <c r="P866" s="288">
        <f t="shared" si="298"/>
        <v>-9.3329009193548842</v>
      </c>
      <c r="Q866" s="22">
        <f t="shared" si="299"/>
        <v>-5</v>
      </c>
      <c r="R866" s="290"/>
      <c r="S866" s="290">
        <f t="shared" si="300"/>
        <v>-10464.832000000073</v>
      </c>
      <c r="T866" s="290" t="e">
        <f t="shared" si="301"/>
        <v>#DIV/0!</v>
      </c>
      <c r="U866" s="290" t="e">
        <f t="shared" si="302"/>
        <v>#DIV/0!</v>
      </c>
      <c r="V866" s="22">
        <f t="shared" si="303"/>
        <v>105263.13940000049</v>
      </c>
      <c r="W866" s="288" t="e">
        <f t="shared" si="304"/>
        <v>#DIV/0!</v>
      </c>
      <c r="X866" s="32" t="e">
        <f t="shared" si="305"/>
        <v>#DIV/0!</v>
      </c>
      <c r="Y866" s="32" t="e">
        <f t="shared" si="306"/>
        <v>#DIV/0!</v>
      </c>
      <c r="Z866" s="38" t="e">
        <f t="shared" si="307"/>
        <v>#DIV/0!</v>
      </c>
      <c r="AA866" s="31">
        <f>SUM(L$2:L866)-SUM(AB$2:AB866)</f>
        <v>-115727.97140000056</v>
      </c>
      <c r="AB866" s="44"/>
      <c r="AC866" s="40" t="e">
        <f t="shared" si="308"/>
        <v>#DIV/0!</v>
      </c>
      <c r="AD866" s="40" t="e">
        <f t="shared" si="309"/>
        <v>#DIV/0!</v>
      </c>
    </row>
    <row r="867" spans="1:30" x14ac:dyDescent="0.25">
      <c r="A867" s="403"/>
      <c r="B867" s="287"/>
      <c r="C867" s="22"/>
      <c r="D867" s="147"/>
      <c r="E867" s="22"/>
      <c r="F867" s="147">
        <f t="shared" ref="F867:F930" si="310">IF(C867="买",F866+D867,F866-D867)</f>
        <v>12400</v>
      </c>
      <c r="G867" s="288">
        <f t="shared" ref="G867:G930" si="311">H867/F867</f>
        <v>9.3333041451613354</v>
      </c>
      <c r="H867" s="15">
        <f t="shared" ref="H867:H930" si="312">IF(C867="买",H866+D867*E867+M867+N867,H866+-1*D867*E867+M867+N867)+O866</f>
        <v>115732.97140000056</v>
      </c>
      <c r="I867" s="22">
        <f t="shared" ref="I867:I930" si="313">-H867+K867</f>
        <v>-115732.97140000056</v>
      </c>
      <c r="J867" s="289">
        <f t="shared" ref="J867:J930" si="314">(E867-G867)/G867</f>
        <v>-1</v>
      </c>
      <c r="K867" s="22">
        <f t="shared" ref="K867:K930" si="315">F867*E867</f>
        <v>0</v>
      </c>
      <c r="L867" s="22">
        <f t="shared" ref="L867:L930" si="316">I867-I866</f>
        <v>-5</v>
      </c>
      <c r="M867" s="22">
        <f t="shared" ref="M867:M930" si="317">IF(D867*E867*2.5/10000&gt;5,D867*E867*2.5/10000,5)+(D867/1000)*0.6</f>
        <v>5</v>
      </c>
      <c r="N867" s="22">
        <f t="shared" ref="N867:N930" si="318">IF(C867="卖",D867*E867/1000,0)</f>
        <v>0</v>
      </c>
      <c r="O867" s="22"/>
      <c r="P867" s="288">
        <f t="shared" ref="P867:P930" si="319">E867-G867</f>
        <v>-9.3333041451613354</v>
      </c>
      <c r="Q867" s="22">
        <f t="shared" ref="Q867:Q930" si="320">(H867-H866)*-1</f>
        <v>-5</v>
      </c>
      <c r="R867" s="290"/>
      <c r="S867" s="290">
        <f t="shared" ref="S867:S930" si="321">S866+Q867+O867+R867</f>
        <v>-10469.832000000073</v>
      </c>
      <c r="T867" s="290" t="e">
        <f t="shared" ref="T867:T930" si="322">S867/E867</f>
        <v>#DIV/0!</v>
      </c>
      <c r="U867" s="290" t="e">
        <f t="shared" ref="U867:U930" si="323">F867+T867</f>
        <v>#DIV/0!</v>
      </c>
      <c r="V867" s="22">
        <f t="shared" ref="V867:V930" si="324">H867+S867</f>
        <v>105263.13940000049</v>
      </c>
      <c r="W867" s="288" t="e">
        <f t="shared" ref="W867:W930" si="325">V867/U867</f>
        <v>#DIV/0!</v>
      </c>
      <c r="X867" s="32" t="e">
        <f t="shared" ref="X867:X930" si="326">W867-G867</f>
        <v>#DIV/0!</v>
      </c>
      <c r="Y867" s="32" t="e">
        <f t="shared" ref="Y867:Y930" si="327">(X867-P867)*-1</f>
        <v>#DIV/0!</v>
      </c>
      <c r="Z867" s="38" t="e">
        <f t="shared" ref="Z867:Z930" si="328">F867/U867</f>
        <v>#DIV/0!</v>
      </c>
      <c r="AA867" s="31">
        <f>SUM(L$2:L867)-SUM(AB$2:AB867)</f>
        <v>-115732.97140000056</v>
      </c>
      <c r="AB867" s="44"/>
      <c r="AC867" s="40" t="e">
        <f t="shared" ref="AC867:AC930" si="329">I867/E867*(1-0.0005)</f>
        <v>#DIV/0!</v>
      </c>
      <c r="AD867" s="40" t="e">
        <f t="shared" ref="AD867:AD930" si="330">AC867-F867</f>
        <v>#DIV/0!</v>
      </c>
    </row>
    <row r="868" spans="1:30" x14ac:dyDescent="0.25">
      <c r="A868" s="403"/>
      <c r="B868" s="287"/>
      <c r="C868" s="22"/>
      <c r="D868" s="147"/>
      <c r="E868" s="22"/>
      <c r="F868" s="147">
        <f t="shared" si="310"/>
        <v>12400</v>
      </c>
      <c r="G868" s="288">
        <f t="shared" si="311"/>
        <v>9.3337073709677867</v>
      </c>
      <c r="H868" s="15">
        <f t="shared" si="312"/>
        <v>115737.97140000056</v>
      </c>
      <c r="I868" s="22">
        <f t="shared" si="313"/>
        <v>-115737.97140000056</v>
      </c>
      <c r="J868" s="289">
        <f t="shared" si="314"/>
        <v>-1</v>
      </c>
      <c r="K868" s="22">
        <f t="shared" si="315"/>
        <v>0</v>
      </c>
      <c r="L868" s="22">
        <f t="shared" si="316"/>
        <v>-5</v>
      </c>
      <c r="M868" s="22">
        <f t="shared" si="317"/>
        <v>5</v>
      </c>
      <c r="N868" s="22">
        <f t="shared" si="318"/>
        <v>0</v>
      </c>
      <c r="O868" s="22"/>
      <c r="P868" s="288">
        <f t="shared" si="319"/>
        <v>-9.3337073709677867</v>
      </c>
      <c r="Q868" s="22">
        <f t="shared" si="320"/>
        <v>-5</v>
      </c>
      <c r="R868" s="290"/>
      <c r="S868" s="290">
        <f t="shared" si="321"/>
        <v>-10474.832000000073</v>
      </c>
      <c r="T868" s="290" t="e">
        <f t="shared" si="322"/>
        <v>#DIV/0!</v>
      </c>
      <c r="U868" s="290" t="e">
        <f t="shared" si="323"/>
        <v>#DIV/0!</v>
      </c>
      <c r="V868" s="22">
        <f t="shared" si="324"/>
        <v>105263.13940000049</v>
      </c>
      <c r="W868" s="288" t="e">
        <f t="shared" si="325"/>
        <v>#DIV/0!</v>
      </c>
      <c r="X868" s="32" t="e">
        <f t="shared" si="326"/>
        <v>#DIV/0!</v>
      </c>
      <c r="Y868" s="32" t="e">
        <f t="shared" si="327"/>
        <v>#DIV/0!</v>
      </c>
      <c r="Z868" s="38" t="e">
        <f t="shared" si="328"/>
        <v>#DIV/0!</v>
      </c>
      <c r="AA868" s="31">
        <f>SUM(L$2:L868)-SUM(AB$2:AB868)</f>
        <v>-115737.97140000056</v>
      </c>
      <c r="AB868" s="44"/>
      <c r="AC868" s="40" t="e">
        <f t="shared" si="329"/>
        <v>#DIV/0!</v>
      </c>
      <c r="AD868" s="40" t="e">
        <f t="shared" si="330"/>
        <v>#DIV/0!</v>
      </c>
    </row>
    <row r="869" spans="1:30" x14ac:dyDescent="0.25">
      <c r="A869" s="403"/>
      <c r="B869" s="287"/>
      <c r="C869" s="22"/>
      <c r="D869" s="147"/>
      <c r="E869" s="22"/>
      <c r="F869" s="147">
        <f t="shared" si="310"/>
        <v>12400</v>
      </c>
      <c r="G869" s="288">
        <f t="shared" si="311"/>
        <v>9.3341105967742397</v>
      </c>
      <c r="H869" s="15">
        <f t="shared" si="312"/>
        <v>115742.97140000056</v>
      </c>
      <c r="I869" s="22">
        <f t="shared" si="313"/>
        <v>-115742.97140000056</v>
      </c>
      <c r="J869" s="289">
        <f t="shared" si="314"/>
        <v>-1</v>
      </c>
      <c r="K869" s="22">
        <f t="shared" si="315"/>
        <v>0</v>
      </c>
      <c r="L869" s="22">
        <f t="shared" si="316"/>
        <v>-5</v>
      </c>
      <c r="M869" s="22">
        <f t="shared" si="317"/>
        <v>5</v>
      </c>
      <c r="N869" s="22">
        <f t="shared" si="318"/>
        <v>0</v>
      </c>
      <c r="O869" s="22"/>
      <c r="P869" s="288">
        <f t="shared" si="319"/>
        <v>-9.3341105967742397</v>
      </c>
      <c r="Q869" s="22">
        <f t="shared" si="320"/>
        <v>-5</v>
      </c>
      <c r="R869" s="290"/>
      <c r="S869" s="290">
        <f t="shared" si="321"/>
        <v>-10479.832000000073</v>
      </c>
      <c r="T869" s="290" t="e">
        <f t="shared" si="322"/>
        <v>#DIV/0!</v>
      </c>
      <c r="U869" s="290" t="e">
        <f t="shared" si="323"/>
        <v>#DIV/0!</v>
      </c>
      <c r="V869" s="22">
        <f t="shared" si="324"/>
        <v>105263.13940000049</v>
      </c>
      <c r="W869" s="288" t="e">
        <f t="shared" si="325"/>
        <v>#DIV/0!</v>
      </c>
      <c r="X869" s="32" t="e">
        <f t="shared" si="326"/>
        <v>#DIV/0!</v>
      </c>
      <c r="Y869" s="32" t="e">
        <f t="shared" si="327"/>
        <v>#DIV/0!</v>
      </c>
      <c r="Z869" s="38" t="e">
        <f t="shared" si="328"/>
        <v>#DIV/0!</v>
      </c>
      <c r="AA869" s="31">
        <f>SUM(L$2:L869)-SUM(AB$2:AB869)</f>
        <v>-115742.97140000056</v>
      </c>
      <c r="AB869" s="44"/>
      <c r="AC869" s="40" t="e">
        <f t="shared" si="329"/>
        <v>#DIV/0!</v>
      </c>
      <c r="AD869" s="40" t="e">
        <f t="shared" si="330"/>
        <v>#DIV/0!</v>
      </c>
    </row>
    <row r="870" spans="1:30" x14ac:dyDescent="0.25">
      <c r="A870" s="403"/>
      <c r="B870" s="287"/>
      <c r="C870" s="22"/>
      <c r="D870" s="147"/>
      <c r="E870" s="22"/>
      <c r="F870" s="147">
        <f t="shared" si="310"/>
        <v>12400</v>
      </c>
      <c r="G870" s="288">
        <f t="shared" si="311"/>
        <v>9.334513822580691</v>
      </c>
      <c r="H870" s="15">
        <f t="shared" si="312"/>
        <v>115747.97140000056</v>
      </c>
      <c r="I870" s="22">
        <f t="shared" si="313"/>
        <v>-115747.97140000056</v>
      </c>
      <c r="J870" s="289">
        <f t="shared" si="314"/>
        <v>-1</v>
      </c>
      <c r="K870" s="22">
        <f t="shared" si="315"/>
        <v>0</v>
      </c>
      <c r="L870" s="22">
        <f t="shared" si="316"/>
        <v>-5</v>
      </c>
      <c r="M870" s="22">
        <f t="shared" si="317"/>
        <v>5</v>
      </c>
      <c r="N870" s="22">
        <f t="shared" si="318"/>
        <v>0</v>
      </c>
      <c r="O870" s="22"/>
      <c r="P870" s="288">
        <f t="shared" si="319"/>
        <v>-9.334513822580691</v>
      </c>
      <c r="Q870" s="22">
        <f t="shared" si="320"/>
        <v>-5</v>
      </c>
      <c r="R870" s="290"/>
      <c r="S870" s="290">
        <f t="shared" si="321"/>
        <v>-10484.832000000073</v>
      </c>
      <c r="T870" s="290" t="e">
        <f t="shared" si="322"/>
        <v>#DIV/0!</v>
      </c>
      <c r="U870" s="290" t="e">
        <f t="shared" si="323"/>
        <v>#DIV/0!</v>
      </c>
      <c r="V870" s="22">
        <f t="shared" si="324"/>
        <v>105263.13940000049</v>
      </c>
      <c r="W870" s="288" t="e">
        <f t="shared" si="325"/>
        <v>#DIV/0!</v>
      </c>
      <c r="X870" s="32" t="e">
        <f t="shared" si="326"/>
        <v>#DIV/0!</v>
      </c>
      <c r="Y870" s="32" t="e">
        <f t="shared" si="327"/>
        <v>#DIV/0!</v>
      </c>
      <c r="Z870" s="38" t="e">
        <f t="shared" si="328"/>
        <v>#DIV/0!</v>
      </c>
      <c r="AA870" s="31">
        <f>SUM(L$2:L870)-SUM(AB$2:AB870)</f>
        <v>-115747.97140000056</v>
      </c>
      <c r="AB870" s="44"/>
      <c r="AC870" s="40" t="e">
        <f t="shared" si="329"/>
        <v>#DIV/0!</v>
      </c>
      <c r="AD870" s="40" t="e">
        <f t="shared" si="330"/>
        <v>#DIV/0!</v>
      </c>
    </row>
    <row r="871" spans="1:30" x14ac:dyDescent="0.25">
      <c r="A871" s="403"/>
      <c r="B871" s="287"/>
      <c r="C871" s="22"/>
      <c r="D871" s="147"/>
      <c r="E871" s="22"/>
      <c r="F871" s="147">
        <f t="shared" si="310"/>
        <v>12400</v>
      </c>
      <c r="G871" s="288">
        <f t="shared" si="311"/>
        <v>9.3349170483871422</v>
      </c>
      <c r="H871" s="15">
        <f t="shared" si="312"/>
        <v>115752.97140000056</v>
      </c>
      <c r="I871" s="22">
        <f t="shared" si="313"/>
        <v>-115752.97140000056</v>
      </c>
      <c r="J871" s="289">
        <f t="shared" si="314"/>
        <v>-1</v>
      </c>
      <c r="K871" s="22">
        <f t="shared" si="315"/>
        <v>0</v>
      </c>
      <c r="L871" s="22">
        <f t="shared" si="316"/>
        <v>-5</v>
      </c>
      <c r="M871" s="22">
        <f t="shared" si="317"/>
        <v>5</v>
      </c>
      <c r="N871" s="22">
        <f t="shared" si="318"/>
        <v>0</v>
      </c>
      <c r="O871" s="22"/>
      <c r="P871" s="288">
        <f t="shared" si="319"/>
        <v>-9.3349170483871422</v>
      </c>
      <c r="Q871" s="22">
        <f t="shared" si="320"/>
        <v>-5</v>
      </c>
      <c r="R871" s="290"/>
      <c r="S871" s="290">
        <f t="shared" si="321"/>
        <v>-10489.832000000073</v>
      </c>
      <c r="T871" s="290" t="e">
        <f t="shared" si="322"/>
        <v>#DIV/0!</v>
      </c>
      <c r="U871" s="290" t="e">
        <f t="shared" si="323"/>
        <v>#DIV/0!</v>
      </c>
      <c r="V871" s="22">
        <f t="shared" si="324"/>
        <v>105263.13940000049</v>
      </c>
      <c r="W871" s="288" t="e">
        <f t="shared" si="325"/>
        <v>#DIV/0!</v>
      </c>
      <c r="X871" s="32" t="e">
        <f t="shared" si="326"/>
        <v>#DIV/0!</v>
      </c>
      <c r="Y871" s="32" t="e">
        <f t="shared" si="327"/>
        <v>#DIV/0!</v>
      </c>
      <c r="Z871" s="38" t="e">
        <f t="shared" si="328"/>
        <v>#DIV/0!</v>
      </c>
      <c r="AA871" s="31">
        <f>SUM(L$2:L871)-SUM(AB$2:AB871)</f>
        <v>-115752.97140000056</v>
      </c>
      <c r="AB871" s="44"/>
      <c r="AC871" s="40" t="e">
        <f t="shared" si="329"/>
        <v>#DIV/0!</v>
      </c>
      <c r="AD871" s="40" t="e">
        <f t="shared" si="330"/>
        <v>#DIV/0!</v>
      </c>
    </row>
    <row r="872" spans="1:30" x14ac:dyDescent="0.25">
      <c r="A872" s="403"/>
      <c r="B872" s="287"/>
      <c r="C872" s="22"/>
      <c r="D872" s="147"/>
      <c r="E872" s="22"/>
      <c r="F872" s="147">
        <f t="shared" si="310"/>
        <v>12400</v>
      </c>
      <c r="G872" s="288">
        <f t="shared" si="311"/>
        <v>9.3353202741935934</v>
      </c>
      <c r="H872" s="15">
        <f t="shared" si="312"/>
        <v>115757.97140000056</v>
      </c>
      <c r="I872" s="22">
        <f t="shared" si="313"/>
        <v>-115757.97140000056</v>
      </c>
      <c r="J872" s="289">
        <f t="shared" si="314"/>
        <v>-1</v>
      </c>
      <c r="K872" s="22">
        <f t="shared" si="315"/>
        <v>0</v>
      </c>
      <c r="L872" s="22">
        <f t="shared" si="316"/>
        <v>-5</v>
      </c>
      <c r="M872" s="22">
        <f t="shared" si="317"/>
        <v>5</v>
      </c>
      <c r="N872" s="22">
        <f t="shared" si="318"/>
        <v>0</v>
      </c>
      <c r="O872" s="22"/>
      <c r="P872" s="288">
        <f t="shared" si="319"/>
        <v>-9.3353202741935934</v>
      </c>
      <c r="Q872" s="22">
        <f t="shared" si="320"/>
        <v>-5</v>
      </c>
      <c r="R872" s="290"/>
      <c r="S872" s="290">
        <f t="shared" si="321"/>
        <v>-10494.832000000073</v>
      </c>
      <c r="T872" s="290" t="e">
        <f t="shared" si="322"/>
        <v>#DIV/0!</v>
      </c>
      <c r="U872" s="290" t="e">
        <f t="shared" si="323"/>
        <v>#DIV/0!</v>
      </c>
      <c r="V872" s="22">
        <f t="shared" si="324"/>
        <v>105263.13940000049</v>
      </c>
      <c r="W872" s="288" t="e">
        <f t="shared" si="325"/>
        <v>#DIV/0!</v>
      </c>
      <c r="X872" s="32" t="e">
        <f t="shared" si="326"/>
        <v>#DIV/0!</v>
      </c>
      <c r="Y872" s="32" t="e">
        <f t="shared" si="327"/>
        <v>#DIV/0!</v>
      </c>
      <c r="Z872" s="38" t="e">
        <f t="shared" si="328"/>
        <v>#DIV/0!</v>
      </c>
      <c r="AA872" s="31">
        <f>SUM(L$2:L872)-SUM(AB$2:AB872)</f>
        <v>-115757.97140000056</v>
      </c>
      <c r="AB872" s="44"/>
      <c r="AC872" s="40" t="e">
        <f t="shared" si="329"/>
        <v>#DIV/0!</v>
      </c>
      <c r="AD872" s="40" t="e">
        <f t="shared" si="330"/>
        <v>#DIV/0!</v>
      </c>
    </row>
    <row r="873" spans="1:30" x14ac:dyDescent="0.25">
      <c r="A873" s="403"/>
      <c r="B873" s="287"/>
      <c r="C873" s="22"/>
      <c r="D873" s="147"/>
      <c r="E873" s="22"/>
      <c r="F873" s="147">
        <f t="shared" si="310"/>
        <v>12400</v>
      </c>
      <c r="G873" s="288">
        <f t="shared" si="311"/>
        <v>9.3357235000000447</v>
      </c>
      <c r="H873" s="15">
        <f t="shared" si="312"/>
        <v>115762.97140000056</v>
      </c>
      <c r="I873" s="22">
        <f t="shared" si="313"/>
        <v>-115762.97140000056</v>
      </c>
      <c r="J873" s="289">
        <f t="shared" si="314"/>
        <v>-1</v>
      </c>
      <c r="K873" s="22">
        <f t="shared" si="315"/>
        <v>0</v>
      </c>
      <c r="L873" s="22">
        <f t="shared" si="316"/>
        <v>-5</v>
      </c>
      <c r="M873" s="22">
        <f t="shared" si="317"/>
        <v>5</v>
      </c>
      <c r="N873" s="22">
        <f t="shared" si="318"/>
        <v>0</v>
      </c>
      <c r="O873" s="22"/>
      <c r="P873" s="288">
        <f t="shared" si="319"/>
        <v>-9.3357235000000447</v>
      </c>
      <c r="Q873" s="22">
        <f t="shared" si="320"/>
        <v>-5</v>
      </c>
      <c r="R873" s="290"/>
      <c r="S873" s="290">
        <f t="shared" si="321"/>
        <v>-10499.832000000073</v>
      </c>
      <c r="T873" s="290" t="e">
        <f t="shared" si="322"/>
        <v>#DIV/0!</v>
      </c>
      <c r="U873" s="290" t="e">
        <f t="shared" si="323"/>
        <v>#DIV/0!</v>
      </c>
      <c r="V873" s="22">
        <f t="shared" si="324"/>
        <v>105263.13940000049</v>
      </c>
      <c r="W873" s="288" t="e">
        <f t="shared" si="325"/>
        <v>#DIV/0!</v>
      </c>
      <c r="X873" s="32" t="e">
        <f t="shared" si="326"/>
        <v>#DIV/0!</v>
      </c>
      <c r="Y873" s="32" t="e">
        <f t="shared" si="327"/>
        <v>#DIV/0!</v>
      </c>
      <c r="Z873" s="38" t="e">
        <f t="shared" si="328"/>
        <v>#DIV/0!</v>
      </c>
      <c r="AA873" s="31">
        <f>SUM(L$2:L873)-SUM(AB$2:AB873)</f>
        <v>-115762.97140000056</v>
      </c>
      <c r="AB873" s="44"/>
      <c r="AC873" s="40" t="e">
        <f t="shared" si="329"/>
        <v>#DIV/0!</v>
      </c>
      <c r="AD873" s="40" t="e">
        <f t="shared" si="330"/>
        <v>#DIV/0!</v>
      </c>
    </row>
    <row r="874" spans="1:30" x14ac:dyDescent="0.25">
      <c r="A874" s="403"/>
      <c r="B874" s="287"/>
      <c r="C874" s="22"/>
      <c r="D874" s="147"/>
      <c r="E874" s="22"/>
      <c r="F874" s="147">
        <f t="shared" si="310"/>
        <v>12400</v>
      </c>
      <c r="G874" s="288">
        <f t="shared" si="311"/>
        <v>9.3361267258064977</v>
      </c>
      <c r="H874" s="15">
        <f t="shared" si="312"/>
        <v>115767.97140000056</v>
      </c>
      <c r="I874" s="22">
        <f t="shared" si="313"/>
        <v>-115767.97140000056</v>
      </c>
      <c r="J874" s="289">
        <f t="shared" si="314"/>
        <v>-1</v>
      </c>
      <c r="K874" s="22">
        <f t="shared" si="315"/>
        <v>0</v>
      </c>
      <c r="L874" s="22">
        <f t="shared" si="316"/>
        <v>-5</v>
      </c>
      <c r="M874" s="22">
        <f t="shared" si="317"/>
        <v>5</v>
      </c>
      <c r="N874" s="22">
        <f t="shared" si="318"/>
        <v>0</v>
      </c>
      <c r="O874" s="22"/>
      <c r="P874" s="288">
        <f t="shared" si="319"/>
        <v>-9.3361267258064977</v>
      </c>
      <c r="Q874" s="22">
        <f t="shared" si="320"/>
        <v>-5</v>
      </c>
      <c r="R874" s="290"/>
      <c r="S874" s="290">
        <f t="shared" si="321"/>
        <v>-10504.832000000073</v>
      </c>
      <c r="T874" s="290" t="e">
        <f t="shared" si="322"/>
        <v>#DIV/0!</v>
      </c>
      <c r="U874" s="290" t="e">
        <f t="shared" si="323"/>
        <v>#DIV/0!</v>
      </c>
      <c r="V874" s="22">
        <f t="shared" si="324"/>
        <v>105263.13940000049</v>
      </c>
      <c r="W874" s="288" t="e">
        <f t="shared" si="325"/>
        <v>#DIV/0!</v>
      </c>
      <c r="X874" s="32" t="e">
        <f t="shared" si="326"/>
        <v>#DIV/0!</v>
      </c>
      <c r="Y874" s="32" t="e">
        <f t="shared" si="327"/>
        <v>#DIV/0!</v>
      </c>
      <c r="Z874" s="38" t="e">
        <f t="shared" si="328"/>
        <v>#DIV/0!</v>
      </c>
      <c r="AA874" s="31">
        <f>SUM(L$2:L874)-SUM(AB$2:AB874)</f>
        <v>-115767.97140000056</v>
      </c>
      <c r="AB874" s="44"/>
      <c r="AC874" s="40" t="e">
        <f t="shared" si="329"/>
        <v>#DIV/0!</v>
      </c>
      <c r="AD874" s="40" t="e">
        <f t="shared" si="330"/>
        <v>#DIV/0!</v>
      </c>
    </row>
    <row r="875" spans="1:30" x14ac:dyDescent="0.25">
      <c r="A875" s="403"/>
      <c r="B875" s="287"/>
      <c r="C875" s="22"/>
      <c r="D875" s="147"/>
      <c r="E875" s="22"/>
      <c r="F875" s="147">
        <f t="shared" si="310"/>
        <v>12400</v>
      </c>
      <c r="G875" s="288">
        <f t="shared" si="311"/>
        <v>9.336529951612949</v>
      </c>
      <c r="H875" s="15">
        <f t="shared" si="312"/>
        <v>115772.97140000056</v>
      </c>
      <c r="I875" s="22">
        <f t="shared" si="313"/>
        <v>-115772.97140000056</v>
      </c>
      <c r="J875" s="289">
        <f t="shared" si="314"/>
        <v>-1</v>
      </c>
      <c r="K875" s="22">
        <f t="shared" si="315"/>
        <v>0</v>
      </c>
      <c r="L875" s="22">
        <f t="shared" si="316"/>
        <v>-5</v>
      </c>
      <c r="M875" s="22">
        <f t="shared" si="317"/>
        <v>5</v>
      </c>
      <c r="N875" s="22">
        <f t="shared" si="318"/>
        <v>0</v>
      </c>
      <c r="O875" s="22"/>
      <c r="P875" s="288">
        <f t="shared" si="319"/>
        <v>-9.336529951612949</v>
      </c>
      <c r="Q875" s="22">
        <f t="shared" si="320"/>
        <v>-5</v>
      </c>
      <c r="R875" s="290"/>
      <c r="S875" s="290">
        <f t="shared" si="321"/>
        <v>-10509.832000000073</v>
      </c>
      <c r="T875" s="290" t="e">
        <f t="shared" si="322"/>
        <v>#DIV/0!</v>
      </c>
      <c r="U875" s="290" t="e">
        <f t="shared" si="323"/>
        <v>#DIV/0!</v>
      </c>
      <c r="V875" s="22">
        <f t="shared" si="324"/>
        <v>105263.13940000049</v>
      </c>
      <c r="W875" s="288" t="e">
        <f t="shared" si="325"/>
        <v>#DIV/0!</v>
      </c>
      <c r="X875" s="32" t="e">
        <f t="shared" si="326"/>
        <v>#DIV/0!</v>
      </c>
      <c r="Y875" s="32" t="e">
        <f t="shared" si="327"/>
        <v>#DIV/0!</v>
      </c>
      <c r="Z875" s="38" t="e">
        <f t="shared" si="328"/>
        <v>#DIV/0!</v>
      </c>
      <c r="AA875" s="31">
        <f>SUM(L$2:L875)-SUM(AB$2:AB875)</f>
        <v>-115772.97140000056</v>
      </c>
      <c r="AB875" s="44"/>
      <c r="AC875" s="40" t="e">
        <f t="shared" si="329"/>
        <v>#DIV/0!</v>
      </c>
      <c r="AD875" s="40" t="e">
        <f t="shared" si="330"/>
        <v>#DIV/0!</v>
      </c>
    </row>
    <row r="876" spans="1:30" x14ac:dyDescent="0.25">
      <c r="A876" s="403"/>
      <c r="B876" s="287"/>
      <c r="C876" s="22"/>
      <c r="D876" s="147"/>
      <c r="E876" s="22"/>
      <c r="F876" s="147">
        <f t="shared" si="310"/>
        <v>12400</v>
      </c>
      <c r="G876" s="288">
        <f t="shared" si="311"/>
        <v>9.3369331774194002</v>
      </c>
      <c r="H876" s="15">
        <f t="shared" si="312"/>
        <v>115777.97140000056</v>
      </c>
      <c r="I876" s="22">
        <f t="shared" si="313"/>
        <v>-115777.97140000056</v>
      </c>
      <c r="J876" s="289">
        <f t="shared" si="314"/>
        <v>-1</v>
      </c>
      <c r="K876" s="22">
        <f t="shared" si="315"/>
        <v>0</v>
      </c>
      <c r="L876" s="22">
        <f t="shared" si="316"/>
        <v>-5</v>
      </c>
      <c r="M876" s="22">
        <f t="shared" si="317"/>
        <v>5</v>
      </c>
      <c r="N876" s="22">
        <f t="shared" si="318"/>
        <v>0</v>
      </c>
      <c r="O876" s="22"/>
      <c r="P876" s="288">
        <f t="shared" si="319"/>
        <v>-9.3369331774194002</v>
      </c>
      <c r="Q876" s="22">
        <f t="shared" si="320"/>
        <v>-5</v>
      </c>
      <c r="R876" s="290"/>
      <c r="S876" s="290">
        <f t="shared" si="321"/>
        <v>-10514.832000000073</v>
      </c>
      <c r="T876" s="290" t="e">
        <f t="shared" si="322"/>
        <v>#DIV/0!</v>
      </c>
      <c r="U876" s="290" t="e">
        <f t="shared" si="323"/>
        <v>#DIV/0!</v>
      </c>
      <c r="V876" s="22">
        <f t="shared" si="324"/>
        <v>105263.13940000049</v>
      </c>
      <c r="W876" s="288" t="e">
        <f t="shared" si="325"/>
        <v>#DIV/0!</v>
      </c>
      <c r="X876" s="32" t="e">
        <f t="shared" si="326"/>
        <v>#DIV/0!</v>
      </c>
      <c r="Y876" s="32" t="e">
        <f t="shared" si="327"/>
        <v>#DIV/0!</v>
      </c>
      <c r="Z876" s="38" t="e">
        <f t="shared" si="328"/>
        <v>#DIV/0!</v>
      </c>
      <c r="AA876" s="31">
        <f>SUM(L$2:L876)-SUM(AB$2:AB876)</f>
        <v>-115777.97140000056</v>
      </c>
      <c r="AB876" s="44"/>
      <c r="AC876" s="40" t="e">
        <f t="shared" si="329"/>
        <v>#DIV/0!</v>
      </c>
      <c r="AD876" s="40" t="e">
        <f t="shared" si="330"/>
        <v>#DIV/0!</v>
      </c>
    </row>
    <row r="877" spans="1:30" x14ac:dyDescent="0.25">
      <c r="A877" s="403"/>
      <c r="B877" s="287"/>
      <c r="C877" s="22"/>
      <c r="D877" s="147"/>
      <c r="E877" s="22"/>
      <c r="F877" s="147">
        <f t="shared" si="310"/>
        <v>12400</v>
      </c>
      <c r="G877" s="288">
        <f t="shared" si="311"/>
        <v>9.3373364032258515</v>
      </c>
      <c r="H877" s="15">
        <f t="shared" si="312"/>
        <v>115782.97140000056</v>
      </c>
      <c r="I877" s="22">
        <f t="shared" si="313"/>
        <v>-115782.97140000056</v>
      </c>
      <c r="J877" s="289">
        <f t="shared" si="314"/>
        <v>-1</v>
      </c>
      <c r="K877" s="22">
        <f t="shared" si="315"/>
        <v>0</v>
      </c>
      <c r="L877" s="22">
        <f t="shared" si="316"/>
        <v>-5</v>
      </c>
      <c r="M877" s="22">
        <f t="shared" si="317"/>
        <v>5</v>
      </c>
      <c r="N877" s="22">
        <f t="shared" si="318"/>
        <v>0</v>
      </c>
      <c r="O877" s="22"/>
      <c r="P877" s="288">
        <f t="shared" si="319"/>
        <v>-9.3373364032258515</v>
      </c>
      <c r="Q877" s="22">
        <f t="shared" si="320"/>
        <v>-5</v>
      </c>
      <c r="R877" s="290"/>
      <c r="S877" s="290">
        <f t="shared" si="321"/>
        <v>-10519.832000000073</v>
      </c>
      <c r="T877" s="290" t="e">
        <f t="shared" si="322"/>
        <v>#DIV/0!</v>
      </c>
      <c r="U877" s="290" t="e">
        <f t="shared" si="323"/>
        <v>#DIV/0!</v>
      </c>
      <c r="V877" s="22">
        <f t="shared" si="324"/>
        <v>105263.13940000049</v>
      </c>
      <c r="W877" s="288" t="e">
        <f t="shared" si="325"/>
        <v>#DIV/0!</v>
      </c>
      <c r="X877" s="32" t="e">
        <f t="shared" si="326"/>
        <v>#DIV/0!</v>
      </c>
      <c r="Y877" s="32" t="e">
        <f t="shared" si="327"/>
        <v>#DIV/0!</v>
      </c>
      <c r="Z877" s="38" t="e">
        <f t="shared" si="328"/>
        <v>#DIV/0!</v>
      </c>
      <c r="AA877" s="31">
        <f>SUM(L$2:L877)-SUM(AB$2:AB877)</f>
        <v>-115782.97140000056</v>
      </c>
      <c r="AB877" s="44"/>
      <c r="AC877" s="40" t="e">
        <f t="shared" si="329"/>
        <v>#DIV/0!</v>
      </c>
      <c r="AD877" s="40" t="e">
        <f t="shared" si="330"/>
        <v>#DIV/0!</v>
      </c>
    </row>
    <row r="878" spans="1:30" x14ac:dyDescent="0.25">
      <c r="A878" s="403"/>
      <c r="B878" s="287"/>
      <c r="C878" s="22"/>
      <c r="D878" s="147"/>
      <c r="E878" s="22"/>
      <c r="F878" s="147">
        <f t="shared" si="310"/>
        <v>12400</v>
      </c>
      <c r="G878" s="288">
        <f t="shared" si="311"/>
        <v>9.3377396290323027</v>
      </c>
      <c r="H878" s="15">
        <f t="shared" si="312"/>
        <v>115787.97140000056</v>
      </c>
      <c r="I878" s="22">
        <f t="shared" si="313"/>
        <v>-115787.97140000056</v>
      </c>
      <c r="J878" s="289">
        <f t="shared" si="314"/>
        <v>-1</v>
      </c>
      <c r="K878" s="22">
        <f t="shared" si="315"/>
        <v>0</v>
      </c>
      <c r="L878" s="22">
        <f t="shared" si="316"/>
        <v>-5</v>
      </c>
      <c r="M878" s="22">
        <f t="shared" si="317"/>
        <v>5</v>
      </c>
      <c r="N878" s="22">
        <f t="shared" si="318"/>
        <v>0</v>
      </c>
      <c r="O878" s="22"/>
      <c r="P878" s="288">
        <f t="shared" si="319"/>
        <v>-9.3377396290323027</v>
      </c>
      <c r="Q878" s="22">
        <f t="shared" si="320"/>
        <v>-5</v>
      </c>
      <c r="R878" s="290"/>
      <c r="S878" s="290">
        <f t="shared" si="321"/>
        <v>-10524.832000000073</v>
      </c>
      <c r="T878" s="290" t="e">
        <f t="shared" si="322"/>
        <v>#DIV/0!</v>
      </c>
      <c r="U878" s="290" t="e">
        <f t="shared" si="323"/>
        <v>#DIV/0!</v>
      </c>
      <c r="V878" s="22">
        <f t="shared" si="324"/>
        <v>105263.13940000049</v>
      </c>
      <c r="W878" s="288" t="e">
        <f t="shared" si="325"/>
        <v>#DIV/0!</v>
      </c>
      <c r="X878" s="32" t="e">
        <f t="shared" si="326"/>
        <v>#DIV/0!</v>
      </c>
      <c r="Y878" s="32" t="e">
        <f t="shared" si="327"/>
        <v>#DIV/0!</v>
      </c>
      <c r="Z878" s="38" t="e">
        <f t="shared" si="328"/>
        <v>#DIV/0!</v>
      </c>
      <c r="AA878" s="31">
        <f>SUM(L$2:L878)-SUM(AB$2:AB878)</f>
        <v>-115787.97140000056</v>
      </c>
      <c r="AB878" s="44"/>
      <c r="AC878" s="40" t="e">
        <f t="shared" si="329"/>
        <v>#DIV/0!</v>
      </c>
      <c r="AD878" s="40" t="e">
        <f t="shared" si="330"/>
        <v>#DIV/0!</v>
      </c>
    </row>
    <row r="879" spans="1:30" x14ac:dyDescent="0.25">
      <c r="A879" s="403"/>
      <c r="B879" s="287"/>
      <c r="C879" s="22"/>
      <c r="D879" s="147"/>
      <c r="E879" s="22"/>
      <c r="F879" s="147">
        <f t="shared" si="310"/>
        <v>12400</v>
      </c>
      <c r="G879" s="288">
        <f t="shared" si="311"/>
        <v>9.3381428548387557</v>
      </c>
      <c r="H879" s="15">
        <f t="shared" si="312"/>
        <v>115792.97140000056</v>
      </c>
      <c r="I879" s="22">
        <f t="shared" si="313"/>
        <v>-115792.97140000056</v>
      </c>
      <c r="J879" s="289">
        <f t="shared" si="314"/>
        <v>-1</v>
      </c>
      <c r="K879" s="22">
        <f t="shared" si="315"/>
        <v>0</v>
      </c>
      <c r="L879" s="22">
        <f t="shared" si="316"/>
        <v>-5</v>
      </c>
      <c r="M879" s="22">
        <f t="shared" si="317"/>
        <v>5</v>
      </c>
      <c r="N879" s="22">
        <f t="shared" si="318"/>
        <v>0</v>
      </c>
      <c r="O879" s="22"/>
      <c r="P879" s="288">
        <f t="shared" si="319"/>
        <v>-9.3381428548387557</v>
      </c>
      <c r="Q879" s="22">
        <f t="shared" si="320"/>
        <v>-5</v>
      </c>
      <c r="R879" s="290"/>
      <c r="S879" s="290">
        <f t="shared" si="321"/>
        <v>-10529.832000000073</v>
      </c>
      <c r="T879" s="290" t="e">
        <f t="shared" si="322"/>
        <v>#DIV/0!</v>
      </c>
      <c r="U879" s="290" t="e">
        <f t="shared" si="323"/>
        <v>#DIV/0!</v>
      </c>
      <c r="V879" s="22">
        <f t="shared" si="324"/>
        <v>105263.13940000049</v>
      </c>
      <c r="W879" s="288" t="e">
        <f t="shared" si="325"/>
        <v>#DIV/0!</v>
      </c>
      <c r="X879" s="32" t="e">
        <f t="shared" si="326"/>
        <v>#DIV/0!</v>
      </c>
      <c r="Y879" s="32" t="e">
        <f t="shared" si="327"/>
        <v>#DIV/0!</v>
      </c>
      <c r="Z879" s="38" t="e">
        <f t="shared" si="328"/>
        <v>#DIV/0!</v>
      </c>
      <c r="AA879" s="31">
        <f>SUM(L$2:L879)-SUM(AB$2:AB879)</f>
        <v>-115792.97140000056</v>
      </c>
      <c r="AB879" s="44"/>
      <c r="AC879" s="40" t="e">
        <f t="shared" si="329"/>
        <v>#DIV/0!</v>
      </c>
      <c r="AD879" s="40" t="e">
        <f t="shared" si="330"/>
        <v>#DIV/0!</v>
      </c>
    </row>
    <row r="880" spans="1:30" x14ac:dyDescent="0.25">
      <c r="A880" s="403"/>
      <c r="B880" s="287"/>
      <c r="C880" s="22"/>
      <c r="D880" s="147"/>
      <c r="E880" s="22"/>
      <c r="F880" s="147">
        <f t="shared" si="310"/>
        <v>12400</v>
      </c>
      <c r="G880" s="288">
        <f t="shared" si="311"/>
        <v>9.338546080645207</v>
      </c>
      <c r="H880" s="15">
        <f t="shared" si="312"/>
        <v>115797.97140000056</v>
      </c>
      <c r="I880" s="22">
        <f t="shared" si="313"/>
        <v>-115797.97140000056</v>
      </c>
      <c r="J880" s="289">
        <f t="shared" si="314"/>
        <v>-1</v>
      </c>
      <c r="K880" s="22">
        <f t="shared" si="315"/>
        <v>0</v>
      </c>
      <c r="L880" s="22">
        <f t="shared" si="316"/>
        <v>-5</v>
      </c>
      <c r="M880" s="22">
        <f t="shared" si="317"/>
        <v>5</v>
      </c>
      <c r="N880" s="22">
        <f t="shared" si="318"/>
        <v>0</v>
      </c>
      <c r="O880" s="22"/>
      <c r="P880" s="288">
        <f t="shared" si="319"/>
        <v>-9.338546080645207</v>
      </c>
      <c r="Q880" s="22">
        <f t="shared" si="320"/>
        <v>-5</v>
      </c>
      <c r="R880" s="290"/>
      <c r="S880" s="290">
        <f t="shared" si="321"/>
        <v>-10534.832000000073</v>
      </c>
      <c r="T880" s="290" t="e">
        <f t="shared" si="322"/>
        <v>#DIV/0!</v>
      </c>
      <c r="U880" s="290" t="e">
        <f t="shared" si="323"/>
        <v>#DIV/0!</v>
      </c>
      <c r="V880" s="22">
        <f t="shared" si="324"/>
        <v>105263.13940000049</v>
      </c>
      <c r="W880" s="288" t="e">
        <f t="shared" si="325"/>
        <v>#DIV/0!</v>
      </c>
      <c r="X880" s="32" t="e">
        <f t="shared" si="326"/>
        <v>#DIV/0!</v>
      </c>
      <c r="Y880" s="32" t="e">
        <f t="shared" si="327"/>
        <v>#DIV/0!</v>
      </c>
      <c r="Z880" s="38" t="e">
        <f t="shared" si="328"/>
        <v>#DIV/0!</v>
      </c>
      <c r="AA880" s="31">
        <f>SUM(L$2:L880)-SUM(AB$2:AB880)</f>
        <v>-115797.97140000056</v>
      </c>
      <c r="AB880" s="44"/>
      <c r="AC880" s="40" t="e">
        <f t="shared" si="329"/>
        <v>#DIV/0!</v>
      </c>
      <c r="AD880" s="40" t="e">
        <f t="shared" si="330"/>
        <v>#DIV/0!</v>
      </c>
    </row>
    <row r="881" spans="1:30" x14ac:dyDescent="0.25">
      <c r="A881" s="403"/>
      <c r="B881" s="287"/>
      <c r="C881" s="22"/>
      <c r="D881" s="147"/>
      <c r="E881" s="22"/>
      <c r="F881" s="147">
        <f t="shared" si="310"/>
        <v>12400</v>
      </c>
      <c r="G881" s="288">
        <f t="shared" si="311"/>
        <v>9.3389493064516582</v>
      </c>
      <c r="H881" s="15">
        <f t="shared" si="312"/>
        <v>115802.97140000056</v>
      </c>
      <c r="I881" s="22">
        <f t="shared" si="313"/>
        <v>-115802.97140000056</v>
      </c>
      <c r="J881" s="289">
        <f t="shared" si="314"/>
        <v>-1</v>
      </c>
      <c r="K881" s="22">
        <f t="shared" si="315"/>
        <v>0</v>
      </c>
      <c r="L881" s="22">
        <f t="shared" si="316"/>
        <v>-5</v>
      </c>
      <c r="M881" s="22">
        <f t="shared" si="317"/>
        <v>5</v>
      </c>
      <c r="N881" s="22">
        <f t="shared" si="318"/>
        <v>0</v>
      </c>
      <c r="O881" s="22"/>
      <c r="P881" s="288">
        <f t="shared" si="319"/>
        <v>-9.3389493064516582</v>
      </c>
      <c r="Q881" s="22">
        <f t="shared" si="320"/>
        <v>-5</v>
      </c>
      <c r="R881" s="290"/>
      <c r="S881" s="290">
        <f t="shared" si="321"/>
        <v>-10539.832000000073</v>
      </c>
      <c r="T881" s="290" t="e">
        <f t="shared" si="322"/>
        <v>#DIV/0!</v>
      </c>
      <c r="U881" s="290" t="e">
        <f t="shared" si="323"/>
        <v>#DIV/0!</v>
      </c>
      <c r="V881" s="22">
        <f t="shared" si="324"/>
        <v>105263.13940000049</v>
      </c>
      <c r="W881" s="288" t="e">
        <f t="shared" si="325"/>
        <v>#DIV/0!</v>
      </c>
      <c r="X881" s="32" t="e">
        <f t="shared" si="326"/>
        <v>#DIV/0!</v>
      </c>
      <c r="Y881" s="32" t="e">
        <f t="shared" si="327"/>
        <v>#DIV/0!</v>
      </c>
      <c r="Z881" s="38" t="e">
        <f t="shared" si="328"/>
        <v>#DIV/0!</v>
      </c>
      <c r="AA881" s="31">
        <f>SUM(L$2:L881)-SUM(AB$2:AB881)</f>
        <v>-115802.97140000056</v>
      </c>
      <c r="AB881" s="44"/>
      <c r="AC881" s="40" t="e">
        <f t="shared" si="329"/>
        <v>#DIV/0!</v>
      </c>
      <c r="AD881" s="40" t="e">
        <f t="shared" si="330"/>
        <v>#DIV/0!</v>
      </c>
    </row>
    <row r="882" spans="1:30" x14ac:dyDescent="0.25">
      <c r="A882" s="403"/>
      <c r="B882" s="287"/>
      <c r="C882" s="22"/>
      <c r="D882" s="147"/>
      <c r="E882" s="22"/>
      <c r="F882" s="147">
        <f t="shared" si="310"/>
        <v>12400</v>
      </c>
      <c r="G882" s="288">
        <f t="shared" si="311"/>
        <v>9.3393525322581095</v>
      </c>
      <c r="H882" s="15">
        <f t="shared" si="312"/>
        <v>115807.97140000056</v>
      </c>
      <c r="I882" s="22">
        <f t="shared" si="313"/>
        <v>-115807.97140000056</v>
      </c>
      <c r="J882" s="289">
        <f t="shared" si="314"/>
        <v>-1</v>
      </c>
      <c r="K882" s="22">
        <f t="shared" si="315"/>
        <v>0</v>
      </c>
      <c r="L882" s="22">
        <f t="shared" si="316"/>
        <v>-5</v>
      </c>
      <c r="M882" s="22">
        <f t="shared" si="317"/>
        <v>5</v>
      </c>
      <c r="N882" s="22">
        <f t="shared" si="318"/>
        <v>0</v>
      </c>
      <c r="O882" s="22"/>
      <c r="P882" s="288">
        <f t="shared" si="319"/>
        <v>-9.3393525322581095</v>
      </c>
      <c r="Q882" s="22">
        <f t="shared" si="320"/>
        <v>-5</v>
      </c>
      <c r="R882" s="290"/>
      <c r="S882" s="290">
        <f t="shared" si="321"/>
        <v>-10544.832000000073</v>
      </c>
      <c r="T882" s="290" t="e">
        <f t="shared" si="322"/>
        <v>#DIV/0!</v>
      </c>
      <c r="U882" s="290" t="e">
        <f t="shared" si="323"/>
        <v>#DIV/0!</v>
      </c>
      <c r="V882" s="22">
        <f t="shared" si="324"/>
        <v>105263.13940000049</v>
      </c>
      <c r="W882" s="288" t="e">
        <f t="shared" si="325"/>
        <v>#DIV/0!</v>
      </c>
      <c r="X882" s="32" t="e">
        <f t="shared" si="326"/>
        <v>#DIV/0!</v>
      </c>
      <c r="Y882" s="32" t="e">
        <f t="shared" si="327"/>
        <v>#DIV/0!</v>
      </c>
      <c r="Z882" s="38" t="e">
        <f t="shared" si="328"/>
        <v>#DIV/0!</v>
      </c>
      <c r="AA882" s="31">
        <f>SUM(L$2:L882)-SUM(AB$2:AB882)</f>
        <v>-115807.97140000056</v>
      </c>
      <c r="AB882" s="44"/>
      <c r="AC882" s="40" t="e">
        <f t="shared" si="329"/>
        <v>#DIV/0!</v>
      </c>
      <c r="AD882" s="40" t="e">
        <f t="shared" si="330"/>
        <v>#DIV/0!</v>
      </c>
    </row>
    <row r="883" spans="1:30" x14ac:dyDescent="0.25">
      <c r="A883" s="403"/>
      <c r="B883" s="287"/>
      <c r="C883" s="22"/>
      <c r="D883" s="147"/>
      <c r="E883" s="22"/>
      <c r="F883" s="147">
        <f t="shared" si="310"/>
        <v>12400</v>
      </c>
      <c r="G883" s="288">
        <f t="shared" si="311"/>
        <v>9.3397557580645607</v>
      </c>
      <c r="H883" s="15">
        <f t="shared" si="312"/>
        <v>115812.97140000056</v>
      </c>
      <c r="I883" s="22">
        <f t="shared" si="313"/>
        <v>-115812.97140000056</v>
      </c>
      <c r="J883" s="289">
        <f t="shared" si="314"/>
        <v>-1</v>
      </c>
      <c r="K883" s="22">
        <f t="shared" si="315"/>
        <v>0</v>
      </c>
      <c r="L883" s="22">
        <f t="shared" si="316"/>
        <v>-5</v>
      </c>
      <c r="M883" s="22">
        <f t="shared" si="317"/>
        <v>5</v>
      </c>
      <c r="N883" s="22">
        <f t="shared" si="318"/>
        <v>0</v>
      </c>
      <c r="O883" s="22"/>
      <c r="P883" s="288">
        <f t="shared" si="319"/>
        <v>-9.3397557580645607</v>
      </c>
      <c r="Q883" s="22">
        <f t="shared" si="320"/>
        <v>-5</v>
      </c>
      <c r="R883" s="290"/>
      <c r="S883" s="290">
        <f t="shared" si="321"/>
        <v>-10549.832000000073</v>
      </c>
      <c r="T883" s="290" t="e">
        <f t="shared" si="322"/>
        <v>#DIV/0!</v>
      </c>
      <c r="U883" s="290" t="e">
        <f t="shared" si="323"/>
        <v>#DIV/0!</v>
      </c>
      <c r="V883" s="22">
        <f t="shared" si="324"/>
        <v>105263.13940000049</v>
      </c>
      <c r="W883" s="288" t="e">
        <f t="shared" si="325"/>
        <v>#DIV/0!</v>
      </c>
      <c r="X883" s="32" t="e">
        <f t="shared" si="326"/>
        <v>#DIV/0!</v>
      </c>
      <c r="Y883" s="32" t="e">
        <f t="shared" si="327"/>
        <v>#DIV/0!</v>
      </c>
      <c r="Z883" s="38" t="e">
        <f t="shared" si="328"/>
        <v>#DIV/0!</v>
      </c>
      <c r="AA883" s="31">
        <f>SUM(L$2:L883)-SUM(AB$2:AB883)</f>
        <v>-115812.97140000056</v>
      </c>
      <c r="AB883" s="44"/>
      <c r="AC883" s="40" t="e">
        <f t="shared" si="329"/>
        <v>#DIV/0!</v>
      </c>
      <c r="AD883" s="40" t="e">
        <f t="shared" si="330"/>
        <v>#DIV/0!</v>
      </c>
    </row>
    <row r="884" spans="1:30" x14ac:dyDescent="0.25">
      <c r="A884" s="403"/>
      <c r="B884" s="287"/>
      <c r="C884" s="22"/>
      <c r="D884" s="147"/>
      <c r="E884" s="22"/>
      <c r="F884" s="147">
        <f t="shared" si="310"/>
        <v>12400</v>
      </c>
      <c r="G884" s="288">
        <f t="shared" si="311"/>
        <v>9.3401589838710137</v>
      </c>
      <c r="H884" s="15">
        <f t="shared" si="312"/>
        <v>115817.97140000056</v>
      </c>
      <c r="I884" s="22">
        <f t="shared" si="313"/>
        <v>-115817.97140000056</v>
      </c>
      <c r="J884" s="289">
        <f t="shared" si="314"/>
        <v>-1</v>
      </c>
      <c r="K884" s="22">
        <f t="shared" si="315"/>
        <v>0</v>
      </c>
      <c r="L884" s="22">
        <f t="shared" si="316"/>
        <v>-5</v>
      </c>
      <c r="M884" s="22">
        <f t="shared" si="317"/>
        <v>5</v>
      </c>
      <c r="N884" s="22">
        <f t="shared" si="318"/>
        <v>0</v>
      </c>
      <c r="O884" s="22"/>
      <c r="P884" s="288">
        <f t="shared" si="319"/>
        <v>-9.3401589838710137</v>
      </c>
      <c r="Q884" s="22">
        <f t="shared" si="320"/>
        <v>-5</v>
      </c>
      <c r="R884" s="290"/>
      <c r="S884" s="290">
        <f t="shared" si="321"/>
        <v>-10554.832000000073</v>
      </c>
      <c r="T884" s="290" t="e">
        <f t="shared" si="322"/>
        <v>#DIV/0!</v>
      </c>
      <c r="U884" s="290" t="e">
        <f t="shared" si="323"/>
        <v>#DIV/0!</v>
      </c>
      <c r="V884" s="22">
        <f t="shared" si="324"/>
        <v>105263.13940000049</v>
      </c>
      <c r="W884" s="288" t="e">
        <f t="shared" si="325"/>
        <v>#DIV/0!</v>
      </c>
      <c r="X884" s="32" t="e">
        <f t="shared" si="326"/>
        <v>#DIV/0!</v>
      </c>
      <c r="Y884" s="32" t="e">
        <f t="shared" si="327"/>
        <v>#DIV/0!</v>
      </c>
      <c r="Z884" s="38" t="e">
        <f t="shared" si="328"/>
        <v>#DIV/0!</v>
      </c>
      <c r="AA884" s="31">
        <f>SUM(L$2:L884)-SUM(AB$2:AB884)</f>
        <v>-115817.97140000056</v>
      </c>
      <c r="AB884" s="44"/>
      <c r="AC884" s="40" t="e">
        <f t="shared" si="329"/>
        <v>#DIV/0!</v>
      </c>
      <c r="AD884" s="40" t="e">
        <f t="shared" si="330"/>
        <v>#DIV/0!</v>
      </c>
    </row>
    <row r="885" spans="1:30" x14ac:dyDescent="0.25">
      <c r="A885" s="403"/>
      <c r="B885" s="287"/>
      <c r="C885" s="22"/>
      <c r="D885" s="147"/>
      <c r="E885" s="22"/>
      <c r="F885" s="147">
        <f t="shared" si="310"/>
        <v>12400</v>
      </c>
      <c r="G885" s="288">
        <f t="shared" si="311"/>
        <v>9.340562209677465</v>
      </c>
      <c r="H885" s="15">
        <f t="shared" si="312"/>
        <v>115822.97140000056</v>
      </c>
      <c r="I885" s="22">
        <f t="shared" si="313"/>
        <v>-115822.97140000056</v>
      </c>
      <c r="J885" s="289">
        <f t="shared" si="314"/>
        <v>-1</v>
      </c>
      <c r="K885" s="22">
        <f t="shared" si="315"/>
        <v>0</v>
      </c>
      <c r="L885" s="22">
        <f t="shared" si="316"/>
        <v>-5</v>
      </c>
      <c r="M885" s="22">
        <f t="shared" si="317"/>
        <v>5</v>
      </c>
      <c r="N885" s="22">
        <f t="shared" si="318"/>
        <v>0</v>
      </c>
      <c r="O885" s="22"/>
      <c r="P885" s="288">
        <f t="shared" si="319"/>
        <v>-9.340562209677465</v>
      </c>
      <c r="Q885" s="22">
        <f t="shared" si="320"/>
        <v>-5</v>
      </c>
      <c r="R885" s="290"/>
      <c r="S885" s="290">
        <f t="shared" si="321"/>
        <v>-10559.832000000073</v>
      </c>
      <c r="T885" s="290" t="e">
        <f t="shared" si="322"/>
        <v>#DIV/0!</v>
      </c>
      <c r="U885" s="290" t="e">
        <f t="shared" si="323"/>
        <v>#DIV/0!</v>
      </c>
      <c r="V885" s="22">
        <f t="shared" si="324"/>
        <v>105263.13940000049</v>
      </c>
      <c r="W885" s="288" t="e">
        <f t="shared" si="325"/>
        <v>#DIV/0!</v>
      </c>
      <c r="X885" s="32" t="e">
        <f t="shared" si="326"/>
        <v>#DIV/0!</v>
      </c>
      <c r="Y885" s="32" t="e">
        <f t="shared" si="327"/>
        <v>#DIV/0!</v>
      </c>
      <c r="Z885" s="38" t="e">
        <f t="shared" si="328"/>
        <v>#DIV/0!</v>
      </c>
      <c r="AA885" s="31">
        <f>SUM(L$2:L885)-SUM(AB$2:AB885)</f>
        <v>-115822.97140000056</v>
      </c>
      <c r="AB885" s="44"/>
      <c r="AC885" s="40" t="e">
        <f t="shared" si="329"/>
        <v>#DIV/0!</v>
      </c>
      <c r="AD885" s="40" t="e">
        <f t="shared" si="330"/>
        <v>#DIV/0!</v>
      </c>
    </row>
    <row r="886" spans="1:30" x14ac:dyDescent="0.25">
      <c r="A886" s="403"/>
      <c r="B886" s="287"/>
      <c r="C886" s="22"/>
      <c r="D886" s="147"/>
      <c r="E886" s="22"/>
      <c r="F886" s="147">
        <f t="shared" si="310"/>
        <v>12400</v>
      </c>
      <c r="G886" s="288">
        <f t="shared" si="311"/>
        <v>9.3409654354839162</v>
      </c>
      <c r="H886" s="15">
        <f t="shared" si="312"/>
        <v>115827.97140000056</v>
      </c>
      <c r="I886" s="22">
        <f t="shared" si="313"/>
        <v>-115827.97140000056</v>
      </c>
      <c r="J886" s="289">
        <f t="shared" si="314"/>
        <v>-1</v>
      </c>
      <c r="K886" s="22">
        <f t="shared" si="315"/>
        <v>0</v>
      </c>
      <c r="L886" s="22">
        <f t="shared" si="316"/>
        <v>-5</v>
      </c>
      <c r="M886" s="22">
        <f t="shared" si="317"/>
        <v>5</v>
      </c>
      <c r="N886" s="22">
        <f t="shared" si="318"/>
        <v>0</v>
      </c>
      <c r="O886" s="22"/>
      <c r="P886" s="288">
        <f t="shared" si="319"/>
        <v>-9.3409654354839162</v>
      </c>
      <c r="Q886" s="22">
        <f t="shared" si="320"/>
        <v>-5</v>
      </c>
      <c r="R886" s="290"/>
      <c r="S886" s="290">
        <f t="shared" si="321"/>
        <v>-10564.832000000073</v>
      </c>
      <c r="T886" s="290" t="e">
        <f t="shared" si="322"/>
        <v>#DIV/0!</v>
      </c>
      <c r="U886" s="290" t="e">
        <f t="shared" si="323"/>
        <v>#DIV/0!</v>
      </c>
      <c r="V886" s="22">
        <f t="shared" si="324"/>
        <v>105263.13940000049</v>
      </c>
      <c r="W886" s="288" t="e">
        <f t="shared" si="325"/>
        <v>#DIV/0!</v>
      </c>
      <c r="X886" s="32" t="e">
        <f t="shared" si="326"/>
        <v>#DIV/0!</v>
      </c>
      <c r="Y886" s="32" t="e">
        <f t="shared" si="327"/>
        <v>#DIV/0!</v>
      </c>
      <c r="Z886" s="38" t="e">
        <f t="shared" si="328"/>
        <v>#DIV/0!</v>
      </c>
      <c r="AA886" s="31">
        <f>SUM(L$2:L886)-SUM(AB$2:AB886)</f>
        <v>-115827.97140000056</v>
      </c>
      <c r="AB886" s="44"/>
      <c r="AC886" s="40" t="e">
        <f t="shared" si="329"/>
        <v>#DIV/0!</v>
      </c>
      <c r="AD886" s="40" t="e">
        <f t="shared" si="330"/>
        <v>#DIV/0!</v>
      </c>
    </row>
    <row r="887" spans="1:30" x14ac:dyDescent="0.25">
      <c r="A887" s="403"/>
      <c r="B887" s="287"/>
      <c r="C887" s="22"/>
      <c r="D887" s="147"/>
      <c r="E887" s="22"/>
      <c r="F887" s="147">
        <f t="shared" si="310"/>
        <v>12400</v>
      </c>
      <c r="G887" s="288">
        <f t="shared" si="311"/>
        <v>9.3413686612903675</v>
      </c>
      <c r="H887" s="15">
        <f t="shared" si="312"/>
        <v>115832.97140000056</v>
      </c>
      <c r="I887" s="22">
        <f t="shared" si="313"/>
        <v>-115832.97140000056</v>
      </c>
      <c r="J887" s="289">
        <f t="shared" si="314"/>
        <v>-1</v>
      </c>
      <c r="K887" s="22">
        <f t="shared" si="315"/>
        <v>0</v>
      </c>
      <c r="L887" s="22">
        <f t="shared" si="316"/>
        <v>-5</v>
      </c>
      <c r="M887" s="22">
        <f t="shared" si="317"/>
        <v>5</v>
      </c>
      <c r="N887" s="22">
        <f t="shared" si="318"/>
        <v>0</v>
      </c>
      <c r="O887" s="22"/>
      <c r="P887" s="288">
        <f t="shared" si="319"/>
        <v>-9.3413686612903675</v>
      </c>
      <c r="Q887" s="22">
        <f t="shared" si="320"/>
        <v>-5</v>
      </c>
      <c r="R887" s="290"/>
      <c r="S887" s="290">
        <f t="shared" si="321"/>
        <v>-10569.832000000073</v>
      </c>
      <c r="T887" s="290" t="e">
        <f t="shared" si="322"/>
        <v>#DIV/0!</v>
      </c>
      <c r="U887" s="290" t="e">
        <f t="shared" si="323"/>
        <v>#DIV/0!</v>
      </c>
      <c r="V887" s="22">
        <f t="shared" si="324"/>
        <v>105263.13940000049</v>
      </c>
      <c r="W887" s="288" t="e">
        <f t="shared" si="325"/>
        <v>#DIV/0!</v>
      </c>
      <c r="X887" s="32" t="e">
        <f t="shared" si="326"/>
        <v>#DIV/0!</v>
      </c>
      <c r="Y887" s="32" t="e">
        <f t="shared" si="327"/>
        <v>#DIV/0!</v>
      </c>
      <c r="Z887" s="38" t="e">
        <f t="shared" si="328"/>
        <v>#DIV/0!</v>
      </c>
      <c r="AA887" s="31">
        <f>SUM(L$2:L887)-SUM(AB$2:AB887)</f>
        <v>-115832.97140000056</v>
      </c>
      <c r="AB887" s="44"/>
      <c r="AC887" s="40" t="e">
        <f t="shared" si="329"/>
        <v>#DIV/0!</v>
      </c>
      <c r="AD887" s="40" t="e">
        <f t="shared" si="330"/>
        <v>#DIV/0!</v>
      </c>
    </row>
    <row r="888" spans="1:30" x14ac:dyDescent="0.25">
      <c r="A888" s="403"/>
      <c r="B888" s="287"/>
      <c r="C888" s="22"/>
      <c r="D888" s="147"/>
      <c r="E888" s="22"/>
      <c r="F888" s="147">
        <f t="shared" si="310"/>
        <v>12400</v>
      </c>
      <c r="G888" s="288">
        <f t="shared" si="311"/>
        <v>9.3417718870968187</v>
      </c>
      <c r="H888" s="15">
        <f t="shared" si="312"/>
        <v>115837.97140000056</v>
      </c>
      <c r="I888" s="22">
        <f t="shared" si="313"/>
        <v>-115837.97140000056</v>
      </c>
      <c r="J888" s="289">
        <f t="shared" si="314"/>
        <v>-1</v>
      </c>
      <c r="K888" s="22">
        <f t="shared" si="315"/>
        <v>0</v>
      </c>
      <c r="L888" s="22">
        <f t="shared" si="316"/>
        <v>-5</v>
      </c>
      <c r="M888" s="22">
        <f t="shared" si="317"/>
        <v>5</v>
      </c>
      <c r="N888" s="22">
        <f t="shared" si="318"/>
        <v>0</v>
      </c>
      <c r="O888" s="22"/>
      <c r="P888" s="288">
        <f t="shared" si="319"/>
        <v>-9.3417718870968187</v>
      </c>
      <c r="Q888" s="22">
        <f t="shared" si="320"/>
        <v>-5</v>
      </c>
      <c r="R888" s="290"/>
      <c r="S888" s="290">
        <f t="shared" si="321"/>
        <v>-10574.832000000073</v>
      </c>
      <c r="T888" s="290" t="e">
        <f t="shared" si="322"/>
        <v>#DIV/0!</v>
      </c>
      <c r="U888" s="290" t="e">
        <f t="shared" si="323"/>
        <v>#DIV/0!</v>
      </c>
      <c r="V888" s="22">
        <f t="shared" si="324"/>
        <v>105263.13940000049</v>
      </c>
      <c r="W888" s="288" t="e">
        <f t="shared" si="325"/>
        <v>#DIV/0!</v>
      </c>
      <c r="X888" s="32" t="e">
        <f t="shared" si="326"/>
        <v>#DIV/0!</v>
      </c>
      <c r="Y888" s="32" t="e">
        <f t="shared" si="327"/>
        <v>#DIV/0!</v>
      </c>
      <c r="Z888" s="38" t="e">
        <f t="shared" si="328"/>
        <v>#DIV/0!</v>
      </c>
      <c r="AA888" s="31">
        <f>SUM(L$2:L888)-SUM(AB$2:AB888)</f>
        <v>-115837.97140000056</v>
      </c>
      <c r="AB888" s="44"/>
      <c r="AC888" s="40" t="e">
        <f t="shared" si="329"/>
        <v>#DIV/0!</v>
      </c>
      <c r="AD888" s="40" t="e">
        <f t="shared" si="330"/>
        <v>#DIV/0!</v>
      </c>
    </row>
    <row r="889" spans="1:30" x14ac:dyDescent="0.25">
      <c r="A889" s="403"/>
      <c r="B889" s="287"/>
      <c r="C889" s="22"/>
      <c r="D889" s="147"/>
      <c r="E889" s="22"/>
      <c r="F889" s="147">
        <f t="shared" si="310"/>
        <v>12400</v>
      </c>
      <c r="G889" s="288">
        <f t="shared" si="311"/>
        <v>9.3421751129032717</v>
      </c>
      <c r="H889" s="15">
        <f t="shared" si="312"/>
        <v>115842.97140000056</v>
      </c>
      <c r="I889" s="22">
        <f t="shared" si="313"/>
        <v>-115842.97140000056</v>
      </c>
      <c r="J889" s="289">
        <f t="shared" si="314"/>
        <v>-1</v>
      </c>
      <c r="K889" s="22">
        <f t="shared" si="315"/>
        <v>0</v>
      </c>
      <c r="L889" s="22">
        <f t="shared" si="316"/>
        <v>-5</v>
      </c>
      <c r="M889" s="22">
        <f t="shared" si="317"/>
        <v>5</v>
      </c>
      <c r="N889" s="22">
        <f t="shared" si="318"/>
        <v>0</v>
      </c>
      <c r="O889" s="22"/>
      <c r="P889" s="288">
        <f t="shared" si="319"/>
        <v>-9.3421751129032717</v>
      </c>
      <c r="Q889" s="22">
        <f t="shared" si="320"/>
        <v>-5</v>
      </c>
      <c r="R889" s="290"/>
      <c r="S889" s="290">
        <f t="shared" si="321"/>
        <v>-10579.832000000073</v>
      </c>
      <c r="T889" s="290" t="e">
        <f t="shared" si="322"/>
        <v>#DIV/0!</v>
      </c>
      <c r="U889" s="290" t="e">
        <f t="shared" si="323"/>
        <v>#DIV/0!</v>
      </c>
      <c r="V889" s="22">
        <f t="shared" si="324"/>
        <v>105263.13940000049</v>
      </c>
      <c r="W889" s="288" t="e">
        <f t="shared" si="325"/>
        <v>#DIV/0!</v>
      </c>
      <c r="X889" s="32" t="e">
        <f t="shared" si="326"/>
        <v>#DIV/0!</v>
      </c>
      <c r="Y889" s="32" t="e">
        <f t="shared" si="327"/>
        <v>#DIV/0!</v>
      </c>
      <c r="Z889" s="38" t="e">
        <f t="shared" si="328"/>
        <v>#DIV/0!</v>
      </c>
      <c r="AA889" s="31">
        <f>SUM(L$2:L889)-SUM(AB$2:AB889)</f>
        <v>-115842.97140000056</v>
      </c>
      <c r="AB889" s="44"/>
      <c r="AC889" s="40" t="e">
        <f t="shared" si="329"/>
        <v>#DIV/0!</v>
      </c>
      <c r="AD889" s="40" t="e">
        <f t="shared" si="330"/>
        <v>#DIV/0!</v>
      </c>
    </row>
    <row r="890" spans="1:30" x14ac:dyDescent="0.25">
      <c r="A890" s="403"/>
      <c r="B890" s="287"/>
      <c r="C890" s="22"/>
      <c r="D890" s="147"/>
      <c r="E890" s="22"/>
      <c r="F890" s="147">
        <f t="shared" si="310"/>
        <v>12400</v>
      </c>
      <c r="G890" s="288">
        <f t="shared" si="311"/>
        <v>9.342578338709723</v>
      </c>
      <c r="H890" s="15">
        <f t="shared" si="312"/>
        <v>115847.97140000056</v>
      </c>
      <c r="I890" s="22">
        <f t="shared" si="313"/>
        <v>-115847.97140000056</v>
      </c>
      <c r="J890" s="289">
        <f t="shared" si="314"/>
        <v>-1</v>
      </c>
      <c r="K890" s="22">
        <f t="shared" si="315"/>
        <v>0</v>
      </c>
      <c r="L890" s="22">
        <f t="shared" si="316"/>
        <v>-5</v>
      </c>
      <c r="M890" s="22">
        <f t="shared" si="317"/>
        <v>5</v>
      </c>
      <c r="N890" s="22">
        <f t="shared" si="318"/>
        <v>0</v>
      </c>
      <c r="O890" s="22"/>
      <c r="P890" s="288">
        <f t="shared" si="319"/>
        <v>-9.342578338709723</v>
      </c>
      <c r="Q890" s="22">
        <f t="shared" si="320"/>
        <v>-5</v>
      </c>
      <c r="R890" s="290"/>
      <c r="S890" s="290">
        <f t="shared" si="321"/>
        <v>-10584.832000000073</v>
      </c>
      <c r="T890" s="290" t="e">
        <f t="shared" si="322"/>
        <v>#DIV/0!</v>
      </c>
      <c r="U890" s="290" t="e">
        <f t="shared" si="323"/>
        <v>#DIV/0!</v>
      </c>
      <c r="V890" s="22">
        <f t="shared" si="324"/>
        <v>105263.13940000049</v>
      </c>
      <c r="W890" s="288" t="e">
        <f t="shared" si="325"/>
        <v>#DIV/0!</v>
      </c>
      <c r="X890" s="32" t="e">
        <f t="shared" si="326"/>
        <v>#DIV/0!</v>
      </c>
      <c r="Y890" s="32" t="e">
        <f t="shared" si="327"/>
        <v>#DIV/0!</v>
      </c>
      <c r="Z890" s="38" t="e">
        <f t="shared" si="328"/>
        <v>#DIV/0!</v>
      </c>
      <c r="AA890" s="31">
        <f>SUM(L$2:L890)-SUM(AB$2:AB890)</f>
        <v>-115847.97140000056</v>
      </c>
      <c r="AB890" s="44"/>
      <c r="AC890" s="40" t="e">
        <f t="shared" si="329"/>
        <v>#DIV/0!</v>
      </c>
      <c r="AD890" s="40" t="e">
        <f t="shared" si="330"/>
        <v>#DIV/0!</v>
      </c>
    </row>
    <row r="891" spans="1:30" x14ac:dyDescent="0.25">
      <c r="A891" s="403"/>
      <c r="B891" s="287"/>
      <c r="C891" s="22"/>
      <c r="D891" s="147"/>
      <c r="E891" s="22"/>
      <c r="F891" s="147">
        <f t="shared" si="310"/>
        <v>12400</v>
      </c>
      <c r="G891" s="288">
        <f t="shared" si="311"/>
        <v>9.3429815645161742</v>
      </c>
      <c r="H891" s="15">
        <f t="shared" si="312"/>
        <v>115852.97140000056</v>
      </c>
      <c r="I891" s="22">
        <f t="shared" si="313"/>
        <v>-115852.97140000056</v>
      </c>
      <c r="J891" s="289">
        <f t="shared" si="314"/>
        <v>-1</v>
      </c>
      <c r="K891" s="22">
        <f t="shared" si="315"/>
        <v>0</v>
      </c>
      <c r="L891" s="22">
        <f t="shared" si="316"/>
        <v>-5</v>
      </c>
      <c r="M891" s="22">
        <f t="shared" si="317"/>
        <v>5</v>
      </c>
      <c r="N891" s="22">
        <f t="shared" si="318"/>
        <v>0</v>
      </c>
      <c r="O891" s="22"/>
      <c r="P891" s="288">
        <f t="shared" si="319"/>
        <v>-9.3429815645161742</v>
      </c>
      <c r="Q891" s="22">
        <f t="shared" si="320"/>
        <v>-5</v>
      </c>
      <c r="R891" s="290"/>
      <c r="S891" s="290">
        <f t="shared" si="321"/>
        <v>-10589.832000000073</v>
      </c>
      <c r="T891" s="290" t="e">
        <f t="shared" si="322"/>
        <v>#DIV/0!</v>
      </c>
      <c r="U891" s="290" t="e">
        <f t="shared" si="323"/>
        <v>#DIV/0!</v>
      </c>
      <c r="V891" s="22">
        <f t="shared" si="324"/>
        <v>105263.13940000049</v>
      </c>
      <c r="W891" s="288" t="e">
        <f t="shared" si="325"/>
        <v>#DIV/0!</v>
      </c>
      <c r="X891" s="32" t="e">
        <f t="shared" si="326"/>
        <v>#DIV/0!</v>
      </c>
      <c r="Y891" s="32" t="e">
        <f t="shared" si="327"/>
        <v>#DIV/0!</v>
      </c>
      <c r="Z891" s="38" t="e">
        <f t="shared" si="328"/>
        <v>#DIV/0!</v>
      </c>
      <c r="AA891" s="31">
        <f>SUM(L$2:L891)-SUM(AB$2:AB891)</f>
        <v>-115852.97140000056</v>
      </c>
      <c r="AB891" s="44"/>
      <c r="AC891" s="40" t="e">
        <f t="shared" si="329"/>
        <v>#DIV/0!</v>
      </c>
      <c r="AD891" s="40" t="e">
        <f t="shared" si="330"/>
        <v>#DIV/0!</v>
      </c>
    </row>
    <row r="892" spans="1:30" x14ac:dyDescent="0.25">
      <c r="A892" s="403"/>
      <c r="B892" s="287"/>
      <c r="C892" s="22"/>
      <c r="D892" s="147"/>
      <c r="E892" s="22"/>
      <c r="F892" s="147">
        <f t="shared" si="310"/>
        <v>12400</v>
      </c>
      <c r="G892" s="288">
        <f t="shared" si="311"/>
        <v>9.3433847903226255</v>
      </c>
      <c r="H892" s="15">
        <f t="shared" si="312"/>
        <v>115857.97140000056</v>
      </c>
      <c r="I892" s="22">
        <f t="shared" si="313"/>
        <v>-115857.97140000056</v>
      </c>
      <c r="J892" s="289">
        <f t="shared" si="314"/>
        <v>-1</v>
      </c>
      <c r="K892" s="22">
        <f t="shared" si="315"/>
        <v>0</v>
      </c>
      <c r="L892" s="22">
        <f t="shared" si="316"/>
        <v>-5</v>
      </c>
      <c r="M892" s="22">
        <f t="shared" si="317"/>
        <v>5</v>
      </c>
      <c r="N892" s="22">
        <f t="shared" si="318"/>
        <v>0</v>
      </c>
      <c r="O892" s="22"/>
      <c r="P892" s="288">
        <f t="shared" si="319"/>
        <v>-9.3433847903226255</v>
      </c>
      <c r="Q892" s="22">
        <f t="shared" si="320"/>
        <v>-5</v>
      </c>
      <c r="R892" s="290"/>
      <c r="S892" s="290">
        <f t="shared" si="321"/>
        <v>-10594.832000000073</v>
      </c>
      <c r="T892" s="290" t="e">
        <f t="shared" si="322"/>
        <v>#DIV/0!</v>
      </c>
      <c r="U892" s="290" t="e">
        <f t="shared" si="323"/>
        <v>#DIV/0!</v>
      </c>
      <c r="V892" s="22">
        <f t="shared" si="324"/>
        <v>105263.13940000049</v>
      </c>
      <c r="W892" s="288" t="e">
        <f t="shared" si="325"/>
        <v>#DIV/0!</v>
      </c>
      <c r="X892" s="32" t="e">
        <f t="shared" si="326"/>
        <v>#DIV/0!</v>
      </c>
      <c r="Y892" s="32" t="e">
        <f t="shared" si="327"/>
        <v>#DIV/0!</v>
      </c>
      <c r="Z892" s="38" t="e">
        <f t="shared" si="328"/>
        <v>#DIV/0!</v>
      </c>
      <c r="AA892" s="31">
        <f>SUM(L$2:L892)-SUM(AB$2:AB892)</f>
        <v>-115857.97140000056</v>
      </c>
      <c r="AB892" s="44"/>
      <c r="AC892" s="40" t="e">
        <f t="shared" si="329"/>
        <v>#DIV/0!</v>
      </c>
      <c r="AD892" s="40" t="e">
        <f t="shared" si="330"/>
        <v>#DIV/0!</v>
      </c>
    </row>
    <row r="893" spans="1:30" x14ac:dyDescent="0.25">
      <c r="A893" s="403"/>
      <c r="B893" s="287"/>
      <c r="C893" s="22"/>
      <c r="D893" s="147"/>
      <c r="E893" s="22"/>
      <c r="F893" s="147">
        <f t="shared" si="310"/>
        <v>12400</v>
      </c>
      <c r="G893" s="288">
        <f t="shared" si="311"/>
        <v>9.3437880161290785</v>
      </c>
      <c r="H893" s="15">
        <f t="shared" si="312"/>
        <v>115862.97140000056</v>
      </c>
      <c r="I893" s="22">
        <f t="shared" si="313"/>
        <v>-115862.97140000056</v>
      </c>
      <c r="J893" s="289">
        <f t="shared" si="314"/>
        <v>-1</v>
      </c>
      <c r="K893" s="22">
        <f t="shared" si="315"/>
        <v>0</v>
      </c>
      <c r="L893" s="22">
        <f t="shared" si="316"/>
        <v>-5</v>
      </c>
      <c r="M893" s="22">
        <f t="shared" si="317"/>
        <v>5</v>
      </c>
      <c r="N893" s="22">
        <f t="shared" si="318"/>
        <v>0</v>
      </c>
      <c r="O893" s="22"/>
      <c r="P893" s="288">
        <f t="shared" si="319"/>
        <v>-9.3437880161290785</v>
      </c>
      <c r="Q893" s="22">
        <f t="shared" si="320"/>
        <v>-5</v>
      </c>
      <c r="R893" s="290"/>
      <c r="S893" s="290">
        <f t="shared" si="321"/>
        <v>-10599.832000000073</v>
      </c>
      <c r="T893" s="290" t="e">
        <f t="shared" si="322"/>
        <v>#DIV/0!</v>
      </c>
      <c r="U893" s="290" t="e">
        <f t="shared" si="323"/>
        <v>#DIV/0!</v>
      </c>
      <c r="V893" s="22">
        <f t="shared" si="324"/>
        <v>105263.13940000049</v>
      </c>
      <c r="W893" s="288" t="e">
        <f t="shared" si="325"/>
        <v>#DIV/0!</v>
      </c>
      <c r="X893" s="32" t="e">
        <f t="shared" si="326"/>
        <v>#DIV/0!</v>
      </c>
      <c r="Y893" s="32" t="e">
        <f t="shared" si="327"/>
        <v>#DIV/0!</v>
      </c>
      <c r="Z893" s="38" t="e">
        <f t="shared" si="328"/>
        <v>#DIV/0!</v>
      </c>
      <c r="AA893" s="31">
        <f>SUM(L$2:L893)-SUM(AB$2:AB893)</f>
        <v>-115862.97140000056</v>
      </c>
      <c r="AB893" s="44"/>
      <c r="AC893" s="40" t="e">
        <f t="shared" si="329"/>
        <v>#DIV/0!</v>
      </c>
      <c r="AD893" s="40" t="e">
        <f t="shared" si="330"/>
        <v>#DIV/0!</v>
      </c>
    </row>
    <row r="894" spans="1:30" x14ac:dyDescent="0.25">
      <c r="A894" s="403"/>
      <c r="B894" s="287"/>
      <c r="C894" s="22"/>
      <c r="D894" s="147"/>
      <c r="E894" s="22"/>
      <c r="F894" s="147">
        <f t="shared" si="310"/>
        <v>12400</v>
      </c>
      <c r="G894" s="288">
        <f t="shared" si="311"/>
        <v>9.3441912419355297</v>
      </c>
      <c r="H894" s="15">
        <f t="shared" si="312"/>
        <v>115867.97140000056</v>
      </c>
      <c r="I894" s="22">
        <f t="shared" si="313"/>
        <v>-115867.97140000056</v>
      </c>
      <c r="J894" s="289">
        <f t="shared" si="314"/>
        <v>-1</v>
      </c>
      <c r="K894" s="22">
        <f t="shared" si="315"/>
        <v>0</v>
      </c>
      <c r="L894" s="22">
        <f t="shared" si="316"/>
        <v>-5</v>
      </c>
      <c r="M894" s="22">
        <f t="shared" si="317"/>
        <v>5</v>
      </c>
      <c r="N894" s="22">
        <f t="shared" si="318"/>
        <v>0</v>
      </c>
      <c r="O894" s="22"/>
      <c r="P894" s="288">
        <f t="shared" si="319"/>
        <v>-9.3441912419355297</v>
      </c>
      <c r="Q894" s="22">
        <f t="shared" si="320"/>
        <v>-5</v>
      </c>
      <c r="R894" s="290"/>
      <c r="S894" s="290">
        <f t="shared" si="321"/>
        <v>-10604.832000000073</v>
      </c>
      <c r="T894" s="290" t="e">
        <f t="shared" si="322"/>
        <v>#DIV/0!</v>
      </c>
      <c r="U894" s="290" t="e">
        <f t="shared" si="323"/>
        <v>#DIV/0!</v>
      </c>
      <c r="V894" s="22">
        <f t="shared" si="324"/>
        <v>105263.13940000049</v>
      </c>
      <c r="W894" s="288" t="e">
        <f t="shared" si="325"/>
        <v>#DIV/0!</v>
      </c>
      <c r="X894" s="32" t="e">
        <f t="shared" si="326"/>
        <v>#DIV/0!</v>
      </c>
      <c r="Y894" s="32" t="e">
        <f t="shared" si="327"/>
        <v>#DIV/0!</v>
      </c>
      <c r="Z894" s="38" t="e">
        <f t="shared" si="328"/>
        <v>#DIV/0!</v>
      </c>
      <c r="AA894" s="31">
        <f>SUM(L$2:L894)-SUM(AB$2:AB894)</f>
        <v>-115867.97140000056</v>
      </c>
      <c r="AB894" s="44"/>
      <c r="AC894" s="40" t="e">
        <f t="shared" si="329"/>
        <v>#DIV/0!</v>
      </c>
      <c r="AD894" s="40" t="e">
        <f t="shared" si="330"/>
        <v>#DIV/0!</v>
      </c>
    </row>
    <row r="895" spans="1:30" x14ac:dyDescent="0.25">
      <c r="A895" s="403"/>
      <c r="B895" s="287"/>
      <c r="C895" s="22"/>
      <c r="D895" s="147"/>
      <c r="E895" s="22"/>
      <c r="F895" s="147">
        <f t="shared" si="310"/>
        <v>12400</v>
      </c>
      <c r="G895" s="288">
        <f t="shared" si="311"/>
        <v>9.344594467741981</v>
      </c>
      <c r="H895" s="15">
        <f t="shared" si="312"/>
        <v>115872.97140000056</v>
      </c>
      <c r="I895" s="22">
        <f t="shared" si="313"/>
        <v>-115872.97140000056</v>
      </c>
      <c r="J895" s="289">
        <f t="shared" si="314"/>
        <v>-1</v>
      </c>
      <c r="K895" s="22">
        <f t="shared" si="315"/>
        <v>0</v>
      </c>
      <c r="L895" s="22">
        <f t="shared" si="316"/>
        <v>-5</v>
      </c>
      <c r="M895" s="22">
        <f t="shared" si="317"/>
        <v>5</v>
      </c>
      <c r="N895" s="22">
        <f t="shared" si="318"/>
        <v>0</v>
      </c>
      <c r="O895" s="22"/>
      <c r="P895" s="288">
        <f t="shared" si="319"/>
        <v>-9.344594467741981</v>
      </c>
      <c r="Q895" s="22">
        <f t="shared" si="320"/>
        <v>-5</v>
      </c>
      <c r="R895" s="290"/>
      <c r="S895" s="290">
        <f t="shared" si="321"/>
        <v>-10609.832000000073</v>
      </c>
      <c r="T895" s="290" t="e">
        <f t="shared" si="322"/>
        <v>#DIV/0!</v>
      </c>
      <c r="U895" s="290" t="e">
        <f t="shared" si="323"/>
        <v>#DIV/0!</v>
      </c>
      <c r="V895" s="22">
        <f t="shared" si="324"/>
        <v>105263.13940000049</v>
      </c>
      <c r="W895" s="288" t="e">
        <f t="shared" si="325"/>
        <v>#DIV/0!</v>
      </c>
      <c r="X895" s="32" t="e">
        <f t="shared" si="326"/>
        <v>#DIV/0!</v>
      </c>
      <c r="Y895" s="32" t="e">
        <f t="shared" si="327"/>
        <v>#DIV/0!</v>
      </c>
      <c r="Z895" s="38" t="e">
        <f t="shared" si="328"/>
        <v>#DIV/0!</v>
      </c>
      <c r="AA895" s="31">
        <f>SUM(L$2:L895)-SUM(AB$2:AB895)</f>
        <v>-115872.97140000056</v>
      </c>
      <c r="AB895" s="44"/>
      <c r="AC895" s="40" t="e">
        <f t="shared" si="329"/>
        <v>#DIV/0!</v>
      </c>
      <c r="AD895" s="40" t="e">
        <f t="shared" si="330"/>
        <v>#DIV/0!</v>
      </c>
    </row>
    <row r="896" spans="1:30" x14ac:dyDescent="0.25">
      <c r="A896" s="403"/>
      <c r="B896" s="287"/>
      <c r="C896" s="22"/>
      <c r="D896" s="147"/>
      <c r="E896" s="22"/>
      <c r="F896" s="147">
        <f t="shared" si="310"/>
        <v>12400</v>
      </c>
      <c r="G896" s="288">
        <f t="shared" si="311"/>
        <v>9.3449976935484322</v>
      </c>
      <c r="H896" s="15">
        <f t="shared" si="312"/>
        <v>115877.97140000056</v>
      </c>
      <c r="I896" s="22">
        <f t="shared" si="313"/>
        <v>-115877.97140000056</v>
      </c>
      <c r="J896" s="289">
        <f t="shared" si="314"/>
        <v>-1</v>
      </c>
      <c r="K896" s="22">
        <f t="shared" si="315"/>
        <v>0</v>
      </c>
      <c r="L896" s="22">
        <f t="shared" si="316"/>
        <v>-5</v>
      </c>
      <c r="M896" s="22">
        <f t="shared" si="317"/>
        <v>5</v>
      </c>
      <c r="N896" s="22">
        <f t="shared" si="318"/>
        <v>0</v>
      </c>
      <c r="O896" s="22"/>
      <c r="P896" s="288">
        <f t="shared" si="319"/>
        <v>-9.3449976935484322</v>
      </c>
      <c r="Q896" s="22">
        <f t="shared" si="320"/>
        <v>-5</v>
      </c>
      <c r="R896" s="290"/>
      <c r="S896" s="290">
        <f t="shared" si="321"/>
        <v>-10614.832000000073</v>
      </c>
      <c r="T896" s="290" t="e">
        <f t="shared" si="322"/>
        <v>#DIV/0!</v>
      </c>
      <c r="U896" s="290" t="e">
        <f t="shared" si="323"/>
        <v>#DIV/0!</v>
      </c>
      <c r="V896" s="22">
        <f t="shared" si="324"/>
        <v>105263.13940000049</v>
      </c>
      <c r="W896" s="288" t="e">
        <f t="shared" si="325"/>
        <v>#DIV/0!</v>
      </c>
      <c r="X896" s="32" t="e">
        <f t="shared" si="326"/>
        <v>#DIV/0!</v>
      </c>
      <c r="Y896" s="32" t="e">
        <f t="shared" si="327"/>
        <v>#DIV/0!</v>
      </c>
      <c r="Z896" s="38" t="e">
        <f t="shared" si="328"/>
        <v>#DIV/0!</v>
      </c>
      <c r="AA896" s="31">
        <f>SUM(L$2:L896)-SUM(AB$2:AB896)</f>
        <v>-115877.97140000056</v>
      </c>
      <c r="AB896" s="44"/>
      <c r="AC896" s="40" t="e">
        <f t="shared" si="329"/>
        <v>#DIV/0!</v>
      </c>
      <c r="AD896" s="40" t="e">
        <f t="shared" si="330"/>
        <v>#DIV/0!</v>
      </c>
    </row>
    <row r="897" spans="1:30" x14ac:dyDescent="0.25">
      <c r="A897" s="403"/>
      <c r="B897" s="287"/>
      <c r="C897" s="22"/>
      <c r="D897" s="147"/>
      <c r="E897" s="22"/>
      <c r="F897" s="147">
        <f t="shared" si="310"/>
        <v>12400</v>
      </c>
      <c r="G897" s="288">
        <f t="shared" si="311"/>
        <v>9.3454009193548835</v>
      </c>
      <c r="H897" s="15">
        <f t="shared" si="312"/>
        <v>115882.97140000056</v>
      </c>
      <c r="I897" s="22">
        <f t="shared" si="313"/>
        <v>-115882.97140000056</v>
      </c>
      <c r="J897" s="289">
        <f t="shared" si="314"/>
        <v>-1</v>
      </c>
      <c r="K897" s="22">
        <f t="shared" si="315"/>
        <v>0</v>
      </c>
      <c r="L897" s="22">
        <f t="shared" si="316"/>
        <v>-5</v>
      </c>
      <c r="M897" s="22">
        <f t="shared" si="317"/>
        <v>5</v>
      </c>
      <c r="N897" s="22">
        <f t="shared" si="318"/>
        <v>0</v>
      </c>
      <c r="O897" s="22"/>
      <c r="P897" s="288">
        <f t="shared" si="319"/>
        <v>-9.3454009193548835</v>
      </c>
      <c r="Q897" s="22">
        <f t="shared" si="320"/>
        <v>-5</v>
      </c>
      <c r="R897" s="290"/>
      <c r="S897" s="290">
        <f t="shared" si="321"/>
        <v>-10619.832000000073</v>
      </c>
      <c r="T897" s="290" t="e">
        <f t="shared" si="322"/>
        <v>#DIV/0!</v>
      </c>
      <c r="U897" s="290" t="e">
        <f t="shared" si="323"/>
        <v>#DIV/0!</v>
      </c>
      <c r="V897" s="22">
        <f t="shared" si="324"/>
        <v>105263.13940000049</v>
      </c>
      <c r="W897" s="288" t="e">
        <f t="shared" si="325"/>
        <v>#DIV/0!</v>
      </c>
      <c r="X897" s="32" t="e">
        <f t="shared" si="326"/>
        <v>#DIV/0!</v>
      </c>
      <c r="Y897" s="32" t="e">
        <f t="shared" si="327"/>
        <v>#DIV/0!</v>
      </c>
      <c r="Z897" s="38" t="e">
        <f t="shared" si="328"/>
        <v>#DIV/0!</v>
      </c>
      <c r="AA897" s="31">
        <f>SUM(L$2:L897)-SUM(AB$2:AB897)</f>
        <v>-115882.97140000056</v>
      </c>
      <c r="AB897" s="44"/>
      <c r="AC897" s="40" t="e">
        <f t="shared" si="329"/>
        <v>#DIV/0!</v>
      </c>
      <c r="AD897" s="40" t="e">
        <f t="shared" si="330"/>
        <v>#DIV/0!</v>
      </c>
    </row>
    <row r="898" spans="1:30" x14ac:dyDescent="0.25">
      <c r="A898" s="403"/>
      <c r="B898" s="287"/>
      <c r="C898" s="22"/>
      <c r="D898" s="147"/>
      <c r="E898" s="22"/>
      <c r="F898" s="147">
        <f t="shared" si="310"/>
        <v>12400</v>
      </c>
      <c r="G898" s="288">
        <f t="shared" si="311"/>
        <v>9.3458041451613365</v>
      </c>
      <c r="H898" s="15">
        <f t="shared" si="312"/>
        <v>115887.97140000056</v>
      </c>
      <c r="I898" s="22">
        <f t="shared" si="313"/>
        <v>-115887.97140000056</v>
      </c>
      <c r="J898" s="289">
        <f t="shared" si="314"/>
        <v>-1</v>
      </c>
      <c r="K898" s="22">
        <f t="shared" si="315"/>
        <v>0</v>
      </c>
      <c r="L898" s="22">
        <f t="shared" si="316"/>
        <v>-5</v>
      </c>
      <c r="M898" s="22">
        <f t="shared" si="317"/>
        <v>5</v>
      </c>
      <c r="N898" s="22">
        <f t="shared" si="318"/>
        <v>0</v>
      </c>
      <c r="O898" s="22"/>
      <c r="P898" s="288">
        <f t="shared" si="319"/>
        <v>-9.3458041451613365</v>
      </c>
      <c r="Q898" s="22">
        <f t="shared" si="320"/>
        <v>-5</v>
      </c>
      <c r="R898" s="290"/>
      <c r="S898" s="290">
        <f t="shared" si="321"/>
        <v>-10624.832000000073</v>
      </c>
      <c r="T898" s="290" t="e">
        <f t="shared" si="322"/>
        <v>#DIV/0!</v>
      </c>
      <c r="U898" s="290" t="e">
        <f t="shared" si="323"/>
        <v>#DIV/0!</v>
      </c>
      <c r="V898" s="22">
        <f t="shared" si="324"/>
        <v>105263.13940000049</v>
      </c>
      <c r="W898" s="288" t="e">
        <f t="shared" si="325"/>
        <v>#DIV/0!</v>
      </c>
      <c r="X898" s="32" t="e">
        <f t="shared" si="326"/>
        <v>#DIV/0!</v>
      </c>
      <c r="Y898" s="32" t="e">
        <f t="shared" si="327"/>
        <v>#DIV/0!</v>
      </c>
      <c r="Z898" s="38" t="e">
        <f t="shared" si="328"/>
        <v>#DIV/0!</v>
      </c>
      <c r="AA898" s="31">
        <f>SUM(L$2:L898)-SUM(AB$2:AB898)</f>
        <v>-115887.97140000056</v>
      </c>
      <c r="AB898" s="44"/>
      <c r="AC898" s="40" t="e">
        <f t="shared" si="329"/>
        <v>#DIV/0!</v>
      </c>
      <c r="AD898" s="40" t="e">
        <f t="shared" si="330"/>
        <v>#DIV/0!</v>
      </c>
    </row>
    <row r="899" spans="1:30" x14ac:dyDescent="0.25">
      <c r="A899" s="403"/>
      <c r="B899" s="287"/>
      <c r="C899" s="22"/>
      <c r="D899" s="147"/>
      <c r="E899" s="22"/>
      <c r="F899" s="147">
        <f t="shared" si="310"/>
        <v>12400</v>
      </c>
      <c r="G899" s="288">
        <f t="shared" si="311"/>
        <v>9.3462073709677878</v>
      </c>
      <c r="H899" s="15">
        <f t="shared" si="312"/>
        <v>115892.97140000056</v>
      </c>
      <c r="I899" s="22">
        <f t="shared" si="313"/>
        <v>-115892.97140000056</v>
      </c>
      <c r="J899" s="289">
        <f t="shared" si="314"/>
        <v>-1</v>
      </c>
      <c r="K899" s="22">
        <f t="shared" si="315"/>
        <v>0</v>
      </c>
      <c r="L899" s="22">
        <f t="shared" si="316"/>
        <v>-5</v>
      </c>
      <c r="M899" s="22">
        <f t="shared" si="317"/>
        <v>5</v>
      </c>
      <c r="N899" s="22">
        <f t="shared" si="318"/>
        <v>0</v>
      </c>
      <c r="O899" s="22"/>
      <c r="P899" s="288">
        <f t="shared" si="319"/>
        <v>-9.3462073709677878</v>
      </c>
      <c r="Q899" s="22">
        <f t="shared" si="320"/>
        <v>-5</v>
      </c>
      <c r="R899" s="290"/>
      <c r="S899" s="290">
        <f t="shared" si="321"/>
        <v>-10629.832000000073</v>
      </c>
      <c r="T899" s="290" t="e">
        <f t="shared" si="322"/>
        <v>#DIV/0!</v>
      </c>
      <c r="U899" s="290" t="e">
        <f t="shared" si="323"/>
        <v>#DIV/0!</v>
      </c>
      <c r="V899" s="22">
        <f t="shared" si="324"/>
        <v>105263.13940000049</v>
      </c>
      <c r="W899" s="288" t="e">
        <f t="shared" si="325"/>
        <v>#DIV/0!</v>
      </c>
      <c r="X899" s="32" t="e">
        <f t="shared" si="326"/>
        <v>#DIV/0!</v>
      </c>
      <c r="Y899" s="32" t="e">
        <f t="shared" si="327"/>
        <v>#DIV/0!</v>
      </c>
      <c r="Z899" s="38" t="e">
        <f t="shared" si="328"/>
        <v>#DIV/0!</v>
      </c>
      <c r="AA899" s="31">
        <f>SUM(L$2:L899)-SUM(AB$2:AB899)</f>
        <v>-115892.97140000056</v>
      </c>
      <c r="AB899" s="44"/>
      <c r="AC899" s="40" t="e">
        <f t="shared" si="329"/>
        <v>#DIV/0!</v>
      </c>
      <c r="AD899" s="40" t="e">
        <f t="shared" si="330"/>
        <v>#DIV/0!</v>
      </c>
    </row>
    <row r="900" spans="1:30" x14ac:dyDescent="0.25">
      <c r="A900" s="403"/>
      <c r="B900" s="287"/>
      <c r="C900" s="22"/>
      <c r="D900" s="147"/>
      <c r="E900" s="22"/>
      <c r="F900" s="147">
        <f t="shared" si="310"/>
        <v>12400</v>
      </c>
      <c r="G900" s="288">
        <f t="shared" si="311"/>
        <v>9.346610596774239</v>
      </c>
      <c r="H900" s="15">
        <f t="shared" si="312"/>
        <v>115897.97140000056</v>
      </c>
      <c r="I900" s="22">
        <f t="shared" si="313"/>
        <v>-115897.97140000056</v>
      </c>
      <c r="J900" s="289">
        <f t="shared" si="314"/>
        <v>-1</v>
      </c>
      <c r="K900" s="22">
        <f t="shared" si="315"/>
        <v>0</v>
      </c>
      <c r="L900" s="22">
        <f t="shared" si="316"/>
        <v>-5</v>
      </c>
      <c r="M900" s="22">
        <f t="shared" si="317"/>
        <v>5</v>
      </c>
      <c r="N900" s="22">
        <f t="shared" si="318"/>
        <v>0</v>
      </c>
      <c r="O900" s="22"/>
      <c r="P900" s="288">
        <f t="shared" si="319"/>
        <v>-9.346610596774239</v>
      </c>
      <c r="Q900" s="22">
        <f t="shared" si="320"/>
        <v>-5</v>
      </c>
      <c r="R900" s="290"/>
      <c r="S900" s="290">
        <f t="shared" si="321"/>
        <v>-10634.832000000073</v>
      </c>
      <c r="T900" s="290" t="e">
        <f t="shared" si="322"/>
        <v>#DIV/0!</v>
      </c>
      <c r="U900" s="290" t="e">
        <f t="shared" si="323"/>
        <v>#DIV/0!</v>
      </c>
      <c r="V900" s="22">
        <f t="shared" si="324"/>
        <v>105263.13940000049</v>
      </c>
      <c r="W900" s="288" t="e">
        <f t="shared" si="325"/>
        <v>#DIV/0!</v>
      </c>
      <c r="X900" s="32" t="e">
        <f t="shared" si="326"/>
        <v>#DIV/0!</v>
      </c>
      <c r="Y900" s="32" t="e">
        <f t="shared" si="327"/>
        <v>#DIV/0!</v>
      </c>
      <c r="Z900" s="38" t="e">
        <f t="shared" si="328"/>
        <v>#DIV/0!</v>
      </c>
      <c r="AA900" s="31">
        <f>SUM(L$2:L900)-SUM(AB$2:AB900)</f>
        <v>-115897.97140000056</v>
      </c>
      <c r="AB900" s="44"/>
      <c r="AC900" s="40" t="e">
        <f t="shared" si="329"/>
        <v>#DIV/0!</v>
      </c>
      <c r="AD900" s="40" t="e">
        <f t="shared" si="330"/>
        <v>#DIV/0!</v>
      </c>
    </row>
    <row r="901" spans="1:30" x14ac:dyDescent="0.25">
      <c r="A901" s="403"/>
      <c r="B901" s="287"/>
      <c r="C901" s="22"/>
      <c r="D901" s="147"/>
      <c r="E901" s="22"/>
      <c r="F901" s="147">
        <f t="shared" si="310"/>
        <v>12400</v>
      </c>
      <c r="G901" s="288">
        <f t="shared" si="311"/>
        <v>9.3470138225806902</v>
      </c>
      <c r="H901" s="15">
        <f t="shared" si="312"/>
        <v>115902.97140000056</v>
      </c>
      <c r="I901" s="22">
        <f t="shared" si="313"/>
        <v>-115902.97140000056</v>
      </c>
      <c r="J901" s="289">
        <f t="shared" si="314"/>
        <v>-1</v>
      </c>
      <c r="K901" s="22">
        <f t="shared" si="315"/>
        <v>0</v>
      </c>
      <c r="L901" s="22">
        <f t="shared" si="316"/>
        <v>-5</v>
      </c>
      <c r="M901" s="22">
        <f t="shared" si="317"/>
        <v>5</v>
      </c>
      <c r="N901" s="22">
        <f t="shared" si="318"/>
        <v>0</v>
      </c>
      <c r="O901" s="22"/>
      <c r="P901" s="288">
        <f t="shared" si="319"/>
        <v>-9.3470138225806902</v>
      </c>
      <c r="Q901" s="22">
        <f t="shared" si="320"/>
        <v>-5</v>
      </c>
      <c r="R901" s="290"/>
      <c r="S901" s="290">
        <f t="shared" si="321"/>
        <v>-10639.832000000073</v>
      </c>
      <c r="T901" s="290" t="e">
        <f t="shared" si="322"/>
        <v>#DIV/0!</v>
      </c>
      <c r="U901" s="290" t="e">
        <f t="shared" si="323"/>
        <v>#DIV/0!</v>
      </c>
      <c r="V901" s="22">
        <f t="shared" si="324"/>
        <v>105263.13940000049</v>
      </c>
      <c r="W901" s="288" t="e">
        <f t="shared" si="325"/>
        <v>#DIV/0!</v>
      </c>
      <c r="X901" s="32" t="e">
        <f t="shared" si="326"/>
        <v>#DIV/0!</v>
      </c>
      <c r="Y901" s="32" t="e">
        <f t="shared" si="327"/>
        <v>#DIV/0!</v>
      </c>
      <c r="Z901" s="38" t="e">
        <f t="shared" si="328"/>
        <v>#DIV/0!</v>
      </c>
      <c r="AA901" s="31">
        <f>SUM(L$2:L901)-SUM(AB$2:AB901)</f>
        <v>-115902.97140000056</v>
      </c>
      <c r="AB901" s="44"/>
      <c r="AC901" s="40" t="e">
        <f t="shared" si="329"/>
        <v>#DIV/0!</v>
      </c>
      <c r="AD901" s="40" t="e">
        <f t="shared" si="330"/>
        <v>#DIV/0!</v>
      </c>
    </row>
    <row r="902" spans="1:30" x14ac:dyDescent="0.25">
      <c r="A902" s="403"/>
      <c r="B902" s="287"/>
      <c r="C902" s="22"/>
      <c r="D902" s="147"/>
      <c r="E902" s="22"/>
      <c r="F902" s="147">
        <f t="shared" si="310"/>
        <v>12400</v>
      </c>
      <c r="G902" s="288">
        <f t="shared" si="311"/>
        <v>9.3474170483871415</v>
      </c>
      <c r="H902" s="15">
        <f t="shared" si="312"/>
        <v>115907.97140000056</v>
      </c>
      <c r="I902" s="22">
        <f t="shared" si="313"/>
        <v>-115907.97140000056</v>
      </c>
      <c r="J902" s="289">
        <f t="shared" si="314"/>
        <v>-1</v>
      </c>
      <c r="K902" s="22">
        <f t="shared" si="315"/>
        <v>0</v>
      </c>
      <c r="L902" s="22">
        <f t="shared" si="316"/>
        <v>-5</v>
      </c>
      <c r="M902" s="22">
        <f t="shared" si="317"/>
        <v>5</v>
      </c>
      <c r="N902" s="22">
        <f t="shared" si="318"/>
        <v>0</v>
      </c>
      <c r="O902" s="22"/>
      <c r="P902" s="288">
        <f t="shared" si="319"/>
        <v>-9.3474170483871415</v>
      </c>
      <c r="Q902" s="22">
        <f t="shared" si="320"/>
        <v>-5</v>
      </c>
      <c r="R902" s="290"/>
      <c r="S902" s="290">
        <f t="shared" si="321"/>
        <v>-10644.832000000073</v>
      </c>
      <c r="T902" s="290" t="e">
        <f t="shared" si="322"/>
        <v>#DIV/0!</v>
      </c>
      <c r="U902" s="290" t="e">
        <f t="shared" si="323"/>
        <v>#DIV/0!</v>
      </c>
      <c r="V902" s="22">
        <f t="shared" si="324"/>
        <v>105263.13940000049</v>
      </c>
      <c r="W902" s="288" t="e">
        <f t="shared" si="325"/>
        <v>#DIV/0!</v>
      </c>
      <c r="X902" s="32" t="e">
        <f t="shared" si="326"/>
        <v>#DIV/0!</v>
      </c>
      <c r="Y902" s="32" t="e">
        <f t="shared" si="327"/>
        <v>#DIV/0!</v>
      </c>
      <c r="Z902" s="38" t="e">
        <f t="shared" si="328"/>
        <v>#DIV/0!</v>
      </c>
      <c r="AA902" s="31">
        <f>SUM(L$2:L902)-SUM(AB$2:AB902)</f>
        <v>-115907.97140000056</v>
      </c>
      <c r="AB902" s="44"/>
      <c r="AC902" s="40" t="e">
        <f t="shared" si="329"/>
        <v>#DIV/0!</v>
      </c>
      <c r="AD902" s="40" t="e">
        <f t="shared" si="330"/>
        <v>#DIV/0!</v>
      </c>
    </row>
    <row r="903" spans="1:30" x14ac:dyDescent="0.25">
      <c r="A903" s="403"/>
      <c r="B903" s="287"/>
      <c r="C903" s="22"/>
      <c r="D903" s="147"/>
      <c r="E903" s="22"/>
      <c r="F903" s="147">
        <f t="shared" si="310"/>
        <v>12400</v>
      </c>
      <c r="G903" s="288">
        <f t="shared" si="311"/>
        <v>9.3478202741935945</v>
      </c>
      <c r="H903" s="15">
        <f t="shared" si="312"/>
        <v>115912.97140000056</v>
      </c>
      <c r="I903" s="22">
        <f t="shared" si="313"/>
        <v>-115912.97140000056</v>
      </c>
      <c r="J903" s="289">
        <f t="shared" si="314"/>
        <v>-1</v>
      </c>
      <c r="K903" s="22">
        <f t="shared" si="315"/>
        <v>0</v>
      </c>
      <c r="L903" s="22">
        <f t="shared" si="316"/>
        <v>-5</v>
      </c>
      <c r="M903" s="22">
        <f t="shared" si="317"/>
        <v>5</v>
      </c>
      <c r="N903" s="22">
        <f t="shared" si="318"/>
        <v>0</v>
      </c>
      <c r="O903" s="22"/>
      <c r="P903" s="288">
        <f t="shared" si="319"/>
        <v>-9.3478202741935945</v>
      </c>
      <c r="Q903" s="22">
        <f t="shared" si="320"/>
        <v>-5</v>
      </c>
      <c r="R903" s="290"/>
      <c r="S903" s="290">
        <f t="shared" si="321"/>
        <v>-10649.832000000073</v>
      </c>
      <c r="T903" s="290" t="e">
        <f t="shared" si="322"/>
        <v>#DIV/0!</v>
      </c>
      <c r="U903" s="290" t="e">
        <f t="shared" si="323"/>
        <v>#DIV/0!</v>
      </c>
      <c r="V903" s="22">
        <f t="shared" si="324"/>
        <v>105263.13940000049</v>
      </c>
      <c r="W903" s="288" t="e">
        <f t="shared" si="325"/>
        <v>#DIV/0!</v>
      </c>
      <c r="X903" s="32" t="e">
        <f t="shared" si="326"/>
        <v>#DIV/0!</v>
      </c>
      <c r="Y903" s="32" t="e">
        <f t="shared" si="327"/>
        <v>#DIV/0!</v>
      </c>
      <c r="Z903" s="38" t="e">
        <f t="shared" si="328"/>
        <v>#DIV/0!</v>
      </c>
      <c r="AA903" s="31">
        <f>SUM(L$2:L903)-SUM(AB$2:AB903)</f>
        <v>-115912.97140000056</v>
      </c>
      <c r="AB903" s="44"/>
      <c r="AC903" s="40" t="e">
        <f t="shared" si="329"/>
        <v>#DIV/0!</v>
      </c>
      <c r="AD903" s="40" t="e">
        <f t="shared" si="330"/>
        <v>#DIV/0!</v>
      </c>
    </row>
    <row r="904" spans="1:30" x14ac:dyDescent="0.25">
      <c r="A904" s="403"/>
      <c r="B904" s="287"/>
      <c r="C904" s="22"/>
      <c r="D904" s="147"/>
      <c r="E904" s="22"/>
      <c r="F904" s="147">
        <f t="shared" si="310"/>
        <v>12400</v>
      </c>
      <c r="G904" s="288">
        <f t="shared" si="311"/>
        <v>9.3482235000000458</v>
      </c>
      <c r="H904" s="15">
        <f t="shared" si="312"/>
        <v>115917.97140000056</v>
      </c>
      <c r="I904" s="22">
        <f t="shared" si="313"/>
        <v>-115917.97140000056</v>
      </c>
      <c r="J904" s="289">
        <f t="shared" si="314"/>
        <v>-1</v>
      </c>
      <c r="K904" s="22">
        <f t="shared" si="315"/>
        <v>0</v>
      </c>
      <c r="L904" s="22">
        <f t="shared" si="316"/>
        <v>-5</v>
      </c>
      <c r="M904" s="22">
        <f t="shared" si="317"/>
        <v>5</v>
      </c>
      <c r="N904" s="22">
        <f t="shared" si="318"/>
        <v>0</v>
      </c>
      <c r="O904" s="22"/>
      <c r="P904" s="288">
        <f t="shared" si="319"/>
        <v>-9.3482235000000458</v>
      </c>
      <c r="Q904" s="22">
        <f t="shared" si="320"/>
        <v>-5</v>
      </c>
      <c r="R904" s="290"/>
      <c r="S904" s="290">
        <f t="shared" si="321"/>
        <v>-10654.832000000073</v>
      </c>
      <c r="T904" s="290" t="e">
        <f t="shared" si="322"/>
        <v>#DIV/0!</v>
      </c>
      <c r="U904" s="290" t="e">
        <f t="shared" si="323"/>
        <v>#DIV/0!</v>
      </c>
      <c r="V904" s="22">
        <f t="shared" si="324"/>
        <v>105263.13940000049</v>
      </c>
      <c r="W904" s="288" t="e">
        <f t="shared" si="325"/>
        <v>#DIV/0!</v>
      </c>
      <c r="X904" s="32" t="e">
        <f t="shared" si="326"/>
        <v>#DIV/0!</v>
      </c>
      <c r="Y904" s="32" t="e">
        <f t="shared" si="327"/>
        <v>#DIV/0!</v>
      </c>
      <c r="Z904" s="38" t="e">
        <f t="shared" si="328"/>
        <v>#DIV/0!</v>
      </c>
      <c r="AA904" s="31">
        <f>SUM(L$2:L904)-SUM(AB$2:AB904)</f>
        <v>-115917.97140000056</v>
      </c>
      <c r="AB904" s="44"/>
      <c r="AC904" s="40" t="e">
        <f t="shared" si="329"/>
        <v>#DIV/0!</v>
      </c>
      <c r="AD904" s="40" t="e">
        <f t="shared" si="330"/>
        <v>#DIV/0!</v>
      </c>
    </row>
    <row r="905" spans="1:30" x14ac:dyDescent="0.25">
      <c r="A905" s="403"/>
      <c r="B905" s="287"/>
      <c r="C905" s="22"/>
      <c r="D905" s="147"/>
      <c r="E905" s="22"/>
      <c r="F905" s="147">
        <f t="shared" si="310"/>
        <v>12400</v>
      </c>
      <c r="G905" s="288">
        <f t="shared" si="311"/>
        <v>9.348626725806497</v>
      </c>
      <c r="H905" s="15">
        <f t="shared" si="312"/>
        <v>115922.97140000056</v>
      </c>
      <c r="I905" s="22">
        <f t="shared" si="313"/>
        <v>-115922.97140000056</v>
      </c>
      <c r="J905" s="289">
        <f t="shared" si="314"/>
        <v>-1</v>
      </c>
      <c r="K905" s="22">
        <f t="shared" si="315"/>
        <v>0</v>
      </c>
      <c r="L905" s="22">
        <f t="shared" si="316"/>
        <v>-5</v>
      </c>
      <c r="M905" s="22">
        <f t="shared" si="317"/>
        <v>5</v>
      </c>
      <c r="N905" s="22">
        <f t="shared" si="318"/>
        <v>0</v>
      </c>
      <c r="O905" s="22"/>
      <c r="P905" s="288">
        <f t="shared" si="319"/>
        <v>-9.348626725806497</v>
      </c>
      <c r="Q905" s="22">
        <f t="shared" si="320"/>
        <v>-5</v>
      </c>
      <c r="R905" s="290"/>
      <c r="S905" s="290">
        <f t="shared" si="321"/>
        <v>-10659.832000000073</v>
      </c>
      <c r="T905" s="290" t="e">
        <f t="shared" si="322"/>
        <v>#DIV/0!</v>
      </c>
      <c r="U905" s="290" t="e">
        <f t="shared" si="323"/>
        <v>#DIV/0!</v>
      </c>
      <c r="V905" s="22">
        <f t="shared" si="324"/>
        <v>105263.13940000049</v>
      </c>
      <c r="W905" s="288" t="e">
        <f t="shared" si="325"/>
        <v>#DIV/0!</v>
      </c>
      <c r="X905" s="32" t="e">
        <f t="shared" si="326"/>
        <v>#DIV/0!</v>
      </c>
      <c r="Y905" s="32" t="e">
        <f t="shared" si="327"/>
        <v>#DIV/0!</v>
      </c>
      <c r="Z905" s="38" t="e">
        <f t="shared" si="328"/>
        <v>#DIV/0!</v>
      </c>
      <c r="AA905" s="31">
        <f>SUM(L$2:L905)-SUM(AB$2:AB905)</f>
        <v>-115922.97140000056</v>
      </c>
      <c r="AB905" s="44"/>
      <c r="AC905" s="40" t="e">
        <f t="shared" si="329"/>
        <v>#DIV/0!</v>
      </c>
      <c r="AD905" s="40" t="e">
        <f t="shared" si="330"/>
        <v>#DIV/0!</v>
      </c>
    </row>
    <row r="906" spans="1:30" x14ac:dyDescent="0.25">
      <c r="A906" s="403"/>
      <c r="B906" s="287"/>
      <c r="C906" s="22"/>
      <c r="D906" s="147"/>
      <c r="E906" s="22"/>
      <c r="F906" s="147">
        <f t="shared" si="310"/>
        <v>12400</v>
      </c>
      <c r="G906" s="288">
        <f t="shared" si="311"/>
        <v>9.3490299516129483</v>
      </c>
      <c r="H906" s="15">
        <f t="shared" si="312"/>
        <v>115927.97140000056</v>
      </c>
      <c r="I906" s="22">
        <f t="shared" si="313"/>
        <v>-115927.97140000056</v>
      </c>
      <c r="J906" s="289">
        <f t="shared" si="314"/>
        <v>-1</v>
      </c>
      <c r="K906" s="22">
        <f t="shared" si="315"/>
        <v>0</v>
      </c>
      <c r="L906" s="22">
        <f t="shared" si="316"/>
        <v>-5</v>
      </c>
      <c r="M906" s="22">
        <f t="shared" si="317"/>
        <v>5</v>
      </c>
      <c r="N906" s="22">
        <f t="shared" si="318"/>
        <v>0</v>
      </c>
      <c r="O906" s="22"/>
      <c r="P906" s="288">
        <f t="shared" si="319"/>
        <v>-9.3490299516129483</v>
      </c>
      <c r="Q906" s="22">
        <f t="shared" si="320"/>
        <v>-5</v>
      </c>
      <c r="R906" s="290"/>
      <c r="S906" s="290">
        <f t="shared" si="321"/>
        <v>-10664.832000000073</v>
      </c>
      <c r="T906" s="290" t="e">
        <f t="shared" si="322"/>
        <v>#DIV/0!</v>
      </c>
      <c r="U906" s="290" t="e">
        <f t="shared" si="323"/>
        <v>#DIV/0!</v>
      </c>
      <c r="V906" s="22">
        <f t="shared" si="324"/>
        <v>105263.13940000049</v>
      </c>
      <c r="W906" s="288" t="e">
        <f t="shared" si="325"/>
        <v>#DIV/0!</v>
      </c>
      <c r="X906" s="32" t="e">
        <f t="shared" si="326"/>
        <v>#DIV/0!</v>
      </c>
      <c r="Y906" s="32" t="e">
        <f t="shared" si="327"/>
        <v>#DIV/0!</v>
      </c>
      <c r="Z906" s="38" t="e">
        <f t="shared" si="328"/>
        <v>#DIV/0!</v>
      </c>
      <c r="AA906" s="31">
        <f>SUM(L$2:L906)-SUM(AB$2:AB906)</f>
        <v>-115927.97140000056</v>
      </c>
      <c r="AB906" s="44"/>
      <c r="AC906" s="40" t="e">
        <f t="shared" si="329"/>
        <v>#DIV/0!</v>
      </c>
      <c r="AD906" s="40" t="e">
        <f t="shared" si="330"/>
        <v>#DIV/0!</v>
      </c>
    </row>
    <row r="907" spans="1:30" x14ac:dyDescent="0.25">
      <c r="A907" s="403"/>
      <c r="B907" s="287"/>
      <c r="C907" s="22"/>
      <c r="D907" s="147"/>
      <c r="E907" s="22"/>
      <c r="F907" s="147">
        <f t="shared" si="310"/>
        <v>12400</v>
      </c>
      <c r="G907" s="288">
        <f t="shared" si="311"/>
        <v>9.3494331774193995</v>
      </c>
      <c r="H907" s="15">
        <f t="shared" si="312"/>
        <v>115932.97140000056</v>
      </c>
      <c r="I907" s="22">
        <f t="shared" si="313"/>
        <v>-115932.97140000056</v>
      </c>
      <c r="J907" s="289">
        <f t="shared" si="314"/>
        <v>-1</v>
      </c>
      <c r="K907" s="22">
        <f t="shared" si="315"/>
        <v>0</v>
      </c>
      <c r="L907" s="22">
        <f t="shared" si="316"/>
        <v>-5</v>
      </c>
      <c r="M907" s="22">
        <f t="shared" si="317"/>
        <v>5</v>
      </c>
      <c r="N907" s="22">
        <f t="shared" si="318"/>
        <v>0</v>
      </c>
      <c r="O907" s="22"/>
      <c r="P907" s="288">
        <f t="shared" si="319"/>
        <v>-9.3494331774193995</v>
      </c>
      <c r="Q907" s="22">
        <f t="shared" si="320"/>
        <v>-5</v>
      </c>
      <c r="R907" s="290"/>
      <c r="S907" s="290">
        <f t="shared" si="321"/>
        <v>-10669.832000000073</v>
      </c>
      <c r="T907" s="290" t="e">
        <f t="shared" si="322"/>
        <v>#DIV/0!</v>
      </c>
      <c r="U907" s="290" t="e">
        <f t="shared" si="323"/>
        <v>#DIV/0!</v>
      </c>
      <c r="V907" s="22">
        <f t="shared" si="324"/>
        <v>105263.13940000049</v>
      </c>
      <c r="W907" s="288" t="e">
        <f t="shared" si="325"/>
        <v>#DIV/0!</v>
      </c>
      <c r="X907" s="32" t="e">
        <f t="shared" si="326"/>
        <v>#DIV/0!</v>
      </c>
      <c r="Y907" s="32" t="e">
        <f t="shared" si="327"/>
        <v>#DIV/0!</v>
      </c>
      <c r="Z907" s="38" t="e">
        <f t="shared" si="328"/>
        <v>#DIV/0!</v>
      </c>
      <c r="AA907" s="31">
        <f>SUM(L$2:L907)-SUM(AB$2:AB907)</f>
        <v>-115932.97140000056</v>
      </c>
      <c r="AB907" s="44"/>
      <c r="AC907" s="40" t="e">
        <f t="shared" si="329"/>
        <v>#DIV/0!</v>
      </c>
      <c r="AD907" s="40" t="e">
        <f t="shared" si="330"/>
        <v>#DIV/0!</v>
      </c>
    </row>
    <row r="908" spans="1:30" x14ac:dyDescent="0.25">
      <c r="A908" s="403"/>
      <c r="B908" s="287"/>
      <c r="C908" s="22"/>
      <c r="D908" s="147"/>
      <c r="E908" s="22"/>
      <c r="F908" s="147">
        <f t="shared" si="310"/>
        <v>12400</v>
      </c>
      <c r="G908" s="288">
        <f t="shared" si="311"/>
        <v>9.3498364032258525</v>
      </c>
      <c r="H908" s="15">
        <f t="shared" si="312"/>
        <v>115937.97140000056</v>
      </c>
      <c r="I908" s="22">
        <f t="shared" si="313"/>
        <v>-115937.97140000056</v>
      </c>
      <c r="J908" s="289">
        <f t="shared" si="314"/>
        <v>-1</v>
      </c>
      <c r="K908" s="22">
        <f t="shared" si="315"/>
        <v>0</v>
      </c>
      <c r="L908" s="22">
        <f t="shared" si="316"/>
        <v>-5</v>
      </c>
      <c r="M908" s="22">
        <f t="shared" si="317"/>
        <v>5</v>
      </c>
      <c r="N908" s="22">
        <f t="shared" si="318"/>
        <v>0</v>
      </c>
      <c r="O908" s="22"/>
      <c r="P908" s="288">
        <f t="shared" si="319"/>
        <v>-9.3498364032258525</v>
      </c>
      <c r="Q908" s="22">
        <f t="shared" si="320"/>
        <v>-5</v>
      </c>
      <c r="R908" s="290"/>
      <c r="S908" s="290">
        <f t="shared" si="321"/>
        <v>-10674.832000000073</v>
      </c>
      <c r="T908" s="290" t="e">
        <f t="shared" si="322"/>
        <v>#DIV/0!</v>
      </c>
      <c r="U908" s="290" t="e">
        <f t="shared" si="323"/>
        <v>#DIV/0!</v>
      </c>
      <c r="V908" s="22">
        <f t="shared" si="324"/>
        <v>105263.13940000049</v>
      </c>
      <c r="W908" s="288" t="e">
        <f t="shared" si="325"/>
        <v>#DIV/0!</v>
      </c>
      <c r="X908" s="32" t="e">
        <f t="shared" si="326"/>
        <v>#DIV/0!</v>
      </c>
      <c r="Y908" s="32" t="e">
        <f t="shared" si="327"/>
        <v>#DIV/0!</v>
      </c>
      <c r="Z908" s="38" t="e">
        <f t="shared" si="328"/>
        <v>#DIV/0!</v>
      </c>
      <c r="AA908" s="31">
        <f>SUM(L$2:L908)-SUM(AB$2:AB908)</f>
        <v>-115937.97140000056</v>
      </c>
      <c r="AB908" s="44"/>
      <c r="AC908" s="40" t="e">
        <f t="shared" si="329"/>
        <v>#DIV/0!</v>
      </c>
      <c r="AD908" s="40" t="e">
        <f t="shared" si="330"/>
        <v>#DIV/0!</v>
      </c>
    </row>
    <row r="909" spans="1:30" x14ac:dyDescent="0.25">
      <c r="A909" s="403"/>
      <c r="B909" s="287"/>
      <c r="C909" s="22"/>
      <c r="D909" s="147"/>
      <c r="E909" s="22"/>
      <c r="F909" s="147">
        <f t="shared" si="310"/>
        <v>12400</v>
      </c>
      <c r="G909" s="288">
        <f t="shared" si="311"/>
        <v>9.3502396290323038</v>
      </c>
      <c r="H909" s="15">
        <f t="shared" si="312"/>
        <v>115942.97140000056</v>
      </c>
      <c r="I909" s="22">
        <f t="shared" si="313"/>
        <v>-115942.97140000056</v>
      </c>
      <c r="J909" s="289">
        <f t="shared" si="314"/>
        <v>-1</v>
      </c>
      <c r="K909" s="22">
        <f t="shared" si="315"/>
        <v>0</v>
      </c>
      <c r="L909" s="22">
        <f t="shared" si="316"/>
        <v>-5</v>
      </c>
      <c r="M909" s="22">
        <f t="shared" si="317"/>
        <v>5</v>
      </c>
      <c r="N909" s="22">
        <f t="shared" si="318"/>
        <v>0</v>
      </c>
      <c r="O909" s="22"/>
      <c r="P909" s="288">
        <f t="shared" si="319"/>
        <v>-9.3502396290323038</v>
      </c>
      <c r="Q909" s="22">
        <f t="shared" si="320"/>
        <v>-5</v>
      </c>
      <c r="R909" s="290"/>
      <c r="S909" s="290">
        <f t="shared" si="321"/>
        <v>-10679.832000000073</v>
      </c>
      <c r="T909" s="290" t="e">
        <f t="shared" si="322"/>
        <v>#DIV/0!</v>
      </c>
      <c r="U909" s="290" t="e">
        <f t="shared" si="323"/>
        <v>#DIV/0!</v>
      </c>
      <c r="V909" s="22">
        <f t="shared" si="324"/>
        <v>105263.13940000049</v>
      </c>
      <c r="W909" s="288" t="e">
        <f t="shared" si="325"/>
        <v>#DIV/0!</v>
      </c>
      <c r="X909" s="32" t="e">
        <f t="shared" si="326"/>
        <v>#DIV/0!</v>
      </c>
      <c r="Y909" s="32" t="e">
        <f t="shared" si="327"/>
        <v>#DIV/0!</v>
      </c>
      <c r="Z909" s="38" t="e">
        <f t="shared" si="328"/>
        <v>#DIV/0!</v>
      </c>
      <c r="AA909" s="31">
        <f>SUM(L$2:L909)-SUM(AB$2:AB909)</f>
        <v>-115942.97140000056</v>
      </c>
      <c r="AB909" s="44"/>
      <c r="AC909" s="40" t="e">
        <f t="shared" si="329"/>
        <v>#DIV/0!</v>
      </c>
      <c r="AD909" s="40" t="e">
        <f t="shared" si="330"/>
        <v>#DIV/0!</v>
      </c>
    </row>
    <row r="910" spans="1:30" x14ac:dyDescent="0.25">
      <c r="A910" s="403"/>
      <c r="B910" s="287"/>
      <c r="C910" s="22"/>
      <c r="D910" s="147"/>
      <c r="E910" s="22"/>
      <c r="F910" s="147">
        <f t="shared" si="310"/>
        <v>12400</v>
      </c>
      <c r="G910" s="288">
        <f t="shared" si="311"/>
        <v>9.350642854838755</v>
      </c>
      <c r="H910" s="15">
        <f t="shared" si="312"/>
        <v>115947.97140000056</v>
      </c>
      <c r="I910" s="22">
        <f t="shared" si="313"/>
        <v>-115947.97140000056</v>
      </c>
      <c r="J910" s="289">
        <f t="shared" si="314"/>
        <v>-1</v>
      </c>
      <c r="K910" s="22">
        <f t="shared" si="315"/>
        <v>0</v>
      </c>
      <c r="L910" s="22">
        <f t="shared" si="316"/>
        <v>-5</v>
      </c>
      <c r="M910" s="22">
        <f t="shared" si="317"/>
        <v>5</v>
      </c>
      <c r="N910" s="22">
        <f t="shared" si="318"/>
        <v>0</v>
      </c>
      <c r="O910" s="22"/>
      <c r="P910" s="288">
        <f t="shared" si="319"/>
        <v>-9.350642854838755</v>
      </c>
      <c r="Q910" s="22">
        <f t="shared" si="320"/>
        <v>-5</v>
      </c>
      <c r="R910" s="290"/>
      <c r="S910" s="290">
        <f t="shared" si="321"/>
        <v>-10684.832000000073</v>
      </c>
      <c r="T910" s="290" t="e">
        <f t="shared" si="322"/>
        <v>#DIV/0!</v>
      </c>
      <c r="U910" s="290" t="e">
        <f t="shared" si="323"/>
        <v>#DIV/0!</v>
      </c>
      <c r="V910" s="22">
        <f t="shared" si="324"/>
        <v>105263.13940000049</v>
      </c>
      <c r="W910" s="288" t="e">
        <f t="shared" si="325"/>
        <v>#DIV/0!</v>
      </c>
      <c r="X910" s="32" t="e">
        <f t="shared" si="326"/>
        <v>#DIV/0!</v>
      </c>
      <c r="Y910" s="32" t="e">
        <f t="shared" si="327"/>
        <v>#DIV/0!</v>
      </c>
      <c r="Z910" s="38" t="e">
        <f t="shared" si="328"/>
        <v>#DIV/0!</v>
      </c>
      <c r="AA910" s="31">
        <f>SUM(L$2:L910)-SUM(AB$2:AB910)</f>
        <v>-115947.97140000056</v>
      </c>
      <c r="AB910" s="44"/>
      <c r="AC910" s="40" t="e">
        <f t="shared" si="329"/>
        <v>#DIV/0!</v>
      </c>
      <c r="AD910" s="40" t="e">
        <f t="shared" si="330"/>
        <v>#DIV/0!</v>
      </c>
    </row>
    <row r="911" spans="1:30" x14ac:dyDescent="0.25">
      <c r="A911" s="403"/>
      <c r="B911" s="287"/>
      <c r="C911" s="22"/>
      <c r="D911" s="147"/>
      <c r="E911" s="22"/>
      <c r="F911" s="147">
        <f t="shared" si="310"/>
        <v>12400</v>
      </c>
      <c r="G911" s="288">
        <f t="shared" si="311"/>
        <v>9.3510460806452063</v>
      </c>
      <c r="H911" s="15">
        <f t="shared" si="312"/>
        <v>115952.97140000056</v>
      </c>
      <c r="I911" s="22">
        <f t="shared" si="313"/>
        <v>-115952.97140000056</v>
      </c>
      <c r="J911" s="289">
        <f t="shared" si="314"/>
        <v>-1</v>
      </c>
      <c r="K911" s="22">
        <f t="shared" si="315"/>
        <v>0</v>
      </c>
      <c r="L911" s="22">
        <f t="shared" si="316"/>
        <v>-5</v>
      </c>
      <c r="M911" s="22">
        <f t="shared" si="317"/>
        <v>5</v>
      </c>
      <c r="N911" s="22">
        <f t="shared" si="318"/>
        <v>0</v>
      </c>
      <c r="O911" s="22"/>
      <c r="P911" s="288">
        <f t="shared" si="319"/>
        <v>-9.3510460806452063</v>
      </c>
      <c r="Q911" s="22">
        <f t="shared" si="320"/>
        <v>-5</v>
      </c>
      <c r="R911" s="290"/>
      <c r="S911" s="290">
        <f t="shared" si="321"/>
        <v>-10689.832000000073</v>
      </c>
      <c r="T911" s="290" t="e">
        <f t="shared" si="322"/>
        <v>#DIV/0!</v>
      </c>
      <c r="U911" s="290" t="e">
        <f t="shared" si="323"/>
        <v>#DIV/0!</v>
      </c>
      <c r="V911" s="22">
        <f t="shared" si="324"/>
        <v>105263.13940000049</v>
      </c>
      <c r="W911" s="288" t="e">
        <f t="shared" si="325"/>
        <v>#DIV/0!</v>
      </c>
      <c r="X911" s="32" t="e">
        <f t="shared" si="326"/>
        <v>#DIV/0!</v>
      </c>
      <c r="Y911" s="32" t="e">
        <f t="shared" si="327"/>
        <v>#DIV/0!</v>
      </c>
      <c r="Z911" s="38" t="e">
        <f t="shared" si="328"/>
        <v>#DIV/0!</v>
      </c>
      <c r="AA911" s="31">
        <f>SUM(L$2:L911)-SUM(AB$2:AB911)</f>
        <v>-115952.97140000056</v>
      </c>
      <c r="AB911" s="44"/>
      <c r="AC911" s="40" t="e">
        <f t="shared" si="329"/>
        <v>#DIV/0!</v>
      </c>
      <c r="AD911" s="40" t="e">
        <f t="shared" si="330"/>
        <v>#DIV/0!</v>
      </c>
    </row>
    <row r="912" spans="1:30" x14ac:dyDescent="0.25">
      <c r="A912" s="403"/>
      <c r="B912" s="287"/>
      <c r="C912" s="22"/>
      <c r="D912" s="147"/>
      <c r="E912" s="22"/>
      <c r="F912" s="147">
        <f t="shared" si="310"/>
        <v>12400</v>
      </c>
      <c r="G912" s="288">
        <f t="shared" si="311"/>
        <v>9.3514493064516575</v>
      </c>
      <c r="H912" s="15">
        <f t="shared" si="312"/>
        <v>115957.97140000056</v>
      </c>
      <c r="I912" s="22">
        <f t="shared" si="313"/>
        <v>-115957.97140000056</v>
      </c>
      <c r="J912" s="289">
        <f t="shared" si="314"/>
        <v>-1</v>
      </c>
      <c r="K912" s="22">
        <f t="shared" si="315"/>
        <v>0</v>
      </c>
      <c r="L912" s="22">
        <f t="shared" si="316"/>
        <v>-5</v>
      </c>
      <c r="M912" s="22">
        <f t="shared" si="317"/>
        <v>5</v>
      </c>
      <c r="N912" s="22">
        <f t="shared" si="318"/>
        <v>0</v>
      </c>
      <c r="O912" s="22"/>
      <c r="P912" s="288">
        <f t="shared" si="319"/>
        <v>-9.3514493064516575</v>
      </c>
      <c r="Q912" s="22">
        <f t="shared" si="320"/>
        <v>-5</v>
      </c>
      <c r="R912" s="290"/>
      <c r="S912" s="290">
        <f t="shared" si="321"/>
        <v>-10694.832000000073</v>
      </c>
      <c r="T912" s="290" t="e">
        <f t="shared" si="322"/>
        <v>#DIV/0!</v>
      </c>
      <c r="U912" s="290" t="e">
        <f t="shared" si="323"/>
        <v>#DIV/0!</v>
      </c>
      <c r="V912" s="22">
        <f t="shared" si="324"/>
        <v>105263.13940000049</v>
      </c>
      <c r="W912" s="288" t="e">
        <f t="shared" si="325"/>
        <v>#DIV/0!</v>
      </c>
      <c r="X912" s="32" t="e">
        <f t="shared" si="326"/>
        <v>#DIV/0!</v>
      </c>
      <c r="Y912" s="32" t="e">
        <f t="shared" si="327"/>
        <v>#DIV/0!</v>
      </c>
      <c r="Z912" s="38" t="e">
        <f t="shared" si="328"/>
        <v>#DIV/0!</v>
      </c>
      <c r="AA912" s="31">
        <f>SUM(L$2:L912)-SUM(AB$2:AB912)</f>
        <v>-115957.97140000056</v>
      </c>
      <c r="AB912" s="44"/>
      <c r="AC912" s="40" t="e">
        <f t="shared" si="329"/>
        <v>#DIV/0!</v>
      </c>
      <c r="AD912" s="40" t="e">
        <f t="shared" si="330"/>
        <v>#DIV/0!</v>
      </c>
    </row>
    <row r="913" spans="1:30" x14ac:dyDescent="0.25">
      <c r="A913" s="403"/>
      <c r="B913" s="287"/>
      <c r="C913" s="22"/>
      <c r="D913" s="147"/>
      <c r="E913" s="22"/>
      <c r="F913" s="147">
        <f t="shared" si="310"/>
        <v>12400</v>
      </c>
      <c r="G913" s="288">
        <f t="shared" si="311"/>
        <v>9.3518525322581105</v>
      </c>
      <c r="H913" s="15">
        <f t="shared" si="312"/>
        <v>115962.97140000056</v>
      </c>
      <c r="I913" s="22">
        <f t="shared" si="313"/>
        <v>-115962.97140000056</v>
      </c>
      <c r="J913" s="289">
        <f t="shared" si="314"/>
        <v>-1</v>
      </c>
      <c r="K913" s="22">
        <f t="shared" si="315"/>
        <v>0</v>
      </c>
      <c r="L913" s="22">
        <f t="shared" si="316"/>
        <v>-5</v>
      </c>
      <c r="M913" s="22">
        <f t="shared" si="317"/>
        <v>5</v>
      </c>
      <c r="N913" s="22">
        <f t="shared" si="318"/>
        <v>0</v>
      </c>
      <c r="O913" s="22"/>
      <c r="P913" s="288">
        <f t="shared" si="319"/>
        <v>-9.3518525322581105</v>
      </c>
      <c r="Q913" s="22">
        <f t="shared" si="320"/>
        <v>-5</v>
      </c>
      <c r="R913" s="290"/>
      <c r="S913" s="290">
        <f t="shared" si="321"/>
        <v>-10699.832000000073</v>
      </c>
      <c r="T913" s="290" t="e">
        <f t="shared" si="322"/>
        <v>#DIV/0!</v>
      </c>
      <c r="U913" s="290" t="e">
        <f t="shared" si="323"/>
        <v>#DIV/0!</v>
      </c>
      <c r="V913" s="22">
        <f t="shared" si="324"/>
        <v>105263.13940000049</v>
      </c>
      <c r="W913" s="288" t="e">
        <f t="shared" si="325"/>
        <v>#DIV/0!</v>
      </c>
      <c r="X913" s="32" t="e">
        <f t="shared" si="326"/>
        <v>#DIV/0!</v>
      </c>
      <c r="Y913" s="32" t="e">
        <f t="shared" si="327"/>
        <v>#DIV/0!</v>
      </c>
      <c r="Z913" s="38" t="e">
        <f t="shared" si="328"/>
        <v>#DIV/0!</v>
      </c>
      <c r="AA913" s="31">
        <f>SUM(L$2:L913)-SUM(AB$2:AB913)</f>
        <v>-115962.97140000056</v>
      </c>
      <c r="AB913" s="44"/>
      <c r="AC913" s="40" t="e">
        <f t="shared" si="329"/>
        <v>#DIV/0!</v>
      </c>
      <c r="AD913" s="40" t="e">
        <f t="shared" si="330"/>
        <v>#DIV/0!</v>
      </c>
    </row>
    <row r="914" spans="1:30" x14ac:dyDescent="0.25">
      <c r="A914" s="403"/>
      <c r="B914" s="287"/>
      <c r="C914" s="22"/>
      <c r="D914" s="147"/>
      <c r="E914" s="22"/>
      <c r="F914" s="147">
        <f t="shared" si="310"/>
        <v>12400</v>
      </c>
      <c r="G914" s="288">
        <f t="shared" si="311"/>
        <v>9.3522557580645618</v>
      </c>
      <c r="H914" s="15">
        <f t="shared" si="312"/>
        <v>115967.97140000056</v>
      </c>
      <c r="I914" s="22">
        <f t="shared" si="313"/>
        <v>-115967.97140000056</v>
      </c>
      <c r="J914" s="289">
        <f t="shared" si="314"/>
        <v>-1</v>
      </c>
      <c r="K914" s="22">
        <f t="shared" si="315"/>
        <v>0</v>
      </c>
      <c r="L914" s="22">
        <f t="shared" si="316"/>
        <v>-5</v>
      </c>
      <c r="M914" s="22">
        <f t="shared" si="317"/>
        <v>5</v>
      </c>
      <c r="N914" s="22">
        <f t="shared" si="318"/>
        <v>0</v>
      </c>
      <c r="O914" s="22"/>
      <c r="P914" s="288">
        <f t="shared" si="319"/>
        <v>-9.3522557580645618</v>
      </c>
      <c r="Q914" s="22">
        <f t="shared" si="320"/>
        <v>-5</v>
      </c>
      <c r="R914" s="290"/>
      <c r="S914" s="290">
        <f t="shared" si="321"/>
        <v>-10704.832000000073</v>
      </c>
      <c r="T914" s="290" t="e">
        <f t="shared" si="322"/>
        <v>#DIV/0!</v>
      </c>
      <c r="U914" s="290" t="e">
        <f t="shared" si="323"/>
        <v>#DIV/0!</v>
      </c>
      <c r="V914" s="22">
        <f t="shared" si="324"/>
        <v>105263.13940000049</v>
      </c>
      <c r="W914" s="288" t="e">
        <f t="shared" si="325"/>
        <v>#DIV/0!</v>
      </c>
      <c r="X914" s="32" t="e">
        <f t="shared" si="326"/>
        <v>#DIV/0!</v>
      </c>
      <c r="Y914" s="32" t="e">
        <f t="shared" si="327"/>
        <v>#DIV/0!</v>
      </c>
      <c r="Z914" s="38" t="e">
        <f t="shared" si="328"/>
        <v>#DIV/0!</v>
      </c>
      <c r="AA914" s="31">
        <f>SUM(L$2:L914)-SUM(AB$2:AB914)</f>
        <v>-115967.97140000056</v>
      </c>
      <c r="AB914" s="44"/>
      <c r="AC914" s="40" t="e">
        <f t="shared" si="329"/>
        <v>#DIV/0!</v>
      </c>
      <c r="AD914" s="40" t="e">
        <f t="shared" si="330"/>
        <v>#DIV/0!</v>
      </c>
    </row>
    <row r="915" spans="1:30" x14ac:dyDescent="0.25">
      <c r="A915" s="403"/>
      <c r="B915" s="287"/>
      <c r="C915" s="22"/>
      <c r="D915" s="147"/>
      <c r="E915" s="22"/>
      <c r="F915" s="147">
        <f t="shared" si="310"/>
        <v>12400</v>
      </c>
      <c r="G915" s="288">
        <f t="shared" si="311"/>
        <v>9.352658983871013</v>
      </c>
      <c r="H915" s="15">
        <f t="shared" si="312"/>
        <v>115972.97140000056</v>
      </c>
      <c r="I915" s="22">
        <f t="shared" si="313"/>
        <v>-115972.97140000056</v>
      </c>
      <c r="J915" s="289">
        <f t="shared" si="314"/>
        <v>-1</v>
      </c>
      <c r="K915" s="22">
        <f t="shared" si="315"/>
        <v>0</v>
      </c>
      <c r="L915" s="22">
        <f t="shared" si="316"/>
        <v>-5</v>
      </c>
      <c r="M915" s="22">
        <f t="shared" si="317"/>
        <v>5</v>
      </c>
      <c r="N915" s="22">
        <f t="shared" si="318"/>
        <v>0</v>
      </c>
      <c r="O915" s="22"/>
      <c r="P915" s="288">
        <f t="shared" si="319"/>
        <v>-9.352658983871013</v>
      </c>
      <c r="Q915" s="22">
        <f t="shared" si="320"/>
        <v>-5</v>
      </c>
      <c r="R915" s="290"/>
      <c r="S915" s="290">
        <f t="shared" si="321"/>
        <v>-10709.832000000073</v>
      </c>
      <c r="T915" s="290" t="e">
        <f t="shared" si="322"/>
        <v>#DIV/0!</v>
      </c>
      <c r="U915" s="290" t="e">
        <f t="shared" si="323"/>
        <v>#DIV/0!</v>
      </c>
      <c r="V915" s="22">
        <f t="shared" si="324"/>
        <v>105263.13940000049</v>
      </c>
      <c r="W915" s="288" t="e">
        <f t="shared" si="325"/>
        <v>#DIV/0!</v>
      </c>
      <c r="X915" s="32" t="e">
        <f t="shared" si="326"/>
        <v>#DIV/0!</v>
      </c>
      <c r="Y915" s="32" t="e">
        <f t="shared" si="327"/>
        <v>#DIV/0!</v>
      </c>
      <c r="Z915" s="38" t="e">
        <f t="shared" si="328"/>
        <v>#DIV/0!</v>
      </c>
      <c r="AA915" s="31">
        <f>SUM(L$2:L915)-SUM(AB$2:AB915)</f>
        <v>-115972.97140000056</v>
      </c>
      <c r="AB915" s="44"/>
      <c r="AC915" s="40" t="e">
        <f t="shared" si="329"/>
        <v>#DIV/0!</v>
      </c>
      <c r="AD915" s="40" t="e">
        <f t="shared" si="330"/>
        <v>#DIV/0!</v>
      </c>
    </row>
    <row r="916" spans="1:30" x14ac:dyDescent="0.25">
      <c r="A916" s="403"/>
      <c r="B916" s="287"/>
      <c r="C916" s="22"/>
      <c r="D916" s="147"/>
      <c r="E916" s="22"/>
      <c r="F916" s="147">
        <f t="shared" si="310"/>
        <v>12400</v>
      </c>
      <c r="G916" s="288">
        <f t="shared" si="311"/>
        <v>9.3530622096774643</v>
      </c>
      <c r="H916" s="15">
        <f t="shared" si="312"/>
        <v>115977.97140000056</v>
      </c>
      <c r="I916" s="22">
        <f t="shared" si="313"/>
        <v>-115977.97140000056</v>
      </c>
      <c r="J916" s="289">
        <f t="shared" si="314"/>
        <v>-1</v>
      </c>
      <c r="K916" s="22">
        <f t="shared" si="315"/>
        <v>0</v>
      </c>
      <c r="L916" s="22">
        <f t="shared" si="316"/>
        <v>-5</v>
      </c>
      <c r="M916" s="22">
        <f t="shared" si="317"/>
        <v>5</v>
      </c>
      <c r="N916" s="22">
        <f t="shared" si="318"/>
        <v>0</v>
      </c>
      <c r="O916" s="22"/>
      <c r="P916" s="288">
        <f t="shared" si="319"/>
        <v>-9.3530622096774643</v>
      </c>
      <c r="Q916" s="22">
        <f t="shared" si="320"/>
        <v>-5</v>
      </c>
      <c r="R916" s="290"/>
      <c r="S916" s="290">
        <f t="shared" si="321"/>
        <v>-10714.832000000073</v>
      </c>
      <c r="T916" s="290" t="e">
        <f t="shared" si="322"/>
        <v>#DIV/0!</v>
      </c>
      <c r="U916" s="290" t="e">
        <f t="shared" si="323"/>
        <v>#DIV/0!</v>
      </c>
      <c r="V916" s="22">
        <f t="shared" si="324"/>
        <v>105263.13940000049</v>
      </c>
      <c r="W916" s="288" t="e">
        <f t="shared" si="325"/>
        <v>#DIV/0!</v>
      </c>
      <c r="X916" s="32" t="e">
        <f t="shared" si="326"/>
        <v>#DIV/0!</v>
      </c>
      <c r="Y916" s="32" t="e">
        <f t="shared" si="327"/>
        <v>#DIV/0!</v>
      </c>
      <c r="Z916" s="38" t="e">
        <f t="shared" si="328"/>
        <v>#DIV/0!</v>
      </c>
      <c r="AA916" s="31">
        <f>SUM(L$2:L916)-SUM(AB$2:AB916)</f>
        <v>-115977.97140000056</v>
      </c>
      <c r="AB916" s="44"/>
      <c r="AC916" s="40" t="e">
        <f t="shared" si="329"/>
        <v>#DIV/0!</v>
      </c>
      <c r="AD916" s="40" t="e">
        <f t="shared" si="330"/>
        <v>#DIV/0!</v>
      </c>
    </row>
    <row r="917" spans="1:30" x14ac:dyDescent="0.25">
      <c r="A917" s="403"/>
      <c r="B917" s="287"/>
      <c r="C917" s="22"/>
      <c r="D917" s="147"/>
      <c r="E917" s="22"/>
      <c r="F917" s="147">
        <f t="shared" si="310"/>
        <v>12400</v>
      </c>
      <c r="G917" s="288">
        <f t="shared" si="311"/>
        <v>9.3534654354839155</v>
      </c>
      <c r="H917" s="15">
        <f t="shared" si="312"/>
        <v>115982.97140000056</v>
      </c>
      <c r="I917" s="22">
        <f t="shared" si="313"/>
        <v>-115982.97140000056</v>
      </c>
      <c r="J917" s="289">
        <f t="shared" si="314"/>
        <v>-1</v>
      </c>
      <c r="K917" s="22">
        <f t="shared" si="315"/>
        <v>0</v>
      </c>
      <c r="L917" s="22">
        <f t="shared" si="316"/>
        <v>-5</v>
      </c>
      <c r="M917" s="22">
        <f t="shared" si="317"/>
        <v>5</v>
      </c>
      <c r="N917" s="22">
        <f t="shared" si="318"/>
        <v>0</v>
      </c>
      <c r="O917" s="22"/>
      <c r="P917" s="288">
        <f t="shared" si="319"/>
        <v>-9.3534654354839155</v>
      </c>
      <c r="Q917" s="22">
        <f t="shared" si="320"/>
        <v>-5</v>
      </c>
      <c r="R917" s="290"/>
      <c r="S917" s="290">
        <f t="shared" si="321"/>
        <v>-10719.832000000073</v>
      </c>
      <c r="T917" s="290" t="e">
        <f t="shared" si="322"/>
        <v>#DIV/0!</v>
      </c>
      <c r="U917" s="290" t="e">
        <f t="shared" si="323"/>
        <v>#DIV/0!</v>
      </c>
      <c r="V917" s="22">
        <f t="shared" si="324"/>
        <v>105263.13940000049</v>
      </c>
      <c r="W917" s="288" t="e">
        <f t="shared" si="325"/>
        <v>#DIV/0!</v>
      </c>
      <c r="X917" s="32" t="e">
        <f t="shared" si="326"/>
        <v>#DIV/0!</v>
      </c>
      <c r="Y917" s="32" t="e">
        <f t="shared" si="327"/>
        <v>#DIV/0!</v>
      </c>
      <c r="Z917" s="38" t="e">
        <f t="shared" si="328"/>
        <v>#DIV/0!</v>
      </c>
      <c r="AA917" s="31">
        <f>SUM(L$2:L917)-SUM(AB$2:AB917)</f>
        <v>-115982.97140000056</v>
      </c>
      <c r="AB917" s="44"/>
      <c r="AC917" s="40" t="e">
        <f t="shared" si="329"/>
        <v>#DIV/0!</v>
      </c>
      <c r="AD917" s="40" t="e">
        <f t="shared" si="330"/>
        <v>#DIV/0!</v>
      </c>
    </row>
    <row r="918" spans="1:30" x14ac:dyDescent="0.25">
      <c r="A918" s="403"/>
      <c r="B918" s="287"/>
      <c r="C918" s="22"/>
      <c r="D918" s="147"/>
      <c r="E918" s="22"/>
      <c r="F918" s="147">
        <f t="shared" si="310"/>
        <v>12400</v>
      </c>
      <c r="G918" s="288">
        <f t="shared" si="311"/>
        <v>9.3538686612903685</v>
      </c>
      <c r="H918" s="15">
        <f t="shared" si="312"/>
        <v>115987.97140000056</v>
      </c>
      <c r="I918" s="22">
        <f t="shared" si="313"/>
        <v>-115987.97140000056</v>
      </c>
      <c r="J918" s="289">
        <f t="shared" si="314"/>
        <v>-1</v>
      </c>
      <c r="K918" s="22">
        <f t="shared" si="315"/>
        <v>0</v>
      </c>
      <c r="L918" s="22">
        <f t="shared" si="316"/>
        <v>-5</v>
      </c>
      <c r="M918" s="22">
        <f t="shared" si="317"/>
        <v>5</v>
      </c>
      <c r="N918" s="22">
        <f t="shared" si="318"/>
        <v>0</v>
      </c>
      <c r="O918" s="22"/>
      <c r="P918" s="288">
        <f t="shared" si="319"/>
        <v>-9.3538686612903685</v>
      </c>
      <c r="Q918" s="22">
        <f t="shared" si="320"/>
        <v>-5</v>
      </c>
      <c r="R918" s="290"/>
      <c r="S918" s="290">
        <f t="shared" si="321"/>
        <v>-10724.832000000073</v>
      </c>
      <c r="T918" s="290" t="e">
        <f t="shared" si="322"/>
        <v>#DIV/0!</v>
      </c>
      <c r="U918" s="290" t="e">
        <f t="shared" si="323"/>
        <v>#DIV/0!</v>
      </c>
      <c r="V918" s="22">
        <f t="shared" si="324"/>
        <v>105263.13940000049</v>
      </c>
      <c r="W918" s="288" t="e">
        <f t="shared" si="325"/>
        <v>#DIV/0!</v>
      </c>
      <c r="X918" s="32" t="e">
        <f t="shared" si="326"/>
        <v>#DIV/0!</v>
      </c>
      <c r="Y918" s="32" t="e">
        <f t="shared" si="327"/>
        <v>#DIV/0!</v>
      </c>
      <c r="Z918" s="38" t="e">
        <f t="shared" si="328"/>
        <v>#DIV/0!</v>
      </c>
      <c r="AA918" s="31">
        <f>SUM(L$2:L918)-SUM(AB$2:AB918)</f>
        <v>-115987.97140000056</v>
      </c>
      <c r="AB918" s="44"/>
      <c r="AC918" s="40" t="e">
        <f t="shared" si="329"/>
        <v>#DIV/0!</v>
      </c>
      <c r="AD918" s="40" t="e">
        <f t="shared" si="330"/>
        <v>#DIV/0!</v>
      </c>
    </row>
    <row r="919" spans="1:30" x14ac:dyDescent="0.25">
      <c r="A919" s="403"/>
      <c r="B919" s="287"/>
      <c r="C919" s="22"/>
      <c r="D919" s="147"/>
      <c r="E919" s="22"/>
      <c r="F919" s="147">
        <f t="shared" si="310"/>
        <v>12400</v>
      </c>
      <c r="G919" s="288">
        <f t="shared" si="311"/>
        <v>9.3542718870968198</v>
      </c>
      <c r="H919" s="15">
        <f t="shared" si="312"/>
        <v>115992.97140000056</v>
      </c>
      <c r="I919" s="22">
        <f t="shared" si="313"/>
        <v>-115992.97140000056</v>
      </c>
      <c r="J919" s="289">
        <f t="shared" si="314"/>
        <v>-1</v>
      </c>
      <c r="K919" s="22">
        <f t="shared" si="315"/>
        <v>0</v>
      </c>
      <c r="L919" s="22">
        <f t="shared" si="316"/>
        <v>-5</v>
      </c>
      <c r="M919" s="22">
        <f t="shared" si="317"/>
        <v>5</v>
      </c>
      <c r="N919" s="22">
        <f t="shared" si="318"/>
        <v>0</v>
      </c>
      <c r="O919" s="22"/>
      <c r="P919" s="288">
        <f t="shared" si="319"/>
        <v>-9.3542718870968198</v>
      </c>
      <c r="Q919" s="22">
        <f t="shared" si="320"/>
        <v>-5</v>
      </c>
      <c r="R919" s="290"/>
      <c r="S919" s="290">
        <f t="shared" si="321"/>
        <v>-10729.832000000073</v>
      </c>
      <c r="T919" s="290" t="e">
        <f t="shared" si="322"/>
        <v>#DIV/0!</v>
      </c>
      <c r="U919" s="290" t="e">
        <f t="shared" si="323"/>
        <v>#DIV/0!</v>
      </c>
      <c r="V919" s="22">
        <f t="shared" si="324"/>
        <v>105263.13940000049</v>
      </c>
      <c r="W919" s="288" t="e">
        <f t="shared" si="325"/>
        <v>#DIV/0!</v>
      </c>
      <c r="X919" s="32" t="e">
        <f t="shared" si="326"/>
        <v>#DIV/0!</v>
      </c>
      <c r="Y919" s="32" t="e">
        <f t="shared" si="327"/>
        <v>#DIV/0!</v>
      </c>
      <c r="Z919" s="38" t="e">
        <f t="shared" si="328"/>
        <v>#DIV/0!</v>
      </c>
      <c r="AA919" s="31">
        <f>SUM(L$2:L919)-SUM(AB$2:AB919)</f>
        <v>-115992.97140000056</v>
      </c>
      <c r="AB919" s="44"/>
      <c r="AC919" s="40" t="e">
        <f t="shared" si="329"/>
        <v>#DIV/0!</v>
      </c>
      <c r="AD919" s="40" t="e">
        <f t="shared" si="330"/>
        <v>#DIV/0!</v>
      </c>
    </row>
    <row r="920" spans="1:30" x14ac:dyDescent="0.25">
      <c r="A920" s="403"/>
      <c r="B920" s="287"/>
      <c r="C920" s="22"/>
      <c r="D920" s="147"/>
      <c r="E920" s="22"/>
      <c r="F920" s="147">
        <f t="shared" si="310"/>
        <v>12400</v>
      </c>
      <c r="G920" s="288">
        <f t="shared" si="311"/>
        <v>9.354675112903271</v>
      </c>
      <c r="H920" s="15">
        <f t="shared" si="312"/>
        <v>115997.97140000056</v>
      </c>
      <c r="I920" s="22">
        <f t="shared" si="313"/>
        <v>-115997.97140000056</v>
      </c>
      <c r="J920" s="289">
        <f t="shared" si="314"/>
        <v>-1</v>
      </c>
      <c r="K920" s="22">
        <f t="shared" si="315"/>
        <v>0</v>
      </c>
      <c r="L920" s="22">
        <f t="shared" si="316"/>
        <v>-5</v>
      </c>
      <c r="M920" s="22">
        <f t="shared" si="317"/>
        <v>5</v>
      </c>
      <c r="N920" s="22">
        <f t="shared" si="318"/>
        <v>0</v>
      </c>
      <c r="O920" s="22"/>
      <c r="P920" s="288">
        <f t="shared" si="319"/>
        <v>-9.354675112903271</v>
      </c>
      <c r="Q920" s="22">
        <f t="shared" si="320"/>
        <v>-5</v>
      </c>
      <c r="R920" s="290"/>
      <c r="S920" s="290">
        <f t="shared" si="321"/>
        <v>-10734.832000000073</v>
      </c>
      <c r="T920" s="290" t="e">
        <f t="shared" si="322"/>
        <v>#DIV/0!</v>
      </c>
      <c r="U920" s="290" t="e">
        <f t="shared" si="323"/>
        <v>#DIV/0!</v>
      </c>
      <c r="V920" s="22">
        <f t="shared" si="324"/>
        <v>105263.13940000049</v>
      </c>
      <c r="W920" s="288" t="e">
        <f t="shared" si="325"/>
        <v>#DIV/0!</v>
      </c>
      <c r="X920" s="32" t="e">
        <f t="shared" si="326"/>
        <v>#DIV/0!</v>
      </c>
      <c r="Y920" s="32" t="e">
        <f t="shared" si="327"/>
        <v>#DIV/0!</v>
      </c>
      <c r="Z920" s="38" t="e">
        <f t="shared" si="328"/>
        <v>#DIV/0!</v>
      </c>
      <c r="AA920" s="31">
        <f>SUM(L$2:L920)-SUM(AB$2:AB920)</f>
        <v>-115997.97140000056</v>
      </c>
      <c r="AB920" s="44"/>
      <c r="AC920" s="40" t="e">
        <f t="shared" si="329"/>
        <v>#DIV/0!</v>
      </c>
      <c r="AD920" s="40" t="e">
        <f t="shared" si="330"/>
        <v>#DIV/0!</v>
      </c>
    </row>
    <row r="921" spans="1:30" x14ac:dyDescent="0.25">
      <c r="A921" s="403"/>
      <c r="B921" s="287"/>
      <c r="C921" s="22"/>
      <c r="D921" s="147"/>
      <c r="E921" s="22"/>
      <c r="F921" s="147">
        <f t="shared" si="310"/>
        <v>12400</v>
      </c>
      <c r="G921" s="288">
        <f t="shared" si="311"/>
        <v>9.3550783387097223</v>
      </c>
      <c r="H921" s="15">
        <f t="shared" si="312"/>
        <v>116002.97140000056</v>
      </c>
      <c r="I921" s="22">
        <f t="shared" si="313"/>
        <v>-116002.97140000056</v>
      </c>
      <c r="J921" s="289">
        <f t="shared" si="314"/>
        <v>-1</v>
      </c>
      <c r="K921" s="22">
        <f t="shared" si="315"/>
        <v>0</v>
      </c>
      <c r="L921" s="22">
        <f t="shared" si="316"/>
        <v>-5</v>
      </c>
      <c r="M921" s="22">
        <f t="shared" si="317"/>
        <v>5</v>
      </c>
      <c r="N921" s="22">
        <f t="shared" si="318"/>
        <v>0</v>
      </c>
      <c r="O921" s="22"/>
      <c r="P921" s="288">
        <f t="shared" si="319"/>
        <v>-9.3550783387097223</v>
      </c>
      <c r="Q921" s="22">
        <f t="shared" si="320"/>
        <v>-5</v>
      </c>
      <c r="R921" s="290"/>
      <c r="S921" s="290">
        <f t="shared" si="321"/>
        <v>-10739.832000000073</v>
      </c>
      <c r="T921" s="290" t="e">
        <f t="shared" si="322"/>
        <v>#DIV/0!</v>
      </c>
      <c r="U921" s="290" t="e">
        <f t="shared" si="323"/>
        <v>#DIV/0!</v>
      </c>
      <c r="V921" s="22">
        <f t="shared" si="324"/>
        <v>105263.13940000049</v>
      </c>
      <c r="W921" s="288" t="e">
        <f t="shared" si="325"/>
        <v>#DIV/0!</v>
      </c>
      <c r="X921" s="32" t="e">
        <f t="shared" si="326"/>
        <v>#DIV/0!</v>
      </c>
      <c r="Y921" s="32" t="e">
        <f t="shared" si="327"/>
        <v>#DIV/0!</v>
      </c>
      <c r="Z921" s="38" t="e">
        <f t="shared" si="328"/>
        <v>#DIV/0!</v>
      </c>
      <c r="AA921" s="31">
        <f>SUM(L$2:L921)-SUM(AB$2:AB921)</f>
        <v>-116002.97140000056</v>
      </c>
      <c r="AB921" s="44"/>
      <c r="AC921" s="40" t="e">
        <f t="shared" si="329"/>
        <v>#DIV/0!</v>
      </c>
      <c r="AD921" s="40" t="e">
        <f t="shared" si="330"/>
        <v>#DIV/0!</v>
      </c>
    </row>
    <row r="922" spans="1:30" x14ac:dyDescent="0.25">
      <c r="A922" s="403"/>
      <c r="B922" s="287"/>
      <c r="C922" s="22"/>
      <c r="D922" s="147"/>
      <c r="E922" s="22"/>
      <c r="F922" s="147">
        <f t="shared" si="310"/>
        <v>12400</v>
      </c>
      <c r="G922" s="288">
        <f t="shared" si="311"/>
        <v>9.3554815645161735</v>
      </c>
      <c r="H922" s="15">
        <f t="shared" si="312"/>
        <v>116007.97140000056</v>
      </c>
      <c r="I922" s="22">
        <f t="shared" si="313"/>
        <v>-116007.97140000056</v>
      </c>
      <c r="J922" s="289">
        <f t="shared" si="314"/>
        <v>-1</v>
      </c>
      <c r="K922" s="22">
        <f t="shared" si="315"/>
        <v>0</v>
      </c>
      <c r="L922" s="22">
        <f t="shared" si="316"/>
        <v>-5</v>
      </c>
      <c r="M922" s="22">
        <f t="shared" si="317"/>
        <v>5</v>
      </c>
      <c r="N922" s="22">
        <f t="shared" si="318"/>
        <v>0</v>
      </c>
      <c r="O922" s="22"/>
      <c r="P922" s="288">
        <f t="shared" si="319"/>
        <v>-9.3554815645161735</v>
      </c>
      <c r="Q922" s="22">
        <f t="shared" si="320"/>
        <v>-5</v>
      </c>
      <c r="R922" s="290"/>
      <c r="S922" s="290">
        <f t="shared" si="321"/>
        <v>-10744.832000000073</v>
      </c>
      <c r="T922" s="290" t="e">
        <f t="shared" si="322"/>
        <v>#DIV/0!</v>
      </c>
      <c r="U922" s="290" t="e">
        <f t="shared" si="323"/>
        <v>#DIV/0!</v>
      </c>
      <c r="V922" s="22">
        <f t="shared" si="324"/>
        <v>105263.13940000049</v>
      </c>
      <c r="W922" s="288" t="e">
        <f t="shared" si="325"/>
        <v>#DIV/0!</v>
      </c>
      <c r="X922" s="32" t="e">
        <f t="shared" si="326"/>
        <v>#DIV/0!</v>
      </c>
      <c r="Y922" s="32" t="e">
        <f t="shared" si="327"/>
        <v>#DIV/0!</v>
      </c>
      <c r="Z922" s="38" t="e">
        <f t="shared" si="328"/>
        <v>#DIV/0!</v>
      </c>
      <c r="AA922" s="31">
        <f>SUM(L$2:L922)-SUM(AB$2:AB922)</f>
        <v>-116007.97140000056</v>
      </c>
      <c r="AB922" s="44"/>
      <c r="AC922" s="40" t="e">
        <f t="shared" si="329"/>
        <v>#DIV/0!</v>
      </c>
      <c r="AD922" s="40" t="e">
        <f t="shared" si="330"/>
        <v>#DIV/0!</v>
      </c>
    </row>
    <row r="923" spans="1:30" x14ac:dyDescent="0.25">
      <c r="A923" s="403"/>
      <c r="B923" s="287"/>
      <c r="C923" s="22"/>
      <c r="D923" s="147"/>
      <c r="E923" s="22"/>
      <c r="F923" s="147">
        <f t="shared" si="310"/>
        <v>12400</v>
      </c>
      <c r="G923" s="288">
        <f t="shared" si="311"/>
        <v>9.3558847903226265</v>
      </c>
      <c r="H923" s="15">
        <f t="shared" si="312"/>
        <v>116012.97140000056</v>
      </c>
      <c r="I923" s="22">
        <f t="shared" si="313"/>
        <v>-116012.97140000056</v>
      </c>
      <c r="J923" s="289">
        <f t="shared" si="314"/>
        <v>-1</v>
      </c>
      <c r="K923" s="22">
        <f t="shared" si="315"/>
        <v>0</v>
      </c>
      <c r="L923" s="22">
        <f t="shared" si="316"/>
        <v>-5</v>
      </c>
      <c r="M923" s="22">
        <f t="shared" si="317"/>
        <v>5</v>
      </c>
      <c r="N923" s="22">
        <f t="shared" si="318"/>
        <v>0</v>
      </c>
      <c r="O923" s="22"/>
      <c r="P923" s="288">
        <f t="shared" si="319"/>
        <v>-9.3558847903226265</v>
      </c>
      <c r="Q923" s="22">
        <f t="shared" si="320"/>
        <v>-5</v>
      </c>
      <c r="R923" s="290"/>
      <c r="S923" s="290">
        <f t="shared" si="321"/>
        <v>-10749.832000000073</v>
      </c>
      <c r="T923" s="290" t="e">
        <f t="shared" si="322"/>
        <v>#DIV/0!</v>
      </c>
      <c r="U923" s="290" t="e">
        <f t="shared" si="323"/>
        <v>#DIV/0!</v>
      </c>
      <c r="V923" s="22">
        <f t="shared" si="324"/>
        <v>105263.13940000049</v>
      </c>
      <c r="W923" s="288" t="e">
        <f t="shared" si="325"/>
        <v>#DIV/0!</v>
      </c>
      <c r="X923" s="32" t="e">
        <f t="shared" si="326"/>
        <v>#DIV/0!</v>
      </c>
      <c r="Y923" s="32" t="e">
        <f t="shared" si="327"/>
        <v>#DIV/0!</v>
      </c>
      <c r="Z923" s="38" t="e">
        <f t="shared" si="328"/>
        <v>#DIV/0!</v>
      </c>
      <c r="AA923" s="31">
        <f>SUM(L$2:L923)-SUM(AB$2:AB923)</f>
        <v>-116012.97140000056</v>
      </c>
      <c r="AB923" s="44"/>
      <c r="AC923" s="40" t="e">
        <f t="shared" si="329"/>
        <v>#DIV/0!</v>
      </c>
      <c r="AD923" s="40" t="e">
        <f t="shared" si="330"/>
        <v>#DIV/0!</v>
      </c>
    </row>
    <row r="924" spans="1:30" x14ac:dyDescent="0.25">
      <c r="A924" s="403"/>
      <c r="B924" s="287"/>
      <c r="C924" s="22"/>
      <c r="D924" s="147"/>
      <c r="E924" s="22"/>
      <c r="F924" s="147">
        <f t="shared" si="310"/>
        <v>12400</v>
      </c>
      <c r="G924" s="288">
        <f t="shared" si="311"/>
        <v>9.3562880161290778</v>
      </c>
      <c r="H924" s="15">
        <f t="shared" si="312"/>
        <v>116017.97140000056</v>
      </c>
      <c r="I924" s="22">
        <f t="shared" si="313"/>
        <v>-116017.97140000056</v>
      </c>
      <c r="J924" s="289">
        <f t="shared" si="314"/>
        <v>-1</v>
      </c>
      <c r="K924" s="22">
        <f t="shared" si="315"/>
        <v>0</v>
      </c>
      <c r="L924" s="22">
        <f t="shared" si="316"/>
        <v>-5</v>
      </c>
      <c r="M924" s="22">
        <f t="shared" si="317"/>
        <v>5</v>
      </c>
      <c r="N924" s="22">
        <f t="shared" si="318"/>
        <v>0</v>
      </c>
      <c r="O924" s="22"/>
      <c r="P924" s="288">
        <f t="shared" si="319"/>
        <v>-9.3562880161290778</v>
      </c>
      <c r="Q924" s="22">
        <f t="shared" si="320"/>
        <v>-5</v>
      </c>
      <c r="R924" s="290"/>
      <c r="S924" s="290">
        <f t="shared" si="321"/>
        <v>-10754.832000000073</v>
      </c>
      <c r="T924" s="290" t="e">
        <f t="shared" si="322"/>
        <v>#DIV/0!</v>
      </c>
      <c r="U924" s="290" t="e">
        <f t="shared" si="323"/>
        <v>#DIV/0!</v>
      </c>
      <c r="V924" s="22">
        <f t="shared" si="324"/>
        <v>105263.13940000049</v>
      </c>
      <c r="W924" s="288" t="e">
        <f t="shared" si="325"/>
        <v>#DIV/0!</v>
      </c>
      <c r="X924" s="32" t="e">
        <f t="shared" si="326"/>
        <v>#DIV/0!</v>
      </c>
      <c r="Y924" s="32" t="e">
        <f t="shared" si="327"/>
        <v>#DIV/0!</v>
      </c>
      <c r="Z924" s="38" t="e">
        <f t="shared" si="328"/>
        <v>#DIV/0!</v>
      </c>
      <c r="AA924" s="31">
        <f>SUM(L$2:L924)-SUM(AB$2:AB924)</f>
        <v>-116017.97140000056</v>
      </c>
      <c r="AB924" s="44"/>
      <c r="AC924" s="40" t="e">
        <f t="shared" si="329"/>
        <v>#DIV/0!</v>
      </c>
      <c r="AD924" s="40" t="e">
        <f t="shared" si="330"/>
        <v>#DIV/0!</v>
      </c>
    </row>
    <row r="925" spans="1:30" x14ac:dyDescent="0.25">
      <c r="A925" s="403"/>
      <c r="B925" s="287"/>
      <c r="C925" s="22"/>
      <c r="D925" s="147"/>
      <c r="E925" s="22"/>
      <c r="F925" s="147">
        <f t="shared" si="310"/>
        <v>12400</v>
      </c>
      <c r="G925" s="288">
        <f t="shared" si="311"/>
        <v>9.356691241935529</v>
      </c>
      <c r="H925" s="15">
        <f t="shared" si="312"/>
        <v>116022.97140000056</v>
      </c>
      <c r="I925" s="22">
        <f t="shared" si="313"/>
        <v>-116022.97140000056</v>
      </c>
      <c r="J925" s="289">
        <f t="shared" si="314"/>
        <v>-1</v>
      </c>
      <c r="K925" s="22">
        <f t="shared" si="315"/>
        <v>0</v>
      </c>
      <c r="L925" s="22">
        <f t="shared" si="316"/>
        <v>-5</v>
      </c>
      <c r="M925" s="22">
        <f t="shared" si="317"/>
        <v>5</v>
      </c>
      <c r="N925" s="22">
        <f t="shared" si="318"/>
        <v>0</v>
      </c>
      <c r="O925" s="22"/>
      <c r="P925" s="288">
        <f t="shared" si="319"/>
        <v>-9.356691241935529</v>
      </c>
      <c r="Q925" s="22">
        <f t="shared" si="320"/>
        <v>-5</v>
      </c>
      <c r="R925" s="290"/>
      <c r="S925" s="290">
        <f t="shared" si="321"/>
        <v>-10759.832000000073</v>
      </c>
      <c r="T925" s="290" t="e">
        <f t="shared" si="322"/>
        <v>#DIV/0!</v>
      </c>
      <c r="U925" s="290" t="e">
        <f t="shared" si="323"/>
        <v>#DIV/0!</v>
      </c>
      <c r="V925" s="22">
        <f t="shared" si="324"/>
        <v>105263.13940000049</v>
      </c>
      <c r="W925" s="288" t="e">
        <f t="shared" si="325"/>
        <v>#DIV/0!</v>
      </c>
      <c r="X925" s="32" t="e">
        <f t="shared" si="326"/>
        <v>#DIV/0!</v>
      </c>
      <c r="Y925" s="32" t="e">
        <f t="shared" si="327"/>
        <v>#DIV/0!</v>
      </c>
      <c r="Z925" s="38" t="e">
        <f t="shared" si="328"/>
        <v>#DIV/0!</v>
      </c>
      <c r="AA925" s="31">
        <f>SUM(L$2:L925)-SUM(AB$2:AB925)</f>
        <v>-116022.97140000056</v>
      </c>
      <c r="AB925" s="44"/>
      <c r="AC925" s="40" t="e">
        <f t="shared" si="329"/>
        <v>#DIV/0!</v>
      </c>
      <c r="AD925" s="40" t="e">
        <f t="shared" si="330"/>
        <v>#DIV/0!</v>
      </c>
    </row>
    <row r="926" spans="1:30" x14ac:dyDescent="0.25">
      <c r="A926" s="403"/>
      <c r="B926" s="287"/>
      <c r="C926" s="22"/>
      <c r="D926" s="147"/>
      <c r="E926" s="22"/>
      <c r="F926" s="147">
        <f t="shared" si="310"/>
        <v>12400</v>
      </c>
      <c r="G926" s="288">
        <f t="shared" si="311"/>
        <v>9.3570944677419803</v>
      </c>
      <c r="H926" s="15">
        <f t="shared" si="312"/>
        <v>116027.97140000056</v>
      </c>
      <c r="I926" s="22">
        <f t="shared" si="313"/>
        <v>-116027.97140000056</v>
      </c>
      <c r="J926" s="289">
        <f t="shared" si="314"/>
        <v>-1</v>
      </c>
      <c r="K926" s="22">
        <f t="shared" si="315"/>
        <v>0</v>
      </c>
      <c r="L926" s="22">
        <f t="shared" si="316"/>
        <v>-5</v>
      </c>
      <c r="M926" s="22">
        <f t="shared" si="317"/>
        <v>5</v>
      </c>
      <c r="N926" s="22">
        <f t="shared" si="318"/>
        <v>0</v>
      </c>
      <c r="O926" s="22"/>
      <c r="P926" s="288">
        <f t="shared" si="319"/>
        <v>-9.3570944677419803</v>
      </c>
      <c r="Q926" s="22">
        <f t="shared" si="320"/>
        <v>-5</v>
      </c>
      <c r="R926" s="290"/>
      <c r="S926" s="290">
        <f t="shared" si="321"/>
        <v>-10764.832000000073</v>
      </c>
      <c r="T926" s="290" t="e">
        <f t="shared" si="322"/>
        <v>#DIV/0!</v>
      </c>
      <c r="U926" s="290" t="e">
        <f t="shared" si="323"/>
        <v>#DIV/0!</v>
      </c>
      <c r="V926" s="22">
        <f t="shared" si="324"/>
        <v>105263.13940000049</v>
      </c>
      <c r="W926" s="288" t="e">
        <f t="shared" si="325"/>
        <v>#DIV/0!</v>
      </c>
      <c r="X926" s="32" t="e">
        <f t="shared" si="326"/>
        <v>#DIV/0!</v>
      </c>
      <c r="Y926" s="32" t="e">
        <f t="shared" si="327"/>
        <v>#DIV/0!</v>
      </c>
      <c r="Z926" s="38" t="e">
        <f t="shared" si="328"/>
        <v>#DIV/0!</v>
      </c>
      <c r="AA926" s="31">
        <f>SUM(L$2:L926)-SUM(AB$2:AB926)</f>
        <v>-116027.97140000056</v>
      </c>
      <c r="AB926" s="44"/>
      <c r="AC926" s="40" t="e">
        <f t="shared" si="329"/>
        <v>#DIV/0!</v>
      </c>
      <c r="AD926" s="40" t="e">
        <f t="shared" si="330"/>
        <v>#DIV/0!</v>
      </c>
    </row>
    <row r="927" spans="1:30" x14ac:dyDescent="0.25">
      <c r="A927" s="403"/>
      <c r="B927" s="287"/>
      <c r="C927" s="22"/>
      <c r="D927" s="147"/>
      <c r="E927" s="22"/>
      <c r="F927" s="147">
        <f t="shared" si="310"/>
        <v>12400</v>
      </c>
      <c r="G927" s="288">
        <f t="shared" si="311"/>
        <v>9.3574976935484333</v>
      </c>
      <c r="H927" s="15">
        <f t="shared" si="312"/>
        <v>116032.97140000056</v>
      </c>
      <c r="I927" s="22">
        <f t="shared" si="313"/>
        <v>-116032.97140000056</v>
      </c>
      <c r="J927" s="289">
        <f t="shared" si="314"/>
        <v>-1</v>
      </c>
      <c r="K927" s="22">
        <f t="shared" si="315"/>
        <v>0</v>
      </c>
      <c r="L927" s="22">
        <f t="shared" si="316"/>
        <v>-5</v>
      </c>
      <c r="M927" s="22">
        <f t="shared" si="317"/>
        <v>5</v>
      </c>
      <c r="N927" s="22">
        <f t="shared" si="318"/>
        <v>0</v>
      </c>
      <c r="O927" s="22"/>
      <c r="P927" s="288">
        <f t="shared" si="319"/>
        <v>-9.3574976935484333</v>
      </c>
      <c r="Q927" s="22">
        <f t="shared" si="320"/>
        <v>-5</v>
      </c>
      <c r="R927" s="290"/>
      <c r="S927" s="290">
        <f t="shared" si="321"/>
        <v>-10769.832000000073</v>
      </c>
      <c r="T927" s="290" t="e">
        <f t="shared" si="322"/>
        <v>#DIV/0!</v>
      </c>
      <c r="U927" s="290" t="e">
        <f t="shared" si="323"/>
        <v>#DIV/0!</v>
      </c>
      <c r="V927" s="22">
        <f t="shared" si="324"/>
        <v>105263.13940000049</v>
      </c>
      <c r="W927" s="288" t="e">
        <f t="shared" si="325"/>
        <v>#DIV/0!</v>
      </c>
      <c r="X927" s="32" t="e">
        <f t="shared" si="326"/>
        <v>#DIV/0!</v>
      </c>
      <c r="Y927" s="32" t="e">
        <f t="shared" si="327"/>
        <v>#DIV/0!</v>
      </c>
      <c r="Z927" s="38" t="e">
        <f t="shared" si="328"/>
        <v>#DIV/0!</v>
      </c>
      <c r="AA927" s="31">
        <f>SUM(L$2:L927)-SUM(AB$2:AB927)</f>
        <v>-116032.97140000056</v>
      </c>
      <c r="AB927" s="44"/>
      <c r="AC927" s="40" t="e">
        <f t="shared" si="329"/>
        <v>#DIV/0!</v>
      </c>
      <c r="AD927" s="40" t="e">
        <f t="shared" si="330"/>
        <v>#DIV/0!</v>
      </c>
    </row>
    <row r="928" spans="1:30" x14ac:dyDescent="0.25">
      <c r="A928" s="403"/>
      <c r="B928" s="287"/>
      <c r="C928" s="22"/>
      <c r="D928" s="147"/>
      <c r="E928" s="22"/>
      <c r="F928" s="147">
        <f t="shared" si="310"/>
        <v>12400</v>
      </c>
      <c r="G928" s="288">
        <f t="shared" si="311"/>
        <v>9.3579009193548846</v>
      </c>
      <c r="H928" s="15">
        <f t="shared" si="312"/>
        <v>116037.97140000056</v>
      </c>
      <c r="I928" s="22">
        <f t="shared" si="313"/>
        <v>-116037.97140000056</v>
      </c>
      <c r="J928" s="289">
        <f t="shared" si="314"/>
        <v>-1</v>
      </c>
      <c r="K928" s="22">
        <f t="shared" si="315"/>
        <v>0</v>
      </c>
      <c r="L928" s="22">
        <f t="shared" si="316"/>
        <v>-5</v>
      </c>
      <c r="M928" s="22">
        <f t="shared" si="317"/>
        <v>5</v>
      </c>
      <c r="N928" s="22">
        <f t="shared" si="318"/>
        <v>0</v>
      </c>
      <c r="O928" s="22"/>
      <c r="P928" s="288">
        <f t="shared" si="319"/>
        <v>-9.3579009193548846</v>
      </c>
      <c r="Q928" s="22">
        <f t="shared" si="320"/>
        <v>-5</v>
      </c>
      <c r="R928" s="290"/>
      <c r="S928" s="290">
        <f t="shared" si="321"/>
        <v>-10774.832000000073</v>
      </c>
      <c r="T928" s="290" t="e">
        <f t="shared" si="322"/>
        <v>#DIV/0!</v>
      </c>
      <c r="U928" s="290" t="e">
        <f t="shared" si="323"/>
        <v>#DIV/0!</v>
      </c>
      <c r="V928" s="22">
        <f t="shared" si="324"/>
        <v>105263.13940000049</v>
      </c>
      <c r="W928" s="288" t="e">
        <f t="shared" si="325"/>
        <v>#DIV/0!</v>
      </c>
      <c r="X928" s="32" t="e">
        <f t="shared" si="326"/>
        <v>#DIV/0!</v>
      </c>
      <c r="Y928" s="32" t="e">
        <f t="shared" si="327"/>
        <v>#DIV/0!</v>
      </c>
      <c r="Z928" s="38" t="e">
        <f t="shared" si="328"/>
        <v>#DIV/0!</v>
      </c>
      <c r="AA928" s="31">
        <f>SUM(L$2:L928)-SUM(AB$2:AB928)</f>
        <v>-116037.97140000056</v>
      </c>
      <c r="AB928" s="44"/>
      <c r="AC928" s="40" t="e">
        <f t="shared" si="329"/>
        <v>#DIV/0!</v>
      </c>
      <c r="AD928" s="40" t="e">
        <f t="shared" si="330"/>
        <v>#DIV/0!</v>
      </c>
    </row>
    <row r="929" spans="1:30" x14ac:dyDescent="0.25">
      <c r="A929" s="403"/>
      <c r="B929" s="287"/>
      <c r="C929" s="22"/>
      <c r="D929" s="147"/>
      <c r="E929" s="22"/>
      <c r="F929" s="147">
        <f t="shared" si="310"/>
        <v>12400</v>
      </c>
      <c r="G929" s="288">
        <f t="shared" si="311"/>
        <v>9.3583041451613358</v>
      </c>
      <c r="H929" s="15">
        <f t="shared" si="312"/>
        <v>116042.97140000056</v>
      </c>
      <c r="I929" s="22">
        <f t="shared" si="313"/>
        <v>-116042.97140000056</v>
      </c>
      <c r="J929" s="289">
        <f t="shared" si="314"/>
        <v>-1</v>
      </c>
      <c r="K929" s="22">
        <f t="shared" si="315"/>
        <v>0</v>
      </c>
      <c r="L929" s="22">
        <f t="shared" si="316"/>
        <v>-5</v>
      </c>
      <c r="M929" s="22">
        <f t="shared" si="317"/>
        <v>5</v>
      </c>
      <c r="N929" s="22">
        <f t="shared" si="318"/>
        <v>0</v>
      </c>
      <c r="O929" s="22"/>
      <c r="P929" s="288">
        <f t="shared" si="319"/>
        <v>-9.3583041451613358</v>
      </c>
      <c r="Q929" s="22">
        <f t="shared" si="320"/>
        <v>-5</v>
      </c>
      <c r="R929" s="290"/>
      <c r="S929" s="290">
        <f t="shared" si="321"/>
        <v>-10779.832000000073</v>
      </c>
      <c r="T929" s="290" t="e">
        <f t="shared" si="322"/>
        <v>#DIV/0!</v>
      </c>
      <c r="U929" s="290" t="e">
        <f t="shared" si="323"/>
        <v>#DIV/0!</v>
      </c>
      <c r="V929" s="22">
        <f t="shared" si="324"/>
        <v>105263.13940000049</v>
      </c>
      <c r="W929" s="288" t="e">
        <f t="shared" si="325"/>
        <v>#DIV/0!</v>
      </c>
      <c r="X929" s="32" t="e">
        <f t="shared" si="326"/>
        <v>#DIV/0!</v>
      </c>
      <c r="Y929" s="32" t="e">
        <f t="shared" si="327"/>
        <v>#DIV/0!</v>
      </c>
      <c r="Z929" s="38" t="e">
        <f t="shared" si="328"/>
        <v>#DIV/0!</v>
      </c>
      <c r="AA929" s="31">
        <f>SUM(L$2:L929)-SUM(AB$2:AB929)</f>
        <v>-116042.97140000056</v>
      </c>
      <c r="AB929" s="44"/>
      <c r="AC929" s="40" t="e">
        <f t="shared" si="329"/>
        <v>#DIV/0!</v>
      </c>
      <c r="AD929" s="40" t="e">
        <f t="shared" si="330"/>
        <v>#DIV/0!</v>
      </c>
    </row>
    <row r="930" spans="1:30" x14ac:dyDescent="0.25">
      <c r="A930" s="403"/>
      <c r="B930" s="287"/>
      <c r="C930" s="22"/>
      <c r="D930" s="147"/>
      <c r="E930" s="22"/>
      <c r="F930" s="147">
        <f t="shared" si="310"/>
        <v>12400</v>
      </c>
      <c r="G930" s="288">
        <f t="shared" si="311"/>
        <v>9.358707370967787</v>
      </c>
      <c r="H930" s="15">
        <f t="shared" si="312"/>
        <v>116047.97140000056</v>
      </c>
      <c r="I930" s="22">
        <f t="shared" si="313"/>
        <v>-116047.97140000056</v>
      </c>
      <c r="J930" s="289">
        <f t="shared" si="314"/>
        <v>-1</v>
      </c>
      <c r="K930" s="22">
        <f t="shared" si="315"/>
        <v>0</v>
      </c>
      <c r="L930" s="22">
        <f t="shared" si="316"/>
        <v>-5</v>
      </c>
      <c r="M930" s="22">
        <f t="shared" si="317"/>
        <v>5</v>
      </c>
      <c r="N930" s="22">
        <f t="shared" si="318"/>
        <v>0</v>
      </c>
      <c r="O930" s="22"/>
      <c r="P930" s="288">
        <f t="shared" si="319"/>
        <v>-9.358707370967787</v>
      </c>
      <c r="Q930" s="22">
        <f t="shared" si="320"/>
        <v>-5</v>
      </c>
      <c r="R930" s="290"/>
      <c r="S930" s="290">
        <f t="shared" si="321"/>
        <v>-10784.832000000073</v>
      </c>
      <c r="T930" s="290" t="e">
        <f t="shared" si="322"/>
        <v>#DIV/0!</v>
      </c>
      <c r="U930" s="290" t="e">
        <f t="shared" si="323"/>
        <v>#DIV/0!</v>
      </c>
      <c r="V930" s="22">
        <f t="shared" si="324"/>
        <v>105263.13940000049</v>
      </c>
      <c r="W930" s="288" t="e">
        <f t="shared" si="325"/>
        <v>#DIV/0!</v>
      </c>
      <c r="X930" s="32" t="e">
        <f t="shared" si="326"/>
        <v>#DIV/0!</v>
      </c>
      <c r="Y930" s="32" t="e">
        <f t="shared" si="327"/>
        <v>#DIV/0!</v>
      </c>
      <c r="Z930" s="38" t="e">
        <f t="shared" si="328"/>
        <v>#DIV/0!</v>
      </c>
      <c r="AA930" s="31">
        <f>SUM(L$2:L930)-SUM(AB$2:AB930)</f>
        <v>-116047.97140000056</v>
      </c>
      <c r="AB930" s="44"/>
      <c r="AC930" s="40" t="e">
        <f t="shared" si="329"/>
        <v>#DIV/0!</v>
      </c>
      <c r="AD930" s="40" t="e">
        <f t="shared" si="330"/>
        <v>#DIV/0!</v>
      </c>
    </row>
    <row r="931" spans="1:30" x14ac:dyDescent="0.25">
      <c r="A931" s="403"/>
      <c r="B931" s="287"/>
      <c r="C931" s="22"/>
      <c r="D931" s="147"/>
      <c r="E931" s="22"/>
      <c r="F931" s="147">
        <f t="shared" ref="F931:F994" si="331">IF(C931="买",F930+D931,F930-D931)</f>
        <v>12400</v>
      </c>
      <c r="G931" s="288">
        <f t="shared" ref="G931:G994" si="332">H931/F931</f>
        <v>9.3591105967742383</v>
      </c>
      <c r="H931" s="15">
        <f t="shared" ref="H931:H994" si="333">IF(C931="买",H930+D931*E931+M931+N931,H930+-1*D931*E931+M931+N931)+O930</f>
        <v>116052.97140000056</v>
      </c>
      <c r="I931" s="22">
        <f t="shared" ref="I931:I994" si="334">-H931+K931</f>
        <v>-116052.97140000056</v>
      </c>
      <c r="J931" s="289">
        <f t="shared" ref="J931:J994" si="335">(E931-G931)/G931</f>
        <v>-1</v>
      </c>
      <c r="K931" s="22">
        <f t="shared" ref="K931:K994" si="336">F931*E931</f>
        <v>0</v>
      </c>
      <c r="L931" s="22">
        <f t="shared" ref="L931:L994" si="337">I931-I930</f>
        <v>-5</v>
      </c>
      <c r="M931" s="22">
        <f t="shared" ref="M931:M994" si="338">IF(D931*E931*2.5/10000&gt;5,D931*E931*2.5/10000,5)+(D931/1000)*0.6</f>
        <v>5</v>
      </c>
      <c r="N931" s="22">
        <f t="shared" ref="N931:N994" si="339">IF(C931="卖",D931*E931/1000,0)</f>
        <v>0</v>
      </c>
      <c r="O931" s="22"/>
      <c r="P931" s="288">
        <f t="shared" ref="P931:P994" si="340">E931-G931</f>
        <v>-9.3591105967742383</v>
      </c>
      <c r="Q931" s="22">
        <f t="shared" ref="Q931:Q994" si="341">(H931-H930)*-1</f>
        <v>-5</v>
      </c>
      <c r="R931" s="290"/>
      <c r="S931" s="290">
        <f t="shared" ref="S931:S994" si="342">S930+Q931+O931+R931</f>
        <v>-10789.832000000073</v>
      </c>
      <c r="T931" s="290" t="e">
        <f t="shared" ref="T931:T994" si="343">S931/E931</f>
        <v>#DIV/0!</v>
      </c>
      <c r="U931" s="290" t="e">
        <f t="shared" ref="U931:U994" si="344">F931+T931</f>
        <v>#DIV/0!</v>
      </c>
      <c r="V931" s="22">
        <f t="shared" ref="V931:V994" si="345">H931+S931</f>
        <v>105263.13940000049</v>
      </c>
      <c r="W931" s="288" t="e">
        <f t="shared" ref="W931:W994" si="346">V931/U931</f>
        <v>#DIV/0!</v>
      </c>
      <c r="X931" s="32" t="e">
        <f t="shared" ref="X931:X994" si="347">W931-G931</f>
        <v>#DIV/0!</v>
      </c>
      <c r="Y931" s="32" t="e">
        <f t="shared" ref="Y931:Y994" si="348">(X931-P931)*-1</f>
        <v>#DIV/0!</v>
      </c>
      <c r="Z931" s="38" t="e">
        <f t="shared" ref="Z931:Z994" si="349">F931/U931</f>
        <v>#DIV/0!</v>
      </c>
      <c r="AA931" s="31">
        <f>SUM(L$2:L931)-SUM(AB$2:AB931)</f>
        <v>-116052.97140000056</v>
      </c>
      <c r="AB931" s="44"/>
      <c r="AC931" s="40" t="e">
        <f t="shared" ref="AC931:AC994" si="350">I931/E931*(1-0.0005)</f>
        <v>#DIV/0!</v>
      </c>
      <c r="AD931" s="40" t="e">
        <f t="shared" ref="AD931:AD994" si="351">AC931-F931</f>
        <v>#DIV/0!</v>
      </c>
    </row>
    <row r="932" spans="1:30" x14ac:dyDescent="0.25">
      <c r="A932" s="403"/>
      <c r="B932" s="287"/>
      <c r="C932" s="22"/>
      <c r="D932" s="147"/>
      <c r="E932" s="22"/>
      <c r="F932" s="147">
        <f t="shared" si="331"/>
        <v>12400</v>
      </c>
      <c r="G932" s="288">
        <f t="shared" si="332"/>
        <v>9.3595138225806913</v>
      </c>
      <c r="H932" s="15">
        <f t="shared" si="333"/>
        <v>116057.97140000056</v>
      </c>
      <c r="I932" s="22">
        <f t="shared" si="334"/>
        <v>-116057.97140000056</v>
      </c>
      <c r="J932" s="289">
        <f t="shared" si="335"/>
        <v>-1</v>
      </c>
      <c r="K932" s="22">
        <f t="shared" si="336"/>
        <v>0</v>
      </c>
      <c r="L932" s="22">
        <f t="shared" si="337"/>
        <v>-5</v>
      </c>
      <c r="M932" s="22">
        <f t="shared" si="338"/>
        <v>5</v>
      </c>
      <c r="N932" s="22">
        <f t="shared" si="339"/>
        <v>0</v>
      </c>
      <c r="O932" s="22"/>
      <c r="P932" s="288">
        <f t="shared" si="340"/>
        <v>-9.3595138225806913</v>
      </c>
      <c r="Q932" s="22">
        <f t="shared" si="341"/>
        <v>-5</v>
      </c>
      <c r="R932" s="290"/>
      <c r="S932" s="290">
        <f t="shared" si="342"/>
        <v>-10794.832000000073</v>
      </c>
      <c r="T932" s="290" t="e">
        <f t="shared" si="343"/>
        <v>#DIV/0!</v>
      </c>
      <c r="U932" s="290" t="e">
        <f t="shared" si="344"/>
        <v>#DIV/0!</v>
      </c>
      <c r="V932" s="22">
        <f t="shared" si="345"/>
        <v>105263.13940000049</v>
      </c>
      <c r="W932" s="288" t="e">
        <f t="shared" si="346"/>
        <v>#DIV/0!</v>
      </c>
      <c r="X932" s="32" t="e">
        <f t="shared" si="347"/>
        <v>#DIV/0!</v>
      </c>
      <c r="Y932" s="32" t="e">
        <f t="shared" si="348"/>
        <v>#DIV/0!</v>
      </c>
      <c r="Z932" s="38" t="e">
        <f t="shared" si="349"/>
        <v>#DIV/0!</v>
      </c>
      <c r="AA932" s="31">
        <f>SUM(L$2:L932)-SUM(AB$2:AB932)</f>
        <v>-116057.97140000056</v>
      </c>
      <c r="AB932" s="44"/>
      <c r="AC932" s="40" t="e">
        <f t="shared" si="350"/>
        <v>#DIV/0!</v>
      </c>
      <c r="AD932" s="40" t="e">
        <f t="shared" si="351"/>
        <v>#DIV/0!</v>
      </c>
    </row>
    <row r="933" spans="1:30" x14ac:dyDescent="0.25">
      <c r="A933" s="403"/>
      <c r="B933" s="287"/>
      <c r="C933" s="22"/>
      <c r="D933" s="147"/>
      <c r="E933" s="22"/>
      <c r="F933" s="147">
        <f t="shared" si="331"/>
        <v>12400</v>
      </c>
      <c r="G933" s="288">
        <f t="shared" si="332"/>
        <v>9.3599170483871426</v>
      </c>
      <c r="H933" s="15">
        <f t="shared" si="333"/>
        <v>116062.97140000056</v>
      </c>
      <c r="I933" s="22">
        <f t="shared" si="334"/>
        <v>-116062.97140000056</v>
      </c>
      <c r="J933" s="289">
        <f t="shared" si="335"/>
        <v>-1</v>
      </c>
      <c r="K933" s="22">
        <f t="shared" si="336"/>
        <v>0</v>
      </c>
      <c r="L933" s="22">
        <f t="shared" si="337"/>
        <v>-5</v>
      </c>
      <c r="M933" s="22">
        <f t="shared" si="338"/>
        <v>5</v>
      </c>
      <c r="N933" s="22">
        <f t="shared" si="339"/>
        <v>0</v>
      </c>
      <c r="O933" s="22"/>
      <c r="P933" s="288">
        <f t="shared" si="340"/>
        <v>-9.3599170483871426</v>
      </c>
      <c r="Q933" s="22">
        <f t="shared" si="341"/>
        <v>-5</v>
      </c>
      <c r="R933" s="290"/>
      <c r="S933" s="290">
        <f t="shared" si="342"/>
        <v>-10799.832000000073</v>
      </c>
      <c r="T933" s="290" t="e">
        <f t="shared" si="343"/>
        <v>#DIV/0!</v>
      </c>
      <c r="U933" s="290" t="e">
        <f t="shared" si="344"/>
        <v>#DIV/0!</v>
      </c>
      <c r="V933" s="22">
        <f t="shared" si="345"/>
        <v>105263.13940000049</v>
      </c>
      <c r="W933" s="288" t="e">
        <f t="shared" si="346"/>
        <v>#DIV/0!</v>
      </c>
      <c r="X933" s="32" t="e">
        <f t="shared" si="347"/>
        <v>#DIV/0!</v>
      </c>
      <c r="Y933" s="32" t="e">
        <f t="shared" si="348"/>
        <v>#DIV/0!</v>
      </c>
      <c r="Z933" s="38" t="e">
        <f t="shared" si="349"/>
        <v>#DIV/0!</v>
      </c>
      <c r="AA933" s="31">
        <f>SUM(L$2:L933)-SUM(AB$2:AB933)</f>
        <v>-116062.97140000056</v>
      </c>
      <c r="AB933" s="44"/>
      <c r="AC933" s="40" t="e">
        <f t="shared" si="350"/>
        <v>#DIV/0!</v>
      </c>
      <c r="AD933" s="40" t="e">
        <f t="shared" si="351"/>
        <v>#DIV/0!</v>
      </c>
    </row>
    <row r="934" spans="1:30" x14ac:dyDescent="0.25">
      <c r="A934" s="403"/>
      <c r="B934" s="287"/>
      <c r="C934" s="22"/>
      <c r="D934" s="147"/>
      <c r="E934" s="22"/>
      <c r="F934" s="147">
        <f t="shared" si="331"/>
        <v>12400</v>
      </c>
      <c r="G934" s="288">
        <f t="shared" si="332"/>
        <v>9.3603202741935938</v>
      </c>
      <c r="H934" s="15">
        <f t="shared" si="333"/>
        <v>116067.97140000056</v>
      </c>
      <c r="I934" s="22">
        <f t="shared" si="334"/>
        <v>-116067.97140000056</v>
      </c>
      <c r="J934" s="289">
        <f t="shared" si="335"/>
        <v>-1</v>
      </c>
      <c r="K934" s="22">
        <f t="shared" si="336"/>
        <v>0</v>
      </c>
      <c r="L934" s="22">
        <f t="shared" si="337"/>
        <v>-5</v>
      </c>
      <c r="M934" s="22">
        <f t="shared" si="338"/>
        <v>5</v>
      </c>
      <c r="N934" s="22">
        <f t="shared" si="339"/>
        <v>0</v>
      </c>
      <c r="O934" s="22"/>
      <c r="P934" s="288">
        <f t="shared" si="340"/>
        <v>-9.3603202741935938</v>
      </c>
      <c r="Q934" s="22">
        <f t="shared" si="341"/>
        <v>-5</v>
      </c>
      <c r="R934" s="290"/>
      <c r="S934" s="290">
        <f t="shared" si="342"/>
        <v>-10804.832000000073</v>
      </c>
      <c r="T934" s="290" t="e">
        <f t="shared" si="343"/>
        <v>#DIV/0!</v>
      </c>
      <c r="U934" s="290" t="e">
        <f t="shared" si="344"/>
        <v>#DIV/0!</v>
      </c>
      <c r="V934" s="22">
        <f t="shared" si="345"/>
        <v>105263.13940000049</v>
      </c>
      <c r="W934" s="288" t="e">
        <f t="shared" si="346"/>
        <v>#DIV/0!</v>
      </c>
      <c r="X934" s="32" t="e">
        <f t="shared" si="347"/>
        <v>#DIV/0!</v>
      </c>
      <c r="Y934" s="32" t="e">
        <f t="shared" si="348"/>
        <v>#DIV/0!</v>
      </c>
      <c r="Z934" s="38" t="e">
        <f t="shared" si="349"/>
        <v>#DIV/0!</v>
      </c>
      <c r="AA934" s="31">
        <f>SUM(L$2:L934)-SUM(AB$2:AB934)</f>
        <v>-116067.97140000056</v>
      </c>
      <c r="AB934" s="44"/>
      <c r="AC934" s="40" t="e">
        <f t="shared" si="350"/>
        <v>#DIV/0!</v>
      </c>
      <c r="AD934" s="40" t="e">
        <f t="shared" si="351"/>
        <v>#DIV/0!</v>
      </c>
    </row>
    <row r="935" spans="1:30" x14ac:dyDescent="0.25">
      <c r="A935" s="403"/>
      <c r="B935" s="287"/>
      <c r="C935" s="22"/>
      <c r="D935" s="147"/>
      <c r="E935" s="22"/>
      <c r="F935" s="147">
        <f t="shared" si="331"/>
        <v>12400</v>
      </c>
      <c r="G935" s="288">
        <f t="shared" si="332"/>
        <v>9.360723500000045</v>
      </c>
      <c r="H935" s="15">
        <f t="shared" si="333"/>
        <v>116072.97140000056</v>
      </c>
      <c r="I935" s="22">
        <f t="shared" si="334"/>
        <v>-116072.97140000056</v>
      </c>
      <c r="J935" s="289">
        <f t="shared" si="335"/>
        <v>-1</v>
      </c>
      <c r="K935" s="22">
        <f t="shared" si="336"/>
        <v>0</v>
      </c>
      <c r="L935" s="22">
        <f t="shared" si="337"/>
        <v>-5</v>
      </c>
      <c r="M935" s="22">
        <f t="shared" si="338"/>
        <v>5</v>
      </c>
      <c r="N935" s="22">
        <f t="shared" si="339"/>
        <v>0</v>
      </c>
      <c r="O935" s="22"/>
      <c r="P935" s="288">
        <f t="shared" si="340"/>
        <v>-9.360723500000045</v>
      </c>
      <c r="Q935" s="22">
        <f t="shared" si="341"/>
        <v>-5</v>
      </c>
      <c r="R935" s="290"/>
      <c r="S935" s="290">
        <f t="shared" si="342"/>
        <v>-10809.832000000073</v>
      </c>
      <c r="T935" s="290" t="e">
        <f t="shared" si="343"/>
        <v>#DIV/0!</v>
      </c>
      <c r="U935" s="290" t="e">
        <f t="shared" si="344"/>
        <v>#DIV/0!</v>
      </c>
      <c r="V935" s="22">
        <f t="shared" si="345"/>
        <v>105263.13940000049</v>
      </c>
      <c r="W935" s="288" t="e">
        <f t="shared" si="346"/>
        <v>#DIV/0!</v>
      </c>
      <c r="X935" s="32" t="e">
        <f t="shared" si="347"/>
        <v>#DIV/0!</v>
      </c>
      <c r="Y935" s="32" t="e">
        <f t="shared" si="348"/>
        <v>#DIV/0!</v>
      </c>
      <c r="Z935" s="38" t="e">
        <f t="shared" si="349"/>
        <v>#DIV/0!</v>
      </c>
      <c r="AA935" s="31">
        <f>SUM(L$2:L935)-SUM(AB$2:AB935)</f>
        <v>-116072.97140000056</v>
      </c>
      <c r="AB935" s="44"/>
      <c r="AC935" s="40" t="e">
        <f t="shared" si="350"/>
        <v>#DIV/0!</v>
      </c>
      <c r="AD935" s="40" t="e">
        <f t="shared" si="351"/>
        <v>#DIV/0!</v>
      </c>
    </row>
    <row r="936" spans="1:30" x14ac:dyDescent="0.25">
      <c r="A936" s="403"/>
      <c r="B936" s="287"/>
      <c r="C936" s="22"/>
      <c r="D936" s="147"/>
      <c r="E936" s="22"/>
      <c r="F936" s="147">
        <f t="shared" si="331"/>
        <v>12400</v>
      </c>
      <c r="G936" s="288">
        <f t="shared" si="332"/>
        <v>9.3611267258064963</v>
      </c>
      <c r="H936" s="15">
        <f t="shared" si="333"/>
        <v>116077.97140000056</v>
      </c>
      <c r="I936" s="22">
        <f t="shared" si="334"/>
        <v>-116077.97140000056</v>
      </c>
      <c r="J936" s="289">
        <f t="shared" si="335"/>
        <v>-1</v>
      </c>
      <c r="K936" s="22">
        <f t="shared" si="336"/>
        <v>0</v>
      </c>
      <c r="L936" s="22">
        <f t="shared" si="337"/>
        <v>-5</v>
      </c>
      <c r="M936" s="22">
        <f t="shared" si="338"/>
        <v>5</v>
      </c>
      <c r="N936" s="22">
        <f t="shared" si="339"/>
        <v>0</v>
      </c>
      <c r="O936" s="22"/>
      <c r="P936" s="288">
        <f t="shared" si="340"/>
        <v>-9.3611267258064963</v>
      </c>
      <c r="Q936" s="22">
        <f t="shared" si="341"/>
        <v>-5</v>
      </c>
      <c r="R936" s="290"/>
      <c r="S936" s="290">
        <f t="shared" si="342"/>
        <v>-10814.832000000073</v>
      </c>
      <c r="T936" s="290" t="e">
        <f t="shared" si="343"/>
        <v>#DIV/0!</v>
      </c>
      <c r="U936" s="290" t="e">
        <f t="shared" si="344"/>
        <v>#DIV/0!</v>
      </c>
      <c r="V936" s="22">
        <f t="shared" si="345"/>
        <v>105263.13940000049</v>
      </c>
      <c r="W936" s="288" t="e">
        <f t="shared" si="346"/>
        <v>#DIV/0!</v>
      </c>
      <c r="X936" s="32" t="e">
        <f t="shared" si="347"/>
        <v>#DIV/0!</v>
      </c>
      <c r="Y936" s="32" t="e">
        <f t="shared" si="348"/>
        <v>#DIV/0!</v>
      </c>
      <c r="Z936" s="38" t="e">
        <f t="shared" si="349"/>
        <v>#DIV/0!</v>
      </c>
      <c r="AA936" s="31">
        <f>SUM(L$2:L936)-SUM(AB$2:AB936)</f>
        <v>-116077.97140000056</v>
      </c>
      <c r="AB936" s="44"/>
      <c r="AC936" s="40" t="e">
        <f t="shared" si="350"/>
        <v>#DIV/0!</v>
      </c>
      <c r="AD936" s="40" t="e">
        <f t="shared" si="351"/>
        <v>#DIV/0!</v>
      </c>
    </row>
    <row r="937" spans="1:30" x14ac:dyDescent="0.25">
      <c r="A937" s="403"/>
      <c r="B937" s="287"/>
      <c r="C937" s="22"/>
      <c r="D937" s="147"/>
      <c r="E937" s="22"/>
      <c r="F937" s="147">
        <f t="shared" si="331"/>
        <v>12400</v>
      </c>
      <c r="G937" s="288">
        <f t="shared" si="332"/>
        <v>9.3615299516129493</v>
      </c>
      <c r="H937" s="15">
        <f t="shared" si="333"/>
        <v>116082.97140000056</v>
      </c>
      <c r="I937" s="22">
        <f t="shared" si="334"/>
        <v>-116082.97140000056</v>
      </c>
      <c r="J937" s="289">
        <f t="shared" si="335"/>
        <v>-1</v>
      </c>
      <c r="K937" s="22">
        <f t="shared" si="336"/>
        <v>0</v>
      </c>
      <c r="L937" s="22">
        <f t="shared" si="337"/>
        <v>-5</v>
      </c>
      <c r="M937" s="22">
        <f t="shared" si="338"/>
        <v>5</v>
      </c>
      <c r="N937" s="22">
        <f t="shared" si="339"/>
        <v>0</v>
      </c>
      <c r="O937" s="22"/>
      <c r="P937" s="288">
        <f t="shared" si="340"/>
        <v>-9.3615299516129493</v>
      </c>
      <c r="Q937" s="22">
        <f t="shared" si="341"/>
        <v>-5</v>
      </c>
      <c r="R937" s="290"/>
      <c r="S937" s="290">
        <f t="shared" si="342"/>
        <v>-10819.832000000073</v>
      </c>
      <c r="T937" s="290" t="e">
        <f t="shared" si="343"/>
        <v>#DIV/0!</v>
      </c>
      <c r="U937" s="290" t="e">
        <f t="shared" si="344"/>
        <v>#DIV/0!</v>
      </c>
      <c r="V937" s="22">
        <f t="shared" si="345"/>
        <v>105263.13940000049</v>
      </c>
      <c r="W937" s="288" t="e">
        <f t="shared" si="346"/>
        <v>#DIV/0!</v>
      </c>
      <c r="X937" s="32" t="e">
        <f t="shared" si="347"/>
        <v>#DIV/0!</v>
      </c>
      <c r="Y937" s="32" t="e">
        <f t="shared" si="348"/>
        <v>#DIV/0!</v>
      </c>
      <c r="Z937" s="38" t="e">
        <f t="shared" si="349"/>
        <v>#DIV/0!</v>
      </c>
      <c r="AA937" s="31">
        <f>SUM(L$2:L937)-SUM(AB$2:AB937)</f>
        <v>-116082.97140000056</v>
      </c>
      <c r="AB937" s="44"/>
      <c r="AC937" s="40" t="e">
        <f t="shared" si="350"/>
        <v>#DIV/0!</v>
      </c>
      <c r="AD937" s="40" t="e">
        <f t="shared" si="351"/>
        <v>#DIV/0!</v>
      </c>
    </row>
    <row r="938" spans="1:30" x14ac:dyDescent="0.25">
      <c r="A938" s="403"/>
      <c r="B938" s="287"/>
      <c r="C938" s="22"/>
      <c r="D938" s="147"/>
      <c r="E938" s="22"/>
      <c r="F938" s="147">
        <f t="shared" si="331"/>
        <v>12400</v>
      </c>
      <c r="G938" s="288">
        <f t="shared" si="332"/>
        <v>9.3619331774194006</v>
      </c>
      <c r="H938" s="15">
        <f t="shared" si="333"/>
        <v>116087.97140000056</v>
      </c>
      <c r="I938" s="22">
        <f t="shared" si="334"/>
        <v>-116087.97140000056</v>
      </c>
      <c r="J938" s="289">
        <f t="shared" si="335"/>
        <v>-1</v>
      </c>
      <c r="K938" s="22">
        <f t="shared" si="336"/>
        <v>0</v>
      </c>
      <c r="L938" s="22">
        <f t="shared" si="337"/>
        <v>-5</v>
      </c>
      <c r="M938" s="22">
        <f t="shared" si="338"/>
        <v>5</v>
      </c>
      <c r="N938" s="22">
        <f t="shared" si="339"/>
        <v>0</v>
      </c>
      <c r="O938" s="22"/>
      <c r="P938" s="288">
        <f t="shared" si="340"/>
        <v>-9.3619331774194006</v>
      </c>
      <c r="Q938" s="22">
        <f t="shared" si="341"/>
        <v>-5</v>
      </c>
      <c r="R938" s="290"/>
      <c r="S938" s="290">
        <f t="shared" si="342"/>
        <v>-10824.832000000073</v>
      </c>
      <c r="T938" s="290" t="e">
        <f t="shared" si="343"/>
        <v>#DIV/0!</v>
      </c>
      <c r="U938" s="290" t="e">
        <f t="shared" si="344"/>
        <v>#DIV/0!</v>
      </c>
      <c r="V938" s="22">
        <f t="shared" si="345"/>
        <v>105263.13940000049</v>
      </c>
      <c r="W938" s="288" t="e">
        <f t="shared" si="346"/>
        <v>#DIV/0!</v>
      </c>
      <c r="X938" s="32" t="e">
        <f t="shared" si="347"/>
        <v>#DIV/0!</v>
      </c>
      <c r="Y938" s="32" t="e">
        <f t="shared" si="348"/>
        <v>#DIV/0!</v>
      </c>
      <c r="Z938" s="38" t="e">
        <f t="shared" si="349"/>
        <v>#DIV/0!</v>
      </c>
      <c r="AA938" s="31">
        <f>SUM(L$2:L938)-SUM(AB$2:AB938)</f>
        <v>-116087.97140000056</v>
      </c>
      <c r="AB938" s="44"/>
      <c r="AC938" s="40" t="e">
        <f t="shared" si="350"/>
        <v>#DIV/0!</v>
      </c>
      <c r="AD938" s="40" t="e">
        <f t="shared" si="351"/>
        <v>#DIV/0!</v>
      </c>
    </row>
    <row r="939" spans="1:30" x14ac:dyDescent="0.25">
      <c r="A939" s="403"/>
      <c r="B939" s="287"/>
      <c r="C939" s="22"/>
      <c r="D939" s="147"/>
      <c r="E939" s="22"/>
      <c r="F939" s="147">
        <f t="shared" si="331"/>
        <v>12400</v>
      </c>
      <c r="G939" s="288">
        <f t="shared" si="332"/>
        <v>9.3623364032258518</v>
      </c>
      <c r="H939" s="15">
        <f t="shared" si="333"/>
        <v>116092.97140000056</v>
      </c>
      <c r="I939" s="22">
        <f t="shared" si="334"/>
        <v>-116092.97140000056</v>
      </c>
      <c r="J939" s="289">
        <f t="shared" si="335"/>
        <v>-1</v>
      </c>
      <c r="K939" s="22">
        <f t="shared" si="336"/>
        <v>0</v>
      </c>
      <c r="L939" s="22">
        <f t="shared" si="337"/>
        <v>-5</v>
      </c>
      <c r="M939" s="22">
        <f t="shared" si="338"/>
        <v>5</v>
      </c>
      <c r="N939" s="22">
        <f t="shared" si="339"/>
        <v>0</v>
      </c>
      <c r="O939" s="22"/>
      <c r="P939" s="288">
        <f t="shared" si="340"/>
        <v>-9.3623364032258518</v>
      </c>
      <c r="Q939" s="22">
        <f t="shared" si="341"/>
        <v>-5</v>
      </c>
      <c r="R939" s="290"/>
      <c r="S939" s="290">
        <f t="shared" si="342"/>
        <v>-10829.832000000073</v>
      </c>
      <c r="T939" s="290" t="e">
        <f t="shared" si="343"/>
        <v>#DIV/0!</v>
      </c>
      <c r="U939" s="290" t="e">
        <f t="shared" si="344"/>
        <v>#DIV/0!</v>
      </c>
      <c r="V939" s="22">
        <f t="shared" si="345"/>
        <v>105263.13940000049</v>
      </c>
      <c r="W939" s="288" t="e">
        <f t="shared" si="346"/>
        <v>#DIV/0!</v>
      </c>
      <c r="X939" s="32" t="e">
        <f t="shared" si="347"/>
        <v>#DIV/0!</v>
      </c>
      <c r="Y939" s="32" t="e">
        <f t="shared" si="348"/>
        <v>#DIV/0!</v>
      </c>
      <c r="Z939" s="38" t="e">
        <f t="shared" si="349"/>
        <v>#DIV/0!</v>
      </c>
      <c r="AA939" s="31">
        <f>SUM(L$2:L939)-SUM(AB$2:AB939)</f>
        <v>-116092.97140000056</v>
      </c>
      <c r="AB939" s="44"/>
      <c r="AC939" s="40" t="e">
        <f t="shared" si="350"/>
        <v>#DIV/0!</v>
      </c>
      <c r="AD939" s="40" t="e">
        <f t="shared" si="351"/>
        <v>#DIV/0!</v>
      </c>
    </row>
    <row r="940" spans="1:30" x14ac:dyDescent="0.25">
      <c r="A940" s="403"/>
      <c r="B940" s="287"/>
      <c r="C940" s="22"/>
      <c r="D940" s="147"/>
      <c r="E940" s="22"/>
      <c r="F940" s="147">
        <f t="shared" si="331"/>
        <v>12400</v>
      </c>
      <c r="G940" s="288">
        <f t="shared" si="332"/>
        <v>9.3627396290323031</v>
      </c>
      <c r="H940" s="15">
        <f t="shared" si="333"/>
        <v>116097.97140000056</v>
      </c>
      <c r="I940" s="22">
        <f t="shared" si="334"/>
        <v>-116097.97140000056</v>
      </c>
      <c r="J940" s="289">
        <f t="shared" si="335"/>
        <v>-1</v>
      </c>
      <c r="K940" s="22">
        <f t="shared" si="336"/>
        <v>0</v>
      </c>
      <c r="L940" s="22">
        <f t="shared" si="337"/>
        <v>-5</v>
      </c>
      <c r="M940" s="22">
        <f t="shared" si="338"/>
        <v>5</v>
      </c>
      <c r="N940" s="22">
        <f t="shared" si="339"/>
        <v>0</v>
      </c>
      <c r="O940" s="22"/>
      <c r="P940" s="288">
        <f t="shared" si="340"/>
        <v>-9.3627396290323031</v>
      </c>
      <c r="Q940" s="22">
        <f t="shared" si="341"/>
        <v>-5</v>
      </c>
      <c r="R940" s="290"/>
      <c r="S940" s="290">
        <f t="shared" si="342"/>
        <v>-10834.832000000073</v>
      </c>
      <c r="T940" s="290" t="e">
        <f t="shared" si="343"/>
        <v>#DIV/0!</v>
      </c>
      <c r="U940" s="290" t="e">
        <f t="shared" si="344"/>
        <v>#DIV/0!</v>
      </c>
      <c r="V940" s="22">
        <f t="shared" si="345"/>
        <v>105263.13940000049</v>
      </c>
      <c r="W940" s="288" t="e">
        <f t="shared" si="346"/>
        <v>#DIV/0!</v>
      </c>
      <c r="X940" s="32" t="e">
        <f t="shared" si="347"/>
        <v>#DIV/0!</v>
      </c>
      <c r="Y940" s="32" t="e">
        <f t="shared" si="348"/>
        <v>#DIV/0!</v>
      </c>
      <c r="Z940" s="38" t="e">
        <f t="shared" si="349"/>
        <v>#DIV/0!</v>
      </c>
      <c r="AA940" s="31">
        <f>SUM(L$2:L940)-SUM(AB$2:AB940)</f>
        <v>-116097.97140000056</v>
      </c>
      <c r="AB940" s="44"/>
      <c r="AC940" s="40" t="e">
        <f t="shared" si="350"/>
        <v>#DIV/0!</v>
      </c>
      <c r="AD940" s="40" t="e">
        <f t="shared" si="351"/>
        <v>#DIV/0!</v>
      </c>
    </row>
    <row r="941" spans="1:30" x14ac:dyDescent="0.25">
      <c r="A941" s="403"/>
      <c r="B941" s="287"/>
      <c r="C941" s="22"/>
      <c r="D941" s="147"/>
      <c r="E941" s="22"/>
      <c r="F941" s="147">
        <f t="shared" si="331"/>
        <v>12400</v>
      </c>
      <c r="G941" s="288">
        <f t="shared" si="332"/>
        <v>9.3631428548387543</v>
      </c>
      <c r="H941" s="15">
        <f t="shared" si="333"/>
        <v>116102.97140000056</v>
      </c>
      <c r="I941" s="22">
        <f t="shared" si="334"/>
        <v>-116102.97140000056</v>
      </c>
      <c r="J941" s="289">
        <f t="shared" si="335"/>
        <v>-1</v>
      </c>
      <c r="K941" s="22">
        <f t="shared" si="336"/>
        <v>0</v>
      </c>
      <c r="L941" s="22">
        <f t="shared" si="337"/>
        <v>-5</v>
      </c>
      <c r="M941" s="22">
        <f t="shared" si="338"/>
        <v>5</v>
      </c>
      <c r="N941" s="22">
        <f t="shared" si="339"/>
        <v>0</v>
      </c>
      <c r="O941" s="22"/>
      <c r="P941" s="288">
        <f t="shared" si="340"/>
        <v>-9.3631428548387543</v>
      </c>
      <c r="Q941" s="22">
        <f t="shared" si="341"/>
        <v>-5</v>
      </c>
      <c r="R941" s="290"/>
      <c r="S941" s="290">
        <f t="shared" si="342"/>
        <v>-10839.832000000073</v>
      </c>
      <c r="T941" s="290" t="e">
        <f t="shared" si="343"/>
        <v>#DIV/0!</v>
      </c>
      <c r="U941" s="290" t="e">
        <f t="shared" si="344"/>
        <v>#DIV/0!</v>
      </c>
      <c r="V941" s="22">
        <f t="shared" si="345"/>
        <v>105263.13940000049</v>
      </c>
      <c r="W941" s="288" t="e">
        <f t="shared" si="346"/>
        <v>#DIV/0!</v>
      </c>
      <c r="X941" s="32" t="e">
        <f t="shared" si="347"/>
        <v>#DIV/0!</v>
      </c>
      <c r="Y941" s="32" t="e">
        <f t="shared" si="348"/>
        <v>#DIV/0!</v>
      </c>
      <c r="Z941" s="38" t="e">
        <f t="shared" si="349"/>
        <v>#DIV/0!</v>
      </c>
      <c r="AA941" s="31">
        <f>SUM(L$2:L941)-SUM(AB$2:AB941)</f>
        <v>-116102.97140000056</v>
      </c>
      <c r="AB941" s="44"/>
      <c r="AC941" s="40" t="e">
        <f t="shared" si="350"/>
        <v>#DIV/0!</v>
      </c>
      <c r="AD941" s="40" t="e">
        <f t="shared" si="351"/>
        <v>#DIV/0!</v>
      </c>
    </row>
    <row r="942" spans="1:30" x14ac:dyDescent="0.25">
      <c r="A942" s="403"/>
      <c r="B942" s="287"/>
      <c r="C942" s="22"/>
      <c r="D942" s="147"/>
      <c r="E942" s="22"/>
      <c r="F942" s="147">
        <f t="shared" si="331"/>
        <v>12400</v>
      </c>
      <c r="G942" s="288">
        <f t="shared" si="332"/>
        <v>9.3635460806452073</v>
      </c>
      <c r="H942" s="15">
        <f t="shared" si="333"/>
        <v>116107.97140000056</v>
      </c>
      <c r="I942" s="22">
        <f t="shared" si="334"/>
        <v>-116107.97140000056</v>
      </c>
      <c r="J942" s="289">
        <f t="shared" si="335"/>
        <v>-1</v>
      </c>
      <c r="K942" s="22">
        <f t="shared" si="336"/>
        <v>0</v>
      </c>
      <c r="L942" s="22">
        <f t="shared" si="337"/>
        <v>-5</v>
      </c>
      <c r="M942" s="22">
        <f t="shared" si="338"/>
        <v>5</v>
      </c>
      <c r="N942" s="22">
        <f t="shared" si="339"/>
        <v>0</v>
      </c>
      <c r="O942" s="22"/>
      <c r="P942" s="288">
        <f t="shared" si="340"/>
        <v>-9.3635460806452073</v>
      </c>
      <c r="Q942" s="22">
        <f t="shared" si="341"/>
        <v>-5</v>
      </c>
      <c r="R942" s="290"/>
      <c r="S942" s="290">
        <f t="shared" si="342"/>
        <v>-10844.832000000073</v>
      </c>
      <c r="T942" s="290" t="e">
        <f t="shared" si="343"/>
        <v>#DIV/0!</v>
      </c>
      <c r="U942" s="290" t="e">
        <f t="shared" si="344"/>
        <v>#DIV/0!</v>
      </c>
      <c r="V942" s="22">
        <f t="shared" si="345"/>
        <v>105263.13940000049</v>
      </c>
      <c r="W942" s="288" t="e">
        <f t="shared" si="346"/>
        <v>#DIV/0!</v>
      </c>
      <c r="X942" s="32" t="e">
        <f t="shared" si="347"/>
        <v>#DIV/0!</v>
      </c>
      <c r="Y942" s="32" t="e">
        <f t="shared" si="348"/>
        <v>#DIV/0!</v>
      </c>
      <c r="Z942" s="38" t="e">
        <f t="shared" si="349"/>
        <v>#DIV/0!</v>
      </c>
      <c r="AA942" s="31">
        <f>SUM(L$2:L942)-SUM(AB$2:AB942)</f>
        <v>-116107.97140000056</v>
      </c>
      <c r="AB942" s="44"/>
      <c r="AC942" s="40" t="e">
        <f t="shared" si="350"/>
        <v>#DIV/0!</v>
      </c>
      <c r="AD942" s="40" t="e">
        <f t="shared" si="351"/>
        <v>#DIV/0!</v>
      </c>
    </row>
    <row r="943" spans="1:30" x14ac:dyDescent="0.25">
      <c r="A943" s="403"/>
      <c r="B943" s="287"/>
      <c r="C943" s="22"/>
      <c r="D943" s="147"/>
      <c r="E943" s="22"/>
      <c r="F943" s="147">
        <f t="shared" si="331"/>
        <v>12400</v>
      </c>
      <c r="G943" s="288">
        <f t="shared" si="332"/>
        <v>9.3639493064516586</v>
      </c>
      <c r="H943" s="15">
        <f t="shared" si="333"/>
        <v>116112.97140000056</v>
      </c>
      <c r="I943" s="22">
        <f t="shared" si="334"/>
        <v>-116112.97140000056</v>
      </c>
      <c r="J943" s="289">
        <f t="shared" si="335"/>
        <v>-1</v>
      </c>
      <c r="K943" s="22">
        <f t="shared" si="336"/>
        <v>0</v>
      </c>
      <c r="L943" s="22">
        <f t="shared" si="337"/>
        <v>-5</v>
      </c>
      <c r="M943" s="22">
        <f t="shared" si="338"/>
        <v>5</v>
      </c>
      <c r="N943" s="22">
        <f t="shared" si="339"/>
        <v>0</v>
      </c>
      <c r="O943" s="22"/>
      <c r="P943" s="288">
        <f t="shared" si="340"/>
        <v>-9.3639493064516586</v>
      </c>
      <c r="Q943" s="22">
        <f t="shared" si="341"/>
        <v>-5</v>
      </c>
      <c r="R943" s="290"/>
      <c r="S943" s="290">
        <f t="shared" si="342"/>
        <v>-10849.832000000073</v>
      </c>
      <c r="T943" s="290" t="e">
        <f t="shared" si="343"/>
        <v>#DIV/0!</v>
      </c>
      <c r="U943" s="290" t="e">
        <f t="shared" si="344"/>
        <v>#DIV/0!</v>
      </c>
      <c r="V943" s="22">
        <f t="shared" si="345"/>
        <v>105263.13940000049</v>
      </c>
      <c r="W943" s="288" t="e">
        <f t="shared" si="346"/>
        <v>#DIV/0!</v>
      </c>
      <c r="X943" s="32" t="e">
        <f t="shared" si="347"/>
        <v>#DIV/0!</v>
      </c>
      <c r="Y943" s="32" t="e">
        <f t="shared" si="348"/>
        <v>#DIV/0!</v>
      </c>
      <c r="Z943" s="38" t="e">
        <f t="shared" si="349"/>
        <v>#DIV/0!</v>
      </c>
      <c r="AA943" s="31">
        <f>SUM(L$2:L943)-SUM(AB$2:AB943)</f>
        <v>-116112.97140000056</v>
      </c>
      <c r="AB943" s="44"/>
      <c r="AC943" s="40" t="e">
        <f t="shared" si="350"/>
        <v>#DIV/0!</v>
      </c>
      <c r="AD943" s="40" t="e">
        <f t="shared" si="351"/>
        <v>#DIV/0!</v>
      </c>
    </row>
    <row r="944" spans="1:30" x14ac:dyDescent="0.25">
      <c r="A944" s="403"/>
      <c r="B944" s="287"/>
      <c r="C944" s="22"/>
      <c r="D944" s="147"/>
      <c r="E944" s="22"/>
      <c r="F944" s="147">
        <f t="shared" si="331"/>
        <v>12400</v>
      </c>
      <c r="G944" s="288">
        <f t="shared" si="332"/>
        <v>9.3643525322581098</v>
      </c>
      <c r="H944" s="15">
        <f t="shared" si="333"/>
        <v>116117.97140000056</v>
      </c>
      <c r="I944" s="22">
        <f t="shared" si="334"/>
        <v>-116117.97140000056</v>
      </c>
      <c r="J944" s="289">
        <f t="shared" si="335"/>
        <v>-1</v>
      </c>
      <c r="K944" s="22">
        <f t="shared" si="336"/>
        <v>0</v>
      </c>
      <c r="L944" s="22">
        <f t="shared" si="337"/>
        <v>-5</v>
      </c>
      <c r="M944" s="22">
        <f t="shared" si="338"/>
        <v>5</v>
      </c>
      <c r="N944" s="22">
        <f t="shared" si="339"/>
        <v>0</v>
      </c>
      <c r="O944" s="22"/>
      <c r="P944" s="288">
        <f t="shared" si="340"/>
        <v>-9.3643525322581098</v>
      </c>
      <c r="Q944" s="22">
        <f t="shared" si="341"/>
        <v>-5</v>
      </c>
      <c r="R944" s="290"/>
      <c r="S944" s="290">
        <f t="shared" si="342"/>
        <v>-10854.832000000073</v>
      </c>
      <c r="T944" s="290" t="e">
        <f t="shared" si="343"/>
        <v>#DIV/0!</v>
      </c>
      <c r="U944" s="290" t="e">
        <f t="shared" si="344"/>
        <v>#DIV/0!</v>
      </c>
      <c r="V944" s="22">
        <f t="shared" si="345"/>
        <v>105263.13940000049</v>
      </c>
      <c r="W944" s="288" t="e">
        <f t="shared" si="346"/>
        <v>#DIV/0!</v>
      </c>
      <c r="X944" s="32" t="e">
        <f t="shared" si="347"/>
        <v>#DIV/0!</v>
      </c>
      <c r="Y944" s="32" t="e">
        <f t="shared" si="348"/>
        <v>#DIV/0!</v>
      </c>
      <c r="Z944" s="38" t="e">
        <f t="shared" si="349"/>
        <v>#DIV/0!</v>
      </c>
      <c r="AA944" s="31">
        <f>SUM(L$2:L944)-SUM(AB$2:AB944)</f>
        <v>-116117.97140000056</v>
      </c>
      <c r="AB944" s="44"/>
      <c r="AC944" s="40" t="e">
        <f t="shared" si="350"/>
        <v>#DIV/0!</v>
      </c>
      <c r="AD944" s="40" t="e">
        <f t="shared" si="351"/>
        <v>#DIV/0!</v>
      </c>
    </row>
    <row r="945" spans="1:30" x14ac:dyDescent="0.25">
      <c r="A945" s="403"/>
      <c r="B945" s="287"/>
      <c r="C945" s="22"/>
      <c r="D945" s="147"/>
      <c r="E945" s="22"/>
      <c r="F945" s="147">
        <f t="shared" si="331"/>
        <v>12400</v>
      </c>
      <c r="G945" s="288">
        <f t="shared" si="332"/>
        <v>9.3647557580645611</v>
      </c>
      <c r="H945" s="15">
        <f t="shared" si="333"/>
        <v>116122.97140000056</v>
      </c>
      <c r="I945" s="22">
        <f t="shared" si="334"/>
        <v>-116122.97140000056</v>
      </c>
      <c r="J945" s="289">
        <f t="shared" si="335"/>
        <v>-1</v>
      </c>
      <c r="K945" s="22">
        <f t="shared" si="336"/>
        <v>0</v>
      </c>
      <c r="L945" s="22">
        <f t="shared" si="337"/>
        <v>-5</v>
      </c>
      <c r="M945" s="22">
        <f t="shared" si="338"/>
        <v>5</v>
      </c>
      <c r="N945" s="22">
        <f t="shared" si="339"/>
        <v>0</v>
      </c>
      <c r="O945" s="22"/>
      <c r="P945" s="288">
        <f t="shared" si="340"/>
        <v>-9.3647557580645611</v>
      </c>
      <c r="Q945" s="22">
        <f t="shared" si="341"/>
        <v>-5</v>
      </c>
      <c r="R945" s="290"/>
      <c r="S945" s="290">
        <f t="shared" si="342"/>
        <v>-10859.832000000073</v>
      </c>
      <c r="T945" s="290" t="e">
        <f t="shared" si="343"/>
        <v>#DIV/0!</v>
      </c>
      <c r="U945" s="290" t="e">
        <f t="shared" si="344"/>
        <v>#DIV/0!</v>
      </c>
      <c r="V945" s="22">
        <f t="shared" si="345"/>
        <v>105263.13940000049</v>
      </c>
      <c r="W945" s="288" t="e">
        <f t="shared" si="346"/>
        <v>#DIV/0!</v>
      </c>
      <c r="X945" s="32" t="e">
        <f t="shared" si="347"/>
        <v>#DIV/0!</v>
      </c>
      <c r="Y945" s="32" t="e">
        <f t="shared" si="348"/>
        <v>#DIV/0!</v>
      </c>
      <c r="Z945" s="38" t="e">
        <f t="shared" si="349"/>
        <v>#DIV/0!</v>
      </c>
      <c r="AA945" s="31">
        <f>SUM(L$2:L945)-SUM(AB$2:AB945)</f>
        <v>-116122.97140000056</v>
      </c>
      <c r="AB945" s="44"/>
      <c r="AC945" s="40" t="e">
        <f t="shared" si="350"/>
        <v>#DIV/0!</v>
      </c>
      <c r="AD945" s="40" t="e">
        <f t="shared" si="351"/>
        <v>#DIV/0!</v>
      </c>
    </row>
    <row r="946" spans="1:30" x14ac:dyDescent="0.25">
      <c r="A946" s="403"/>
      <c r="B946" s="287"/>
      <c r="C946" s="22"/>
      <c r="D946" s="147"/>
      <c r="E946" s="22"/>
      <c r="F946" s="147">
        <f t="shared" si="331"/>
        <v>12400</v>
      </c>
      <c r="G946" s="288">
        <f t="shared" si="332"/>
        <v>9.3651589838710123</v>
      </c>
      <c r="H946" s="15">
        <f t="shared" si="333"/>
        <v>116127.97140000056</v>
      </c>
      <c r="I946" s="22">
        <f t="shared" si="334"/>
        <v>-116127.97140000056</v>
      </c>
      <c r="J946" s="289">
        <f t="shared" si="335"/>
        <v>-1</v>
      </c>
      <c r="K946" s="22">
        <f t="shared" si="336"/>
        <v>0</v>
      </c>
      <c r="L946" s="22">
        <f t="shared" si="337"/>
        <v>-5</v>
      </c>
      <c r="M946" s="22">
        <f t="shared" si="338"/>
        <v>5</v>
      </c>
      <c r="N946" s="22">
        <f t="shared" si="339"/>
        <v>0</v>
      </c>
      <c r="O946" s="22"/>
      <c r="P946" s="288">
        <f t="shared" si="340"/>
        <v>-9.3651589838710123</v>
      </c>
      <c r="Q946" s="22">
        <f t="shared" si="341"/>
        <v>-5</v>
      </c>
      <c r="R946" s="290"/>
      <c r="S946" s="290">
        <f t="shared" si="342"/>
        <v>-10864.832000000073</v>
      </c>
      <c r="T946" s="290" t="e">
        <f t="shared" si="343"/>
        <v>#DIV/0!</v>
      </c>
      <c r="U946" s="290" t="e">
        <f t="shared" si="344"/>
        <v>#DIV/0!</v>
      </c>
      <c r="V946" s="22">
        <f t="shared" si="345"/>
        <v>105263.13940000049</v>
      </c>
      <c r="W946" s="288" t="e">
        <f t="shared" si="346"/>
        <v>#DIV/0!</v>
      </c>
      <c r="X946" s="32" t="e">
        <f t="shared" si="347"/>
        <v>#DIV/0!</v>
      </c>
      <c r="Y946" s="32" t="e">
        <f t="shared" si="348"/>
        <v>#DIV/0!</v>
      </c>
      <c r="Z946" s="38" t="e">
        <f t="shared" si="349"/>
        <v>#DIV/0!</v>
      </c>
      <c r="AA946" s="31">
        <f>SUM(L$2:L946)-SUM(AB$2:AB946)</f>
        <v>-116127.97140000056</v>
      </c>
      <c r="AB946" s="44"/>
      <c r="AC946" s="40" t="e">
        <f t="shared" si="350"/>
        <v>#DIV/0!</v>
      </c>
      <c r="AD946" s="40" t="e">
        <f t="shared" si="351"/>
        <v>#DIV/0!</v>
      </c>
    </row>
    <row r="947" spans="1:30" x14ac:dyDescent="0.25">
      <c r="A947" s="403"/>
      <c r="B947" s="287"/>
      <c r="C947" s="22"/>
      <c r="D947" s="147"/>
      <c r="E947" s="22"/>
      <c r="F947" s="147">
        <f t="shared" si="331"/>
        <v>12400</v>
      </c>
      <c r="G947" s="288">
        <f t="shared" si="332"/>
        <v>9.3655622096774653</v>
      </c>
      <c r="H947" s="15">
        <f t="shared" si="333"/>
        <v>116132.97140000056</v>
      </c>
      <c r="I947" s="22">
        <f t="shared" si="334"/>
        <v>-116132.97140000056</v>
      </c>
      <c r="J947" s="289">
        <f t="shared" si="335"/>
        <v>-1</v>
      </c>
      <c r="K947" s="22">
        <f t="shared" si="336"/>
        <v>0</v>
      </c>
      <c r="L947" s="22">
        <f t="shared" si="337"/>
        <v>-5</v>
      </c>
      <c r="M947" s="22">
        <f t="shared" si="338"/>
        <v>5</v>
      </c>
      <c r="N947" s="22">
        <f t="shared" si="339"/>
        <v>0</v>
      </c>
      <c r="O947" s="22"/>
      <c r="P947" s="288">
        <f t="shared" si="340"/>
        <v>-9.3655622096774653</v>
      </c>
      <c r="Q947" s="22">
        <f t="shared" si="341"/>
        <v>-5</v>
      </c>
      <c r="R947" s="290"/>
      <c r="S947" s="290">
        <f t="shared" si="342"/>
        <v>-10869.832000000073</v>
      </c>
      <c r="T947" s="290" t="e">
        <f t="shared" si="343"/>
        <v>#DIV/0!</v>
      </c>
      <c r="U947" s="290" t="e">
        <f t="shared" si="344"/>
        <v>#DIV/0!</v>
      </c>
      <c r="V947" s="22">
        <f t="shared" si="345"/>
        <v>105263.13940000049</v>
      </c>
      <c r="W947" s="288" t="e">
        <f t="shared" si="346"/>
        <v>#DIV/0!</v>
      </c>
      <c r="X947" s="32" t="e">
        <f t="shared" si="347"/>
        <v>#DIV/0!</v>
      </c>
      <c r="Y947" s="32" t="e">
        <f t="shared" si="348"/>
        <v>#DIV/0!</v>
      </c>
      <c r="Z947" s="38" t="e">
        <f t="shared" si="349"/>
        <v>#DIV/0!</v>
      </c>
      <c r="AA947" s="31">
        <f>SUM(L$2:L947)-SUM(AB$2:AB947)</f>
        <v>-116132.97140000056</v>
      </c>
      <c r="AB947" s="44"/>
      <c r="AC947" s="40" t="e">
        <f t="shared" si="350"/>
        <v>#DIV/0!</v>
      </c>
      <c r="AD947" s="40" t="e">
        <f t="shared" si="351"/>
        <v>#DIV/0!</v>
      </c>
    </row>
    <row r="948" spans="1:30" x14ac:dyDescent="0.25">
      <c r="A948" s="403"/>
      <c r="B948" s="287"/>
      <c r="C948" s="22"/>
      <c r="D948" s="147"/>
      <c r="E948" s="22"/>
      <c r="F948" s="147">
        <f t="shared" si="331"/>
        <v>12400</v>
      </c>
      <c r="G948" s="288">
        <f t="shared" si="332"/>
        <v>9.3659654354839166</v>
      </c>
      <c r="H948" s="15">
        <f t="shared" si="333"/>
        <v>116137.97140000056</v>
      </c>
      <c r="I948" s="22">
        <f t="shared" si="334"/>
        <v>-116137.97140000056</v>
      </c>
      <c r="J948" s="289">
        <f t="shared" si="335"/>
        <v>-1</v>
      </c>
      <c r="K948" s="22">
        <f t="shared" si="336"/>
        <v>0</v>
      </c>
      <c r="L948" s="22">
        <f t="shared" si="337"/>
        <v>-5</v>
      </c>
      <c r="M948" s="22">
        <f t="shared" si="338"/>
        <v>5</v>
      </c>
      <c r="N948" s="22">
        <f t="shared" si="339"/>
        <v>0</v>
      </c>
      <c r="O948" s="22"/>
      <c r="P948" s="288">
        <f t="shared" si="340"/>
        <v>-9.3659654354839166</v>
      </c>
      <c r="Q948" s="22">
        <f t="shared" si="341"/>
        <v>-5</v>
      </c>
      <c r="R948" s="290"/>
      <c r="S948" s="290">
        <f t="shared" si="342"/>
        <v>-10874.832000000073</v>
      </c>
      <c r="T948" s="290" t="e">
        <f t="shared" si="343"/>
        <v>#DIV/0!</v>
      </c>
      <c r="U948" s="290" t="e">
        <f t="shared" si="344"/>
        <v>#DIV/0!</v>
      </c>
      <c r="V948" s="22">
        <f t="shared" si="345"/>
        <v>105263.13940000049</v>
      </c>
      <c r="W948" s="288" t="e">
        <f t="shared" si="346"/>
        <v>#DIV/0!</v>
      </c>
      <c r="X948" s="32" t="e">
        <f t="shared" si="347"/>
        <v>#DIV/0!</v>
      </c>
      <c r="Y948" s="32" t="e">
        <f t="shared" si="348"/>
        <v>#DIV/0!</v>
      </c>
      <c r="Z948" s="38" t="e">
        <f t="shared" si="349"/>
        <v>#DIV/0!</v>
      </c>
      <c r="AA948" s="31">
        <f>SUM(L$2:L948)-SUM(AB$2:AB948)</f>
        <v>-116137.97140000056</v>
      </c>
      <c r="AB948" s="44"/>
      <c r="AC948" s="40" t="e">
        <f t="shared" si="350"/>
        <v>#DIV/0!</v>
      </c>
      <c r="AD948" s="40" t="e">
        <f t="shared" si="351"/>
        <v>#DIV/0!</v>
      </c>
    </row>
    <row r="949" spans="1:30" x14ac:dyDescent="0.25">
      <c r="A949" s="403"/>
      <c r="B949" s="287"/>
      <c r="C949" s="22"/>
      <c r="D949" s="147"/>
      <c r="E949" s="22"/>
      <c r="F949" s="147">
        <f t="shared" si="331"/>
        <v>12400</v>
      </c>
      <c r="G949" s="288">
        <f t="shared" si="332"/>
        <v>9.3663686612903678</v>
      </c>
      <c r="H949" s="15">
        <f t="shared" si="333"/>
        <v>116142.97140000056</v>
      </c>
      <c r="I949" s="22">
        <f t="shared" si="334"/>
        <v>-116142.97140000056</v>
      </c>
      <c r="J949" s="289">
        <f t="shared" si="335"/>
        <v>-1</v>
      </c>
      <c r="K949" s="22">
        <f t="shared" si="336"/>
        <v>0</v>
      </c>
      <c r="L949" s="22">
        <f t="shared" si="337"/>
        <v>-5</v>
      </c>
      <c r="M949" s="22">
        <f t="shared" si="338"/>
        <v>5</v>
      </c>
      <c r="N949" s="22">
        <f t="shared" si="339"/>
        <v>0</v>
      </c>
      <c r="O949" s="22"/>
      <c r="P949" s="288">
        <f t="shared" si="340"/>
        <v>-9.3663686612903678</v>
      </c>
      <c r="Q949" s="22">
        <f t="shared" si="341"/>
        <v>-5</v>
      </c>
      <c r="R949" s="290"/>
      <c r="S949" s="290">
        <f t="shared" si="342"/>
        <v>-10879.832000000073</v>
      </c>
      <c r="T949" s="290" t="e">
        <f t="shared" si="343"/>
        <v>#DIV/0!</v>
      </c>
      <c r="U949" s="290" t="e">
        <f t="shared" si="344"/>
        <v>#DIV/0!</v>
      </c>
      <c r="V949" s="22">
        <f t="shared" si="345"/>
        <v>105263.13940000049</v>
      </c>
      <c r="W949" s="288" t="e">
        <f t="shared" si="346"/>
        <v>#DIV/0!</v>
      </c>
      <c r="X949" s="32" t="e">
        <f t="shared" si="347"/>
        <v>#DIV/0!</v>
      </c>
      <c r="Y949" s="32" t="e">
        <f t="shared" si="348"/>
        <v>#DIV/0!</v>
      </c>
      <c r="Z949" s="38" t="e">
        <f t="shared" si="349"/>
        <v>#DIV/0!</v>
      </c>
      <c r="AA949" s="31">
        <f>SUM(L$2:L949)-SUM(AB$2:AB949)</f>
        <v>-116142.97140000056</v>
      </c>
      <c r="AB949" s="44"/>
      <c r="AC949" s="40" t="e">
        <f t="shared" si="350"/>
        <v>#DIV/0!</v>
      </c>
      <c r="AD949" s="40" t="e">
        <f t="shared" si="351"/>
        <v>#DIV/0!</v>
      </c>
    </row>
    <row r="950" spans="1:30" x14ac:dyDescent="0.25">
      <c r="A950" s="403"/>
      <c r="B950" s="287"/>
      <c r="C950" s="22"/>
      <c r="D950" s="147"/>
      <c r="E950" s="22"/>
      <c r="F950" s="147">
        <f t="shared" si="331"/>
        <v>12400</v>
      </c>
      <c r="G950" s="288">
        <f t="shared" si="332"/>
        <v>9.3667718870968191</v>
      </c>
      <c r="H950" s="15">
        <f t="shared" si="333"/>
        <v>116147.97140000056</v>
      </c>
      <c r="I950" s="22">
        <f t="shared" si="334"/>
        <v>-116147.97140000056</v>
      </c>
      <c r="J950" s="289">
        <f t="shared" si="335"/>
        <v>-1</v>
      </c>
      <c r="K950" s="22">
        <f t="shared" si="336"/>
        <v>0</v>
      </c>
      <c r="L950" s="22">
        <f t="shared" si="337"/>
        <v>-5</v>
      </c>
      <c r="M950" s="22">
        <f t="shared" si="338"/>
        <v>5</v>
      </c>
      <c r="N950" s="22">
        <f t="shared" si="339"/>
        <v>0</v>
      </c>
      <c r="O950" s="22"/>
      <c r="P950" s="288">
        <f t="shared" si="340"/>
        <v>-9.3667718870968191</v>
      </c>
      <c r="Q950" s="22">
        <f t="shared" si="341"/>
        <v>-5</v>
      </c>
      <c r="R950" s="290"/>
      <c r="S950" s="290">
        <f t="shared" si="342"/>
        <v>-10884.832000000073</v>
      </c>
      <c r="T950" s="290" t="e">
        <f t="shared" si="343"/>
        <v>#DIV/0!</v>
      </c>
      <c r="U950" s="290" t="e">
        <f t="shared" si="344"/>
        <v>#DIV/0!</v>
      </c>
      <c r="V950" s="22">
        <f t="shared" si="345"/>
        <v>105263.13940000049</v>
      </c>
      <c r="W950" s="288" t="e">
        <f t="shared" si="346"/>
        <v>#DIV/0!</v>
      </c>
      <c r="X950" s="32" t="e">
        <f t="shared" si="347"/>
        <v>#DIV/0!</v>
      </c>
      <c r="Y950" s="32" t="e">
        <f t="shared" si="348"/>
        <v>#DIV/0!</v>
      </c>
      <c r="Z950" s="38" t="e">
        <f t="shared" si="349"/>
        <v>#DIV/0!</v>
      </c>
      <c r="AA950" s="31">
        <f>SUM(L$2:L950)-SUM(AB$2:AB950)</f>
        <v>-116147.97140000056</v>
      </c>
      <c r="AB950" s="44"/>
      <c r="AC950" s="40" t="e">
        <f t="shared" si="350"/>
        <v>#DIV/0!</v>
      </c>
      <c r="AD950" s="40" t="e">
        <f t="shared" si="351"/>
        <v>#DIV/0!</v>
      </c>
    </row>
    <row r="951" spans="1:30" x14ac:dyDescent="0.25">
      <c r="A951" s="403"/>
      <c r="B951" s="287"/>
      <c r="C951" s="22"/>
      <c r="D951" s="147"/>
      <c r="E951" s="22"/>
      <c r="F951" s="147">
        <f t="shared" si="331"/>
        <v>12400</v>
      </c>
      <c r="G951" s="288">
        <f t="shared" si="332"/>
        <v>9.3671751129032703</v>
      </c>
      <c r="H951" s="15">
        <f t="shared" si="333"/>
        <v>116152.97140000056</v>
      </c>
      <c r="I951" s="22">
        <f t="shared" si="334"/>
        <v>-116152.97140000056</v>
      </c>
      <c r="J951" s="289">
        <f t="shared" si="335"/>
        <v>-1</v>
      </c>
      <c r="K951" s="22">
        <f t="shared" si="336"/>
        <v>0</v>
      </c>
      <c r="L951" s="22">
        <f t="shared" si="337"/>
        <v>-5</v>
      </c>
      <c r="M951" s="22">
        <f t="shared" si="338"/>
        <v>5</v>
      </c>
      <c r="N951" s="22">
        <f t="shared" si="339"/>
        <v>0</v>
      </c>
      <c r="O951" s="22"/>
      <c r="P951" s="288">
        <f t="shared" si="340"/>
        <v>-9.3671751129032703</v>
      </c>
      <c r="Q951" s="22">
        <f t="shared" si="341"/>
        <v>-5</v>
      </c>
      <c r="R951" s="290"/>
      <c r="S951" s="290">
        <f t="shared" si="342"/>
        <v>-10889.832000000073</v>
      </c>
      <c r="T951" s="290" t="e">
        <f t="shared" si="343"/>
        <v>#DIV/0!</v>
      </c>
      <c r="U951" s="290" t="e">
        <f t="shared" si="344"/>
        <v>#DIV/0!</v>
      </c>
      <c r="V951" s="22">
        <f t="shared" si="345"/>
        <v>105263.13940000049</v>
      </c>
      <c r="W951" s="288" t="e">
        <f t="shared" si="346"/>
        <v>#DIV/0!</v>
      </c>
      <c r="X951" s="32" t="e">
        <f t="shared" si="347"/>
        <v>#DIV/0!</v>
      </c>
      <c r="Y951" s="32" t="e">
        <f t="shared" si="348"/>
        <v>#DIV/0!</v>
      </c>
      <c r="Z951" s="38" t="e">
        <f t="shared" si="349"/>
        <v>#DIV/0!</v>
      </c>
      <c r="AA951" s="31">
        <f>SUM(L$2:L951)-SUM(AB$2:AB951)</f>
        <v>-116152.97140000056</v>
      </c>
      <c r="AB951" s="44"/>
      <c r="AC951" s="40" t="e">
        <f t="shared" si="350"/>
        <v>#DIV/0!</v>
      </c>
      <c r="AD951" s="40" t="e">
        <f t="shared" si="351"/>
        <v>#DIV/0!</v>
      </c>
    </row>
    <row r="952" spans="1:30" x14ac:dyDescent="0.25">
      <c r="A952" s="403"/>
      <c r="B952" s="287"/>
      <c r="C952" s="22"/>
      <c r="D952" s="147"/>
      <c r="E952" s="22"/>
      <c r="F952" s="147">
        <f t="shared" si="331"/>
        <v>12400</v>
      </c>
      <c r="G952" s="288">
        <f t="shared" si="332"/>
        <v>9.3675783387097233</v>
      </c>
      <c r="H952" s="15">
        <f t="shared" si="333"/>
        <v>116157.97140000056</v>
      </c>
      <c r="I952" s="22">
        <f t="shared" si="334"/>
        <v>-116157.97140000056</v>
      </c>
      <c r="J952" s="289">
        <f t="shared" si="335"/>
        <v>-1</v>
      </c>
      <c r="K952" s="22">
        <f t="shared" si="336"/>
        <v>0</v>
      </c>
      <c r="L952" s="22">
        <f t="shared" si="337"/>
        <v>-5</v>
      </c>
      <c r="M952" s="22">
        <f t="shared" si="338"/>
        <v>5</v>
      </c>
      <c r="N952" s="22">
        <f t="shared" si="339"/>
        <v>0</v>
      </c>
      <c r="O952" s="22"/>
      <c r="P952" s="288">
        <f t="shared" si="340"/>
        <v>-9.3675783387097233</v>
      </c>
      <c r="Q952" s="22">
        <f t="shared" si="341"/>
        <v>-5</v>
      </c>
      <c r="R952" s="290"/>
      <c r="S952" s="290">
        <f t="shared" si="342"/>
        <v>-10894.832000000073</v>
      </c>
      <c r="T952" s="290" t="e">
        <f t="shared" si="343"/>
        <v>#DIV/0!</v>
      </c>
      <c r="U952" s="290" t="e">
        <f t="shared" si="344"/>
        <v>#DIV/0!</v>
      </c>
      <c r="V952" s="22">
        <f t="shared" si="345"/>
        <v>105263.13940000049</v>
      </c>
      <c r="W952" s="288" t="e">
        <f t="shared" si="346"/>
        <v>#DIV/0!</v>
      </c>
      <c r="X952" s="32" t="e">
        <f t="shared" si="347"/>
        <v>#DIV/0!</v>
      </c>
      <c r="Y952" s="32" t="e">
        <f t="shared" si="348"/>
        <v>#DIV/0!</v>
      </c>
      <c r="Z952" s="38" t="e">
        <f t="shared" si="349"/>
        <v>#DIV/0!</v>
      </c>
      <c r="AA952" s="31">
        <f>SUM(L$2:L952)-SUM(AB$2:AB952)</f>
        <v>-116157.97140000056</v>
      </c>
      <c r="AB952" s="44"/>
      <c r="AC952" s="40" t="e">
        <f t="shared" si="350"/>
        <v>#DIV/0!</v>
      </c>
      <c r="AD952" s="40" t="e">
        <f t="shared" si="351"/>
        <v>#DIV/0!</v>
      </c>
    </row>
    <row r="953" spans="1:30" x14ac:dyDescent="0.25">
      <c r="A953" s="403"/>
      <c r="B953" s="287"/>
      <c r="C953" s="22"/>
      <c r="D953" s="147"/>
      <c r="E953" s="22"/>
      <c r="F953" s="147">
        <f t="shared" si="331"/>
        <v>12400</v>
      </c>
      <c r="G953" s="288">
        <f t="shared" si="332"/>
        <v>9.3679815645161746</v>
      </c>
      <c r="H953" s="15">
        <f t="shared" si="333"/>
        <v>116162.97140000056</v>
      </c>
      <c r="I953" s="22">
        <f t="shared" si="334"/>
        <v>-116162.97140000056</v>
      </c>
      <c r="J953" s="289">
        <f t="shared" si="335"/>
        <v>-1</v>
      </c>
      <c r="K953" s="22">
        <f t="shared" si="336"/>
        <v>0</v>
      </c>
      <c r="L953" s="22">
        <f t="shared" si="337"/>
        <v>-5</v>
      </c>
      <c r="M953" s="22">
        <f t="shared" si="338"/>
        <v>5</v>
      </c>
      <c r="N953" s="22">
        <f t="shared" si="339"/>
        <v>0</v>
      </c>
      <c r="O953" s="22"/>
      <c r="P953" s="288">
        <f t="shared" si="340"/>
        <v>-9.3679815645161746</v>
      </c>
      <c r="Q953" s="22">
        <f t="shared" si="341"/>
        <v>-5</v>
      </c>
      <c r="R953" s="290"/>
      <c r="S953" s="290">
        <f t="shared" si="342"/>
        <v>-10899.832000000073</v>
      </c>
      <c r="T953" s="290" t="e">
        <f t="shared" si="343"/>
        <v>#DIV/0!</v>
      </c>
      <c r="U953" s="290" t="e">
        <f t="shared" si="344"/>
        <v>#DIV/0!</v>
      </c>
      <c r="V953" s="22">
        <f t="shared" si="345"/>
        <v>105263.13940000049</v>
      </c>
      <c r="W953" s="288" t="e">
        <f t="shared" si="346"/>
        <v>#DIV/0!</v>
      </c>
      <c r="X953" s="32" t="e">
        <f t="shared" si="347"/>
        <v>#DIV/0!</v>
      </c>
      <c r="Y953" s="32" t="e">
        <f t="shared" si="348"/>
        <v>#DIV/0!</v>
      </c>
      <c r="Z953" s="38" t="e">
        <f t="shared" si="349"/>
        <v>#DIV/0!</v>
      </c>
      <c r="AA953" s="31">
        <f>SUM(L$2:L953)-SUM(AB$2:AB953)</f>
        <v>-116162.97140000056</v>
      </c>
      <c r="AB953" s="44"/>
      <c r="AC953" s="40" t="e">
        <f t="shared" si="350"/>
        <v>#DIV/0!</v>
      </c>
      <c r="AD953" s="40" t="e">
        <f t="shared" si="351"/>
        <v>#DIV/0!</v>
      </c>
    </row>
    <row r="954" spans="1:30" x14ac:dyDescent="0.25">
      <c r="A954" s="403"/>
      <c r="B954" s="287"/>
      <c r="C954" s="22"/>
      <c r="D954" s="147"/>
      <c r="E954" s="22"/>
      <c r="F954" s="147">
        <f t="shared" si="331"/>
        <v>12400</v>
      </c>
      <c r="G954" s="288">
        <f t="shared" si="332"/>
        <v>9.3683847903226258</v>
      </c>
      <c r="H954" s="15">
        <f t="shared" si="333"/>
        <v>116167.97140000056</v>
      </c>
      <c r="I954" s="22">
        <f t="shared" si="334"/>
        <v>-116167.97140000056</v>
      </c>
      <c r="J954" s="289">
        <f t="shared" si="335"/>
        <v>-1</v>
      </c>
      <c r="K954" s="22">
        <f t="shared" si="336"/>
        <v>0</v>
      </c>
      <c r="L954" s="22">
        <f t="shared" si="337"/>
        <v>-5</v>
      </c>
      <c r="M954" s="22">
        <f t="shared" si="338"/>
        <v>5</v>
      </c>
      <c r="N954" s="22">
        <f t="shared" si="339"/>
        <v>0</v>
      </c>
      <c r="O954" s="22"/>
      <c r="P954" s="288">
        <f t="shared" si="340"/>
        <v>-9.3683847903226258</v>
      </c>
      <c r="Q954" s="22">
        <f t="shared" si="341"/>
        <v>-5</v>
      </c>
      <c r="R954" s="290"/>
      <c r="S954" s="290">
        <f t="shared" si="342"/>
        <v>-10904.832000000073</v>
      </c>
      <c r="T954" s="290" t="e">
        <f t="shared" si="343"/>
        <v>#DIV/0!</v>
      </c>
      <c r="U954" s="290" t="e">
        <f t="shared" si="344"/>
        <v>#DIV/0!</v>
      </c>
      <c r="V954" s="22">
        <f t="shared" si="345"/>
        <v>105263.13940000049</v>
      </c>
      <c r="W954" s="288" t="e">
        <f t="shared" si="346"/>
        <v>#DIV/0!</v>
      </c>
      <c r="X954" s="32" t="e">
        <f t="shared" si="347"/>
        <v>#DIV/0!</v>
      </c>
      <c r="Y954" s="32" t="e">
        <f t="shared" si="348"/>
        <v>#DIV/0!</v>
      </c>
      <c r="Z954" s="38" t="e">
        <f t="shared" si="349"/>
        <v>#DIV/0!</v>
      </c>
      <c r="AA954" s="31">
        <f>SUM(L$2:L954)-SUM(AB$2:AB954)</f>
        <v>-116167.97140000056</v>
      </c>
      <c r="AB954" s="44"/>
      <c r="AC954" s="40" t="e">
        <f t="shared" si="350"/>
        <v>#DIV/0!</v>
      </c>
      <c r="AD954" s="40" t="e">
        <f t="shared" si="351"/>
        <v>#DIV/0!</v>
      </c>
    </row>
    <row r="955" spans="1:30" x14ac:dyDescent="0.25">
      <c r="A955" s="403"/>
      <c r="B955" s="287"/>
      <c r="C955" s="22"/>
      <c r="D955" s="147"/>
      <c r="E955" s="22"/>
      <c r="F955" s="147">
        <f t="shared" si="331"/>
        <v>12400</v>
      </c>
      <c r="G955" s="288">
        <f t="shared" si="332"/>
        <v>9.3687880161290771</v>
      </c>
      <c r="H955" s="15">
        <f t="shared" si="333"/>
        <v>116172.97140000056</v>
      </c>
      <c r="I955" s="22">
        <f t="shared" si="334"/>
        <v>-116172.97140000056</v>
      </c>
      <c r="J955" s="289">
        <f t="shared" si="335"/>
        <v>-1</v>
      </c>
      <c r="K955" s="22">
        <f t="shared" si="336"/>
        <v>0</v>
      </c>
      <c r="L955" s="22">
        <f t="shared" si="337"/>
        <v>-5</v>
      </c>
      <c r="M955" s="22">
        <f t="shared" si="338"/>
        <v>5</v>
      </c>
      <c r="N955" s="22">
        <f t="shared" si="339"/>
        <v>0</v>
      </c>
      <c r="O955" s="22"/>
      <c r="P955" s="288">
        <f t="shared" si="340"/>
        <v>-9.3687880161290771</v>
      </c>
      <c r="Q955" s="22">
        <f t="shared" si="341"/>
        <v>-5</v>
      </c>
      <c r="R955" s="290"/>
      <c r="S955" s="290">
        <f t="shared" si="342"/>
        <v>-10909.832000000073</v>
      </c>
      <c r="T955" s="290" t="e">
        <f t="shared" si="343"/>
        <v>#DIV/0!</v>
      </c>
      <c r="U955" s="290" t="e">
        <f t="shared" si="344"/>
        <v>#DIV/0!</v>
      </c>
      <c r="V955" s="22">
        <f t="shared" si="345"/>
        <v>105263.13940000049</v>
      </c>
      <c r="W955" s="288" t="e">
        <f t="shared" si="346"/>
        <v>#DIV/0!</v>
      </c>
      <c r="X955" s="32" t="e">
        <f t="shared" si="347"/>
        <v>#DIV/0!</v>
      </c>
      <c r="Y955" s="32" t="e">
        <f t="shared" si="348"/>
        <v>#DIV/0!</v>
      </c>
      <c r="Z955" s="38" t="e">
        <f t="shared" si="349"/>
        <v>#DIV/0!</v>
      </c>
      <c r="AA955" s="31">
        <f>SUM(L$2:L955)-SUM(AB$2:AB955)</f>
        <v>-116172.97140000056</v>
      </c>
      <c r="AB955" s="44"/>
      <c r="AC955" s="40" t="e">
        <f t="shared" si="350"/>
        <v>#DIV/0!</v>
      </c>
      <c r="AD955" s="40" t="e">
        <f t="shared" si="351"/>
        <v>#DIV/0!</v>
      </c>
    </row>
    <row r="956" spans="1:30" x14ac:dyDescent="0.25">
      <c r="A956" s="403"/>
      <c r="B956" s="287"/>
      <c r="C956" s="22"/>
      <c r="D956" s="147"/>
      <c r="E956" s="22"/>
      <c r="F956" s="147">
        <f t="shared" si="331"/>
        <v>12400</v>
      </c>
      <c r="G956" s="288">
        <f t="shared" si="332"/>
        <v>9.3691912419355301</v>
      </c>
      <c r="H956" s="15">
        <f t="shared" si="333"/>
        <v>116177.97140000056</v>
      </c>
      <c r="I956" s="22">
        <f t="shared" si="334"/>
        <v>-116177.97140000056</v>
      </c>
      <c r="J956" s="289">
        <f t="shared" si="335"/>
        <v>-1</v>
      </c>
      <c r="K956" s="22">
        <f t="shared" si="336"/>
        <v>0</v>
      </c>
      <c r="L956" s="22">
        <f t="shared" si="337"/>
        <v>-5</v>
      </c>
      <c r="M956" s="22">
        <f t="shared" si="338"/>
        <v>5</v>
      </c>
      <c r="N956" s="22">
        <f t="shared" si="339"/>
        <v>0</v>
      </c>
      <c r="O956" s="22"/>
      <c r="P956" s="288">
        <f t="shared" si="340"/>
        <v>-9.3691912419355301</v>
      </c>
      <c r="Q956" s="22">
        <f t="shared" si="341"/>
        <v>-5</v>
      </c>
      <c r="R956" s="290"/>
      <c r="S956" s="290">
        <f t="shared" si="342"/>
        <v>-10914.832000000073</v>
      </c>
      <c r="T956" s="290" t="e">
        <f t="shared" si="343"/>
        <v>#DIV/0!</v>
      </c>
      <c r="U956" s="290" t="e">
        <f t="shared" si="344"/>
        <v>#DIV/0!</v>
      </c>
      <c r="V956" s="22">
        <f t="shared" si="345"/>
        <v>105263.13940000049</v>
      </c>
      <c r="W956" s="288" t="e">
        <f t="shared" si="346"/>
        <v>#DIV/0!</v>
      </c>
      <c r="X956" s="32" t="e">
        <f t="shared" si="347"/>
        <v>#DIV/0!</v>
      </c>
      <c r="Y956" s="32" t="e">
        <f t="shared" si="348"/>
        <v>#DIV/0!</v>
      </c>
      <c r="Z956" s="38" t="e">
        <f t="shared" si="349"/>
        <v>#DIV/0!</v>
      </c>
      <c r="AA956" s="31">
        <f>SUM(L$2:L956)-SUM(AB$2:AB956)</f>
        <v>-116177.97140000056</v>
      </c>
      <c r="AB956" s="44"/>
      <c r="AC956" s="40" t="e">
        <f t="shared" si="350"/>
        <v>#DIV/0!</v>
      </c>
      <c r="AD956" s="40" t="e">
        <f t="shared" si="351"/>
        <v>#DIV/0!</v>
      </c>
    </row>
    <row r="957" spans="1:30" x14ac:dyDescent="0.25">
      <c r="A957" s="403"/>
      <c r="B957" s="287"/>
      <c r="C957" s="22"/>
      <c r="D957" s="147"/>
      <c r="E957" s="22"/>
      <c r="F957" s="147">
        <f t="shared" si="331"/>
        <v>12400</v>
      </c>
      <c r="G957" s="288">
        <f t="shared" si="332"/>
        <v>9.3695944677419813</v>
      </c>
      <c r="H957" s="15">
        <f t="shared" si="333"/>
        <v>116182.97140000056</v>
      </c>
      <c r="I957" s="22">
        <f t="shared" si="334"/>
        <v>-116182.97140000056</v>
      </c>
      <c r="J957" s="289">
        <f t="shared" si="335"/>
        <v>-1</v>
      </c>
      <c r="K957" s="22">
        <f t="shared" si="336"/>
        <v>0</v>
      </c>
      <c r="L957" s="22">
        <f t="shared" si="337"/>
        <v>-5</v>
      </c>
      <c r="M957" s="22">
        <f t="shared" si="338"/>
        <v>5</v>
      </c>
      <c r="N957" s="22">
        <f t="shared" si="339"/>
        <v>0</v>
      </c>
      <c r="O957" s="22"/>
      <c r="P957" s="288">
        <f t="shared" si="340"/>
        <v>-9.3695944677419813</v>
      </c>
      <c r="Q957" s="22">
        <f t="shared" si="341"/>
        <v>-5</v>
      </c>
      <c r="R957" s="290"/>
      <c r="S957" s="290">
        <f t="shared" si="342"/>
        <v>-10919.832000000073</v>
      </c>
      <c r="T957" s="290" t="e">
        <f t="shared" si="343"/>
        <v>#DIV/0!</v>
      </c>
      <c r="U957" s="290" t="e">
        <f t="shared" si="344"/>
        <v>#DIV/0!</v>
      </c>
      <c r="V957" s="22">
        <f t="shared" si="345"/>
        <v>105263.13940000049</v>
      </c>
      <c r="W957" s="288" t="e">
        <f t="shared" si="346"/>
        <v>#DIV/0!</v>
      </c>
      <c r="X957" s="32" t="e">
        <f t="shared" si="347"/>
        <v>#DIV/0!</v>
      </c>
      <c r="Y957" s="32" t="e">
        <f t="shared" si="348"/>
        <v>#DIV/0!</v>
      </c>
      <c r="Z957" s="38" t="e">
        <f t="shared" si="349"/>
        <v>#DIV/0!</v>
      </c>
      <c r="AA957" s="31">
        <f>SUM(L$2:L957)-SUM(AB$2:AB957)</f>
        <v>-116182.97140000056</v>
      </c>
      <c r="AB957" s="44"/>
      <c r="AC957" s="40" t="e">
        <f t="shared" si="350"/>
        <v>#DIV/0!</v>
      </c>
      <c r="AD957" s="40" t="e">
        <f t="shared" si="351"/>
        <v>#DIV/0!</v>
      </c>
    </row>
    <row r="958" spans="1:30" x14ac:dyDescent="0.25">
      <c r="A958" s="403"/>
      <c r="B958" s="287"/>
      <c r="C958" s="22"/>
      <c r="D958" s="147"/>
      <c r="E958" s="22"/>
      <c r="F958" s="147">
        <f t="shared" si="331"/>
        <v>12400</v>
      </c>
      <c r="G958" s="288">
        <f t="shared" si="332"/>
        <v>9.3699976935484326</v>
      </c>
      <c r="H958" s="15">
        <f t="shared" si="333"/>
        <v>116187.97140000056</v>
      </c>
      <c r="I958" s="22">
        <f t="shared" si="334"/>
        <v>-116187.97140000056</v>
      </c>
      <c r="J958" s="289">
        <f t="shared" si="335"/>
        <v>-1</v>
      </c>
      <c r="K958" s="22">
        <f t="shared" si="336"/>
        <v>0</v>
      </c>
      <c r="L958" s="22">
        <f t="shared" si="337"/>
        <v>-5</v>
      </c>
      <c r="M958" s="22">
        <f t="shared" si="338"/>
        <v>5</v>
      </c>
      <c r="N958" s="22">
        <f t="shared" si="339"/>
        <v>0</v>
      </c>
      <c r="O958" s="22"/>
      <c r="P958" s="288">
        <f t="shared" si="340"/>
        <v>-9.3699976935484326</v>
      </c>
      <c r="Q958" s="22">
        <f t="shared" si="341"/>
        <v>-5</v>
      </c>
      <c r="R958" s="290"/>
      <c r="S958" s="290">
        <f t="shared" si="342"/>
        <v>-10924.832000000073</v>
      </c>
      <c r="T958" s="290" t="e">
        <f t="shared" si="343"/>
        <v>#DIV/0!</v>
      </c>
      <c r="U958" s="290" t="e">
        <f t="shared" si="344"/>
        <v>#DIV/0!</v>
      </c>
      <c r="V958" s="22">
        <f t="shared" si="345"/>
        <v>105263.13940000049</v>
      </c>
      <c r="W958" s="288" t="e">
        <f t="shared" si="346"/>
        <v>#DIV/0!</v>
      </c>
      <c r="X958" s="32" t="e">
        <f t="shared" si="347"/>
        <v>#DIV/0!</v>
      </c>
      <c r="Y958" s="32" t="e">
        <f t="shared" si="348"/>
        <v>#DIV/0!</v>
      </c>
      <c r="Z958" s="38" t="e">
        <f t="shared" si="349"/>
        <v>#DIV/0!</v>
      </c>
      <c r="AA958" s="31">
        <f>SUM(L$2:L958)-SUM(AB$2:AB958)</f>
        <v>-116187.97140000056</v>
      </c>
      <c r="AB958" s="44"/>
      <c r="AC958" s="40" t="e">
        <f t="shared" si="350"/>
        <v>#DIV/0!</v>
      </c>
      <c r="AD958" s="40" t="e">
        <f t="shared" si="351"/>
        <v>#DIV/0!</v>
      </c>
    </row>
    <row r="959" spans="1:30" x14ac:dyDescent="0.25">
      <c r="A959" s="403"/>
      <c r="B959" s="287"/>
      <c r="C959" s="22"/>
      <c r="D959" s="147"/>
      <c r="E959" s="22"/>
      <c r="F959" s="147">
        <f t="shared" si="331"/>
        <v>12400</v>
      </c>
      <c r="G959" s="288">
        <f t="shared" si="332"/>
        <v>9.3704009193548838</v>
      </c>
      <c r="H959" s="15">
        <f t="shared" si="333"/>
        <v>116192.97140000056</v>
      </c>
      <c r="I959" s="22">
        <f t="shared" si="334"/>
        <v>-116192.97140000056</v>
      </c>
      <c r="J959" s="289">
        <f t="shared" si="335"/>
        <v>-1</v>
      </c>
      <c r="K959" s="22">
        <f t="shared" si="336"/>
        <v>0</v>
      </c>
      <c r="L959" s="22">
        <f t="shared" si="337"/>
        <v>-5</v>
      </c>
      <c r="M959" s="22">
        <f t="shared" si="338"/>
        <v>5</v>
      </c>
      <c r="N959" s="22">
        <f t="shared" si="339"/>
        <v>0</v>
      </c>
      <c r="O959" s="22"/>
      <c r="P959" s="288">
        <f t="shared" si="340"/>
        <v>-9.3704009193548838</v>
      </c>
      <c r="Q959" s="22">
        <f t="shared" si="341"/>
        <v>-5</v>
      </c>
      <c r="R959" s="290"/>
      <c r="S959" s="290">
        <f t="shared" si="342"/>
        <v>-10929.832000000073</v>
      </c>
      <c r="T959" s="290" t="e">
        <f t="shared" si="343"/>
        <v>#DIV/0!</v>
      </c>
      <c r="U959" s="290" t="e">
        <f t="shared" si="344"/>
        <v>#DIV/0!</v>
      </c>
      <c r="V959" s="22">
        <f t="shared" si="345"/>
        <v>105263.13940000049</v>
      </c>
      <c r="W959" s="288" t="e">
        <f t="shared" si="346"/>
        <v>#DIV/0!</v>
      </c>
      <c r="X959" s="32" t="e">
        <f t="shared" si="347"/>
        <v>#DIV/0!</v>
      </c>
      <c r="Y959" s="32" t="e">
        <f t="shared" si="348"/>
        <v>#DIV/0!</v>
      </c>
      <c r="Z959" s="38" t="e">
        <f t="shared" si="349"/>
        <v>#DIV/0!</v>
      </c>
      <c r="AA959" s="31">
        <f>SUM(L$2:L959)-SUM(AB$2:AB959)</f>
        <v>-116192.97140000056</v>
      </c>
      <c r="AB959" s="44"/>
      <c r="AC959" s="40" t="e">
        <f t="shared" si="350"/>
        <v>#DIV/0!</v>
      </c>
      <c r="AD959" s="40" t="e">
        <f t="shared" si="351"/>
        <v>#DIV/0!</v>
      </c>
    </row>
    <row r="960" spans="1:30" x14ac:dyDescent="0.25">
      <c r="A960" s="403"/>
      <c r="B960" s="287"/>
      <c r="C960" s="22"/>
      <c r="D960" s="147"/>
      <c r="E960" s="22"/>
      <c r="F960" s="147">
        <f t="shared" si="331"/>
        <v>12400</v>
      </c>
      <c r="G960" s="288">
        <f t="shared" si="332"/>
        <v>9.3708041451613351</v>
      </c>
      <c r="H960" s="15">
        <f t="shared" si="333"/>
        <v>116197.97140000056</v>
      </c>
      <c r="I960" s="22">
        <f t="shared" si="334"/>
        <v>-116197.97140000056</v>
      </c>
      <c r="J960" s="289">
        <f t="shared" si="335"/>
        <v>-1</v>
      </c>
      <c r="K960" s="22">
        <f t="shared" si="336"/>
        <v>0</v>
      </c>
      <c r="L960" s="22">
        <f t="shared" si="337"/>
        <v>-5</v>
      </c>
      <c r="M960" s="22">
        <f t="shared" si="338"/>
        <v>5</v>
      </c>
      <c r="N960" s="22">
        <f t="shared" si="339"/>
        <v>0</v>
      </c>
      <c r="O960" s="22"/>
      <c r="P960" s="288">
        <f t="shared" si="340"/>
        <v>-9.3708041451613351</v>
      </c>
      <c r="Q960" s="22">
        <f t="shared" si="341"/>
        <v>-5</v>
      </c>
      <c r="R960" s="290"/>
      <c r="S960" s="290">
        <f t="shared" si="342"/>
        <v>-10934.832000000073</v>
      </c>
      <c r="T960" s="290" t="e">
        <f t="shared" si="343"/>
        <v>#DIV/0!</v>
      </c>
      <c r="U960" s="290" t="e">
        <f t="shared" si="344"/>
        <v>#DIV/0!</v>
      </c>
      <c r="V960" s="22">
        <f t="shared" si="345"/>
        <v>105263.13940000049</v>
      </c>
      <c r="W960" s="288" t="e">
        <f t="shared" si="346"/>
        <v>#DIV/0!</v>
      </c>
      <c r="X960" s="32" t="e">
        <f t="shared" si="347"/>
        <v>#DIV/0!</v>
      </c>
      <c r="Y960" s="32" t="e">
        <f t="shared" si="348"/>
        <v>#DIV/0!</v>
      </c>
      <c r="Z960" s="38" t="e">
        <f t="shared" si="349"/>
        <v>#DIV/0!</v>
      </c>
      <c r="AA960" s="31">
        <f>SUM(L$2:L960)-SUM(AB$2:AB960)</f>
        <v>-116197.97140000056</v>
      </c>
      <c r="AB960" s="44"/>
      <c r="AC960" s="40" t="e">
        <f t="shared" si="350"/>
        <v>#DIV/0!</v>
      </c>
      <c r="AD960" s="40" t="e">
        <f t="shared" si="351"/>
        <v>#DIV/0!</v>
      </c>
    </row>
    <row r="961" spans="1:30" x14ac:dyDescent="0.25">
      <c r="A961" s="403"/>
      <c r="B961" s="287"/>
      <c r="C961" s="22"/>
      <c r="D961" s="147"/>
      <c r="E961" s="22"/>
      <c r="F961" s="147">
        <f t="shared" si="331"/>
        <v>12400</v>
      </c>
      <c r="G961" s="288">
        <f t="shared" si="332"/>
        <v>9.3712073709677881</v>
      </c>
      <c r="H961" s="15">
        <f t="shared" si="333"/>
        <v>116202.97140000056</v>
      </c>
      <c r="I961" s="22">
        <f t="shared" si="334"/>
        <v>-116202.97140000056</v>
      </c>
      <c r="J961" s="289">
        <f t="shared" si="335"/>
        <v>-1</v>
      </c>
      <c r="K961" s="22">
        <f t="shared" si="336"/>
        <v>0</v>
      </c>
      <c r="L961" s="22">
        <f t="shared" si="337"/>
        <v>-5</v>
      </c>
      <c r="M961" s="22">
        <f t="shared" si="338"/>
        <v>5</v>
      </c>
      <c r="N961" s="22">
        <f t="shared" si="339"/>
        <v>0</v>
      </c>
      <c r="O961" s="22"/>
      <c r="P961" s="288">
        <f t="shared" si="340"/>
        <v>-9.3712073709677881</v>
      </c>
      <c r="Q961" s="22">
        <f t="shared" si="341"/>
        <v>-5</v>
      </c>
      <c r="R961" s="290"/>
      <c r="S961" s="290">
        <f t="shared" si="342"/>
        <v>-10939.832000000073</v>
      </c>
      <c r="T961" s="290" t="e">
        <f t="shared" si="343"/>
        <v>#DIV/0!</v>
      </c>
      <c r="U961" s="290" t="e">
        <f t="shared" si="344"/>
        <v>#DIV/0!</v>
      </c>
      <c r="V961" s="22">
        <f t="shared" si="345"/>
        <v>105263.13940000049</v>
      </c>
      <c r="W961" s="288" t="e">
        <f t="shared" si="346"/>
        <v>#DIV/0!</v>
      </c>
      <c r="X961" s="32" t="e">
        <f t="shared" si="347"/>
        <v>#DIV/0!</v>
      </c>
      <c r="Y961" s="32" t="e">
        <f t="shared" si="348"/>
        <v>#DIV/0!</v>
      </c>
      <c r="Z961" s="38" t="e">
        <f t="shared" si="349"/>
        <v>#DIV/0!</v>
      </c>
      <c r="AA961" s="31">
        <f>SUM(L$2:L961)-SUM(AB$2:AB961)</f>
        <v>-116202.97140000056</v>
      </c>
      <c r="AB961" s="44"/>
      <c r="AC961" s="40" t="e">
        <f t="shared" si="350"/>
        <v>#DIV/0!</v>
      </c>
      <c r="AD961" s="40" t="e">
        <f t="shared" si="351"/>
        <v>#DIV/0!</v>
      </c>
    </row>
    <row r="962" spans="1:30" x14ac:dyDescent="0.25">
      <c r="A962" s="403"/>
      <c r="B962" s="287"/>
      <c r="C962" s="22"/>
      <c r="D962" s="147"/>
      <c r="E962" s="22"/>
      <c r="F962" s="147">
        <f t="shared" si="331"/>
        <v>12400</v>
      </c>
      <c r="G962" s="288">
        <f t="shared" si="332"/>
        <v>9.3716105967742394</v>
      </c>
      <c r="H962" s="15">
        <f t="shared" si="333"/>
        <v>116207.97140000056</v>
      </c>
      <c r="I962" s="22">
        <f t="shared" si="334"/>
        <v>-116207.97140000056</v>
      </c>
      <c r="J962" s="289">
        <f t="shared" si="335"/>
        <v>-1</v>
      </c>
      <c r="K962" s="22">
        <f t="shared" si="336"/>
        <v>0</v>
      </c>
      <c r="L962" s="22">
        <f t="shared" si="337"/>
        <v>-5</v>
      </c>
      <c r="M962" s="22">
        <f t="shared" si="338"/>
        <v>5</v>
      </c>
      <c r="N962" s="22">
        <f t="shared" si="339"/>
        <v>0</v>
      </c>
      <c r="O962" s="22"/>
      <c r="P962" s="288">
        <f t="shared" si="340"/>
        <v>-9.3716105967742394</v>
      </c>
      <c r="Q962" s="22">
        <f t="shared" si="341"/>
        <v>-5</v>
      </c>
      <c r="R962" s="290"/>
      <c r="S962" s="290">
        <f t="shared" si="342"/>
        <v>-10944.832000000073</v>
      </c>
      <c r="T962" s="290" t="e">
        <f t="shared" si="343"/>
        <v>#DIV/0!</v>
      </c>
      <c r="U962" s="290" t="e">
        <f t="shared" si="344"/>
        <v>#DIV/0!</v>
      </c>
      <c r="V962" s="22">
        <f t="shared" si="345"/>
        <v>105263.13940000049</v>
      </c>
      <c r="W962" s="288" t="e">
        <f t="shared" si="346"/>
        <v>#DIV/0!</v>
      </c>
      <c r="X962" s="32" t="e">
        <f t="shared" si="347"/>
        <v>#DIV/0!</v>
      </c>
      <c r="Y962" s="32" t="e">
        <f t="shared" si="348"/>
        <v>#DIV/0!</v>
      </c>
      <c r="Z962" s="38" t="e">
        <f t="shared" si="349"/>
        <v>#DIV/0!</v>
      </c>
      <c r="AA962" s="31">
        <f>SUM(L$2:L962)-SUM(AB$2:AB962)</f>
        <v>-116207.97140000056</v>
      </c>
      <c r="AB962" s="44"/>
      <c r="AC962" s="40" t="e">
        <f t="shared" si="350"/>
        <v>#DIV/0!</v>
      </c>
      <c r="AD962" s="40" t="e">
        <f t="shared" si="351"/>
        <v>#DIV/0!</v>
      </c>
    </row>
    <row r="963" spans="1:30" x14ac:dyDescent="0.25">
      <c r="A963" s="403"/>
      <c r="B963" s="287"/>
      <c r="C963" s="22"/>
      <c r="D963" s="147"/>
      <c r="E963" s="22"/>
      <c r="F963" s="147">
        <f t="shared" si="331"/>
        <v>12400</v>
      </c>
      <c r="G963" s="288">
        <f t="shared" si="332"/>
        <v>9.3720138225806906</v>
      </c>
      <c r="H963" s="15">
        <f t="shared" si="333"/>
        <v>116212.97140000056</v>
      </c>
      <c r="I963" s="22">
        <f t="shared" si="334"/>
        <v>-116212.97140000056</v>
      </c>
      <c r="J963" s="289">
        <f t="shared" si="335"/>
        <v>-1</v>
      </c>
      <c r="K963" s="22">
        <f t="shared" si="336"/>
        <v>0</v>
      </c>
      <c r="L963" s="22">
        <f t="shared" si="337"/>
        <v>-5</v>
      </c>
      <c r="M963" s="22">
        <f t="shared" si="338"/>
        <v>5</v>
      </c>
      <c r="N963" s="22">
        <f t="shared" si="339"/>
        <v>0</v>
      </c>
      <c r="O963" s="22"/>
      <c r="P963" s="288">
        <f t="shared" si="340"/>
        <v>-9.3720138225806906</v>
      </c>
      <c r="Q963" s="22">
        <f t="shared" si="341"/>
        <v>-5</v>
      </c>
      <c r="R963" s="290"/>
      <c r="S963" s="290">
        <f t="shared" si="342"/>
        <v>-10949.832000000073</v>
      </c>
      <c r="T963" s="290" t="e">
        <f t="shared" si="343"/>
        <v>#DIV/0!</v>
      </c>
      <c r="U963" s="290" t="e">
        <f t="shared" si="344"/>
        <v>#DIV/0!</v>
      </c>
      <c r="V963" s="22">
        <f t="shared" si="345"/>
        <v>105263.13940000049</v>
      </c>
      <c r="W963" s="288" t="e">
        <f t="shared" si="346"/>
        <v>#DIV/0!</v>
      </c>
      <c r="X963" s="32" t="e">
        <f t="shared" si="347"/>
        <v>#DIV/0!</v>
      </c>
      <c r="Y963" s="32" t="e">
        <f t="shared" si="348"/>
        <v>#DIV/0!</v>
      </c>
      <c r="Z963" s="38" t="e">
        <f t="shared" si="349"/>
        <v>#DIV/0!</v>
      </c>
      <c r="AA963" s="31">
        <f>SUM(L$2:L963)-SUM(AB$2:AB963)</f>
        <v>-116212.97140000056</v>
      </c>
      <c r="AB963" s="44"/>
      <c r="AC963" s="40" t="e">
        <f t="shared" si="350"/>
        <v>#DIV/0!</v>
      </c>
      <c r="AD963" s="40" t="e">
        <f t="shared" si="351"/>
        <v>#DIV/0!</v>
      </c>
    </row>
    <row r="964" spans="1:30" x14ac:dyDescent="0.25">
      <c r="A964" s="403"/>
      <c r="B964" s="287"/>
      <c r="C964" s="22"/>
      <c r="D964" s="147"/>
      <c r="E964" s="22"/>
      <c r="F964" s="147">
        <f t="shared" si="331"/>
        <v>12400</v>
      </c>
      <c r="G964" s="288">
        <f t="shared" si="332"/>
        <v>9.3724170483871418</v>
      </c>
      <c r="H964" s="15">
        <f t="shared" si="333"/>
        <v>116217.97140000056</v>
      </c>
      <c r="I964" s="22">
        <f t="shared" si="334"/>
        <v>-116217.97140000056</v>
      </c>
      <c r="J964" s="289">
        <f t="shared" si="335"/>
        <v>-1</v>
      </c>
      <c r="K964" s="22">
        <f t="shared" si="336"/>
        <v>0</v>
      </c>
      <c r="L964" s="22">
        <f t="shared" si="337"/>
        <v>-5</v>
      </c>
      <c r="M964" s="22">
        <f t="shared" si="338"/>
        <v>5</v>
      </c>
      <c r="N964" s="22">
        <f t="shared" si="339"/>
        <v>0</v>
      </c>
      <c r="O964" s="22"/>
      <c r="P964" s="288">
        <f t="shared" si="340"/>
        <v>-9.3724170483871418</v>
      </c>
      <c r="Q964" s="22">
        <f t="shared" si="341"/>
        <v>-5</v>
      </c>
      <c r="R964" s="290"/>
      <c r="S964" s="290">
        <f t="shared" si="342"/>
        <v>-10954.832000000073</v>
      </c>
      <c r="T964" s="290" t="e">
        <f t="shared" si="343"/>
        <v>#DIV/0!</v>
      </c>
      <c r="U964" s="290" t="e">
        <f t="shared" si="344"/>
        <v>#DIV/0!</v>
      </c>
      <c r="V964" s="22">
        <f t="shared" si="345"/>
        <v>105263.13940000049</v>
      </c>
      <c r="W964" s="288" t="e">
        <f t="shared" si="346"/>
        <v>#DIV/0!</v>
      </c>
      <c r="X964" s="32" t="e">
        <f t="shared" si="347"/>
        <v>#DIV/0!</v>
      </c>
      <c r="Y964" s="32" t="e">
        <f t="shared" si="348"/>
        <v>#DIV/0!</v>
      </c>
      <c r="Z964" s="38" t="e">
        <f t="shared" si="349"/>
        <v>#DIV/0!</v>
      </c>
      <c r="AA964" s="31">
        <f>SUM(L$2:L964)-SUM(AB$2:AB964)</f>
        <v>-116217.97140000056</v>
      </c>
      <c r="AB964" s="44"/>
      <c r="AC964" s="40" t="e">
        <f t="shared" si="350"/>
        <v>#DIV/0!</v>
      </c>
      <c r="AD964" s="40" t="e">
        <f t="shared" si="351"/>
        <v>#DIV/0!</v>
      </c>
    </row>
    <row r="965" spans="1:30" x14ac:dyDescent="0.25">
      <c r="A965" s="403"/>
      <c r="B965" s="287"/>
      <c r="C965" s="22"/>
      <c r="D965" s="147"/>
      <c r="E965" s="22"/>
      <c r="F965" s="147">
        <f t="shared" si="331"/>
        <v>12400</v>
      </c>
      <c r="G965" s="288">
        <f t="shared" si="332"/>
        <v>9.3728202741935931</v>
      </c>
      <c r="H965" s="15">
        <f t="shared" si="333"/>
        <v>116222.97140000056</v>
      </c>
      <c r="I965" s="22">
        <f t="shared" si="334"/>
        <v>-116222.97140000056</v>
      </c>
      <c r="J965" s="289">
        <f t="shared" si="335"/>
        <v>-1</v>
      </c>
      <c r="K965" s="22">
        <f t="shared" si="336"/>
        <v>0</v>
      </c>
      <c r="L965" s="22">
        <f t="shared" si="337"/>
        <v>-5</v>
      </c>
      <c r="M965" s="22">
        <f t="shared" si="338"/>
        <v>5</v>
      </c>
      <c r="N965" s="22">
        <f t="shared" si="339"/>
        <v>0</v>
      </c>
      <c r="O965" s="22"/>
      <c r="P965" s="288">
        <f t="shared" si="340"/>
        <v>-9.3728202741935931</v>
      </c>
      <c r="Q965" s="22">
        <f t="shared" si="341"/>
        <v>-5</v>
      </c>
      <c r="R965" s="290"/>
      <c r="S965" s="290">
        <f t="shared" si="342"/>
        <v>-10959.832000000073</v>
      </c>
      <c r="T965" s="290" t="e">
        <f t="shared" si="343"/>
        <v>#DIV/0!</v>
      </c>
      <c r="U965" s="290" t="e">
        <f t="shared" si="344"/>
        <v>#DIV/0!</v>
      </c>
      <c r="V965" s="22">
        <f t="shared" si="345"/>
        <v>105263.13940000049</v>
      </c>
      <c r="W965" s="288" t="e">
        <f t="shared" si="346"/>
        <v>#DIV/0!</v>
      </c>
      <c r="X965" s="32" t="e">
        <f t="shared" si="347"/>
        <v>#DIV/0!</v>
      </c>
      <c r="Y965" s="32" t="e">
        <f t="shared" si="348"/>
        <v>#DIV/0!</v>
      </c>
      <c r="Z965" s="38" t="e">
        <f t="shared" si="349"/>
        <v>#DIV/0!</v>
      </c>
      <c r="AA965" s="31">
        <f>SUM(L$2:L965)-SUM(AB$2:AB965)</f>
        <v>-116222.97140000056</v>
      </c>
      <c r="AB965" s="44"/>
      <c r="AC965" s="40" t="e">
        <f t="shared" si="350"/>
        <v>#DIV/0!</v>
      </c>
      <c r="AD965" s="40" t="e">
        <f t="shared" si="351"/>
        <v>#DIV/0!</v>
      </c>
    </row>
    <row r="966" spans="1:30" x14ac:dyDescent="0.25">
      <c r="A966" s="403"/>
      <c r="B966" s="287"/>
      <c r="C966" s="22"/>
      <c r="D966" s="147"/>
      <c r="E966" s="22"/>
      <c r="F966" s="147">
        <f t="shared" si="331"/>
        <v>12400</v>
      </c>
      <c r="G966" s="288">
        <f t="shared" si="332"/>
        <v>9.3732235000000461</v>
      </c>
      <c r="H966" s="15">
        <f t="shared" si="333"/>
        <v>116227.97140000056</v>
      </c>
      <c r="I966" s="22">
        <f t="shared" si="334"/>
        <v>-116227.97140000056</v>
      </c>
      <c r="J966" s="289">
        <f t="shared" si="335"/>
        <v>-1</v>
      </c>
      <c r="K966" s="22">
        <f t="shared" si="336"/>
        <v>0</v>
      </c>
      <c r="L966" s="22">
        <f t="shared" si="337"/>
        <v>-5</v>
      </c>
      <c r="M966" s="22">
        <f t="shared" si="338"/>
        <v>5</v>
      </c>
      <c r="N966" s="22">
        <f t="shared" si="339"/>
        <v>0</v>
      </c>
      <c r="O966" s="22"/>
      <c r="P966" s="288">
        <f t="shared" si="340"/>
        <v>-9.3732235000000461</v>
      </c>
      <c r="Q966" s="22">
        <f t="shared" si="341"/>
        <v>-5</v>
      </c>
      <c r="R966" s="290"/>
      <c r="S966" s="290">
        <f t="shared" si="342"/>
        <v>-10964.832000000073</v>
      </c>
      <c r="T966" s="290" t="e">
        <f t="shared" si="343"/>
        <v>#DIV/0!</v>
      </c>
      <c r="U966" s="290" t="e">
        <f t="shared" si="344"/>
        <v>#DIV/0!</v>
      </c>
      <c r="V966" s="22">
        <f t="shared" si="345"/>
        <v>105263.13940000049</v>
      </c>
      <c r="W966" s="288" t="e">
        <f t="shared" si="346"/>
        <v>#DIV/0!</v>
      </c>
      <c r="X966" s="32" t="e">
        <f t="shared" si="347"/>
        <v>#DIV/0!</v>
      </c>
      <c r="Y966" s="32" t="e">
        <f t="shared" si="348"/>
        <v>#DIV/0!</v>
      </c>
      <c r="Z966" s="38" t="e">
        <f t="shared" si="349"/>
        <v>#DIV/0!</v>
      </c>
      <c r="AA966" s="31">
        <f>SUM(L$2:L966)-SUM(AB$2:AB966)</f>
        <v>-116227.97140000056</v>
      </c>
      <c r="AB966" s="44"/>
      <c r="AC966" s="40" t="e">
        <f t="shared" si="350"/>
        <v>#DIV/0!</v>
      </c>
      <c r="AD966" s="40" t="e">
        <f t="shared" si="351"/>
        <v>#DIV/0!</v>
      </c>
    </row>
    <row r="967" spans="1:30" x14ac:dyDescent="0.25">
      <c r="A967" s="403"/>
      <c r="B967" s="287"/>
      <c r="C967" s="22"/>
      <c r="D967" s="147"/>
      <c r="E967" s="22"/>
      <c r="F967" s="147">
        <f t="shared" si="331"/>
        <v>12400</v>
      </c>
      <c r="G967" s="288">
        <f t="shared" si="332"/>
        <v>9.3736267258064974</v>
      </c>
      <c r="H967" s="15">
        <f t="shared" si="333"/>
        <v>116232.97140000056</v>
      </c>
      <c r="I967" s="22">
        <f t="shared" si="334"/>
        <v>-116232.97140000056</v>
      </c>
      <c r="J967" s="289">
        <f t="shared" si="335"/>
        <v>-1</v>
      </c>
      <c r="K967" s="22">
        <f t="shared" si="336"/>
        <v>0</v>
      </c>
      <c r="L967" s="22">
        <f t="shared" si="337"/>
        <v>-5</v>
      </c>
      <c r="M967" s="22">
        <f t="shared" si="338"/>
        <v>5</v>
      </c>
      <c r="N967" s="22">
        <f t="shared" si="339"/>
        <v>0</v>
      </c>
      <c r="O967" s="22"/>
      <c r="P967" s="288">
        <f t="shared" si="340"/>
        <v>-9.3736267258064974</v>
      </c>
      <c r="Q967" s="22">
        <f t="shared" si="341"/>
        <v>-5</v>
      </c>
      <c r="R967" s="290"/>
      <c r="S967" s="290">
        <f t="shared" si="342"/>
        <v>-10969.832000000073</v>
      </c>
      <c r="T967" s="290" t="e">
        <f t="shared" si="343"/>
        <v>#DIV/0!</v>
      </c>
      <c r="U967" s="290" t="e">
        <f t="shared" si="344"/>
        <v>#DIV/0!</v>
      </c>
      <c r="V967" s="22">
        <f t="shared" si="345"/>
        <v>105263.13940000049</v>
      </c>
      <c r="W967" s="288" t="e">
        <f t="shared" si="346"/>
        <v>#DIV/0!</v>
      </c>
      <c r="X967" s="32" t="e">
        <f t="shared" si="347"/>
        <v>#DIV/0!</v>
      </c>
      <c r="Y967" s="32" t="e">
        <f t="shared" si="348"/>
        <v>#DIV/0!</v>
      </c>
      <c r="Z967" s="38" t="e">
        <f t="shared" si="349"/>
        <v>#DIV/0!</v>
      </c>
      <c r="AA967" s="31">
        <f>SUM(L$2:L967)-SUM(AB$2:AB967)</f>
        <v>-116232.97140000056</v>
      </c>
      <c r="AB967" s="44"/>
      <c r="AC967" s="40" t="e">
        <f t="shared" si="350"/>
        <v>#DIV/0!</v>
      </c>
      <c r="AD967" s="40" t="e">
        <f t="shared" si="351"/>
        <v>#DIV/0!</v>
      </c>
    </row>
    <row r="968" spans="1:30" x14ac:dyDescent="0.25">
      <c r="A968" s="403"/>
      <c r="B968" s="287"/>
      <c r="C968" s="22"/>
      <c r="D968" s="147"/>
      <c r="E968" s="22"/>
      <c r="F968" s="147">
        <f t="shared" si="331"/>
        <v>12400</v>
      </c>
      <c r="G968" s="288">
        <f t="shared" si="332"/>
        <v>9.3740299516129486</v>
      </c>
      <c r="H968" s="15">
        <f t="shared" si="333"/>
        <v>116237.97140000056</v>
      </c>
      <c r="I968" s="22">
        <f t="shared" si="334"/>
        <v>-116237.97140000056</v>
      </c>
      <c r="J968" s="289">
        <f t="shared" si="335"/>
        <v>-1</v>
      </c>
      <c r="K968" s="22">
        <f t="shared" si="336"/>
        <v>0</v>
      </c>
      <c r="L968" s="22">
        <f t="shared" si="337"/>
        <v>-5</v>
      </c>
      <c r="M968" s="22">
        <f t="shared" si="338"/>
        <v>5</v>
      </c>
      <c r="N968" s="22">
        <f t="shared" si="339"/>
        <v>0</v>
      </c>
      <c r="O968" s="22"/>
      <c r="P968" s="288">
        <f t="shared" si="340"/>
        <v>-9.3740299516129486</v>
      </c>
      <c r="Q968" s="22">
        <f t="shared" si="341"/>
        <v>-5</v>
      </c>
      <c r="R968" s="290"/>
      <c r="S968" s="290">
        <f t="shared" si="342"/>
        <v>-10974.832000000073</v>
      </c>
      <c r="T968" s="290" t="e">
        <f t="shared" si="343"/>
        <v>#DIV/0!</v>
      </c>
      <c r="U968" s="290" t="e">
        <f t="shared" si="344"/>
        <v>#DIV/0!</v>
      </c>
      <c r="V968" s="22">
        <f t="shared" si="345"/>
        <v>105263.13940000049</v>
      </c>
      <c r="W968" s="288" t="e">
        <f t="shared" si="346"/>
        <v>#DIV/0!</v>
      </c>
      <c r="X968" s="32" t="e">
        <f t="shared" si="347"/>
        <v>#DIV/0!</v>
      </c>
      <c r="Y968" s="32" t="e">
        <f t="shared" si="348"/>
        <v>#DIV/0!</v>
      </c>
      <c r="Z968" s="38" t="e">
        <f t="shared" si="349"/>
        <v>#DIV/0!</v>
      </c>
      <c r="AA968" s="31">
        <f>SUM(L$2:L968)-SUM(AB$2:AB968)</f>
        <v>-116237.97140000056</v>
      </c>
      <c r="AB968" s="44"/>
      <c r="AC968" s="40" t="e">
        <f t="shared" si="350"/>
        <v>#DIV/0!</v>
      </c>
      <c r="AD968" s="40" t="e">
        <f t="shared" si="351"/>
        <v>#DIV/0!</v>
      </c>
    </row>
    <row r="969" spans="1:30" x14ac:dyDescent="0.25">
      <c r="A969" s="403"/>
      <c r="B969" s="287"/>
      <c r="C969" s="22"/>
      <c r="D969" s="147"/>
      <c r="E969" s="22"/>
      <c r="F969" s="147">
        <f t="shared" si="331"/>
        <v>12400</v>
      </c>
      <c r="G969" s="288">
        <f t="shared" si="332"/>
        <v>9.3744331774193999</v>
      </c>
      <c r="H969" s="15">
        <f t="shared" si="333"/>
        <v>116242.97140000056</v>
      </c>
      <c r="I969" s="22">
        <f t="shared" si="334"/>
        <v>-116242.97140000056</v>
      </c>
      <c r="J969" s="289">
        <f t="shared" si="335"/>
        <v>-1</v>
      </c>
      <c r="K969" s="22">
        <f t="shared" si="336"/>
        <v>0</v>
      </c>
      <c r="L969" s="22">
        <f t="shared" si="337"/>
        <v>-5</v>
      </c>
      <c r="M969" s="22">
        <f t="shared" si="338"/>
        <v>5</v>
      </c>
      <c r="N969" s="22">
        <f t="shared" si="339"/>
        <v>0</v>
      </c>
      <c r="O969" s="22"/>
      <c r="P969" s="288">
        <f t="shared" si="340"/>
        <v>-9.3744331774193999</v>
      </c>
      <c r="Q969" s="22">
        <f t="shared" si="341"/>
        <v>-5</v>
      </c>
      <c r="R969" s="290"/>
      <c r="S969" s="290">
        <f t="shared" si="342"/>
        <v>-10979.832000000073</v>
      </c>
      <c r="T969" s="290" t="e">
        <f t="shared" si="343"/>
        <v>#DIV/0!</v>
      </c>
      <c r="U969" s="290" t="e">
        <f t="shared" si="344"/>
        <v>#DIV/0!</v>
      </c>
      <c r="V969" s="22">
        <f t="shared" si="345"/>
        <v>105263.13940000049</v>
      </c>
      <c r="W969" s="288" t="e">
        <f t="shared" si="346"/>
        <v>#DIV/0!</v>
      </c>
      <c r="X969" s="32" t="e">
        <f t="shared" si="347"/>
        <v>#DIV/0!</v>
      </c>
      <c r="Y969" s="32" t="e">
        <f t="shared" si="348"/>
        <v>#DIV/0!</v>
      </c>
      <c r="Z969" s="38" t="e">
        <f t="shared" si="349"/>
        <v>#DIV/0!</v>
      </c>
      <c r="AA969" s="31">
        <f>SUM(L$2:L969)-SUM(AB$2:AB969)</f>
        <v>-116242.97140000056</v>
      </c>
      <c r="AB969" s="44"/>
      <c r="AC969" s="40" t="e">
        <f t="shared" si="350"/>
        <v>#DIV/0!</v>
      </c>
      <c r="AD969" s="40" t="e">
        <f t="shared" si="351"/>
        <v>#DIV/0!</v>
      </c>
    </row>
    <row r="970" spans="1:30" x14ac:dyDescent="0.25">
      <c r="A970" s="403"/>
      <c r="B970" s="287"/>
      <c r="C970" s="22"/>
      <c r="D970" s="147"/>
      <c r="E970" s="22"/>
      <c r="F970" s="147">
        <f t="shared" si="331"/>
        <v>12400</v>
      </c>
      <c r="G970" s="288">
        <f t="shared" si="332"/>
        <v>9.3748364032258511</v>
      </c>
      <c r="H970" s="15">
        <f t="shared" si="333"/>
        <v>116247.97140000056</v>
      </c>
      <c r="I970" s="22">
        <f t="shared" si="334"/>
        <v>-116247.97140000056</v>
      </c>
      <c r="J970" s="289">
        <f t="shared" si="335"/>
        <v>-1</v>
      </c>
      <c r="K970" s="22">
        <f t="shared" si="336"/>
        <v>0</v>
      </c>
      <c r="L970" s="22">
        <f t="shared" si="337"/>
        <v>-5</v>
      </c>
      <c r="M970" s="22">
        <f t="shared" si="338"/>
        <v>5</v>
      </c>
      <c r="N970" s="22">
        <f t="shared" si="339"/>
        <v>0</v>
      </c>
      <c r="O970" s="22"/>
      <c r="P970" s="288">
        <f t="shared" si="340"/>
        <v>-9.3748364032258511</v>
      </c>
      <c r="Q970" s="22">
        <f t="shared" si="341"/>
        <v>-5</v>
      </c>
      <c r="R970" s="290"/>
      <c r="S970" s="290">
        <f t="shared" si="342"/>
        <v>-10984.832000000073</v>
      </c>
      <c r="T970" s="290" t="e">
        <f t="shared" si="343"/>
        <v>#DIV/0!</v>
      </c>
      <c r="U970" s="290" t="e">
        <f t="shared" si="344"/>
        <v>#DIV/0!</v>
      </c>
      <c r="V970" s="22">
        <f t="shared" si="345"/>
        <v>105263.13940000049</v>
      </c>
      <c r="W970" s="288" t="e">
        <f t="shared" si="346"/>
        <v>#DIV/0!</v>
      </c>
      <c r="X970" s="32" t="e">
        <f t="shared" si="347"/>
        <v>#DIV/0!</v>
      </c>
      <c r="Y970" s="32" t="e">
        <f t="shared" si="348"/>
        <v>#DIV/0!</v>
      </c>
      <c r="Z970" s="38" t="e">
        <f t="shared" si="349"/>
        <v>#DIV/0!</v>
      </c>
      <c r="AA970" s="31">
        <f>SUM(L$2:L970)-SUM(AB$2:AB970)</f>
        <v>-116247.97140000056</v>
      </c>
      <c r="AB970" s="44"/>
      <c r="AC970" s="40" t="e">
        <f t="shared" si="350"/>
        <v>#DIV/0!</v>
      </c>
      <c r="AD970" s="40" t="e">
        <f t="shared" si="351"/>
        <v>#DIV/0!</v>
      </c>
    </row>
    <row r="971" spans="1:30" x14ac:dyDescent="0.25">
      <c r="A971" s="403"/>
      <c r="B971" s="287"/>
      <c r="C971" s="22"/>
      <c r="D971" s="147"/>
      <c r="E971" s="22"/>
      <c r="F971" s="147">
        <f t="shared" si="331"/>
        <v>12400</v>
      </c>
      <c r="G971" s="288">
        <f t="shared" si="332"/>
        <v>9.3752396290323041</v>
      </c>
      <c r="H971" s="15">
        <f t="shared" si="333"/>
        <v>116252.97140000056</v>
      </c>
      <c r="I971" s="22">
        <f t="shared" si="334"/>
        <v>-116252.97140000056</v>
      </c>
      <c r="J971" s="289">
        <f t="shared" si="335"/>
        <v>-1</v>
      </c>
      <c r="K971" s="22">
        <f t="shared" si="336"/>
        <v>0</v>
      </c>
      <c r="L971" s="22">
        <f t="shared" si="337"/>
        <v>-5</v>
      </c>
      <c r="M971" s="22">
        <f t="shared" si="338"/>
        <v>5</v>
      </c>
      <c r="N971" s="22">
        <f t="shared" si="339"/>
        <v>0</v>
      </c>
      <c r="O971" s="22"/>
      <c r="P971" s="288">
        <f t="shared" si="340"/>
        <v>-9.3752396290323041</v>
      </c>
      <c r="Q971" s="22">
        <f t="shared" si="341"/>
        <v>-5</v>
      </c>
      <c r="R971" s="290"/>
      <c r="S971" s="290">
        <f t="shared" si="342"/>
        <v>-10989.832000000073</v>
      </c>
      <c r="T971" s="290" t="e">
        <f t="shared" si="343"/>
        <v>#DIV/0!</v>
      </c>
      <c r="U971" s="290" t="e">
        <f t="shared" si="344"/>
        <v>#DIV/0!</v>
      </c>
      <c r="V971" s="22">
        <f t="shared" si="345"/>
        <v>105263.13940000049</v>
      </c>
      <c r="W971" s="288" t="e">
        <f t="shared" si="346"/>
        <v>#DIV/0!</v>
      </c>
      <c r="X971" s="32" t="e">
        <f t="shared" si="347"/>
        <v>#DIV/0!</v>
      </c>
      <c r="Y971" s="32" t="e">
        <f t="shared" si="348"/>
        <v>#DIV/0!</v>
      </c>
      <c r="Z971" s="38" t="e">
        <f t="shared" si="349"/>
        <v>#DIV/0!</v>
      </c>
      <c r="AA971" s="31">
        <f>SUM(L$2:L971)-SUM(AB$2:AB971)</f>
        <v>-116252.97140000056</v>
      </c>
      <c r="AB971" s="44"/>
      <c r="AC971" s="40" t="e">
        <f t="shared" si="350"/>
        <v>#DIV/0!</v>
      </c>
      <c r="AD971" s="40" t="e">
        <f t="shared" si="351"/>
        <v>#DIV/0!</v>
      </c>
    </row>
    <row r="972" spans="1:30" x14ac:dyDescent="0.25">
      <c r="A972" s="403"/>
      <c r="B972" s="287"/>
      <c r="C972" s="22"/>
      <c r="D972" s="147"/>
      <c r="E972" s="22"/>
      <c r="F972" s="147">
        <f t="shared" si="331"/>
        <v>12400</v>
      </c>
      <c r="G972" s="288">
        <f t="shared" si="332"/>
        <v>9.3756428548387554</v>
      </c>
      <c r="H972" s="15">
        <f t="shared" si="333"/>
        <v>116257.97140000056</v>
      </c>
      <c r="I972" s="22">
        <f t="shared" si="334"/>
        <v>-116257.97140000056</v>
      </c>
      <c r="J972" s="289">
        <f t="shared" si="335"/>
        <v>-1</v>
      </c>
      <c r="K972" s="22">
        <f t="shared" si="336"/>
        <v>0</v>
      </c>
      <c r="L972" s="22">
        <f t="shared" si="337"/>
        <v>-5</v>
      </c>
      <c r="M972" s="22">
        <f t="shared" si="338"/>
        <v>5</v>
      </c>
      <c r="N972" s="22">
        <f t="shared" si="339"/>
        <v>0</v>
      </c>
      <c r="O972" s="22"/>
      <c r="P972" s="288">
        <f t="shared" si="340"/>
        <v>-9.3756428548387554</v>
      </c>
      <c r="Q972" s="22">
        <f t="shared" si="341"/>
        <v>-5</v>
      </c>
      <c r="R972" s="290"/>
      <c r="S972" s="290">
        <f t="shared" si="342"/>
        <v>-10994.832000000073</v>
      </c>
      <c r="T972" s="290" t="e">
        <f t="shared" si="343"/>
        <v>#DIV/0!</v>
      </c>
      <c r="U972" s="290" t="e">
        <f t="shared" si="344"/>
        <v>#DIV/0!</v>
      </c>
      <c r="V972" s="22">
        <f t="shared" si="345"/>
        <v>105263.13940000049</v>
      </c>
      <c r="W972" s="288" t="e">
        <f t="shared" si="346"/>
        <v>#DIV/0!</v>
      </c>
      <c r="X972" s="32" t="e">
        <f t="shared" si="347"/>
        <v>#DIV/0!</v>
      </c>
      <c r="Y972" s="32" t="e">
        <f t="shared" si="348"/>
        <v>#DIV/0!</v>
      </c>
      <c r="Z972" s="38" t="e">
        <f t="shared" si="349"/>
        <v>#DIV/0!</v>
      </c>
      <c r="AA972" s="31">
        <f>SUM(L$2:L972)-SUM(AB$2:AB972)</f>
        <v>-116257.97140000056</v>
      </c>
      <c r="AB972" s="44"/>
      <c r="AC972" s="40" t="e">
        <f t="shared" si="350"/>
        <v>#DIV/0!</v>
      </c>
      <c r="AD972" s="40" t="e">
        <f t="shared" si="351"/>
        <v>#DIV/0!</v>
      </c>
    </row>
    <row r="973" spans="1:30" x14ac:dyDescent="0.25">
      <c r="A973" s="403"/>
      <c r="B973" s="287"/>
      <c r="C973" s="22"/>
      <c r="D973" s="147"/>
      <c r="E973" s="22"/>
      <c r="F973" s="147">
        <f t="shared" si="331"/>
        <v>12400</v>
      </c>
      <c r="G973" s="288">
        <f t="shared" si="332"/>
        <v>9.3760460806452066</v>
      </c>
      <c r="H973" s="15">
        <f t="shared" si="333"/>
        <v>116262.97140000056</v>
      </c>
      <c r="I973" s="22">
        <f t="shared" si="334"/>
        <v>-116262.97140000056</v>
      </c>
      <c r="J973" s="289">
        <f t="shared" si="335"/>
        <v>-1</v>
      </c>
      <c r="K973" s="22">
        <f t="shared" si="336"/>
        <v>0</v>
      </c>
      <c r="L973" s="22">
        <f t="shared" si="337"/>
        <v>-5</v>
      </c>
      <c r="M973" s="22">
        <f t="shared" si="338"/>
        <v>5</v>
      </c>
      <c r="N973" s="22">
        <f t="shared" si="339"/>
        <v>0</v>
      </c>
      <c r="O973" s="22"/>
      <c r="P973" s="288">
        <f t="shared" si="340"/>
        <v>-9.3760460806452066</v>
      </c>
      <c r="Q973" s="22">
        <f t="shared" si="341"/>
        <v>-5</v>
      </c>
      <c r="R973" s="290"/>
      <c r="S973" s="290">
        <f t="shared" si="342"/>
        <v>-10999.832000000073</v>
      </c>
      <c r="T973" s="290" t="e">
        <f t="shared" si="343"/>
        <v>#DIV/0!</v>
      </c>
      <c r="U973" s="290" t="e">
        <f t="shared" si="344"/>
        <v>#DIV/0!</v>
      </c>
      <c r="V973" s="22">
        <f t="shared" si="345"/>
        <v>105263.13940000049</v>
      </c>
      <c r="W973" s="288" t="e">
        <f t="shared" si="346"/>
        <v>#DIV/0!</v>
      </c>
      <c r="X973" s="32" t="e">
        <f t="shared" si="347"/>
        <v>#DIV/0!</v>
      </c>
      <c r="Y973" s="32" t="e">
        <f t="shared" si="348"/>
        <v>#DIV/0!</v>
      </c>
      <c r="Z973" s="38" t="e">
        <f t="shared" si="349"/>
        <v>#DIV/0!</v>
      </c>
      <c r="AA973" s="31">
        <f>SUM(L$2:L973)-SUM(AB$2:AB973)</f>
        <v>-116262.97140000056</v>
      </c>
      <c r="AB973" s="44"/>
      <c r="AC973" s="40" t="e">
        <f t="shared" si="350"/>
        <v>#DIV/0!</v>
      </c>
      <c r="AD973" s="40" t="e">
        <f t="shared" si="351"/>
        <v>#DIV/0!</v>
      </c>
    </row>
    <row r="974" spans="1:30" x14ac:dyDescent="0.25">
      <c r="A974" s="403"/>
      <c r="B974" s="287"/>
      <c r="C974" s="22"/>
      <c r="D974" s="147"/>
      <c r="E974" s="22"/>
      <c r="F974" s="147">
        <f t="shared" si="331"/>
        <v>12400</v>
      </c>
      <c r="G974" s="288">
        <f t="shared" si="332"/>
        <v>9.3764493064516579</v>
      </c>
      <c r="H974" s="15">
        <f t="shared" si="333"/>
        <v>116267.97140000056</v>
      </c>
      <c r="I974" s="22">
        <f t="shared" si="334"/>
        <v>-116267.97140000056</v>
      </c>
      <c r="J974" s="289">
        <f t="shared" si="335"/>
        <v>-1</v>
      </c>
      <c r="K974" s="22">
        <f t="shared" si="336"/>
        <v>0</v>
      </c>
      <c r="L974" s="22">
        <f t="shared" si="337"/>
        <v>-5</v>
      </c>
      <c r="M974" s="22">
        <f t="shared" si="338"/>
        <v>5</v>
      </c>
      <c r="N974" s="22">
        <f t="shared" si="339"/>
        <v>0</v>
      </c>
      <c r="O974" s="22"/>
      <c r="P974" s="288">
        <f t="shared" si="340"/>
        <v>-9.3764493064516579</v>
      </c>
      <c r="Q974" s="22">
        <f t="shared" si="341"/>
        <v>-5</v>
      </c>
      <c r="R974" s="290"/>
      <c r="S974" s="290">
        <f t="shared" si="342"/>
        <v>-11004.832000000073</v>
      </c>
      <c r="T974" s="290" t="e">
        <f t="shared" si="343"/>
        <v>#DIV/0!</v>
      </c>
      <c r="U974" s="290" t="e">
        <f t="shared" si="344"/>
        <v>#DIV/0!</v>
      </c>
      <c r="V974" s="22">
        <f t="shared" si="345"/>
        <v>105263.13940000049</v>
      </c>
      <c r="W974" s="288" t="e">
        <f t="shared" si="346"/>
        <v>#DIV/0!</v>
      </c>
      <c r="X974" s="32" t="e">
        <f t="shared" si="347"/>
        <v>#DIV/0!</v>
      </c>
      <c r="Y974" s="32" t="e">
        <f t="shared" si="348"/>
        <v>#DIV/0!</v>
      </c>
      <c r="Z974" s="38" t="e">
        <f t="shared" si="349"/>
        <v>#DIV/0!</v>
      </c>
      <c r="AA974" s="31">
        <f>SUM(L$2:L974)-SUM(AB$2:AB974)</f>
        <v>-116267.97140000056</v>
      </c>
      <c r="AB974" s="44"/>
      <c r="AC974" s="40" t="e">
        <f t="shared" si="350"/>
        <v>#DIV/0!</v>
      </c>
      <c r="AD974" s="40" t="e">
        <f t="shared" si="351"/>
        <v>#DIV/0!</v>
      </c>
    </row>
    <row r="975" spans="1:30" x14ac:dyDescent="0.25">
      <c r="A975" s="403"/>
      <c r="B975" s="287"/>
      <c r="C975" s="22"/>
      <c r="D975" s="147"/>
      <c r="E975" s="22"/>
      <c r="F975" s="147">
        <f t="shared" si="331"/>
        <v>12400</v>
      </c>
      <c r="G975" s="288">
        <f t="shared" si="332"/>
        <v>9.3768525322581091</v>
      </c>
      <c r="H975" s="15">
        <f t="shared" si="333"/>
        <v>116272.97140000056</v>
      </c>
      <c r="I975" s="22">
        <f t="shared" si="334"/>
        <v>-116272.97140000056</v>
      </c>
      <c r="J975" s="289">
        <f t="shared" si="335"/>
        <v>-1</v>
      </c>
      <c r="K975" s="22">
        <f t="shared" si="336"/>
        <v>0</v>
      </c>
      <c r="L975" s="22">
        <f t="shared" si="337"/>
        <v>-5</v>
      </c>
      <c r="M975" s="22">
        <f t="shared" si="338"/>
        <v>5</v>
      </c>
      <c r="N975" s="22">
        <f t="shared" si="339"/>
        <v>0</v>
      </c>
      <c r="O975" s="22"/>
      <c r="P975" s="288">
        <f t="shared" si="340"/>
        <v>-9.3768525322581091</v>
      </c>
      <c r="Q975" s="22">
        <f t="shared" si="341"/>
        <v>-5</v>
      </c>
      <c r="R975" s="290"/>
      <c r="S975" s="290">
        <f t="shared" si="342"/>
        <v>-11009.832000000073</v>
      </c>
      <c r="T975" s="290" t="e">
        <f t="shared" si="343"/>
        <v>#DIV/0!</v>
      </c>
      <c r="U975" s="290" t="e">
        <f t="shared" si="344"/>
        <v>#DIV/0!</v>
      </c>
      <c r="V975" s="22">
        <f t="shared" si="345"/>
        <v>105263.13940000049</v>
      </c>
      <c r="W975" s="288" t="e">
        <f t="shared" si="346"/>
        <v>#DIV/0!</v>
      </c>
      <c r="X975" s="32" t="e">
        <f t="shared" si="347"/>
        <v>#DIV/0!</v>
      </c>
      <c r="Y975" s="32" t="e">
        <f t="shared" si="348"/>
        <v>#DIV/0!</v>
      </c>
      <c r="Z975" s="38" t="e">
        <f t="shared" si="349"/>
        <v>#DIV/0!</v>
      </c>
      <c r="AA975" s="31">
        <f>SUM(L$2:L975)-SUM(AB$2:AB975)</f>
        <v>-116272.97140000056</v>
      </c>
      <c r="AB975" s="44"/>
      <c r="AC975" s="40" t="e">
        <f t="shared" si="350"/>
        <v>#DIV/0!</v>
      </c>
      <c r="AD975" s="40" t="e">
        <f t="shared" si="351"/>
        <v>#DIV/0!</v>
      </c>
    </row>
    <row r="976" spans="1:30" x14ac:dyDescent="0.25">
      <c r="A976" s="403"/>
      <c r="B976" s="287"/>
      <c r="C976" s="22"/>
      <c r="D976" s="147"/>
      <c r="E976" s="22"/>
      <c r="F976" s="147">
        <f t="shared" si="331"/>
        <v>12400</v>
      </c>
      <c r="G976" s="288">
        <f t="shared" si="332"/>
        <v>9.3772557580645621</v>
      </c>
      <c r="H976" s="15">
        <f t="shared" si="333"/>
        <v>116277.97140000056</v>
      </c>
      <c r="I976" s="22">
        <f t="shared" si="334"/>
        <v>-116277.97140000056</v>
      </c>
      <c r="J976" s="289">
        <f t="shared" si="335"/>
        <v>-1</v>
      </c>
      <c r="K976" s="22">
        <f t="shared" si="336"/>
        <v>0</v>
      </c>
      <c r="L976" s="22">
        <f t="shared" si="337"/>
        <v>-5</v>
      </c>
      <c r="M976" s="22">
        <f t="shared" si="338"/>
        <v>5</v>
      </c>
      <c r="N976" s="22">
        <f t="shared" si="339"/>
        <v>0</v>
      </c>
      <c r="O976" s="22"/>
      <c r="P976" s="288">
        <f t="shared" si="340"/>
        <v>-9.3772557580645621</v>
      </c>
      <c r="Q976" s="22">
        <f t="shared" si="341"/>
        <v>-5</v>
      </c>
      <c r="R976" s="290"/>
      <c r="S976" s="290">
        <f t="shared" si="342"/>
        <v>-11014.832000000073</v>
      </c>
      <c r="T976" s="290" t="e">
        <f t="shared" si="343"/>
        <v>#DIV/0!</v>
      </c>
      <c r="U976" s="290" t="e">
        <f t="shared" si="344"/>
        <v>#DIV/0!</v>
      </c>
      <c r="V976" s="22">
        <f t="shared" si="345"/>
        <v>105263.13940000049</v>
      </c>
      <c r="W976" s="288" t="e">
        <f t="shared" si="346"/>
        <v>#DIV/0!</v>
      </c>
      <c r="X976" s="32" t="e">
        <f t="shared" si="347"/>
        <v>#DIV/0!</v>
      </c>
      <c r="Y976" s="32" t="e">
        <f t="shared" si="348"/>
        <v>#DIV/0!</v>
      </c>
      <c r="Z976" s="38" t="e">
        <f t="shared" si="349"/>
        <v>#DIV/0!</v>
      </c>
      <c r="AA976" s="31">
        <f>SUM(L$2:L976)-SUM(AB$2:AB976)</f>
        <v>-116277.97140000056</v>
      </c>
      <c r="AB976" s="44"/>
      <c r="AC976" s="40" t="e">
        <f t="shared" si="350"/>
        <v>#DIV/0!</v>
      </c>
      <c r="AD976" s="40" t="e">
        <f t="shared" si="351"/>
        <v>#DIV/0!</v>
      </c>
    </row>
    <row r="977" spans="1:30" x14ac:dyDescent="0.25">
      <c r="A977" s="403"/>
      <c r="B977" s="287"/>
      <c r="C977" s="22"/>
      <c r="D977" s="147"/>
      <c r="E977" s="22"/>
      <c r="F977" s="147">
        <f t="shared" si="331"/>
        <v>12400</v>
      </c>
      <c r="G977" s="288">
        <f t="shared" si="332"/>
        <v>9.3776589838710134</v>
      </c>
      <c r="H977" s="15">
        <f t="shared" si="333"/>
        <v>116282.97140000056</v>
      </c>
      <c r="I977" s="22">
        <f t="shared" si="334"/>
        <v>-116282.97140000056</v>
      </c>
      <c r="J977" s="289">
        <f t="shared" si="335"/>
        <v>-1</v>
      </c>
      <c r="K977" s="22">
        <f t="shared" si="336"/>
        <v>0</v>
      </c>
      <c r="L977" s="22">
        <f t="shared" si="337"/>
        <v>-5</v>
      </c>
      <c r="M977" s="22">
        <f t="shared" si="338"/>
        <v>5</v>
      </c>
      <c r="N977" s="22">
        <f t="shared" si="339"/>
        <v>0</v>
      </c>
      <c r="O977" s="22"/>
      <c r="P977" s="288">
        <f t="shared" si="340"/>
        <v>-9.3776589838710134</v>
      </c>
      <c r="Q977" s="22">
        <f t="shared" si="341"/>
        <v>-5</v>
      </c>
      <c r="R977" s="290"/>
      <c r="S977" s="290">
        <f t="shared" si="342"/>
        <v>-11019.832000000073</v>
      </c>
      <c r="T977" s="290" t="e">
        <f t="shared" si="343"/>
        <v>#DIV/0!</v>
      </c>
      <c r="U977" s="290" t="e">
        <f t="shared" si="344"/>
        <v>#DIV/0!</v>
      </c>
      <c r="V977" s="22">
        <f t="shared" si="345"/>
        <v>105263.13940000049</v>
      </c>
      <c r="W977" s="288" t="e">
        <f t="shared" si="346"/>
        <v>#DIV/0!</v>
      </c>
      <c r="X977" s="32" t="e">
        <f t="shared" si="347"/>
        <v>#DIV/0!</v>
      </c>
      <c r="Y977" s="32" t="e">
        <f t="shared" si="348"/>
        <v>#DIV/0!</v>
      </c>
      <c r="Z977" s="38" t="e">
        <f t="shared" si="349"/>
        <v>#DIV/0!</v>
      </c>
      <c r="AA977" s="31">
        <f>SUM(L$2:L977)-SUM(AB$2:AB977)</f>
        <v>-116282.97140000056</v>
      </c>
      <c r="AB977" s="44"/>
      <c r="AC977" s="40" t="e">
        <f t="shared" si="350"/>
        <v>#DIV/0!</v>
      </c>
      <c r="AD977" s="40" t="e">
        <f t="shared" si="351"/>
        <v>#DIV/0!</v>
      </c>
    </row>
    <row r="978" spans="1:30" x14ac:dyDescent="0.25">
      <c r="A978" s="403"/>
      <c r="B978" s="287"/>
      <c r="C978" s="22"/>
      <c r="D978" s="147"/>
      <c r="E978" s="22"/>
      <c r="F978" s="147">
        <f t="shared" si="331"/>
        <v>12400</v>
      </c>
      <c r="G978" s="288">
        <f t="shared" si="332"/>
        <v>9.3780622096774646</v>
      </c>
      <c r="H978" s="15">
        <f t="shared" si="333"/>
        <v>116287.97140000056</v>
      </c>
      <c r="I978" s="22">
        <f t="shared" si="334"/>
        <v>-116287.97140000056</v>
      </c>
      <c r="J978" s="289">
        <f t="shared" si="335"/>
        <v>-1</v>
      </c>
      <c r="K978" s="22">
        <f t="shared" si="336"/>
        <v>0</v>
      </c>
      <c r="L978" s="22">
        <f t="shared" si="337"/>
        <v>-5</v>
      </c>
      <c r="M978" s="22">
        <f t="shared" si="338"/>
        <v>5</v>
      </c>
      <c r="N978" s="22">
        <f t="shared" si="339"/>
        <v>0</v>
      </c>
      <c r="O978" s="22"/>
      <c r="P978" s="288">
        <f t="shared" si="340"/>
        <v>-9.3780622096774646</v>
      </c>
      <c r="Q978" s="22">
        <f t="shared" si="341"/>
        <v>-5</v>
      </c>
      <c r="R978" s="290"/>
      <c r="S978" s="290">
        <f t="shared" si="342"/>
        <v>-11024.832000000073</v>
      </c>
      <c r="T978" s="290" t="e">
        <f t="shared" si="343"/>
        <v>#DIV/0!</v>
      </c>
      <c r="U978" s="290" t="e">
        <f t="shared" si="344"/>
        <v>#DIV/0!</v>
      </c>
      <c r="V978" s="22">
        <f t="shared" si="345"/>
        <v>105263.13940000049</v>
      </c>
      <c r="W978" s="288" t="e">
        <f t="shared" si="346"/>
        <v>#DIV/0!</v>
      </c>
      <c r="X978" s="32" t="e">
        <f t="shared" si="347"/>
        <v>#DIV/0!</v>
      </c>
      <c r="Y978" s="32" t="e">
        <f t="shared" si="348"/>
        <v>#DIV/0!</v>
      </c>
      <c r="Z978" s="38" t="e">
        <f t="shared" si="349"/>
        <v>#DIV/0!</v>
      </c>
      <c r="AA978" s="31">
        <f>SUM(L$2:L978)-SUM(AB$2:AB978)</f>
        <v>-116287.97140000056</v>
      </c>
      <c r="AB978" s="44"/>
      <c r="AC978" s="40" t="e">
        <f t="shared" si="350"/>
        <v>#DIV/0!</v>
      </c>
      <c r="AD978" s="40" t="e">
        <f t="shared" si="351"/>
        <v>#DIV/0!</v>
      </c>
    </row>
    <row r="979" spans="1:30" x14ac:dyDescent="0.25">
      <c r="A979" s="403"/>
      <c r="B979" s="287"/>
      <c r="C979" s="22"/>
      <c r="D979" s="147"/>
      <c r="E979" s="22"/>
      <c r="F979" s="147">
        <f t="shared" si="331"/>
        <v>12400</v>
      </c>
      <c r="G979" s="288">
        <f t="shared" si="332"/>
        <v>9.3784654354839159</v>
      </c>
      <c r="H979" s="15">
        <f t="shared" si="333"/>
        <v>116292.97140000056</v>
      </c>
      <c r="I979" s="22">
        <f t="shared" si="334"/>
        <v>-116292.97140000056</v>
      </c>
      <c r="J979" s="289">
        <f t="shared" si="335"/>
        <v>-1</v>
      </c>
      <c r="K979" s="22">
        <f t="shared" si="336"/>
        <v>0</v>
      </c>
      <c r="L979" s="22">
        <f t="shared" si="337"/>
        <v>-5</v>
      </c>
      <c r="M979" s="22">
        <f t="shared" si="338"/>
        <v>5</v>
      </c>
      <c r="N979" s="22">
        <f t="shared" si="339"/>
        <v>0</v>
      </c>
      <c r="O979" s="22"/>
      <c r="P979" s="288">
        <f t="shared" si="340"/>
        <v>-9.3784654354839159</v>
      </c>
      <c r="Q979" s="22">
        <f t="shared" si="341"/>
        <v>-5</v>
      </c>
      <c r="R979" s="290"/>
      <c r="S979" s="290">
        <f t="shared" si="342"/>
        <v>-11029.832000000073</v>
      </c>
      <c r="T979" s="290" t="e">
        <f t="shared" si="343"/>
        <v>#DIV/0!</v>
      </c>
      <c r="U979" s="290" t="e">
        <f t="shared" si="344"/>
        <v>#DIV/0!</v>
      </c>
      <c r="V979" s="22">
        <f t="shared" si="345"/>
        <v>105263.13940000049</v>
      </c>
      <c r="W979" s="288" t="e">
        <f t="shared" si="346"/>
        <v>#DIV/0!</v>
      </c>
      <c r="X979" s="32" t="e">
        <f t="shared" si="347"/>
        <v>#DIV/0!</v>
      </c>
      <c r="Y979" s="32" t="e">
        <f t="shared" si="348"/>
        <v>#DIV/0!</v>
      </c>
      <c r="Z979" s="38" t="e">
        <f t="shared" si="349"/>
        <v>#DIV/0!</v>
      </c>
      <c r="AA979" s="31">
        <f>SUM(L$2:L979)-SUM(AB$2:AB979)</f>
        <v>-116292.97140000056</v>
      </c>
      <c r="AB979" s="44"/>
      <c r="AC979" s="40" t="e">
        <f t="shared" si="350"/>
        <v>#DIV/0!</v>
      </c>
      <c r="AD979" s="40" t="e">
        <f t="shared" si="351"/>
        <v>#DIV/0!</v>
      </c>
    </row>
    <row r="980" spans="1:30" x14ac:dyDescent="0.25">
      <c r="A980" s="403"/>
      <c r="B980" s="287"/>
      <c r="C980" s="22"/>
      <c r="D980" s="147"/>
      <c r="E980" s="22"/>
      <c r="F980" s="147">
        <f t="shared" si="331"/>
        <v>12400</v>
      </c>
      <c r="G980" s="288">
        <f t="shared" si="332"/>
        <v>9.3788686612903671</v>
      </c>
      <c r="H980" s="15">
        <f t="shared" si="333"/>
        <v>116297.97140000056</v>
      </c>
      <c r="I980" s="22">
        <f t="shared" si="334"/>
        <v>-116297.97140000056</v>
      </c>
      <c r="J980" s="289">
        <f t="shared" si="335"/>
        <v>-1</v>
      </c>
      <c r="K980" s="22">
        <f t="shared" si="336"/>
        <v>0</v>
      </c>
      <c r="L980" s="22">
        <f t="shared" si="337"/>
        <v>-5</v>
      </c>
      <c r="M980" s="22">
        <f t="shared" si="338"/>
        <v>5</v>
      </c>
      <c r="N980" s="22">
        <f t="shared" si="339"/>
        <v>0</v>
      </c>
      <c r="O980" s="22"/>
      <c r="P980" s="288">
        <f t="shared" si="340"/>
        <v>-9.3788686612903671</v>
      </c>
      <c r="Q980" s="22">
        <f t="shared" si="341"/>
        <v>-5</v>
      </c>
      <c r="R980" s="290"/>
      <c r="S980" s="290">
        <f t="shared" si="342"/>
        <v>-11034.832000000073</v>
      </c>
      <c r="T980" s="290" t="e">
        <f t="shared" si="343"/>
        <v>#DIV/0!</v>
      </c>
      <c r="U980" s="290" t="e">
        <f t="shared" si="344"/>
        <v>#DIV/0!</v>
      </c>
      <c r="V980" s="22">
        <f t="shared" si="345"/>
        <v>105263.13940000049</v>
      </c>
      <c r="W980" s="288" t="e">
        <f t="shared" si="346"/>
        <v>#DIV/0!</v>
      </c>
      <c r="X980" s="32" t="e">
        <f t="shared" si="347"/>
        <v>#DIV/0!</v>
      </c>
      <c r="Y980" s="32" t="e">
        <f t="shared" si="348"/>
        <v>#DIV/0!</v>
      </c>
      <c r="Z980" s="38" t="e">
        <f t="shared" si="349"/>
        <v>#DIV/0!</v>
      </c>
      <c r="AA980" s="31">
        <f>SUM(L$2:L980)-SUM(AB$2:AB980)</f>
        <v>-116297.97140000056</v>
      </c>
      <c r="AB980" s="44"/>
      <c r="AC980" s="40" t="e">
        <f t="shared" si="350"/>
        <v>#DIV/0!</v>
      </c>
      <c r="AD980" s="40" t="e">
        <f t="shared" si="351"/>
        <v>#DIV/0!</v>
      </c>
    </row>
    <row r="981" spans="1:30" x14ac:dyDescent="0.25">
      <c r="A981" s="403"/>
      <c r="B981" s="287"/>
      <c r="C981" s="22"/>
      <c r="D981" s="147"/>
      <c r="E981" s="22"/>
      <c r="F981" s="147">
        <f t="shared" si="331"/>
        <v>12400</v>
      </c>
      <c r="G981" s="288">
        <f t="shared" si="332"/>
        <v>9.3792718870968201</v>
      </c>
      <c r="H981" s="15">
        <f t="shared" si="333"/>
        <v>116302.97140000056</v>
      </c>
      <c r="I981" s="22">
        <f t="shared" si="334"/>
        <v>-116302.97140000056</v>
      </c>
      <c r="J981" s="289">
        <f t="shared" si="335"/>
        <v>-1</v>
      </c>
      <c r="K981" s="22">
        <f t="shared" si="336"/>
        <v>0</v>
      </c>
      <c r="L981" s="22">
        <f t="shared" si="337"/>
        <v>-5</v>
      </c>
      <c r="M981" s="22">
        <f t="shared" si="338"/>
        <v>5</v>
      </c>
      <c r="N981" s="22">
        <f t="shared" si="339"/>
        <v>0</v>
      </c>
      <c r="O981" s="22"/>
      <c r="P981" s="288">
        <f t="shared" si="340"/>
        <v>-9.3792718870968201</v>
      </c>
      <c r="Q981" s="22">
        <f t="shared" si="341"/>
        <v>-5</v>
      </c>
      <c r="R981" s="290"/>
      <c r="S981" s="290">
        <f t="shared" si="342"/>
        <v>-11039.832000000073</v>
      </c>
      <c r="T981" s="290" t="e">
        <f t="shared" si="343"/>
        <v>#DIV/0!</v>
      </c>
      <c r="U981" s="290" t="e">
        <f t="shared" si="344"/>
        <v>#DIV/0!</v>
      </c>
      <c r="V981" s="22">
        <f t="shared" si="345"/>
        <v>105263.13940000049</v>
      </c>
      <c r="W981" s="288" t="e">
        <f t="shared" si="346"/>
        <v>#DIV/0!</v>
      </c>
      <c r="X981" s="32" t="e">
        <f t="shared" si="347"/>
        <v>#DIV/0!</v>
      </c>
      <c r="Y981" s="32" t="e">
        <f t="shared" si="348"/>
        <v>#DIV/0!</v>
      </c>
      <c r="Z981" s="38" t="e">
        <f t="shared" si="349"/>
        <v>#DIV/0!</v>
      </c>
      <c r="AA981" s="31">
        <f>SUM(L$2:L981)-SUM(AB$2:AB981)</f>
        <v>-116302.97140000056</v>
      </c>
      <c r="AB981" s="44"/>
      <c r="AC981" s="40" t="e">
        <f t="shared" si="350"/>
        <v>#DIV/0!</v>
      </c>
      <c r="AD981" s="40" t="e">
        <f t="shared" si="351"/>
        <v>#DIV/0!</v>
      </c>
    </row>
    <row r="982" spans="1:30" x14ac:dyDescent="0.25">
      <c r="A982" s="403"/>
      <c r="B982" s="287"/>
      <c r="C982" s="22"/>
      <c r="D982" s="147"/>
      <c r="E982" s="22"/>
      <c r="F982" s="147">
        <f t="shared" si="331"/>
        <v>12400</v>
      </c>
      <c r="G982" s="288">
        <f t="shared" si="332"/>
        <v>9.3796751129032714</v>
      </c>
      <c r="H982" s="15">
        <f t="shared" si="333"/>
        <v>116307.97140000056</v>
      </c>
      <c r="I982" s="22">
        <f t="shared" si="334"/>
        <v>-116307.97140000056</v>
      </c>
      <c r="J982" s="289">
        <f t="shared" si="335"/>
        <v>-1</v>
      </c>
      <c r="K982" s="22">
        <f t="shared" si="336"/>
        <v>0</v>
      </c>
      <c r="L982" s="22">
        <f t="shared" si="337"/>
        <v>-5</v>
      </c>
      <c r="M982" s="22">
        <f t="shared" si="338"/>
        <v>5</v>
      </c>
      <c r="N982" s="22">
        <f t="shared" si="339"/>
        <v>0</v>
      </c>
      <c r="O982" s="22"/>
      <c r="P982" s="288">
        <f t="shared" si="340"/>
        <v>-9.3796751129032714</v>
      </c>
      <c r="Q982" s="22">
        <f t="shared" si="341"/>
        <v>-5</v>
      </c>
      <c r="R982" s="290"/>
      <c r="S982" s="290">
        <f t="shared" si="342"/>
        <v>-11044.832000000073</v>
      </c>
      <c r="T982" s="290" t="e">
        <f t="shared" si="343"/>
        <v>#DIV/0!</v>
      </c>
      <c r="U982" s="290" t="e">
        <f t="shared" si="344"/>
        <v>#DIV/0!</v>
      </c>
      <c r="V982" s="22">
        <f t="shared" si="345"/>
        <v>105263.13940000049</v>
      </c>
      <c r="W982" s="288" t="e">
        <f t="shared" si="346"/>
        <v>#DIV/0!</v>
      </c>
      <c r="X982" s="32" t="e">
        <f t="shared" si="347"/>
        <v>#DIV/0!</v>
      </c>
      <c r="Y982" s="32" t="e">
        <f t="shared" si="348"/>
        <v>#DIV/0!</v>
      </c>
      <c r="Z982" s="38" t="e">
        <f t="shared" si="349"/>
        <v>#DIV/0!</v>
      </c>
      <c r="AA982" s="31">
        <f>SUM(L$2:L982)-SUM(AB$2:AB982)</f>
        <v>-116307.97140000056</v>
      </c>
      <c r="AB982" s="44"/>
      <c r="AC982" s="40" t="e">
        <f t="shared" si="350"/>
        <v>#DIV/0!</v>
      </c>
      <c r="AD982" s="40" t="e">
        <f t="shared" si="351"/>
        <v>#DIV/0!</v>
      </c>
    </row>
    <row r="983" spans="1:30" x14ac:dyDescent="0.25">
      <c r="A983" s="403"/>
      <c r="B983" s="287"/>
      <c r="C983" s="22"/>
      <c r="D983" s="147"/>
      <c r="E983" s="22"/>
      <c r="F983" s="147">
        <f t="shared" si="331"/>
        <v>12400</v>
      </c>
      <c r="G983" s="288">
        <f t="shared" si="332"/>
        <v>9.3800783387097226</v>
      </c>
      <c r="H983" s="15">
        <f t="shared" si="333"/>
        <v>116312.97140000056</v>
      </c>
      <c r="I983" s="22">
        <f t="shared" si="334"/>
        <v>-116312.97140000056</v>
      </c>
      <c r="J983" s="289">
        <f t="shared" si="335"/>
        <v>-1</v>
      </c>
      <c r="K983" s="22">
        <f t="shared" si="336"/>
        <v>0</v>
      </c>
      <c r="L983" s="22">
        <f t="shared" si="337"/>
        <v>-5</v>
      </c>
      <c r="M983" s="22">
        <f t="shared" si="338"/>
        <v>5</v>
      </c>
      <c r="N983" s="22">
        <f t="shared" si="339"/>
        <v>0</v>
      </c>
      <c r="O983" s="22"/>
      <c r="P983" s="288">
        <f t="shared" si="340"/>
        <v>-9.3800783387097226</v>
      </c>
      <c r="Q983" s="22">
        <f t="shared" si="341"/>
        <v>-5</v>
      </c>
      <c r="R983" s="290"/>
      <c r="S983" s="290">
        <f t="shared" si="342"/>
        <v>-11049.832000000073</v>
      </c>
      <c r="T983" s="290" t="e">
        <f t="shared" si="343"/>
        <v>#DIV/0!</v>
      </c>
      <c r="U983" s="290" t="e">
        <f t="shared" si="344"/>
        <v>#DIV/0!</v>
      </c>
      <c r="V983" s="22">
        <f t="shared" si="345"/>
        <v>105263.13940000049</v>
      </c>
      <c r="W983" s="288" t="e">
        <f t="shared" si="346"/>
        <v>#DIV/0!</v>
      </c>
      <c r="X983" s="32" t="e">
        <f t="shared" si="347"/>
        <v>#DIV/0!</v>
      </c>
      <c r="Y983" s="32" t="e">
        <f t="shared" si="348"/>
        <v>#DIV/0!</v>
      </c>
      <c r="Z983" s="38" t="e">
        <f t="shared" si="349"/>
        <v>#DIV/0!</v>
      </c>
      <c r="AA983" s="31">
        <f>SUM(L$2:L983)-SUM(AB$2:AB983)</f>
        <v>-116312.97140000056</v>
      </c>
      <c r="AB983" s="44"/>
      <c r="AC983" s="40" t="e">
        <f t="shared" si="350"/>
        <v>#DIV/0!</v>
      </c>
      <c r="AD983" s="40" t="e">
        <f t="shared" si="351"/>
        <v>#DIV/0!</v>
      </c>
    </row>
    <row r="984" spans="1:30" x14ac:dyDescent="0.25">
      <c r="A984" s="403"/>
      <c r="B984" s="287"/>
      <c r="C984" s="22"/>
      <c r="D984" s="147"/>
      <c r="E984" s="22"/>
      <c r="F984" s="147">
        <f t="shared" si="331"/>
        <v>12400</v>
      </c>
      <c r="G984" s="288">
        <f t="shared" si="332"/>
        <v>9.3804815645161739</v>
      </c>
      <c r="H984" s="15">
        <f t="shared" si="333"/>
        <v>116317.97140000056</v>
      </c>
      <c r="I984" s="22">
        <f t="shared" si="334"/>
        <v>-116317.97140000056</v>
      </c>
      <c r="J984" s="289">
        <f t="shared" si="335"/>
        <v>-1</v>
      </c>
      <c r="K984" s="22">
        <f t="shared" si="336"/>
        <v>0</v>
      </c>
      <c r="L984" s="22">
        <f t="shared" si="337"/>
        <v>-5</v>
      </c>
      <c r="M984" s="22">
        <f t="shared" si="338"/>
        <v>5</v>
      </c>
      <c r="N984" s="22">
        <f t="shared" si="339"/>
        <v>0</v>
      </c>
      <c r="O984" s="22"/>
      <c r="P984" s="288">
        <f t="shared" si="340"/>
        <v>-9.3804815645161739</v>
      </c>
      <c r="Q984" s="22">
        <f t="shared" si="341"/>
        <v>-5</v>
      </c>
      <c r="R984" s="290"/>
      <c r="S984" s="290">
        <f t="shared" si="342"/>
        <v>-11054.832000000073</v>
      </c>
      <c r="T984" s="290" t="e">
        <f t="shared" si="343"/>
        <v>#DIV/0!</v>
      </c>
      <c r="U984" s="290" t="e">
        <f t="shared" si="344"/>
        <v>#DIV/0!</v>
      </c>
      <c r="V984" s="22">
        <f t="shared" si="345"/>
        <v>105263.13940000049</v>
      </c>
      <c r="W984" s="288" t="e">
        <f t="shared" si="346"/>
        <v>#DIV/0!</v>
      </c>
      <c r="X984" s="32" t="e">
        <f t="shared" si="347"/>
        <v>#DIV/0!</v>
      </c>
      <c r="Y984" s="32" t="e">
        <f t="shared" si="348"/>
        <v>#DIV/0!</v>
      </c>
      <c r="Z984" s="38" t="e">
        <f t="shared" si="349"/>
        <v>#DIV/0!</v>
      </c>
      <c r="AA984" s="31">
        <f>SUM(L$2:L984)-SUM(AB$2:AB984)</f>
        <v>-116317.97140000056</v>
      </c>
      <c r="AB984" s="44"/>
      <c r="AC984" s="40" t="e">
        <f t="shared" si="350"/>
        <v>#DIV/0!</v>
      </c>
      <c r="AD984" s="40" t="e">
        <f t="shared" si="351"/>
        <v>#DIV/0!</v>
      </c>
    </row>
    <row r="985" spans="1:30" x14ac:dyDescent="0.25">
      <c r="A985" s="403"/>
      <c r="B985" s="287"/>
      <c r="C985" s="22"/>
      <c r="D985" s="147"/>
      <c r="E985" s="22"/>
      <c r="F985" s="147">
        <f t="shared" si="331"/>
        <v>12400</v>
      </c>
      <c r="G985" s="288">
        <f t="shared" si="332"/>
        <v>9.3808847903226251</v>
      </c>
      <c r="H985" s="15">
        <f t="shared" si="333"/>
        <v>116322.97140000056</v>
      </c>
      <c r="I985" s="22">
        <f t="shared" si="334"/>
        <v>-116322.97140000056</v>
      </c>
      <c r="J985" s="289">
        <f t="shared" si="335"/>
        <v>-1</v>
      </c>
      <c r="K985" s="22">
        <f t="shared" si="336"/>
        <v>0</v>
      </c>
      <c r="L985" s="22">
        <f t="shared" si="337"/>
        <v>-5</v>
      </c>
      <c r="M985" s="22">
        <f t="shared" si="338"/>
        <v>5</v>
      </c>
      <c r="N985" s="22">
        <f t="shared" si="339"/>
        <v>0</v>
      </c>
      <c r="O985" s="22"/>
      <c r="P985" s="288">
        <f t="shared" si="340"/>
        <v>-9.3808847903226251</v>
      </c>
      <c r="Q985" s="22">
        <f t="shared" si="341"/>
        <v>-5</v>
      </c>
      <c r="R985" s="290"/>
      <c r="S985" s="290">
        <f t="shared" si="342"/>
        <v>-11059.832000000073</v>
      </c>
      <c r="T985" s="290" t="e">
        <f t="shared" si="343"/>
        <v>#DIV/0!</v>
      </c>
      <c r="U985" s="290" t="e">
        <f t="shared" si="344"/>
        <v>#DIV/0!</v>
      </c>
      <c r="V985" s="22">
        <f t="shared" si="345"/>
        <v>105263.13940000049</v>
      </c>
      <c r="W985" s="288" t="e">
        <f t="shared" si="346"/>
        <v>#DIV/0!</v>
      </c>
      <c r="X985" s="32" t="e">
        <f t="shared" si="347"/>
        <v>#DIV/0!</v>
      </c>
      <c r="Y985" s="32" t="e">
        <f t="shared" si="348"/>
        <v>#DIV/0!</v>
      </c>
      <c r="Z985" s="38" t="e">
        <f t="shared" si="349"/>
        <v>#DIV/0!</v>
      </c>
      <c r="AA985" s="31">
        <f>SUM(L$2:L985)-SUM(AB$2:AB985)</f>
        <v>-116322.97140000056</v>
      </c>
      <c r="AB985" s="44"/>
      <c r="AC985" s="40" t="e">
        <f t="shared" si="350"/>
        <v>#DIV/0!</v>
      </c>
      <c r="AD985" s="40" t="e">
        <f t="shared" si="351"/>
        <v>#DIV/0!</v>
      </c>
    </row>
    <row r="986" spans="1:30" x14ac:dyDescent="0.25">
      <c r="A986" s="403"/>
      <c r="B986" s="287"/>
      <c r="C986" s="22"/>
      <c r="D986" s="147"/>
      <c r="E986" s="22"/>
      <c r="F986" s="147">
        <f t="shared" si="331"/>
        <v>12400</v>
      </c>
      <c r="G986" s="288">
        <f t="shared" si="332"/>
        <v>9.3812880161290781</v>
      </c>
      <c r="H986" s="15">
        <f t="shared" si="333"/>
        <v>116327.97140000056</v>
      </c>
      <c r="I986" s="22">
        <f t="shared" si="334"/>
        <v>-116327.97140000056</v>
      </c>
      <c r="J986" s="289">
        <f t="shared" si="335"/>
        <v>-1</v>
      </c>
      <c r="K986" s="22">
        <f t="shared" si="336"/>
        <v>0</v>
      </c>
      <c r="L986" s="22">
        <f t="shared" si="337"/>
        <v>-5</v>
      </c>
      <c r="M986" s="22">
        <f t="shared" si="338"/>
        <v>5</v>
      </c>
      <c r="N986" s="22">
        <f t="shared" si="339"/>
        <v>0</v>
      </c>
      <c r="O986" s="22"/>
      <c r="P986" s="288">
        <f t="shared" si="340"/>
        <v>-9.3812880161290781</v>
      </c>
      <c r="Q986" s="22">
        <f t="shared" si="341"/>
        <v>-5</v>
      </c>
      <c r="R986" s="290"/>
      <c r="S986" s="290">
        <f t="shared" si="342"/>
        <v>-11064.832000000073</v>
      </c>
      <c r="T986" s="290" t="e">
        <f t="shared" si="343"/>
        <v>#DIV/0!</v>
      </c>
      <c r="U986" s="290" t="e">
        <f t="shared" si="344"/>
        <v>#DIV/0!</v>
      </c>
      <c r="V986" s="22">
        <f t="shared" si="345"/>
        <v>105263.13940000049</v>
      </c>
      <c r="W986" s="288" t="e">
        <f t="shared" si="346"/>
        <v>#DIV/0!</v>
      </c>
      <c r="X986" s="32" t="e">
        <f t="shared" si="347"/>
        <v>#DIV/0!</v>
      </c>
      <c r="Y986" s="32" t="e">
        <f t="shared" si="348"/>
        <v>#DIV/0!</v>
      </c>
      <c r="Z986" s="38" t="e">
        <f t="shared" si="349"/>
        <v>#DIV/0!</v>
      </c>
      <c r="AA986" s="31">
        <f>SUM(L$2:L986)-SUM(AB$2:AB986)</f>
        <v>-116327.97140000056</v>
      </c>
      <c r="AB986" s="44"/>
      <c r="AC986" s="40" t="e">
        <f t="shared" si="350"/>
        <v>#DIV/0!</v>
      </c>
      <c r="AD986" s="40" t="e">
        <f t="shared" si="351"/>
        <v>#DIV/0!</v>
      </c>
    </row>
    <row r="987" spans="1:30" x14ac:dyDescent="0.25">
      <c r="A987" s="403"/>
      <c r="B987" s="287"/>
      <c r="C987" s="22"/>
      <c r="D987" s="147"/>
      <c r="E987" s="22"/>
      <c r="F987" s="147">
        <f t="shared" si="331"/>
        <v>12400</v>
      </c>
      <c r="G987" s="288">
        <f t="shared" si="332"/>
        <v>9.3816912419355294</v>
      </c>
      <c r="H987" s="15">
        <f t="shared" si="333"/>
        <v>116332.97140000056</v>
      </c>
      <c r="I987" s="22">
        <f t="shared" si="334"/>
        <v>-116332.97140000056</v>
      </c>
      <c r="J987" s="289">
        <f t="shared" si="335"/>
        <v>-1</v>
      </c>
      <c r="K987" s="22">
        <f t="shared" si="336"/>
        <v>0</v>
      </c>
      <c r="L987" s="22">
        <f t="shared" si="337"/>
        <v>-5</v>
      </c>
      <c r="M987" s="22">
        <f t="shared" si="338"/>
        <v>5</v>
      </c>
      <c r="N987" s="22">
        <f t="shared" si="339"/>
        <v>0</v>
      </c>
      <c r="O987" s="22"/>
      <c r="P987" s="288">
        <f t="shared" si="340"/>
        <v>-9.3816912419355294</v>
      </c>
      <c r="Q987" s="22">
        <f t="shared" si="341"/>
        <v>-5</v>
      </c>
      <c r="R987" s="290"/>
      <c r="S987" s="290">
        <f t="shared" si="342"/>
        <v>-11069.832000000073</v>
      </c>
      <c r="T987" s="290" t="e">
        <f t="shared" si="343"/>
        <v>#DIV/0!</v>
      </c>
      <c r="U987" s="290" t="e">
        <f t="shared" si="344"/>
        <v>#DIV/0!</v>
      </c>
      <c r="V987" s="22">
        <f t="shared" si="345"/>
        <v>105263.13940000049</v>
      </c>
      <c r="W987" s="288" t="e">
        <f t="shared" si="346"/>
        <v>#DIV/0!</v>
      </c>
      <c r="X987" s="32" t="e">
        <f t="shared" si="347"/>
        <v>#DIV/0!</v>
      </c>
      <c r="Y987" s="32" t="e">
        <f t="shared" si="348"/>
        <v>#DIV/0!</v>
      </c>
      <c r="Z987" s="38" t="e">
        <f t="shared" si="349"/>
        <v>#DIV/0!</v>
      </c>
      <c r="AA987" s="31">
        <f>SUM(L$2:L987)-SUM(AB$2:AB987)</f>
        <v>-116332.97140000056</v>
      </c>
      <c r="AB987" s="44"/>
      <c r="AC987" s="40" t="e">
        <f t="shared" si="350"/>
        <v>#DIV/0!</v>
      </c>
      <c r="AD987" s="40" t="e">
        <f t="shared" si="351"/>
        <v>#DIV/0!</v>
      </c>
    </row>
    <row r="988" spans="1:30" x14ac:dyDescent="0.25">
      <c r="A988" s="403"/>
      <c r="B988" s="287"/>
      <c r="C988" s="22"/>
      <c r="D988" s="147"/>
      <c r="E988" s="22"/>
      <c r="F988" s="147">
        <f t="shared" si="331"/>
        <v>12400</v>
      </c>
      <c r="G988" s="288">
        <f t="shared" si="332"/>
        <v>9.3820944677419806</v>
      </c>
      <c r="H988" s="15">
        <f t="shared" si="333"/>
        <v>116337.97140000056</v>
      </c>
      <c r="I988" s="22">
        <f t="shared" si="334"/>
        <v>-116337.97140000056</v>
      </c>
      <c r="J988" s="289">
        <f t="shared" si="335"/>
        <v>-1</v>
      </c>
      <c r="K988" s="22">
        <f t="shared" si="336"/>
        <v>0</v>
      </c>
      <c r="L988" s="22">
        <f t="shared" si="337"/>
        <v>-5</v>
      </c>
      <c r="M988" s="22">
        <f t="shared" si="338"/>
        <v>5</v>
      </c>
      <c r="N988" s="22">
        <f t="shared" si="339"/>
        <v>0</v>
      </c>
      <c r="O988" s="22"/>
      <c r="P988" s="288">
        <f t="shared" si="340"/>
        <v>-9.3820944677419806</v>
      </c>
      <c r="Q988" s="22">
        <f t="shared" si="341"/>
        <v>-5</v>
      </c>
      <c r="R988" s="290"/>
      <c r="S988" s="290">
        <f t="shared" si="342"/>
        <v>-11074.832000000073</v>
      </c>
      <c r="T988" s="290" t="e">
        <f t="shared" si="343"/>
        <v>#DIV/0!</v>
      </c>
      <c r="U988" s="290" t="e">
        <f t="shared" si="344"/>
        <v>#DIV/0!</v>
      </c>
      <c r="V988" s="22">
        <f t="shared" si="345"/>
        <v>105263.13940000049</v>
      </c>
      <c r="W988" s="288" t="e">
        <f t="shared" si="346"/>
        <v>#DIV/0!</v>
      </c>
      <c r="X988" s="32" t="e">
        <f t="shared" si="347"/>
        <v>#DIV/0!</v>
      </c>
      <c r="Y988" s="32" t="e">
        <f t="shared" si="348"/>
        <v>#DIV/0!</v>
      </c>
      <c r="Z988" s="38" t="e">
        <f t="shared" si="349"/>
        <v>#DIV/0!</v>
      </c>
      <c r="AA988" s="31">
        <f>SUM(L$2:L988)-SUM(AB$2:AB988)</f>
        <v>-116337.97140000056</v>
      </c>
      <c r="AB988" s="44"/>
      <c r="AC988" s="40" t="e">
        <f t="shared" si="350"/>
        <v>#DIV/0!</v>
      </c>
      <c r="AD988" s="40" t="e">
        <f t="shared" si="351"/>
        <v>#DIV/0!</v>
      </c>
    </row>
    <row r="989" spans="1:30" x14ac:dyDescent="0.25">
      <c r="A989" s="403"/>
      <c r="B989" s="287"/>
      <c r="C989" s="22"/>
      <c r="D989" s="147"/>
      <c r="E989" s="22"/>
      <c r="F989" s="147">
        <f t="shared" si="331"/>
        <v>12400</v>
      </c>
      <c r="G989" s="288">
        <f t="shared" si="332"/>
        <v>9.3824976935484319</v>
      </c>
      <c r="H989" s="15">
        <f t="shared" si="333"/>
        <v>116342.97140000056</v>
      </c>
      <c r="I989" s="22">
        <f t="shared" si="334"/>
        <v>-116342.97140000056</v>
      </c>
      <c r="J989" s="289">
        <f t="shared" si="335"/>
        <v>-1</v>
      </c>
      <c r="K989" s="22">
        <f t="shared" si="336"/>
        <v>0</v>
      </c>
      <c r="L989" s="22">
        <f t="shared" si="337"/>
        <v>-5</v>
      </c>
      <c r="M989" s="22">
        <f t="shared" si="338"/>
        <v>5</v>
      </c>
      <c r="N989" s="22">
        <f t="shared" si="339"/>
        <v>0</v>
      </c>
      <c r="O989" s="22"/>
      <c r="P989" s="288">
        <f t="shared" si="340"/>
        <v>-9.3824976935484319</v>
      </c>
      <c r="Q989" s="22">
        <f t="shared" si="341"/>
        <v>-5</v>
      </c>
      <c r="R989" s="290"/>
      <c r="S989" s="290">
        <f t="shared" si="342"/>
        <v>-11079.832000000073</v>
      </c>
      <c r="T989" s="290" t="e">
        <f t="shared" si="343"/>
        <v>#DIV/0!</v>
      </c>
      <c r="U989" s="290" t="e">
        <f t="shared" si="344"/>
        <v>#DIV/0!</v>
      </c>
      <c r="V989" s="22">
        <f t="shared" si="345"/>
        <v>105263.13940000049</v>
      </c>
      <c r="W989" s="288" t="e">
        <f t="shared" si="346"/>
        <v>#DIV/0!</v>
      </c>
      <c r="X989" s="32" t="e">
        <f t="shared" si="347"/>
        <v>#DIV/0!</v>
      </c>
      <c r="Y989" s="32" t="e">
        <f t="shared" si="348"/>
        <v>#DIV/0!</v>
      </c>
      <c r="Z989" s="38" t="e">
        <f t="shared" si="349"/>
        <v>#DIV/0!</v>
      </c>
      <c r="AA989" s="31">
        <f>SUM(L$2:L989)-SUM(AB$2:AB989)</f>
        <v>-116342.97140000056</v>
      </c>
      <c r="AB989" s="44"/>
      <c r="AC989" s="40" t="e">
        <f t="shared" si="350"/>
        <v>#DIV/0!</v>
      </c>
      <c r="AD989" s="40" t="e">
        <f t="shared" si="351"/>
        <v>#DIV/0!</v>
      </c>
    </row>
    <row r="990" spans="1:30" x14ac:dyDescent="0.25">
      <c r="A990" s="403"/>
      <c r="B990" s="287"/>
      <c r="C990" s="22"/>
      <c r="D990" s="147"/>
      <c r="E990" s="22"/>
      <c r="F990" s="147">
        <f t="shared" si="331"/>
        <v>12400</v>
      </c>
      <c r="G990" s="288">
        <f t="shared" si="332"/>
        <v>9.3829009193548849</v>
      </c>
      <c r="H990" s="15">
        <f t="shared" si="333"/>
        <v>116347.97140000056</v>
      </c>
      <c r="I990" s="22">
        <f t="shared" si="334"/>
        <v>-116347.97140000056</v>
      </c>
      <c r="J990" s="289">
        <f t="shared" si="335"/>
        <v>-1</v>
      </c>
      <c r="K990" s="22">
        <f t="shared" si="336"/>
        <v>0</v>
      </c>
      <c r="L990" s="22">
        <f t="shared" si="337"/>
        <v>-5</v>
      </c>
      <c r="M990" s="22">
        <f t="shared" si="338"/>
        <v>5</v>
      </c>
      <c r="N990" s="22">
        <f t="shared" si="339"/>
        <v>0</v>
      </c>
      <c r="O990" s="22"/>
      <c r="P990" s="288">
        <f t="shared" si="340"/>
        <v>-9.3829009193548849</v>
      </c>
      <c r="Q990" s="22">
        <f t="shared" si="341"/>
        <v>-5</v>
      </c>
      <c r="R990" s="290"/>
      <c r="S990" s="290">
        <f t="shared" si="342"/>
        <v>-11084.832000000073</v>
      </c>
      <c r="T990" s="290" t="e">
        <f t="shared" si="343"/>
        <v>#DIV/0!</v>
      </c>
      <c r="U990" s="290" t="e">
        <f t="shared" si="344"/>
        <v>#DIV/0!</v>
      </c>
      <c r="V990" s="22">
        <f t="shared" si="345"/>
        <v>105263.13940000049</v>
      </c>
      <c r="W990" s="288" t="e">
        <f t="shared" si="346"/>
        <v>#DIV/0!</v>
      </c>
      <c r="X990" s="32" t="e">
        <f t="shared" si="347"/>
        <v>#DIV/0!</v>
      </c>
      <c r="Y990" s="32" t="e">
        <f t="shared" si="348"/>
        <v>#DIV/0!</v>
      </c>
      <c r="Z990" s="38" t="e">
        <f t="shared" si="349"/>
        <v>#DIV/0!</v>
      </c>
      <c r="AA990" s="31">
        <f>SUM(L$2:L990)-SUM(AB$2:AB990)</f>
        <v>-116347.97140000056</v>
      </c>
      <c r="AB990" s="44"/>
      <c r="AC990" s="40" t="e">
        <f t="shared" si="350"/>
        <v>#DIV/0!</v>
      </c>
      <c r="AD990" s="40" t="e">
        <f t="shared" si="351"/>
        <v>#DIV/0!</v>
      </c>
    </row>
    <row r="991" spans="1:30" x14ac:dyDescent="0.25">
      <c r="A991" s="403"/>
      <c r="B991" s="287"/>
      <c r="C991" s="22"/>
      <c r="D991" s="147"/>
      <c r="E991" s="22"/>
      <c r="F991" s="147">
        <f t="shared" si="331"/>
        <v>12400</v>
      </c>
      <c r="G991" s="288">
        <f t="shared" si="332"/>
        <v>9.3833041451613362</v>
      </c>
      <c r="H991" s="15">
        <f t="shared" si="333"/>
        <v>116352.97140000056</v>
      </c>
      <c r="I991" s="22">
        <f t="shared" si="334"/>
        <v>-116352.97140000056</v>
      </c>
      <c r="J991" s="289">
        <f t="shared" si="335"/>
        <v>-1</v>
      </c>
      <c r="K991" s="22">
        <f t="shared" si="336"/>
        <v>0</v>
      </c>
      <c r="L991" s="22">
        <f t="shared" si="337"/>
        <v>-5</v>
      </c>
      <c r="M991" s="22">
        <f t="shared" si="338"/>
        <v>5</v>
      </c>
      <c r="N991" s="22">
        <f t="shared" si="339"/>
        <v>0</v>
      </c>
      <c r="O991" s="22"/>
      <c r="P991" s="288">
        <f t="shared" si="340"/>
        <v>-9.3833041451613362</v>
      </c>
      <c r="Q991" s="22">
        <f t="shared" si="341"/>
        <v>-5</v>
      </c>
      <c r="R991" s="290"/>
      <c r="S991" s="290">
        <f t="shared" si="342"/>
        <v>-11089.832000000073</v>
      </c>
      <c r="T991" s="290" t="e">
        <f t="shared" si="343"/>
        <v>#DIV/0!</v>
      </c>
      <c r="U991" s="290" t="e">
        <f t="shared" si="344"/>
        <v>#DIV/0!</v>
      </c>
      <c r="V991" s="22">
        <f t="shared" si="345"/>
        <v>105263.13940000049</v>
      </c>
      <c r="W991" s="288" t="e">
        <f t="shared" si="346"/>
        <v>#DIV/0!</v>
      </c>
      <c r="X991" s="32" t="e">
        <f t="shared" si="347"/>
        <v>#DIV/0!</v>
      </c>
      <c r="Y991" s="32" t="e">
        <f t="shared" si="348"/>
        <v>#DIV/0!</v>
      </c>
      <c r="Z991" s="38" t="e">
        <f t="shared" si="349"/>
        <v>#DIV/0!</v>
      </c>
      <c r="AA991" s="31">
        <f>SUM(L$2:L991)-SUM(AB$2:AB991)</f>
        <v>-116352.97140000056</v>
      </c>
      <c r="AB991" s="44"/>
      <c r="AC991" s="40" t="e">
        <f t="shared" si="350"/>
        <v>#DIV/0!</v>
      </c>
      <c r="AD991" s="40" t="e">
        <f t="shared" si="351"/>
        <v>#DIV/0!</v>
      </c>
    </row>
    <row r="992" spans="1:30" x14ac:dyDescent="0.25">
      <c r="A992" s="403"/>
      <c r="B992" s="287"/>
      <c r="C992" s="22"/>
      <c r="D992" s="147"/>
      <c r="E992" s="22"/>
      <c r="F992" s="147">
        <f t="shared" si="331"/>
        <v>12400</v>
      </c>
      <c r="G992" s="288">
        <f t="shared" si="332"/>
        <v>9.3837073709677874</v>
      </c>
      <c r="H992" s="15">
        <f t="shared" si="333"/>
        <v>116357.97140000056</v>
      </c>
      <c r="I992" s="22">
        <f t="shared" si="334"/>
        <v>-116357.97140000056</v>
      </c>
      <c r="J992" s="289">
        <f t="shared" si="335"/>
        <v>-1</v>
      </c>
      <c r="K992" s="22">
        <f t="shared" si="336"/>
        <v>0</v>
      </c>
      <c r="L992" s="22">
        <f t="shared" si="337"/>
        <v>-5</v>
      </c>
      <c r="M992" s="22">
        <f t="shared" si="338"/>
        <v>5</v>
      </c>
      <c r="N992" s="22">
        <f t="shared" si="339"/>
        <v>0</v>
      </c>
      <c r="O992" s="22"/>
      <c r="P992" s="288">
        <f t="shared" si="340"/>
        <v>-9.3837073709677874</v>
      </c>
      <c r="Q992" s="22">
        <f t="shared" si="341"/>
        <v>-5</v>
      </c>
      <c r="R992" s="290"/>
      <c r="S992" s="290">
        <f t="shared" si="342"/>
        <v>-11094.832000000073</v>
      </c>
      <c r="T992" s="290" t="e">
        <f t="shared" si="343"/>
        <v>#DIV/0!</v>
      </c>
      <c r="U992" s="290" t="e">
        <f t="shared" si="344"/>
        <v>#DIV/0!</v>
      </c>
      <c r="V992" s="22">
        <f t="shared" si="345"/>
        <v>105263.13940000049</v>
      </c>
      <c r="W992" s="288" t="e">
        <f t="shared" si="346"/>
        <v>#DIV/0!</v>
      </c>
      <c r="X992" s="32" t="e">
        <f t="shared" si="347"/>
        <v>#DIV/0!</v>
      </c>
      <c r="Y992" s="32" t="e">
        <f t="shared" si="348"/>
        <v>#DIV/0!</v>
      </c>
      <c r="Z992" s="38" t="e">
        <f t="shared" si="349"/>
        <v>#DIV/0!</v>
      </c>
      <c r="AA992" s="31">
        <f>SUM(L$2:L992)-SUM(AB$2:AB992)</f>
        <v>-116357.97140000056</v>
      </c>
      <c r="AB992" s="44"/>
      <c r="AC992" s="40" t="e">
        <f t="shared" si="350"/>
        <v>#DIV/0!</v>
      </c>
      <c r="AD992" s="40" t="e">
        <f t="shared" si="351"/>
        <v>#DIV/0!</v>
      </c>
    </row>
    <row r="993" spans="1:30" x14ac:dyDescent="0.25">
      <c r="A993" s="403"/>
      <c r="B993" s="287"/>
      <c r="C993" s="22"/>
      <c r="D993" s="147"/>
      <c r="E993" s="22"/>
      <c r="F993" s="147">
        <f t="shared" si="331"/>
        <v>12400</v>
      </c>
      <c r="G993" s="288">
        <f t="shared" si="332"/>
        <v>9.3841105967742386</v>
      </c>
      <c r="H993" s="15">
        <f t="shared" si="333"/>
        <v>116362.97140000056</v>
      </c>
      <c r="I993" s="22">
        <f t="shared" si="334"/>
        <v>-116362.97140000056</v>
      </c>
      <c r="J993" s="289">
        <f t="shared" si="335"/>
        <v>-1</v>
      </c>
      <c r="K993" s="22">
        <f t="shared" si="336"/>
        <v>0</v>
      </c>
      <c r="L993" s="22">
        <f t="shared" si="337"/>
        <v>-5</v>
      </c>
      <c r="M993" s="22">
        <f t="shared" si="338"/>
        <v>5</v>
      </c>
      <c r="N993" s="22">
        <f t="shared" si="339"/>
        <v>0</v>
      </c>
      <c r="O993" s="22"/>
      <c r="P993" s="288">
        <f t="shared" si="340"/>
        <v>-9.3841105967742386</v>
      </c>
      <c r="Q993" s="22">
        <f t="shared" si="341"/>
        <v>-5</v>
      </c>
      <c r="R993" s="290"/>
      <c r="S993" s="290">
        <f t="shared" si="342"/>
        <v>-11099.832000000073</v>
      </c>
      <c r="T993" s="290" t="e">
        <f t="shared" si="343"/>
        <v>#DIV/0!</v>
      </c>
      <c r="U993" s="290" t="e">
        <f t="shared" si="344"/>
        <v>#DIV/0!</v>
      </c>
      <c r="V993" s="22">
        <f t="shared" si="345"/>
        <v>105263.13940000049</v>
      </c>
      <c r="W993" s="288" t="e">
        <f t="shared" si="346"/>
        <v>#DIV/0!</v>
      </c>
      <c r="X993" s="32" t="e">
        <f t="shared" si="347"/>
        <v>#DIV/0!</v>
      </c>
      <c r="Y993" s="32" t="e">
        <f t="shared" si="348"/>
        <v>#DIV/0!</v>
      </c>
      <c r="Z993" s="38" t="e">
        <f t="shared" si="349"/>
        <v>#DIV/0!</v>
      </c>
      <c r="AA993" s="31">
        <f>SUM(L$2:L993)-SUM(AB$2:AB993)</f>
        <v>-116362.97140000056</v>
      </c>
      <c r="AB993" s="44"/>
      <c r="AC993" s="40" t="e">
        <f t="shared" si="350"/>
        <v>#DIV/0!</v>
      </c>
      <c r="AD993" s="40" t="e">
        <f t="shared" si="351"/>
        <v>#DIV/0!</v>
      </c>
    </row>
    <row r="994" spans="1:30" x14ac:dyDescent="0.25">
      <c r="A994" s="403"/>
      <c r="B994" s="287"/>
      <c r="C994" s="22"/>
      <c r="D994" s="147"/>
      <c r="E994" s="22"/>
      <c r="F994" s="147">
        <f t="shared" si="331"/>
        <v>12400</v>
      </c>
      <c r="G994" s="288">
        <f t="shared" si="332"/>
        <v>9.3845138225806899</v>
      </c>
      <c r="H994" s="15">
        <f t="shared" si="333"/>
        <v>116367.97140000056</v>
      </c>
      <c r="I994" s="22">
        <f t="shared" si="334"/>
        <v>-116367.97140000056</v>
      </c>
      <c r="J994" s="289">
        <f t="shared" si="335"/>
        <v>-1</v>
      </c>
      <c r="K994" s="22">
        <f t="shared" si="336"/>
        <v>0</v>
      </c>
      <c r="L994" s="22">
        <f t="shared" si="337"/>
        <v>-5</v>
      </c>
      <c r="M994" s="22">
        <f t="shared" si="338"/>
        <v>5</v>
      </c>
      <c r="N994" s="22">
        <f t="shared" si="339"/>
        <v>0</v>
      </c>
      <c r="O994" s="22"/>
      <c r="P994" s="288">
        <f t="shared" si="340"/>
        <v>-9.3845138225806899</v>
      </c>
      <c r="Q994" s="22">
        <f t="shared" si="341"/>
        <v>-5</v>
      </c>
      <c r="R994" s="290"/>
      <c r="S994" s="290">
        <f t="shared" si="342"/>
        <v>-11104.832000000073</v>
      </c>
      <c r="T994" s="290" t="e">
        <f t="shared" si="343"/>
        <v>#DIV/0!</v>
      </c>
      <c r="U994" s="290" t="e">
        <f t="shared" si="344"/>
        <v>#DIV/0!</v>
      </c>
      <c r="V994" s="22">
        <f t="shared" si="345"/>
        <v>105263.13940000049</v>
      </c>
      <c r="W994" s="288" t="e">
        <f t="shared" si="346"/>
        <v>#DIV/0!</v>
      </c>
      <c r="X994" s="32" t="e">
        <f t="shared" si="347"/>
        <v>#DIV/0!</v>
      </c>
      <c r="Y994" s="32" t="e">
        <f t="shared" si="348"/>
        <v>#DIV/0!</v>
      </c>
      <c r="Z994" s="38" t="e">
        <f t="shared" si="349"/>
        <v>#DIV/0!</v>
      </c>
      <c r="AA994" s="31">
        <f>SUM(L$2:L994)-SUM(AB$2:AB994)</f>
        <v>-116367.97140000056</v>
      </c>
      <c r="AB994" s="44"/>
      <c r="AC994" s="40" t="e">
        <f t="shared" si="350"/>
        <v>#DIV/0!</v>
      </c>
      <c r="AD994" s="40" t="e">
        <f t="shared" si="351"/>
        <v>#DIV/0!</v>
      </c>
    </row>
    <row r="995" spans="1:30" x14ac:dyDescent="0.25">
      <c r="A995" s="403"/>
      <c r="B995" s="287"/>
      <c r="C995" s="22"/>
      <c r="D995" s="147"/>
      <c r="E995" s="22"/>
      <c r="F995" s="147">
        <f t="shared" ref="F995:F1058" si="352">IF(C995="买",F994+D995,F994-D995)</f>
        <v>12400</v>
      </c>
      <c r="G995" s="288">
        <f t="shared" ref="G995:G1058" si="353">H995/F995</f>
        <v>9.3849170483871429</v>
      </c>
      <c r="H995" s="15">
        <f t="shared" ref="H995:H1058" si="354">IF(C995="买",H994+D995*E995+M995+N995,H994+-1*D995*E995+M995+N995)+O994</f>
        <v>116372.97140000056</v>
      </c>
      <c r="I995" s="22">
        <f t="shared" ref="I995:I1058" si="355">-H995+K995</f>
        <v>-116372.97140000056</v>
      </c>
      <c r="J995" s="289">
        <f t="shared" ref="J995:J1058" si="356">(E995-G995)/G995</f>
        <v>-1</v>
      </c>
      <c r="K995" s="22">
        <f t="shared" ref="K995:K1058" si="357">F995*E995</f>
        <v>0</v>
      </c>
      <c r="L995" s="22">
        <f t="shared" ref="L995:L1058" si="358">I995-I994</f>
        <v>-5</v>
      </c>
      <c r="M995" s="22">
        <f t="shared" ref="M995:M1058" si="359">IF(D995*E995*2.5/10000&gt;5,D995*E995*2.5/10000,5)+(D995/1000)*0.6</f>
        <v>5</v>
      </c>
      <c r="N995" s="22">
        <f t="shared" ref="N995:N1058" si="360">IF(C995="卖",D995*E995/1000,0)</f>
        <v>0</v>
      </c>
      <c r="O995" s="22"/>
      <c r="P995" s="288">
        <f t="shared" ref="P995:P1058" si="361">E995-G995</f>
        <v>-9.3849170483871429</v>
      </c>
      <c r="Q995" s="22">
        <f t="shared" ref="Q995:Q1058" si="362">(H995-H994)*-1</f>
        <v>-5</v>
      </c>
      <c r="R995" s="290"/>
      <c r="S995" s="290">
        <f t="shared" ref="S995:S1058" si="363">S994+Q995+O995+R995</f>
        <v>-11109.832000000073</v>
      </c>
      <c r="T995" s="290" t="e">
        <f t="shared" ref="T995:T1058" si="364">S995/E995</f>
        <v>#DIV/0!</v>
      </c>
      <c r="U995" s="290" t="e">
        <f t="shared" ref="U995:U1058" si="365">F995+T995</f>
        <v>#DIV/0!</v>
      </c>
      <c r="V995" s="22">
        <f t="shared" ref="V995:V1058" si="366">H995+S995</f>
        <v>105263.13940000049</v>
      </c>
      <c r="W995" s="288" t="e">
        <f t="shared" ref="W995:W1058" si="367">V995/U995</f>
        <v>#DIV/0!</v>
      </c>
      <c r="X995" s="32" t="e">
        <f t="shared" ref="X995:X1058" si="368">W995-G995</f>
        <v>#DIV/0!</v>
      </c>
      <c r="Y995" s="32" t="e">
        <f t="shared" ref="Y995:Y1058" si="369">(X995-P995)*-1</f>
        <v>#DIV/0!</v>
      </c>
      <c r="Z995" s="38" t="e">
        <f t="shared" ref="Z995:Z1058" si="370">F995/U995</f>
        <v>#DIV/0!</v>
      </c>
      <c r="AA995" s="31">
        <f>SUM(L$2:L995)-SUM(AB$2:AB995)</f>
        <v>-116372.97140000056</v>
      </c>
      <c r="AB995" s="44"/>
      <c r="AC995" s="40" t="e">
        <f t="shared" ref="AC995:AC1058" si="371">I995/E995*(1-0.0005)</f>
        <v>#DIV/0!</v>
      </c>
      <c r="AD995" s="40" t="e">
        <f t="shared" ref="AD995:AD1058" si="372">AC995-F995</f>
        <v>#DIV/0!</v>
      </c>
    </row>
    <row r="996" spans="1:30" x14ac:dyDescent="0.25">
      <c r="A996" s="403"/>
      <c r="B996" s="287"/>
      <c r="C996" s="22"/>
      <c r="D996" s="147"/>
      <c r="E996" s="22"/>
      <c r="F996" s="147">
        <f t="shared" si="352"/>
        <v>12400</v>
      </c>
      <c r="G996" s="288">
        <f t="shared" si="353"/>
        <v>9.3853202741935942</v>
      </c>
      <c r="H996" s="15">
        <f t="shared" si="354"/>
        <v>116377.97140000056</v>
      </c>
      <c r="I996" s="22">
        <f t="shared" si="355"/>
        <v>-116377.97140000056</v>
      </c>
      <c r="J996" s="289">
        <f t="shared" si="356"/>
        <v>-1</v>
      </c>
      <c r="K996" s="22">
        <f t="shared" si="357"/>
        <v>0</v>
      </c>
      <c r="L996" s="22">
        <f t="shared" si="358"/>
        <v>-5</v>
      </c>
      <c r="M996" s="22">
        <f t="shared" si="359"/>
        <v>5</v>
      </c>
      <c r="N996" s="22">
        <f t="shared" si="360"/>
        <v>0</v>
      </c>
      <c r="O996" s="22"/>
      <c r="P996" s="288">
        <f t="shared" si="361"/>
        <v>-9.3853202741935942</v>
      </c>
      <c r="Q996" s="22">
        <f t="shared" si="362"/>
        <v>-5</v>
      </c>
      <c r="R996" s="290"/>
      <c r="S996" s="290">
        <f t="shared" si="363"/>
        <v>-11114.832000000073</v>
      </c>
      <c r="T996" s="290" t="e">
        <f t="shared" si="364"/>
        <v>#DIV/0!</v>
      </c>
      <c r="U996" s="290" t="e">
        <f t="shared" si="365"/>
        <v>#DIV/0!</v>
      </c>
      <c r="V996" s="22">
        <f t="shared" si="366"/>
        <v>105263.13940000049</v>
      </c>
      <c r="W996" s="288" t="e">
        <f t="shared" si="367"/>
        <v>#DIV/0!</v>
      </c>
      <c r="X996" s="32" t="e">
        <f t="shared" si="368"/>
        <v>#DIV/0!</v>
      </c>
      <c r="Y996" s="32" t="e">
        <f t="shared" si="369"/>
        <v>#DIV/0!</v>
      </c>
      <c r="Z996" s="38" t="e">
        <f t="shared" si="370"/>
        <v>#DIV/0!</v>
      </c>
      <c r="AA996" s="31">
        <f>SUM(L$2:L996)-SUM(AB$2:AB996)</f>
        <v>-116377.97140000056</v>
      </c>
      <c r="AB996" s="44"/>
      <c r="AC996" s="40" t="e">
        <f t="shared" si="371"/>
        <v>#DIV/0!</v>
      </c>
      <c r="AD996" s="40" t="e">
        <f t="shared" si="372"/>
        <v>#DIV/0!</v>
      </c>
    </row>
    <row r="997" spans="1:30" x14ac:dyDescent="0.25">
      <c r="A997" s="403"/>
      <c r="B997" s="287"/>
      <c r="C997" s="22"/>
      <c r="D997" s="147"/>
      <c r="E997" s="22"/>
      <c r="F997" s="147">
        <f t="shared" si="352"/>
        <v>12400</v>
      </c>
      <c r="G997" s="288">
        <f t="shared" si="353"/>
        <v>9.3857235000000454</v>
      </c>
      <c r="H997" s="15">
        <f t="shared" si="354"/>
        <v>116382.97140000056</v>
      </c>
      <c r="I997" s="22">
        <f t="shared" si="355"/>
        <v>-116382.97140000056</v>
      </c>
      <c r="J997" s="289">
        <f t="shared" si="356"/>
        <v>-1</v>
      </c>
      <c r="K997" s="22">
        <f t="shared" si="357"/>
        <v>0</v>
      </c>
      <c r="L997" s="22">
        <f t="shared" si="358"/>
        <v>-5</v>
      </c>
      <c r="M997" s="22">
        <f t="shared" si="359"/>
        <v>5</v>
      </c>
      <c r="N997" s="22">
        <f t="shared" si="360"/>
        <v>0</v>
      </c>
      <c r="O997" s="22"/>
      <c r="P997" s="288">
        <f t="shared" si="361"/>
        <v>-9.3857235000000454</v>
      </c>
      <c r="Q997" s="22">
        <f t="shared" si="362"/>
        <v>-5</v>
      </c>
      <c r="R997" s="290"/>
      <c r="S997" s="290">
        <f t="shared" si="363"/>
        <v>-11119.832000000073</v>
      </c>
      <c r="T997" s="290" t="e">
        <f t="shared" si="364"/>
        <v>#DIV/0!</v>
      </c>
      <c r="U997" s="290" t="e">
        <f t="shared" si="365"/>
        <v>#DIV/0!</v>
      </c>
      <c r="V997" s="22">
        <f t="shared" si="366"/>
        <v>105263.13940000049</v>
      </c>
      <c r="W997" s="288" t="e">
        <f t="shared" si="367"/>
        <v>#DIV/0!</v>
      </c>
      <c r="X997" s="32" t="e">
        <f t="shared" si="368"/>
        <v>#DIV/0!</v>
      </c>
      <c r="Y997" s="32" t="e">
        <f t="shared" si="369"/>
        <v>#DIV/0!</v>
      </c>
      <c r="Z997" s="38" t="e">
        <f t="shared" si="370"/>
        <v>#DIV/0!</v>
      </c>
      <c r="AA997" s="31">
        <f>SUM(L$2:L997)-SUM(AB$2:AB997)</f>
        <v>-116382.97140000056</v>
      </c>
      <c r="AB997" s="44"/>
      <c r="AC997" s="40" t="e">
        <f t="shared" si="371"/>
        <v>#DIV/0!</v>
      </c>
      <c r="AD997" s="40" t="e">
        <f t="shared" si="372"/>
        <v>#DIV/0!</v>
      </c>
    </row>
    <row r="998" spans="1:30" x14ac:dyDescent="0.25">
      <c r="A998" s="403"/>
      <c r="B998" s="287"/>
      <c r="C998" s="22"/>
      <c r="D998" s="147"/>
      <c r="E998" s="22"/>
      <c r="F998" s="147">
        <f t="shared" si="352"/>
        <v>12400</v>
      </c>
      <c r="G998" s="288">
        <f t="shared" si="353"/>
        <v>9.3861267258064967</v>
      </c>
      <c r="H998" s="15">
        <f t="shared" si="354"/>
        <v>116387.97140000056</v>
      </c>
      <c r="I998" s="22">
        <f t="shared" si="355"/>
        <v>-116387.97140000056</v>
      </c>
      <c r="J998" s="289">
        <f t="shared" si="356"/>
        <v>-1</v>
      </c>
      <c r="K998" s="22">
        <f t="shared" si="357"/>
        <v>0</v>
      </c>
      <c r="L998" s="22">
        <f t="shared" si="358"/>
        <v>-5</v>
      </c>
      <c r="M998" s="22">
        <f t="shared" si="359"/>
        <v>5</v>
      </c>
      <c r="N998" s="22">
        <f t="shared" si="360"/>
        <v>0</v>
      </c>
      <c r="O998" s="22"/>
      <c r="P998" s="288">
        <f t="shared" si="361"/>
        <v>-9.3861267258064967</v>
      </c>
      <c r="Q998" s="22">
        <f t="shared" si="362"/>
        <v>-5</v>
      </c>
      <c r="R998" s="290"/>
      <c r="S998" s="290">
        <f t="shared" si="363"/>
        <v>-11124.832000000073</v>
      </c>
      <c r="T998" s="290" t="e">
        <f t="shared" si="364"/>
        <v>#DIV/0!</v>
      </c>
      <c r="U998" s="290" t="e">
        <f t="shared" si="365"/>
        <v>#DIV/0!</v>
      </c>
      <c r="V998" s="22">
        <f t="shared" si="366"/>
        <v>105263.13940000049</v>
      </c>
      <c r="W998" s="288" t="e">
        <f t="shared" si="367"/>
        <v>#DIV/0!</v>
      </c>
      <c r="X998" s="32" t="e">
        <f t="shared" si="368"/>
        <v>#DIV/0!</v>
      </c>
      <c r="Y998" s="32" t="e">
        <f t="shared" si="369"/>
        <v>#DIV/0!</v>
      </c>
      <c r="Z998" s="38" t="e">
        <f t="shared" si="370"/>
        <v>#DIV/0!</v>
      </c>
      <c r="AA998" s="31">
        <f>SUM(L$2:L998)-SUM(AB$2:AB998)</f>
        <v>-116387.97140000056</v>
      </c>
      <c r="AB998" s="44"/>
      <c r="AC998" s="40" t="e">
        <f t="shared" si="371"/>
        <v>#DIV/0!</v>
      </c>
      <c r="AD998" s="40" t="e">
        <f t="shared" si="372"/>
        <v>#DIV/0!</v>
      </c>
    </row>
    <row r="999" spans="1:30" x14ac:dyDescent="0.25">
      <c r="A999" s="403"/>
      <c r="B999" s="287"/>
      <c r="C999" s="22"/>
      <c r="D999" s="147"/>
      <c r="E999" s="22"/>
      <c r="F999" s="147">
        <f t="shared" si="352"/>
        <v>12400</v>
      </c>
      <c r="G999" s="288">
        <f t="shared" si="353"/>
        <v>9.3865299516129479</v>
      </c>
      <c r="H999" s="15">
        <f t="shared" si="354"/>
        <v>116392.97140000056</v>
      </c>
      <c r="I999" s="22">
        <f t="shared" si="355"/>
        <v>-116392.97140000056</v>
      </c>
      <c r="J999" s="289">
        <f t="shared" si="356"/>
        <v>-1</v>
      </c>
      <c r="K999" s="22">
        <f t="shared" si="357"/>
        <v>0</v>
      </c>
      <c r="L999" s="22">
        <f t="shared" si="358"/>
        <v>-5</v>
      </c>
      <c r="M999" s="22">
        <f t="shared" si="359"/>
        <v>5</v>
      </c>
      <c r="N999" s="22">
        <f t="shared" si="360"/>
        <v>0</v>
      </c>
      <c r="O999" s="22"/>
      <c r="P999" s="288">
        <f t="shared" si="361"/>
        <v>-9.3865299516129479</v>
      </c>
      <c r="Q999" s="22">
        <f t="shared" si="362"/>
        <v>-5</v>
      </c>
      <c r="R999" s="290"/>
      <c r="S999" s="290">
        <f t="shared" si="363"/>
        <v>-11129.832000000073</v>
      </c>
      <c r="T999" s="290" t="e">
        <f t="shared" si="364"/>
        <v>#DIV/0!</v>
      </c>
      <c r="U999" s="290" t="e">
        <f t="shared" si="365"/>
        <v>#DIV/0!</v>
      </c>
      <c r="V999" s="22">
        <f t="shared" si="366"/>
        <v>105263.13940000049</v>
      </c>
      <c r="W999" s="288" t="e">
        <f t="shared" si="367"/>
        <v>#DIV/0!</v>
      </c>
      <c r="X999" s="32" t="e">
        <f t="shared" si="368"/>
        <v>#DIV/0!</v>
      </c>
      <c r="Y999" s="32" t="e">
        <f t="shared" si="369"/>
        <v>#DIV/0!</v>
      </c>
      <c r="Z999" s="38" t="e">
        <f t="shared" si="370"/>
        <v>#DIV/0!</v>
      </c>
      <c r="AA999" s="31">
        <f>SUM(L$2:L999)-SUM(AB$2:AB999)</f>
        <v>-116392.97140000056</v>
      </c>
      <c r="AB999" s="44"/>
      <c r="AC999" s="40" t="e">
        <f t="shared" si="371"/>
        <v>#DIV/0!</v>
      </c>
      <c r="AD999" s="40" t="e">
        <f t="shared" si="372"/>
        <v>#DIV/0!</v>
      </c>
    </row>
    <row r="1000" spans="1:30" x14ac:dyDescent="0.25">
      <c r="A1000" s="403"/>
      <c r="B1000" s="287"/>
      <c r="C1000" s="22"/>
      <c r="D1000" s="147"/>
      <c r="E1000" s="22"/>
      <c r="F1000" s="147">
        <f t="shared" si="352"/>
        <v>12400</v>
      </c>
      <c r="G1000" s="288">
        <f t="shared" si="353"/>
        <v>9.3869331774194009</v>
      </c>
      <c r="H1000" s="15">
        <f t="shared" si="354"/>
        <v>116397.97140000056</v>
      </c>
      <c r="I1000" s="22">
        <f t="shared" si="355"/>
        <v>-116397.97140000056</v>
      </c>
      <c r="J1000" s="289">
        <f t="shared" si="356"/>
        <v>-1</v>
      </c>
      <c r="K1000" s="22">
        <f t="shared" si="357"/>
        <v>0</v>
      </c>
      <c r="L1000" s="22">
        <f t="shared" si="358"/>
        <v>-5</v>
      </c>
      <c r="M1000" s="22">
        <f t="shared" si="359"/>
        <v>5</v>
      </c>
      <c r="N1000" s="22">
        <f t="shared" si="360"/>
        <v>0</v>
      </c>
      <c r="O1000" s="22"/>
      <c r="P1000" s="288">
        <f t="shared" si="361"/>
        <v>-9.3869331774194009</v>
      </c>
      <c r="Q1000" s="22">
        <f t="shared" si="362"/>
        <v>-5</v>
      </c>
      <c r="R1000" s="290"/>
      <c r="S1000" s="290">
        <f t="shared" si="363"/>
        <v>-11134.832000000073</v>
      </c>
      <c r="T1000" s="290" t="e">
        <f t="shared" si="364"/>
        <v>#DIV/0!</v>
      </c>
      <c r="U1000" s="290" t="e">
        <f t="shared" si="365"/>
        <v>#DIV/0!</v>
      </c>
      <c r="V1000" s="22">
        <f t="shared" si="366"/>
        <v>105263.13940000049</v>
      </c>
      <c r="W1000" s="288" t="e">
        <f t="shared" si="367"/>
        <v>#DIV/0!</v>
      </c>
      <c r="X1000" s="32" t="e">
        <f t="shared" si="368"/>
        <v>#DIV/0!</v>
      </c>
      <c r="Y1000" s="32" t="e">
        <f t="shared" si="369"/>
        <v>#DIV/0!</v>
      </c>
      <c r="Z1000" s="38" t="e">
        <f t="shared" si="370"/>
        <v>#DIV/0!</v>
      </c>
      <c r="AA1000" s="31">
        <f>SUM(L$2:L1000)-SUM(AB$2:AB1000)</f>
        <v>-116397.97140000056</v>
      </c>
      <c r="AB1000" s="44"/>
      <c r="AC1000" s="40" t="e">
        <f t="shared" si="371"/>
        <v>#DIV/0!</v>
      </c>
      <c r="AD1000" s="40" t="e">
        <f t="shared" si="372"/>
        <v>#DIV/0!</v>
      </c>
    </row>
    <row r="1001" spans="1:30" x14ac:dyDescent="0.25">
      <c r="A1001" s="403"/>
      <c r="B1001" s="287"/>
      <c r="C1001" s="22"/>
      <c r="D1001" s="147"/>
      <c r="E1001" s="22"/>
      <c r="F1001" s="147">
        <f t="shared" si="352"/>
        <v>12400</v>
      </c>
      <c r="G1001" s="288">
        <f t="shared" si="353"/>
        <v>9.3873364032258522</v>
      </c>
      <c r="H1001" s="15">
        <f t="shared" si="354"/>
        <v>116402.97140000056</v>
      </c>
      <c r="I1001" s="22">
        <f t="shared" si="355"/>
        <v>-116402.97140000056</v>
      </c>
      <c r="J1001" s="289">
        <f t="shared" si="356"/>
        <v>-1</v>
      </c>
      <c r="K1001" s="22">
        <f t="shared" si="357"/>
        <v>0</v>
      </c>
      <c r="L1001" s="22">
        <f t="shared" si="358"/>
        <v>-5</v>
      </c>
      <c r="M1001" s="22">
        <f t="shared" si="359"/>
        <v>5</v>
      </c>
      <c r="N1001" s="22">
        <f t="shared" si="360"/>
        <v>0</v>
      </c>
      <c r="O1001" s="22"/>
      <c r="P1001" s="288">
        <f t="shared" si="361"/>
        <v>-9.3873364032258522</v>
      </c>
      <c r="Q1001" s="22">
        <f t="shared" si="362"/>
        <v>-5</v>
      </c>
      <c r="R1001" s="290"/>
      <c r="S1001" s="290">
        <f t="shared" si="363"/>
        <v>-11139.832000000073</v>
      </c>
      <c r="T1001" s="290" t="e">
        <f t="shared" si="364"/>
        <v>#DIV/0!</v>
      </c>
      <c r="U1001" s="290" t="e">
        <f t="shared" si="365"/>
        <v>#DIV/0!</v>
      </c>
      <c r="V1001" s="22">
        <f t="shared" si="366"/>
        <v>105263.13940000049</v>
      </c>
      <c r="W1001" s="288" t="e">
        <f t="shared" si="367"/>
        <v>#DIV/0!</v>
      </c>
      <c r="X1001" s="32" t="e">
        <f t="shared" si="368"/>
        <v>#DIV/0!</v>
      </c>
      <c r="Y1001" s="32" t="e">
        <f t="shared" si="369"/>
        <v>#DIV/0!</v>
      </c>
      <c r="Z1001" s="38" t="e">
        <f t="shared" si="370"/>
        <v>#DIV/0!</v>
      </c>
      <c r="AA1001" s="31">
        <f>SUM(L$2:L1001)-SUM(AB$2:AB1001)</f>
        <v>-116402.97140000056</v>
      </c>
      <c r="AB1001" s="44"/>
      <c r="AC1001" s="40" t="e">
        <f t="shared" si="371"/>
        <v>#DIV/0!</v>
      </c>
      <c r="AD1001" s="40" t="e">
        <f t="shared" si="372"/>
        <v>#DIV/0!</v>
      </c>
    </row>
    <row r="1002" spans="1:30" x14ac:dyDescent="0.25">
      <c r="A1002" s="403"/>
      <c r="B1002" s="287"/>
      <c r="C1002" s="22"/>
      <c r="D1002" s="147"/>
      <c r="E1002" s="22"/>
      <c r="F1002" s="147">
        <f t="shared" si="352"/>
        <v>12400</v>
      </c>
      <c r="G1002" s="288">
        <f t="shared" si="353"/>
        <v>9.3877396290323034</v>
      </c>
      <c r="H1002" s="15">
        <f t="shared" si="354"/>
        <v>116407.97140000056</v>
      </c>
      <c r="I1002" s="22">
        <f t="shared" si="355"/>
        <v>-116407.97140000056</v>
      </c>
      <c r="J1002" s="289">
        <f t="shared" si="356"/>
        <v>-1</v>
      </c>
      <c r="K1002" s="22">
        <f t="shared" si="357"/>
        <v>0</v>
      </c>
      <c r="L1002" s="22">
        <f t="shared" si="358"/>
        <v>-5</v>
      </c>
      <c r="M1002" s="22">
        <f t="shared" si="359"/>
        <v>5</v>
      </c>
      <c r="N1002" s="22">
        <f t="shared" si="360"/>
        <v>0</v>
      </c>
      <c r="O1002" s="22"/>
      <c r="P1002" s="288">
        <f t="shared" si="361"/>
        <v>-9.3877396290323034</v>
      </c>
      <c r="Q1002" s="22">
        <f t="shared" si="362"/>
        <v>-5</v>
      </c>
      <c r="R1002" s="290"/>
      <c r="S1002" s="290">
        <f t="shared" si="363"/>
        <v>-11144.832000000073</v>
      </c>
      <c r="T1002" s="290" t="e">
        <f t="shared" si="364"/>
        <v>#DIV/0!</v>
      </c>
      <c r="U1002" s="290" t="e">
        <f t="shared" si="365"/>
        <v>#DIV/0!</v>
      </c>
      <c r="V1002" s="22">
        <f t="shared" si="366"/>
        <v>105263.13940000049</v>
      </c>
      <c r="W1002" s="288" t="e">
        <f t="shared" si="367"/>
        <v>#DIV/0!</v>
      </c>
      <c r="X1002" s="32" t="e">
        <f t="shared" si="368"/>
        <v>#DIV/0!</v>
      </c>
      <c r="Y1002" s="32" t="e">
        <f t="shared" si="369"/>
        <v>#DIV/0!</v>
      </c>
      <c r="Z1002" s="38" t="e">
        <f t="shared" si="370"/>
        <v>#DIV/0!</v>
      </c>
      <c r="AA1002" s="31">
        <f>SUM(L$2:L1002)-SUM(AB$2:AB1002)</f>
        <v>-116407.97140000056</v>
      </c>
      <c r="AB1002" s="44"/>
      <c r="AC1002" s="40" t="e">
        <f t="shared" si="371"/>
        <v>#DIV/0!</v>
      </c>
      <c r="AD1002" s="40" t="e">
        <f t="shared" si="372"/>
        <v>#DIV/0!</v>
      </c>
    </row>
    <row r="1003" spans="1:30" x14ac:dyDescent="0.25">
      <c r="A1003" s="403"/>
      <c r="B1003" s="287"/>
      <c r="C1003" s="22"/>
      <c r="D1003" s="147"/>
      <c r="E1003" s="22"/>
      <c r="F1003" s="147">
        <f t="shared" si="352"/>
        <v>12400</v>
      </c>
      <c r="G1003" s="288">
        <f t="shared" si="353"/>
        <v>9.3881428548387547</v>
      </c>
      <c r="H1003" s="15">
        <f t="shared" si="354"/>
        <v>116412.97140000056</v>
      </c>
      <c r="I1003" s="22">
        <f t="shared" si="355"/>
        <v>-116412.97140000056</v>
      </c>
      <c r="J1003" s="289">
        <f t="shared" si="356"/>
        <v>-1</v>
      </c>
      <c r="K1003" s="22">
        <f t="shared" si="357"/>
        <v>0</v>
      </c>
      <c r="L1003" s="22">
        <f t="shared" si="358"/>
        <v>-5</v>
      </c>
      <c r="M1003" s="22">
        <f t="shared" si="359"/>
        <v>5</v>
      </c>
      <c r="N1003" s="22">
        <f t="shared" si="360"/>
        <v>0</v>
      </c>
      <c r="O1003" s="22"/>
      <c r="P1003" s="288">
        <f t="shared" si="361"/>
        <v>-9.3881428548387547</v>
      </c>
      <c r="Q1003" s="22">
        <f t="shared" si="362"/>
        <v>-5</v>
      </c>
      <c r="R1003" s="290"/>
      <c r="S1003" s="290">
        <f t="shared" si="363"/>
        <v>-11149.832000000073</v>
      </c>
      <c r="T1003" s="290" t="e">
        <f t="shared" si="364"/>
        <v>#DIV/0!</v>
      </c>
      <c r="U1003" s="290" t="e">
        <f t="shared" si="365"/>
        <v>#DIV/0!</v>
      </c>
      <c r="V1003" s="22">
        <f t="shared" si="366"/>
        <v>105263.13940000049</v>
      </c>
      <c r="W1003" s="288" t="e">
        <f t="shared" si="367"/>
        <v>#DIV/0!</v>
      </c>
      <c r="X1003" s="32" t="e">
        <f t="shared" si="368"/>
        <v>#DIV/0!</v>
      </c>
      <c r="Y1003" s="32" t="e">
        <f t="shared" si="369"/>
        <v>#DIV/0!</v>
      </c>
      <c r="Z1003" s="38" t="e">
        <f t="shared" si="370"/>
        <v>#DIV/0!</v>
      </c>
      <c r="AA1003" s="31">
        <f>SUM(L$2:L1003)-SUM(AB$2:AB1003)</f>
        <v>-116412.97140000056</v>
      </c>
      <c r="AB1003" s="44"/>
      <c r="AC1003" s="40" t="e">
        <f t="shared" si="371"/>
        <v>#DIV/0!</v>
      </c>
      <c r="AD1003" s="40" t="e">
        <f t="shared" si="372"/>
        <v>#DIV/0!</v>
      </c>
    </row>
    <row r="1004" spans="1:30" x14ac:dyDescent="0.25">
      <c r="A1004" s="403"/>
      <c r="B1004" s="287"/>
      <c r="C1004" s="22"/>
      <c r="D1004" s="147"/>
      <c r="E1004" s="22"/>
      <c r="F1004" s="147">
        <f t="shared" si="352"/>
        <v>12400</v>
      </c>
      <c r="G1004" s="288">
        <f t="shared" si="353"/>
        <v>9.3885460806452059</v>
      </c>
      <c r="H1004" s="15">
        <f t="shared" si="354"/>
        <v>116417.97140000056</v>
      </c>
      <c r="I1004" s="22">
        <f t="shared" si="355"/>
        <v>-116417.97140000056</v>
      </c>
      <c r="J1004" s="289">
        <f t="shared" si="356"/>
        <v>-1</v>
      </c>
      <c r="K1004" s="22">
        <f t="shared" si="357"/>
        <v>0</v>
      </c>
      <c r="L1004" s="22">
        <f t="shared" si="358"/>
        <v>-5</v>
      </c>
      <c r="M1004" s="22">
        <f t="shared" si="359"/>
        <v>5</v>
      </c>
      <c r="N1004" s="22">
        <f t="shared" si="360"/>
        <v>0</v>
      </c>
      <c r="O1004" s="22"/>
      <c r="P1004" s="288">
        <f t="shared" si="361"/>
        <v>-9.3885460806452059</v>
      </c>
      <c r="Q1004" s="22">
        <f t="shared" si="362"/>
        <v>-5</v>
      </c>
      <c r="R1004" s="290"/>
      <c r="S1004" s="290">
        <f t="shared" si="363"/>
        <v>-11154.832000000073</v>
      </c>
      <c r="T1004" s="290" t="e">
        <f t="shared" si="364"/>
        <v>#DIV/0!</v>
      </c>
      <c r="U1004" s="290" t="e">
        <f t="shared" si="365"/>
        <v>#DIV/0!</v>
      </c>
      <c r="V1004" s="22">
        <f t="shared" si="366"/>
        <v>105263.13940000049</v>
      </c>
      <c r="W1004" s="288" t="e">
        <f t="shared" si="367"/>
        <v>#DIV/0!</v>
      </c>
      <c r="X1004" s="32" t="e">
        <f t="shared" si="368"/>
        <v>#DIV/0!</v>
      </c>
      <c r="Y1004" s="32" t="e">
        <f t="shared" si="369"/>
        <v>#DIV/0!</v>
      </c>
      <c r="Z1004" s="38" t="e">
        <f t="shared" si="370"/>
        <v>#DIV/0!</v>
      </c>
      <c r="AA1004" s="31">
        <f>SUM(L$2:L1004)-SUM(AB$2:AB1004)</f>
        <v>-116417.97140000056</v>
      </c>
      <c r="AB1004" s="44"/>
      <c r="AC1004" s="40" t="e">
        <f t="shared" si="371"/>
        <v>#DIV/0!</v>
      </c>
      <c r="AD1004" s="40" t="e">
        <f t="shared" si="372"/>
        <v>#DIV/0!</v>
      </c>
    </row>
    <row r="1005" spans="1:30" x14ac:dyDescent="0.25">
      <c r="A1005" s="403"/>
      <c r="B1005" s="287"/>
      <c r="C1005" s="22"/>
      <c r="D1005" s="147"/>
      <c r="E1005" s="22"/>
      <c r="F1005" s="147">
        <f t="shared" si="352"/>
        <v>12400</v>
      </c>
      <c r="G1005" s="288">
        <f t="shared" si="353"/>
        <v>9.3889493064516589</v>
      </c>
      <c r="H1005" s="15">
        <f t="shared" si="354"/>
        <v>116422.97140000056</v>
      </c>
      <c r="I1005" s="22">
        <f t="shared" si="355"/>
        <v>-116422.97140000056</v>
      </c>
      <c r="J1005" s="289">
        <f t="shared" si="356"/>
        <v>-1</v>
      </c>
      <c r="K1005" s="22">
        <f t="shared" si="357"/>
        <v>0</v>
      </c>
      <c r="L1005" s="22">
        <f t="shared" si="358"/>
        <v>-5</v>
      </c>
      <c r="M1005" s="22">
        <f t="shared" si="359"/>
        <v>5</v>
      </c>
      <c r="N1005" s="22">
        <f t="shared" si="360"/>
        <v>0</v>
      </c>
      <c r="O1005" s="22"/>
      <c r="P1005" s="288">
        <f t="shared" si="361"/>
        <v>-9.3889493064516589</v>
      </c>
      <c r="Q1005" s="22">
        <f t="shared" si="362"/>
        <v>-5</v>
      </c>
      <c r="R1005" s="290"/>
      <c r="S1005" s="290">
        <f t="shared" si="363"/>
        <v>-11159.832000000073</v>
      </c>
      <c r="T1005" s="290" t="e">
        <f t="shared" si="364"/>
        <v>#DIV/0!</v>
      </c>
      <c r="U1005" s="290" t="e">
        <f t="shared" si="365"/>
        <v>#DIV/0!</v>
      </c>
      <c r="V1005" s="22">
        <f t="shared" si="366"/>
        <v>105263.13940000049</v>
      </c>
      <c r="W1005" s="288" t="e">
        <f t="shared" si="367"/>
        <v>#DIV/0!</v>
      </c>
      <c r="X1005" s="32" t="e">
        <f t="shared" si="368"/>
        <v>#DIV/0!</v>
      </c>
      <c r="Y1005" s="32" t="e">
        <f t="shared" si="369"/>
        <v>#DIV/0!</v>
      </c>
      <c r="Z1005" s="38" t="e">
        <f t="shared" si="370"/>
        <v>#DIV/0!</v>
      </c>
      <c r="AA1005" s="31">
        <f>SUM(L$2:L1005)-SUM(AB$2:AB1005)</f>
        <v>-116422.97140000056</v>
      </c>
      <c r="AB1005" s="44"/>
      <c r="AC1005" s="40" t="e">
        <f t="shared" si="371"/>
        <v>#DIV/0!</v>
      </c>
      <c r="AD1005" s="40" t="e">
        <f t="shared" si="372"/>
        <v>#DIV/0!</v>
      </c>
    </row>
    <row r="1006" spans="1:30" x14ac:dyDescent="0.25">
      <c r="A1006" s="403"/>
      <c r="B1006" s="287"/>
      <c r="C1006" s="22"/>
      <c r="D1006" s="147"/>
      <c r="E1006" s="22"/>
      <c r="F1006" s="147">
        <f t="shared" si="352"/>
        <v>12400</v>
      </c>
      <c r="G1006" s="288">
        <f t="shared" si="353"/>
        <v>9.3893525322581102</v>
      </c>
      <c r="H1006" s="15">
        <f t="shared" si="354"/>
        <v>116427.97140000056</v>
      </c>
      <c r="I1006" s="22">
        <f t="shared" si="355"/>
        <v>-116427.97140000056</v>
      </c>
      <c r="J1006" s="289">
        <f t="shared" si="356"/>
        <v>-1</v>
      </c>
      <c r="K1006" s="22">
        <f t="shared" si="357"/>
        <v>0</v>
      </c>
      <c r="L1006" s="22">
        <f t="shared" si="358"/>
        <v>-5</v>
      </c>
      <c r="M1006" s="22">
        <f t="shared" si="359"/>
        <v>5</v>
      </c>
      <c r="N1006" s="22">
        <f t="shared" si="360"/>
        <v>0</v>
      </c>
      <c r="O1006" s="22"/>
      <c r="P1006" s="288">
        <f t="shared" si="361"/>
        <v>-9.3893525322581102</v>
      </c>
      <c r="Q1006" s="22">
        <f t="shared" si="362"/>
        <v>-5</v>
      </c>
      <c r="R1006" s="290"/>
      <c r="S1006" s="290">
        <f t="shared" si="363"/>
        <v>-11164.832000000073</v>
      </c>
      <c r="T1006" s="290" t="e">
        <f t="shared" si="364"/>
        <v>#DIV/0!</v>
      </c>
      <c r="U1006" s="290" t="e">
        <f t="shared" si="365"/>
        <v>#DIV/0!</v>
      </c>
      <c r="V1006" s="22">
        <f t="shared" si="366"/>
        <v>105263.13940000049</v>
      </c>
      <c r="W1006" s="288" t="e">
        <f t="shared" si="367"/>
        <v>#DIV/0!</v>
      </c>
      <c r="X1006" s="32" t="e">
        <f t="shared" si="368"/>
        <v>#DIV/0!</v>
      </c>
      <c r="Y1006" s="32" t="e">
        <f t="shared" si="369"/>
        <v>#DIV/0!</v>
      </c>
      <c r="Z1006" s="38" t="e">
        <f t="shared" si="370"/>
        <v>#DIV/0!</v>
      </c>
      <c r="AA1006" s="31">
        <f>SUM(L$2:L1006)-SUM(AB$2:AB1006)</f>
        <v>-116427.97140000056</v>
      </c>
      <c r="AB1006" s="44"/>
      <c r="AC1006" s="40" t="e">
        <f t="shared" si="371"/>
        <v>#DIV/0!</v>
      </c>
      <c r="AD1006" s="40" t="e">
        <f t="shared" si="372"/>
        <v>#DIV/0!</v>
      </c>
    </row>
    <row r="1007" spans="1:30" x14ac:dyDescent="0.25">
      <c r="A1007" s="403"/>
      <c r="B1007" s="287"/>
      <c r="C1007" s="22"/>
      <c r="D1007" s="147"/>
      <c r="E1007" s="22"/>
      <c r="F1007" s="147">
        <f t="shared" si="352"/>
        <v>12400</v>
      </c>
      <c r="G1007" s="288">
        <f t="shared" si="353"/>
        <v>9.3897557580645614</v>
      </c>
      <c r="H1007" s="15">
        <f t="shared" si="354"/>
        <v>116432.97140000056</v>
      </c>
      <c r="I1007" s="22">
        <f t="shared" si="355"/>
        <v>-116432.97140000056</v>
      </c>
      <c r="J1007" s="289">
        <f t="shared" si="356"/>
        <v>-1</v>
      </c>
      <c r="K1007" s="22">
        <f t="shared" si="357"/>
        <v>0</v>
      </c>
      <c r="L1007" s="22">
        <f t="shared" si="358"/>
        <v>-5</v>
      </c>
      <c r="M1007" s="22">
        <f t="shared" si="359"/>
        <v>5</v>
      </c>
      <c r="N1007" s="22">
        <f t="shared" si="360"/>
        <v>0</v>
      </c>
      <c r="O1007" s="22"/>
      <c r="P1007" s="288">
        <f t="shared" si="361"/>
        <v>-9.3897557580645614</v>
      </c>
      <c r="Q1007" s="22">
        <f t="shared" si="362"/>
        <v>-5</v>
      </c>
      <c r="R1007" s="290"/>
      <c r="S1007" s="290">
        <f t="shared" si="363"/>
        <v>-11169.832000000073</v>
      </c>
      <c r="T1007" s="290" t="e">
        <f t="shared" si="364"/>
        <v>#DIV/0!</v>
      </c>
      <c r="U1007" s="290" t="e">
        <f t="shared" si="365"/>
        <v>#DIV/0!</v>
      </c>
      <c r="V1007" s="22">
        <f t="shared" si="366"/>
        <v>105263.13940000049</v>
      </c>
      <c r="W1007" s="288" t="e">
        <f t="shared" si="367"/>
        <v>#DIV/0!</v>
      </c>
      <c r="X1007" s="32" t="e">
        <f t="shared" si="368"/>
        <v>#DIV/0!</v>
      </c>
      <c r="Y1007" s="32" t="e">
        <f t="shared" si="369"/>
        <v>#DIV/0!</v>
      </c>
      <c r="Z1007" s="38" t="e">
        <f t="shared" si="370"/>
        <v>#DIV/0!</v>
      </c>
      <c r="AA1007" s="31">
        <f>SUM(L$2:L1007)-SUM(AB$2:AB1007)</f>
        <v>-116432.97140000056</v>
      </c>
      <c r="AB1007" s="44"/>
      <c r="AC1007" s="40" t="e">
        <f t="shared" si="371"/>
        <v>#DIV/0!</v>
      </c>
      <c r="AD1007" s="40" t="e">
        <f t="shared" si="372"/>
        <v>#DIV/0!</v>
      </c>
    </row>
    <row r="1008" spans="1:30" x14ac:dyDescent="0.25">
      <c r="A1008" s="403"/>
      <c r="B1008" s="287"/>
      <c r="C1008" s="22"/>
      <c r="D1008" s="147"/>
      <c r="E1008" s="22"/>
      <c r="F1008" s="147">
        <f t="shared" si="352"/>
        <v>12400</v>
      </c>
      <c r="G1008" s="288">
        <f t="shared" si="353"/>
        <v>9.3901589838710127</v>
      </c>
      <c r="H1008" s="15">
        <f t="shared" si="354"/>
        <v>116437.97140000056</v>
      </c>
      <c r="I1008" s="22">
        <f t="shared" si="355"/>
        <v>-116437.97140000056</v>
      </c>
      <c r="J1008" s="289">
        <f t="shared" si="356"/>
        <v>-1</v>
      </c>
      <c r="K1008" s="22">
        <f t="shared" si="357"/>
        <v>0</v>
      </c>
      <c r="L1008" s="22">
        <f t="shared" si="358"/>
        <v>-5</v>
      </c>
      <c r="M1008" s="22">
        <f t="shared" si="359"/>
        <v>5</v>
      </c>
      <c r="N1008" s="22">
        <f t="shared" si="360"/>
        <v>0</v>
      </c>
      <c r="O1008" s="22"/>
      <c r="P1008" s="288">
        <f t="shared" si="361"/>
        <v>-9.3901589838710127</v>
      </c>
      <c r="Q1008" s="22">
        <f t="shared" si="362"/>
        <v>-5</v>
      </c>
      <c r="R1008" s="290"/>
      <c r="S1008" s="290">
        <f t="shared" si="363"/>
        <v>-11174.832000000073</v>
      </c>
      <c r="T1008" s="290" t="e">
        <f t="shared" si="364"/>
        <v>#DIV/0!</v>
      </c>
      <c r="U1008" s="290" t="e">
        <f t="shared" si="365"/>
        <v>#DIV/0!</v>
      </c>
      <c r="V1008" s="22">
        <f t="shared" si="366"/>
        <v>105263.13940000049</v>
      </c>
      <c r="W1008" s="288" t="e">
        <f t="shared" si="367"/>
        <v>#DIV/0!</v>
      </c>
      <c r="X1008" s="32" t="e">
        <f t="shared" si="368"/>
        <v>#DIV/0!</v>
      </c>
      <c r="Y1008" s="32" t="e">
        <f t="shared" si="369"/>
        <v>#DIV/0!</v>
      </c>
      <c r="Z1008" s="38" t="e">
        <f t="shared" si="370"/>
        <v>#DIV/0!</v>
      </c>
      <c r="AA1008" s="31">
        <f>SUM(L$2:L1008)-SUM(AB$2:AB1008)</f>
        <v>-116437.97140000056</v>
      </c>
      <c r="AB1008" s="44"/>
      <c r="AC1008" s="40" t="e">
        <f t="shared" si="371"/>
        <v>#DIV/0!</v>
      </c>
      <c r="AD1008" s="40" t="e">
        <f t="shared" si="372"/>
        <v>#DIV/0!</v>
      </c>
    </row>
    <row r="1009" spans="1:30" x14ac:dyDescent="0.25">
      <c r="A1009" s="403"/>
      <c r="B1009" s="287"/>
      <c r="C1009" s="22"/>
      <c r="D1009" s="147"/>
      <c r="E1009" s="22"/>
      <c r="F1009" s="147">
        <f t="shared" si="352"/>
        <v>12400</v>
      </c>
      <c r="G1009" s="288">
        <f t="shared" si="353"/>
        <v>9.3905622096774639</v>
      </c>
      <c r="H1009" s="15">
        <f t="shared" si="354"/>
        <v>116442.97140000056</v>
      </c>
      <c r="I1009" s="22">
        <f t="shared" si="355"/>
        <v>-116442.97140000056</v>
      </c>
      <c r="J1009" s="289">
        <f t="shared" si="356"/>
        <v>-1</v>
      </c>
      <c r="K1009" s="22">
        <f t="shared" si="357"/>
        <v>0</v>
      </c>
      <c r="L1009" s="22">
        <f t="shared" si="358"/>
        <v>-5</v>
      </c>
      <c r="M1009" s="22">
        <f t="shared" si="359"/>
        <v>5</v>
      </c>
      <c r="N1009" s="22">
        <f t="shared" si="360"/>
        <v>0</v>
      </c>
      <c r="O1009" s="22"/>
      <c r="P1009" s="288">
        <f t="shared" si="361"/>
        <v>-9.3905622096774639</v>
      </c>
      <c r="Q1009" s="22">
        <f t="shared" si="362"/>
        <v>-5</v>
      </c>
      <c r="R1009" s="290"/>
      <c r="S1009" s="290">
        <f t="shared" si="363"/>
        <v>-11179.832000000073</v>
      </c>
      <c r="T1009" s="290" t="e">
        <f t="shared" si="364"/>
        <v>#DIV/0!</v>
      </c>
      <c r="U1009" s="290" t="e">
        <f t="shared" si="365"/>
        <v>#DIV/0!</v>
      </c>
      <c r="V1009" s="22">
        <f t="shared" si="366"/>
        <v>105263.13940000049</v>
      </c>
      <c r="W1009" s="288" t="e">
        <f t="shared" si="367"/>
        <v>#DIV/0!</v>
      </c>
      <c r="X1009" s="32" t="e">
        <f t="shared" si="368"/>
        <v>#DIV/0!</v>
      </c>
      <c r="Y1009" s="32" t="e">
        <f t="shared" si="369"/>
        <v>#DIV/0!</v>
      </c>
      <c r="Z1009" s="38" t="e">
        <f t="shared" si="370"/>
        <v>#DIV/0!</v>
      </c>
      <c r="AA1009" s="31">
        <f>SUM(L$2:L1009)-SUM(AB$2:AB1009)</f>
        <v>-116442.97140000056</v>
      </c>
      <c r="AB1009" s="44"/>
      <c r="AC1009" s="40" t="e">
        <f t="shared" si="371"/>
        <v>#DIV/0!</v>
      </c>
      <c r="AD1009" s="40" t="e">
        <f t="shared" si="372"/>
        <v>#DIV/0!</v>
      </c>
    </row>
    <row r="1010" spans="1:30" x14ac:dyDescent="0.25">
      <c r="A1010" s="403"/>
      <c r="B1010" s="287"/>
      <c r="C1010" s="22"/>
      <c r="D1010" s="147"/>
      <c r="E1010" s="22"/>
      <c r="F1010" s="147">
        <f t="shared" si="352"/>
        <v>12400</v>
      </c>
      <c r="G1010" s="288">
        <f t="shared" si="353"/>
        <v>9.3909654354839169</v>
      </c>
      <c r="H1010" s="15">
        <f t="shared" si="354"/>
        <v>116447.97140000056</v>
      </c>
      <c r="I1010" s="22">
        <f t="shared" si="355"/>
        <v>-116447.97140000056</v>
      </c>
      <c r="J1010" s="289">
        <f t="shared" si="356"/>
        <v>-1</v>
      </c>
      <c r="K1010" s="22">
        <f t="shared" si="357"/>
        <v>0</v>
      </c>
      <c r="L1010" s="22">
        <f t="shared" si="358"/>
        <v>-5</v>
      </c>
      <c r="M1010" s="22">
        <f t="shared" si="359"/>
        <v>5</v>
      </c>
      <c r="N1010" s="22">
        <f t="shared" si="360"/>
        <v>0</v>
      </c>
      <c r="O1010" s="22"/>
      <c r="P1010" s="288">
        <f t="shared" si="361"/>
        <v>-9.3909654354839169</v>
      </c>
      <c r="Q1010" s="22">
        <f t="shared" si="362"/>
        <v>-5</v>
      </c>
      <c r="R1010" s="290"/>
      <c r="S1010" s="290">
        <f t="shared" si="363"/>
        <v>-11184.832000000073</v>
      </c>
      <c r="T1010" s="290" t="e">
        <f t="shared" si="364"/>
        <v>#DIV/0!</v>
      </c>
      <c r="U1010" s="290" t="e">
        <f t="shared" si="365"/>
        <v>#DIV/0!</v>
      </c>
      <c r="V1010" s="22">
        <f t="shared" si="366"/>
        <v>105263.13940000049</v>
      </c>
      <c r="W1010" s="288" t="e">
        <f t="shared" si="367"/>
        <v>#DIV/0!</v>
      </c>
      <c r="X1010" s="32" t="e">
        <f t="shared" si="368"/>
        <v>#DIV/0!</v>
      </c>
      <c r="Y1010" s="32" t="e">
        <f t="shared" si="369"/>
        <v>#DIV/0!</v>
      </c>
      <c r="Z1010" s="38" t="e">
        <f t="shared" si="370"/>
        <v>#DIV/0!</v>
      </c>
      <c r="AA1010" s="31">
        <f>SUM(L$2:L1010)-SUM(AB$2:AB1010)</f>
        <v>-116447.97140000056</v>
      </c>
      <c r="AB1010" s="44"/>
      <c r="AC1010" s="40" t="e">
        <f t="shared" si="371"/>
        <v>#DIV/0!</v>
      </c>
      <c r="AD1010" s="40" t="e">
        <f t="shared" si="372"/>
        <v>#DIV/0!</v>
      </c>
    </row>
    <row r="1011" spans="1:30" x14ac:dyDescent="0.25">
      <c r="A1011" s="403"/>
      <c r="B1011" s="287"/>
      <c r="C1011" s="22"/>
      <c r="D1011" s="147"/>
      <c r="E1011" s="22"/>
      <c r="F1011" s="147">
        <f t="shared" si="352"/>
        <v>12400</v>
      </c>
      <c r="G1011" s="288">
        <f t="shared" si="353"/>
        <v>9.3913686612903682</v>
      </c>
      <c r="H1011" s="15">
        <f t="shared" si="354"/>
        <v>116452.97140000056</v>
      </c>
      <c r="I1011" s="22">
        <f t="shared" si="355"/>
        <v>-116452.97140000056</v>
      </c>
      <c r="J1011" s="289">
        <f t="shared" si="356"/>
        <v>-1</v>
      </c>
      <c r="K1011" s="22">
        <f t="shared" si="357"/>
        <v>0</v>
      </c>
      <c r="L1011" s="22">
        <f t="shared" si="358"/>
        <v>-5</v>
      </c>
      <c r="M1011" s="22">
        <f t="shared" si="359"/>
        <v>5</v>
      </c>
      <c r="N1011" s="22">
        <f t="shared" si="360"/>
        <v>0</v>
      </c>
      <c r="O1011" s="22"/>
      <c r="P1011" s="288">
        <f t="shared" si="361"/>
        <v>-9.3913686612903682</v>
      </c>
      <c r="Q1011" s="22">
        <f t="shared" si="362"/>
        <v>-5</v>
      </c>
      <c r="R1011" s="290"/>
      <c r="S1011" s="290">
        <f t="shared" si="363"/>
        <v>-11189.832000000073</v>
      </c>
      <c r="T1011" s="290" t="e">
        <f t="shared" si="364"/>
        <v>#DIV/0!</v>
      </c>
      <c r="U1011" s="290" t="e">
        <f t="shared" si="365"/>
        <v>#DIV/0!</v>
      </c>
      <c r="V1011" s="22">
        <f t="shared" si="366"/>
        <v>105263.13940000049</v>
      </c>
      <c r="W1011" s="288" t="e">
        <f t="shared" si="367"/>
        <v>#DIV/0!</v>
      </c>
      <c r="X1011" s="32" t="e">
        <f t="shared" si="368"/>
        <v>#DIV/0!</v>
      </c>
      <c r="Y1011" s="32" t="e">
        <f t="shared" si="369"/>
        <v>#DIV/0!</v>
      </c>
      <c r="Z1011" s="38" t="e">
        <f t="shared" si="370"/>
        <v>#DIV/0!</v>
      </c>
      <c r="AA1011" s="31">
        <f>SUM(L$2:L1011)-SUM(AB$2:AB1011)</f>
        <v>-116452.97140000056</v>
      </c>
      <c r="AB1011" s="44"/>
      <c r="AC1011" s="40" t="e">
        <f t="shared" si="371"/>
        <v>#DIV/0!</v>
      </c>
      <c r="AD1011" s="40" t="e">
        <f t="shared" si="372"/>
        <v>#DIV/0!</v>
      </c>
    </row>
    <row r="1012" spans="1:30" x14ac:dyDescent="0.25">
      <c r="A1012" s="403"/>
      <c r="B1012" s="287"/>
      <c r="C1012" s="22"/>
      <c r="D1012" s="147"/>
      <c r="E1012" s="22"/>
      <c r="F1012" s="147">
        <f t="shared" si="352"/>
        <v>12400</v>
      </c>
      <c r="G1012" s="288">
        <f t="shared" si="353"/>
        <v>9.3917718870968194</v>
      </c>
      <c r="H1012" s="15">
        <f t="shared" si="354"/>
        <v>116457.97140000056</v>
      </c>
      <c r="I1012" s="22">
        <f t="shared" si="355"/>
        <v>-116457.97140000056</v>
      </c>
      <c r="J1012" s="289">
        <f t="shared" si="356"/>
        <v>-1</v>
      </c>
      <c r="K1012" s="22">
        <f t="shared" si="357"/>
        <v>0</v>
      </c>
      <c r="L1012" s="22">
        <f t="shared" si="358"/>
        <v>-5</v>
      </c>
      <c r="M1012" s="22">
        <f t="shared" si="359"/>
        <v>5</v>
      </c>
      <c r="N1012" s="22">
        <f t="shared" si="360"/>
        <v>0</v>
      </c>
      <c r="O1012" s="22"/>
      <c r="P1012" s="288">
        <f t="shared" si="361"/>
        <v>-9.3917718870968194</v>
      </c>
      <c r="Q1012" s="22">
        <f t="shared" si="362"/>
        <v>-5</v>
      </c>
      <c r="R1012" s="290"/>
      <c r="S1012" s="290">
        <f t="shared" si="363"/>
        <v>-11194.832000000073</v>
      </c>
      <c r="T1012" s="290" t="e">
        <f t="shared" si="364"/>
        <v>#DIV/0!</v>
      </c>
      <c r="U1012" s="290" t="e">
        <f t="shared" si="365"/>
        <v>#DIV/0!</v>
      </c>
      <c r="V1012" s="22">
        <f t="shared" si="366"/>
        <v>105263.13940000049</v>
      </c>
      <c r="W1012" s="288" t="e">
        <f t="shared" si="367"/>
        <v>#DIV/0!</v>
      </c>
      <c r="X1012" s="32" t="e">
        <f t="shared" si="368"/>
        <v>#DIV/0!</v>
      </c>
      <c r="Y1012" s="32" t="e">
        <f t="shared" si="369"/>
        <v>#DIV/0!</v>
      </c>
      <c r="Z1012" s="38" t="e">
        <f t="shared" si="370"/>
        <v>#DIV/0!</v>
      </c>
      <c r="AA1012" s="31">
        <f>SUM(L$2:L1012)-SUM(AB$2:AB1012)</f>
        <v>-116457.97140000056</v>
      </c>
      <c r="AB1012" s="44"/>
      <c r="AC1012" s="40" t="e">
        <f t="shared" si="371"/>
        <v>#DIV/0!</v>
      </c>
      <c r="AD1012" s="40" t="e">
        <f t="shared" si="372"/>
        <v>#DIV/0!</v>
      </c>
    </row>
    <row r="1013" spans="1:30" x14ac:dyDescent="0.25">
      <c r="A1013" s="403"/>
      <c r="B1013" s="287"/>
      <c r="C1013" s="22"/>
      <c r="D1013" s="147"/>
      <c r="E1013" s="22"/>
      <c r="F1013" s="147">
        <f t="shared" si="352"/>
        <v>12400</v>
      </c>
      <c r="G1013" s="288">
        <f t="shared" si="353"/>
        <v>9.3921751129032707</v>
      </c>
      <c r="H1013" s="15">
        <f t="shared" si="354"/>
        <v>116462.97140000056</v>
      </c>
      <c r="I1013" s="22">
        <f t="shared" si="355"/>
        <v>-116462.97140000056</v>
      </c>
      <c r="J1013" s="289">
        <f t="shared" si="356"/>
        <v>-1</v>
      </c>
      <c r="K1013" s="22">
        <f t="shared" si="357"/>
        <v>0</v>
      </c>
      <c r="L1013" s="22">
        <f t="shared" si="358"/>
        <v>-5</v>
      </c>
      <c r="M1013" s="22">
        <f t="shared" si="359"/>
        <v>5</v>
      </c>
      <c r="N1013" s="22">
        <f t="shared" si="360"/>
        <v>0</v>
      </c>
      <c r="O1013" s="22"/>
      <c r="P1013" s="288">
        <f t="shared" si="361"/>
        <v>-9.3921751129032707</v>
      </c>
      <c r="Q1013" s="22">
        <f t="shared" si="362"/>
        <v>-5</v>
      </c>
      <c r="R1013" s="290"/>
      <c r="S1013" s="290">
        <f t="shared" si="363"/>
        <v>-11199.832000000073</v>
      </c>
      <c r="T1013" s="290" t="e">
        <f t="shared" si="364"/>
        <v>#DIV/0!</v>
      </c>
      <c r="U1013" s="290" t="e">
        <f t="shared" si="365"/>
        <v>#DIV/0!</v>
      </c>
      <c r="V1013" s="22">
        <f t="shared" si="366"/>
        <v>105263.13940000049</v>
      </c>
      <c r="W1013" s="288" t="e">
        <f t="shared" si="367"/>
        <v>#DIV/0!</v>
      </c>
      <c r="X1013" s="32" t="e">
        <f t="shared" si="368"/>
        <v>#DIV/0!</v>
      </c>
      <c r="Y1013" s="32" t="e">
        <f t="shared" si="369"/>
        <v>#DIV/0!</v>
      </c>
      <c r="Z1013" s="38" t="e">
        <f t="shared" si="370"/>
        <v>#DIV/0!</v>
      </c>
      <c r="AA1013" s="31">
        <f>SUM(L$2:L1013)-SUM(AB$2:AB1013)</f>
        <v>-116462.97140000056</v>
      </c>
      <c r="AB1013" s="44"/>
      <c r="AC1013" s="40" t="e">
        <f t="shared" si="371"/>
        <v>#DIV/0!</v>
      </c>
      <c r="AD1013" s="40" t="e">
        <f t="shared" si="372"/>
        <v>#DIV/0!</v>
      </c>
    </row>
    <row r="1014" spans="1:30" x14ac:dyDescent="0.25">
      <c r="A1014" s="403"/>
      <c r="B1014" s="287"/>
      <c r="C1014" s="22"/>
      <c r="D1014" s="147"/>
      <c r="E1014" s="22"/>
      <c r="F1014" s="147">
        <f t="shared" si="352"/>
        <v>12400</v>
      </c>
      <c r="G1014" s="288">
        <f t="shared" si="353"/>
        <v>9.3925783387097219</v>
      </c>
      <c r="H1014" s="15">
        <f t="shared" si="354"/>
        <v>116467.97140000056</v>
      </c>
      <c r="I1014" s="22">
        <f t="shared" si="355"/>
        <v>-116467.97140000056</v>
      </c>
      <c r="J1014" s="289">
        <f t="shared" si="356"/>
        <v>-1</v>
      </c>
      <c r="K1014" s="22">
        <f t="shared" si="357"/>
        <v>0</v>
      </c>
      <c r="L1014" s="22">
        <f t="shared" si="358"/>
        <v>-5</v>
      </c>
      <c r="M1014" s="22">
        <f t="shared" si="359"/>
        <v>5</v>
      </c>
      <c r="N1014" s="22">
        <f t="shared" si="360"/>
        <v>0</v>
      </c>
      <c r="O1014" s="22"/>
      <c r="P1014" s="288">
        <f t="shared" si="361"/>
        <v>-9.3925783387097219</v>
      </c>
      <c r="Q1014" s="22">
        <f t="shared" si="362"/>
        <v>-5</v>
      </c>
      <c r="R1014" s="290"/>
      <c r="S1014" s="290">
        <f t="shared" si="363"/>
        <v>-11204.832000000073</v>
      </c>
      <c r="T1014" s="290" t="e">
        <f t="shared" si="364"/>
        <v>#DIV/0!</v>
      </c>
      <c r="U1014" s="290" t="e">
        <f t="shared" si="365"/>
        <v>#DIV/0!</v>
      </c>
      <c r="V1014" s="22">
        <f t="shared" si="366"/>
        <v>105263.13940000049</v>
      </c>
      <c r="W1014" s="288" t="e">
        <f t="shared" si="367"/>
        <v>#DIV/0!</v>
      </c>
      <c r="X1014" s="32" t="e">
        <f t="shared" si="368"/>
        <v>#DIV/0!</v>
      </c>
      <c r="Y1014" s="32" t="e">
        <f t="shared" si="369"/>
        <v>#DIV/0!</v>
      </c>
      <c r="Z1014" s="38" t="e">
        <f t="shared" si="370"/>
        <v>#DIV/0!</v>
      </c>
      <c r="AA1014" s="31">
        <f>SUM(L$2:L1014)-SUM(AB$2:AB1014)</f>
        <v>-116467.97140000056</v>
      </c>
      <c r="AB1014" s="44"/>
      <c r="AC1014" s="40" t="e">
        <f t="shared" si="371"/>
        <v>#DIV/0!</v>
      </c>
      <c r="AD1014" s="40" t="e">
        <f t="shared" si="372"/>
        <v>#DIV/0!</v>
      </c>
    </row>
    <row r="1015" spans="1:30" x14ac:dyDescent="0.25">
      <c r="A1015" s="403"/>
      <c r="B1015" s="287"/>
      <c r="C1015" s="22"/>
      <c r="D1015" s="147"/>
      <c r="E1015" s="22"/>
      <c r="F1015" s="147">
        <f t="shared" si="352"/>
        <v>12400</v>
      </c>
      <c r="G1015" s="288">
        <f t="shared" si="353"/>
        <v>9.3929815645161749</v>
      </c>
      <c r="H1015" s="15">
        <f t="shared" si="354"/>
        <v>116472.97140000056</v>
      </c>
      <c r="I1015" s="22">
        <f t="shared" si="355"/>
        <v>-116472.97140000056</v>
      </c>
      <c r="J1015" s="289">
        <f t="shared" si="356"/>
        <v>-1</v>
      </c>
      <c r="K1015" s="22">
        <f t="shared" si="357"/>
        <v>0</v>
      </c>
      <c r="L1015" s="22">
        <f t="shared" si="358"/>
        <v>-5</v>
      </c>
      <c r="M1015" s="22">
        <f t="shared" si="359"/>
        <v>5</v>
      </c>
      <c r="N1015" s="22">
        <f t="shared" si="360"/>
        <v>0</v>
      </c>
      <c r="O1015" s="22"/>
      <c r="P1015" s="288">
        <f t="shared" si="361"/>
        <v>-9.3929815645161749</v>
      </c>
      <c r="Q1015" s="22">
        <f t="shared" si="362"/>
        <v>-5</v>
      </c>
      <c r="R1015" s="290"/>
      <c r="S1015" s="290">
        <f t="shared" si="363"/>
        <v>-11209.832000000073</v>
      </c>
      <c r="T1015" s="290" t="e">
        <f t="shared" si="364"/>
        <v>#DIV/0!</v>
      </c>
      <c r="U1015" s="290" t="e">
        <f t="shared" si="365"/>
        <v>#DIV/0!</v>
      </c>
      <c r="V1015" s="22">
        <f t="shared" si="366"/>
        <v>105263.13940000049</v>
      </c>
      <c r="W1015" s="288" t="e">
        <f t="shared" si="367"/>
        <v>#DIV/0!</v>
      </c>
      <c r="X1015" s="32" t="e">
        <f t="shared" si="368"/>
        <v>#DIV/0!</v>
      </c>
      <c r="Y1015" s="32" t="e">
        <f t="shared" si="369"/>
        <v>#DIV/0!</v>
      </c>
      <c r="Z1015" s="38" t="e">
        <f t="shared" si="370"/>
        <v>#DIV/0!</v>
      </c>
      <c r="AA1015" s="31">
        <f>SUM(L$2:L1015)-SUM(AB$2:AB1015)</f>
        <v>-116472.97140000056</v>
      </c>
      <c r="AB1015" s="44"/>
      <c r="AC1015" s="40" t="e">
        <f t="shared" si="371"/>
        <v>#DIV/0!</v>
      </c>
      <c r="AD1015" s="40" t="e">
        <f t="shared" si="372"/>
        <v>#DIV/0!</v>
      </c>
    </row>
    <row r="1016" spans="1:30" x14ac:dyDescent="0.25">
      <c r="A1016" s="403"/>
      <c r="B1016" s="287"/>
      <c r="C1016" s="22"/>
      <c r="D1016" s="147"/>
      <c r="E1016" s="22"/>
      <c r="F1016" s="147">
        <f t="shared" si="352"/>
        <v>12400</v>
      </c>
      <c r="G1016" s="288">
        <f t="shared" si="353"/>
        <v>9.3933847903226262</v>
      </c>
      <c r="H1016" s="15">
        <f t="shared" si="354"/>
        <v>116477.97140000056</v>
      </c>
      <c r="I1016" s="22">
        <f t="shared" si="355"/>
        <v>-116477.97140000056</v>
      </c>
      <c r="J1016" s="289">
        <f t="shared" si="356"/>
        <v>-1</v>
      </c>
      <c r="K1016" s="22">
        <f t="shared" si="357"/>
        <v>0</v>
      </c>
      <c r="L1016" s="22">
        <f t="shared" si="358"/>
        <v>-5</v>
      </c>
      <c r="M1016" s="22">
        <f t="shared" si="359"/>
        <v>5</v>
      </c>
      <c r="N1016" s="22">
        <f t="shared" si="360"/>
        <v>0</v>
      </c>
      <c r="O1016" s="22"/>
      <c r="P1016" s="288">
        <f t="shared" si="361"/>
        <v>-9.3933847903226262</v>
      </c>
      <c r="Q1016" s="22">
        <f t="shared" si="362"/>
        <v>-5</v>
      </c>
      <c r="R1016" s="290"/>
      <c r="S1016" s="290">
        <f t="shared" si="363"/>
        <v>-11214.832000000073</v>
      </c>
      <c r="T1016" s="290" t="e">
        <f t="shared" si="364"/>
        <v>#DIV/0!</v>
      </c>
      <c r="U1016" s="290" t="e">
        <f t="shared" si="365"/>
        <v>#DIV/0!</v>
      </c>
      <c r="V1016" s="22">
        <f t="shared" si="366"/>
        <v>105263.13940000049</v>
      </c>
      <c r="W1016" s="288" t="e">
        <f t="shared" si="367"/>
        <v>#DIV/0!</v>
      </c>
      <c r="X1016" s="32" t="e">
        <f t="shared" si="368"/>
        <v>#DIV/0!</v>
      </c>
      <c r="Y1016" s="32" t="e">
        <f t="shared" si="369"/>
        <v>#DIV/0!</v>
      </c>
      <c r="Z1016" s="38" t="e">
        <f t="shared" si="370"/>
        <v>#DIV/0!</v>
      </c>
      <c r="AA1016" s="31">
        <f>SUM(L$2:L1016)-SUM(AB$2:AB1016)</f>
        <v>-116477.97140000056</v>
      </c>
      <c r="AB1016" s="44"/>
      <c r="AC1016" s="40" t="e">
        <f t="shared" si="371"/>
        <v>#DIV/0!</v>
      </c>
      <c r="AD1016" s="40" t="e">
        <f t="shared" si="372"/>
        <v>#DIV/0!</v>
      </c>
    </row>
    <row r="1017" spans="1:30" x14ac:dyDescent="0.25">
      <c r="A1017" s="403"/>
      <c r="B1017" s="287"/>
      <c r="C1017" s="22"/>
      <c r="D1017" s="147"/>
      <c r="E1017" s="22"/>
      <c r="F1017" s="147">
        <f t="shared" si="352"/>
        <v>12400</v>
      </c>
      <c r="G1017" s="288">
        <f t="shared" si="353"/>
        <v>9.3937880161290774</v>
      </c>
      <c r="H1017" s="15">
        <f t="shared" si="354"/>
        <v>116482.97140000056</v>
      </c>
      <c r="I1017" s="22">
        <f t="shared" si="355"/>
        <v>-116482.97140000056</v>
      </c>
      <c r="J1017" s="289">
        <f t="shared" si="356"/>
        <v>-1</v>
      </c>
      <c r="K1017" s="22">
        <f t="shared" si="357"/>
        <v>0</v>
      </c>
      <c r="L1017" s="22">
        <f t="shared" si="358"/>
        <v>-5</v>
      </c>
      <c r="M1017" s="22">
        <f t="shared" si="359"/>
        <v>5</v>
      </c>
      <c r="N1017" s="22">
        <f t="shared" si="360"/>
        <v>0</v>
      </c>
      <c r="O1017" s="22"/>
      <c r="P1017" s="288">
        <f t="shared" si="361"/>
        <v>-9.3937880161290774</v>
      </c>
      <c r="Q1017" s="22">
        <f t="shared" si="362"/>
        <v>-5</v>
      </c>
      <c r="R1017" s="290"/>
      <c r="S1017" s="290">
        <f t="shared" si="363"/>
        <v>-11219.832000000073</v>
      </c>
      <c r="T1017" s="290" t="e">
        <f t="shared" si="364"/>
        <v>#DIV/0!</v>
      </c>
      <c r="U1017" s="290" t="e">
        <f t="shared" si="365"/>
        <v>#DIV/0!</v>
      </c>
      <c r="V1017" s="22">
        <f t="shared" si="366"/>
        <v>105263.13940000049</v>
      </c>
      <c r="W1017" s="288" t="e">
        <f t="shared" si="367"/>
        <v>#DIV/0!</v>
      </c>
      <c r="X1017" s="32" t="e">
        <f t="shared" si="368"/>
        <v>#DIV/0!</v>
      </c>
      <c r="Y1017" s="32" t="e">
        <f t="shared" si="369"/>
        <v>#DIV/0!</v>
      </c>
      <c r="Z1017" s="38" t="e">
        <f t="shared" si="370"/>
        <v>#DIV/0!</v>
      </c>
      <c r="AA1017" s="31">
        <f>SUM(L$2:L1017)-SUM(AB$2:AB1017)</f>
        <v>-116482.97140000056</v>
      </c>
      <c r="AB1017" s="44"/>
      <c r="AC1017" s="40" t="e">
        <f t="shared" si="371"/>
        <v>#DIV/0!</v>
      </c>
      <c r="AD1017" s="40" t="e">
        <f t="shared" si="372"/>
        <v>#DIV/0!</v>
      </c>
    </row>
    <row r="1018" spans="1:30" x14ac:dyDescent="0.25">
      <c r="A1018" s="403"/>
      <c r="B1018" s="287"/>
      <c r="C1018" s="22"/>
      <c r="D1018" s="147"/>
      <c r="E1018" s="22"/>
      <c r="F1018" s="147">
        <f t="shared" si="352"/>
        <v>12400</v>
      </c>
      <c r="G1018" s="288">
        <f t="shared" si="353"/>
        <v>9.3941912419355287</v>
      </c>
      <c r="H1018" s="15">
        <f t="shared" si="354"/>
        <v>116487.97140000056</v>
      </c>
      <c r="I1018" s="22">
        <f t="shared" si="355"/>
        <v>-116487.97140000056</v>
      </c>
      <c r="J1018" s="289">
        <f t="shared" si="356"/>
        <v>-1</v>
      </c>
      <c r="K1018" s="22">
        <f t="shared" si="357"/>
        <v>0</v>
      </c>
      <c r="L1018" s="22">
        <f t="shared" si="358"/>
        <v>-5</v>
      </c>
      <c r="M1018" s="22">
        <f t="shared" si="359"/>
        <v>5</v>
      </c>
      <c r="N1018" s="22">
        <f t="shared" si="360"/>
        <v>0</v>
      </c>
      <c r="O1018" s="22"/>
      <c r="P1018" s="288">
        <f t="shared" si="361"/>
        <v>-9.3941912419355287</v>
      </c>
      <c r="Q1018" s="22">
        <f t="shared" si="362"/>
        <v>-5</v>
      </c>
      <c r="R1018" s="290"/>
      <c r="S1018" s="290">
        <f t="shared" si="363"/>
        <v>-11224.832000000073</v>
      </c>
      <c r="T1018" s="290" t="e">
        <f t="shared" si="364"/>
        <v>#DIV/0!</v>
      </c>
      <c r="U1018" s="290" t="e">
        <f t="shared" si="365"/>
        <v>#DIV/0!</v>
      </c>
      <c r="V1018" s="22">
        <f t="shared" si="366"/>
        <v>105263.13940000049</v>
      </c>
      <c r="W1018" s="288" t="e">
        <f t="shared" si="367"/>
        <v>#DIV/0!</v>
      </c>
      <c r="X1018" s="32" t="e">
        <f t="shared" si="368"/>
        <v>#DIV/0!</v>
      </c>
      <c r="Y1018" s="32" t="e">
        <f t="shared" si="369"/>
        <v>#DIV/0!</v>
      </c>
      <c r="Z1018" s="38" t="e">
        <f t="shared" si="370"/>
        <v>#DIV/0!</v>
      </c>
      <c r="AA1018" s="31">
        <f>SUM(L$2:L1018)-SUM(AB$2:AB1018)</f>
        <v>-116487.97140000056</v>
      </c>
      <c r="AB1018" s="44"/>
      <c r="AC1018" s="40" t="e">
        <f t="shared" si="371"/>
        <v>#DIV/0!</v>
      </c>
      <c r="AD1018" s="40" t="e">
        <f t="shared" si="372"/>
        <v>#DIV/0!</v>
      </c>
    </row>
    <row r="1019" spans="1:30" x14ac:dyDescent="0.25">
      <c r="A1019" s="403"/>
      <c r="B1019" s="287"/>
      <c r="C1019" s="22"/>
      <c r="D1019" s="147"/>
      <c r="E1019" s="22"/>
      <c r="F1019" s="147">
        <f t="shared" si="352"/>
        <v>12400</v>
      </c>
      <c r="G1019" s="288">
        <f t="shared" si="353"/>
        <v>9.3945944677419817</v>
      </c>
      <c r="H1019" s="15">
        <f t="shared" si="354"/>
        <v>116492.97140000056</v>
      </c>
      <c r="I1019" s="22">
        <f t="shared" si="355"/>
        <v>-116492.97140000056</v>
      </c>
      <c r="J1019" s="289">
        <f t="shared" si="356"/>
        <v>-1</v>
      </c>
      <c r="K1019" s="22">
        <f t="shared" si="357"/>
        <v>0</v>
      </c>
      <c r="L1019" s="22">
        <f t="shared" si="358"/>
        <v>-5</v>
      </c>
      <c r="M1019" s="22">
        <f t="shared" si="359"/>
        <v>5</v>
      </c>
      <c r="N1019" s="22">
        <f t="shared" si="360"/>
        <v>0</v>
      </c>
      <c r="O1019" s="22"/>
      <c r="P1019" s="288">
        <f t="shared" si="361"/>
        <v>-9.3945944677419817</v>
      </c>
      <c r="Q1019" s="22">
        <f t="shared" si="362"/>
        <v>-5</v>
      </c>
      <c r="R1019" s="290"/>
      <c r="S1019" s="290">
        <f t="shared" si="363"/>
        <v>-11229.832000000073</v>
      </c>
      <c r="T1019" s="290" t="e">
        <f t="shared" si="364"/>
        <v>#DIV/0!</v>
      </c>
      <c r="U1019" s="290" t="e">
        <f t="shared" si="365"/>
        <v>#DIV/0!</v>
      </c>
      <c r="V1019" s="22">
        <f t="shared" si="366"/>
        <v>105263.13940000049</v>
      </c>
      <c r="W1019" s="288" t="e">
        <f t="shared" si="367"/>
        <v>#DIV/0!</v>
      </c>
      <c r="X1019" s="32" t="e">
        <f t="shared" si="368"/>
        <v>#DIV/0!</v>
      </c>
      <c r="Y1019" s="32" t="e">
        <f t="shared" si="369"/>
        <v>#DIV/0!</v>
      </c>
      <c r="Z1019" s="38" t="e">
        <f t="shared" si="370"/>
        <v>#DIV/0!</v>
      </c>
      <c r="AA1019" s="31">
        <f>SUM(L$2:L1019)-SUM(AB$2:AB1019)</f>
        <v>-116492.97140000056</v>
      </c>
      <c r="AB1019" s="44"/>
      <c r="AC1019" s="40" t="e">
        <f t="shared" si="371"/>
        <v>#DIV/0!</v>
      </c>
      <c r="AD1019" s="40" t="e">
        <f t="shared" si="372"/>
        <v>#DIV/0!</v>
      </c>
    </row>
    <row r="1020" spans="1:30" x14ac:dyDescent="0.25">
      <c r="A1020" s="403"/>
      <c r="B1020" s="287"/>
      <c r="C1020" s="22"/>
      <c r="D1020" s="147"/>
      <c r="E1020" s="22"/>
      <c r="F1020" s="147">
        <f t="shared" si="352"/>
        <v>12400</v>
      </c>
      <c r="G1020" s="288">
        <f t="shared" si="353"/>
        <v>9.3949976935484329</v>
      </c>
      <c r="H1020" s="15">
        <f t="shared" si="354"/>
        <v>116497.97140000056</v>
      </c>
      <c r="I1020" s="22">
        <f t="shared" si="355"/>
        <v>-116497.97140000056</v>
      </c>
      <c r="J1020" s="289">
        <f t="shared" si="356"/>
        <v>-1</v>
      </c>
      <c r="K1020" s="22">
        <f t="shared" si="357"/>
        <v>0</v>
      </c>
      <c r="L1020" s="22">
        <f t="shared" si="358"/>
        <v>-5</v>
      </c>
      <c r="M1020" s="22">
        <f t="shared" si="359"/>
        <v>5</v>
      </c>
      <c r="N1020" s="22">
        <f t="shared" si="360"/>
        <v>0</v>
      </c>
      <c r="O1020" s="22"/>
      <c r="P1020" s="288">
        <f t="shared" si="361"/>
        <v>-9.3949976935484329</v>
      </c>
      <c r="Q1020" s="22">
        <f t="shared" si="362"/>
        <v>-5</v>
      </c>
      <c r="R1020" s="290"/>
      <c r="S1020" s="290">
        <f t="shared" si="363"/>
        <v>-11234.832000000073</v>
      </c>
      <c r="T1020" s="290" t="e">
        <f t="shared" si="364"/>
        <v>#DIV/0!</v>
      </c>
      <c r="U1020" s="290" t="e">
        <f t="shared" si="365"/>
        <v>#DIV/0!</v>
      </c>
      <c r="V1020" s="22">
        <f t="shared" si="366"/>
        <v>105263.13940000049</v>
      </c>
      <c r="W1020" s="288" t="e">
        <f t="shared" si="367"/>
        <v>#DIV/0!</v>
      </c>
      <c r="X1020" s="32" t="e">
        <f t="shared" si="368"/>
        <v>#DIV/0!</v>
      </c>
      <c r="Y1020" s="32" t="e">
        <f t="shared" si="369"/>
        <v>#DIV/0!</v>
      </c>
      <c r="Z1020" s="38" t="e">
        <f t="shared" si="370"/>
        <v>#DIV/0!</v>
      </c>
      <c r="AA1020" s="31">
        <f>SUM(L$2:L1020)-SUM(AB$2:AB1020)</f>
        <v>-116497.97140000056</v>
      </c>
      <c r="AB1020" s="44"/>
      <c r="AC1020" s="40" t="e">
        <f t="shared" si="371"/>
        <v>#DIV/0!</v>
      </c>
      <c r="AD1020" s="40" t="e">
        <f t="shared" si="372"/>
        <v>#DIV/0!</v>
      </c>
    </row>
    <row r="1021" spans="1:30" x14ac:dyDescent="0.25">
      <c r="A1021" s="403"/>
      <c r="B1021" s="287"/>
      <c r="C1021" s="22"/>
      <c r="D1021" s="147"/>
      <c r="E1021" s="22"/>
      <c r="F1021" s="147">
        <f t="shared" si="352"/>
        <v>12400</v>
      </c>
      <c r="G1021" s="288">
        <f t="shared" si="353"/>
        <v>9.3954009193548842</v>
      </c>
      <c r="H1021" s="15">
        <f t="shared" si="354"/>
        <v>116502.97140000056</v>
      </c>
      <c r="I1021" s="22">
        <f t="shared" si="355"/>
        <v>-116502.97140000056</v>
      </c>
      <c r="J1021" s="289">
        <f t="shared" si="356"/>
        <v>-1</v>
      </c>
      <c r="K1021" s="22">
        <f t="shared" si="357"/>
        <v>0</v>
      </c>
      <c r="L1021" s="22">
        <f t="shared" si="358"/>
        <v>-5</v>
      </c>
      <c r="M1021" s="22">
        <f t="shared" si="359"/>
        <v>5</v>
      </c>
      <c r="N1021" s="22">
        <f t="shared" si="360"/>
        <v>0</v>
      </c>
      <c r="O1021" s="22"/>
      <c r="P1021" s="288">
        <f t="shared" si="361"/>
        <v>-9.3954009193548842</v>
      </c>
      <c r="Q1021" s="22">
        <f t="shared" si="362"/>
        <v>-5</v>
      </c>
      <c r="R1021" s="290"/>
      <c r="S1021" s="290">
        <f t="shared" si="363"/>
        <v>-11239.832000000073</v>
      </c>
      <c r="T1021" s="290" t="e">
        <f t="shared" si="364"/>
        <v>#DIV/0!</v>
      </c>
      <c r="U1021" s="290" t="e">
        <f t="shared" si="365"/>
        <v>#DIV/0!</v>
      </c>
      <c r="V1021" s="22">
        <f t="shared" si="366"/>
        <v>105263.13940000049</v>
      </c>
      <c r="W1021" s="288" t="e">
        <f t="shared" si="367"/>
        <v>#DIV/0!</v>
      </c>
      <c r="X1021" s="32" t="e">
        <f t="shared" si="368"/>
        <v>#DIV/0!</v>
      </c>
      <c r="Y1021" s="32" t="e">
        <f t="shared" si="369"/>
        <v>#DIV/0!</v>
      </c>
      <c r="Z1021" s="38" t="e">
        <f t="shared" si="370"/>
        <v>#DIV/0!</v>
      </c>
      <c r="AA1021" s="31">
        <f>SUM(L$2:L1021)-SUM(AB$2:AB1021)</f>
        <v>-116502.97140000056</v>
      </c>
      <c r="AB1021" s="44"/>
      <c r="AC1021" s="40" t="e">
        <f t="shared" si="371"/>
        <v>#DIV/0!</v>
      </c>
      <c r="AD1021" s="40" t="e">
        <f t="shared" si="372"/>
        <v>#DIV/0!</v>
      </c>
    </row>
    <row r="1022" spans="1:30" x14ac:dyDescent="0.25">
      <c r="A1022" s="403"/>
      <c r="B1022" s="287"/>
      <c r="C1022" s="22"/>
      <c r="D1022" s="147"/>
      <c r="E1022" s="22"/>
      <c r="F1022" s="147">
        <f t="shared" si="352"/>
        <v>12400</v>
      </c>
      <c r="G1022" s="288">
        <f t="shared" si="353"/>
        <v>9.3958041451613354</v>
      </c>
      <c r="H1022" s="15">
        <f t="shared" si="354"/>
        <v>116507.97140000056</v>
      </c>
      <c r="I1022" s="22">
        <f t="shared" si="355"/>
        <v>-116507.97140000056</v>
      </c>
      <c r="J1022" s="289">
        <f t="shared" si="356"/>
        <v>-1</v>
      </c>
      <c r="K1022" s="22">
        <f t="shared" si="357"/>
        <v>0</v>
      </c>
      <c r="L1022" s="22">
        <f t="shared" si="358"/>
        <v>-5</v>
      </c>
      <c r="M1022" s="22">
        <f t="shared" si="359"/>
        <v>5</v>
      </c>
      <c r="N1022" s="22">
        <f t="shared" si="360"/>
        <v>0</v>
      </c>
      <c r="O1022" s="22"/>
      <c r="P1022" s="288">
        <f t="shared" si="361"/>
        <v>-9.3958041451613354</v>
      </c>
      <c r="Q1022" s="22">
        <f t="shared" si="362"/>
        <v>-5</v>
      </c>
      <c r="R1022" s="290"/>
      <c r="S1022" s="290">
        <f t="shared" si="363"/>
        <v>-11244.832000000073</v>
      </c>
      <c r="T1022" s="290" t="e">
        <f t="shared" si="364"/>
        <v>#DIV/0!</v>
      </c>
      <c r="U1022" s="290" t="e">
        <f t="shared" si="365"/>
        <v>#DIV/0!</v>
      </c>
      <c r="V1022" s="22">
        <f t="shared" si="366"/>
        <v>105263.13940000049</v>
      </c>
      <c r="W1022" s="288" t="e">
        <f t="shared" si="367"/>
        <v>#DIV/0!</v>
      </c>
      <c r="X1022" s="32" t="e">
        <f t="shared" si="368"/>
        <v>#DIV/0!</v>
      </c>
      <c r="Y1022" s="32" t="e">
        <f t="shared" si="369"/>
        <v>#DIV/0!</v>
      </c>
      <c r="Z1022" s="38" t="e">
        <f t="shared" si="370"/>
        <v>#DIV/0!</v>
      </c>
      <c r="AA1022" s="31">
        <f>SUM(L$2:L1022)-SUM(AB$2:AB1022)</f>
        <v>-116507.97140000056</v>
      </c>
      <c r="AB1022" s="44"/>
      <c r="AC1022" s="40" t="e">
        <f t="shared" si="371"/>
        <v>#DIV/0!</v>
      </c>
      <c r="AD1022" s="40" t="e">
        <f t="shared" si="372"/>
        <v>#DIV/0!</v>
      </c>
    </row>
    <row r="1023" spans="1:30" x14ac:dyDescent="0.25">
      <c r="A1023" s="403"/>
      <c r="B1023" s="287"/>
      <c r="C1023" s="22"/>
      <c r="D1023" s="147"/>
      <c r="E1023" s="22"/>
      <c r="F1023" s="147">
        <f t="shared" si="352"/>
        <v>12400</v>
      </c>
      <c r="G1023" s="288">
        <f t="shared" si="353"/>
        <v>9.3962073709677867</v>
      </c>
      <c r="H1023" s="15">
        <f t="shared" si="354"/>
        <v>116512.97140000056</v>
      </c>
      <c r="I1023" s="22">
        <f t="shared" si="355"/>
        <v>-116512.97140000056</v>
      </c>
      <c r="J1023" s="289">
        <f t="shared" si="356"/>
        <v>-1</v>
      </c>
      <c r="K1023" s="22">
        <f t="shared" si="357"/>
        <v>0</v>
      </c>
      <c r="L1023" s="22">
        <f t="shared" si="358"/>
        <v>-5</v>
      </c>
      <c r="M1023" s="22">
        <f t="shared" si="359"/>
        <v>5</v>
      </c>
      <c r="N1023" s="22">
        <f t="shared" si="360"/>
        <v>0</v>
      </c>
      <c r="O1023" s="22"/>
      <c r="P1023" s="288">
        <f t="shared" si="361"/>
        <v>-9.3962073709677867</v>
      </c>
      <c r="Q1023" s="22">
        <f t="shared" si="362"/>
        <v>-5</v>
      </c>
      <c r="R1023" s="290"/>
      <c r="S1023" s="290">
        <f t="shared" si="363"/>
        <v>-11249.832000000073</v>
      </c>
      <c r="T1023" s="290" t="e">
        <f t="shared" si="364"/>
        <v>#DIV/0!</v>
      </c>
      <c r="U1023" s="290" t="e">
        <f t="shared" si="365"/>
        <v>#DIV/0!</v>
      </c>
      <c r="V1023" s="22">
        <f t="shared" si="366"/>
        <v>105263.13940000049</v>
      </c>
      <c r="W1023" s="288" t="e">
        <f t="shared" si="367"/>
        <v>#DIV/0!</v>
      </c>
      <c r="X1023" s="32" t="e">
        <f t="shared" si="368"/>
        <v>#DIV/0!</v>
      </c>
      <c r="Y1023" s="32" t="e">
        <f t="shared" si="369"/>
        <v>#DIV/0!</v>
      </c>
      <c r="Z1023" s="38" t="e">
        <f t="shared" si="370"/>
        <v>#DIV/0!</v>
      </c>
      <c r="AA1023" s="31">
        <f>SUM(L$2:L1023)-SUM(AB$2:AB1023)</f>
        <v>-116512.97140000056</v>
      </c>
      <c r="AB1023" s="44"/>
      <c r="AC1023" s="40" t="e">
        <f t="shared" si="371"/>
        <v>#DIV/0!</v>
      </c>
      <c r="AD1023" s="40" t="e">
        <f t="shared" si="372"/>
        <v>#DIV/0!</v>
      </c>
    </row>
    <row r="1024" spans="1:30" x14ac:dyDescent="0.25">
      <c r="A1024" s="403"/>
      <c r="B1024" s="287"/>
      <c r="C1024" s="22"/>
      <c r="D1024" s="147"/>
      <c r="E1024" s="22"/>
      <c r="F1024" s="147">
        <f t="shared" si="352"/>
        <v>12400</v>
      </c>
      <c r="G1024" s="288">
        <f t="shared" si="353"/>
        <v>9.3966105967742397</v>
      </c>
      <c r="H1024" s="15">
        <f t="shared" si="354"/>
        <v>116517.97140000056</v>
      </c>
      <c r="I1024" s="22">
        <f t="shared" si="355"/>
        <v>-116517.97140000056</v>
      </c>
      <c r="J1024" s="289">
        <f t="shared" si="356"/>
        <v>-1</v>
      </c>
      <c r="K1024" s="22">
        <f t="shared" si="357"/>
        <v>0</v>
      </c>
      <c r="L1024" s="22">
        <f t="shared" si="358"/>
        <v>-5</v>
      </c>
      <c r="M1024" s="22">
        <f t="shared" si="359"/>
        <v>5</v>
      </c>
      <c r="N1024" s="22">
        <f t="shared" si="360"/>
        <v>0</v>
      </c>
      <c r="O1024" s="22"/>
      <c r="P1024" s="288">
        <f t="shared" si="361"/>
        <v>-9.3966105967742397</v>
      </c>
      <c r="Q1024" s="22">
        <f t="shared" si="362"/>
        <v>-5</v>
      </c>
      <c r="R1024" s="290"/>
      <c r="S1024" s="290">
        <f t="shared" si="363"/>
        <v>-11254.832000000073</v>
      </c>
      <c r="T1024" s="290" t="e">
        <f t="shared" si="364"/>
        <v>#DIV/0!</v>
      </c>
      <c r="U1024" s="290" t="e">
        <f t="shared" si="365"/>
        <v>#DIV/0!</v>
      </c>
      <c r="V1024" s="22">
        <f t="shared" si="366"/>
        <v>105263.13940000049</v>
      </c>
      <c r="W1024" s="288" t="e">
        <f t="shared" si="367"/>
        <v>#DIV/0!</v>
      </c>
      <c r="X1024" s="32" t="e">
        <f t="shared" si="368"/>
        <v>#DIV/0!</v>
      </c>
      <c r="Y1024" s="32" t="e">
        <f t="shared" si="369"/>
        <v>#DIV/0!</v>
      </c>
      <c r="Z1024" s="38" t="e">
        <f t="shared" si="370"/>
        <v>#DIV/0!</v>
      </c>
      <c r="AA1024" s="31">
        <f>SUM(L$2:L1024)-SUM(AB$2:AB1024)</f>
        <v>-116517.97140000056</v>
      </c>
      <c r="AB1024" s="44"/>
      <c r="AC1024" s="40" t="e">
        <f t="shared" si="371"/>
        <v>#DIV/0!</v>
      </c>
      <c r="AD1024" s="40" t="e">
        <f t="shared" si="372"/>
        <v>#DIV/0!</v>
      </c>
    </row>
    <row r="1025" spans="1:30" x14ac:dyDescent="0.25">
      <c r="A1025" s="403"/>
      <c r="B1025" s="287"/>
      <c r="C1025" s="22"/>
      <c r="D1025" s="147"/>
      <c r="E1025" s="22"/>
      <c r="F1025" s="147">
        <f t="shared" si="352"/>
        <v>12400</v>
      </c>
      <c r="G1025" s="288">
        <f t="shared" si="353"/>
        <v>9.397013822580691</v>
      </c>
      <c r="H1025" s="15">
        <f t="shared" si="354"/>
        <v>116522.97140000056</v>
      </c>
      <c r="I1025" s="22">
        <f t="shared" si="355"/>
        <v>-116522.97140000056</v>
      </c>
      <c r="J1025" s="289">
        <f t="shared" si="356"/>
        <v>-1</v>
      </c>
      <c r="K1025" s="22">
        <f t="shared" si="357"/>
        <v>0</v>
      </c>
      <c r="L1025" s="22">
        <f t="shared" si="358"/>
        <v>-5</v>
      </c>
      <c r="M1025" s="22">
        <f t="shared" si="359"/>
        <v>5</v>
      </c>
      <c r="N1025" s="22">
        <f t="shared" si="360"/>
        <v>0</v>
      </c>
      <c r="O1025" s="22"/>
      <c r="P1025" s="288">
        <f t="shared" si="361"/>
        <v>-9.397013822580691</v>
      </c>
      <c r="Q1025" s="22">
        <f t="shared" si="362"/>
        <v>-5</v>
      </c>
      <c r="R1025" s="290"/>
      <c r="S1025" s="290">
        <f t="shared" si="363"/>
        <v>-11259.832000000073</v>
      </c>
      <c r="T1025" s="290" t="e">
        <f t="shared" si="364"/>
        <v>#DIV/0!</v>
      </c>
      <c r="U1025" s="290" t="e">
        <f t="shared" si="365"/>
        <v>#DIV/0!</v>
      </c>
      <c r="V1025" s="22">
        <f t="shared" si="366"/>
        <v>105263.13940000049</v>
      </c>
      <c r="W1025" s="288" t="e">
        <f t="shared" si="367"/>
        <v>#DIV/0!</v>
      </c>
      <c r="X1025" s="32" t="e">
        <f t="shared" si="368"/>
        <v>#DIV/0!</v>
      </c>
      <c r="Y1025" s="32" t="e">
        <f t="shared" si="369"/>
        <v>#DIV/0!</v>
      </c>
      <c r="Z1025" s="38" t="e">
        <f t="shared" si="370"/>
        <v>#DIV/0!</v>
      </c>
      <c r="AA1025" s="31">
        <f>SUM(L$2:L1025)-SUM(AB$2:AB1025)</f>
        <v>-116522.97140000056</v>
      </c>
      <c r="AB1025" s="44"/>
      <c r="AC1025" s="40" t="e">
        <f t="shared" si="371"/>
        <v>#DIV/0!</v>
      </c>
      <c r="AD1025" s="40" t="e">
        <f t="shared" si="372"/>
        <v>#DIV/0!</v>
      </c>
    </row>
    <row r="1026" spans="1:30" x14ac:dyDescent="0.25">
      <c r="A1026" s="403"/>
      <c r="B1026" s="287"/>
      <c r="C1026" s="22"/>
      <c r="D1026" s="147"/>
      <c r="E1026" s="22"/>
      <c r="F1026" s="147">
        <f t="shared" si="352"/>
        <v>12400</v>
      </c>
      <c r="G1026" s="288">
        <f t="shared" si="353"/>
        <v>9.3974170483871422</v>
      </c>
      <c r="H1026" s="15">
        <f t="shared" si="354"/>
        <v>116527.97140000056</v>
      </c>
      <c r="I1026" s="22">
        <f t="shared" si="355"/>
        <v>-116527.97140000056</v>
      </c>
      <c r="J1026" s="289">
        <f t="shared" si="356"/>
        <v>-1</v>
      </c>
      <c r="K1026" s="22">
        <f t="shared" si="357"/>
        <v>0</v>
      </c>
      <c r="L1026" s="22">
        <f t="shared" si="358"/>
        <v>-5</v>
      </c>
      <c r="M1026" s="22">
        <f t="shared" si="359"/>
        <v>5</v>
      </c>
      <c r="N1026" s="22">
        <f t="shared" si="360"/>
        <v>0</v>
      </c>
      <c r="O1026" s="22"/>
      <c r="P1026" s="288">
        <f t="shared" si="361"/>
        <v>-9.3974170483871422</v>
      </c>
      <c r="Q1026" s="22">
        <f t="shared" si="362"/>
        <v>-5</v>
      </c>
      <c r="R1026" s="290"/>
      <c r="S1026" s="290">
        <f t="shared" si="363"/>
        <v>-11264.832000000073</v>
      </c>
      <c r="T1026" s="290" t="e">
        <f t="shared" si="364"/>
        <v>#DIV/0!</v>
      </c>
      <c r="U1026" s="290" t="e">
        <f t="shared" si="365"/>
        <v>#DIV/0!</v>
      </c>
      <c r="V1026" s="22">
        <f t="shared" si="366"/>
        <v>105263.13940000049</v>
      </c>
      <c r="W1026" s="288" t="e">
        <f t="shared" si="367"/>
        <v>#DIV/0!</v>
      </c>
      <c r="X1026" s="32" t="e">
        <f t="shared" si="368"/>
        <v>#DIV/0!</v>
      </c>
      <c r="Y1026" s="32" t="e">
        <f t="shared" si="369"/>
        <v>#DIV/0!</v>
      </c>
      <c r="Z1026" s="38" t="e">
        <f t="shared" si="370"/>
        <v>#DIV/0!</v>
      </c>
      <c r="AA1026" s="31">
        <f>SUM(L$2:L1026)-SUM(AB$2:AB1026)</f>
        <v>-116527.97140000056</v>
      </c>
      <c r="AB1026" s="44"/>
      <c r="AC1026" s="40" t="e">
        <f t="shared" si="371"/>
        <v>#DIV/0!</v>
      </c>
      <c r="AD1026" s="40" t="e">
        <f t="shared" si="372"/>
        <v>#DIV/0!</v>
      </c>
    </row>
    <row r="1027" spans="1:30" x14ac:dyDescent="0.25">
      <c r="A1027" s="403"/>
      <c r="B1027" s="287"/>
      <c r="C1027" s="22"/>
      <c r="D1027" s="147"/>
      <c r="E1027" s="22"/>
      <c r="F1027" s="147">
        <f t="shared" si="352"/>
        <v>12400</v>
      </c>
      <c r="G1027" s="288">
        <f t="shared" si="353"/>
        <v>9.3978202741935934</v>
      </c>
      <c r="H1027" s="15">
        <f t="shared" si="354"/>
        <v>116532.97140000056</v>
      </c>
      <c r="I1027" s="22">
        <f t="shared" si="355"/>
        <v>-116532.97140000056</v>
      </c>
      <c r="J1027" s="289">
        <f t="shared" si="356"/>
        <v>-1</v>
      </c>
      <c r="K1027" s="22">
        <f t="shared" si="357"/>
        <v>0</v>
      </c>
      <c r="L1027" s="22">
        <f t="shared" si="358"/>
        <v>-5</v>
      </c>
      <c r="M1027" s="22">
        <f t="shared" si="359"/>
        <v>5</v>
      </c>
      <c r="N1027" s="22">
        <f t="shared" si="360"/>
        <v>0</v>
      </c>
      <c r="O1027" s="22"/>
      <c r="P1027" s="288">
        <f t="shared" si="361"/>
        <v>-9.3978202741935934</v>
      </c>
      <c r="Q1027" s="22">
        <f t="shared" si="362"/>
        <v>-5</v>
      </c>
      <c r="R1027" s="290"/>
      <c r="S1027" s="290">
        <f t="shared" si="363"/>
        <v>-11269.832000000073</v>
      </c>
      <c r="T1027" s="290" t="e">
        <f t="shared" si="364"/>
        <v>#DIV/0!</v>
      </c>
      <c r="U1027" s="290" t="e">
        <f t="shared" si="365"/>
        <v>#DIV/0!</v>
      </c>
      <c r="V1027" s="22">
        <f t="shared" si="366"/>
        <v>105263.13940000049</v>
      </c>
      <c r="W1027" s="288" t="e">
        <f t="shared" si="367"/>
        <v>#DIV/0!</v>
      </c>
      <c r="X1027" s="32" t="e">
        <f t="shared" si="368"/>
        <v>#DIV/0!</v>
      </c>
      <c r="Y1027" s="32" t="e">
        <f t="shared" si="369"/>
        <v>#DIV/0!</v>
      </c>
      <c r="Z1027" s="38" t="e">
        <f t="shared" si="370"/>
        <v>#DIV/0!</v>
      </c>
      <c r="AA1027" s="31">
        <f>SUM(L$2:L1027)-SUM(AB$2:AB1027)</f>
        <v>-116532.97140000056</v>
      </c>
      <c r="AB1027" s="44"/>
      <c r="AC1027" s="40" t="e">
        <f t="shared" si="371"/>
        <v>#DIV/0!</v>
      </c>
      <c r="AD1027" s="40" t="e">
        <f t="shared" si="372"/>
        <v>#DIV/0!</v>
      </c>
    </row>
    <row r="1028" spans="1:30" x14ac:dyDescent="0.25">
      <c r="A1028" s="403"/>
      <c r="B1028" s="287"/>
      <c r="C1028" s="22"/>
      <c r="D1028" s="147"/>
      <c r="E1028" s="22"/>
      <c r="F1028" s="147">
        <f t="shared" si="352"/>
        <v>12400</v>
      </c>
      <c r="G1028" s="288">
        <f t="shared" si="353"/>
        <v>9.3982235000000447</v>
      </c>
      <c r="H1028" s="15">
        <f t="shared" si="354"/>
        <v>116537.97140000056</v>
      </c>
      <c r="I1028" s="22">
        <f t="shared" si="355"/>
        <v>-116537.97140000056</v>
      </c>
      <c r="J1028" s="289">
        <f t="shared" si="356"/>
        <v>-1</v>
      </c>
      <c r="K1028" s="22">
        <f t="shared" si="357"/>
        <v>0</v>
      </c>
      <c r="L1028" s="22">
        <f t="shared" si="358"/>
        <v>-5</v>
      </c>
      <c r="M1028" s="22">
        <f t="shared" si="359"/>
        <v>5</v>
      </c>
      <c r="N1028" s="22">
        <f t="shared" si="360"/>
        <v>0</v>
      </c>
      <c r="O1028" s="22"/>
      <c r="P1028" s="288">
        <f t="shared" si="361"/>
        <v>-9.3982235000000447</v>
      </c>
      <c r="Q1028" s="22">
        <f t="shared" si="362"/>
        <v>-5</v>
      </c>
      <c r="R1028" s="290"/>
      <c r="S1028" s="290">
        <f t="shared" si="363"/>
        <v>-11274.832000000073</v>
      </c>
      <c r="T1028" s="290" t="e">
        <f t="shared" si="364"/>
        <v>#DIV/0!</v>
      </c>
      <c r="U1028" s="290" t="e">
        <f t="shared" si="365"/>
        <v>#DIV/0!</v>
      </c>
      <c r="V1028" s="22">
        <f t="shared" si="366"/>
        <v>105263.13940000049</v>
      </c>
      <c r="W1028" s="288" t="e">
        <f t="shared" si="367"/>
        <v>#DIV/0!</v>
      </c>
      <c r="X1028" s="32" t="e">
        <f t="shared" si="368"/>
        <v>#DIV/0!</v>
      </c>
      <c r="Y1028" s="32" t="e">
        <f t="shared" si="369"/>
        <v>#DIV/0!</v>
      </c>
      <c r="Z1028" s="38" t="e">
        <f t="shared" si="370"/>
        <v>#DIV/0!</v>
      </c>
      <c r="AA1028" s="31">
        <f>SUM(L$2:L1028)-SUM(AB$2:AB1028)</f>
        <v>-116537.97140000056</v>
      </c>
      <c r="AB1028" s="44"/>
      <c r="AC1028" s="40" t="e">
        <f t="shared" si="371"/>
        <v>#DIV/0!</v>
      </c>
      <c r="AD1028" s="40" t="e">
        <f t="shared" si="372"/>
        <v>#DIV/0!</v>
      </c>
    </row>
    <row r="1029" spans="1:30" x14ac:dyDescent="0.25">
      <c r="A1029" s="403"/>
      <c r="B1029" s="287"/>
      <c r="C1029" s="22"/>
      <c r="D1029" s="147"/>
      <c r="E1029" s="22"/>
      <c r="F1029" s="147">
        <f t="shared" si="352"/>
        <v>12400</v>
      </c>
      <c r="G1029" s="288">
        <f t="shared" si="353"/>
        <v>9.3986267258064977</v>
      </c>
      <c r="H1029" s="15">
        <f t="shared" si="354"/>
        <v>116542.97140000056</v>
      </c>
      <c r="I1029" s="22">
        <f t="shared" si="355"/>
        <v>-116542.97140000056</v>
      </c>
      <c r="J1029" s="289">
        <f t="shared" si="356"/>
        <v>-1</v>
      </c>
      <c r="K1029" s="22">
        <f t="shared" si="357"/>
        <v>0</v>
      </c>
      <c r="L1029" s="22">
        <f t="shared" si="358"/>
        <v>-5</v>
      </c>
      <c r="M1029" s="22">
        <f t="shared" si="359"/>
        <v>5</v>
      </c>
      <c r="N1029" s="22">
        <f t="shared" si="360"/>
        <v>0</v>
      </c>
      <c r="O1029" s="22"/>
      <c r="P1029" s="288">
        <f t="shared" si="361"/>
        <v>-9.3986267258064977</v>
      </c>
      <c r="Q1029" s="22">
        <f t="shared" si="362"/>
        <v>-5</v>
      </c>
      <c r="R1029" s="290"/>
      <c r="S1029" s="290">
        <f t="shared" si="363"/>
        <v>-11279.832000000073</v>
      </c>
      <c r="T1029" s="290" t="e">
        <f t="shared" si="364"/>
        <v>#DIV/0!</v>
      </c>
      <c r="U1029" s="290" t="e">
        <f t="shared" si="365"/>
        <v>#DIV/0!</v>
      </c>
      <c r="V1029" s="22">
        <f t="shared" si="366"/>
        <v>105263.13940000049</v>
      </c>
      <c r="W1029" s="288" t="e">
        <f t="shared" si="367"/>
        <v>#DIV/0!</v>
      </c>
      <c r="X1029" s="32" t="e">
        <f t="shared" si="368"/>
        <v>#DIV/0!</v>
      </c>
      <c r="Y1029" s="32" t="e">
        <f t="shared" si="369"/>
        <v>#DIV/0!</v>
      </c>
      <c r="Z1029" s="38" t="e">
        <f t="shared" si="370"/>
        <v>#DIV/0!</v>
      </c>
      <c r="AA1029" s="31">
        <f>SUM(L$2:L1029)-SUM(AB$2:AB1029)</f>
        <v>-116542.97140000056</v>
      </c>
      <c r="AB1029" s="44"/>
      <c r="AC1029" s="40" t="e">
        <f t="shared" si="371"/>
        <v>#DIV/0!</v>
      </c>
      <c r="AD1029" s="40" t="e">
        <f t="shared" si="372"/>
        <v>#DIV/0!</v>
      </c>
    </row>
    <row r="1030" spans="1:30" x14ac:dyDescent="0.25">
      <c r="A1030" s="403"/>
      <c r="B1030" s="287"/>
      <c r="C1030" s="22"/>
      <c r="D1030" s="147"/>
      <c r="E1030" s="22"/>
      <c r="F1030" s="147">
        <f t="shared" si="352"/>
        <v>12400</v>
      </c>
      <c r="G1030" s="288">
        <f t="shared" si="353"/>
        <v>9.399029951612949</v>
      </c>
      <c r="H1030" s="15">
        <f t="shared" si="354"/>
        <v>116547.97140000056</v>
      </c>
      <c r="I1030" s="22">
        <f t="shared" si="355"/>
        <v>-116547.97140000056</v>
      </c>
      <c r="J1030" s="289">
        <f t="shared" si="356"/>
        <v>-1</v>
      </c>
      <c r="K1030" s="22">
        <f t="shared" si="357"/>
        <v>0</v>
      </c>
      <c r="L1030" s="22">
        <f t="shared" si="358"/>
        <v>-5</v>
      </c>
      <c r="M1030" s="22">
        <f t="shared" si="359"/>
        <v>5</v>
      </c>
      <c r="N1030" s="22">
        <f t="shared" si="360"/>
        <v>0</v>
      </c>
      <c r="O1030" s="22"/>
      <c r="P1030" s="288">
        <f t="shared" si="361"/>
        <v>-9.399029951612949</v>
      </c>
      <c r="Q1030" s="22">
        <f t="shared" si="362"/>
        <v>-5</v>
      </c>
      <c r="R1030" s="290"/>
      <c r="S1030" s="290">
        <f t="shared" si="363"/>
        <v>-11284.832000000073</v>
      </c>
      <c r="T1030" s="290" t="e">
        <f t="shared" si="364"/>
        <v>#DIV/0!</v>
      </c>
      <c r="U1030" s="290" t="e">
        <f t="shared" si="365"/>
        <v>#DIV/0!</v>
      </c>
      <c r="V1030" s="22">
        <f t="shared" si="366"/>
        <v>105263.13940000049</v>
      </c>
      <c r="W1030" s="288" t="e">
        <f t="shared" si="367"/>
        <v>#DIV/0!</v>
      </c>
      <c r="X1030" s="32" t="e">
        <f t="shared" si="368"/>
        <v>#DIV/0!</v>
      </c>
      <c r="Y1030" s="32" t="e">
        <f t="shared" si="369"/>
        <v>#DIV/0!</v>
      </c>
      <c r="Z1030" s="38" t="e">
        <f t="shared" si="370"/>
        <v>#DIV/0!</v>
      </c>
      <c r="AA1030" s="31">
        <f>SUM(L$2:L1030)-SUM(AB$2:AB1030)</f>
        <v>-116547.97140000056</v>
      </c>
      <c r="AB1030" s="44"/>
      <c r="AC1030" s="40" t="e">
        <f t="shared" si="371"/>
        <v>#DIV/0!</v>
      </c>
      <c r="AD1030" s="40" t="e">
        <f t="shared" si="372"/>
        <v>#DIV/0!</v>
      </c>
    </row>
    <row r="1031" spans="1:30" x14ac:dyDescent="0.25">
      <c r="A1031" s="403"/>
      <c r="B1031" s="287"/>
      <c r="C1031" s="22"/>
      <c r="D1031" s="147"/>
      <c r="E1031" s="22"/>
      <c r="F1031" s="147">
        <f t="shared" si="352"/>
        <v>12400</v>
      </c>
      <c r="G1031" s="288">
        <f t="shared" si="353"/>
        <v>9.3994331774194002</v>
      </c>
      <c r="H1031" s="15">
        <f t="shared" si="354"/>
        <v>116552.97140000056</v>
      </c>
      <c r="I1031" s="22">
        <f t="shared" si="355"/>
        <v>-116552.97140000056</v>
      </c>
      <c r="J1031" s="289">
        <f t="shared" si="356"/>
        <v>-1</v>
      </c>
      <c r="K1031" s="22">
        <f t="shared" si="357"/>
        <v>0</v>
      </c>
      <c r="L1031" s="22">
        <f t="shared" si="358"/>
        <v>-5</v>
      </c>
      <c r="M1031" s="22">
        <f t="shared" si="359"/>
        <v>5</v>
      </c>
      <c r="N1031" s="22">
        <f t="shared" si="360"/>
        <v>0</v>
      </c>
      <c r="O1031" s="22"/>
      <c r="P1031" s="288">
        <f t="shared" si="361"/>
        <v>-9.3994331774194002</v>
      </c>
      <c r="Q1031" s="22">
        <f t="shared" si="362"/>
        <v>-5</v>
      </c>
      <c r="R1031" s="290"/>
      <c r="S1031" s="290">
        <f t="shared" si="363"/>
        <v>-11289.832000000073</v>
      </c>
      <c r="T1031" s="290" t="e">
        <f t="shared" si="364"/>
        <v>#DIV/0!</v>
      </c>
      <c r="U1031" s="290" t="e">
        <f t="shared" si="365"/>
        <v>#DIV/0!</v>
      </c>
      <c r="V1031" s="22">
        <f t="shared" si="366"/>
        <v>105263.13940000049</v>
      </c>
      <c r="W1031" s="288" t="e">
        <f t="shared" si="367"/>
        <v>#DIV/0!</v>
      </c>
      <c r="X1031" s="32" t="e">
        <f t="shared" si="368"/>
        <v>#DIV/0!</v>
      </c>
      <c r="Y1031" s="32" t="e">
        <f t="shared" si="369"/>
        <v>#DIV/0!</v>
      </c>
      <c r="Z1031" s="38" t="e">
        <f t="shared" si="370"/>
        <v>#DIV/0!</v>
      </c>
      <c r="AA1031" s="31">
        <f>SUM(L$2:L1031)-SUM(AB$2:AB1031)</f>
        <v>-116552.97140000056</v>
      </c>
      <c r="AB1031" s="44"/>
      <c r="AC1031" s="40" t="e">
        <f t="shared" si="371"/>
        <v>#DIV/0!</v>
      </c>
      <c r="AD1031" s="40" t="e">
        <f t="shared" si="372"/>
        <v>#DIV/0!</v>
      </c>
    </row>
    <row r="1032" spans="1:30" x14ac:dyDescent="0.25">
      <c r="A1032" s="403"/>
      <c r="B1032" s="287"/>
      <c r="C1032" s="22"/>
      <c r="D1032" s="147"/>
      <c r="E1032" s="22"/>
      <c r="F1032" s="147">
        <f t="shared" si="352"/>
        <v>12400</v>
      </c>
      <c r="G1032" s="288">
        <f t="shared" si="353"/>
        <v>9.3998364032258515</v>
      </c>
      <c r="H1032" s="15">
        <f t="shared" si="354"/>
        <v>116557.97140000056</v>
      </c>
      <c r="I1032" s="22">
        <f t="shared" si="355"/>
        <v>-116557.97140000056</v>
      </c>
      <c r="J1032" s="289">
        <f t="shared" si="356"/>
        <v>-1</v>
      </c>
      <c r="K1032" s="22">
        <f t="shared" si="357"/>
        <v>0</v>
      </c>
      <c r="L1032" s="22">
        <f t="shared" si="358"/>
        <v>-5</v>
      </c>
      <c r="M1032" s="22">
        <f t="shared" si="359"/>
        <v>5</v>
      </c>
      <c r="N1032" s="22">
        <f t="shared" si="360"/>
        <v>0</v>
      </c>
      <c r="O1032" s="22"/>
      <c r="P1032" s="288">
        <f t="shared" si="361"/>
        <v>-9.3998364032258515</v>
      </c>
      <c r="Q1032" s="22">
        <f t="shared" si="362"/>
        <v>-5</v>
      </c>
      <c r="R1032" s="290"/>
      <c r="S1032" s="290">
        <f t="shared" si="363"/>
        <v>-11294.832000000073</v>
      </c>
      <c r="T1032" s="290" t="e">
        <f t="shared" si="364"/>
        <v>#DIV/0!</v>
      </c>
      <c r="U1032" s="290" t="e">
        <f t="shared" si="365"/>
        <v>#DIV/0!</v>
      </c>
      <c r="V1032" s="22">
        <f t="shared" si="366"/>
        <v>105263.13940000049</v>
      </c>
      <c r="W1032" s="288" t="e">
        <f t="shared" si="367"/>
        <v>#DIV/0!</v>
      </c>
      <c r="X1032" s="32" t="e">
        <f t="shared" si="368"/>
        <v>#DIV/0!</v>
      </c>
      <c r="Y1032" s="32" t="e">
        <f t="shared" si="369"/>
        <v>#DIV/0!</v>
      </c>
      <c r="Z1032" s="38" t="e">
        <f t="shared" si="370"/>
        <v>#DIV/0!</v>
      </c>
      <c r="AA1032" s="31">
        <f>SUM(L$2:L1032)-SUM(AB$2:AB1032)</f>
        <v>-116557.97140000056</v>
      </c>
      <c r="AB1032" s="44"/>
      <c r="AC1032" s="40" t="e">
        <f t="shared" si="371"/>
        <v>#DIV/0!</v>
      </c>
      <c r="AD1032" s="40" t="e">
        <f t="shared" si="372"/>
        <v>#DIV/0!</v>
      </c>
    </row>
    <row r="1033" spans="1:30" x14ac:dyDescent="0.25">
      <c r="A1033" s="403"/>
      <c r="B1033" s="287"/>
      <c r="C1033" s="22"/>
      <c r="D1033" s="147"/>
      <c r="E1033" s="22"/>
      <c r="F1033" s="147">
        <f t="shared" si="352"/>
        <v>12400</v>
      </c>
      <c r="G1033" s="288">
        <f t="shared" si="353"/>
        <v>9.4002396290323027</v>
      </c>
      <c r="H1033" s="15">
        <f t="shared" si="354"/>
        <v>116562.97140000056</v>
      </c>
      <c r="I1033" s="22">
        <f t="shared" si="355"/>
        <v>-116562.97140000056</v>
      </c>
      <c r="J1033" s="289">
        <f t="shared" si="356"/>
        <v>-1</v>
      </c>
      <c r="K1033" s="22">
        <f t="shared" si="357"/>
        <v>0</v>
      </c>
      <c r="L1033" s="22">
        <f t="shared" si="358"/>
        <v>-5</v>
      </c>
      <c r="M1033" s="22">
        <f t="shared" si="359"/>
        <v>5</v>
      </c>
      <c r="N1033" s="22">
        <f t="shared" si="360"/>
        <v>0</v>
      </c>
      <c r="O1033" s="22"/>
      <c r="P1033" s="288">
        <f t="shared" si="361"/>
        <v>-9.4002396290323027</v>
      </c>
      <c r="Q1033" s="22">
        <f t="shared" si="362"/>
        <v>-5</v>
      </c>
      <c r="R1033" s="290"/>
      <c r="S1033" s="290">
        <f t="shared" si="363"/>
        <v>-11299.832000000073</v>
      </c>
      <c r="T1033" s="290" t="e">
        <f t="shared" si="364"/>
        <v>#DIV/0!</v>
      </c>
      <c r="U1033" s="290" t="e">
        <f t="shared" si="365"/>
        <v>#DIV/0!</v>
      </c>
      <c r="V1033" s="22">
        <f t="shared" si="366"/>
        <v>105263.13940000049</v>
      </c>
      <c r="W1033" s="288" t="e">
        <f t="shared" si="367"/>
        <v>#DIV/0!</v>
      </c>
      <c r="X1033" s="32" t="e">
        <f t="shared" si="368"/>
        <v>#DIV/0!</v>
      </c>
      <c r="Y1033" s="32" t="e">
        <f t="shared" si="369"/>
        <v>#DIV/0!</v>
      </c>
      <c r="Z1033" s="38" t="e">
        <f t="shared" si="370"/>
        <v>#DIV/0!</v>
      </c>
      <c r="AA1033" s="31">
        <f>SUM(L$2:L1033)-SUM(AB$2:AB1033)</f>
        <v>-116562.97140000056</v>
      </c>
      <c r="AB1033" s="44"/>
      <c r="AC1033" s="40" t="e">
        <f t="shared" si="371"/>
        <v>#DIV/0!</v>
      </c>
      <c r="AD1033" s="40" t="e">
        <f t="shared" si="372"/>
        <v>#DIV/0!</v>
      </c>
    </row>
    <row r="1034" spans="1:30" x14ac:dyDescent="0.25">
      <c r="A1034" s="403"/>
      <c r="B1034" s="287"/>
      <c r="C1034" s="22"/>
      <c r="D1034" s="147"/>
      <c r="E1034" s="22"/>
      <c r="F1034" s="147">
        <f t="shared" si="352"/>
        <v>12400</v>
      </c>
      <c r="G1034" s="288">
        <f t="shared" si="353"/>
        <v>9.4006428548387557</v>
      </c>
      <c r="H1034" s="15">
        <f t="shared" si="354"/>
        <v>116567.97140000056</v>
      </c>
      <c r="I1034" s="22">
        <f t="shared" si="355"/>
        <v>-116567.97140000056</v>
      </c>
      <c r="J1034" s="289">
        <f t="shared" si="356"/>
        <v>-1</v>
      </c>
      <c r="K1034" s="22">
        <f t="shared" si="357"/>
        <v>0</v>
      </c>
      <c r="L1034" s="22">
        <f t="shared" si="358"/>
        <v>-5</v>
      </c>
      <c r="M1034" s="22">
        <f t="shared" si="359"/>
        <v>5</v>
      </c>
      <c r="N1034" s="22">
        <f t="shared" si="360"/>
        <v>0</v>
      </c>
      <c r="O1034" s="22"/>
      <c r="P1034" s="288">
        <f t="shared" si="361"/>
        <v>-9.4006428548387557</v>
      </c>
      <c r="Q1034" s="22">
        <f t="shared" si="362"/>
        <v>-5</v>
      </c>
      <c r="R1034" s="290"/>
      <c r="S1034" s="290">
        <f t="shared" si="363"/>
        <v>-11304.832000000073</v>
      </c>
      <c r="T1034" s="290" t="e">
        <f t="shared" si="364"/>
        <v>#DIV/0!</v>
      </c>
      <c r="U1034" s="290" t="e">
        <f t="shared" si="365"/>
        <v>#DIV/0!</v>
      </c>
      <c r="V1034" s="22">
        <f t="shared" si="366"/>
        <v>105263.13940000049</v>
      </c>
      <c r="W1034" s="288" t="e">
        <f t="shared" si="367"/>
        <v>#DIV/0!</v>
      </c>
      <c r="X1034" s="32" t="e">
        <f t="shared" si="368"/>
        <v>#DIV/0!</v>
      </c>
      <c r="Y1034" s="32" t="e">
        <f t="shared" si="369"/>
        <v>#DIV/0!</v>
      </c>
      <c r="Z1034" s="38" t="e">
        <f t="shared" si="370"/>
        <v>#DIV/0!</v>
      </c>
      <c r="AA1034" s="31">
        <f>SUM(L$2:L1034)-SUM(AB$2:AB1034)</f>
        <v>-116567.97140000056</v>
      </c>
      <c r="AB1034" s="44"/>
      <c r="AC1034" s="40" t="e">
        <f t="shared" si="371"/>
        <v>#DIV/0!</v>
      </c>
      <c r="AD1034" s="40" t="e">
        <f t="shared" si="372"/>
        <v>#DIV/0!</v>
      </c>
    </row>
    <row r="1035" spans="1:30" x14ac:dyDescent="0.25">
      <c r="A1035" s="403"/>
      <c r="B1035" s="287"/>
      <c r="C1035" s="22"/>
      <c r="D1035" s="147"/>
      <c r="E1035" s="22"/>
      <c r="F1035" s="147">
        <f t="shared" si="352"/>
        <v>12400</v>
      </c>
      <c r="G1035" s="288">
        <f t="shared" si="353"/>
        <v>9.401046080645207</v>
      </c>
      <c r="H1035" s="15">
        <f t="shared" si="354"/>
        <v>116572.97140000056</v>
      </c>
      <c r="I1035" s="22">
        <f t="shared" si="355"/>
        <v>-116572.97140000056</v>
      </c>
      <c r="J1035" s="289">
        <f t="shared" si="356"/>
        <v>-1</v>
      </c>
      <c r="K1035" s="22">
        <f t="shared" si="357"/>
        <v>0</v>
      </c>
      <c r="L1035" s="22">
        <f t="shared" si="358"/>
        <v>-5</v>
      </c>
      <c r="M1035" s="22">
        <f t="shared" si="359"/>
        <v>5</v>
      </c>
      <c r="N1035" s="22">
        <f t="shared" si="360"/>
        <v>0</v>
      </c>
      <c r="O1035" s="22"/>
      <c r="P1035" s="288">
        <f t="shared" si="361"/>
        <v>-9.401046080645207</v>
      </c>
      <c r="Q1035" s="22">
        <f t="shared" si="362"/>
        <v>-5</v>
      </c>
      <c r="R1035" s="290"/>
      <c r="S1035" s="290">
        <f t="shared" si="363"/>
        <v>-11309.832000000073</v>
      </c>
      <c r="T1035" s="290" t="e">
        <f t="shared" si="364"/>
        <v>#DIV/0!</v>
      </c>
      <c r="U1035" s="290" t="e">
        <f t="shared" si="365"/>
        <v>#DIV/0!</v>
      </c>
      <c r="V1035" s="22">
        <f t="shared" si="366"/>
        <v>105263.13940000049</v>
      </c>
      <c r="W1035" s="288" t="e">
        <f t="shared" si="367"/>
        <v>#DIV/0!</v>
      </c>
      <c r="X1035" s="32" t="e">
        <f t="shared" si="368"/>
        <v>#DIV/0!</v>
      </c>
      <c r="Y1035" s="32" t="e">
        <f t="shared" si="369"/>
        <v>#DIV/0!</v>
      </c>
      <c r="Z1035" s="38" t="e">
        <f t="shared" si="370"/>
        <v>#DIV/0!</v>
      </c>
      <c r="AA1035" s="31">
        <f>SUM(L$2:L1035)-SUM(AB$2:AB1035)</f>
        <v>-116572.97140000056</v>
      </c>
      <c r="AB1035" s="44"/>
      <c r="AC1035" s="40" t="e">
        <f t="shared" si="371"/>
        <v>#DIV/0!</v>
      </c>
      <c r="AD1035" s="40" t="e">
        <f t="shared" si="372"/>
        <v>#DIV/0!</v>
      </c>
    </row>
    <row r="1036" spans="1:30" x14ac:dyDescent="0.25">
      <c r="A1036" s="403"/>
      <c r="B1036" s="287"/>
      <c r="C1036" s="22"/>
      <c r="D1036" s="147"/>
      <c r="E1036" s="22"/>
      <c r="F1036" s="147">
        <f t="shared" si="352"/>
        <v>12400</v>
      </c>
      <c r="G1036" s="288">
        <f t="shared" si="353"/>
        <v>9.4014493064516582</v>
      </c>
      <c r="H1036" s="15">
        <f t="shared" si="354"/>
        <v>116577.97140000056</v>
      </c>
      <c r="I1036" s="22">
        <f t="shared" si="355"/>
        <v>-116577.97140000056</v>
      </c>
      <c r="J1036" s="289">
        <f t="shared" si="356"/>
        <v>-1</v>
      </c>
      <c r="K1036" s="22">
        <f t="shared" si="357"/>
        <v>0</v>
      </c>
      <c r="L1036" s="22">
        <f t="shared" si="358"/>
        <v>-5</v>
      </c>
      <c r="M1036" s="22">
        <f t="shared" si="359"/>
        <v>5</v>
      </c>
      <c r="N1036" s="22">
        <f t="shared" si="360"/>
        <v>0</v>
      </c>
      <c r="O1036" s="22"/>
      <c r="P1036" s="288">
        <f t="shared" si="361"/>
        <v>-9.4014493064516582</v>
      </c>
      <c r="Q1036" s="22">
        <f t="shared" si="362"/>
        <v>-5</v>
      </c>
      <c r="R1036" s="290"/>
      <c r="S1036" s="290">
        <f t="shared" si="363"/>
        <v>-11314.832000000073</v>
      </c>
      <c r="T1036" s="290" t="e">
        <f t="shared" si="364"/>
        <v>#DIV/0!</v>
      </c>
      <c r="U1036" s="290" t="e">
        <f t="shared" si="365"/>
        <v>#DIV/0!</v>
      </c>
      <c r="V1036" s="22">
        <f t="shared" si="366"/>
        <v>105263.13940000049</v>
      </c>
      <c r="W1036" s="288" t="e">
        <f t="shared" si="367"/>
        <v>#DIV/0!</v>
      </c>
      <c r="X1036" s="32" t="e">
        <f t="shared" si="368"/>
        <v>#DIV/0!</v>
      </c>
      <c r="Y1036" s="32" t="e">
        <f t="shared" si="369"/>
        <v>#DIV/0!</v>
      </c>
      <c r="Z1036" s="38" t="e">
        <f t="shared" si="370"/>
        <v>#DIV/0!</v>
      </c>
      <c r="AA1036" s="31">
        <f>SUM(L$2:L1036)-SUM(AB$2:AB1036)</f>
        <v>-116577.97140000056</v>
      </c>
      <c r="AB1036" s="44"/>
      <c r="AC1036" s="40" t="e">
        <f t="shared" si="371"/>
        <v>#DIV/0!</v>
      </c>
      <c r="AD1036" s="40" t="e">
        <f t="shared" si="372"/>
        <v>#DIV/0!</v>
      </c>
    </row>
    <row r="1037" spans="1:30" x14ac:dyDescent="0.25">
      <c r="A1037" s="403"/>
      <c r="B1037" s="287"/>
      <c r="C1037" s="22"/>
      <c r="D1037" s="147"/>
      <c r="E1037" s="22"/>
      <c r="F1037" s="147">
        <f t="shared" si="352"/>
        <v>12400</v>
      </c>
      <c r="G1037" s="288">
        <f t="shared" si="353"/>
        <v>9.4018525322581095</v>
      </c>
      <c r="H1037" s="15">
        <f t="shared" si="354"/>
        <v>116582.97140000056</v>
      </c>
      <c r="I1037" s="22">
        <f t="shared" si="355"/>
        <v>-116582.97140000056</v>
      </c>
      <c r="J1037" s="289">
        <f t="shared" si="356"/>
        <v>-1</v>
      </c>
      <c r="K1037" s="22">
        <f t="shared" si="357"/>
        <v>0</v>
      </c>
      <c r="L1037" s="22">
        <f t="shared" si="358"/>
        <v>-5</v>
      </c>
      <c r="M1037" s="22">
        <f t="shared" si="359"/>
        <v>5</v>
      </c>
      <c r="N1037" s="22">
        <f t="shared" si="360"/>
        <v>0</v>
      </c>
      <c r="O1037" s="22"/>
      <c r="P1037" s="288">
        <f t="shared" si="361"/>
        <v>-9.4018525322581095</v>
      </c>
      <c r="Q1037" s="22">
        <f t="shared" si="362"/>
        <v>-5</v>
      </c>
      <c r="R1037" s="290"/>
      <c r="S1037" s="290">
        <f t="shared" si="363"/>
        <v>-11319.832000000073</v>
      </c>
      <c r="T1037" s="290" t="e">
        <f t="shared" si="364"/>
        <v>#DIV/0!</v>
      </c>
      <c r="U1037" s="290" t="e">
        <f t="shared" si="365"/>
        <v>#DIV/0!</v>
      </c>
      <c r="V1037" s="22">
        <f t="shared" si="366"/>
        <v>105263.13940000049</v>
      </c>
      <c r="W1037" s="288" t="e">
        <f t="shared" si="367"/>
        <v>#DIV/0!</v>
      </c>
      <c r="X1037" s="32" t="e">
        <f t="shared" si="368"/>
        <v>#DIV/0!</v>
      </c>
      <c r="Y1037" s="32" t="e">
        <f t="shared" si="369"/>
        <v>#DIV/0!</v>
      </c>
      <c r="Z1037" s="38" t="e">
        <f t="shared" si="370"/>
        <v>#DIV/0!</v>
      </c>
      <c r="AA1037" s="31">
        <f>SUM(L$2:L1037)-SUM(AB$2:AB1037)</f>
        <v>-116582.97140000056</v>
      </c>
      <c r="AB1037" s="44"/>
      <c r="AC1037" s="40" t="e">
        <f t="shared" si="371"/>
        <v>#DIV/0!</v>
      </c>
      <c r="AD1037" s="40" t="e">
        <f t="shared" si="372"/>
        <v>#DIV/0!</v>
      </c>
    </row>
    <row r="1038" spans="1:30" x14ac:dyDescent="0.25">
      <c r="A1038" s="403"/>
      <c r="B1038" s="287"/>
      <c r="C1038" s="22"/>
      <c r="D1038" s="147"/>
      <c r="E1038" s="22"/>
      <c r="F1038" s="147">
        <f t="shared" si="352"/>
        <v>12400</v>
      </c>
      <c r="G1038" s="288">
        <f t="shared" si="353"/>
        <v>9.4022557580645607</v>
      </c>
      <c r="H1038" s="15">
        <f t="shared" si="354"/>
        <v>116587.97140000056</v>
      </c>
      <c r="I1038" s="22">
        <f t="shared" si="355"/>
        <v>-116587.97140000056</v>
      </c>
      <c r="J1038" s="289">
        <f t="shared" si="356"/>
        <v>-1</v>
      </c>
      <c r="K1038" s="22">
        <f t="shared" si="357"/>
        <v>0</v>
      </c>
      <c r="L1038" s="22">
        <f t="shared" si="358"/>
        <v>-5</v>
      </c>
      <c r="M1038" s="22">
        <f t="shared" si="359"/>
        <v>5</v>
      </c>
      <c r="N1038" s="22">
        <f t="shared" si="360"/>
        <v>0</v>
      </c>
      <c r="O1038" s="22"/>
      <c r="P1038" s="288">
        <f t="shared" si="361"/>
        <v>-9.4022557580645607</v>
      </c>
      <c r="Q1038" s="22">
        <f t="shared" si="362"/>
        <v>-5</v>
      </c>
      <c r="R1038" s="290"/>
      <c r="S1038" s="290">
        <f t="shared" si="363"/>
        <v>-11324.832000000073</v>
      </c>
      <c r="T1038" s="290" t="e">
        <f t="shared" si="364"/>
        <v>#DIV/0!</v>
      </c>
      <c r="U1038" s="290" t="e">
        <f t="shared" si="365"/>
        <v>#DIV/0!</v>
      </c>
      <c r="V1038" s="22">
        <f t="shared" si="366"/>
        <v>105263.13940000049</v>
      </c>
      <c r="W1038" s="288" t="e">
        <f t="shared" si="367"/>
        <v>#DIV/0!</v>
      </c>
      <c r="X1038" s="32" t="e">
        <f t="shared" si="368"/>
        <v>#DIV/0!</v>
      </c>
      <c r="Y1038" s="32" t="e">
        <f t="shared" si="369"/>
        <v>#DIV/0!</v>
      </c>
      <c r="Z1038" s="38" t="e">
        <f t="shared" si="370"/>
        <v>#DIV/0!</v>
      </c>
      <c r="AA1038" s="31">
        <f>SUM(L$2:L1038)-SUM(AB$2:AB1038)</f>
        <v>-116587.97140000056</v>
      </c>
      <c r="AB1038" s="44"/>
      <c r="AC1038" s="40" t="e">
        <f t="shared" si="371"/>
        <v>#DIV/0!</v>
      </c>
      <c r="AD1038" s="40" t="e">
        <f t="shared" si="372"/>
        <v>#DIV/0!</v>
      </c>
    </row>
    <row r="1039" spans="1:30" x14ac:dyDescent="0.25">
      <c r="A1039" s="403"/>
      <c r="B1039" s="287"/>
      <c r="C1039" s="22"/>
      <c r="D1039" s="147"/>
      <c r="E1039" s="22"/>
      <c r="F1039" s="147">
        <f t="shared" si="352"/>
        <v>12400</v>
      </c>
      <c r="G1039" s="288">
        <f t="shared" si="353"/>
        <v>9.4026589838710137</v>
      </c>
      <c r="H1039" s="15">
        <f t="shared" si="354"/>
        <v>116592.97140000056</v>
      </c>
      <c r="I1039" s="22">
        <f t="shared" si="355"/>
        <v>-116592.97140000056</v>
      </c>
      <c r="J1039" s="289">
        <f t="shared" si="356"/>
        <v>-1</v>
      </c>
      <c r="K1039" s="22">
        <f t="shared" si="357"/>
        <v>0</v>
      </c>
      <c r="L1039" s="22">
        <f t="shared" si="358"/>
        <v>-5</v>
      </c>
      <c r="M1039" s="22">
        <f t="shared" si="359"/>
        <v>5</v>
      </c>
      <c r="N1039" s="22">
        <f t="shared" si="360"/>
        <v>0</v>
      </c>
      <c r="O1039" s="22"/>
      <c r="P1039" s="288">
        <f t="shared" si="361"/>
        <v>-9.4026589838710137</v>
      </c>
      <c r="Q1039" s="22">
        <f t="shared" si="362"/>
        <v>-5</v>
      </c>
      <c r="R1039" s="290"/>
      <c r="S1039" s="290">
        <f t="shared" si="363"/>
        <v>-11329.832000000073</v>
      </c>
      <c r="T1039" s="290" t="e">
        <f t="shared" si="364"/>
        <v>#DIV/0!</v>
      </c>
      <c r="U1039" s="290" t="e">
        <f t="shared" si="365"/>
        <v>#DIV/0!</v>
      </c>
      <c r="V1039" s="22">
        <f t="shared" si="366"/>
        <v>105263.13940000049</v>
      </c>
      <c r="W1039" s="288" t="e">
        <f t="shared" si="367"/>
        <v>#DIV/0!</v>
      </c>
      <c r="X1039" s="32" t="e">
        <f t="shared" si="368"/>
        <v>#DIV/0!</v>
      </c>
      <c r="Y1039" s="32" t="e">
        <f t="shared" si="369"/>
        <v>#DIV/0!</v>
      </c>
      <c r="Z1039" s="38" t="e">
        <f t="shared" si="370"/>
        <v>#DIV/0!</v>
      </c>
      <c r="AA1039" s="31">
        <f>SUM(L$2:L1039)-SUM(AB$2:AB1039)</f>
        <v>-116592.97140000056</v>
      </c>
      <c r="AB1039" s="44"/>
      <c r="AC1039" s="40" t="e">
        <f t="shared" si="371"/>
        <v>#DIV/0!</v>
      </c>
      <c r="AD1039" s="40" t="e">
        <f t="shared" si="372"/>
        <v>#DIV/0!</v>
      </c>
    </row>
    <row r="1040" spans="1:30" x14ac:dyDescent="0.25">
      <c r="A1040" s="403"/>
      <c r="B1040" s="287"/>
      <c r="C1040" s="22"/>
      <c r="D1040" s="147"/>
      <c r="E1040" s="22"/>
      <c r="F1040" s="147">
        <f t="shared" si="352"/>
        <v>12400</v>
      </c>
      <c r="G1040" s="288">
        <f t="shared" si="353"/>
        <v>9.403062209677465</v>
      </c>
      <c r="H1040" s="15">
        <f t="shared" si="354"/>
        <v>116597.97140000056</v>
      </c>
      <c r="I1040" s="22">
        <f t="shared" si="355"/>
        <v>-116597.97140000056</v>
      </c>
      <c r="J1040" s="289">
        <f t="shared" si="356"/>
        <v>-1</v>
      </c>
      <c r="K1040" s="22">
        <f t="shared" si="357"/>
        <v>0</v>
      </c>
      <c r="L1040" s="22">
        <f t="shared" si="358"/>
        <v>-5</v>
      </c>
      <c r="M1040" s="22">
        <f t="shared" si="359"/>
        <v>5</v>
      </c>
      <c r="N1040" s="22">
        <f t="shared" si="360"/>
        <v>0</v>
      </c>
      <c r="O1040" s="22"/>
      <c r="P1040" s="288">
        <f t="shared" si="361"/>
        <v>-9.403062209677465</v>
      </c>
      <c r="Q1040" s="22">
        <f t="shared" si="362"/>
        <v>-5</v>
      </c>
      <c r="R1040" s="290"/>
      <c r="S1040" s="290">
        <f t="shared" si="363"/>
        <v>-11334.832000000073</v>
      </c>
      <c r="T1040" s="290" t="e">
        <f t="shared" si="364"/>
        <v>#DIV/0!</v>
      </c>
      <c r="U1040" s="290" t="e">
        <f t="shared" si="365"/>
        <v>#DIV/0!</v>
      </c>
      <c r="V1040" s="22">
        <f t="shared" si="366"/>
        <v>105263.13940000049</v>
      </c>
      <c r="W1040" s="288" t="e">
        <f t="shared" si="367"/>
        <v>#DIV/0!</v>
      </c>
      <c r="X1040" s="32" t="e">
        <f t="shared" si="368"/>
        <v>#DIV/0!</v>
      </c>
      <c r="Y1040" s="32" t="e">
        <f t="shared" si="369"/>
        <v>#DIV/0!</v>
      </c>
      <c r="Z1040" s="38" t="e">
        <f t="shared" si="370"/>
        <v>#DIV/0!</v>
      </c>
      <c r="AA1040" s="31">
        <f>SUM(L$2:L1040)-SUM(AB$2:AB1040)</f>
        <v>-116597.97140000056</v>
      </c>
      <c r="AB1040" s="44"/>
      <c r="AC1040" s="40" t="e">
        <f t="shared" si="371"/>
        <v>#DIV/0!</v>
      </c>
      <c r="AD1040" s="40" t="e">
        <f t="shared" si="372"/>
        <v>#DIV/0!</v>
      </c>
    </row>
    <row r="1041" spans="1:30" x14ac:dyDescent="0.25">
      <c r="A1041" s="403"/>
      <c r="B1041" s="287"/>
      <c r="C1041" s="22"/>
      <c r="D1041" s="147"/>
      <c r="E1041" s="22"/>
      <c r="F1041" s="147">
        <f t="shared" si="352"/>
        <v>12400</v>
      </c>
      <c r="G1041" s="288">
        <f t="shared" si="353"/>
        <v>9.4034654354839162</v>
      </c>
      <c r="H1041" s="15">
        <f t="shared" si="354"/>
        <v>116602.97140000056</v>
      </c>
      <c r="I1041" s="22">
        <f t="shared" si="355"/>
        <v>-116602.97140000056</v>
      </c>
      <c r="J1041" s="289">
        <f t="shared" si="356"/>
        <v>-1</v>
      </c>
      <c r="K1041" s="22">
        <f t="shared" si="357"/>
        <v>0</v>
      </c>
      <c r="L1041" s="22">
        <f t="shared" si="358"/>
        <v>-5</v>
      </c>
      <c r="M1041" s="22">
        <f t="shared" si="359"/>
        <v>5</v>
      </c>
      <c r="N1041" s="22">
        <f t="shared" si="360"/>
        <v>0</v>
      </c>
      <c r="O1041" s="22"/>
      <c r="P1041" s="288">
        <f t="shared" si="361"/>
        <v>-9.4034654354839162</v>
      </c>
      <c r="Q1041" s="22">
        <f t="shared" si="362"/>
        <v>-5</v>
      </c>
      <c r="R1041" s="290"/>
      <c r="S1041" s="290">
        <f t="shared" si="363"/>
        <v>-11339.832000000073</v>
      </c>
      <c r="T1041" s="290" t="e">
        <f t="shared" si="364"/>
        <v>#DIV/0!</v>
      </c>
      <c r="U1041" s="290" t="e">
        <f t="shared" si="365"/>
        <v>#DIV/0!</v>
      </c>
      <c r="V1041" s="22">
        <f t="shared" si="366"/>
        <v>105263.13940000049</v>
      </c>
      <c r="W1041" s="288" t="e">
        <f t="shared" si="367"/>
        <v>#DIV/0!</v>
      </c>
      <c r="X1041" s="32" t="e">
        <f t="shared" si="368"/>
        <v>#DIV/0!</v>
      </c>
      <c r="Y1041" s="32" t="e">
        <f t="shared" si="369"/>
        <v>#DIV/0!</v>
      </c>
      <c r="Z1041" s="38" t="e">
        <f t="shared" si="370"/>
        <v>#DIV/0!</v>
      </c>
      <c r="AA1041" s="31">
        <f>SUM(L$2:L1041)-SUM(AB$2:AB1041)</f>
        <v>-116602.97140000056</v>
      </c>
      <c r="AB1041" s="44"/>
      <c r="AC1041" s="40" t="e">
        <f t="shared" si="371"/>
        <v>#DIV/0!</v>
      </c>
      <c r="AD1041" s="40" t="e">
        <f t="shared" si="372"/>
        <v>#DIV/0!</v>
      </c>
    </row>
    <row r="1042" spans="1:30" x14ac:dyDescent="0.25">
      <c r="A1042" s="403"/>
      <c r="B1042" s="287"/>
      <c r="C1042" s="22"/>
      <c r="D1042" s="147"/>
      <c r="E1042" s="22"/>
      <c r="F1042" s="147">
        <f t="shared" si="352"/>
        <v>12400</v>
      </c>
      <c r="G1042" s="288">
        <f t="shared" si="353"/>
        <v>9.4038686612903675</v>
      </c>
      <c r="H1042" s="15">
        <f t="shared" si="354"/>
        <v>116607.97140000056</v>
      </c>
      <c r="I1042" s="22">
        <f t="shared" si="355"/>
        <v>-116607.97140000056</v>
      </c>
      <c r="J1042" s="289">
        <f t="shared" si="356"/>
        <v>-1</v>
      </c>
      <c r="K1042" s="22">
        <f t="shared" si="357"/>
        <v>0</v>
      </c>
      <c r="L1042" s="22">
        <f t="shared" si="358"/>
        <v>-5</v>
      </c>
      <c r="M1042" s="22">
        <f t="shared" si="359"/>
        <v>5</v>
      </c>
      <c r="N1042" s="22">
        <f t="shared" si="360"/>
        <v>0</v>
      </c>
      <c r="O1042" s="22"/>
      <c r="P1042" s="288">
        <f t="shared" si="361"/>
        <v>-9.4038686612903675</v>
      </c>
      <c r="Q1042" s="22">
        <f t="shared" si="362"/>
        <v>-5</v>
      </c>
      <c r="R1042" s="290"/>
      <c r="S1042" s="290">
        <f t="shared" si="363"/>
        <v>-11344.832000000073</v>
      </c>
      <c r="T1042" s="290" t="e">
        <f t="shared" si="364"/>
        <v>#DIV/0!</v>
      </c>
      <c r="U1042" s="290" t="e">
        <f t="shared" si="365"/>
        <v>#DIV/0!</v>
      </c>
      <c r="V1042" s="22">
        <f t="shared" si="366"/>
        <v>105263.13940000049</v>
      </c>
      <c r="W1042" s="288" t="e">
        <f t="shared" si="367"/>
        <v>#DIV/0!</v>
      </c>
      <c r="X1042" s="32" t="e">
        <f t="shared" si="368"/>
        <v>#DIV/0!</v>
      </c>
      <c r="Y1042" s="32" t="e">
        <f t="shared" si="369"/>
        <v>#DIV/0!</v>
      </c>
      <c r="Z1042" s="38" t="e">
        <f t="shared" si="370"/>
        <v>#DIV/0!</v>
      </c>
      <c r="AA1042" s="31">
        <f>SUM(L$2:L1042)-SUM(AB$2:AB1042)</f>
        <v>-116607.97140000056</v>
      </c>
      <c r="AB1042" s="44"/>
      <c r="AC1042" s="40" t="e">
        <f t="shared" si="371"/>
        <v>#DIV/0!</v>
      </c>
      <c r="AD1042" s="40" t="e">
        <f t="shared" si="372"/>
        <v>#DIV/0!</v>
      </c>
    </row>
    <row r="1043" spans="1:30" x14ac:dyDescent="0.25">
      <c r="A1043" s="403"/>
      <c r="B1043" s="287"/>
      <c r="C1043" s="22"/>
      <c r="D1043" s="147"/>
      <c r="E1043" s="22"/>
      <c r="F1043" s="147">
        <f t="shared" si="352"/>
        <v>12400</v>
      </c>
      <c r="G1043" s="288">
        <f t="shared" si="353"/>
        <v>9.4042718870968187</v>
      </c>
      <c r="H1043" s="15">
        <f t="shared" si="354"/>
        <v>116612.97140000056</v>
      </c>
      <c r="I1043" s="22">
        <f t="shared" si="355"/>
        <v>-116612.97140000056</v>
      </c>
      <c r="J1043" s="289">
        <f t="shared" si="356"/>
        <v>-1</v>
      </c>
      <c r="K1043" s="22">
        <f t="shared" si="357"/>
        <v>0</v>
      </c>
      <c r="L1043" s="22">
        <f t="shared" si="358"/>
        <v>-5</v>
      </c>
      <c r="M1043" s="22">
        <f t="shared" si="359"/>
        <v>5</v>
      </c>
      <c r="N1043" s="22">
        <f t="shared" si="360"/>
        <v>0</v>
      </c>
      <c r="O1043" s="22"/>
      <c r="P1043" s="288">
        <f t="shared" si="361"/>
        <v>-9.4042718870968187</v>
      </c>
      <c r="Q1043" s="22">
        <f t="shared" si="362"/>
        <v>-5</v>
      </c>
      <c r="R1043" s="290"/>
      <c r="S1043" s="290">
        <f t="shared" si="363"/>
        <v>-11349.832000000073</v>
      </c>
      <c r="T1043" s="290" t="e">
        <f t="shared" si="364"/>
        <v>#DIV/0!</v>
      </c>
      <c r="U1043" s="290" t="e">
        <f t="shared" si="365"/>
        <v>#DIV/0!</v>
      </c>
      <c r="V1043" s="22">
        <f t="shared" si="366"/>
        <v>105263.13940000049</v>
      </c>
      <c r="W1043" s="288" t="e">
        <f t="shared" si="367"/>
        <v>#DIV/0!</v>
      </c>
      <c r="X1043" s="32" t="e">
        <f t="shared" si="368"/>
        <v>#DIV/0!</v>
      </c>
      <c r="Y1043" s="32" t="e">
        <f t="shared" si="369"/>
        <v>#DIV/0!</v>
      </c>
      <c r="Z1043" s="38" t="e">
        <f t="shared" si="370"/>
        <v>#DIV/0!</v>
      </c>
      <c r="AA1043" s="31">
        <f>SUM(L$2:L1043)-SUM(AB$2:AB1043)</f>
        <v>-116612.97140000056</v>
      </c>
      <c r="AB1043" s="44"/>
      <c r="AC1043" s="40" t="e">
        <f t="shared" si="371"/>
        <v>#DIV/0!</v>
      </c>
      <c r="AD1043" s="40" t="e">
        <f t="shared" si="372"/>
        <v>#DIV/0!</v>
      </c>
    </row>
    <row r="1044" spans="1:30" x14ac:dyDescent="0.25">
      <c r="A1044" s="403"/>
      <c r="B1044" s="287"/>
      <c r="C1044" s="22"/>
      <c r="D1044" s="147"/>
      <c r="E1044" s="22"/>
      <c r="F1044" s="147">
        <f t="shared" si="352"/>
        <v>12400</v>
      </c>
      <c r="G1044" s="288">
        <f t="shared" si="353"/>
        <v>9.4046751129032717</v>
      </c>
      <c r="H1044" s="15">
        <f t="shared" si="354"/>
        <v>116617.97140000056</v>
      </c>
      <c r="I1044" s="22">
        <f t="shared" si="355"/>
        <v>-116617.97140000056</v>
      </c>
      <c r="J1044" s="289">
        <f t="shared" si="356"/>
        <v>-1</v>
      </c>
      <c r="K1044" s="22">
        <f t="shared" si="357"/>
        <v>0</v>
      </c>
      <c r="L1044" s="22">
        <f t="shared" si="358"/>
        <v>-5</v>
      </c>
      <c r="M1044" s="22">
        <f t="shared" si="359"/>
        <v>5</v>
      </c>
      <c r="N1044" s="22">
        <f t="shared" si="360"/>
        <v>0</v>
      </c>
      <c r="O1044" s="22"/>
      <c r="P1044" s="288">
        <f t="shared" si="361"/>
        <v>-9.4046751129032717</v>
      </c>
      <c r="Q1044" s="22">
        <f t="shared" si="362"/>
        <v>-5</v>
      </c>
      <c r="R1044" s="290"/>
      <c r="S1044" s="290">
        <f t="shared" si="363"/>
        <v>-11354.832000000073</v>
      </c>
      <c r="T1044" s="290" t="e">
        <f t="shared" si="364"/>
        <v>#DIV/0!</v>
      </c>
      <c r="U1044" s="290" t="e">
        <f t="shared" si="365"/>
        <v>#DIV/0!</v>
      </c>
      <c r="V1044" s="22">
        <f t="shared" si="366"/>
        <v>105263.13940000049</v>
      </c>
      <c r="W1044" s="288" t="e">
        <f t="shared" si="367"/>
        <v>#DIV/0!</v>
      </c>
      <c r="X1044" s="32" t="e">
        <f t="shared" si="368"/>
        <v>#DIV/0!</v>
      </c>
      <c r="Y1044" s="32" t="e">
        <f t="shared" si="369"/>
        <v>#DIV/0!</v>
      </c>
      <c r="Z1044" s="38" t="e">
        <f t="shared" si="370"/>
        <v>#DIV/0!</v>
      </c>
      <c r="AA1044" s="31">
        <f>SUM(L$2:L1044)-SUM(AB$2:AB1044)</f>
        <v>-116617.97140000056</v>
      </c>
      <c r="AB1044" s="44"/>
      <c r="AC1044" s="40" t="e">
        <f t="shared" si="371"/>
        <v>#DIV/0!</v>
      </c>
      <c r="AD1044" s="40" t="e">
        <f t="shared" si="372"/>
        <v>#DIV/0!</v>
      </c>
    </row>
    <row r="1045" spans="1:30" x14ac:dyDescent="0.25">
      <c r="A1045" s="403"/>
      <c r="B1045" s="287"/>
      <c r="C1045" s="22"/>
      <c r="D1045" s="147"/>
      <c r="E1045" s="22"/>
      <c r="F1045" s="147">
        <f t="shared" si="352"/>
        <v>12400</v>
      </c>
      <c r="G1045" s="288">
        <f t="shared" si="353"/>
        <v>9.405078338709723</v>
      </c>
      <c r="H1045" s="15">
        <f t="shared" si="354"/>
        <v>116622.97140000056</v>
      </c>
      <c r="I1045" s="22">
        <f t="shared" si="355"/>
        <v>-116622.97140000056</v>
      </c>
      <c r="J1045" s="289">
        <f t="shared" si="356"/>
        <v>-1</v>
      </c>
      <c r="K1045" s="22">
        <f t="shared" si="357"/>
        <v>0</v>
      </c>
      <c r="L1045" s="22">
        <f t="shared" si="358"/>
        <v>-5</v>
      </c>
      <c r="M1045" s="22">
        <f t="shared" si="359"/>
        <v>5</v>
      </c>
      <c r="N1045" s="22">
        <f t="shared" si="360"/>
        <v>0</v>
      </c>
      <c r="O1045" s="22"/>
      <c r="P1045" s="288">
        <f t="shared" si="361"/>
        <v>-9.405078338709723</v>
      </c>
      <c r="Q1045" s="22">
        <f t="shared" si="362"/>
        <v>-5</v>
      </c>
      <c r="R1045" s="290"/>
      <c r="S1045" s="290">
        <f t="shared" si="363"/>
        <v>-11359.832000000073</v>
      </c>
      <c r="T1045" s="290" t="e">
        <f t="shared" si="364"/>
        <v>#DIV/0!</v>
      </c>
      <c r="U1045" s="290" t="e">
        <f t="shared" si="365"/>
        <v>#DIV/0!</v>
      </c>
      <c r="V1045" s="22">
        <f t="shared" si="366"/>
        <v>105263.13940000049</v>
      </c>
      <c r="W1045" s="288" t="e">
        <f t="shared" si="367"/>
        <v>#DIV/0!</v>
      </c>
      <c r="X1045" s="32" t="e">
        <f t="shared" si="368"/>
        <v>#DIV/0!</v>
      </c>
      <c r="Y1045" s="32" t="e">
        <f t="shared" si="369"/>
        <v>#DIV/0!</v>
      </c>
      <c r="Z1045" s="38" t="e">
        <f t="shared" si="370"/>
        <v>#DIV/0!</v>
      </c>
      <c r="AA1045" s="31">
        <f>SUM(L$2:L1045)-SUM(AB$2:AB1045)</f>
        <v>-116622.97140000056</v>
      </c>
      <c r="AB1045" s="44"/>
      <c r="AC1045" s="40" t="e">
        <f t="shared" si="371"/>
        <v>#DIV/0!</v>
      </c>
      <c r="AD1045" s="40" t="e">
        <f t="shared" si="372"/>
        <v>#DIV/0!</v>
      </c>
    </row>
    <row r="1046" spans="1:30" x14ac:dyDescent="0.25">
      <c r="A1046" s="403"/>
      <c r="B1046" s="287"/>
      <c r="C1046" s="22"/>
      <c r="D1046" s="147"/>
      <c r="E1046" s="22"/>
      <c r="F1046" s="147">
        <f t="shared" si="352"/>
        <v>12400</v>
      </c>
      <c r="G1046" s="288">
        <f t="shared" si="353"/>
        <v>9.4054815645161742</v>
      </c>
      <c r="H1046" s="15">
        <f t="shared" si="354"/>
        <v>116627.97140000056</v>
      </c>
      <c r="I1046" s="22">
        <f t="shared" si="355"/>
        <v>-116627.97140000056</v>
      </c>
      <c r="J1046" s="289">
        <f t="shared" si="356"/>
        <v>-1</v>
      </c>
      <c r="K1046" s="22">
        <f t="shared" si="357"/>
        <v>0</v>
      </c>
      <c r="L1046" s="22">
        <f t="shared" si="358"/>
        <v>-5</v>
      </c>
      <c r="M1046" s="22">
        <f t="shared" si="359"/>
        <v>5</v>
      </c>
      <c r="N1046" s="22">
        <f t="shared" si="360"/>
        <v>0</v>
      </c>
      <c r="O1046" s="22"/>
      <c r="P1046" s="288">
        <f t="shared" si="361"/>
        <v>-9.4054815645161742</v>
      </c>
      <c r="Q1046" s="22">
        <f t="shared" si="362"/>
        <v>-5</v>
      </c>
      <c r="R1046" s="290"/>
      <c r="S1046" s="290">
        <f t="shared" si="363"/>
        <v>-11364.832000000073</v>
      </c>
      <c r="T1046" s="290" t="e">
        <f t="shared" si="364"/>
        <v>#DIV/0!</v>
      </c>
      <c r="U1046" s="290" t="e">
        <f t="shared" si="365"/>
        <v>#DIV/0!</v>
      </c>
      <c r="V1046" s="22">
        <f t="shared" si="366"/>
        <v>105263.13940000049</v>
      </c>
      <c r="W1046" s="288" t="e">
        <f t="shared" si="367"/>
        <v>#DIV/0!</v>
      </c>
      <c r="X1046" s="32" t="e">
        <f t="shared" si="368"/>
        <v>#DIV/0!</v>
      </c>
      <c r="Y1046" s="32" t="e">
        <f t="shared" si="369"/>
        <v>#DIV/0!</v>
      </c>
      <c r="Z1046" s="38" t="e">
        <f t="shared" si="370"/>
        <v>#DIV/0!</v>
      </c>
      <c r="AA1046" s="31">
        <f>SUM(L$2:L1046)-SUM(AB$2:AB1046)</f>
        <v>-116627.97140000056</v>
      </c>
      <c r="AB1046" s="44"/>
      <c r="AC1046" s="40" t="e">
        <f t="shared" si="371"/>
        <v>#DIV/0!</v>
      </c>
      <c r="AD1046" s="40" t="e">
        <f t="shared" si="372"/>
        <v>#DIV/0!</v>
      </c>
    </row>
    <row r="1047" spans="1:30" x14ac:dyDescent="0.25">
      <c r="A1047" s="403"/>
      <c r="B1047" s="287"/>
      <c r="C1047" s="22"/>
      <c r="D1047" s="147"/>
      <c r="E1047" s="22"/>
      <c r="F1047" s="147">
        <f t="shared" si="352"/>
        <v>12400</v>
      </c>
      <c r="G1047" s="288">
        <f t="shared" si="353"/>
        <v>9.4058847903226255</v>
      </c>
      <c r="H1047" s="15">
        <f t="shared" si="354"/>
        <v>116632.97140000056</v>
      </c>
      <c r="I1047" s="22">
        <f t="shared" si="355"/>
        <v>-116632.97140000056</v>
      </c>
      <c r="J1047" s="289">
        <f t="shared" si="356"/>
        <v>-1</v>
      </c>
      <c r="K1047" s="22">
        <f t="shared" si="357"/>
        <v>0</v>
      </c>
      <c r="L1047" s="22">
        <f t="shared" si="358"/>
        <v>-5</v>
      </c>
      <c r="M1047" s="22">
        <f t="shared" si="359"/>
        <v>5</v>
      </c>
      <c r="N1047" s="22">
        <f t="shared" si="360"/>
        <v>0</v>
      </c>
      <c r="O1047" s="22"/>
      <c r="P1047" s="288">
        <f t="shared" si="361"/>
        <v>-9.4058847903226255</v>
      </c>
      <c r="Q1047" s="22">
        <f t="shared" si="362"/>
        <v>-5</v>
      </c>
      <c r="R1047" s="290"/>
      <c r="S1047" s="290">
        <f t="shared" si="363"/>
        <v>-11369.832000000073</v>
      </c>
      <c r="T1047" s="290" t="e">
        <f t="shared" si="364"/>
        <v>#DIV/0!</v>
      </c>
      <c r="U1047" s="290" t="e">
        <f t="shared" si="365"/>
        <v>#DIV/0!</v>
      </c>
      <c r="V1047" s="22">
        <f t="shared" si="366"/>
        <v>105263.13940000049</v>
      </c>
      <c r="W1047" s="288" t="e">
        <f t="shared" si="367"/>
        <v>#DIV/0!</v>
      </c>
      <c r="X1047" s="32" t="e">
        <f t="shared" si="368"/>
        <v>#DIV/0!</v>
      </c>
      <c r="Y1047" s="32" t="e">
        <f t="shared" si="369"/>
        <v>#DIV/0!</v>
      </c>
      <c r="Z1047" s="38" t="e">
        <f t="shared" si="370"/>
        <v>#DIV/0!</v>
      </c>
      <c r="AA1047" s="31">
        <f>SUM(L$2:L1047)-SUM(AB$2:AB1047)</f>
        <v>-116632.97140000056</v>
      </c>
      <c r="AB1047" s="44"/>
      <c r="AC1047" s="40" t="e">
        <f t="shared" si="371"/>
        <v>#DIV/0!</v>
      </c>
      <c r="AD1047" s="40" t="e">
        <f t="shared" si="372"/>
        <v>#DIV/0!</v>
      </c>
    </row>
    <row r="1048" spans="1:30" x14ac:dyDescent="0.25">
      <c r="A1048" s="403"/>
      <c r="B1048" s="287"/>
      <c r="C1048" s="22"/>
      <c r="D1048" s="147"/>
      <c r="E1048" s="22"/>
      <c r="F1048" s="147">
        <f t="shared" si="352"/>
        <v>12400</v>
      </c>
      <c r="G1048" s="288">
        <f t="shared" si="353"/>
        <v>9.4062880161290785</v>
      </c>
      <c r="H1048" s="15">
        <f t="shared" si="354"/>
        <v>116637.97140000056</v>
      </c>
      <c r="I1048" s="22">
        <f t="shared" si="355"/>
        <v>-116637.97140000056</v>
      </c>
      <c r="J1048" s="289">
        <f t="shared" si="356"/>
        <v>-1</v>
      </c>
      <c r="K1048" s="22">
        <f t="shared" si="357"/>
        <v>0</v>
      </c>
      <c r="L1048" s="22">
        <f t="shared" si="358"/>
        <v>-5</v>
      </c>
      <c r="M1048" s="22">
        <f t="shared" si="359"/>
        <v>5</v>
      </c>
      <c r="N1048" s="22">
        <f t="shared" si="360"/>
        <v>0</v>
      </c>
      <c r="O1048" s="22"/>
      <c r="P1048" s="288">
        <f t="shared" si="361"/>
        <v>-9.4062880161290785</v>
      </c>
      <c r="Q1048" s="22">
        <f t="shared" si="362"/>
        <v>-5</v>
      </c>
      <c r="R1048" s="290"/>
      <c r="S1048" s="290">
        <f t="shared" si="363"/>
        <v>-11374.832000000073</v>
      </c>
      <c r="T1048" s="290" t="e">
        <f t="shared" si="364"/>
        <v>#DIV/0!</v>
      </c>
      <c r="U1048" s="290" t="e">
        <f t="shared" si="365"/>
        <v>#DIV/0!</v>
      </c>
      <c r="V1048" s="22">
        <f t="shared" si="366"/>
        <v>105263.13940000049</v>
      </c>
      <c r="W1048" s="288" t="e">
        <f t="shared" si="367"/>
        <v>#DIV/0!</v>
      </c>
      <c r="X1048" s="32" t="e">
        <f t="shared" si="368"/>
        <v>#DIV/0!</v>
      </c>
      <c r="Y1048" s="32" t="e">
        <f t="shared" si="369"/>
        <v>#DIV/0!</v>
      </c>
      <c r="Z1048" s="38" t="e">
        <f t="shared" si="370"/>
        <v>#DIV/0!</v>
      </c>
      <c r="AA1048" s="31">
        <f>SUM(L$2:L1048)-SUM(AB$2:AB1048)</f>
        <v>-116637.97140000056</v>
      </c>
      <c r="AB1048" s="44"/>
      <c r="AC1048" s="40" t="e">
        <f t="shared" si="371"/>
        <v>#DIV/0!</v>
      </c>
      <c r="AD1048" s="40" t="e">
        <f t="shared" si="372"/>
        <v>#DIV/0!</v>
      </c>
    </row>
    <row r="1049" spans="1:30" x14ac:dyDescent="0.25">
      <c r="A1049" s="403"/>
      <c r="B1049" s="287"/>
      <c r="C1049" s="22"/>
      <c r="D1049" s="147"/>
      <c r="E1049" s="22"/>
      <c r="F1049" s="147">
        <f t="shared" si="352"/>
        <v>12400</v>
      </c>
      <c r="G1049" s="288">
        <f t="shared" si="353"/>
        <v>9.4066912419355297</v>
      </c>
      <c r="H1049" s="15">
        <f t="shared" si="354"/>
        <v>116642.97140000056</v>
      </c>
      <c r="I1049" s="22">
        <f t="shared" si="355"/>
        <v>-116642.97140000056</v>
      </c>
      <c r="J1049" s="289">
        <f t="shared" si="356"/>
        <v>-1</v>
      </c>
      <c r="K1049" s="22">
        <f t="shared" si="357"/>
        <v>0</v>
      </c>
      <c r="L1049" s="22">
        <f t="shared" si="358"/>
        <v>-5</v>
      </c>
      <c r="M1049" s="22">
        <f t="shared" si="359"/>
        <v>5</v>
      </c>
      <c r="N1049" s="22">
        <f t="shared" si="360"/>
        <v>0</v>
      </c>
      <c r="O1049" s="22"/>
      <c r="P1049" s="288">
        <f t="shared" si="361"/>
        <v>-9.4066912419355297</v>
      </c>
      <c r="Q1049" s="22">
        <f t="shared" si="362"/>
        <v>-5</v>
      </c>
      <c r="R1049" s="290"/>
      <c r="S1049" s="290">
        <f t="shared" si="363"/>
        <v>-11379.832000000073</v>
      </c>
      <c r="T1049" s="290" t="e">
        <f t="shared" si="364"/>
        <v>#DIV/0!</v>
      </c>
      <c r="U1049" s="290" t="e">
        <f t="shared" si="365"/>
        <v>#DIV/0!</v>
      </c>
      <c r="V1049" s="22">
        <f t="shared" si="366"/>
        <v>105263.13940000049</v>
      </c>
      <c r="W1049" s="288" t="e">
        <f t="shared" si="367"/>
        <v>#DIV/0!</v>
      </c>
      <c r="X1049" s="32" t="e">
        <f t="shared" si="368"/>
        <v>#DIV/0!</v>
      </c>
      <c r="Y1049" s="32" t="e">
        <f t="shared" si="369"/>
        <v>#DIV/0!</v>
      </c>
      <c r="Z1049" s="38" t="e">
        <f t="shared" si="370"/>
        <v>#DIV/0!</v>
      </c>
      <c r="AA1049" s="31">
        <f>SUM(L$2:L1049)-SUM(AB$2:AB1049)</f>
        <v>-116642.97140000056</v>
      </c>
      <c r="AB1049" s="44"/>
      <c r="AC1049" s="40" t="e">
        <f t="shared" si="371"/>
        <v>#DIV/0!</v>
      </c>
      <c r="AD1049" s="40" t="e">
        <f t="shared" si="372"/>
        <v>#DIV/0!</v>
      </c>
    </row>
    <row r="1050" spans="1:30" x14ac:dyDescent="0.25">
      <c r="A1050" s="403"/>
      <c r="B1050" s="287"/>
      <c r="C1050" s="22"/>
      <c r="D1050" s="147"/>
      <c r="E1050" s="22"/>
      <c r="F1050" s="147">
        <f t="shared" si="352"/>
        <v>12400</v>
      </c>
      <c r="G1050" s="288">
        <f t="shared" si="353"/>
        <v>9.407094467741981</v>
      </c>
      <c r="H1050" s="15">
        <f t="shared" si="354"/>
        <v>116647.97140000056</v>
      </c>
      <c r="I1050" s="22">
        <f t="shared" si="355"/>
        <v>-116647.97140000056</v>
      </c>
      <c r="J1050" s="289">
        <f t="shared" si="356"/>
        <v>-1</v>
      </c>
      <c r="K1050" s="22">
        <f t="shared" si="357"/>
        <v>0</v>
      </c>
      <c r="L1050" s="22">
        <f t="shared" si="358"/>
        <v>-5</v>
      </c>
      <c r="M1050" s="22">
        <f t="shared" si="359"/>
        <v>5</v>
      </c>
      <c r="N1050" s="22">
        <f t="shared" si="360"/>
        <v>0</v>
      </c>
      <c r="O1050" s="22"/>
      <c r="P1050" s="288">
        <f t="shared" si="361"/>
        <v>-9.407094467741981</v>
      </c>
      <c r="Q1050" s="22">
        <f t="shared" si="362"/>
        <v>-5</v>
      </c>
      <c r="R1050" s="290"/>
      <c r="S1050" s="290">
        <f t="shared" si="363"/>
        <v>-11384.832000000073</v>
      </c>
      <c r="T1050" s="290" t="e">
        <f t="shared" si="364"/>
        <v>#DIV/0!</v>
      </c>
      <c r="U1050" s="290" t="e">
        <f t="shared" si="365"/>
        <v>#DIV/0!</v>
      </c>
      <c r="V1050" s="22">
        <f t="shared" si="366"/>
        <v>105263.13940000049</v>
      </c>
      <c r="W1050" s="288" t="e">
        <f t="shared" si="367"/>
        <v>#DIV/0!</v>
      </c>
      <c r="X1050" s="32" t="e">
        <f t="shared" si="368"/>
        <v>#DIV/0!</v>
      </c>
      <c r="Y1050" s="32" t="e">
        <f t="shared" si="369"/>
        <v>#DIV/0!</v>
      </c>
      <c r="Z1050" s="38" t="e">
        <f t="shared" si="370"/>
        <v>#DIV/0!</v>
      </c>
      <c r="AA1050" s="31">
        <f>SUM(L$2:L1050)-SUM(AB$2:AB1050)</f>
        <v>-116647.97140000056</v>
      </c>
      <c r="AB1050" s="44"/>
      <c r="AC1050" s="40" t="e">
        <f t="shared" si="371"/>
        <v>#DIV/0!</v>
      </c>
      <c r="AD1050" s="40" t="e">
        <f t="shared" si="372"/>
        <v>#DIV/0!</v>
      </c>
    </row>
    <row r="1051" spans="1:30" x14ac:dyDescent="0.25">
      <c r="A1051" s="403"/>
      <c r="B1051" s="287"/>
      <c r="C1051" s="22"/>
      <c r="D1051" s="147"/>
      <c r="E1051" s="22"/>
      <c r="F1051" s="147">
        <f t="shared" si="352"/>
        <v>12400</v>
      </c>
      <c r="G1051" s="288">
        <f t="shared" si="353"/>
        <v>9.4074976935484322</v>
      </c>
      <c r="H1051" s="15">
        <f t="shared" si="354"/>
        <v>116652.97140000056</v>
      </c>
      <c r="I1051" s="22">
        <f t="shared" si="355"/>
        <v>-116652.97140000056</v>
      </c>
      <c r="J1051" s="289">
        <f t="shared" si="356"/>
        <v>-1</v>
      </c>
      <c r="K1051" s="22">
        <f t="shared" si="357"/>
        <v>0</v>
      </c>
      <c r="L1051" s="22">
        <f t="shared" si="358"/>
        <v>-5</v>
      </c>
      <c r="M1051" s="22">
        <f t="shared" si="359"/>
        <v>5</v>
      </c>
      <c r="N1051" s="22">
        <f t="shared" si="360"/>
        <v>0</v>
      </c>
      <c r="O1051" s="22"/>
      <c r="P1051" s="288">
        <f t="shared" si="361"/>
        <v>-9.4074976935484322</v>
      </c>
      <c r="Q1051" s="22">
        <f t="shared" si="362"/>
        <v>-5</v>
      </c>
      <c r="R1051" s="290"/>
      <c r="S1051" s="290">
        <f t="shared" si="363"/>
        <v>-11389.832000000073</v>
      </c>
      <c r="T1051" s="290" t="e">
        <f t="shared" si="364"/>
        <v>#DIV/0!</v>
      </c>
      <c r="U1051" s="290" t="e">
        <f t="shared" si="365"/>
        <v>#DIV/0!</v>
      </c>
      <c r="V1051" s="22">
        <f t="shared" si="366"/>
        <v>105263.13940000049</v>
      </c>
      <c r="W1051" s="288" t="e">
        <f t="shared" si="367"/>
        <v>#DIV/0!</v>
      </c>
      <c r="X1051" s="32" t="e">
        <f t="shared" si="368"/>
        <v>#DIV/0!</v>
      </c>
      <c r="Y1051" s="32" t="e">
        <f t="shared" si="369"/>
        <v>#DIV/0!</v>
      </c>
      <c r="Z1051" s="38" t="e">
        <f t="shared" si="370"/>
        <v>#DIV/0!</v>
      </c>
      <c r="AA1051" s="31">
        <f>SUM(L$2:L1051)-SUM(AB$2:AB1051)</f>
        <v>-116652.97140000056</v>
      </c>
      <c r="AB1051" s="44"/>
      <c r="AC1051" s="40" t="e">
        <f t="shared" si="371"/>
        <v>#DIV/0!</v>
      </c>
      <c r="AD1051" s="40" t="e">
        <f t="shared" si="372"/>
        <v>#DIV/0!</v>
      </c>
    </row>
    <row r="1052" spans="1:30" x14ac:dyDescent="0.25">
      <c r="A1052" s="403"/>
      <c r="B1052" s="287"/>
      <c r="C1052" s="22"/>
      <c r="D1052" s="147"/>
      <c r="E1052" s="22"/>
      <c r="F1052" s="147">
        <f t="shared" si="352"/>
        <v>12400</v>
      </c>
      <c r="G1052" s="288">
        <f t="shared" si="353"/>
        <v>9.4079009193548835</v>
      </c>
      <c r="H1052" s="15">
        <f t="shared" si="354"/>
        <v>116657.97140000056</v>
      </c>
      <c r="I1052" s="22">
        <f t="shared" si="355"/>
        <v>-116657.97140000056</v>
      </c>
      <c r="J1052" s="289">
        <f t="shared" si="356"/>
        <v>-1</v>
      </c>
      <c r="K1052" s="22">
        <f t="shared" si="357"/>
        <v>0</v>
      </c>
      <c r="L1052" s="22">
        <f t="shared" si="358"/>
        <v>-5</v>
      </c>
      <c r="M1052" s="22">
        <f t="shared" si="359"/>
        <v>5</v>
      </c>
      <c r="N1052" s="22">
        <f t="shared" si="360"/>
        <v>0</v>
      </c>
      <c r="O1052" s="22"/>
      <c r="P1052" s="288">
        <f t="shared" si="361"/>
        <v>-9.4079009193548835</v>
      </c>
      <c r="Q1052" s="22">
        <f t="shared" si="362"/>
        <v>-5</v>
      </c>
      <c r="R1052" s="290"/>
      <c r="S1052" s="290">
        <f t="shared" si="363"/>
        <v>-11394.832000000073</v>
      </c>
      <c r="T1052" s="290" t="e">
        <f t="shared" si="364"/>
        <v>#DIV/0!</v>
      </c>
      <c r="U1052" s="290" t="e">
        <f t="shared" si="365"/>
        <v>#DIV/0!</v>
      </c>
      <c r="V1052" s="22">
        <f t="shared" si="366"/>
        <v>105263.13940000049</v>
      </c>
      <c r="W1052" s="288" t="e">
        <f t="shared" si="367"/>
        <v>#DIV/0!</v>
      </c>
      <c r="X1052" s="32" t="e">
        <f t="shared" si="368"/>
        <v>#DIV/0!</v>
      </c>
      <c r="Y1052" s="32" t="e">
        <f t="shared" si="369"/>
        <v>#DIV/0!</v>
      </c>
      <c r="Z1052" s="38" t="e">
        <f t="shared" si="370"/>
        <v>#DIV/0!</v>
      </c>
      <c r="AA1052" s="31">
        <f>SUM(L$2:L1052)-SUM(AB$2:AB1052)</f>
        <v>-116657.97140000056</v>
      </c>
      <c r="AB1052" s="44"/>
      <c r="AC1052" s="40" t="e">
        <f t="shared" si="371"/>
        <v>#DIV/0!</v>
      </c>
      <c r="AD1052" s="40" t="e">
        <f t="shared" si="372"/>
        <v>#DIV/0!</v>
      </c>
    </row>
    <row r="1053" spans="1:30" x14ac:dyDescent="0.25">
      <c r="A1053" s="403"/>
      <c r="B1053" s="287"/>
      <c r="C1053" s="22"/>
      <c r="D1053" s="147"/>
      <c r="E1053" s="22"/>
      <c r="F1053" s="147">
        <f t="shared" si="352"/>
        <v>12400</v>
      </c>
      <c r="G1053" s="288">
        <f t="shared" si="353"/>
        <v>9.4083041451613365</v>
      </c>
      <c r="H1053" s="15">
        <f t="shared" si="354"/>
        <v>116662.97140000056</v>
      </c>
      <c r="I1053" s="22">
        <f t="shared" si="355"/>
        <v>-116662.97140000056</v>
      </c>
      <c r="J1053" s="289">
        <f t="shared" si="356"/>
        <v>-1</v>
      </c>
      <c r="K1053" s="22">
        <f t="shared" si="357"/>
        <v>0</v>
      </c>
      <c r="L1053" s="22">
        <f t="shared" si="358"/>
        <v>-5</v>
      </c>
      <c r="M1053" s="22">
        <f t="shared" si="359"/>
        <v>5</v>
      </c>
      <c r="N1053" s="22">
        <f t="shared" si="360"/>
        <v>0</v>
      </c>
      <c r="O1053" s="22"/>
      <c r="P1053" s="288">
        <f t="shared" si="361"/>
        <v>-9.4083041451613365</v>
      </c>
      <c r="Q1053" s="22">
        <f t="shared" si="362"/>
        <v>-5</v>
      </c>
      <c r="R1053" s="290"/>
      <c r="S1053" s="290">
        <f t="shared" si="363"/>
        <v>-11399.832000000073</v>
      </c>
      <c r="T1053" s="290" t="e">
        <f t="shared" si="364"/>
        <v>#DIV/0!</v>
      </c>
      <c r="U1053" s="290" t="e">
        <f t="shared" si="365"/>
        <v>#DIV/0!</v>
      </c>
      <c r="V1053" s="22">
        <f t="shared" si="366"/>
        <v>105263.13940000049</v>
      </c>
      <c r="W1053" s="288" t="e">
        <f t="shared" si="367"/>
        <v>#DIV/0!</v>
      </c>
      <c r="X1053" s="32" t="e">
        <f t="shared" si="368"/>
        <v>#DIV/0!</v>
      </c>
      <c r="Y1053" s="32" t="e">
        <f t="shared" si="369"/>
        <v>#DIV/0!</v>
      </c>
      <c r="Z1053" s="38" t="e">
        <f t="shared" si="370"/>
        <v>#DIV/0!</v>
      </c>
      <c r="AA1053" s="31">
        <f>SUM(L$2:L1053)-SUM(AB$2:AB1053)</f>
        <v>-116662.97140000056</v>
      </c>
      <c r="AB1053" s="44"/>
      <c r="AC1053" s="40" t="e">
        <f t="shared" si="371"/>
        <v>#DIV/0!</v>
      </c>
      <c r="AD1053" s="40" t="e">
        <f t="shared" si="372"/>
        <v>#DIV/0!</v>
      </c>
    </row>
    <row r="1054" spans="1:30" x14ac:dyDescent="0.25">
      <c r="A1054" s="403"/>
      <c r="B1054" s="287"/>
      <c r="C1054" s="22"/>
      <c r="D1054" s="147"/>
      <c r="E1054" s="22"/>
      <c r="F1054" s="147">
        <f t="shared" si="352"/>
        <v>12400</v>
      </c>
      <c r="G1054" s="288">
        <f t="shared" si="353"/>
        <v>9.4087073709677878</v>
      </c>
      <c r="H1054" s="15">
        <f t="shared" si="354"/>
        <v>116667.97140000056</v>
      </c>
      <c r="I1054" s="22">
        <f t="shared" si="355"/>
        <v>-116667.97140000056</v>
      </c>
      <c r="J1054" s="289">
        <f t="shared" si="356"/>
        <v>-1</v>
      </c>
      <c r="K1054" s="22">
        <f t="shared" si="357"/>
        <v>0</v>
      </c>
      <c r="L1054" s="22">
        <f t="shared" si="358"/>
        <v>-5</v>
      </c>
      <c r="M1054" s="22">
        <f t="shared" si="359"/>
        <v>5</v>
      </c>
      <c r="N1054" s="22">
        <f t="shared" si="360"/>
        <v>0</v>
      </c>
      <c r="O1054" s="22"/>
      <c r="P1054" s="288">
        <f t="shared" si="361"/>
        <v>-9.4087073709677878</v>
      </c>
      <c r="Q1054" s="22">
        <f t="shared" si="362"/>
        <v>-5</v>
      </c>
      <c r="R1054" s="290"/>
      <c r="S1054" s="290">
        <f t="shared" si="363"/>
        <v>-11404.832000000073</v>
      </c>
      <c r="T1054" s="290" t="e">
        <f t="shared" si="364"/>
        <v>#DIV/0!</v>
      </c>
      <c r="U1054" s="290" t="e">
        <f t="shared" si="365"/>
        <v>#DIV/0!</v>
      </c>
      <c r="V1054" s="22">
        <f t="shared" si="366"/>
        <v>105263.13940000049</v>
      </c>
      <c r="W1054" s="288" t="e">
        <f t="shared" si="367"/>
        <v>#DIV/0!</v>
      </c>
      <c r="X1054" s="32" t="e">
        <f t="shared" si="368"/>
        <v>#DIV/0!</v>
      </c>
      <c r="Y1054" s="32" t="e">
        <f t="shared" si="369"/>
        <v>#DIV/0!</v>
      </c>
      <c r="Z1054" s="38" t="e">
        <f t="shared" si="370"/>
        <v>#DIV/0!</v>
      </c>
      <c r="AA1054" s="31">
        <f>SUM(L$2:L1054)-SUM(AB$2:AB1054)</f>
        <v>-116667.97140000056</v>
      </c>
      <c r="AB1054" s="44"/>
      <c r="AC1054" s="40" t="e">
        <f t="shared" si="371"/>
        <v>#DIV/0!</v>
      </c>
      <c r="AD1054" s="40" t="e">
        <f t="shared" si="372"/>
        <v>#DIV/0!</v>
      </c>
    </row>
    <row r="1055" spans="1:30" x14ac:dyDescent="0.25">
      <c r="A1055" s="403"/>
      <c r="B1055" s="287"/>
      <c r="C1055" s="22"/>
      <c r="D1055" s="147"/>
      <c r="E1055" s="22"/>
      <c r="F1055" s="147">
        <f t="shared" si="352"/>
        <v>12400</v>
      </c>
      <c r="G1055" s="288">
        <f t="shared" si="353"/>
        <v>9.409110596774239</v>
      </c>
      <c r="H1055" s="15">
        <f t="shared" si="354"/>
        <v>116672.97140000056</v>
      </c>
      <c r="I1055" s="22">
        <f t="shared" si="355"/>
        <v>-116672.97140000056</v>
      </c>
      <c r="J1055" s="289">
        <f t="shared" si="356"/>
        <v>-1</v>
      </c>
      <c r="K1055" s="22">
        <f t="shared" si="357"/>
        <v>0</v>
      </c>
      <c r="L1055" s="22">
        <f t="shared" si="358"/>
        <v>-5</v>
      </c>
      <c r="M1055" s="22">
        <f t="shared" si="359"/>
        <v>5</v>
      </c>
      <c r="N1055" s="22">
        <f t="shared" si="360"/>
        <v>0</v>
      </c>
      <c r="O1055" s="22"/>
      <c r="P1055" s="288">
        <f t="shared" si="361"/>
        <v>-9.409110596774239</v>
      </c>
      <c r="Q1055" s="22">
        <f t="shared" si="362"/>
        <v>-5</v>
      </c>
      <c r="R1055" s="290"/>
      <c r="S1055" s="290">
        <f t="shared" si="363"/>
        <v>-11409.832000000073</v>
      </c>
      <c r="T1055" s="290" t="e">
        <f t="shared" si="364"/>
        <v>#DIV/0!</v>
      </c>
      <c r="U1055" s="290" t="e">
        <f t="shared" si="365"/>
        <v>#DIV/0!</v>
      </c>
      <c r="V1055" s="22">
        <f t="shared" si="366"/>
        <v>105263.13940000049</v>
      </c>
      <c r="W1055" s="288" t="e">
        <f t="shared" si="367"/>
        <v>#DIV/0!</v>
      </c>
      <c r="X1055" s="32" t="e">
        <f t="shared" si="368"/>
        <v>#DIV/0!</v>
      </c>
      <c r="Y1055" s="32" t="e">
        <f t="shared" si="369"/>
        <v>#DIV/0!</v>
      </c>
      <c r="Z1055" s="38" t="e">
        <f t="shared" si="370"/>
        <v>#DIV/0!</v>
      </c>
      <c r="AA1055" s="31">
        <f>SUM(L$2:L1055)-SUM(AB$2:AB1055)</f>
        <v>-116672.97140000056</v>
      </c>
      <c r="AB1055" s="44"/>
      <c r="AC1055" s="40" t="e">
        <f t="shared" si="371"/>
        <v>#DIV/0!</v>
      </c>
      <c r="AD1055" s="40" t="e">
        <f t="shared" si="372"/>
        <v>#DIV/0!</v>
      </c>
    </row>
    <row r="1056" spans="1:30" x14ac:dyDescent="0.25">
      <c r="A1056" s="403"/>
      <c r="B1056" s="287"/>
      <c r="C1056" s="22"/>
      <c r="D1056" s="147"/>
      <c r="E1056" s="22"/>
      <c r="F1056" s="147">
        <f t="shared" si="352"/>
        <v>12400</v>
      </c>
      <c r="G1056" s="288">
        <f t="shared" si="353"/>
        <v>9.4095138225806902</v>
      </c>
      <c r="H1056" s="15">
        <f t="shared" si="354"/>
        <v>116677.97140000056</v>
      </c>
      <c r="I1056" s="22">
        <f t="shared" si="355"/>
        <v>-116677.97140000056</v>
      </c>
      <c r="J1056" s="289">
        <f t="shared" si="356"/>
        <v>-1</v>
      </c>
      <c r="K1056" s="22">
        <f t="shared" si="357"/>
        <v>0</v>
      </c>
      <c r="L1056" s="22">
        <f t="shared" si="358"/>
        <v>-5</v>
      </c>
      <c r="M1056" s="22">
        <f t="shared" si="359"/>
        <v>5</v>
      </c>
      <c r="N1056" s="22">
        <f t="shared" si="360"/>
        <v>0</v>
      </c>
      <c r="O1056" s="22"/>
      <c r="P1056" s="288">
        <f t="shared" si="361"/>
        <v>-9.4095138225806902</v>
      </c>
      <c r="Q1056" s="22">
        <f t="shared" si="362"/>
        <v>-5</v>
      </c>
      <c r="R1056" s="290"/>
      <c r="S1056" s="290">
        <f t="shared" si="363"/>
        <v>-11414.832000000073</v>
      </c>
      <c r="T1056" s="290" t="e">
        <f t="shared" si="364"/>
        <v>#DIV/0!</v>
      </c>
      <c r="U1056" s="290" t="e">
        <f t="shared" si="365"/>
        <v>#DIV/0!</v>
      </c>
      <c r="V1056" s="22">
        <f t="shared" si="366"/>
        <v>105263.13940000049</v>
      </c>
      <c r="W1056" s="288" t="e">
        <f t="shared" si="367"/>
        <v>#DIV/0!</v>
      </c>
      <c r="X1056" s="32" t="e">
        <f t="shared" si="368"/>
        <v>#DIV/0!</v>
      </c>
      <c r="Y1056" s="32" t="e">
        <f t="shared" si="369"/>
        <v>#DIV/0!</v>
      </c>
      <c r="Z1056" s="38" t="e">
        <f t="shared" si="370"/>
        <v>#DIV/0!</v>
      </c>
      <c r="AA1056" s="31">
        <f>SUM(L$2:L1056)-SUM(AB$2:AB1056)</f>
        <v>-116677.97140000056</v>
      </c>
      <c r="AB1056" s="44"/>
      <c r="AC1056" s="40" t="e">
        <f t="shared" si="371"/>
        <v>#DIV/0!</v>
      </c>
      <c r="AD1056" s="40" t="e">
        <f t="shared" si="372"/>
        <v>#DIV/0!</v>
      </c>
    </row>
    <row r="1057" spans="1:30" x14ac:dyDescent="0.25">
      <c r="A1057" s="403"/>
      <c r="B1057" s="287"/>
      <c r="C1057" s="22"/>
      <c r="D1057" s="147"/>
      <c r="E1057" s="22"/>
      <c r="F1057" s="147">
        <f t="shared" si="352"/>
        <v>12400</v>
      </c>
      <c r="G1057" s="288">
        <f t="shared" si="353"/>
        <v>9.4099170483871415</v>
      </c>
      <c r="H1057" s="15">
        <f t="shared" si="354"/>
        <v>116682.97140000056</v>
      </c>
      <c r="I1057" s="22">
        <f t="shared" si="355"/>
        <v>-116682.97140000056</v>
      </c>
      <c r="J1057" s="289">
        <f t="shared" si="356"/>
        <v>-1</v>
      </c>
      <c r="K1057" s="22">
        <f t="shared" si="357"/>
        <v>0</v>
      </c>
      <c r="L1057" s="22">
        <f t="shared" si="358"/>
        <v>-5</v>
      </c>
      <c r="M1057" s="22">
        <f t="shared" si="359"/>
        <v>5</v>
      </c>
      <c r="N1057" s="22">
        <f t="shared" si="360"/>
        <v>0</v>
      </c>
      <c r="O1057" s="22"/>
      <c r="P1057" s="288">
        <f t="shared" si="361"/>
        <v>-9.4099170483871415</v>
      </c>
      <c r="Q1057" s="22">
        <f t="shared" si="362"/>
        <v>-5</v>
      </c>
      <c r="R1057" s="290"/>
      <c r="S1057" s="290">
        <f t="shared" si="363"/>
        <v>-11419.832000000073</v>
      </c>
      <c r="T1057" s="290" t="e">
        <f t="shared" si="364"/>
        <v>#DIV/0!</v>
      </c>
      <c r="U1057" s="290" t="e">
        <f t="shared" si="365"/>
        <v>#DIV/0!</v>
      </c>
      <c r="V1057" s="22">
        <f t="shared" si="366"/>
        <v>105263.13940000049</v>
      </c>
      <c r="W1057" s="288" t="e">
        <f t="shared" si="367"/>
        <v>#DIV/0!</v>
      </c>
      <c r="X1057" s="32" t="e">
        <f t="shared" si="368"/>
        <v>#DIV/0!</v>
      </c>
      <c r="Y1057" s="32" t="e">
        <f t="shared" si="369"/>
        <v>#DIV/0!</v>
      </c>
      <c r="Z1057" s="38" t="e">
        <f t="shared" si="370"/>
        <v>#DIV/0!</v>
      </c>
      <c r="AA1057" s="31">
        <f>SUM(L$2:L1057)-SUM(AB$2:AB1057)</f>
        <v>-116682.97140000056</v>
      </c>
      <c r="AB1057" s="44"/>
      <c r="AC1057" s="40" t="e">
        <f t="shared" si="371"/>
        <v>#DIV/0!</v>
      </c>
      <c r="AD1057" s="40" t="e">
        <f t="shared" si="372"/>
        <v>#DIV/0!</v>
      </c>
    </row>
    <row r="1058" spans="1:30" x14ac:dyDescent="0.25">
      <c r="A1058" s="403"/>
      <c r="B1058" s="287"/>
      <c r="C1058" s="22"/>
      <c r="D1058" s="147"/>
      <c r="E1058" s="22"/>
      <c r="F1058" s="147">
        <f t="shared" si="352"/>
        <v>12400</v>
      </c>
      <c r="G1058" s="288">
        <f t="shared" si="353"/>
        <v>9.4103202741935945</v>
      </c>
      <c r="H1058" s="15">
        <f t="shared" si="354"/>
        <v>116687.97140000056</v>
      </c>
      <c r="I1058" s="22">
        <f t="shared" si="355"/>
        <v>-116687.97140000056</v>
      </c>
      <c r="J1058" s="289">
        <f t="shared" si="356"/>
        <v>-1</v>
      </c>
      <c r="K1058" s="22">
        <f t="shared" si="357"/>
        <v>0</v>
      </c>
      <c r="L1058" s="22">
        <f t="shared" si="358"/>
        <v>-5</v>
      </c>
      <c r="M1058" s="22">
        <f t="shared" si="359"/>
        <v>5</v>
      </c>
      <c r="N1058" s="22">
        <f t="shared" si="360"/>
        <v>0</v>
      </c>
      <c r="O1058" s="22"/>
      <c r="P1058" s="288">
        <f t="shared" si="361"/>
        <v>-9.4103202741935945</v>
      </c>
      <c r="Q1058" s="22">
        <f t="shared" si="362"/>
        <v>-5</v>
      </c>
      <c r="R1058" s="290"/>
      <c r="S1058" s="290">
        <f t="shared" si="363"/>
        <v>-11424.832000000073</v>
      </c>
      <c r="T1058" s="290" t="e">
        <f t="shared" si="364"/>
        <v>#DIV/0!</v>
      </c>
      <c r="U1058" s="290" t="e">
        <f t="shared" si="365"/>
        <v>#DIV/0!</v>
      </c>
      <c r="V1058" s="22">
        <f t="shared" si="366"/>
        <v>105263.13940000049</v>
      </c>
      <c r="W1058" s="288" t="e">
        <f t="shared" si="367"/>
        <v>#DIV/0!</v>
      </c>
      <c r="X1058" s="32" t="e">
        <f t="shared" si="368"/>
        <v>#DIV/0!</v>
      </c>
      <c r="Y1058" s="32" t="e">
        <f t="shared" si="369"/>
        <v>#DIV/0!</v>
      </c>
      <c r="Z1058" s="38" t="e">
        <f t="shared" si="370"/>
        <v>#DIV/0!</v>
      </c>
      <c r="AA1058" s="31">
        <f>SUM(L$2:L1058)-SUM(AB$2:AB1058)</f>
        <v>-116687.97140000056</v>
      </c>
      <c r="AB1058" s="44"/>
      <c r="AC1058" s="40" t="e">
        <f t="shared" si="371"/>
        <v>#DIV/0!</v>
      </c>
      <c r="AD1058" s="40" t="e">
        <f t="shared" si="372"/>
        <v>#DIV/0!</v>
      </c>
    </row>
    <row r="1059" spans="1:30" x14ac:dyDescent="0.25">
      <c r="A1059" s="403"/>
      <c r="B1059" s="287"/>
      <c r="C1059" s="22"/>
      <c r="D1059" s="147"/>
      <c r="E1059" s="22"/>
      <c r="F1059" s="147">
        <f t="shared" ref="F1059:F1122" si="373">IF(C1059="买",F1058+D1059,F1058-D1059)</f>
        <v>12400</v>
      </c>
      <c r="G1059" s="288">
        <f t="shared" ref="G1059:G1122" si="374">H1059/F1059</f>
        <v>9.4107235000000458</v>
      </c>
      <c r="H1059" s="15">
        <f t="shared" ref="H1059:H1122" si="375">IF(C1059="买",H1058+D1059*E1059+M1059+N1059,H1058+-1*D1059*E1059+M1059+N1059)+O1058</f>
        <v>116692.97140000056</v>
      </c>
      <c r="I1059" s="22">
        <f t="shared" ref="I1059:I1122" si="376">-H1059+K1059</f>
        <v>-116692.97140000056</v>
      </c>
      <c r="J1059" s="289">
        <f t="shared" ref="J1059:J1122" si="377">(E1059-G1059)/G1059</f>
        <v>-1</v>
      </c>
      <c r="K1059" s="22">
        <f t="shared" ref="K1059:K1122" si="378">F1059*E1059</f>
        <v>0</v>
      </c>
      <c r="L1059" s="22">
        <f t="shared" ref="L1059:L1122" si="379">I1059-I1058</f>
        <v>-5</v>
      </c>
      <c r="M1059" s="22">
        <f t="shared" ref="M1059:M1122" si="380">IF(D1059*E1059*2.5/10000&gt;5,D1059*E1059*2.5/10000,5)+(D1059/1000)*0.6</f>
        <v>5</v>
      </c>
      <c r="N1059" s="22">
        <f t="shared" ref="N1059:N1122" si="381">IF(C1059="卖",D1059*E1059/1000,0)</f>
        <v>0</v>
      </c>
      <c r="O1059" s="22"/>
      <c r="P1059" s="288">
        <f t="shared" ref="P1059:P1122" si="382">E1059-G1059</f>
        <v>-9.4107235000000458</v>
      </c>
      <c r="Q1059" s="22">
        <f t="shared" ref="Q1059:Q1122" si="383">(H1059-H1058)*-1</f>
        <v>-5</v>
      </c>
      <c r="R1059" s="290"/>
      <c r="S1059" s="290">
        <f t="shared" ref="S1059:S1122" si="384">S1058+Q1059+O1059+R1059</f>
        <v>-11429.832000000073</v>
      </c>
      <c r="T1059" s="290" t="e">
        <f t="shared" ref="T1059:T1122" si="385">S1059/E1059</f>
        <v>#DIV/0!</v>
      </c>
      <c r="U1059" s="290" t="e">
        <f t="shared" ref="U1059:U1122" si="386">F1059+T1059</f>
        <v>#DIV/0!</v>
      </c>
      <c r="V1059" s="22">
        <f t="shared" ref="V1059:V1122" si="387">H1059+S1059</f>
        <v>105263.13940000049</v>
      </c>
      <c r="W1059" s="288" t="e">
        <f t="shared" ref="W1059:W1122" si="388">V1059/U1059</f>
        <v>#DIV/0!</v>
      </c>
      <c r="X1059" s="32" t="e">
        <f t="shared" ref="X1059:X1122" si="389">W1059-G1059</f>
        <v>#DIV/0!</v>
      </c>
      <c r="Y1059" s="32" t="e">
        <f t="shared" ref="Y1059:Y1122" si="390">(X1059-P1059)*-1</f>
        <v>#DIV/0!</v>
      </c>
      <c r="Z1059" s="38" t="e">
        <f t="shared" ref="Z1059:Z1122" si="391">F1059/U1059</f>
        <v>#DIV/0!</v>
      </c>
      <c r="AA1059" s="31">
        <f>SUM(L$2:L1059)-SUM(AB$2:AB1059)</f>
        <v>-116692.97140000056</v>
      </c>
      <c r="AB1059" s="44"/>
      <c r="AC1059" s="40" t="e">
        <f t="shared" ref="AC1059:AC1122" si="392">I1059/E1059*(1-0.0005)</f>
        <v>#DIV/0!</v>
      </c>
      <c r="AD1059" s="40" t="e">
        <f t="shared" ref="AD1059:AD1122" si="393">AC1059-F1059</f>
        <v>#DIV/0!</v>
      </c>
    </row>
    <row r="1060" spans="1:30" x14ac:dyDescent="0.25">
      <c r="A1060" s="403"/>
      <c r="B1060" s="287"/>
      <c r="C1060" s="22"/>
      <c r="D1060" s="147"/>
      <c r="E1060" s="22"/>
      <c r="F1060" s="147">
        <f t="shared" si="373"/>
        <v>12400</v>
      </c>
      <c r="G1060" s="288">
        <f t="shared" si="374"/>
        <v>9.411126725806497</v>
      </c>
      <c r="H1060" s="15">
        <f t="shared" si="375"/>
        <v>116697.97140000056</v>
      </c>
      <c r="I1060" s="22">
        <f t="shared" si="376"/>
        <v>-116697.97140000056</v>
      </c>
      <c r="J1060" s="289">
        <f t="shared" si="377"/>
        <v>-1</v>
      </c>
      <c r="K1060" s="22">
        <f t="shared" si="378"/>
        <v>0</v>
      </c>
      <c r="L1060" s="22">
        <f t="shared" si="379"/>
        <v>-5</v>
      </c>
      <c r="M1060" s="22">
        <f t="shared" si="380"/>
        <v>5</v>
      </c>
      <c r="N1060" s="22">
        <f t="shared" si="381"/>
        <v>0</v>
      </c>
      <c r="O1060" s="22"/>
      <c r="P1060" s="288">
        <f t="shared" si="382"/>
        <v>-9.411126725806497</v>
      </c>
      <c r="Q1060" s="22">
        <f t="shared" si="383"/>
        <v>-5</v>
      </c>
      <c r="R1060" s="290"/>
      <c r="S1060" s="290">
        <f t="shared" si="384"/>
        <v>-11434.832000000073</v>
      </c>
      <c r="T1060" s="290" t="e">
        <f t="shared" si="385"/>
        <v>#DIV/0!</v>
      </c>
      <c r="U1060" s="290" t="e">
        <f t="shared" si="386"/>
        <v>#DIV/0!</v>
      </c>
      <c r="V1060" s="22">
        <f t="shared" si="387"/>
        <v>105263.13940000049</v>
      </c>
      <c r="W1060" s="288" t="e">
        <f t="shared" si="388"/>
        <v>#DIV/0!</v>
      </c>
      <c r="X1060" s="32" t="e">
        <f t="shared" si="389"/>
        <v>#DIV/0!</v>
      </c>
      <c r="Y1060" s="32" t="e">
        <f t="shared" si="390"/>
        <v>#DIV/0!</v>
      </c>
      <c r="Z1060" s="38" t="e">
        <f t="shared" si="391"/>
        <v>#DIV/0!</v>
      </c>
      <c r="AA1060" s="31">
        <f>SUM(L$2:L1060)-SUM(AB$2:AB1060)</f>
        <v>-116697.97140000056</v>
      </c>
      <c r="AB1060" s="44"/>
      <c r="AC1060" s="40" t="e">
        <f t="shared" si="392"/>
        <v>#DIV/0!</v>
      </c>
      <c r="AD1060" s="40" t="e">
        <f t="shared" si="393"/>
        <v>#DIV/0!</v>
      </c>
    </row>
    <row r="1061" spans="1:30" x14ac:dyDescent="0.25">
      <c r="A1061" s="403"/>
      <c r="B1061" s="287"/>
      <c r="C1061" s="22"/>
      <c r="D1061" s="147"/>
      <c r="E1061" s="22"/>
      <c r="F1061" s="147">
        <f t="shared" si="373"/>
        <v>12400</v>
      </c>
      <c r="G1061" s="288">
        <f t="shared" si="374"/>
        <v>9.4115299516129483</v>
      </c>
      <c r="H1061" s="15">
        <f t="shared" si="375"/>
        <v>116702.97140000056</v>
      </c>
      <c r="I1061" s="22">
        <f t="shared" si="376"/>
        <v>-116702.97140000056</v>
      </c>
      <c r="J1061" s="289">
        <f t="shared" si="377"/>
        <v>-1</v>
      </c>
      <c r="K1061" s="22">
        <f t="shared" si="378"/>
        <v>0</v>
      </c>
      <c r="L1061" s="22">
        <f t="shared" si="379"/>
        <v>-5</v>
      </c>
      <c r="M1061" s="22">
        <f t="shared" si="380"/>
        <v>5</v>
      </c>
      <c r="N1061" s="22">
        <f t="shared" si="381"/>
        <v>0</v>
      </c>
      <c r="O1061" s="22"/>
      <c r="P1061" s="288">
        <f t="shared" si="382"/>
        <v>-9.4115299516129483</v>
      </c>
      <c r="Q1061" s="22">
        <f t="shared" si="383"/>
        <v>-5</v>
      </c>
      <c r="R1061" s="290"/>
      <c r="S1061" s="290">
        <f t="shared" si="384"/>
        <v>-11439.832000000073</v>
      </c>
      <c r="T1061" s="290" t="e">
        <f t="shared" si="385"/>
        <v>#DIV/0!</v>
      </c>
      <c r="U1061" s="290" t="e">
        <f t="shared" si="386"/>
        <v>#DIV/0!</v>
      </c>
      <c r="V1061" s="22">
        <f t="shared" si="387"/>
        <v>105263.13940000049</v>
      </c>
      <c r="W1061" s="288" t="e">
        <f t="shared" si="388"/>
        <v>#DIV/0!</v>
      </c>
      <c r="X1061" s="32" t="e">
        <f t="shared" si="389"/>
        <v>#DIV/0!</v>
      </c>
      <c r="Y1061" s="32" t="e">
        <f t="shared" si="390"/>
        <v>#DIV/0!</v>
      </c>
      <c r="Z1061" s="38" t="e">
        <f t="shared" si="391"/>
        <v>#DIV/0!</v>
      </c>
      <c r="AA1061" s="31">
        <f>SUM(L$2:L1061)-SUM(AB$2:AB1061)</f>
        <v>-116702.97140000056</v>
      </c>
      <c r="AB1061" s="44"/>
      <c r="AC1061" s="40" t="e">
        <f t="shared" si="392"/>
        <v>#DIV/0!</v>
      </c>
      <c r="AD1061" s="40" t="e">
        <f t="shared" si="393"/>
        <v>#DIV/0!</v>
      </c>
    </row>
    <row r="1062" spans="1:30" x14ac:dyDescent="0.25">
      <c r="A1062" s="403"/>
      <c r="B1062" s="287"/>
      <c r="C1062" s="22"/>
      <c r="D1062" s="147"/>
      <c r="E1062" s="22"/>
      <c r="F1062" s="147">
        <f t="shared" si="373"/>
        <v>12400</v>
      </c>
      <c r="G1062" s="288">
        <f t="shared" si="374"/>
        <v>9.4119331774193995</v>
      </c>
      <c r="H1062" s="15">
        <f t="shared" si="375"/>
        <v>116707.97140000056</v>
      </c>
      <c r="I1062" s="22">
        <f t="shared" si="376"/>
        <v>-116707.97140000056</v>
      </c>
      <c r="J1062" s="289">
        <f t="shared" si="377"/>
        <v>-1</v>
      </c>
      <c r="K1062" s="22">
        <f t="shared" si="378"/>
        <v>0</v>
      </c>
      <c r="L1062" s="22">
        <f t="shared" si="379"/>
        <v>-5</v>
      </c>
      <c r="M1062" s="22">
        <f t="shared" si="380"/>
        <v>5</v>
      </c>
      <c r="N1062" s="22">
        <f t="shared" si="381"/>
        <v>0</v>
      </c>
      <c r="O1062" s="22"/>
      <c r="P1062" s="288">
        <f t="shared" si="382"/>
        <v>-9.4119331774193995</v>
      </c>
      <c r="Q1062" s="22">
        <f t="shared" si="383"/>
        <v>-5</v>
      </c>
      <c r="R1062" s="290"/>
      <c r="S1062" s="290">
        <f t="shared" si="384"/>
        <v>-11444.832000000073</v>
      </c>
      <c r="T1062" s="290" t="e">
        <f t="shared" si="385"/>
        <v>#DIV/0!</v>
      </c>
      <c r="U1062" s="290" t="e">
        <f t="shared" si="386"/>
        <v>#DIV/0!</v>
      </c>
      <c r="V1062" s="22">
        <f t="shared" si="387"/>
        <v>105263.13940000049</v>
      </c>
      <c r="W1062" s="288" t="e">
        <f t="shared" si="388"/>
        <v>#DIV/0!</v>
      </c>
      <c r="X1062" s="32" t="e">
        <f t="shared" si="389"/>
        <v>#DIV/0!</v>
      </c>
      <c r="Y1062" s="32" t="e">
        <f t="shared" si="390"/>
        <v>#DIV/0!</v>
      </c>
      <c r="Z1062" s="38" t="e">
        <f t="shared" si="391"/>
        <v>#DIV/0!</v>
      </c>
      <c r="AA1062" s="31">
        <f>SUM(L$2:L1062)-SUM(AB$2:AB1062)</f>
        <v>-116707.97140000056</v>
      </c>
      <c r="AB1062" s="44"/>
      <c r="AC1062" s="40" t="e">
        <f t="shared" si="392"/>
        <v>#DIV/0!</v>
      </c>
      <c r="AD1062" s="40" t="e">
        <f t="shared" si="393"/>
        <v>#DIV/0!</v>
      </c>
    </row>
    <row r="1063" spans="1:30" x14ac:dyDescent="0.25">
      <c r="A1063" s="403"/>
      <c r="B1063" s="287"/>
      <c r="C1063" s="22"/>
      <c r="D1063" s="147"/>
      <c r="E1063" s="22"/>
      <c r="F1063" s="147">
        <f t="shared" si="373"/>
        <v>12400</v>
      </c>
      <c r="G1063" s="288">
        <f t="shared" si="374"/>
        <v>9.4123364032258525</v>
      </c>
      <c r="H1063" s="15">
        <f t="shared" si="375"/>
        <v>116712.97140000056</v>
      </c>
      <c r="I1063" s="22">
        <f t="shared" si="376"/>
        <v>-116712.97140000056</v>
      </c>
      <c r="J1063" s="289">
        <f t="shared" si="377"/>
        <v>-1</v>
      </c>
      <c r="K1063" s="22">
        <f t="shared" si="378"/>
        <v>0</v>
      </c>
      <c r="L1063" s="22">
        <f t="shared" si="379"/>
        <v>-5</v>
      </c>
      <c r="M1063" s="22">
        <f t="shared" si="380"/>
        <v>5</v>
      </c>
      <c r="N1063" s="22">
        <f t="shared" si="381"/>
        <v>0</v>
      </c>
      <c r="O1063" s="22"/>
      <c r="P1063" s="288">
        <f t="shared" si="382"/>
        <v>-9.4123364032258525</v>
      </c>
      <c r="Q1063" s="22">
        <f t="shared" si="383"/>
        <v>-5</v>
      </c>
      <c r="R1063" s="290"/>
      <c r="S1063" s="290">
        <f t="shared" si="384"/>
        <v>-11449.832000000073</v>
      </c>
      <c r="T1063" s="290" t="e">
        <f t="shared" si="385"/>
        <v>#DIV/0!</v>
      </c>
      <c r="U1063" s="290" t="e">
        <f t="shared" si="386"/>
        <v>#DIV/0!</v>
      </c>
      <c r="V1063" s="22">
        <f t="shared" si="387"/>
        <v>105263.13940000049</v>
      </c>
      <c r="W1063" s="288" t="e">
        <f t="shared" si="388"/>
        <v>#DIV/0!</v>
      </c>
      <c r="X1063" s="32" t="e">
        <f t="shared" si="389"/>
        <v>#DIV/0!</v>
      </c>
      <c r="Y1063" s="32" t="e">
        <f t="shared" si="390"/>
        <v>#DIV/0!</v>
      </c>
      <c r="Z1063" s="38" t="e">
        <f t="shared" si="391"/>
        <v>#DIV/0!</v>
      </c>
      <c r="AA1063" s="31">
        <f>SUM(L$2:L1063)-SUM(AB$2:AB1063)</f>
        <v>-116712.97140000056</v>
      </c>
      <c r="AB1063" s="44"/>
      <c r="AC1063" s="40" t="e">
        <f t="shared" si="392"/>
        <v>#DIV/0!</v>
      </c>
      <c r="AD1063" s="40" t="e">
        <f t="shared" si="393"/>
        <v>#DIV/0!</v>
      </c>
    </row>
    <row r="1064" spans="1:30" x14ac:dyDescent="0.25">
      <c r="A1064" s="403"/>
      <c r="B1064" s="287"/>
      <c r="C1064" s="22"/>
      <c r="D1064" s="147"/>
      <c r="E1064" s="22"/>
      <c r="F1064" s="147">
        <f t="shared" si="373"/>
        <v>12400</v>
      </c>
      <c r="G1064" s="288">
        <f t="shared" si="374"/>
        <v>9.4127396290323038</v>
      </c>
      <c r="H1064" s="15">
        <f t="shared" si="375"/>
        <v>116717.97140000056</v>
      </c>
      <c r="I1064" s="22">
        <f t="shared" si="376"/>
        <v>-116717.97140000056</v>
      </c>
      <c r="J1064" s="289">
        <f t="shared" si="377"/>
        <v>-1</v>
      </c>
      <c r="K1064" s="22">
        <f t="shared" si="378"/>
        <v>0</v>
      </c>
      <c r="L1064" s="22">
        <f t="shared" si="379"/>
        <v>-5</v>
      </c>
      <c r="M1064" s="22">
        <f t="shared" si="380"/>
        <v>5</v>
      </c>
      <c r="N1064" s="22">
        <f t="shared" si="381"/>
        <v>0</v>
      </c>
      <c r="O1064" s="22"/>
      <c r="P1064" s="288">
        <f t="shared" si="382"/>
        <v>-9.4127396290323038</v>
      </c>
      <c r="Q1064" s="22">
        <f t="shared" si="383"/>
        <v>-5</v>
      </c>
      <c r="R1064" s="290"/>
      <c r="S1064" s="290">
        <f t="shared" si="384"/>
        <v>-11454.832000000073</v>
      </c>
      <c r="T1064" s="290" t="e">
        <f t="shared" si="385"/>
        <v>#DIV/0!</v>
      </c>
      <c r="U1064" s="290" t="e">
        <f t="shared" si="386"/>
        <v>#DIV/0!</v>
      </c>
      <c r="V1064" s="22">
        <f t="shared" si="387"/>
        <v>105263.13940000049</v>
      </c>
      <c r="W1064" s="288" t="e">
        <f t="shared" si="388"/>
        <v>#DIV/0!</v>
      </c>
      <c r="X1064" s="32" t="e">
        <f t="shared" si="389"/>
        <v>#DIV/0!</v>
      </c>
      <c r="Y1064" s="32" t="e">
        <f t="shared" si="390"/>
        <v>#DIV/0!</v>
      </c>
      <c r="Z1064" s="38" t="e">
        <f t="shared" si="391"/>
        <v>#DIV/0!</v>
      </c>
      <c r="AA1064" s="31">
        <f>SUM(L$2:L1064)-SUM(AB$2:AB1064)</f>
        <v>-116717.97140000056</v>
      </c>
      <c r="AB1064" s="44"/>
      <c r="AC1064" s="40" t="e">
        <f t="shared" si="392"/>
        <v>#DIV/0!</v>
      </c>
      <c r="AD1064" s="40" t="e">
        <f t="shared" si="393"/>
        <v>#DIV/0!</v>
      </c>
    </row>
    <row r="1065" spans="1:30" x14ac:dyDescent="0.25">
      <c r="A1065" s="403"/>
      <c r="B1065" s="287"/>
      <c r="C1065" s="22"/>
      <c r="D1065" s="147"/>
      <c r="E1065" s="22"/>
      <c r="F1065" s="147">
        <f t="shared" si="373"/>
        <v>12400</v>
      </c>
      <c r="G1065" s="288">
        <f t="shared" si="374"/>
        <v>9.413142854838755</v>
      </c>
      <c r="H1065" s="15">
        <f t="shared" si="375"/>
        <v>116722.97140000056</v>
      </c>
      <c r="I1065" s="22">
        <f t="shared" si="376"/>
        <v>-116722.97140000056</v>
      </c>
      <c r="J1065" s="289">
        <f t="shared" si="377"/>
        <v>-1</v>
      </c>
      <c r="K1065" s="22">
        <f t="shared" si="378"/>
        <v>0</v>
      </c>
      <c r="L1065" s="22">
        <f t="shared" si="379"/>
        <v>-5</v>
      </c>
      <c r="M1065" s="22">
        <f t="shared" si="380"/>
        <v>5</v>
      </c>
      <c r="N1065" s="22">
        <f t="shared" si="381"/>
        <v>0</v>
      </c>
      <c r="O1065" s="22"/>
      <c r="P1065" s="288">
        <f t="shared" si="382"/>
        <v>-9.413142854838755</v>
      </c>
      <c r="Q1065" s="22">
        <f t="shared" si="383"/>
        <v>-5</v>
      </c>
      <c r="R1065" s="290"/>
      <c r="S1065" s="290">
        <f t="shared" si="384"/>
        <v>-11459.832000000073</v>
      </c>
      <c r="T1065" s="290" t="e">
        <f t="shared" si="385"/>
        <v>#DIV/0!</v>
      </c>
      <c r="U1065" s="290" t="e">
        <f t="shared" si="386"/>
        <v>#DIV/0!</v>
      </c>
      <c r="V1065" s="22">
        <f t="shared" si="387"/>
        <v>105263.13940000049</v>
      </c>
      <c r="W1065" s="288" t="e">
        <f t="shared" si="388"/>
        <v>#DIV/0!</v>
      </c>
      <c r="X1065" s="32" t="e">
        <f t="shared" si="389"/>
        <v>#DIV/0!</v>
      </c>
      <c r="Y1065" s="32" t="e">
        <f t="shared" si="390"/>
        <v>#DIV/0!</v>
      </c>
      <c r="Z1065" s="38" t="e">
        <f t="shared" si="391"/>
        <v>#DIV/0!</v>
      </c>
      <c r="AA1065" s="31">
        <f>SUM(L$2:L1065)-SUM(AB$2:AB1065)</f>
        <v>-116722.97140000056</v>
      </c>
      <c r="AB1065" s="44"/>
      <c r="AC1065" s="40" t="e">
        <f t="shared" si="392"/>
        <v>#DIV/0!</v>
      </c>
      <c r="AD1065" s="40" t="e">
        <f t="shared" si="393"/>
        <v>#DIV/0!</v>
      </c>
    </row>
    <row r="1066" spans="1:30" x14ac:dyDescent="0.25">
      <c r="A1066" s="403"/>
      <c r="B1066" s="287"/>
      <c r="C1066" s="22"/>
      <c r="D1066" s="147"/>
      <c r="E1066" s="22"/>
      <c r="F1066" s="147">
        <f t="shared" si="373"/>
        <v>12400</v>
      </c>
      <c r="G1066" s="288">
        <f t="shared" si="374"/>
        <v>9.4135460806452063</v>
      </c>
      <c r="H1066" s="15">
        <f t="shared" si="375"/>
        <v>116727.97140000056</v>
      </c>
      <c r="I1066" s="22">
        <f t="shared" si="376"/>
        <v>-116727.97140000056</v>
      </c>
      <c r="J1066" s="289">
        <f t="shared" si="377"/>
        <v>-1</v>
      </c>
      <c r="K1066" s="22">
        <f t="shared" si="378"/>
        <v>0</v>
      </c>
      <c r="L1066" s="22">
        <f t="shared" si="379"/>
        <v>-5</v>
      </c>
      <c r="M1066" s="22">
        <f t="shared" si="380"/>
        <v>5</v>
      </c>
      <c r="N1066" s="22">
        <f t="shared" si="381"/>
        <v>0</v>
      </c>
      <c r="O1066" s="22"/>
      <c r="P1066" s="288">
        <f t="shared" si="382"/>
        <v>-9.4135460806452063</v>
      </c>
      <c r="Q1066" s="22">
        <f t="shared" si="383"/>
        <v>-5</v>
      </c>
      <c r="R1066" s="290"/>
      <c r="S1066" s="290">
        <f t="shared" si="384"/>
        <v>-11464.832000000073</v>
      </c>
      <c r="T1066" s="290" t="e">
        <f t="shared" si="385"/>
        <v>#DIV/0!</v>
      </c>
      <c r="U1066" s="290" t="e">
        <f t="shared" si="386"/>
        <v>#DIV/0!</v>
      </c>
      <c r="V1066" s="22">
        <f t="shared" si="387"/>
        <v>105263.13940000049</v>
      </c>
      <c r="W1066" s="288" t="e">
        <f t="shared" si="388"/>
        <v>#DIV/0!</v>
      </c>
      <c r="X1066" s="32" t="e">
        <f t="shared" si="389"/>
        <v>#DIV/0!</v>
      </c>
      <c r="Y1066" s="32" t="e">
        <f t="shared" si="390"/>
        <v>#DIV/0!</v>
      </c>
      <c r="Z1066" s="38" t="e">
        <f t="shared" si="391"/>
        <v>#DIV/0!</v>
      </c>
      <c r="AA1066" s="31">
        <f>SUM(L$2:L1066)-SUM(AB$2:AB1066)</f>
        <v>-116727.97140000056</v>
      </c>
      <c r="AB1066" s="44"/>
      <c r="AC1066" s="40" t="e">
        <f t="shared" si="392"/>
        <v>#DIV/0!</v>
      </c>
      <c r="AD1066" s="40" t="e">
        <f t="shared" si="393"/>
        <v>#DIV/0!</v>
      </c>
    </row>
    <row r="1067" spans="1:30" x14ac:dyDescent="0.25">
      <c r="A1067" s="403"/>
      <c r="B1067" s="287"/>
      <c r="C1067" s="22"/>
      <c r="D1067" s="147"/>
      <c r="E1067" s="22"/>
      <c r="F1067" s="147">
        <f t="shared" si="373"/>
        <v>12400</v>
      </c>
      <c r="G1067" s="288">
        <f t="shared" si="374"/>
        <v>9.4139493064516575</v>
      </c>
      <c r="H1067" s="15">
        <f t="shared" si="375"/>
        <v>116732.97140000056</v>
      </c>
      <c r="I1067" s="22">
        <f t="shared" si="376"/>
        <v>-116732.97140000056</v>
      </c>
      <c r="J1067" s="289">
        <f t="shared" si="377"/>
        <v>-1</v>
      </c>
      <c r="K1067" s="22">
        <f t="shared" si="378"/>
        <v>0</v>
      </c>
      <c r="L1067" s="22">
        <f t="shared" si="379"/>
        <v>-5</v>
      </c>
      <c r="M1067" s="22">
        <f t="shared" si="380"/>
        <v>5</v>
      </c>
      <c r="N1067" s="22">
        <f t="shared" si="381"/>
        <v>0</v>
      </c>
      <c r="O1067" s="22"/>
      <c r="P1067" s="288">
        <f t="shared" si="382"/>
        <v>-9.4139493064516575</v>
      </c>
      <c r="Q1067" s="22">
        <f t="shared" si="383"/>
        <v>-5</v>
      </c>
      <c r="R1067" s="290"/>
      <c r="S1067" s="290">
        <f t="shared" si="384"/>
        <v>-11469.832000000073</v>
      </c>
      <c r="T1067" s="290" t="e">
        <f t="shared" si="385"/>
        <v>#DIV/0!</v>
      </c>
      <c r="U1067" s="290" t="e">
        <f t="shared" si="386"/>
        <v>#DIV/0!</v>
      </c>
      <c r="V1067" s="22">
        <f t="shared" si="387"/>
        <v>105263.13940000049</v>
      </c>
      <c r="W1067" s="288" t="e">
        <f t="shared" si="388"/>
        <v>#DIV/0!</v>
      </c>
      <c r="X1067" s="32" t="e">
        <f t="shared" si="389"/>
        <v>#DIV/0!</v>
      </c>
      <c r="Y1067" s="32" t="e">
        <f t="shared" si="390"/>
        <v>#DIV/0!</v>
      </c>
      <c r="Z1067" s="38" t="e">
        <f t="shared" si="391"/>
        <v>#DIV/0!</v>
      </c>
      <c r="AA1067" s="31">
        <f>SUM(L$2:L1067)-SUM(AB$2:AB1067)</f>
        <v>-116732.97140000056</v>
      </c>
      <c r="AB1067" s="44"/>
      <c r="AC1067" s="40" t="e">
        <f t="shared" si="392"/>
        <v>#DIV/0!</v>
      </c>
      <c r="AD1067" s="40" t="e">
        <f t="shared" si="393"/>
        <v>#DIV/0!</v>
      </c>
    </row>
    <row r="1068" spans="1:30" x14ac:dyDescent="0.25">
      <c r="A1068" s="403"/>
      <c r="B1068" s="287"/>
      <c r="C1068" s="22"/>
      <c r="D1068" s="147"/>
      <c r="E1068" s="22"/>
      <c r="F1068" s="147">
        <f t="shared" si="373"/>
        <v>12400</v>
      </c>
      <c r="G1068" s="288">
        <f t="shared" si="374"/>
        <v>9.4143525322581105</v>
      </c>
      <c r="H1068" s="15">
        <f t="shared" si="375"/>
        <v>116737.97140000056</v>
      </c>
      <c r="I1068" s="22">
        <f t="shared" si="376"/>
        <v>-116737.97140000056</v>
      </c>
      <c r="J1068" s="289">
        <f t="shared" si="377"/>
        <v>-1</v>
      </c>
      <c r="K1068" s="22">
        <f t="shared" si="378"/>
        <v>0</v>
      </c>
      <c r="L1068" s="22">
        <f t="shared" si="379"/>
        <v>-5</v>
      </c>
      <c r="M1068" s="22">
        <f t="shared" si="380"/>
        <v>5</v>
      </c>
      <c r="N1068" s="22">
        <f t="shared" si="381"/>
        <v>0</v>
      </c>
      <c r="O1068" s="22"/>
      <c r="P1068" s="288">
        <f t="shared" si="382"/>
        <v>-9.4143525322581105</v>
      </c>
      <c r="Q1068" s="22">
        <f t="shared" si="383"/>
        <v>-5</v>
      </c>
      <c r="R1068" s="290"/>
      <c r="S1068" s="290">
        <f t="shared" si="384"/>
        <v>-11474.832000000073</v>
      </c>
      <c r="T1068" s="290" t="e">
        <f t="shared" si="385"/>
        <v>#DIV/0!</v>
      </c>
      <c r="U1068" s="290" t="e">
        <f t="shared" si="386"/>
        <v>#DIV/0!</v>
      </c>
      <c r="V1068" s="22">
        <f t="shared" si="387"/>
        <v>105263.13940000049</v>
      </c>
      <c r="W1068" s="288" t="e">
        <f t="shared" si="388"/>
        <v>#DIV/0!</v>
      </c>
      <c r="X1068" s="32" t="e">
        <f t="shared" si="389"/>
        <v>#DIV/0!</v>
      </c>
      <c r="Y1068" s="32" t="e">
        <f t="shared" si="390"/>
        <v>#DIV/0!</v>
      </c>
      <c r="Z1068" s="38" t="e">
        <f t="shared" si="391"/>
        <v>#DIV/0!</v>
      </c>
      <c r="AA1068" s="31">
        <f>SUM(L$2:L1068)-SUM(AB$2:AB1068)</f>
        <v>-116737.97140000056</v>
      </c>
      <c r="AB1068" s="44"/>
      <c r="AC1068" s="40" t="e">
        <f t="shared" si="392"/>
        <v>#DIV/0!</v>
      </c>
      <c r="AD1068" s="40" t="e">
        <f t="shared" si="393"/>
        <v>#DIV/0!</v>
      </c>
    </row>
    <row r="1069" spans="1:30" x14ac:dyDescent="0.25">
      <c r="A1069" s="403"/>
      <c r="B1069" s="287"/>
      <c r="C1069" s="22"/>
      <c r="D1069" s="147"/>
      <c r="E1069" s="22"/>
      <c r="F1069" s="147">
        <f t="shared" si="373"/>
        <v>12400</v>
      </c>
      <c r="G1069" s="288">
        <f t="shared" si="374"/>
        <v>9.4147557580645618</v>
      </c>
      <c r="H1069" s="15">
        <f t="shared" si="375"/>
        <v>116742.97140000056</v>
      </c>
      <c r="I1069" s="22">
        <f t="shared" si="376"/>
        <v>-116742.97140000056</v>
      </c>
      <c r="J1069" s="289">
        <f t="shared" si="377"/>
        <v>-1</v>
      </c>
      <c r="K1069" s="22">
        <f t="shared" si="378"/>
        <v>0</v>
      </c>
      <c r="L1069" s="22">
        <f t="shared" si="379"/>
        <v>-5</v>
      </c>
      <c r="M1069" s="22">
        <f t="shared" si="380"/>
        <v>5</v>
      </c>
      <c r="N1069" s="22">
        <f t="shared" si="381"/>
        <v>0</v>
      </c>
      <c r="O1069" s="22"/>
      <c r="P1069" s="288">
        <f t="shared" si="382"/>
        <v>-9.4147557580645618</v>
      </c>
      <c r="Q1069" s="22">
        <f t="shared" si="383"/>
        <v>-5</v>
      </c>
      <c r="R1069" s="290"/>
      <c r="S1069" s="290">
        <f t="shared" si="384"/>
        <v>-11479.832000000073</v>
      </c>
      <c r="T1069" s="290" t="e">
        <f t="shared" si="385"/>
        <v>#DIV/0!</v>
      </c>
      <c r="U1069" s="290" t="e">
        <f t="shared" si="386"/>
        <v>#DIV/0!</v>
      </c>
      <c r="V1069" s="22">
        <f t="shared" si="387"/>
        <v>105263.13940000049</v>
      </c>
      <c r="W1069" s="288" t="e">
        <f t="shared" si="388"/>
        <v>#DIV/0!</v>
      </c>
      <c r="X1069" s="32" t="e">
        <f t="shared" si="389"/>
        <v>#DIV/0!</v>
      </c>
      <c r="Y1069" s="32" t="e">
        <f t="shared" si="390"/>
        <v>#DIV/0!</v>
      </c>
      <c r="Z1069" s="38" t="e">
        <f t="shared" si="391"/>
        <v>#DIV/0!</v>
      </c>
      <c r="AA1069" s="31">
        <f>SUM(L$2:L1069)-SUM(AB$2:AB1069)</f>
        <v>-116742.97140000056</v>
      </c>
      <c r="AB1069" s="44"/>
      <c r="AC1069" s="40" t="e">
        <f t="shared" si="392"/>
        <v>#DIV/0!</v>
      </c>
      <c r="AD1069" s="40" t="e">
        <f t="shared" si="393"/>
        <v>#DIV/0!</v>
      </c>
    </row>
    <row r="1070" spans="1:30" x14ac:dyDescent="0.25">
      <c r="A1070" s="403"/>
      <c r="B1070" s="287"/>
      <c r="C1070" s="22"/>
      <c r="D1070" s="147"/>
      <c r="E1070" s="22"/>
      <c r="F1070" s="147">
        <f t="shared" si="373"/>
        <v>12400</v>
      </c>
      <c r="G1070" s="288">
        <f t="shared" si="374"/>
        <v>9.415158983871013</v>
      </c>
      <c r="H1070" s="15">
        <f t="shared" si="375"/>
        <v>116747.97140000056</v>
      </c>
      <c r="I1070" s="22">
        <f t="shared" si="376"/>
        <v>-116747.97140000056</v>
      </c>
      <c r="J1070" s="289">
        <f t="shared" si="377"/>
        <v>-1</v>
      </c>
      <c r="K1070" s="22">
        <f t="shared" si="378"/>
        <v>0</v>
      </c>
      <c r="L1070" s="22">
        <f t="shared" si="379"/>
        <v>-5</v>
      </c>
      <c r="M1070" s="22">
        <f t="shared" si="380"/>
        <v>5</v>
      </c>
      <c r="N1070" s="22">
        <f t="shared" si="381"/>
        <v>0</v>
      </c>
      <c r="O1070" s="22"/>
      <c r="P1070" s="288">
        <f t="shared" si="382"/>
        <v>-9.415158983871013</v>
      </c>
      <c r="Q1070" s="22">
        <f t="shared" si="383"/>
        <v>-5</v>
      </c>
      <c r="R1070" s="290"/>
      <c r="S1070" s="290">
        <f t="shared" si="384"/>
        <v>-11484.832000000073</v>
      </c>
      <c r="T1070" s="290" t="e">
        <f t="shared" si="385"/>
        <v>#DIV/0!</v>
      </c>
      <c r="U1070" s="290" t="e">
        <f t="shared" si="386"/>
        <v>#DIV/0!</v>
      </c>
      <c r="V1070" s="22">
        <f t="shared" si="387"/>
        <v>105263.13940000049</v>
      </c>
      <c r="W1070" s="288" t="e">
        <f t="shared" si="388"/>
        <v>#DIV/0!</v>
      </c>
      <c r="X1070" s="32" t="e">
        <f t="shared" si="389"/>
        <v>#DIV/0!</v>
      </c>
      <c r="Y1070" s="32" t="e">
        <f t="shared" si="390"/>
        <v>#DIV/0!</v>
      </c>
      <c r="Z1070" s="38" t="e">
        <f t="shared" si="391"/>
        <v>#DIV/0!</v>
      </c>
      <c r="AA1070" s="31">
        <f>SUM(L$2:L1070)-SUM(AB$2:AB1070)</f>
        <v>-116747.97140000056</v>
      </c>
      <c r="AB1070" s="44"/>
      <c r="AC1070" s="40" t="e">
        <f t="shared" si="392"/>
        <v>#DIV/0!</v>
      </c>
      <c r="AD1070" s="40" t="e">
        <f t="shared" si="393"/>
        <v>#DIV/0!</v>
      </c>
    </row>
    <row r="1071" spans="1:30" x14ac:dyDescent="0.25">
      <c r="A1071" s="403"/>
      <c r="B1071" s="287"/>
      <c r="C1071" s="22"/>
      <c r="D1071" s="147"/>
      <c r="E1071" s="22"/>
      <c r="F1071" s="147">
        <f t="shared" si="373"/>
        <v>12400</v>
      </c>
      <c r="G1071" s="288">
        <f t="shared" si="374"/>
        <v>9.4155622096774643</v>
      </c>
      <c r="H1071" s="15">
        <f t="shared" si="375"/>
        <v>116752.97140000056</v>
      </c>
      <c r="I1071" s="22">
        <f t="shared" si="376"/>
        <v>-116752.97140000056</v>
      </c>
      <c r="J1071" s="289">
        <f t="shared" si="377"/>
        <v>-1</v>
      </c>
      <c r="K1071" s="22">
        <f t="shared" si="378"/>
        <v>0</v>
      </c>
      <c r="L1071" s="22">
        <f t="shared" si="379"/>
        <v>-5</v>
      </c>
      <c r="M1071" s="22">
        <f t="shared" si="380"/>
        <v>5</v>
      </c>
      <c r="N1071" s="22">
        <f t="shared" si="381"/>
        <v>0</v>
      </c>
      <c r="O1071" s="22"/>
      <c r="P1071" s="288">
        <f t="shared" si="382"/>
        <v>-9.4155622096774643</v>
      </c>
      <c r="Q1071" s="22">
        <f t="shared" si="383"/>
        <v>-5</v>
      </c>
      <c r="R1071" s="290"/>
      <c r="S1071" s="290">
        <f t="shared" si="384"/>
        <v>-11489.832000000073</v>
      </c>
      <c r="T1071" s="290" t="e">
        <f t="shared" si="385"/>
        <v>#DIV/0!</v>
      </c>
      <c r="U1071" s="290" t="e">
        <f t="shared" si="386"/>
        <v>#DIV/0!</v>
      </c>
      <c r="V1071" s="22">
        <f t="shared" si="387"/>
        <v>105263.13940000049</v>
      </c>
      <c r="W1071" s="288" t="e">
        <f t="shared" si="388"/>
        <v>#DIV/0!</v>
      </c>
      <c r="X1071" s="32" t="e">
        <f t="shared" si="389"/>
        <v>#DIV/0!</v>
      </c>
      <c r="Y1071" s="32" t="e">
        <f t="shared" si="390"/>
        <v>#DIV/0!</v>
      </c>
      <c r="Z1071" s="38" t="e">
        <f t="shared" si="391"/>
        <v>#DIV/0!</v>
      </c>
      <c r="AA1071" s="31">
        <f>SUM(L$2:L1071)-SUM(AB$2:AB1071)</f>
        <v>-116752.97140000056</v>
      </c>
      <c r="AB1071" s="44"/>
      <c r="AC1071" s="40" t="e">
        <f t="shared" si="392"/>
        <v>#DIV/0!</v>
      </c>
      <c r="AD1071" s="40" t="e">
        <f t="shared" si="393"/>
        <v>#DIV/0!</v>
      </c>
    </row>
    <row r="1072" spans="1:30" x14ac:dyDescent="0.25">
      <c r="A1072" s="403"/>
      <c r="B1072" s="287"/>
      <c r="C1072" s="22"/>
      <c r="D1072" s="147"/>
      <c r="E1072" s="22"/>
      <c r="F1072" s="147">
        <f t="shared" si="373"/>
        <v>12400</v>
      </c>
      <c r="G1072" s="288">
        <f t="shared" si="374"/>
        <v>9.4159654354839155</v>
      </c>
      <c r="H1072" s="15">
        <f t="shared" si="375"/>
        <v>116757.97140000056</v>
      </c>
      <c r="I1072" s="22">
        <f t="shared" si="376"/>
        <v>-116757.97140000056</v>
      </c>
      <c r="J1072" s="289">
        <f t="shared" si="377"/>
        <v>-1</v>
      </c>
      <c r="K1072" s="22">
        <f t="shared" si="378"/>
        <v>0</v>
      </c>
      <c r="L1072" s="22">
        <f t="shared" si="379"/>
        <v>-5</v>
      </c>
      <c r="M1072" s="22">
        <f t="shared" si="380"/>
        <v>5</v>
      </c>
      <c r="N1072" s="22">
        <f t="shared" si="381"/>
        <v>0</v>
      </c>
      <c r="O1072" s="22"/>
      <c r="P1072" s="288">
        <f t="shared" si="382"/>
        <v>-9.4159654354839155</v>
      </c>
      <c r="Q1072" s="22">
        <f t="shared" si="383"/>
        <v>-5</v>
      </c>
      <c r="R1072" s="290"/>
      <c r="S1072" s="290">
        <f t="shared" si="384"/>
        <v>-11494.832000000073</v>
      </c>
      <c r="T1072" s="290" t="e">
        <f t="shared" si="385"/>
        <v>#DIV/0!</v>
      </c>
      <c r="U1072" s="290" t="e">
        <f t="shared" si="386"/>
        <v>#DIV/0!</v>
      </c>
      <c r="V1072" s="22">
        <f t="shared" si="387"/>
        <v>105263.13940000049</v>
      </c>
      <c r="W1072" s="288" t="e">
        <f t="shared" si="388"/>
        <v>#DIV/0!</v>
      </c>
      <c r="X1072" s="32" t="e">
        <f t="shared" si="389"/>
        <v>#DIV/0!</v>
      </c>
      <c r="Y1072" s="32" t="e">
        <f t="shared" si="390"/>
        <v>#DIV/0!</v>
      </c>
      <c r="Z1072" s="38" t="e">
        <f t="shared" si="391"/>
        <v>#DIV/0!</v>
      </c>
      <c r="AA1072" s="31">
        <f>SUM(L$2:L1072)-SUM(AB$2:AB1072)</f>
        <v>-116757.97140000056</v>
      </c>
      <c r="AB1072" s="44"/>
      <c r="AC1072" s="40" t="e">
        <f t="shared" si="392"/>
        <v>#DIV/0!</v>
      </c>
      <c r="AD1072" s="40" t="e">
        <f t="shared" si="393"/>
        <v>#DIV/0!</v>
      </c>
    </row>
    <row r="1073" spans="1:30" x14ac:dyDescent="0.25">
      <c r="A1073" s="403"/>
      <c r="B1073" s="287"/>
      <c r="C1073" s="22"/>
      <c r="D1073" s="147"/>
      <c r="E1073" s="22"/>
      <c r="F1073" s="147">
        <f t="shared" si="373"/>
        <v>12400</v>
      </c>
      <c r="G1073" s="288">
        <f t="shared" si="374"/>
        <v>9.4163686612903685</v>
      </c>
      <c r="H1073" s="15">
        <f t="shared" si="375"/>
        <v>116762.97140000056</v>
      </c>
      <c r="I1073" s="22">
        <f t="shared" si="376"/>
        <v>-116762.97140000056</v>
      </c>
      <c r="J1073" s="289">
        <f t="shared" si="377"/>
        <v>-1</v>
      </c>
      <c r="K1073" s="22">
        <f t="shared" si="378"/>
        <v>0</v>
      </c>
      <c r="L1073" s="22">
        <f t="shared" si="379"/>
        <v>-5</v>
      </c>
      <c r="M1073" s="22">
        <f t="shared" si="380"/>
        <v>5</v>
      </c>
      <c r="N1073" s="22">
        <f t="shared" si="381"/>
        <v>0</v>
      </c>
      <c r="O1073" s="22"/>
      <c r="P1073" s="288">
        <f t="shared" si="382"/>
        <v>-9.4163686612903685</v>
      </c>
      <c r="Q1073" s="22">
        <f t="shared" si="383"/>
        <v>-5</v>
      </c>
      <c r="R1073" s="290"/>
      <c r="S1073" s="290">
        <f t="shared" si="384"/>
        <v>-11499.832000000073</v>
      </c>
      <c r="T1073" s="290" t="e">
        <f t="shared" si="385"/>
        <v>#DIV/0!</v>
      </c>
      <c r="U1073" s="290" t="e">
        <f t="shared" si="386"/>
        <v>#DIV/0!</v>
      </c>
      <c r="V1073" s="22">
        <f t="shared" si="387"/>
        <v>105263.13940000049</v>
      </c>
      <c r="W1073" s="288" t="e">
        <f t="shared" si="388"/>
        <v>#DIV/0!</v>
      </c>
      <c r="X1073" s="32" t="e">
        <f t="shared" si="389"/>
        <v>#DIV/0!</v>
      </c>
      <c r="Y1073" s="32" t="e">
        <f t="shared" si="390"/>
        <v>#DIV/0!</v>
      </c>
      <c r="Z1073" s="38" t="e">
        <f t="shared" si="391"/>
        <v>#DIV/0!</v>
      </c>
      <c r="AA1073" s="31">
        <f>SUM(L$2:L1073)-SUM(AB$2:AB1073)</f>
        <v>-116762.97140000056</v>
      </c>
      <c r="AB1073" s="44"/>
      <c r="AC1073" s="40" t="e">
        <f t="shared" si="392"/>
        <v>#DIV/0!</v>
      </c>
      <c r="AD1073" s="40" t="e">
        <f t="shared" si="393"/>
        <v>#DIV/0!</v>
      </c>
    </row>
    <row r="1074" spans="1:30" x14ac:dyDescent="0.25">
      <c r="A1074" s="403"/>
      <c r="B1074" s="287"/>
      <c r="C1074" s="22"/>
      <c r="D1074" s="147"/>
      <c r="E1074" s="22"/>
      <c r="F1074" s="147">
        <f t="shared" si="373"/>
        <v>12400</v>
      </c>
      <c r="G1074" s="288">
        <f t="shared" si="374"/>
        <v>9.4167718870968198</v>
      </c>
      <c r="H1074" s="15">
        <f t="shared" si="375"/>
        <v>116767.97140000056</v>
      </c>
      <c r="I1074" s="22">
        <f t="shared" si="376"/>
        <v>-116767.97140000056</v>
      </c>
      <c r="J1074" s="289">
        <f t="shared" si="377"/>
        <v>-1</v>
      </c>
      <c r="K1074" s="22">
        <f t="shared" si="378"/>
        <v>0</v>
      </c>
      <c r="L1074" s="22">
        <f t="shared" si="379"/>
        <v>-5</v>
      </c>
      <c r="M1074" s="22">
        <f t="shared" si="380"/>
        <v>5</v>
      </c>
      <c r="N1074" s="22">
        <f t="shared" si="381"/>
        <v>0</v>
      </c>
      <c r="O1074" s="22"/>
      <c r="P1074" s="288">
        <f t="shared" si="382"/>
        <v>-9.4167718870968198</v>
      </c>
      <c r="Q1074" s="22">
        <f t="shared" si="383"/>
        <v>-5</v>
      </c>
      <c r="R1074" s="290"/>
      <c r="S1074" s="290">
        <f t="shared" si="384"/>
        <v>-11504.832000000073</v>
      </c>
      <c r="T1074" s="290" t="e">
        <f t="shared" si="385"/>
        <v>#DIV/0!</v>
      </c>
      <c r="U1074" s="290" t="e">
        <f t="shared" si="386"/>
        <v>#DIV/0!</v>
      </c>
      <c r="V1074" s="22">
        <f t="shared" si="387"/>
        <v>105263.13940000049</v>
      </c>
      <c r="W1074" s="288" t="e">
        <f t="shared" si="388"/>
        <v>#DIV/0!</v>
      </c>
      <c r="X1074" s="32" t="e">
        <f t="shared" si="389"/>
        <v>#DIV/0!</v>
      </c>
      <c r="Y1074" s="32" t="e">
        <f t="shared" si="390"/>
        <v>#DIV/0!</v>
      </c>
      <c r="Z1074" s="38" t="e">
        <f t="shared" si="391"/>
        <v>#DIV/0!</v>
      </c>
      <c r="AA1074" s="31">
        <f>SUM(L$2:L1074)-SUM(AB$2:AB1074)</f>
        <v>-116767.97140000056</v>
      </c>
      <c r="AB1074" s="44"/>
      <c r="AC1074" s="40" t="e">
        <f t="shared" si="392"/>
        <v>#DIV/0!</v>
      </c>
      <c r="AD1074" s="40" t="e">
        <f t="shared" si="393"/>
        <v>#DIV/0!</v>
      </c>
    </row>
    <row r="1075" spans="1:30" x14ac:dyDescent="0.25">
      <c r="A1075" s="403"/>
      <c r="B1075" s="287"/>
      <c r="C1075" s="22"/>
      <c r="D1075" s="147"/>
      <c r="E1075" s="22"/>
      <c r="F1075" s="147">
        <f t="shared" si="373"/>
        <v>12400</v>
      </c>
      <c r="G1075" s="288">
        <f t="shared" si="374"/>
        <v>9.417175112903271</v>
      </c>
      <c r="H1075" s="15">
        <f t="shared" si="375"/>
        <v>116772.97140000056</v>
      </c>
      <c r="I1075" s="22">
        <f t="shared" si="376"/>
        <v>-116772.97140000056</v>
      </c>
      <c r="J1075" s="289">
        <f t="shared" si="377"/>
        <v>-1</v>
      </c>
      <c r="K1075" s="22">
        <f t="shared" si="378"/>
        <v>0</v>
      </c>
      <c r="L1075" s="22">
        <f t="shared" si="379"/>
        <v>-5</v>
      </c>
      <c r="M1075" s="22">
        <f t="shared" si="380"/>
        <v>5</v>
      </c>
      <c r="N1075" s="22">
        <f t="shared" si="381"/>
        <v>0</v>
      </c>
      <c r="O1075" s="22"/>
      <c r="P1075" s="288">
        <f t="shared" si="382"/>
        <v>-9.417175112903271</v>
      </c>
      <c r="Q1075" s="22">
        <f t="shared" si="383"/>
        <v>-5</v>
      </c>
      <c r="R1075" s="290"/>
      <c r="S1075" s="290">
        <f t="shared" si="384"/>
        <v>-11509.832000000073</v>
      </c>
      <c r="T1075" s="290" t="e">
        <f t="shared" si="385"/>
        <v>#DIV/0!</v>
      </c>
      <c r="U1075" s="290" t="e">
        <f t="shared" si="386"/>
        <v>#DIV/0!</v>
      </c>
      <c r="V1075" s="22">
        <f t="shared" si="387"/>
        <v>105263.13940000049</v>
      </c>
      <c r="W1075" s="288" t="e">
        <f t="shared" si="388"/>
        <v>#DIV/0!</v>
      </c>
      <c r="X1075" s="32" t="e">
        <f t="shared" si="389"/>
        <v>#DIV/0!</v>
      </c>
      <c r="Y1075" s="32" t="e">
        <f t="shared" si="390"/>
        <v>#DIV/0!</v>
      </c>
      <c r="Z1075" s="38" t="e">
        <f t="shared" si="391"/>
        <v>#DIV/0!</v>
      </c>
      <c r="AA1075" s="31">
        <f>SUM(L$2:L1075)-SUM(AB$2:AB1075)</f>
        <v>-116772.97140000056</v>
      </c>
      <c r="AB1075" s="44"/>
      <c r="AC1075" s="40" t="e">
        <f t="shared" si="392"/>
        <v>#DIV/0!</v>
      </c>
      <c r="AD1075" s="40" t="e">
        <f t="shared" si="393"/>
        <v>#DIV/0!</v>
      </c>
    </row>
    <row r="1076" spans="1:30" x14ac:dyDescent="0.25">
      <c r="A1076" s="403"/>
      <c r="B1076" s="287"/>
      <c r="C1076" s="22"/>
      <c r="D1076" s="147"/>
      <c r="E1076" s="22"/>
      <c r="F1076" s="147">
        <f t="shared" si="373"/>
        <v>12400</v>
      </c>
      <c r="G1076" s="288">
        <f t="shared" si="374"/>
        <v>9.4175783387097223</v>
      </c>
      <c r="H1076" s="15">
        <f t="shared" si="375"/>
        <v>116777.97140000056</v>
      </c>
      <c r="I1076" s="22">
        <f t="shared" si="376"/>
        <v>-116777.97140000056</v>
      </c>
      <c r="J1076" s="289">
        <f t="shared" si="377"/>
        <v>-1</v>
      </c>
      <c r="K1076" s="22">
        <f t="shared" si="378"/>
        <v>0</v>
      </c>
      <c r="L1076" s="22">
        <f t="shared" si="379"/>
        <v>-5</v>
      </c>
      <c r="M1076" s="22">
        <f t="shared" si="380"/>
        <v>5</v>
      </c>
      <c r="N1076" s="22">
        <f t="shared" si="381"/>
        <v>0</v>
      </c>
      <c r="O1076" s="22"/>
      <c r="P1076" s="288">
        <f t="shared" si="382"/>
        <v>-9.4175783387097223</v>
      </c>
      <c r="Q1076" s="22">
        <f t="shared" si="383"/>
        <v>-5</v>
      </c>
      <c r="R1076" s="290"/>
      <c r="S1076" s="290">
        <f t="shared" si="384"/>
        <v>-11514.832000000073</v>
      </c>
      <c r="T1076" s="290" t="e">
        <f t="shared" si="385"/>
        <v>#DIV/0!</v>
      </c>
      <c r="U1076" s="290" t="e">
        <f t="shared" si="386"/>
        <v>#DIV/0!</v>
      </c>
      <c r="V1076" s="22">
        <f t="shared" si="387"/>
        <v>105263.13940000049</v>
      </c>
      <c r="W1076" s="288" t="e">
        <f t="shared" si="388"/>
        <v>#DIV/0!</v>
      </c>
      <c r="X1076" s="32" t="e">
        <f t="shared" si="389"/>
        <v>#DIV/0!</v>
      </c>
      <c r="Y1076" s="32" t="e">
        <f t="shared" si="390"/>
        <v>#DIV/0!</v>
      </c>
      <c r="Z1076" s="38" t="e">
        <f t="shared" si="391"/>
        <v>#DIV/0!</v>
      </c>
      <c r="AA1076" s="31">
        <f>SUM(L$2:L1076)-SUM(AB$2:AB1076)</f>
        <v>-116777.97140000056</v>
      </c>
      <c r="AB1076" s="44"/>
      <c r="AC1076" s="40" t="e">
        <f t="shared" si="392"/>
        <v>#DIV/0!</v>
      </c>
      <c r="AD1076" s="40" t="e">
        <f t="shared" si="393"/>
        <v>#DIV/0!</v>
      </c>
    </row>
    <row r="1077" spans="1:30" x14ac:dyDescent="0.25">
      <c r="A1077" s="403"/>
      <c r="B1077" s="287"/>
      <c r="C1077" s="22"/>
      <c r="D1077" s="147"/>
      <c r="E1077" s="22"/>
      <c r="F1077" s="147">
        <f t="shared" si="373"/>
        <v>12400</v>
      </c>
      <c r="G1077" s="288">
        <f t="shared" si="374"/>
        <v>9.4179815645161735</v>
      </c>
      <c r="H1077" s="15">
        <f t="shared" si="375"/>
        <v>116782.97140000056</v>
      </c>
      <c r="I1077" s="22">
        <f t="shared" si="376"/>
        <v>-116782.97140000056</v>
      </c>
      <c r="J1077" s="289">
        <f t="shared" si="377"/>
        <v>-1</v>
      </c>
      <c r="K1077" s="22">
        <f t="shared" si="378"/>
        <v>0</v>
      </c>
      <c r="L1077" s="22">
        <f t="shared" si="379"/>
        <v>-5</v>
      </c>
      <c r="M1077" s="22">
        <f t="shared" si="380"/>
        <v>5</v>
      </c>
      <c r="N1077" s="22">
        <f t="shared" si="381"/>
        <v>0</v>
      </c>
      <c r="O1077" s="22"/>
      <c r="P1077" s="288">
        <f t="shared" si="382"/>
        <v>-9.4179815645161735</v>
      </c>
      <c r="Q1077" s="22">
        <f t="shared" si="383"/>
        <v>-5</v>
      </c>
      <c r="R1077" s="290"/>
      <c r="S1077" s="290">
        <f t="shared" si="384"/>
        <v>-11519.832000000073</v>
      </c>
      <c r="T1077" s="290" t="e">
        <f t="shared" si="385"/>
        <v>#DIV/0!</v>
      </c>
      <c r="U1077" s="290" t="e">
        <f t="shared" si="386"/>
        <v>#DIV/0!</v>
      </c>
      <c r="V1077" s="22">
        <f t="shared" si="387"/>
        <v>105263.13940000049</v>
      </c>
      <c r="W1077" s="288" t="e">
        <f t="shared" si="388"/>
        <v>#DIV/0!</v>
      </c>
      <c r="X1077" s="32" t="e">
        <f t="shared" si="389"/>
        <v>#DIV/0!</v>
      </c>
      <c r="Y1077" s="32" t="e">
        <f t="shared" si="390"/>
        <v>#DIV/0!</v>
      </c>
      <c r="Z1077" s="38" t="e">
        <f t="shared" si="391"/>
        <v>#DIV/0!</v>
      </c>
      <c r="AA1077" s="31">
        <f>SUM(L$2:L1077)-SUM(AB$2:AB1077)</f>
        <v>-116782.97140000056</v>
      </c>
      <c r="AB1077" s="44"/>
      <c r="AC1077" s="40" t="e">
        <f t="shared" si="392"/>
        <v>#DIV/0!</v>
      </c>
      <c r="AD1077" s="40" t="e">
        <f t="shared" si="393"/>
        <v>#DIV/0!</v>
      </c>
    </row>
    <row r="1078" spans="1:30" x14ac:dyDescent="0.25">
      <c r="A1078" s="403"/>
      <c r="B1078" s="287"/>
      <c r="C1078" s="22"/>
      <c r="D1078" s="147"/>
      <c r="E1078" s="22"/>
      <c r="F1078" s="147">
        <f t="shared" si="373"/>
        <v>12400</v>
      </c>
      <c r="G1078" s="288">
        <f t="shared" si="374"/>
        <v>9.4183847903226265</v>
      </c>
      <c r="H1078" s="15">
        <f t="shared" si="375"/>
        <v>116787.97140000056</v>
      </c>
      <c r="I1078" s="22">
        <f t="shared" si="376"/>
        <v>-116787.97140000056</v>
      </c>
      <c r="J1078" s="289">
        <f t="shared" si="377"/>
        <v>-1</v>
      </c>
      <c r="K1078" s="22">
        <f t="shared" si="378"/>
        <v>0</v>
      </c>
      <c r="L1078" s="22">
        <f t="shared" si="379"/>
        <v>-5</v>
      </c>
      <c r="M1078" s="22">
        <f t="shared" si="380"/>
        <v>5</v>
      </c>
      <c r="N1078" s="22">
        <f t="shared" si="381"/>
        <v>0</v>
      </c>
      <c r="O1078" s="22"/>
      <c r="P1078" s="288">
        <f t="shared" si="382"/>
        <v>-9.4183847903226265</v>
      </c>
      <c r="Q1078" s="22">
        <f t="shared" si="383"/>
        <v>-5</v>
      </c>
      <c r="R1078" s="290"/>
      <c r="S1078" s="290">
        <f t="shared" si="384"/>
        <v>-11524.832000000073</v>
      </c>
      <c r="T1078" s="290" t="e">
        <f t="shared" si="385"/>
        <v>#DIV/0!</v>
      </c>
      <c r="U1078" s="290" t="e">
        <f t="shared" si="386"/>
        <v>#DIV/0!</v>
      </c>
      <c r="V1078" s="22">
        <f t="shared" si="387"/>
        <v>105263.13940000049</v>
      </c>
      <c r="W1078" s="288" t="e">
        <f t="shared" si="388"/>
        <v>#DIV/0!</v>
      </c>
      <c r="X1078" s="32" t="e">
        <f t="shared" si="389"/>
        <v>#DIV/0!</v>
      </c>
      <c r="Y1078" s="32" t="e">
        <f t="shared" si="390"/>
        <v>#DIV/0!</v>
      </c>
      <c r="Z1078" s="38" t="e">
        <f t="shared" si="391"/>
        <v>#DIV/0!</v>
      </c>
      <c r="AA1078" s="31">
        <f>SUM(L$2:L1078)-SUM(AB$2:AB1078)</f>
        <v>-116787.97140000056</v>
      </c>
      <c r="AB1078" s="44"/>
      <c r="AC1078" s="40" t="e">
        <f t="shared" si="392"/>
        <v>#DIV/0!</v>
      </c>
      <c r="AD1078" s="40" t="e">
        <f t="shared" si="393"/>
        <v>#DIV/0!</v>
      </c>
    </row>
    <row r="1079" spans="1:30" x14ac:dyDescent="0.25">
      <c r="A1079" s="403"/>
      <c r="B1079" s="287"/>
      <c r="C1079" s="22"/>
      <c r="D1079" s="147"/>
      <c r="E1079" s="22"/>
      <c r="F1079" s="147">
        <f t="shared" si="373"/>
        <v>12400</v>
      </c>
      <c r="G1079" s="288">
        <f t="shared" si="374"/>
        <v>9.4187880161290778</v>
      </c>
      <c r="H1079" s="15">
        <f t="shared" si="375"/>
        <v>116792.97140000056</v>
      </c>
      <c r="I1079" s="22">
        <f t="shared" si="376"/>
        <v>-116792.97140000056</v>
      </c>
      <c r="J1079" s="289">
        <f t="shared" si="377"/>
        <v>-1</v>
      </c>
      <c r="K1079" s="22">
        <f t="shared" si="378"/>
        <v>0</v>
      </c>
      <c r="L1079" s="22">
        <f t="shared" si="379"/>
        <v>-5</v>
      </c>
      <c r="M1079" s="22">
        <f t="shared" si="380"/>
        <v>5</v>
      </c>
      <c r="N1079" s="22">
        <f t="shared" si="381"/>
        <v>0</v>
      </c>
      <c r="O1079" s="22"/>
      <c r="P1079" s="288">
        <f t="shared" si="382"/>
        <v>-9.4187880161290778</v>
      </c>
      <c r="Q1079" s="22">
        <f t="shared" si="383"/>
        <v>-5</v>
      </c>
      <c r="R1079" s="290"/>
      <c r="S1079" s="290">
        <f t="shared" si="384"/>
        <v>-11529.832000000073</v>
      </c>
      <c r="T1079" s="290" t="e">
        <f t="shared" si="385"/>
        <v>#DIV/0!</v>
      </c>
      <c r="U1079" s="290" t="e">
        <f t="shared" si="386"/>
        <v>#DIV/0!</v>
      </c>
      <c r="V1079" s="22">
        <f t="shared" si="387"/>
        <v>105263.13940000049</v>
      </c>
      <c r="W1079" s="288" t="e">
        <f t="shared" si="388"/>
        <v>#DIV/0!</v>
      </c>
      <c r="X1079" s="32" t="e">
        <f t="shared" si="389"/>
        <v>#DIV/0!</v>
      </c>
      <c r="Y1079" s="32" t="e">
        <f t="shared" si="390"/>
        <v>#DIV/0!</v>
      </c>
      <c r="Z1079" s="38" t="e">
        <f t="shared" si="391"/>
        <v>#DIV/0!</v>
      </c>
      <c r="AA1079" s="31">
        <f>SUM(L$2:L1079)-SUM(AB$2:AB1079)</f>
        <v>-116792.97140000056</v>
      </c>
      <c r="AB1079" s="44"/>
      <c r="AC1079" s="40" t="e">
        <f t="shared" si="392"/>
        <v>#DIV/0!</v>
      </c>
      <c r="AD1079" s="40" t="e">
        <f t="shared" si="393"/>
        <v>#DIV/0!</v>
      </c>
    </row>
    <row r="1080" spans="1:30" x14ac:dyDescent="0.25">
      <c r="A1080" s="403"/>
      <c r="B1080" s="287"/>
      <c r="C1080" s="22"/>
      <c r="D1080" s="147"/>
      <c r="E1080" s="22"/>
      <c r="F1080" s="147">
        <f t="shared" si="373"/>
        <v>12400</v>
      </c>
      <c r="G1080" s="288">
        <f t="shared" si="374"/>
        <v>9.419191241935529</v>
      </c>
      <c r="H1080" s="15">
        <f t="shared" si="375"/>
        <v>116797.97140000056</v>
      </c>
      <c r="I1080" s="22">
        <f t="shared" si="376"/>
        <v>-116797.97140000056</v>
      </c>
      <c r="J1080" s="289">
        <f t="shared" si="377"/>
        <v>-1</v>
      </c>
      <c r="K1080" s="22">
        <f t="shared" si="378"/>
        <v>0</v>
      </c>
      <c r="L1080" s="22">
        <f t="shared" si="379"/>
        <v>-5</v>
      </c>
      <c r="M1080" s="22">
        <f t="shared" si="380"/>
        <v>5</v>
      </c>
      <c r="N1080" s="22">
        <f t="shared" si="381"/>
        <v>0</v>
      </c>
      <c r="O1080" s="22"/>
      <c r="P1080" s="288">
        <f t="shared" si="382"/>
        <v>-9.419191241935529</v>
      </c>
      <c r="Q1080" s="22">
        <f t="shared" si="383"/>
        <v>-5</v>
      </c>
      <c r="R1080" s="290"/>
      <c r="S1080" s="290">
        <f t="shared" si="384"/>
        <v>-11534.832000000073</v>
      </c>
      <c r="T1080" s="290" t="e">
        <f t="shared" si="385"/>
        <v>#DIV/0!</v>
      </c>
      <c r="U1080" s="290" t="e">
        <f t="shared" si="386"/>
        <v>#DIV/0!</v>
      </c>
      <c r="V1080" s="22">
        <f t="shared" si="387"/>
        <v>105263.13940000049</v>
      </c>
      <c r="W1080" s="288" t="e">
        <f t="shared" si="388"/>
        <v>#DIV/0!</v>
      </c>
      <c r="X1080" s="32" t="e">
        <f t="shared" si="389"/>
        <v>#DIV/0!</v>
      </c>
      <c r="Y1080" s="32" t="e">
        <f t="shared" si="390"/>
        <v>#DIV/0!</v>
      </c>
      <c r="Z1080" s="38" t="e">
        <f t="shared" si="391"/>
        <v>#DIV/0!</v>
      </c>
      <c r="AA1080" s="31">
        <f>SUM(L$2:L1080)-SUM(AB$2:AB1080)</f>
        <v>-116797.97140000056</v>
      </c>
      <c r="AB1080" s="44"/>
      <c r="AC1080" s="40" t="e">
        <f t="shared" si="392"/>
        <v>#DIV/0!</v>
      </c>
      <c r="AD1080" s="40" t="e">
        <f t="shared" si="393"/>
        <v>#DIV/0!</v>
      </c>
    </row>
    <row r="1081" spans="1:30" x14ac:dyDescent="0.25">
      <c r="A1081" s="403"/>
      <c r="B1081" s="287"/>
      <c r="C1081" s="22"/>
      <c r="D1081" s="147"/>
      <c r="E1081" s="22"/>
      <c r="F1081" s="147">
        <f t="shared" si="373"/>
        <v>12400</v>
      </c>
      <c r="G1081" s="288">
        <f t="shared" si="374"/>
        <v>9.4195944677419803</v>
      </c>
      <c r="H1081" s="15">
        <f t="shared" si="375"/>
        <v>116802.97140000056</v>
      </c>
      <c r="I1081" s="22">
        <f t="shared" si="376"/>
        <v>-116802.97140000056</v>
      </c>
      <c r="J1081" s="289">
        <f t="shared" si="377"/>
        <v>-1</v>
      </c>
      <c r="K1081" s="22">
        <f t="shared" si="378"/>
        <v>0</v>
      </c>
      <c r="L1081" s="22">
        <f t="shared" si="379"/>
        <v>-5</v>
      </c>
      <c r="M1081" s="22">
        <f t="shared" si="380"/>
        <v>5</v>
      </c>
      <c r="N1081" s="22">
        <f t="shared" si="381"/>
        <v>0</v>
      </c>
      <c r="O1081" s="22"/>
      <c r="P1081" s="288">
        <f t="shared" si="382"/>
        <v>-9.4195944677419803</v>
      </c>
      <c r="Q1081" s="22">
        <f t="shared" si="383"/>
        <v>-5</v>
      </c>
      <c r="R1081" s="290"/>
      <c r="S1081" s="290">
        <f t="shared" si="384"/>
        <v>-11539.832000000073</v>
      </c>
      <c r="T1081" s="290" t="e">
        <f t="shared" si="385"/>
        <v>#DIV/0!</v>
      </c>
      <c r="U1081" s="290" t="e">
        <f t="shared" si="386"/>
        <v>#DIV/0!</v>
      </c>
      <c r="V1081" s="22">
        <f t="shared" si="387"/>
        <v>105263.13940000049</v>
      </c>
      <c r="W1081" s="288" t="e">
        <f t="shared" si="388"/>
        <v>#DIV/0!</v>
      </c>
      <c r="X1081" s="32" t="e">
        <f t="shared" si="389"/>
        <v>#DIV/0!</v>
      </c>
      <c r="Y1081" s="32" t="e">
        <f t="shared" si="390"/>
        <v>#DIV/0!</v>
      </c>
      <c r="Z1081" s="38" t="e">
        <f t="shared" si="391"/>
        <v>#DIV/0!</v>
      </c>
      <c r="AA1081" s="31">
        <f>SUM(L$2:L1081)-SUM(AB$2:AB1081)</f>
        <v>-116802.97140000056</v>
      </c>
      <c r="AB1081" s="44"/>
      <c r="AC1081" s="40" t="e">
        <f t="shared" si="392"/>
        <v>#DIV/0!</v>
      </c>
      <c r="AD1081" s="40" t="e">
        <f t="shared" si="393"/>
        <v>#DIV/0!</v>
      </c>
    </row>
    <row r="1082" spans="1:30" x14ac:dyDescent="0.25">
      <c r="A1082" s="403"/>
      <c r="B1082" s="287"/>
      <c r="C1082" s="22"/>
      <c r="D1082" s="147"/>
      <c r="E1082" s="22"/>
      <c r="F1082" s="147">
        <f t="shared" si="373"/>
        <v>12400</v>
      </c>
      <c r="G1082" s="288">
        <f t="shared" si="374"/>
        <v>9.4199976935484333</v>
      </c>
      <c r="H1082" s="15">
        <f t="shared" si="375"/>
        <v>116807.97140000056</v>
      </c>
      <c r="I1082" s="22">
        <f t="shared" si="376"/>
        <v>-116807.97140000056</v>
      </c>
      <c r="J1082" s="289">
        <f t="shared" si="377"/>
        <v>-1</v>
      </c>
      <c r="K1082" s="22">
        <f t="shared" si="378"/>
        <v>0</v>
      </c>
      <c r="L1082" s="22">
        <f t="shared" si="379"/>
        <v>-5</v>
      </c>
      <c r="M1082" s="22">
        <f t="shared" si="380"/>
        <v>5</v>
      </c>
      <c r="N1082" s="22">
        <f t="shared" si="381"/>
        <v>0</v>
      </c>
      <c r="O1082" s="22"/>
      <c r="P1082" s="288">
        <f t="shared" si="382"/>
        <v>-9.4199976935484333</v>
      </c>
      <c r="Q1082" s="22">
        <f t="shared" si="383"/>
        <v>-5</v>
      </c>
      <c r="R1082" s="290"/>
      <c r="S1082" s="290">
        <f t="shared" si="384"/>
        <v>-11544.832000000073</v>
      </c>
      <c r="T1082" s="290" t="e">
        <f t="shared" si="385"/>
        <v>#DIV/0!</v>
      </c>
      <c r="U1082" s="290" t="e">
        <f t="shared" si="386"/>
        <v>#DIV/0!</v>
      </c>
      <c r="V1082" s="22">
        <f t="shared" si="387"/>
        <v>105263.13940000049</v>
      </c>
      <c r="W1082" s="288" t="e">
        <f t="shared" si="388"/>
        <v>#DIV/0!</v>
      </c>
      <c r="X1082" s="32" t="e">
        <f t="shared" si="389"/>
        <v>#DIV/0!</v>
      </c>
      <c r="Y1082" s="32" t="e">
        <f t="shared" si="390"/>
        <v>#DIV/0!</v>
      </c>
      <c r="Z1082" s="38" t="e">
        <f t="shared" si="391"/>
        <v>#DIV/0!</v>
      </c>
      <c r="AA1082" s="31">
        <f>SUM(L$2:L1082)-SUM(AB$2:AB1082)</f>
        <v>-116807.97140000056</v>
      </c>
      <c r="AB1082" s="44"/>
      <c r="AC1082" s="40" t="e">
        <f t="shared" si="392"/>
        <v>#DIV/0!</v>
      </c>
      <c r="AD1082" s="40" t="e">
        <f t="shared" si="393"/>
        <v>#DIV/0!</v>
      </c>
    </row>
    <row r="1083" spans="1:30" x14ac:dyDescent="0.25">
      <c r="A1083" s="403"/>
      <c r="B1083" s="287"/>
      <c r="C1083" s="22"/>
      <c r="D1083" s="147"/>
      <c r="E1083" s="22"/>
      <c r="F1083" s="147">
        <f t="shared" si="373"/>
        <v>12400</v>
      </c>
      <c r="G1083" s="288">
        <f t="shared" si="374"/>
        <v>9.4204009193548846</v>
      </c>
      <c r="H1083" s="15">
        <f t="shared" si="375"/>
        <v>116812.97140000056</v>
      </c>
      <c r="I1083" s="22">
        <f t="shared" si="376"/>
        <v>-116812.97140000056</v>
      </c>
      <c r="J1083" s="289">
        <f t="shared" si="377"/>
        <v>-1</v>
      </c>
      <c r="K1083" s="22">
        <f t="shared" si="378"/>
        <v>0</v>
      </c>
      <c r="L1083" s="22">
        <f t="shared" si="379"/>
        <v>-5</v>
      </c>
      <c r="M1083" s="22">
        <f t="shared" si="380"/>
        <v>5</v>
      </c>
      <c r="N1083" s="22">
        <f t="shared" si="381"/>
        <v>0</v>
      </c>
      <c r="O1083" s="22"/>
      <c r="P1083" s="288">
        <f t="shared" si="382"/>
        <v>-9.4204009193548846</v>
      </c>
      <c r="Q1083" s="22">
        <f t="shared" si="383"/>
        <v>-5</v>
      </c>
      <c r="R1083" s="290"/>
      <c r="S1083" s="290">
        <f t="shared" si="384"/>
        <v>-11549.832000000073</v>
      </c>
      <c r="T1083" s="290" t="e">
        <f t="shared" si="385"/>
        <v>#DIV/0!</v>
      </c>
      <c r="U1083" s="290" t="e">
        <f t="shared" si="386"/>
        <v>#DIV/0!</v>
      </c>
      <c r="V1083" s="22">
        <f t="shared" si="387"/>
        <v>105263.13940000049</v>
      </c>
      <c r="W1083" s="288" t="e">
        <f t="shared" si="388"/>
        <v>#DIV/0!</v>
      </c>
      <c r="X1083" s="32" t="e">
        <f t="shared" si="389"/>
        <v>#DIV/0!</v>
      </c>
      <c r="Y1083" s="32" t="e">
        <f t="shared" si="390"/>
        <v>#DIV/0!</v>
      </c>
      <c r="Z1083" s="38" t="e">
        <f t="shared" si="391"/>
        <v>#DIV/0!</v>
      </c>
      <c r="AA1083" s="31">
        <f>SUM(L$2:L1083)-SUM(AB$2:AB1083)</f>
        <v>-116812.97140000056</v>
      </c>
      <c r="AB1083" s="44"/>
      <c r="AC1083" s="40" t="e">
        <f t="shared" si="392"/>
        <v>#DIV/0!</v>
      </c>
      <c r="AD1083" s="40" t="e">
        <f t="shared" si="393"/>
        <v>#DIV/0!</v>
      </c>
    </row>
    <row r="1084" spans="1:30" x14ac:dyDescent="0.25">
      <c r="A1084" s="403"/>
      <c r="B1084" s="287"/>
      <c r="C1084" s="22"/>
      <c r="D1084" s="147"/>
      <c r="E1084" s="22"/>
      <c r="F1084" s="147">
        <f t="shared" si="373"/>
        <v>12400</v>
      </c>
      <c r="G1084" s="288">
        <f t="shared" si="374"/>
        <v>9.4208041451613358</v>
      </c>
      <c r="H1084" s="15">
        <f t="shared" si="375"/>
        <v>116817.97140000056</v>
      </c>
      <c r="I1084" s="22">
        <f t="shared" si="376"/>
        <v>-116817.97140000056</v>
      </c>
      <c r="J1084" s="289">
        <f t="shared" si="377"/>
        <v>-1</v>
      </c>
      <c r="K1084" s="22">
        <f t="shared" si="378"/>
        <v>0</v>
      </c>
      <c r="L1084" s="22">
        <f t="shared" si="379"/>
        <v>-5</v>
      </c>
      <c r="M1084" s="22">
        <f t="shared" si="380"/>
        <v>5</v>
      </c>
      <c r="N1084" s="22">
        <f t="shared" si="381"/>
        <v>0</v>
      </c>
      <c r="O1084" s="22"/>
      <c r="P1084" s="288">
        <f t="shared" si="382"/>
        <v>-9.4208041451613358</v>
      </c>
      <c r="Q1084" s="22">
        <f t="shared" si="383"/>
        <v>-5</v>
      </c>
      <c r="R1084" s="290"/>
      <c r="S1084" s="290">
        <f t="shared" si="384"/>
        <v>-11554.832000000073</v>
      </c>
      <c r="T1084" s="290" t="e">
        <f t="shared" si="385"/>
        <v>#DIV/0!</v>
      </c>
      <c r="U1084" s="290" t="e">
        <f t="shared" si="386"/>
        <v>#DIV/0!</v>
      </c>
      <c r="V1084" s="22">
        <f t="shared" si="387"/>
        <v>105263.13940000049</v>
      </c>
      <c r="W1084" s="288" t="e">
        <f t="shared" si="388"/>
        <v>#DIV/0!</v>
      </c>
      <c r="X1084" s="32" t="e">
        <f t="shared" si="389"/>
        <v>#DIV/0!</v>
      </c>
      <c r="Y1084" s="32" t="e">
        <f t="shared" si="390"/>
        <v>#DIV/0!</v>
      </c>
      <c r="Z1084" s="38" t="e">
        <f t="shared" si="391"/>
        <v>#DIV/0!</v>
      </c>
      <c r="AA1084" s="31">
        <f>SUM(L$2:L1084)-SUM(AB$2:AB1084)</f>
        <v>-116817.97140000056</v>
      </c>
      <c r="AB1084" s="44"/>
      <c r="AC1084" s="40" t="e">
        <f t="shared" si="392"/>
        <v>#DIV/0!</v>
      </c>
      <c r="AD1084" s="40" t="e">
        <f t="shared" si="393"/>
        <v>#DIV/0!</v>
      </c>
    </row>
    <row r="1085" spans="1:30" x14ac:dyDescent="0.25">
      <c r="A1085" s="403"/>
      <c r="B1085" s="287"/>
      <c r="C1085" s="22"/>
      <c r="D1085" s="147"/>
      <c r="E1085" s="22"/>
      <c r="F1085" s="147">
        <f t="shared" si="373"/>
        <v>12400</v>
      </c>
      <c r="G1085" s="288">
        <f t="shared" si="374"/>
        <v>9.421207370967787</v>
      </c>
      <c r="H1085" s="15">
        <f t="shared" si="375"/>
        <v>116822.97140000056</v>
      </c>
      <c r="I1085" s="22">
        <f t="shared" si="376"/>
        <v>-116822.97140000056</v>
      </c>
      <c r="J1085" s="289">
        <f t="shared" si="377"/>
        <v>-1</v>
      </c>
      <c r="K1085" s="22">
        <f t="shared" si="378"/>
        <v>0</v>
      </c>
      <c r="L1085" s="22">
        <f t="shared" si="379"/>
        <v>-5</v>
      </c>
      <c r="M1085" s="22">
        <f t="shared" si="380"/>
        <v>5</v>
      </c>
      <c r="N1085" s="22">
        <f t="shared" si="381"/>
        <v>0</v>
      </c>
      <c r="O1085" s="22"/>
      <c r="P1085" s="288">
        <f t="shared" si="382"/>
        <v>-9.421207370967787</v>
      </c>
      <c r="Q1085" s="22">
        <f t="shared" si="383"/>
        <v>-5</v>
      </c>
      <c r="R1085" s="290"/>
      <c r="S1085" s="290">
        <f t="shared" si="384"/>
        <v>-11559.832000000073</v>
      </c>
      <c r="T1085" s="290" t="e">
        <f t="shared" si="385"/>
        <v>#DIV/0!</v>
      </c>
      <c r="U1085" s="290" t="e">
        <f t="shared" si="386"/>
        <v>#DIV/0!</v>
      </c>
      <c r="V1085" s="22">
        <f t="shared" si="387"/>
        <v>105263.13940000049</v>
      </c>
      <c r="W1085" s="288" t="e">
        <f t="shared" si="388"/>
        <v>#DIV/0!</v>
      </c>
      <c r="X1085" s="32" t="e">
        <f t="shared" si="389"/>
        <v>#DIV/0!</v>
      </c>
      <c r="Y1085" s="32" t="e">
        <f t="shared" si="390"/>
        <v>#DIV/0!</v>
      </c>
      <c r="Z1085" s="38" t="e">
        <f t="shared" si="391"/>
        <v>#DIV/0!</v>
      </c>
      <c r="AA1085" s="31">
        <f>SUM(L$2:L1085)-SUM(AB$2:AB1085)</f>
        <v>-116822.97140000056</v>
      </c>
      <c r="AB1085" s="44"/>
      <c r="AC1085" s="40" t="e">
        <f t="shared" si="392"/>
        <v>#DIV/0!</v>
      </c>
      <c r="AD1085" s="40" t="e">
        <f t="shared" si="393"/>
        <v>#DIV/0!</v>
      </c>
    </row>
    <row r="1086" spans="1:30" x14ac:dyDescent="0.25">
      <c r="A1086" s="403"/>
      <c r="B1086" s="287"/>
      <c r="C1086" s="22"/>
      <c r="D1086" s="147"/>
      <c r="E1086" s="22"/>
      <c r="F1086" s="147">
        <f t="shared" si="373"/>
        <v>12400</v>
      </c>
      <c r="G1086" s="288">
        <f t="shared" si="374"/>
        <v>9.4216105967742383</v>
      </c>
      <c r="H1086" s="15">
        <f t="shared" si="375"/>
        <v>116827.97140000056</v>
      </c>
      <c r="I1086" s="22">
        <f t="shared" si="376"/>
        <v>-116827.97140000056</v>
      </c>
      <c r="J1086" s="289">
        <f t="shared" si="377"/>
        <v>-1</v>
      </c>
      <c r="K1086" s="22">
        <f t="shared" si="378"/>
        <v>0</v>
      </c>
      <c r="L1086" s="22">
        <f t="shared" si="379"/>
        <v>-5</v>
      </c>
      <c r="M1086" s="22">
        <f t="shared" si="380"/>
        <v>5</v>
      </c>
      <c r="N1086" s="22">
        <f t="shared" si="381"/>
        <v>0</v>
      </c>
      <c r="O1086" s="22"/>
      <c r="P1086" s="288">
        <f t="shared" si="382"/>
        <v>-9.4216105967742383</v>
      </c>
      <c r="Q1086" s="22">
        <f t="shared" si="383"/>
        <v>-5</v>
      </c>
      <c r="R1086" s="290"/>
      <c r="S1086" s="290">
        <f t="shared" si="384"/>
        <v>-11564.832000000073</v>
      </c>
      <c r="T1086" s="290" t="e">
        <f t="shared" si="385"/>
        <v>#DIV/0!</v>
      </c>
      <c r="U1086" s="290" t="e">
        <f t="shared" si="386"/>
        <v>#DIV/0!</v>
      </c>
      <c r="V1086" s="22">
        <f t="shared" si="387"/>
        <v>105263.13940000049</v>
      </c>
      <c r="W1086" s="288" t="e">
        <f t="shared" si="388"/>
        <v>#DIV/0!</v>
      </c>
      <c r="X1086" s="32" t="e">
        <f t="shared" si="389"/>
        <v>#DIV/0!</v>
      </c>
      <c r="Y1086" s="32" t="e">
        <f t="shared" si="390"/>
        <v>#DIV/0!</v>
      </c>
      <c r="Z1086" s="38" t="e">
        <f t="shared" si="391"/>
        <v>#DIV/0!</v>
      </c>
      <c r="AA1086" s="31">
        <f>SUM(L$2:L1086)-SUM(AB$2:AB1086)</f>
        <v>-116827.97140000056</v>
      </c>
      <c r="AB1086" s="44"/>
      <c r="AC1086" s="40" t="e">
        <f t="shared" si="392"/>
        <v>#DIV/0!</v>
      </c>
      <c r="AD1086" s="40" t="e">
        <f t="shared" si="393"/>
        <v>#DIV/0!</v>
      </c>
    </row>
    <row r="1087" spans="1:30" x14ac:dyDescent="0.25">
      <c r="A1087" s="403"/>
      <c r="B1087" s="287"/>
      <c r="C1087" s="22"/>
      <c r="D1087" s="147"/>
      <c r="E1087" s="22"/>
      <c r="F1087" s="147">
        <f t="shared" si="373"/>
        <v>12400</v>
      </c>
      <c r="G1087" s="288">
        <f t="shared" si="374"/>
        <v>9.4220138225806913</v>
      </c>
      <c r="H1087" s="15">
        <f t="shared" si="375"/>
        <v>116832.97140000056</v>
      </c>
      <c r="I1087" s="22">
        <f t="shared" si="376"/>
        <v>-116832.97140000056</v>
      </c>
      <c r="J1087" s="289">
        <f t="shared" si="377"/>
        <v>-1</v>
      </c>
      <c r="K1087" s="22">
        <f t="shared" si="378"/>
        <v>0</v>
      </c>
      <c r="L1087" s="22">
        <f t="shared" si="379"/>
        <v>-5</v>
      </c>
      <c r="M1087" s="22">
        <f t="shared" si="380"/>
        <v>5</v>
      </c>
      <c r="N1087" s="22">
        <f t="shared" si="381"/>
        <v>0</v>
      </c>
      <c r="O1087" s="22"/>
      <c r="P1087" s="288">
        <f t="shared" si="382"/>
        <v>-9.4220138225806913</v>
      </c>
      <c r="Q1087" s="22">
        <f t="shared" si="383"/>
        <v>-5</v>
      </c>
      <c r="R1087" s="290"/>
      <c r="S1087" s="290">
        <f t="shared" si="384"/>
        <v>-11569.832000000073</v>
      </c>
      <c r="T1087" s="290" t="e">
        <f t="shared" si="385"/>
        <v>#DIV/0!</v>
      </c>
      <c r="U1087" s="290" t="e">
        <f t="shared" si="386"/>
        <v>#DIV/0!</v>
      </c>
      <c r="V1087" s="22">
        <f t="shared" si="387"/>
        <v>105263.13940000049</v>
      </c>
      <c r="W1087" s="288" t="e">
        <f t="shared" si="388"/>
        <v>#DIV/0!</v>
      </c>
      <c r="X1087" s="32" t="e">
        <f t="shared" si="389"/>
        <v>#DIV/0!</v>
      </c>
      <c r="Y1087" s="32" t="e">
        <f t="shared" si="390"/>
        <v>#DIV/0!</v>
      </c>
      <c r="Z1087" s="38" t="e">
        <f t="shared" si="391"/>
        <v>#DIV/0!</v>
      </c>
      <c r="AA1087" s="31">
        <f>SUM(L$2:L1087)-SUM(AB$2:AB1087)</f>
        <v>-116832.97140000056</v>
      </c>
      <c r="AB1087" s="44"/>
      <c r="AC1087" s="40" t="e">
        <f t="shared" si="392"/>
        <v>#DIV/0!</v>
      </c>
      <c r="AD1087" s="40" t="e">
        <f t="shared" si="393"/>
        <v>#DIV/0!</v>
      </c>
    </row>
    <row r="1088" spans="1:30" x14ac:dyDescent="0.25">
      <c r="A1088" s="403"/>
      <c r="B1088" s="287"/>
      <c r="C1088" s="22"/>
      <c r="D1088" s="147"/>
      <c r="E1088" s="22"/>
      <c r="F1088" s="147">
        <f t="shared" si="373"/>
        <v>12400</v>
      </c>
      <c r="G1088" s="288">
        <f t="shared" si="374"/>
        <v>9.4224170483871426</v>
      </c>
      <c r="H1088" s="15">
        <f t="shared" si="375"/>
        <v>116837.97140000056</v>
      </c>
      <c r="I1088" s="22">
        <f t="shared" si="376"/>
        <v>-116837.97140000056</v>
      </c>
      <c r="J1088" s="289">
        <f t="shared" si="377"/>
        <v>-1</v>
      </c>
      <c r="K1088" s="22">
        <f t="shared" si="378"/>
        <v>0</v>
      </c>
      <c r="L1088" s="22">
        <f t="shared" si="379"/>
        <v>-5</v>
      </c>
      <c r="M1088" s="22">
        <f t="shared" si="380"/>
        <v>5</v>
      </c>
      <c r="N1088" s="22">
        <f t="shared" si="381"/>
        <v>0</v>
      </c>
      <c r="O1088" s="22"/>
      <c r="P1088" s="288">
        <f t="shared" si="382"/>
        <v>-9.4224170483871426</v>
      </c>
      <c r="Q1088" s="22">
        <f t="shared" si="383"/>
        <v>-5</v>
      </c>
      <c r="R1088" s="290"/>
      <c r="S1088" s="290">
        <f t="shared" si="384"/>
        <v>-11574.832000000073</v>
      </c>
      <c r="T1088" s="290" t="e">
        <f t="shared" si="385"/>
        <v>#DIV/0!</v>
      </c>
      <c r="U1088" s="290" t="e">
        <f t="shared" si="386"/>
        <v>#DIV/0!</v>
      </c>
      <c r="V1088" s="22">
        <f t="shared" si="387"/>
        <v>105263.13940000049</v>
      </c>
      <c r="W1088" s="288" t="e">
        <f t="shared" si="388"/>
        <v>#DIV/0!</v>
      </c>
      <c r="X1088" s="32" t="e">
        <f t="shared" si="389"/>
        <v>#DIV/0!</v>
      </c>
      <c r="Y1088" s="32" t="e">
        <f t="shared" si="390"/>
        <v>#DIV/0!</v>
      </c>
      <c r="Z1088" s="38" t="e">
        <f t="shared" si="391"/>
        <v>#DIV/0!</v>
      </c>
      <c r="AA1088" s="31">
        <f>SUM(L$2:L1088)-SUM(AB$2:AB1088)</f>
        <v>-116837.97140000056</v>
      </c>
      <c r="AB1088" s="44"/>
      <c r="AC1088" s="40" t="e">
        <f t="shared" si="392"/>
        <v>#DIV/0!</v>
      </c>
      <c r="AD1088" s="40" t="e">
        <f t="shared" si="393"/>
        <v>#DIV/0!</v>
      </c>
    </row>
    <row r="1089" spans="1:30" x14ac:dyDescent="0.25">
      <c r="A1089" s="403"/>
      <c r="B1089" s="287"/>
      <c r="C1089" s="22"/>
      <c r="D1089" s="147"/>
      <c r="E1089" s="22"/>
      <c r="F1089" s="147">
        <f t="shared" si="373"/>
        <v>12400</v>
      </c>
      <c r="G1089" s="288">
        <f t="shared" si="374"/>
        <v>9.4228202741935938</v>
      </c>
      <c r="H1089" s="15">
        <f t="shared" si="375"/>
        <v>116842.97140000056</v>
      </c>
      <c r="I1089" s="22">
        <f t="shared" si="376"/>
        <v>-116842.97140000056</v>
      </c>
      <c r="J1089" s="289">
        <f t="shared" si="377"/>
        <v>-1</v>
      </c>
      <c r="K1089" s="22">
        <f t="shared" si="378"/>
        <v>0</v>
      </c>
      <c r="L1089" s="22">
        <f t="shared" si="379"/>
        <v>-5</v>
      </c>
      <c r="M1089" s="22">
        <f t="shared" si="380"/>
        <v>5</v>
      </c>
      <c r="N1089" s="22">
        <f t="shared" si="381"/>
        <v>0</v>
      </c>
      <c r="O1089" s="22"/>
      <c r="P1089" s="288">
        <f t="shared" si="382"/>
        <v>-9.4228202741935938</v>
      </c>
      <c r="Q1089" s="22">
        <f t="shared" si="383"/>
        <v>-5</v>
      </c>
      <c r="R1089" s="290"/>
      <c r="S1089" s="290">
        <f t="shared" si="384"/>
        <v>-11579.832000000073</v>
      </c>
      <c r="T1089" s="290" t="e">
        <f t="shared" si="385"/>
        <v>#DIV/0!</v>
      </c>
      <c r="U1089" s="290" t="e">
        <f t="shared" si="386"/>
        <v>#DIV/0!</v>
      </c>
      <c r="V1089" s="22">
        <f t="shared" si="387"/>
        <v>105263.13940000049</v>
      </c>
      <c r="W1089" s="288" t="e">
        <f t="shared" si="388"/>
        <v>#DIV/0!</v>
      </c>
      <c r="X1089" s="32" t="e">
        <f t="shared" si="389"/>
        <v>#DIV/0!</v>
      </c>
      <c r="Y1089" s="32" t="e">
        <f t="shared" si="390"/>
        <v>#DIV/0!</v>
      </c>
      <c r="Z1089" s="38" t="e">
        <f t="shared" si="391"/>
        <v>#DIV/0!</v>
      </c>
      <c r="AA1089" s="31">
        <f>SUM(L$2:L1089)-SUM(AB$2:AB1089)</f>
        <v>-116842.97140000056</v>
      </c>
      <c r="AB1089" s="44"/>
      <c r="AC1089" s="40" t="e">
        <f t="shared" si="392"/>
        <v>#DIV/0!</v>
      </c>
      <c r="AD1089" s="40" t="e">
        <f t="shared" si="393"/>
        <v>#DIV/0!</v>
      </c>
    </row>
    <row r="1090" spans="1:30" x14ac:dyDescent="0.25">
      <c r="A1090" s="403"/>
      <c r="B1090" s="287"/>
      <c r="C1090" s="22"/>
      <c r="D1090" s="147"/>
      <c r="E1090" s="22"/>
      <c r="F1090" s="147">
        <f t="shared" si="373"/>
        <v>12400</v>
      </c>
      <c r="G1090" s="288">
        <f t="shared" si="374"/>
        <v>9.423223500000045</v>
      </c>
      <c r="H1090" s="15">
        <f t="shared" si="375"/>
        <v>116847.97140000056</v>
      </c>
      <c r="I1090" s="22">
        <f t="shared" si="376"/>
        <v>-116847.97140000056</v>
      </c>
      <c r="J1090" s="289">
        <f t="shared" si="377"/>
        <v>-1</v>
      </c>
      <c r="K1090" s="22">
        <f t="shared" si="378"/>
        <v>0</v>
      </c>
      <c r="L1090" s="22">
        <f t="shared" si="379"/>
        <v>-5</v>
      </c>
      <c r="M1090" s="22">
        <f t="shared" si="380"/>
        <v>5</v>
      </c>
      <c r="N1090" s="22">
        <f t="shared" si="381"/>
        <v>0</v>
      </c>
      <c r="O1090" s="22"/>
      <c r="P1090" s="288">
        <f t="shared" si="382"/>
        <v>-9.423223500000045</v>
      </c>
      <c r="Q1090" s="22">
        <f t="shared" si="383"/>
        <v>-5</v>
      </c>
      <c r="R1090" s="290"/>
      <c r="S1090" s="290">
        <f t="shared" si="384"/>
        <v>-11584.832000000073</v>
      </c>
      <c r="T1090" s="290" t="e">
        <f t="shared" si="385"/>
        <v>#DIV/0!</v>
      </c>
      <c r="U1090" s="290" t="e">
        <f t="shared" si="386"/>
        <v>#DIV/0!</v>
      </c>
      <c r="V1090" s="22">
        <f t="shared" si="387"/>
        <v>105263.13940000049</v>
      </c>
      <c r="W1090" s="288" t="e">
        <f t="shared" si="388"/>
        <v>#DIV/0!</v>
      </c>
      <c r="X1090" s="32" t="e">
        <f t="shared" si="389"/>
        <v>#DIV/0!</v>
      </c>
      <c r="Y1090" s="32" t="e">
        <f t="shared" si="390"/>
        <v>#DIV/0!</v>
      </c>
      <c r="Z1090" s="38" t="e">
        <f t="shared" si="391"/>
        <v>#DIV/0!</v>
      </c>
      <c r="AA1090" s="31">
        <f>SUM(L$2:L1090)-SUM(AB$2:AB1090)</f>
        <v>-116847.97140000056</v>
      </c>
      <c r="AB1090" s="44"/>
      <c r="AC1090" s="40" t="e">
        <f t="shared" si="392"/>
        <v>#DIV/0!</v>
      </c>
      <c r="AD1090" s="40" t="e">
        <f t="shared" si="393"/>
        <v>#DIV/0!</v>
      </c>
    </row>
    <row r="1091" spans="1:30" x14ac:dyDescent="0.25">
      <c r="A1091" s="403"/>
      <c r="B1091" s="287"/>
      <c r="C1091" s="22"/>
      <c r="D1091" s="147"/>
      <c r="E1091" s="22"/>
      <c r="F1091" s="147">
        <f t="shared" si="373"/>
        <v>12400</v>
      </c>
      <c r="G1091" s="288">
        <f t="shared" si="374"/>
        <v>9.4236267258064963</v>
      </c>
      <c r="H1091" s="15">
        <f t="shared" si="375"/>
        <v>116852.97140000056</v>
      </c>
      <c r="I1091" s="22">
        <f t="shared" si="376"/>
        <v>-116852.97140000056</v>
      </c>
      <c r="J1091" s="289">
        <f t="shared" si="377"/>
        <v>-1</v>
      </c>
      <c r="K1091" s="22">
        <f t="shared" si="378"/>
        <v>0</v>
      </c>
      <c r="L1091" s="22">
        <f t="shared" si="379"/>
        <v>-5</v>
      </c>
      <c r="M1091" s="22">
        <f t="shared" si="380"/>
        <v>5</v>
      </c>
      <c r="N1091" s="22">
        <f t="shared" si="381"/>
        <v>0</v>
      </c>
      <c r="O1091" s="22"/>
      <c r="P1091" s="288">
        <f t="shared" si="382"/>
        <v>-9.4236267258064963</v>
      </c>
      <c r="Q1091" s="22">
        <f t="shared" si="383"/>
        <v>-5</v>
      </c>
      <c r="R1091" s="290"/>
      <c r="S1091" s="290">
        <f t="shared" si="384"/>
        <v>-11589.832000000073</v>
      </c>
      <c r="T1091" s="290" t="e">
        <f t="shared" si="385"/>
        <v>#DIV/0!</v>
      </c>
      <c r="U1091" s="290" t="e">
        <f t="shared" si="386"/>
        <v>#DIV/0!</v>
      </c>
      <c r="V1091" s="22">
        <f t="shared" si="387"/>
        <v>105263.13940000049</v>
      </c>
      <c r="W1091" s="288" t="e">
        <f t="shared" si="388"/>
        <v>#DIV/0!</v>
      </c>
      <c r="X1091" s="32" t="e">
        <f t="shared" si="389"/>
        <v>#DIV/0!</v>
      </c>
      <c r="Y1091" s="32" t="e">
        <f t="shared" si="390"/>
        <v>#DIV/0!</v>
      </c>
      <c r="Z1091" s="38" t="e">
        <f t="shared" si="391"/>
        <v>#DIV/0!</v>
      </c>
      <c r="AA1091" s="31">
        <f>SUM(L$2:L1091)-SUM(AB$2:AB1091)</f>
        <v>-116852.97140000056</v>
      </c>
      <c r="AB1091" s="44"/>
      <c r="AC1091" s="40" t="e">
        <f t="shared" si="392"/>
        <v>#DIV/0!</v>
      </c>
      <c r="AD1091" s="40" t="e">
        <f t="shared" si="393"/>
        <v>#DIV/0!</v>
      </c>
    </row>
    <row r="1092" spans="1:30" x14ac:dyDescent="0.25">
      <c r="A1092" s="403"/>
      <c r="B1092" s="287"/>
      <c r="C1092" s="22"/>
      <c r="D1092" s="147"/>
      <c r="E1092" s="22"/>
      <c r="F1092" s="147">
        <f t="shared" si="373"/>
        <v>12400</v>
      </c>
      <c r="G1092" s="288">
        <f t="shared" si="374"/>
        <v>9.4240299516129493</v>
      </c>
      <c r="H1092" s="15">
        <f t="shared" si="375"/>
        <v>116857.97140000056</v>
      </c>
      <c r="I1092" s="22">
        <f t="shared" si="376"/>
        <v>-116857.97140000056</v>
      </c>
      <c r="J1092" s="289">
        <f t="shared" si="377"/>
        <v>-1</v>
      </c>
      <c r="K1092" s="22">
        <f t="shared" si="378"/>
        <v>0</v>
      </c>
      <c r="L1092" s="22">
        <f t="shared" si="379"/>
        <v>-5</v>
      </c>
      <c r="M1092" s="22">
        <f t="shared" si="380"/>
        <v>5</v>
      </c>
      <c r="N1092" s="22">
        <f t="shared" si="381"/>
        <v>0</v>
      </c>
      <c r="O1092" s="22"/>
      <c r="P1092" s="288">
        <f t="shared" si="382"/>
        <v>-9.4240299516129493</v>
      </c>
      <c r="Q1092" s="22">
        <f t="shared" si="383"/>
        <v>-5</v>
      </c>
      <c r="R1092" s="290"/>
      <c r="S1092" s="290">
        <f t="shared" si="384"/>
        <v>-11594.832000000073</v>
      </c>
      <c r="T1092" s="290" t="e">
        <f t="shared" si="385"/>
        <v>#DIV/0!</v>
      </c>
      <c r="U1092" s="290" t="e">
        <f t="shared" si="386"/>
        <v>#DIV/0!</v>
      </c>
      <c r="V1092" s="22">
        <f t="shared" si="387"/>
        <v>105263.13940000049</v>
      </c>
      <c r="W1092" s="288" t="e">
        <f t="shared" si="388"/>
        <v>#DIV/0!</v>
      </c>
      <c r="X1092" s="32" t="e">
        <f t="shared" si="389"/>
        <v>#DIV/0!</v>
      </c>
      <c r="Y1092" s="32" t="e">
        <f t="shared" si="390"/>
        <v>#DIV/0!</v>
      </c>
      <c r="Z1092" s="38" t="e">
        <f t="shared" si="391"/>
        <v>#DIV/0!</v>
      </c>
      <c r="AA1092" s="31">
        <f>SUM(L$2:L1092)-SUM(AB$2:AB1092)</f>
        <v>-116857.97140000056</v>
      </c>
      <c r="AB1092" s="44"/>
      <c r="AC1092" s="40" t="e">
        <f t="shared" si="392"/>
        <v>#DIV/0!</v>
      </c>
      <c r="AD1092" s="40" t="e">
        <f t="shared" si="393"/>
        <v>#DIV/0!</v>
      </c>
    </row>
    <row r="1093" spans="1:30" x14ac:dyDescent="0.25">
      <c r="A1093" s="403"/>
      <c r="B1093" s="287"/>
      <c r="C1093" s="22"/>
      <c r="D1093" s="147"/>
      <c r="E1093" s="22"/>
      <c r="F1093" s="147">
        <f t="shared" si="373"/>
        <v>12400</v>
      </c>
      <c r="G1093" s="288">
        <f t="shared" si="374"/>
        <v>9.4244331774194006</v>
      </c>
      <c r="H1093" s="15">
        <f t="shared" si="375"/>
        <v>116862.97140000056</v>
      </c>
      <c r="I1093" s="22">
        <f t="shared" si="376"/>
        <v>-116862.97140000056</v>
      </c>
      <c r="J1093" s="289">
        <f t="shared" si="377"/>
        <v>-1</v>
      </c>
      <c r="K1093" s="22">
        <f t="shared" si="378"/>
        <v>0</v>
      </c>
      <c r="L1093" s="22">
        <f t="shared" si="379"/>
        <v>-5</v>
      </c>
      <c r="M1093" s="22">
        <f t="shared" si="380"/>
        <v>5</v>
      </c>
      <c r="N1093" s="22">
        <f t="shared" si="381"/>
        <v>0</v>
      </c>
      <c r="O1093" s="22"/>
      <c r="P1093" s="288">
        <f t="shared" si="382"/>
        <v>-9.4244331774194006</v>
      </c>
      <c r="Q1093" s="22">
        <f t="shared" si="383"/>
        <v>-5</v>
      </c>
      <c r="R1093" s="290"/>
      <c r="S1093" s="290">
        <f t="shared" si="384"/>
        <v>-11599.832000000073</v>
      </c>
      <c r="T1093" s="290" t="e">
        <f t="shared" si="385"/>
        <v>#DIV/0!</v>
      </c>
      <c r="U1093" s="290" t="e">
        <f t="shared" si="386"/>
        <v>#DIV/0!</v>
      </c>
      <c r="V1093" s="22">
        <f t="shared" si="387"/>
        <v>105263.13940000049</v>
      </c>
      <c r="W1093" s="288" t="e">
        <f t="shared" si="388"/>
        <v>#DIV/0!</v>
      </c>
      <c r="X1093" s="32" t="e">
        <f t="shared" si="389"/>
        <v>#DIV/0!</v>
      </c>
      <c r="Y1093" s="32" t="e">
        <f t="shared" si="390"/>
        <v>#DIV/0!</v>
      </c>
      <c r="Z1093" s="38" t="e">
        <f t="shared" si="391"/>
        <v>#DIV/0!</v>
      </c>
      <c r="AA1093" s="31">
        <f>SUM(L$2:L1093)-SUM(AB$2:AB1093)</f>
        <v>-116862.97140000056</v>
      </c>
      <c r="AB1093" s="44"/>
      <c r="AC1093" s="40" t="e">
        <f t="shared" si="392"/>
        <v>#DIV/0!</v>
      </c>
      <c r="AD1093" s="40" t="e">
        <f t="shared" si="393"/>
        <v>#DIV/0!</v>
      </c>
    </row>
    <row r="1094" spans="1:30" x14ac:dyDescent="0.25">
      <c r="A1094" s="403"/>
      <c r="B1094" s="287"/>
      <c r="C1094" s="22"/>
      <c r="D1094" s="147"/>
      <c r="E1094" s="22"/>
      <c r="F1094" s="147">
        <f t="shared" si="373"/>
        <v>12400</v>
      </c>
      <c r="G1094" s="288">
        <f t="shared" si="374"/>
        <v>9.4248364032258518</v>
      </c>
      <c r="H1094" s="15">
        <f t="shared" si="375"/>
        <v>116867.97140000056</v>
      </c>
      <c r="I1094" s="22">
        <f t="shared" si="376"/>
        <v>-116867.97140000056</v>
      </c>
      <c r="J1094" s="289">
        <f t="shared" si="377"/>
        <v>-1</v>
      </c>
      <c r="K1094" s="22">
        <f t="shared" si="378"/>
        <v>0</v>
      </c>
      <c r="L1094" s="22">
        <f t="shared" si="379"/>
        <v>-5</v>
      </c>
      <c r="M1094" s="22">
        <f t="shared" si="380"/>
        <v>5</v>
      </c>
      <c r="N1094" s="22">
        <f t="shared" si="381"/>
        <v>0</v>
      </c>
      <c r="O1094" s="22"/>
      <c r="P1094" s="288">
        <f t="shared" si="382"/>
        <v>-9.4248364032258518</v>
      </c>
      <c r="Q1094" s="22">
        <f t="shared" si="383"/>
        <v>-5</v>
      </c>
      <c r="R1094" s="290"/>
      <c r="S1094" s="290">
        <f t="shared" si="384"/>
        <v>-11604.832000000073</v>
      </c>
      <c r="T1094" s="290" t="e">
        <f t="shared" si="385"/>
        <v>#DIV/0!</v>
      </c>
      <c r="U1094" s="290" t="e">
        <f t="shared" si="386"/>
        <v>#DIV/0!</v>
      </c>
      <c r="V1094" s="22">
        <f t="shared" si="387"/>
        <v>105263.13940000049</v>
      </c>
      <c r="W1094" s="288" t="e">
        <f t="shared" si="388"/>
        <v>#DIV/0!</v>
      </c>
      <c r="X1094" s="32" t="e">
        <f t="shared" si="389"/>
        <v>#DIV/0!</v>
      </c>
      <c r="Y1094" s="32" t="e">
        <f t="shared" si="390"/>
        <v>#DIV/0!</v>
      </c>
      <c r="Z1094" s="38" t="e">
        <f t="shared" si="391"/>
        <v>#DIV/0!</v>
      </c>
      <c r="AA1094" s="31">
        <f>SUM(L$2:L1094)-SUM(AB$2:AB1094)</f>
        <v>-116867.97140000056</v>
      </c>
      <c r="AB1094" s="44"/>
      <c r="AC1094" s="40" t="e">
        <f t="shared" si="392"/>
        <v>#DIV/0!</v>
      </c>
      <c r="AD1094" s="40" t="e">
        <f t="shared" si="393"/>
        <v>#DIV/0!</v>
      </c>
    </row>
    <row r="1095" spans="1:30" x14ac:dyDescent="0.25">
      <c r="A1095" s="403"/>
      <c r="B1095" s="287"/>
      <c r="C1095" s="22"/>
      <c r="D1095" s="147"/>
      <c r="E1095" s="22"/>
      <c r="F1095" s="147">
        <f t="shared" si="373"/>
        <v>12400</v>
      </c>
      <c r="G1095" s="288">
        <f t="shared" si="374"/>
        <v>9.4252396290323031</v>
      </c>
      <c r="H1095" s="15">
        <f t="shared" si="375"/>
        <v>116872.97140000056</v>
      </c>
      <c r="I1095" s="22">
        <f t="shared" si="376"/>
        <v>-116872.97140000056</v>
      </c>
      <c r="J1095" s="289">
        <f t="shared" si="377"/>
        <v>-1</v>
      </c>
      <c r="K1095" s="22">
        <f t="shared" si="378"/>
        <v>0</v>
      </c>
      <c r="L1095" s="22">
        <f t="shared" si="379"/>
        <v>-5</v>
      </c>
      <c r="M1095" s="22">
        <f t="shared" si="380"/>
        <v>5</v>
      </c>
      <c r="N1095" s="22">
        <f t="shared" si="381"/>
        <v>0</v>
      </c>
      <c r="O1095" s="22"/>
      <c r="P1095" s="288">
        <f t="shared" si="382"/>
        <v>-9.4252396290323031</v>
      </c>
      <c r="Q1095" s="22">
        <f t="shared" si="383"/>
        <v>-5</v>
      </c>
      <c r="R1095" s="290"/>
      <c r="S1095" s="290">
        <f t="shared" si="384"/>
        <v>-11609.832000000073</v>
      </c>
      <c r="T1095" s="290" t="e">
        <f t="shared" si="385"/>
        <v>#DIV/0!</v>
      </c>
      <c r="U1095" s="290" t="e">
        <f t="shared" si="386"/>
        <v>#DIV/0!</v>
      </c>
      <c r="V1095" s="22">
        <f t="shared" si="387"/>
        <v>105263.13940000049</v>
      </c>
      <c r="W1095" s="288" t="e">
        <f t="shared" si="388"/>
        <v>#DIV/0!</v>
      </c>
      <c r="X1095" s="32" t="e">
        <f t="shared" si="389"/>
        <v>#DIV/0!</v>
      </c>
      <c r="Y1095" s="32" t="e">
        <f t="shared" si="390"/>
        <v>#DIV/0!</v>
      </c>
      <c r="Z1095" s="38" t="e">
        <f t="shared" si="391"/>
        <v>#DIV/0!</v>
      </c>
      <c r="AA1095" s="31">
        <f>SUM(L$2:L1095)-SUM(AB$2:AB1095)</f>
        <v>-116872.97140000056</v>
      </c>
      <c r="AB1095" s="44"/>
      <c r="AC1095" s="40" t="e">
        <f t="shared" si="392"/>
        <v>#DIV/0!</v>
      </c>
      <c r="AD1095" s="40" t="e">
        <f t="shared" si="393"/>
        <v>#DIV/0!</v>
      </c>
    </row>
    <row r="1096" spans="1:30" x14ac:dyDescent="0.25">
      <c r="A1096" s="403"/>
      <c r="B1096" s="287"/>
      <c r="C1096" s="22"/>
      <c r="D1096" s="147"/>
      <c r="E1096" s="22"/>
      <c r="F1096" s="147">
        <f t="shared" si="373"/>
        <v>12400</v>
      </c>
      <c r="G1096" s="288">
        <f t="shared" si="374"/>
        <v>9.4256428548387543</v>
      </c>
      <c r="H1096" s="15">
        <f t="shared" si="375"/>
        <v>116877.97140000056</v>
      </c>
      <c r="I1096" s="22">
        <f t="shared" si="376"/>
        <v>-116877.97140000056</v>
      </c>
      <c r="J1096" s="289">
        <f t="shared" si="377"/>
        <v>-1</v>
      </c>
      <c r="K1096" s="22">
        <f t="shared" si="378"/>
        <v>0</v>
      </c>
      <c r="L1096" s="22">
        <f t="shared" si="379"/>
        <v>-5</v>
      </c>
      <c r="M1096" s="22">
        <f t="shared" si="380"/>
        <v>5</v>
      </c>
      <c r="N1096" s="22">
        <f t="shared" si="381"/>
        <v>0</v>
      </c>
      <c r="O1096" s="22"/>
      <c r="P1096" s="288">
        <f t="shared" si="382"/>
        <v>-9.4256428548387543</v>
      </c>
      <c r="Q1096" s="22">
        <f t="shared" si="383"/>
        <v>-5</v>
      </c>
      <c r="R1096" s="290"/>
      <c r="S1096" s="290">
        <f t="shared" si="384"/>
        <v>-11614.832000000073</v>
      </c>
      <c r="T1096" s="290" t="e">
        <f t="shared" si="385"/>
        <v>#DIV/0!</v>
      </c>
      <c r="U1096" s="290" t="e">
        <f t="shared" si="386"/>
        <v>#DIV/0!</v>
      </c>
      <c r="V1096" s="22">
        <f t="shared" si="387"/>
        <v>105263.13940000049</v>
      </c>
      <c r="W1096" s="288" t="e">
        <f t="shared" si="388"/>
        <v>#DIV/0!</v>
      </c>
      <c r="X1096" s="32" t="e">
        <f t="shared" si="389"/>
        <v>#DIV/0!</v>
      </c>
      <c r="Y1096" s="32" t="e">
        <f t="shared" si="390"/>
        <v>#DIV/0!</v>
      </c>
      <c r="Z1096" s="38" t="e">
        <f t="shared" si="391"/>
        <v>#DIV/0!</v>
      </c>
      <c r="AA1096" s="31">
        <f>SUM(L$2:L1096)-SUM(AB$2:AB1096)</f>
        <v>-116877.97140000056</v>
      </c>
      <c r="AB1096" s="44"/>
      <c r="AC1096" s="40" t="e">
        <f t="shared" si="392"/>
        <v>#DIV/0!</v>
      </c>
      <c r="AD1096" s="40" t="e">
        <f t="shared" si="393"/>
        <v>#DIV/0!</v>
      </c>
    </row>
    <row r="1097" spans="1:30" x14ac:dyDescent="0.25">
      <c r="A1097" s="403"/>
      <c r="B1097" s="287"/>
      <c r="C1097" s="22"/>
      <c r="D1097" s="147"/>
      <c r="E1097" s="22"/>
      <c r="F1097" s="147">
        <f t="shared" si="373"/>
        <v>12400</v>
      </c>
      <c r="G1097" s="288">
        <f t="shared" si="374"/>
        <v>9.4260460806452073</v>
      </c>
      <c r="H1097" s="15">
        <f t="shared" si="375"/>
        <v>116882.97140000056</v>
      </c>
      <c r="I1097" s="22">
        <f t="shared" si="376"/>
        <v>-116882.97140000056</v>
      </c>
      <c r="J1097" s="289">
        <f t="shared" si="377"/>
        <v>-1</v>
      </c>
      <c r="K1097" s="22">
        <f t="shared" si="378"/>
        <v>0</v>
      </c>
      <c r="L1097" s="22">
        <f t="shared" si="379"/>
        <v>-5</v>
      </c>
      <c r="M1097" s="22">
        <f t="shared" si="380"/>
        <v>5</v>
      </c>
      <c r="N1097" s="22">
        <f t="shared" si="381"/>
        <v>0</v>
      </c>
      <c r="O1097" s="22"/>
      <c r="P1097" s="288">
        <f t="shared" si="382"/>
        <v>-9.4260460806452073</v>
      </c>
      <c r="Q1097" s="22">
        <f t="shared" si="383"/>
        <v>-5</v>
      </c>
      <c r="R1097" s="290"/>
      <c r="S1097" s="290">
        <f t="shared" si="384"/>
        <v>-11619.832000000073</v>
      </c>
      <c r="T1097" s="290" t="e">
        <f t="shared" si="385"/>
        <v>#DIV/0!</v>
      </c>
      <c r="U1097" s="290" t="e">
        <f t="shared" si="386"/>
        <v>#DIV/0!</v>
      </c>
      <c r="V1097" s="22">
        <f t="shared" si="387"/>
        <v>105263.13940000049</v>
      </c>
      <c r="W1097" s="288" t="e">
        <f t="shared" si="388"/>
        <v>#DIV/0!</v>
      </c>
      <c r="X1097" s="32" t="e">
        <f t="shared" si="389"/>
        <v>#DIV/0!</v>
      </c>
      <c r="Y1097" s="32" t="e">
        <f t="shared" si="390"/>
        <v>#DIV/0!</v>
      </c>
      <c r="Z1097" s="38" t="e">
        <f t="shared" si="391"/>
        <v>#DIV/0!</v>
      </c>
      <c r="AA1097" s="31">
        <f>SUM(L$2:L1097)-SUM(AB$2:AB1097)</f>
        <v>-116882.97140000056</v>
      </c>
      <c r="AB1097" s="44"/>
      <c r="AC1097" s="40" t="e">
        <f t="shared" si="392"/>
        <v>#DIV/0!</v>
      </c>
      <c r="AD1097" s="40" t="e">
        <f t="shared" si="393"/>
        <v>#DIV/0!</v>
      </c>
    </row>
    <row r="1098" spans="1:30" x14ac:dyDescent="0.25">
      <c r="A1098" s="403"/>
      <c r="B1098" s="287"/>
      <c r="C1098" s="22"/>
      <c r="D1098" s="147"/>
      <c r="E1098" s="22"/>
      <c r="F1098" s="147">
        <f t="shared" si="373"/>
        <v>12400</v>
      </c>
      <c r="G1098" s="288">
        <f t="shared" si="374"/>
        <v>9.4264493064516586</v>
      </c>
      <c r="H1098" s="15">
        <f t="shared" si="375"/>
        <v>116887.97140000056</v>
      </c>
      <c r="I1098" s="22">
        <f t="shared" si="376"/>
        <v>-116887.97140000056</v>
      </c>
      <c r="J1098" s="289">
        <f t="shared" si="377"/>
        <v>-1</v>
      </c>
      <c r="K1098" s="22">
        <f t="shared" si="378"/>
        <v>0</v>
      </c>
      <c r="L1098" s="22">
        <f t="shared" si="379"/>
        <v>-5</v>
      </c>
      <c r="M1098" s="22">
        <f t="shared" si="380"/>
        <v>5</v>
      </c>
      <c r="N1098" s="22">
        <f t="shared" si="381"/>
        <v>0</v>
      </c>
      <c r="O1098" s="22"/>
      <c r="P1098" s="288">
        <f t="shared" si="382"/>
        <v>-9.4264493064516586</v>
      </c>
      <c r="Q1098" s="22">
        <f t="shared" si="383"/>
        <v>-5</v>
      </c>
      <c r="R1098" s="290"/>
      <c r="S1098" s="290">
        <f t="shared" si="384"/>
        <v>-11624.832000000073</v>
      </c>
      <c r="T1098" s="290" t="e">
        <f t="shared" si="385"/>
        <v>#DIV/0!</v>
      </c>
      <c r="U1098" s="290" t="e">
        <f t="shared" si="386"/>
        <v>#DIV/0!</v>
      </c>
      <c r="V1098" s="22">
        <f t="shared" si="387"/>
        <v>105263.13940000049</v>
      </c>
      <c r="W1098" s="288" t="e">
        <f t="shared" si="388"/>
        <v>#DIV/0!</v>
      </c>
      <c r="X1098" s="32" t="e">
        <f t="shared" si="389"/>
        <v>#DIV/0!</v>
      </c>
      <c r="Y1098" s="32" t="e">
        <f t="shared" si="390"/>
        <v>#DIV/0!</v>
      </c>
      <c r="Z1098" s="38" t="e">
        <f t="shared" si="391"/>
        <v>#DIV/0!</v>
      </c>
      <c r="AA1098" s="31">
        <f>SUM(L$2:L1098)-SUM(AB$2:AB1098)</f>
        <v>-116887.97140000056</v>
      </c>
      <c r="AB1098" s="44"/>
      <c r="AC1098" s="40" t="e">
        <f t="shared" si="392"/>
        <v>#DIV/0!</v>
      </c>
      <c r="AD1098" s="40" t="e">
        <f t="shared" si="393"/>
        <v>#DIV/0!</v>
      </c>
    </row>
    <row r="1099" spans="1:30" x14ac:dyDescent="0.25">
      <c r="A1099" s="403"/>
      <c r="B1099" s="287"/>
      <c r="C1099" s="22"/>
      <c r="D1099" s="147"/>
      <c r="E1099" s="22"/>
      <c r="F1099" s="147">
        <f t="shared" si="373"/>
        <v>12400</v>
      </c>
      <c r="G1099" s="288">
        <f t="shared" si="374"/>
        <v>9.4268525322581098</v>
      </c>
      <c r="H1099" s="15">
        <f t="shared" si="375"/>
        <v>116892.97140000056</v>
      </c>
      <c r="I1099" s="22">
        <f t="shared" si="376"/>
        <v>-116892.97140000056</v>
      </c>
      <c r="J1099" s="289">
        <f t="shared" si="377"/>
        <v>-1</v>
      </c>
      <c r="K1099" s="22">
        <f t="shared" si="378"/>
        <v>0</v>
      </c>
      <c r="L1099" s="22">
        <f t="shared" si="379"/>
        <v>-5</v>
      </c>
      <c r="M1099" s="22">
        <f t="shared" si="380"/>
        <v>5</v>
      </c>
      <c r="N1099" s="22">
        <f t="shared" si="381"/>
        <v>0</v>
      </c>
      <c r="O1099" s="22"/>
      <c r="P1099" s="288">
        <f t="shared" si="382"/>
        <v>-9.4268525322581098</v>
      </c>
      <c r="Q1099" s="22">
        <f t="shared" si="383"/>
        <v>-5</v>
      </c>
      <c r="R1099" s="290"/>
      <c r="S1099" s="290">
        <f t="shared" si="384"/>
        <v>-11629.832000000073</v>
      </c>
      <c r="T1099" s="290" t="e">
        <f t="shared" si="385"/>
        <v>#DIV/0!</v>
      </c>
      <c r="U1099" s="290" t="e">
        <f t="shared" si="386"/>
        <v>#DIV/0!</v>
      </c>
      <c r="V1099" s="22">
        <f t="shared" si="387"/>
        <v>105263.13940000049</v>
      </c>
      <c r="W1099" s="288" t="e">
        <f t="shared" si="388"/>
        <v>#DIV/0!</v>
      </c>
      <c r="X1099" s="32" t="e">
        <f t="shared" si="389"/>
        <v>#DIV/0!</v>
      </c>
      <c r="Y1099" s="32" t="e">
        <f t="shared" si="390"/>
        <v>#DIV/0!</v>
      </c>
      <c r="Z1099" s="38" t="e">
        <f t="shared" si="391"/>
        <v>#DIV/0!</v>
      </c>
      <c r="AA1099" s="31">
        <f>SUM(L$2:L1099)-SUM(AB$2:AB1099)</f>
        <v>-116892.97140000056</v>
      </c>
      <c r="AB1099" s="44"/>
      <c r="AC1099" s="40" t="e">
        <f t="shared" si="392"/>
        <v>#DIV/0!</v>
      </c>
      <c r="AD1099" s="40" t="e">
        <f t="shared" si="393"/>
        <v>#DIV/0!</v>
      </c>
    </row>
    <row r="1100" spans="1:30" x14ac:dyDescent="0.25">
      <c r="A1100" s="403"/>
      <c r="B1100" s="287"/>
      <c r="C1100" s="22"/>
      <c r="D1100" s="147"/>
      <c r="E1100" s="22"/>
      <c r="F1100" s="147">
        <f t="shared" si="373"/>
        <v>12400</v>
      </c>
      <c r="G1100" s="288">
        <f t="shared" si="374"/>
        <v>9.4272557580645611</v>
      </c>
      <c r="H1100" s="15">
        <f t="shared" si="375"/>
        <v>116897.97140000056</v>
      </c>
      <c r="I1100" s="22">
        <f t="shared" si="376"/>
        <v>-116897.97140000056</v>
      </c>
      <c r="J1100" s="289">
        <f t="shared" si="377"/>
        <v>-1</v>
      </c>
      <c r="K1100" s="22">
        <f t="shared" si="378"/>
        <v>0</v>
      </c>
      <c r="L1100" s="22">
        <f t="shared" si="379"/>
        <v>-5</v>
      </c>
      <c r="M1100" s="22">
        <f t="shared" si="380"/>
        <v>5</v>
      </c>
      <c r="N1100" s="22">
        <f t="shared" si="381"/>
        <v>0</v>
      </c>
      <c r="O1100" s="22"/>
      <c r="P1100" s="288">
        <f t="shared" si="382"/>
        <v>-9.4272557580645611</v>
      </c>
      <c r="Q1100" s="22">
        <f t="shared" si="383"/>
        <v>-5</v>
      </c>
      <c r="R1100" s="290"/>
      <c r="S1100" s="290">
        <f t="shared" si="384"/>
        <v>-11634.832000000073</v>
      </c>
      <c r="T1100" s="290" t="e">
        <f t="shared" si="385"/>
        <v>#DIV/0!</v>
      </c>
      <c r="U1100" s="290" t="e">
        <f t="shared" si="386"/>
        <v>#DIV/0!</v>
      </c>
      <c r="V1100" s="22">
        <f t="shared" si="387"/>
        <v>105263.13940000049</v>
      </c>
      <c r="W1100" s="288" t="e">
        <f t="shared" si="388"/>
        <v>#DIV/0!</v>
      </c>
      <c r="X1100" s="32" t="e">
        <f t="shared" si="389"/>
        <v>#DIV/0!</v>
      </c>
      <c r="Y1100" s="32" t="e">
        <f t="shared" si="390"/>
        <v>#DIV/0!</v>
      </c>
      <c r="Z1100" s="38" t="e">
        <f t="shared" si="391"/>
        <v>#DIV/0!</v>
      </c>
      <c r="AA1100" s="31">
        <f>SUM(L$2:L1100)-SUM(AB$2:AB1100)</f>
        <v>-116897.97140000056</v>
      </c>
      <c r="AB1100" s="44"/>
      <c r="AC1100" s="40" t="e">
        <f t="shared" si="392"/>
        <v>#DIV/0!</v>
      </c>
      <c r="AD1100" s="40" t="e">
        <f t="shared" si="393"/>
        <v>#DIV/0!</v>
      </c>
    </row>
    <row r="1101" spans="1:30" x14ac:dyDescent="0.25">
      <c r="A1101" s="403"/>
      <c r="B1101" s="287"/>
      <c r="C1101" s="22"/>
      <c r="D1101" s="147"/>
      <c r="E1101" s="22"/>
      <c r="F1101" s="147">
        <f t="shared" si="373"/>
        <v>12400</v>
      </c>
      <c r="G1101" s="288">
        <f t="shared" si="374"/>
        <v>9.4276589838710123</v>
      </c>
      <c r="H1101" s="15">
        <f t="shared" si="375"/>
        <v>116902.97140000056</v>
      </c>
      <c r="I1101" s="22">
        <f t="shared" si="376"/>
        <v>-116902.97140000056</v>
      </c>
      <c r="J1101" s="289">
        <f t="shared" si="377"/>
        <v>-1</v>
      </c>
      <c r="K1101" s="22">
        <f t="shared" si="378"/>
        <v>0</v>
      </c>
      <c r="L1101" s="22">
        <f t="shared" si="379"/>
        <v>-5</v>
      </c>
      <c r="M1101" s="22">
        <f t="shared" si="380"/>
        <v>5</v>
      </c>
      <c r="N1101" s="22">
        <f t="shared" si="381"/>
        <v>0</v>
      </c>
      <c r="O1101" s="22"/>
      <c r="P1101" s="288">
        <f t="shared" si="382"/>
        <v>-9.4276589838710123</v>
      </c>
      <c r="Q1101" s="22">
        <f t="shared" si="383"/>
        <v>-5</v>
      </c>
      <c r="R1101" s="290"/>
      <c r="S1101" s="290">
        <f t="shared" si="384"/>
        <v>-11639.832000000073</v>
      </c>
      <c r="T1101" s="290" t="e">
        <f t="shared" si="385"/>
        <v>#DIV/0!</v>
      </c>
      <c r="U1101" s="290" t="e">
        <f t="shared" si="386"/>
        <v>#DIV/0!</v>
      </c>
      <c r="V1101" s="22">
        <f t="shared" si="387"/>
        <v>105263.13940000049</v>
      </c>
      <c r="W1101" s="288" t="e">
        <f t="shared" si="388"/>
        <v>#DIV/0!</v>
      </c>
      <c r="X1101" s="32" t="e">
        <f t="shared" si="389"/>
        <v>#DIV/0!</v>
      </c>
      <c r="Y1101" s="32" t="e">
        <f t="shared" si="390"/>
        <v>#DIV/0!</v>
      </c>
      <c r="Z1101" s="38" t="e">
        <f t="shared" si="391"/>
        <v>#DIV/0!</v>
      </c>
      <c r="AA1101" s="31">
        <f>SUM(L$2:L1101)-SUM(AB$2:AB1101)</f>
        <v>-116902.97140000056</v>
      </c>
      <c r="AB1101" s="44"/>
      <c r="AC1101" s="40" t="e">
        <f t="shared" si="392"/>
        <v>#DIV/0!</v>
      </c>
      <c r="AD1101" s="40" t="e">
        <f t="shared" si="393"/>
        <v>#DIV/0!</v>
      </c>
    </row>
    <row r="1102" spans="1:30" x14ac:dyDescent="0.25">
      <c r="A1102" s="403"/>
      <c r="B1102" s="287"/>
      <c r="C1102" s="22"/>
      <c r="D1102" s="147"/>
      <c r="E1102" s="22"/>
      <c r="F1102" s="147">
        <f t="shared" si="373"/>
        <v>12400</v>
      </c>
      <c r="G1102" s="288">
        <f t="shared" si="374"/>
        <v>9.4280622096774653</v>
      </c>
      <c r="H1102" s="15">
        <f t="shared" si="375"/>
        <v>116907.97140000056</v>
      </c>
      <c r="I1102" s="22">
        <f t="shared" si="376"/>
        <v>-116907.97140000056</v>
      </c>
      <c r="J1102" s="289">
        <f t="shared" si="377"/>
        <v>-1</v>
      </c>
      <c r="K1102" s="22">
        <f t="shared" si="378"/>
        <v>0</v>
      </c>
      <c r="L1102" s="22">
        <f t="shared" si="379"/>
        <v>-5</v>
      </c>
      <c r="M1102" s="22">
        <f t="shared" si="380"/>
        <v>5</v>
      </c>
      <c r="N1102" s="22">
        <f t="shared" si="381"/>
        <v>0</v>
      </c>
      <c r="O1102" s="22"/>
      <c r="P1102" s="288">
        <f t="shared" si="382"/>
        <v>-9.4280622096774653</v>
      </c>
      <c r="Q1102" s="22">
        <f t="shared" si="383"/>
        <v>-5</v>
      </c>
      <c r="R1102" s="290"/>
      <c r="S1102" s="290">
        <f t="shared" si="384"/>
        <v>-11644.832000000073</v>
      </c>
      <c r="T1102" s="290" t="e">
        <f t="shared" si="385"/>
        <v>#DIV/0!</v>
      </c>
      <c r="U1102" s="290" t="e">
        <f t="shared" si="386"/>
        <v>#DIV/0!</v>
      </c>
      <c r="V1102" s="22">
        <f t="shared" si="387"/>
        <v>105263.13940000049</v>
      </c>
      <c r="W1102" s="288" t="e">
        <f t="shared" si="388"/>
        <v>#DIV/0!</v>
      </c>
      <c r="X1102" s="32" t="e">
        <f t="shared" si="389"/>
        <v>#DIV/0!</v>
      </c>
      <c r="Y1102" s="32" t="e">
        <f t="shared" si="390"/>
        <v>#DIV/0!</v>
      </c>
      <c r="Z1102" s="38" t="e">
        <f t="shared" si="391"/>
        <v>#DIV/0!</v>
      </c>
      <c r="AA1102" s="31">
        <f>SUM(L$2:L1102)-SUM(AB$2:AB1102)</f>
        <v>-116907.97140000056</v>
      </c>
      <c r="AB1102" s="44"/>
      <c r="AC1102" s="40" t="e">
        <f t="shared" si="392"/>
        <v>#DIV/0!</v>
      </c>
      <c r="AD1102" s="40" t="e">
        <f t="shared" si="393"/>
        <v>#DIV/0!</v>
      </c>
    </row>
    <row r="1103" spans="1:30" x14ac:dyDescent="0.25">
      <c r="A1103" s="403"/>
      <c r="B1103" s="287"/>
      <c r="C1103" s="22"/>
      <c r="D1103" s="147"/>
      <c r="E1103" s="22"/>
      <c r="F1103" s="147">
        <f t="shared" si="373"/>
        <v>12400</v>
      </c>
      <c r="G1103" s="288">
        <f t="shared" si="374"/>
        <v>9.4284654354839166</v>
      </c>
      <c r="H1103" s="15">
        <f t="shared" si="375"/>
        <v>116912.97140000056</v>
      </c>
      <c r="I1103" s="22">
        <f t="shared" si="376"/>
        <v>-116912.97140000056</v>
      </c>
      <c r="J1103" s="289">
        <f t="shared" si="377"/>
        <v>-1</v>
      </c>
      <c r="K1103" s="22">
        <f t="shared" si="378"/>
        <v>0</v>
      </c>
      <c r="L1103" s="22">
        <f t="shared" si="379"/>
        <v>-5</v>
      </c>
      <c r="M1103" s="22">
        <f t="shared" si="380"/>
        <v>5</v>
      </c>
      <c r="N1103" s="22">
        <f t="shared" si="381"/>
        <v>0</v>
      </c>
      <c r="O1103" s="22"/>
      <c r="P1103" s="288">
        <f t="shared" si="382"/>
        <v>-9.4284654354839166</v>
      </c>
      <c r="Q1103" s="22">
        <f t="shared" si="383"/>
        <v>-5</v>
      </c>
      <c r="R1103" s="290"/>
      <c r="S1103" s="290">
        <f t="shared" si="384"/>
        <v>-11649.832000000073</v>
      </c>
      <c r="T1103" s="290" t="e">
        <f t="shared" si="385"/>
        <v>#DIV/0!</v>
      </c>
      <c r="U1103" s="290" t="e">
        <f t="shared" si="386"/>
        <v>#DIV/0!</v>
      </c>
      <c r="V1103" s="22">
        <f t="shared" si="387"/>
        <v>105263.13940000049</v>
      </c>
      <c r="W1103" s="288" t="e">
        <f t="shared" si="388"/>
        <v>#DIV/0!</v>
      </c>
      <c r="X1103" s="32" t="e">
        <f t="shared" si="389"/>
        <v>#DIV/0!</v>
      </c>
      <c r="Y1103" s="32" t="e">
        <f t="shared" si="390"/>
        <v>#DIV/0!</v>
      </c>
      <c r="Z1103" s="38" t="e">
        <f t="shared" si="391"/>
        <v>#DIV/0!</v>
      </c>
      <c r="AA1103" s="31">
        <f>SUM(L$2:L1103)-SUM(AB$2:AB1103)</f>
        <v>-116912.97140000056</v>
      </c>
      <c r="AB1103" s="44"/>
      <c r="AC1103" s="40" t="e">
        <f t="shared" si="392"/>
        <v>#DIV/0!</v>
      </c>
      <c r="AD1103" s="40" t="e">
        <f t="shared" si="393"/>
        <v>#DIV/0!</v>
      </c>
    </row>
    <row r="1104" spans="1:30" x14ac:dyDescent="0.25">
      <c r="A1104" s="403"/>
      <c r="B1104" s="287"/>
      <c r="C1104" s="22"/>
      <c r="D1104" s="147"/>
      <c r="E1104" s="22"/>
      <c r="F1104" s="147">
        <f t="shared" si="373"/>
        <v>12400</v>
      </c>
      <c r="G1104" s="288">
        <f t="shared" si="374"/>
        <v>9.4288686612903678</v>
      </c>
      <c r="H1104" s="15">
        <f t="shared" si="375"/>
        <v>116917.97140000056</v>
      </c>
      <c r="I1104" s="22">
        <f t="shared" si="376"/>
        <v>-116917.97140000056</v>
      </c>
      <c r="J1104" s="289">
        <f t="shared" si="377"/>
        <v>-1</v>
      </c>
      <c r="K1104" s="22">
        <f t="shared" si="378"/>
        <v>0</v>
      </c>
      <c r="L1104" s="22">
        <f t="shared" si="379"/>
        <v>-5</v>
      </c>
      <c r="M1104" s="22">
        <f t="shared" si="380"/>
        <v>5</v>
      </c>
      <c r="N1104" s="22">
        <f t="shared" si="381"/>
        <v>0</v>
      </c>
      <c r="O1104" s="22"/>
      <c r="P1104" s="288">
        <f t="shared" si="382"/>
        <v>-9.4288686612903678</v>
      </c>
      <c r="Q1104" s="22">
        <f t="shared" si="383"/>
        <v>-5</v>
      </c>
      <c r="R1104" s="290"/>
      <c r="S1104" s="290">
        <f t="shared" si="384"/>
        <v>-11654.832000000073</v>
      </c>
      <c r="T1104" s="290" t="e">
        <f t="shared" si="385"/>
        <v>#DIV/0!</v>
      </c>
      <c r="U1104" s="290" t="e">
        <f t="shared" si="386"/>
        <v>#DIV/0!</v>
      </c>
      <c r="V1104" s="22">
        <f t="shared" si="387"/>
        <v>105263.13940000049</v>
      </c>
      <c r="W1104" s="288" t="e">
        <f t="shared" si="388"/>
        <v>#DIV/0!</v>
      </c>
      <c r="X1104" s="32" t="e">
        <f t="shared" si="389"/>
        <v>#DIV/0!</v>
      </c>
      <c r="Y1104" s="32" t="e">
        <f t="shared" si="390"/>
        <v>#DIV/0!</v>
      </c>
      <c r="Z1104" s="38" t="e">
        <f t="shared" si="391"/>
        <v>#DIV/0!</v>
      </c>
      <c r="AA1104" s="31">
        <f>SUM(L$2:L1104)-SUM(AB$2:AB1104)</f>
        <v>-116917.97140000056</v>
      </c>
      <c r="AB1104" s="44"/>
      <c r="AC1104" s="40" t="e">
        <f t="shared" si="392"/>
        <v>#DIV/0!</v>
      </c>
      <c r="AD1104" s="40" t="e">
        <f t="shared" si="393"/>
        <v>#DIV/0!</v>
      </c>
    </row>
    <row r="1105" spans="1:30" x14ac:dyDescent="0.25">
      <c r="A1105" s="403"/>
      <c r="B1105" s="287"/>
      <c r="C1105" s="22"/>
      <c r="D1105" s="147"/>
      <c r="E1105" s="22"/>
      <c r="F1105" s="147">
        <f t="shared" si="373"/>
        <v>12400</v>
      </c>
      <c r="G1105" s="288">
        <f t="shared" si="374"/>
        <v>9.4292718870968191</v>
      </c>
      <c r="H1105" s="15">
        <f t="shared" si="375"/>
        <v>116922.97140000056</v>
      </c>
      <c r="I1105" s="22">
        <f t="shared" si="376"/>
        <v>-116922.97140000056</v>
      </c>
      <c r="J1105" s="289">
        <f t="shared" si="377"/>
        <v>-1</v>
      </c>
      <c r="K1105" s="22">
        <f t="shared" si="378"/>
        <v>0</v>
      </c>
      <c r="L1105" s="22">
        <f t="shared" si="379"/>
        <v>-5</v>
      </c>
      <c r="M1105" s="22">
        <f t="shared" si="380"/>
        <v>5</v>
      </c>
      <c r="N1105" s="22">
        <f t="shared" si="381"/>
        <v>0</v>
      </c>
      <c r="O1105" s="22"/>
      <c r="P1105" s="288">
        <f t="shared" si="382"/>
        <v>-9.4292718870968191</v>
      </c>
      <c r="Q1105" s="22">
        <f t="shared" si="383"/>
        <v>-5</v>
      </c>
      <c r="R1105" s="290"/>
      <c r="S1105" s="290">
        <f t="shared" si="384"/>
        <v>-11659.832000000073</v>
      </c>
      <c r="T1105" s="290" t="e">
        <f t="shared" si="385"/>
        <v>#DIV/0!</v>
      </c>
      <c r="U1105" s="290" t="e">
        <f t="shared" si="386"/>
        <v>#DIV/0!</v>
      </c>
      <c r="V1105" s="22">
        <f t="shared" si="387"/>
        <v>105263.13940000049</v>
      </c>
      <c r="W1105" s="288" t="e">
        <f t="shared" si="388"/>
        <v>#DIV/0!</v>
      </c>
      <c r="X1105" s="32" t="e">
        <f t="shared" si="389"/>
        <v>#DIV/0!</v>
      </c>
      <c r="Y1105" s="32" t="e">
        <f t="shared" si="390"/>
        <v>#DIV/0!</v>
      </c>
      <c r="Z1105" s="38" t="e">
        <f t="shared" si="391"/>
        <v>#DIV/0!</v>
      </c>
      <c r="AA1105" s="31">
        <f>SUM(L$2:L1105)-SUM(AB$2:AB1105)</f>
        <v>-116922.97140000056</v>
      </c>
      <c r="AB1105" s="44"/>
      <c r="AC1105" s="40" t="e">
        <f t="shared" si="392"/>
        <v>#DIV/0!</v>
      </c>
      <c r="AD1105" s="40" t="e">
        <f t="shared" si="393"/>
        <v>#DIV/0!</v>
      </c>
    </row>
    <row r="1106" spans="1:30" x14ac:dyDescent="0.25">
      <c r="A1106" s="403"/>
      <c r="B1106" s="287"/>
      <c r="C1106" s="22"/>
      <c r="D1106" s="147"/>
      <c r="E1106" s="22"/>
      <c r="F1106" s="147">
        <f t="shared" si="373"/>
        <v>12400</v>
      </c>
      <c r="G1106" s="288">
        <f t="shared" si="374"/>
        <v>9.4296751129032703</v>
      </c>
      <c r="H1106" s="15">
        <f t="shared" si="375"/>
        <v>116927.97140000056</v>
      </c>
      <c r="I1106" s="22">
        <f t="shared" si="376"/>
        <v>-116927.97140000056</v>
      </c>
      <c r="J1106" s="289">
        <f t="shared" si="377"/>
        <v>-1</v>
      </c>
      <c r="K1106" s="22">
        <f t="shared" si="378"/>
        <v>0</v>
      </c>
      <c r="L1106" s="22">
        <f t="shared" si="379"/>
        <v>-5</v>
      </c>
      <c r="M1106" s="22">
        <f t="shared" si="380"/>
        <v>5</v>
      </c>
      <c r="N1106" s="22">
        <f t="shared" si="381"/>
        <v>0</v>
      </c>
      <c r="O1106" s="22"/>
      <c r="P1106" s="288">
        <f t="shared" si="382"/>
        <v>-9.4296751129032703</v>
      </c>
      <c r="Q1106" s="22">
        <f t="shared" si="383"/>
        <v>-5</v>
      </c>
      <c r="R1106" s="290"/>
      <c r="S1106" s="290">
        <f t="shared" si="384"/>
        <v>-11664.832000000073</v>
      </c>
      <c r="T1106" s="290" t="e">
        <f t="shared" si="385"/>
        <v>#DIV/0!</v>
      </c>
      <c r="U1106" s="290" t="e">
        <f t="shared" si="386"/>
        <v>#DIV/0!</v>
      </c>
      <c r="V1106" s="22">
        <f t="shared" si="387"/>
        <v>105263.13940000049</v>
      </c>
      <c r="W1106" s="288" t="e">
        <f t="shared" si="388"/>
        <v>#DIV/0!</v>
      </c>
      <c r="X1106" s="32" t="e">
        <f t="shared" si="389"/>
        <v>#DIV/0!</v>
      </c>
      <c r="Y1106" s="32" t="e">
        <f t="shared" si="390"/>
        <v>#DIV/0!</v>
      </c>
      <c r="Z1106" s="38" t="e">
        <f t="shared" si="391"/>
        <v>#DIV/0!</v>
      </c>
      <c r="AA1106" s="31">
        <f>SUM(L$2:L1106)-SUM(AB$2:AB1106)</f>
        <v>-116927.97140000056</v>
      </c>
      <c r="AB1106" s="44"/>
      <c r="AC1106" s="40" t="e">
        <f t="shared" si="392"/>
        <v>#DIV/0!</v>
      </c>
      <c r="AD1106" s="40" t="e">
        <f t="shared" si="393"/>
        <v>#DIV/0!</v>
      </c>
    </row>
    <row r="1107" spans="1:30" x14ac:dyDescent="0.25">
      <c r="A1107" s="403"/>
      <c r="B1107" s="287"/>
      <c r="C1107" s="22"/>
      <c r="D1107" s="147"/>
      <c r="E1107" s="22"/>
      <c r="F1107" s="147">
        <f t="shared" si="373"/>
        <v>12400</v>
      </c>
      <c r="G1107" s="288">
        <f t="shared" si="374"/>
        <v>9.4300783387097233</v>
      </c>
      <c r="H1107" s="15">
        <f t="shared" si="375"/>
        <v>116932.97140000056</v>
      </c>
      <c r="I1107" s="22">
        <f t="shared" si="376"/>
        <v>-116932.97140000056</v>
      </c>
      <c r="J1107" s="289">
        <f t="shared" si="377"/>
        <v>-1</v>
      </c>
      <c r="K1107" s="22">
        <f t="shared" si="378"/>
        <v>0</v>
      </c>
      <c r="L1107" s="22">
        <f t="shared" si="379"/>
        <v>-5</v>
      </c>
      <c r="M1107" s="22">
        <f t="shared" si="380"/>
        <v>5</v>
      </c>
      <c r="N1107" s="22">
        <f t="shared" si="381"/>
        <v>0</v>
      </c>
      <c r="O1107" s="22"/>
      <c r="P1107" s="288">
        <f t="shared" si="382"/>
        <v>-9.4300783387097233</v>
      </c>
      <c r="Q1107" s="22">
        <f t="shared" si="383"/>
        <v>-5</v>
      </c>
      <c r="R1107" s="290"/>
      <c r="S1107" s="290">
        <f t="shared" si="384"/>
        <v>-11669.832000000073</v>
      </c>
      <c r="T1107" s="290" t="e">
        <f t="shared" si="385"/>
        <v>#DIV/0!</v>
      </c>
      <c r="U1107" s="290" t="e">
        <f t="shared" si="386"/>
        <v>#DIV/0!</v>
      </c>
      <c r="V1107" s="22">
        <f t="shared" si="387"/>
        <v>105263.13940000049</v>
      </c>
      <c r="W1107" s="288" t="e">
        <f t="shared" si="388"/>
        <v>#DIV/0!</v>
      </c>
      <c r="X1107" s="32" t="e">
        <f t="shared" si="389"/>
        <v>#DIV/0!</v>
      </c>
      <c r="Y1107" s="32" t="e">
        <f t="shared" si="390"/>
        <v>#DIV/0!</v>
      </c>
      <c r="Z1107" s="38" t="e">
        <f t="shared" si="391"/>
        <v>#DIV/0!</v>
      </c>
      <c r="AA1107" s="31">
        <f>SUM(L$2:L1107)-SUM(AB$2:AB1107)</f>
        <v>-116932.97140000056</v>
      </c>
      <c r="AB1107" s="44"/>
      <c r="AC1107" s="40" t="e">
        <f t="shared" si="392"/>
        <v>#DIV/0!</v>
      </c>
      <c r="AD1107" s="40" t="e">
        <f t="shared" si="393"/>
        <v>#DIV/0!</v>
      </c>
    </row>
    <row r="1108" spans="1:30" x14ac:dyDescent="0.25">
      <c r="A1108" s="403"/>
      <c r="B1108" s="287"/>
      <c r="C1108" s="22"/>
      <c r="D1108" s="147"/>
      <c r="E1108" s="22"/>
      <c r="F1108" s="147">
        <f t="shared" si="373"/>
        <v>12400</v>
      </c>
      <c r="G1108" s="288">
        <f t="shared" si="374"/>
        <v>9.4304815645161746</v>
      </c>
      <c r="H1108" s="15">
        <f t="shared" si="375"/>
        <v>116937.97140000056</v>
      </c>
      <c r="I1108" s="22">
        <f t="shared" si="376"/>
        <v>-116937.97140000056</v>
      </c>
      <c r="J1108" s="289">
        <f t="shared" si="377"/>
        <v>-1</v>
      </c>
      <c r="K1108" s="22">
        <f t="shared" si="378"/>
        <v>0</v>
      </c>
      <c r="L1108" s="22">
        <f t="shared" si="379"/>
        <v>-5</v>
      </c>
      <c r="M1108" s="22">
        <f t="shared" si="380"/>
        <v>5</v>
      </c>
      <c r="N1108" s="22">
        <f t="shared" si="381"/>
        <v>0</v>
      </c>
      <c r="O1108" s="22"/>
      <c r="P1108" s="288">
        <f t="shared" si="382"/>
        <v>-9.4304815645161746</v>
      </c>
      <c r="Q1108" s="22">
        <f t="shared" si="383"/>
        <v>-5</v>
      </c>
      <c r="R1108" s="290"/>
      <c r="S1108" s="290">
        <f t="shared" si="384"/>
        <v>-11674.832000000073</v>
      </c>
      <c r="T1108" s="290" t="e">
        <f t="shared" si="385"/>
        <v>#DIV/0!</v>
      </c>
      <c r="U1108" s="290" t="e">
        <f t="shared" si="386"/>
        <v>#DIV/0!</v>
      </c>
      <c r="V1108" s="22">
        <f t="shared" si="387"/>
        <v>105263.13940000049</v>
      </c>
      <c r="W1108" s="288" t="e">
        <f t="shared" si="388"/>
        <v>#DIV/0!</v>
      </c>
      <c r="X1108" s="32" t="e">
        <f t="shared" si="389"/>
        <v>#DIV/0!</v>
      </c>
      <c r="Y1108" s="32" t="e">
        <f t="shared" si="390"/>
        <v>#DIV/0!</v>
      </c>
      <c r="Z1108" s="38" t="e">
        <f t="shared" si="391"/>
        <v>#DIV/0!</v>
      </c>
      <c r="AA1108" s="31">
        <f>SUM(L$2:L1108)-SUM(AB$2:AB1108)</f>
        <v>-116937.97140000056</v>
      </c>
      <c r="AB1108" s="44"/>
      <c r="AC1108" s="40" t="e">
        <f t="shared" si="392"/>
        <v>#DIV/0!</v>
      </c>
      <c r="AD1108" s="40" t="e">
        <f t="shared" si="393"/>
        <v>#DIV/0!</v>
      </c>
    </row>
    <row r="1109" spans="1:30" x14ac:dyDescent="0.25">
      <c r="A1109" s="403"/>
      <c r="B1109" s="287"/>
      <c r="C1109" s="22"/>
      <c r="D1109" s="147"/>
      <c r="E1109" s="22"/>
      <c r="F1109" s="147">
        <f t="shared" si="373"/>
        <v>12400</v>
      </c>
      <c r="G1109" s="288">
        <f t="shared" si="374"/>
        <v>9.4308847903226258</v>
      </c>
      <c r="H1109" s="15">
        <f t="shared" si="375"/>
        <v>116942.97140000056</v>
      </c>
      <c r="I1109" s="22">
        <f t="shared" si="376"/>
        <v>-116942.97140000056</v>
      </c>
      <c r="J1109" s="289">
        <f t="shared" si="377"/>
        <v>-1</v>
      </c>
      <c r="K1109" s="22">
        <f t="shared" si="378"/>
        <v>0</v>
      </c>
      <c r="L1109" s="22">
        <f t="shared" si="379"/>
        <v>-5</v>
      </c>
      <c r="M1109" s="22">
        <f t="shared" si="380"/>
        <v>5</v>
      </c>
      <c r="N1109" s="22">
        <f t="shared" si="381"/>
        <v>0</v>
      </c>
      <c r="O1109" s="22"/>
      <c r="P1109" s="288">
        <f t="shared" si="382"/>
        <v>-9.4308847903226258</v>
      </c>
      <c r="Q1109" s="22">
        <f t="shared" si="383"/>
        <v>-5</v>
      </c>
      <c r="R1109" s="290"/>
      <c r="S1109" s="290">
        <f t="shared" si="384"/>
        <v>-11679.832000000073</v>
      </c>
      <c r="T1109" s="290" t="e">
        <f t="shared" si="385"/>
        <v>#DIV/0!</v>
      </c>
      <c r="U1109" s="290" t="e">
        <f t="shared" si="386"/>
        <v>#DIV/0!</v>
      </c>
      <c r="V1109" s="22">
        <f t="shared" si="387"/>
        <v>105263.13940000049</v>
      </c>
      <c r="W1109" s="288" t="e">
        <f t="shared" si="388"/>
        <v>#DIV/0!</v>
      </c>
      <c r="X1109" s="32" t="e">
        <f t="shared" si="389"/>
        <v>#DIV/0!</v>
      </c>
      <c r="Y1109" s="32" t="e">
        <f t="shared" si="390"/>
        <v>#DIV/0!</v>
      </c>
      <c r="Z1109" s="38" t="e">
        <f t="shared" si="391"/>
        <v>#DIV/0!</v>
      </c>
      <c r="AA1109" s="31">
        <f>SUM(L$2:L1109)-SUM(AB$2:AB1109)</f>
        <v>-116942.97140000056</v>
      </c>
      <c r="AB1109" s="44"/>
      <c r="AC1109" s="40" t="e">
        <f t="shared" si="392"/>
        <v>#DIV/0!</v>
      </c>
      <c r="AD1109" s="40" t="e">
        <f t="shared" si="393"/>
        <v>#DIV/0!</v>
      </c>
    </row>
    <row r="1110" spans="1:30" x14ac:dyDescent="0.25">
      <c r="A1110" s="403"/>
      <c r="B1110" s="287"/>
      <c r="C1110" s="22"/>
      <c r="D1110" s="147"/>
      <c r="E1110" s="22"/>
      <c r="F1110" s="147">
        <f t="shared" si="373"/>
        <v>12400</v>
      </c>
      <c r="G1110" s="288">
        <f t="shared" si="374"/>
        <v>9.4312880161290771</v>
      </c>
      <c r="H1110" s="15">
        <f t="shared" si="375"/>
        <v>116947.97140000056</v>
      </c>
      <c r="I1110" s="22">
        <f t="shared" si="376"/>
        <v>-116947.97140000056</v>
      </c>
      <c r="J1110" s="289">
        <f t="shared" si="377"/>
        <v>-1</v>
      </c>
      <c r="K1110" s="22">
        <f t="shared" si="378"/>
        <v>0</v>
      </c>
      <c r="L1110" s="22">
        <f t="shared" si="379"/>
        <v>-5</v>
      </c>
      <c r="M1110" s="22">
        <f t="shared" si="380"/>
        <v>5</v>
      </c>
      <c r="N1110" s="22">
        <f t="shared" si="381"/>
        <v>0</v>
      </c>
      <c r="O1110" s="22"/>
      <c r="P1110" s="288">
        <f t="shared" si="382"/>
        <v>-9.4312880161290771</v>
      </c>
      <c r="Q1110" s="22">
        <f t="shared" si="383"/>
        <v>-5</v>
      </c>
      <c r="R1110" s="290"/>
      <c r="S1110" s="290">
        <f t="shared" si="384"/>
        <v>-11684.832000000073</v>
      </c>
      <c r="T1110" s="290" t="e">
        <f t="shared" si="385"/>
        <v>#DIV/0!</v>
      </c>
      <c r="U1110" s="290" t="e">
        <f t="shared" si="386"/>
        <v>#DIV/0!</v>
      </c>
      <c r="V1110" s="22">
        <f t="shared" si="387"/>
        <v>105263.13940000049</v>
      </c>
      <c r="W1110" s="288" t="e">
        <f t="shared" si="388"/>
        <v>#DIV/0!</v>
      </c>
      <c r="X1110" s="32" t="e">
        <f t="shared" si="389"/>
        <v>#DIV/0!</v>
      </c>
      <c r="Y1110" s="32" t="e">
        <f t="shared" si="390"/>
        <v>#DIV/0!</v>
      </c>
      <c r="Z1110" s="38" t="e">
        <f t="shared" si="391"/>
        <v>#DIV/0!</v>
      </c>
      <c r="AA1110" s="31">
        <f>SUM(L$2:L1110)-SUM(AB$2:AB1110)</f>
        <v>-116947.97140000056</v>
      </c>
      <c r="AB1110" s="44"/>
      <c r="AC1110" s="40" t="e">
        <f t="shared" si="392"/>
        <v>#DIV/0!</v>
      </c>
      <c r="AD1110" s="40" t="e">
        <f t="shared" si="393"/>
        <v>#DIV/0!</v>
      </c>
    </row>
    <row r="1111" spans="1:30" x14ac:dyDescent="0.25">
      <c r="A1111" s="403"/>
      <c r="B1111" s="287"/>
      <c r="C1111" s="22"/>
      <c r="D1111" s="147"/>
      <c r="E1111" s="22"/>
      <c r="F1111" s="147">
        <f t="shared" si="373"/>
        <v>12400</v>
      </c>
      <c r="G1111" s="288">
        <f t="shared" si="374"/>
        <v>9.4316912419355301</v>
      </c>
      <c r="H1111" s="15">
        <f t="shared" si="375"/>
        <v>116952.97140000056</v>
      </c>
      <c r="I1111" s="22">
        <f t="shared" si="376"/>
        <v>-116952.97140000056</v>
      </c>
      <c r="J1111" s="289">
        <f t="shared" si="377"/>
        <v>-1</v>
      </c>
      <c r="K1111" s="22">
        <f t="shared" si="378"/>
        <v>0</v>
      </c>
      <c r="L1111" s="22">
        <f t="shared" si="379"/>
        <v>-5</v>
      </c>
      <c r="M1111" s="22">
        <f t="shared" si="380"/>
        <v>5</v>
      </c>
      <c r="N1111" s="22">
        <f t="shared" si="381"/>
        <v>0</v>
      </c>
      <c r="O1111" s="22"/>
      <c r="P1111" s="288">
        <f t="shared" si="382"/>
        <v>-9.4316912419355301</v>
      </c>
      <c r="Q1111" s="22">
        <f t="shared" si="383"/>
        <v>-5</v>
      </c>
      <c r="R1111" s="290"/>
      <c r="S1111" s="290">
        <f t="shared" si="384"/>
        <v>-11689.832000000073</v>
      </c>
      <c r="T1111" s="290" t="e">
        <f t="shared" si="385"/>
        <v>#DIV/0!</v>
      </c>
      <c r="U1111" s="290" t="e">
        <f t="shared" si="386"/>
        <v>#DIV/0!</v>
      </c>
      <c r="V1111" s="22">
        <f t="shared" si="387"/>
        <v>105263.13940000049</v>
      </c>
      <c r="W1111" s="288" t="e">
        <f t="shared" si="388"/>
        <v>#DIV/0!</v>
      </c>
      <c r="X1111" s="32" t="e">
        <f t="shared" si="389"/>
        <v>#DIV/0!</v>
      </c>
      <c r="Y1111" s="32" t="e">
        <f t="shared" si="390"/>
        <v>#DIV/0!</v>
      </c>
      <c r="Z1111" s="38" t="e">
        <f t="shared" si="391"/>
        <v>#DIV/0!</v>
      </c>
      <c r="AA1111" s="31">
        <f>SUM(L$2:L1111)-SUM(AB$2:AB1111)</f>
        <v>-116952.97140000056</v>
      </c>
      <c r="AB1111" s="44"/>
      <c r="AC1111" s="40" t="e">
        <f t="shared" si="392"/>
        <v>#DIV/0!</v>
      </c>
      <c r="AD1111" s="40" t="e">
        <f t="shared" si="393"/>
        <v>#DIV/0!</v>
      </c>
    </row>
    <row r="1112" spans="1:30" x14ac:dyDescent="0.25">
      <c r="A1112" s="403"/>
      <c r="B1112" s="287"/>
      <c r="C1112" s="22"/>
      <c r="D1112" s="147"/>
      <c r="E1112" s="22"/>
      <c r="F1112" s="147">
        <f t="shared" si="373"/>
        <v>12400</v>
      </c>
      <c r="G1112" s="288">
        <f t="shared" si="374"/>
        <v>9.4320944677419813</v>
      </c>
      <c r="H1112" s="15">
        <f t="shared" si="375"/>
        <v>116957.97140000056</v>
      </c>
      <c r="I1112" s="22">
        <f t="shared" si="376"/>
        <v>-116957.97140000056</v>
      </c>
      <c r="J1112" s="289">
        <f t="shared" si="377"/>
        <v>-1</v>
      </c>
      <c r="K1112" s="22">
        <f t="shared" si="378"/>
        <v>0</v>
      </c>
      <c r="L1112" s="22">
        <f t="shared" si="379"/>
        <v>-5</v>
      </c>
      <c r="M1112" s="22">
        <f t="shared" si="380"/>
        <v>5</v>
      </c>
      <c r="N1112" s="22">
        <f t="shared" si="381"/>
        <v>0</v>
      </c>
      <c r="O1112" s="22"/>
      <c r="P1112" s="288">
        <f t="shared" si="382"/>
        <v>-9.4320944677419813</v>
      </c>
      <c r="Q1112" s="22">
        <f t="shared" si="383"/>
        <v>-5</v>
      </c>
      <c r="R1112" s="290"/>
      <c r="S1112" s="290">
        <f t="shared" si="384"/>
        <v>-11694.832000000073</v>
      </c>
      <c r="T1112" s="290" t="e">
        <f t="shared" si="385"/>
        <v>#DIV/0!</v>
      </c>
      <c r="U1112" s="290" t="e">
        <f t="shared" si="386"/>
        <v>#DIV/0!</v>
      </c>
      <c r="V1112" s="22">
        <f t="shared" si="387"/>
        <v>105263.13940000049</v>
      </c>
      <c r="W1112" s="288" t="e">
        <f t="shared" si="388"/>
        <v>#DIV/0!</v>
      </c>
      <c r="X1112" s="32" t="e">
        <f t="shared" si="389"/>
        <v>#DIV/0!</v>
      </c>
      <c r="Y1112" s="32" t="e">
        <f t="shared" si="390"/>
        <v>#DIV/0!</v>
      </c>
      <c r="Z1112" s="38" t="e">
        <f t="shared" si="391"/>
        <v>#DIV/0!</v>
      </c>
      <c r="AA1112" s="31">
        <f>SUM(L$2:L1112)-SUM(AB$2:AB1112)</f>
        <v>-116957.97140000056</v>
      </c>
      <c r="AB1112" s="44"/>
      <c r="AC1112" s="40" t="e">
        <f t="shared" si="392"/>
        <v>#DIV/0!</v>
      </c>
      <c r="AD1112" s="40" t="e">
        <f t="shared" si="393"/>
        <v>#DIV/0!</v>
      </c>
    </row>
    <row r="1113" spans="1:30" x14ac:dyDescent="0.25">
      <c r="A1113" s="403"/>
      <c r="B1113" s="287"/>
      <c r="C1113" s="22"/>
      <c r="D1113" s="147"/>
      <c r="E1113" s="22"/>
      <c r="F1113" s="147">
        <f t="shared" si="373"/>
        <v>12400</v>
      </c>
      <c r="G1113" s="288">
        <f t="shared" si="374"/>
        <v>9.4324976935484326</v>
      </c>
      <c r="H1113" s="15">
        <f t="shared" si="375"/>
        <v>116962.97140000056</v>
      </c>
      <c r="I1113" s="22">
        <f t="shared" si="376"/>
        <v>-116962.97140000056</v>
      </c>
      <c r="J1113" s="289">
        <f t="shared" si="377"/>
        <v>-1</v>
      </c>
      <c r="K1113" s="22">
        <f t="shared" si="378"/>
        <v>0</v>
      </c>
      <c r="L1113" s="22">
        <f t="shared" si="379"/>
        <v>-5</v>
      </c>
      <c r="M1113" s="22">
        <f t="shared" si="380"/>
        <v>5</v>
      </c>
      <c r="N1113" s="22">
        <f t="shared" si="381"/>
        <v>0</v>
      </c>
      <c r="O1113" s="22"/>
      <c r="P1113" s="288">
        <f t="shared" si="382"/>
        <v>-9.4324976935484326</v>
      </c>
      <c r="Q1113" s="22">
        <f t="shared" si="383"/>
        <v>-5</v>
      </c>
      <c r="R1113" s="290"/>
      <c r="S1113" s="290">
        <f t="shared" si="384"/>
        <v>-11699.832000000073</v>
      </c>
      <c r="T1113" s="290" t="e">
        <f t="shared" si="385"/>
        <v>#DIV/0!</v>
      </c>
      <c r="U1113" s="290" t="e">
        <f t="shared" si="386"/>
        <v>#DIV/0!</v>
      </c>
      <c r="V1113" s="22">
        <f t="shared" si="387"/>
        <v>105263.13940000049</v>
      </c>
      <c r="W1113" s="288" t="e">
        <f t="shared" si="388"/>
        <v>#DIV/0!</v>
      </c>
      <c r="X1113" s="32" t="e">
        <f t="shared" si="389"/>
        <v>#DIV/0!</v>
      </c>
      <c r="Y1113" s="32" t="e">
        <f t="shared" si="390"/>
        <v>#DIV/0!</v>
      </c>
      <c r="Z1113" s="38" t="e">
        <f t="shared" si="391"/>
        <v>#DIV/0!</v>
      </c>
      <c r="AA1113" s="31">
        <f>SUM(L$2:L1113)-SUM(AB$2:AB1113)</f>
        <v>-116962.97140000056</v>
      </c>
      <c r="AB1113" s="44"/>
      <c r="AC1113" s="40" t="e">
        <f t="shared" si="392"/>
        <v>#DIV/0!</v>
      </c>
      <c r="AD1113" s="40" t="e">
        <f t="shared" si="393"/>
        <v>#DIV/0!</v>
      </c>
    </row>
    <row r="1114" spans="1:30" x14ac:dyDescent="0.25">
      <c r="A1114" s="403"/>
      <c r="B1114" s="287"/>
      <c r="C1114" s="22"/>
      <c r="D1114" s="147"/>
      <c r="E1114" s="22"/>
      <c r="F1114" s="147">
        <f t="shared" si="373"/>
        <v>12400</v>
      </c>
      <c r="G1114" s="288">
        <f t="shared" si="374"/>
        <v>9.4329009193548838</v>
      </c>
      <c r="H1114" s="15">
        <f t="shared" si="375"/>
        <v>116967.97140000056</v>
      </c>
      <c r="I1114" s="22">
        <f t="shared" si="376"/>
        <v>-116967.97140000056</v>
      </c>
      <c r="J1114" s="289">
        <f t="shared" si="377"/>
        <v>-1</v>
      </c>
      <c r="K1114" s="22">
        <f t="shared" si="378"/>
        <v>0</v>
      </c>
      <c r="L1114" s="22">
        <f t="shared" si="379"/>
        <v>-5</v>
      </c>
      <c r="M1114" s="22">
        <f t="shared" si="380"/>
        <v>5</v>
      </c>
      <c r="N1114" s="22">
        <f t="shared" si="381"/>
        <v>0</v>
      </c>
      <c r="O1114" s="22"/>
      <c r="P1114" s="288">
        <f t="shared" si="382"/>
        <v>-9.4329009193548838</v>
      </c>
      <c r="Q1114" s="22">
        <f t="shared" si="383"/>
        <v>-5</v>
      </c>
      <c r="R1114" s="290"/>
      <c r="S1114" s="290">
        <f t="shared" si="384"/>
        <v>-11704.832000000073</v>
      </c>
      <c r="T1114" s="290" t="e">
        <f t="shared" si="385"/>
        <v>#DIV/0!</v>
      </c>
      <c r="U1114" s="290" t="e">
        <f t="shared" si="386"/>
        <v>#DIV/0!</v>
      </c>
      <c r="V1114" s="22">
        <f t="shared" si="387"/>
        <v>105263.13940000049</v>
      </c>
      <c r="W1114" s="288" t="e">
        <f t="shared" si="388"/>
        <v>#DIV/0!</v>
      </c>
      <c r="X1114" s="32" t="e">
        <f t="shared" si="389"/>
        <v>#DIV/0!</v>
      </c>
      <c r="Y1114" s="32" t="e">
        <f t="shared" si="390"/>
        <v>#DIV/0!</v>
      </c>
      <c r="Z1114" s="38" t="e">
        <f t="shared" si="391"/>
        <v>#DIV/0!</v>
      </c>
      <c r="AA1114" s="31">
        <f>SUM(L$2:L1114)-SUM(AB$2:AB1114)</f>
        <v>-116967.97140000056</v>
      </c>
      <c r="AB1114" s="44"/>
      <c r="AC1114" s="40" t="e">
        <f t="shared" si="392"/>
        <v>#DIV/0!</v>
      </c>
      <c r="AD1114" s="40" t="e">
        <f t="shared" si="393"/>
        <v>#DIV/0!</v>
      </c>
    </row>
    <row r="1115" spans="1:30" x14ac:dyDescent="0.25">
      <c r="A1115" s="403"/>
      <c r="B1115" s="287"/>
      <c r="C1115" s="22"/>
      <c r="D1115" s="147"/>
      <c r="E1115" s="22"/>
      <c r="F1115" s="147">
        <f t="shared" si="373"/>
        <v>12400</v>
      </c>
      <c r="G1115" s="288">
        <f t="shared" si="374"/>
        <v>9.4333041451613351</v>
      </c>
      <c r="H1115" s="15">
        <f t="shared" si="375"/>
        <v>116972.97140000056</v>
      </c>
      <c r="I1115" s="22">
        <f t="shared" si="376"/>
        <v>-116972.97140000056</v>
      </c>
      <c r="J1115" s="289">
        <f t="shared" si="377"/>
        <v>-1</v>
      </c>
      <c r="K1115" s="22">
        <f t="shared" si="378"/>
        <v>0</v>
      </c>
      <c r="L1115" s="22">
        <f t="shared" si="379"/>
        <v>-5</v>
      </c>
      <c r="M1115" s="22">
        <f t="shared" si="380"/>
        <v>5</v>
      </c>
      <c r="N1115" s="22">
        <f t="shared" si="381"/>
        <v>0</v>
      </c>
      <c r="O1115" s="22"/>
      <c r="P1115" s="288">
        <f t="shared" si="382"/>
        <v>-9.4333041451613351</v>
      </c>
      <c r="Q1115" s="22">
        <f t="shared" si="383"/>
        <v>-5</v>
      </c>
      <c r="R1115" s="290"/>
      <c r="S1115" s="290">
        <f t="shared" si="384"/>
        <v>-11709.832000000073</v>
      </c>
      <c r="T1115" s="290" t="e">
        <f t="shared" si="385"/>
        <v>#DIV/0!</v>
      </c>
      <c r="U1115" s="290" t="e">
        <f t="shared" si="386"/>
        <v>#DIV/0!</v>
      </c>
      <c r="V1115" s="22">
        <f t="shared" si="387"/>
        <v>105263.13940000049</v>
      </c>
      <c r="W1115" s="288" t="e">
        <f t="shared" si="388"/>
        <v>#DIV/0!</v>
      </c>
      <c r="X1115" s="32" t="e">
        <f t="shared" si="389"/>
        <v>#DIV/0!</v>
      </c>
      <c r="Y1115" s="32" t="e">
        <f t="shared" si="390"/>
        <v>#DIV/0!</v>
      </c>
      <c r="Z1115" s="38" t="e">
        <f t="shared" si="391"/>
        <v>#DIV/0!</v>
      </c>
      <c r="AA1115" s="31">
        <f>SUM(L$2:L1115)-SUM(AB$2:AB1115)</f>
        <v>-116972.97140000056</v>
      </c>
      <c r="AB1115" s="44"/>
      <c r="AC1115" s="40" t="e">
        <f t="shared" si="392"/>
        <v>#DIV/0!</v>
      </c>
      <c r="AD1115" s="40" t="e">
        <f t="shared" si="393"/>
        <v>#DIV/0!</v>
      </c>
    </row>
    <row r="1116" spans="1:30" x14ac:dyDescent="0.25">
      <c r="A1116" s="403"/>
      <c r="B1116" s="287"/>
      <c r="C1116" s="22"/>
      <c r="D1116" s="147"/>
      <c r="E1116" s="22"/>
      <c r="F1116" s="147">
        <f t="shared" si="373"/>
        <v>12400</v>
      </c>
      <c r="G1116" s="288">
        <f t="shared" si="374"/>
        <v>9.4337073709677881</v>
      </c>
      <c r="H1116" s="15">
        <f t="shared" si="375"/>
        <v>116977.97140000056</v>
      </c>
      <c r="I1116" s="22">
        <f t="shared" si="376"/>
        <v>-116977.97140000056</v>
      </c>
      <c r="J1116" s="289">
        <f t="shared" si="377"/>
        <v>-1</v>
      </c>
      <c r="K1116" s="22">
        <f t="shared" si="378"/>
        <v>0</v>
      </c>
      <c r="L1116" s="22">
        <f t="shared" si="379"/>
        <v>-5</v>
      </c>
      <c r="M1116" s="22">
        <f t="shared" si="380"/>
        <v>5</v>
      </c>
      <c r="N1116" s="22">
        <f t="shared" si="381"/>
        <v>0</v>
      </c>
      <c r="O1116" s="22"/>
      <c r="P1116" s="288">
        <f t="shared" si="382"/>
        <v>-9.4337073709677881</v>
      </c>
      <c r="Q1116" s="22">
        <f t="shared" si="383"/>
        <v>-5</v>
      </c>
      <c r="R1116" s="290"/>
      <c r="S1116" s="290">
        <f t="shared" si="384"/>
        <v>-11714.832000000073</v>
      </c>
      <c r="T1116" s="290" t="e">
        <f t="shared" si="385"/>
        <v>#DIV/0!</v>
      </c>
      <c r="U1116" s="290" t="e">
        <f t="shared" si="386"/>
        <v>#DIV/0!</v>
      </c>
      <c r="V1116" s="22">
        <f t="shared" si="387"/>
        <v>105263.13940000049</v>
      </c>
      <c r="W1116" s="288" t="e">
        <f t="shared" si="388"/>
        <v>#DIV/0!</v>
      </c>
      <c r="X1116" s="32" t="e">
        <f t="shared" si="389"/>
        <v>#DIV/0!</v>
      </c>
      <c r="Y1116" s="32" t="e">
        <f t="shared" si="390"/>
        <v>#DIV/0!</v>
      </c>
      <c r="Z1116" s="38" t="e">
        <f t="shared" si="391"/>
        <v>#DIV/0!</v>
      </c>
      <c r="AA1116" s="31">
        <f>SUM(L$2:L1116)-SUM(AB$2:AB1116)</f>
        <v>-116977.97140000056</v>
      </c>
      <c r="AB1116" s="44"/>
      <c r="AC1116" s="40" t="e">
        <f t="shared" si="392"/>
        <v>#DIV/0!</v>
      </c>
      <c r="AD1116" s="40" t="e">
        <f t="shared" si="393"/>
        <v>#DIV/0!</v>
      </c>
    </row>
    <row r="1117" spans="1:30" x14ac:dyDescent="0.25">
      <c r="A1117" s="403"/>
      <c r="B1117" s="287"/>
      <c r="C1117" s="22"/>
      <c r="D1117" s="147"/>
      <c r="E1117" s="22"/>
      <c r="F1117" s="147">
        <f t="shared" si="373"/>
        <v>12400</v>
      </c>
      <c r="G1117" s="288">
        <f t="shared" si="374"/>
        <v>9.4341105967742394</v>
      </c>
      <c r="H1117" s="15">
        <f t="shared" si="375"/>
        <v>116982.97140000056</v>
      </c>
      <c r="I1117" s="22">
        <f t="shared" si="376"/>
        <v>-116982.97140000056</v>
      </c>
      <c r="J1117" s="289">
        <f t="shared" si="377"/>
        <v>-1</v>
      </c>
      <c r="K1117" s="22">
        <f t="shared" si="378"/>
        <v>0</v>
      </c>
      <c r="L1117" s="22">
        <f t="shared" si="379"/>
        <v>-5</v>
      </c>
      <c r="M1117" s="22">
        <f t="shared" si="380"/>
        <v>5</v>
      </c>
      <c r="N1117" s="22">
        <f t="shared" si="381"/>
        <v>0</v>
      </c>
      <c r="O1117" s="22"/>
      <c r="P1117" s="288">
        <f t="shared" si="382"/>
        <v>-9.4341105967742394</v>
      </c>
      <c r="Q1117" s="22">
        <f t="shared" si="383"/>
        <v>-5</v>
      </c>
      <c r="R1117" s="290"/>
      <c r="S1117" s="290">
        <f t="shared" si="384"/>
        <v>-11719.832000000073</v>
      </c>
      <c r="T1117" s="290" t="e">
        <f t="shared" si="385"/>
        <v>#DIV/0!</v>
      </c>
      <c r="U1117" s="290" t="e">
        <f t="shared" si="386"/>
        <v>#DIV/0!</v>
      </c>
      <c r="V1117" s="22">
        <f t="shared" si="387"/>
        <v>105263.13940000049</v>
      </c>
      <c r="W1117" s="288" t="e">
        <f t="shared" si="388"/>
        <v>#DIV/0!</v>
      </c>
      <c r="X1117" s="32" t="e">
        <f t="shared" si="389"/>
        <v>#DIV/0!</v>
      </c>
      <c r="Y1117" s="32" t="e">
        <f t="shared" si="390"/>
        <v>#DIV/0!</v>
      </c>
      <c r="Z1117" s="38" t="e">
        <f t="shared" si="391"/>
        <v>#DIV/0!</v>
      </c>
      <c r="AA1117" s="31">
        <f>SUM(L$2:L1117)-SUM(AB$2:AB1117)</f>
        <v>-116982.97140000056</v>
      </c>
      <c r="AB1117" s="44"/>
      <c r="AC1117" s="40" t="e">
        <f t="shared" si="392"/>
        <v>#DIV/0!</v>
      </c>
      <c r="AD1117" s="40" t="e">
        <f t="shared" si="393"/>
        <v>#DIV/0!</v>
      </c>
    </row>
    <row r="1118" spans="1:30" x14ac:dyDescent="0.25">
      <c r="A1118" s="403"/>
      <c r="B1118" s="287"/>
      <c r="C1118" s="22"/>
      <c r="D1118" s="147"/>
      <c r="E1118" s="22"/>
      <c r="F1118" s="147">
        <f t="shared" si="373"/>
        <v>12400</v>
      </c>
      <c r="G1118" s="288">
        <f t="shared" si="374"/>
        <v>9.4345138225806906</v>
      </c>
      <c r="H1118" s="15">
        <f t="shared" si="375"/>
        <v>116987.97140000056</v>
      </c>
      <c r="I1118" s="22">
        <f t="shared" si="376"/>
        <v>-116987.97140000056</v>
      </c>
      <c r="J1118" s="289">
        <f t="shared" si="377"/>
        <v>-1</v>
      </c>
      <c r="K1118" s="22">
        <f t="shared" si="378"/>
        <v>0</v>
      </c>
      <c r="L1118" s="22">
        <f t="shared" si="379"/>
        <v>-5</v>
      </c>
      <c r="M1118" s="22">
        <f t="shared" si="380"/>
        <v>5</v>
      </c>
      <c r="N1118" s="22">
        <f t="shared" si="381"/>
        <v>0</v>
      </c>
      <c r="O1118" s="22"/>
      <c r="P1118" s="288">
        <f t="shared" si="382"/>
        <v>-9.4345138225806906</v>
      </c>
      <c r="Q1118" s="22">
        <f t="shared" si="383"/>
        <v>-5</v>
      </c>
      <c r="R1118" s="290"/>
      <c r="S1118" s="290">
        <f t="shared" si="384"/>
        <v>-11724.832000000073</v>
      </c>
      <c r="T1118" s="290" t="e">
        <f t="shared" si="385"/>
        <v>#DIV/0!</v>
      </c>
      <c r="U1118" s="290" t="e">
        <f t="shared" si="386"/>
        <v>#DIV/0!</v>
      </c>
      <c r="V1118" s="22">
        <f t="shared" si="387"/>
        <v>105263.13940000049</v>
      </c>
      <c r="W1118" s="288" t="e">
        <f t="shared" si="388"/>
        <v>#DIV/0!</v>
      </c>
      <c r="X1118" s="32" t="e">
        <f t="shared" si="389"/>
        <v>#DIV/0!</v>
      </c>
      <c r="Y1118" s="32" t="e">
        <f t="shared" si="390"/>
        <v>#DIV/0!</v>
      </c>
      <c r="Z1118" s="38" t="e">
        <f t="shared" si="391"/>
        <v>#DIV/0!</v>
      </c>
      <c r="AA1118" s="31">
        <f>SUM(L$2:L1118)-SUM(AB$2:AB1118)</f>
        <v>-116987.97140000056</v>
      </c>
      <c r="AB1118" s="44"/>
      <c r="AC1118" s="40" t="e">
        <f t="shared" si="392"/>
        <v>#DIV/0!</v>
      </c>
      <c r="AD1118" s="40" t="e">
        <f t="shared" si="393"/>
        <v>#DIV/0!</v>
      </c>
    </row>
    <row r="1119" spans="1:30" x14ac:dyDescent="0.25">
      <c r="A1119" s="403"/>
      <c r="B1119" s="287"/>
      <c r="C1119" s="22"/>
      <c r="D1119" s="147"/>
      <c r="E1119" s="22"/>
      <c r="F1119" s="147">
        <f t="shared" si="373"/>
        <v>12400</v>
      </c>
      <c r="G1119" s="288">
        <f t="shared" si="374"/>
        <v>9.4349170483871418</v>
      </c>
      <c r="H1119" s="15">
        <f t="shared" si="375"/>
        <v>116992.97140000056</v>
      </c>
      <c r="I1119" s="22">
        <f t="shared" si="376"/>
        <v>-116992.97140000056</v>
      </c>
      <c r="J1119" s="289">
        <f t="shared" si="377"/>
        <v>-1</v>
      </c>
      <c r="K1119" s="22">
        <f t="shared" si="378"/>
        <v>0</v>
      </c>
      <c r="L1119" s="22">
        <f t="shared" si="379"/>
        <v>-5</v>
      </c>
      <c r="M1119" s="22">
        <f t="shared" si="380"/>
        <v>5</v>
      </c>
      <c r="N1119" s="22">
        <f t="shared" si="381"/>
        <v>0</v>
      </c>
      <c r="O1119" s="22"/>
      <c r="P1119" s="288">
        <f t="shared" si="382"/>
        <v>-9.4349170483871418</v>
      </c>
      <c r="Q1119" s="22">
        <f t="shared" si="383"/>
        <v>-5</v>
      </c>
      <c r="R1119" s="290"/>
      <c r="S1119" s="290">
        <f t="shared" si="384"/>
        <v>-11729.832000000073</v>
      </c>
      <c r="T1119" s="290" t="e">
        <f t="shared" si="385"/>
        <v>#DIV/0!</v>
      </c>
      <c r="U1119" s="290" t="e">
        <f t="shared" si="386"/>
        <v>#DIV/0!</v>
      </c>
      <c r="V1119" s="22">
        <f t="shared" si="387"/>
        <v>105263.13940000049</v>
      </c>
      <c r="W1119" s="288" t="e">
        <f t="shared" si="388"/>
        <v>#DIV/0!</v>
      </c>
      <c r="X1119" s="32" t="e">
        <f t="shared" si="389"/>
        <v>#DIV/0!</v>
      </c>
      <c r="Y1119" s="32" t="e">
        <f t="shared" si="390"/>
        <v>#DIV/0!</v>
      </c>
      <c r="Z1119" s="38" t="e">
        <f t="shared" si="391"/>
        <v>#DIV/0!</v>
      </c>
      <c r="AA1119" s="31">
        <f>SUM(L$2:L1119)-SUM(AB$2:AB1119)</f>
        <v>-116992.97140000056</v>
      </c>
      <c r="AB1119" s="44"/>
      <c r="AC1119" s="40" t="e">
        <f t="shared" si="392"/>
        <v>#DIV/0!</v>
      </c>
      <c r="AD1119" s="40" t="e">
        <f t="shared" si="393"/>
        <v>#DIV/0!</v>
      </c>
    </row>
    <row r="1120" spans="1:30" x14ac:dyDescent="0.25">
      <c r="A1120" s="403"/>
      <c r="B1120" s="287"/>
      <c r="C1120" s="22"/>
      <c r="D1120" s="147"/>
      <c r="E1120" s="22"/>
      <c r="F1120" s="147">
        <f t="shared" si="373"/>
        <v>12400</v>
      </c>
      <c r="G1120" s="288">
        <f t="shared" si="374"/>
        <v>9.4353202741935931</v>
      </c>
      <c r="H1120" s="15">
        <f t="shared" si="375"/>
        <v>116997.97140000056</v>
      </c>
      <c r="I1120" s="22">
        <f t="shared" si="376"/>
        <v>-116997.97140000056</v>
      </c>
      <c r="J1120" s="289">
        <f t="shared" si="377"/>
        <v>-1</v>
      </c>
      <c r="K1120" s="22">
        <f t="shared" si="378"/>
        <v>0</v>
      </c>
      <c r="L1120" s="22">
        <f t="shared" si="379"/>
        <v>-5</v>
      </c>
      <c r="M1120" s="22">
        <f t="shared" si="380"/>
        <v>5</v>
      </c>
      <c r="N1120" s="22">
        <f t="shared" si="381"/>
        <v>0</v>
      </c>
      <c r="O1120" s="22"/>
      <c r="P1120" s="288">
        <f t="shared" si="382"/>
        <v>-9.4353202741935931</v>
      </c>
      <c r="Q1120" s="22">
        <f t="shared" si="383"/>
        <v>-5</v>
      </c>
      <c r="R1120" s="290"/>
      <c r="S1120" s="290">
        <f t="shared" si="384"/>
        <v>-11734.832000000073</v>
      </c>
      <c r="T1120" s="290" t="e">
        <f t="shared" si="385"/>
        <v>#DIV/0!</v>
      </c>
      <c r="U1120" s="290" t="e">
        <f t="shared" si="386"/>
        <v>#DIV/0!</v>
      </c>
      <c r="V1120" s="22">
        <f t="shared" si="387"/>
        <v>105263.13940000049</v>
      </c>
      <c r="W1120" s="288" t="e">
        <f t="shared" si="388"/>
        <v>#DIV/0!</v>
      </c>
      <c r="X1120" s="32" t="e">
        <f t="shared" si="389"/>
        <v>#DIV/0!</v>
      </c>
      <c r="Y1120" s="32" t="e">
        <f t="shared" si="390"/>
        <v>#DIV/0!</v>
      </c>
      <c r="Z1120" s="38" t="e">
        <f t="shared" si="391"/>
        <v>#DIV/0!</v>
      </c>
      <c r="AA1120" s="31">
        <f>SUM(L$2:L1120)-SUM(AB$2:AB1120)</f>
        <v>-116997.97140000056</v>
      </c>
      <c r="AB1120" s="44"/>
      <c r="AC1120" s="40" t="e">
        <f t="shared" si="392"/>
        <v>#DIV/0!</v>
      </c>
      <c r="AD1120" s="40" t="e">
        <f t="shared" si="393"/>
        <v>#DIV/0!</v>
      </c>
    </row>
    <row r="1121" spans="1:30" x14ac:dyDescent="0.25">
      <c r="A1121" s="403"/>
      <c r="B1121" s="287"/>
      <c r="C1121" s="22"/>
      <c r="D1121" s="147"/>
      <c r="E1121" s="22"/>
      <c r="F1121" s="147">
        <f t="shared" si="373"/>
        <v>12400</v>
      </c>
      <c r="G1121" s="288">
        <f t="shared" si="374"/>
        <v>9.4357235000000461</v>
      </c>
      <c r="H1121" s="15">
        <f t="shared" si="375"/>
        <v>117002.97140000056</v>
      </c>
      <c r="I1121" s="22">
        <f t="shared" si="376"/>
        <v>-117002.97140000056</v>
      </c>
      <c r="J1121" s="289">
        <f t="shared" si="377"/>
        <v>-1</v>
      </c>
      <c r="K1121" s="22">
        <f t="shared" si="378"/>
        <v>0</v>
      </c>
      <c r="L1121" s="22">
        <f t="shared" si="379"/>
        <v>-5</v>
      </c>
      <c r="M1121" s="22">
        <f t="shared" si="380"/>
        <v>5</v>
      </c>
      <c r="N1121" s="22">
        <f t="shared" si="381"/>
        <v>0</v>
      </c>
      <c r="O1121" s="22"/>
      <c r="P1121" s="288">
        <f t="shared" si="382"/>
        <v>-9.4357235000000461</v>
      </c>
      <c r="Q1121" s="22">
        <f t="shared" si="383"/>
        <v>-5</v>
      </c>
      <c r="R1121" s="290"/>
      <c r="S1121" s="290">
        <f t="shared" si="384"/>
        <v>-11739.832000000073</v>
      </c>
      <c r="T1121" s="290" t="e">
        <f t="shared" si="385"/>
        <v>#DIV/0!</v>
      </c>
      <c r="U1121" s="290" t="e">
        <f t="shared" si="386"/>
        <v>#DIV/0!</v>
      </c>
      <c r="V1121" s="22">
        <f t="shared" si="387"/>
        <v>105263.13940000049</v>
      </c>
      <c r="W1121" s="288" t="e">
        <f t="shared" si="388"/>
        <v>#DIV/0!</v>
      </c>
      <c r="X1121" s="32" t="e">
        <f t="shared" si="389"/>
        <v>#DIV/0!</v>
      </c>
      <c r="Y1121" s="32" t="e">
        <f t="shared" si="390"/>
        <v>#DIV/0!</v>
      </c>
      <c r="Z1121" s="38" t="e">
        <f t="shared" si="391"/>
        <v>#DIV/0!</v>
      </c>
      <c r="AA1121" s="31">
        <f>SUM(L$2:L1121)-SUM(AB$2:AB1121)</f>
        <v>-117002.97140000056</v>
      </c>
      <c r="AB1121" s="44"/>
      <c r="AC1121" s="40" t="e">
        <f t="shared" si="392"/>
        <v>#DIV/0!</v>
      </c>
      <c r="AD1121" s="40" t="e">
        <f t="shared" si="393"/>
        <v>#DIV/0!</v>
      </c>
    </row>
    <row r="1122" spans="1:30" x14ac:dyDescent="0.25">
      <c r="A1122" s="403"/>
      <c r="B1122" s="287"/>
      <c r="C1122" s="22"/>
      <c r="D1122" s="147"/>
      <c r="E1122" s="22"/>
      <c r="F1122" s="147">
        <f t="shared" si="373"/>
        <v>12400</v>
      </c>
      <c r="G1122" s="288">
        <f t="shared" si="374"/>
        <v>9.4361267258064974</v>
      </c>
      <c r="H1122" s="15">
        <f t="shared" si="375"/>
        <v>117007.97140000056</v>
      </c>
      <c r="I1122" s="22">
        <f t="shared" si="376"/>
        <v>-117007.97140000056</v>
      </c>
      <c r="J1122" s="289">
        <f t="shared" si="377"/>
        <v>-1</v>
      </c>
      <c r="K1122" s="22">
        <f t="shared" si="378"/>
        <v>0</v>
      </c>
      <c r="L1122" s="22">
        <f t="shared" si="379"/>
        <v>-5</v>
      </c>
      <c r="M1122" s="22">
        <f t="shared" si="380"/>
        <v>5</v>
      </c>
      <c r="N1122" s="22">
        <f t="shared" si="381"/>
        <v>0</v>
      </c>
      <c r="O1122" s="22"/>
      <c r="P1122" s="288">
        <f t="shared" si="382"/>
        <v>-9.4361267258064974</v>
      </c>
      <c r="Q1122" s="22">
        <f t="shared" si="383"/>
        <v>-5</v>
      </c>
      <c r="R1122" s="290"/>
      <c r="S1122" s="290">
        <f t="shared" si="384"/>
        <v>-11744.832000000073</v>
      </c>
      <c r="T1122" s="290" t="e">
        <f t="shared" si="385"/>
        <v>#DIV/0!</v>
      </c>
      <c r="U1122" s="290" t="e">
        <f t="shared" si="386"/>
        <v>#DIV/0!</v>
      </c>
      <c r="V1122" s="22">
        <f t="shared" si="387"/>
        <v>105263.13940000049</v>
      </c>
      <c r="W1122" s="288" t="e">
        <f t="shared" si="388"/>
        <v>#DIV/0!</v>
      </c>
      <c r="X1122" s="32" t="e">
        <f t="shared" si="389"/>
        <v>#DIV/0!</v>
      </c>
      <c r="Y1122" s="32" t="e">
        <f t="shared" si="390"/>
        <v>#DIV/0!</v>
      </c>
      <c r="Z1122" s="38" t="e">
        <f t="shared" si="391"/>
        <v>#DIV/0!</v>
      </c>
      <c r="AA1122" s="31">
        <f>SUM(L$2:L1122)-SUM(AB$2:AB1122)</f>
        <v>-117007.97140000056</v>
      </c>
      <c r="AB1122" s="44"/>
      <c r="AC1122" s="40" t="e">
        <f t="shared" si="392"/>
        <v>#DIV/0!</v>
      </c>
      <c r="AD1122" s="40" t="e">
        <f t="shared" si="393"/>
        <v>#DIV/0!</v>
      </c>
    </row>
    <row r="1123" spans="1:30" x14ac:dyDescent="0.25">
      <c r="A1123" s="403"/>
      <c r="B1123" s="287"/>
      <c r="C1123" s="22"/>
      <c r="D1123" s="147"/>
      <c r="E1123" s="22"/>
      <c r="F1123" s="147">
        <f t="shared" ref="F1123:F1139" si="394">IF(C1123="买",F1122+D1123,F1122-D1123)</f>
        <v>12400</v>
      </c>
      <c r="G1123" s="288">
        <f t="shared" ref="G1123:G1139" si="395">H1123/F1123</f>
        <v>9.4365299516129486</v>
      </c>
      <c r="H1123" s="15">
        <f t="shared" ref="H1123:H1139" si="396">IF(C1123="买",H1122+D1123*E1123+M1123+N1123,H1122+-1*D1123*E1123+M1123+N1123)+O1122</f>
        <v>117012.97140000056</v>
      </c>
      <c r="I1123" s="22">
        <f t="shared" ref="I1123:I1139" si="397">-H1123+K1123</f>
        <v>-117012.97140000056</v>
      </c>
      <c r="J1123" s="289">
        <f t="shared" ref="J1123:J1139" si="398">(E1123-G1123)/G1123</f>
        <v>-1</v>
      </c>
      <c r="K1123" s="22">
        <f t="shared" ref="K1123:K1139" si="399">F1123*E1123</f>
        <v>0</v>
      </c>
      <c r="L1123" s="22">
        <f t="shared" ref="L1123:L1139" si="400">I1123-I1122</f>
        <v>-5</v>
      </c>
      <c r="M1123" s="22">
        <f t="shared" ref="M1123:M1139" si="401">IF(D1123*E1123*2.5/10000&gt;5,D1123*E1123*2.5/10000,5)+(D1123/1000)*0.6</f>
        <v>5</v>
      </c>
      <c r="N1123" s="22">
        <f t="shared" ref="N1123:N1139" si="402">IF(C1123="卖",D1123*E1123/1000,0)</f>
        <v>0</v>
      </c>
      <c r="O1123" s="22"/>
      <c r="P1123" s="288">
        <f t="shared" ref="P1123:P1139" si="403">E1123-G1123</f>
        <v>-9.4365299516129486</v>
      </c>
      <c r="Q1123" s="22">
        <f t="shared" ref="Q1123:Q1139" si="404">(H1123-H1122)*-1</f>
        <v>-5</v>
      </c>
      <c r="R1123" s="290"/>
      <c r="S1123" s="290">
        <f t="shared" ref="S1123:S1139" si="405">S1122+Q1123+O1123+R1123</f>
        <v>-11749.832000000073</v>
      </c>
      <c r="T1123" s="290" t="e">
        <f t="shared" ref="T1123:T1139" si="406">S1123/E1123</f>
        <v>#DIV/0!</v>
      </c>
      <c r="U1123" s="290" t="e">
        <f t="shared" ref="U1123:U1139" si="407">F1123+T1123</f>
        <v>#DIV/0!</v>
      </c>
      <c r="V1123" s="22">
        <f t="shared" ref="V1123:V1139" si="408">H1123+S1123</f>
        <v>105263.13940000049</v>
      </c>
      <c r="W1123" s="288" t="e">
        <f t="shared" ref="W1123:W1139" si="409">V1123/U1123</f>
        <v>#DIV/0!</v>
      </c>
      <c r="X1123" s="32" t="e">
        <f t="shared" ref="X1123:X1139" si="410">W1123-G1123</f>
        <v>#DIV/0!</v>
      </c>
      <c r="Y1123" s="32" t="e">
        <f t="shared" ref="Y1123:Y1139" si="411">(X1123-P1123)*-1</f>
        <v>#DIV/0!</v>
      </c>
      <c r="Z1123" s="38" t="e">
        <f t="shared" ref="Z1123:Z1139" si="412">F1123/U1123</f>
        <v>#DIV/0!</v>
      </c>
      <c r="AA1123" s="31">
        <f>SUM(L$2:L1123)-SUM(AB$2:AB1123)</f>
        <v>-117012.97140000056</v>
      </c>
      <c r="AB1123" s="44"/>
      <c r="AC1123" s="40" t="e">
        <f t="shared" ref="AC1123:AC1139" si="413">I1123/E1123*(1-0.0005)</f>
        <v>#DIV/0!</v>
      </c>
      <c r="AD1123" s="40" t="e">
        <f t="shared" ref="AD1123:AD1139" si="414">AC1123-F1123</f>
        <v>#DIV/0!</v>
      </c>
    </row>
    <row r="1124" spans="1:30" x14ac:dyDescent="0.25">
      <c r="A1124" s="403"/>
      <c r="B1124" s="287"/>
      <c r="C1124" s="22"/>
      <c r="D1124" s="147"/>
      <c r="E1124" s="22"/>
      <c r="F1124" s="147">
        <f t="shared" si="394"/>
        <v>12400</v>
      </c>
      <c r="G1124" s="288">
        <f t="shared" si="395"/>
        <v>9.4369331774193999</v>
      </c>
      <c r="H1124" s="15">
        <f t="shared" si="396"/>
        <v>117017.97140000056</v>
      </c>
      <c r="I1124" s="22">
        <f t="shared" si="397"/>
        <v>-117017.97140000056</v>
      </c>
      <c r="J1124" s="289">
        <f t="shared" si="398"/>
        <v>-1</v>
      </c>
      <c r="K1124" s="22">
        <f t="shared" si="399"/>
        <v>0</v>
      </c>
      <c r="L1124" s="22">
        <f t="shared" si="400"/>
        <v>-5</v>
      </c>
      <c r="M1124" s="22">
        <f t="shared" si="401"/>
        <v>5</v>
      </c>
      <c r="N1124" s="22">
        <f t="shared" si="402"/>
        <v>0</v>
      </c>
      <c r="O1124" s="22"/>
      <c r="P1124" s="288">
        <f t="shared" si="403"/>
        <v>-9.4369331774193999</v>
      </c>
      <c r="Q1124" s="22">
        <f t="shared" si="404"/>
        <v>-5</v>
      </c>
      <c r="R1124" s="290"/>
      <c r="S1124" s="290">
        <f t="shared" si="405"/>
        <v>-11754.832000000073</v>
      </c>
      <c r="T1124" s="290" t="e">
        <f t="shared" si="406"/>
        <v>#DIV/0!</v>
      </c>
      <c r="U1124" s="290" t="e">
        <f t="shared" si="407"/>
        <v>#DIV/0!</v>
      </c>
      <c r="V1124" s="22">
        <f t="shared" si="408"/>
        <v>105263.13940000049</v>
      </c>
      <c r="W1124" s="288" t="e">
        <f t="shared" si="409"/>
        <v>#DIV/0!</v>
      </c>
      <c r="X1124" s="32" t="e">
        <f t="shared" si="410"/>
        <v>#DIV/0!</v>
      </c>
      <c r="Y1124" s="32" t="e">
        <f t="shared" si="411"/>
        <v>#DIV/0!</v>
      </c>
      <c r="Z1124" s="38" t="e">
        <f t="shared" si="412"/>
        <v>#DIV/0!</v>
      </c>
      <c r="AA1124" s="31">
        <f>SUM(L$2:L1124)-SUM(AB$2:AB1124)</f>
        <v>-117017.97140000056</v>
      </c>
      <c r="AB1124" s="44"/>
      <c r="AC1124" s="40" t="e">
        <f t="shared" si="413"/>
        <v>#DIV/0!</v>
      </c>
      <c r="AD1124" s="40" t="e">
        <f t="shared" si="414"/>
        <v>#DIV/0!</v>
      </c>
    </row>
    <row r="1125" spans="1:30" x14ac:dyDescent="0.25">
      <c r="A1125" s="403"/>
      <c r="B1125" s="287"/>
      <c r="C1125" s="22"/>
      <c r="D1125" s="147"/>
      <c r="E1125" s="22"/>
      <c r="F1125" s="147">
        <f t="shared" si="394"/>
        <v>12400</v>
      </c>
      <c r="G1125" s="288">
        <f t="shared" si="395"/>
        <v>9.4373364032258511</v>
      </c>
      <c r="H1125" s="15">
        <f t="shared" si="396"/>
        <v>117022.97140000056</v>
      </c>
      <c r="I1125" s="22">
        <f t="shared" si="397"/>
        <v>-117022.97140000056</v>
      </c>
      <c r="J1125" s="289">
        <f t="shared" si="398"/>
        <v>-1</v>
      </c>
      <c r="K1125" s="22">
        <f t="shared" si="399"/>
        <v>0</v>
      </c>
      <c r="L1125" s="22">
        <f t="shared" si="400"/>
        <v>-5</v>
      </c>
      <c r="M1125" s="22">
        <f t="shared" si="401"/>
        <v>5</v>
      </c>
      <c r="N1125" s="22">
        <f t="shared" si="402"/>
        <v>0</v>
      </c>
      <c r="O1125" s="22"/>
      <c r="P1125" s="288">
        <f t="shared" si="403"/>
        <v>-9.4373364032258511</v>
      </c>
      <c r="Q1125" s="22">
        <f t="shared" si="404"/>
        <v>-5</v>
      </c>
      <c r="R1125" s="290"/>
      <c r="S1125" s="290">
        <f t="shared" si="405"/>
        <v>-11759.832000000073</v>
      </c>
      <c r="T1125" s="290" t="e">
        <f t="shared" si="406"/>
        <v>#DIV/0!</v>
      </c>
      <c r="U1125" s="290" t="e">
        <f t="shared" si="407"/>
        <v>#DIV/0!</v>
      </c>
      <c r="V1125" s="22">
        <f t="shared" si="408"/>
        <v>105263.13940000049</v>
      </c>
      <c r="W1125" s="288" t="e">
        <f t="shared" si="409"/>
        <v>#DIV/0!</v>
      </c>
      <c r="X1125" s="32" t="e">
        <f t="shared" si="410"/>
        <v>#DIV/0!</v>
      </c>
      <c r="Y1125" s="32" t="e">
        <f t="shared" si="411"/>
        <v>#DIV/0!</v>
      </c>
      <c r="Z1125" s="38" t="e">
        <f t="shared" si="412"/>
        <v>#DIV/0!</v>
      </c>
      <c r="AA1125" s="31">
        <f>SUM(L$2:L1125)-SUM(AB$2:AB1125)</f>
        <v>-117022.97140000056</v>
      </c>
      <c r="AB1125" s="44"/>
      <c r="AC1125" s="40" t="e">
        <f t="shared" si="413"/>
        <v>#DIV/0!</v>
      </c>
      <c r="AD1125" s="40" t="e">
        <f t="shared" si="414"/>
        <v>#DIV/0!</v>
      </c>
    </row>
    <row r="1126" spans="1:30" x14ac:dyDescent="0.25">
      <c r="A1126" s="403"/>
      <c r="B1126" s="287"/>
      <c r="C1126" s="22"/>
      <c r="D1126" s="147"/>
      <c r="E1126" s="22"/>
      <c r="F1126" s="147">
        <f t="shared" si="394"/>
        <v>12400</v>
      </c>
      <c r="G1126" s="288">
        <f t="shared" si="395"/>
        <v>9.4377396290323041</v>
      </c>
      <c r="H1126" s="15">
        <f t="shared" si="396"/>
        <v>117027.97140000056</v>
      </c>
      <c r="I1126" s="22">
        <f t="shared" si="397"/>
        <v>-117027.97140000056</v>
      </c>
      <c r="J1126" s="289">
        <f t="shared" si="398"/>
        <v>-1</v>
      </c>
      <c r="K1126" s="22">
        <f t="shared" si="399"/>
        <v>0</v>
      </c>
      <c r="L1126" s="22">
        <f t="shared" si="400"/>
        <v>-5</v>
      </c>
      <c r="M1126" s="22">
        <f t="shared" si="401"/>
        <v>5</v>
      </c>
      <c r="N1126" s="22">
        <f t="shared" si="402"/>
        <v>0</v>
      </c>
      <c r="O1126" s="22"/>
      <c r="P1126" s="288">
        <f t="shared" si="403"/>
        <v>-9.4377396290323041</v>
      </c>
      <c r="Q1126" s="22">
        <f t="shared" si="404"/>
        <v>-5</v>
      </c>
      <c r="R1126" s="290"/>
      <c r="S1126" s="290">
        <f t="shared" si="405"/>
        <v>-11764.832000000073</v>
      </c>
      <c r="T1126" s="290" t="e">
        <f t="shared" si="406"/>
        <v>#DIV/0!</v>
      </c>
      <c r="U1126" s="290" t="e">
        <f t="shared" si="407"/>
        <v>#DIV/0!</v>
      </c>
      <c r="V1126" s="22">
        <f t="shared" si="408"/>
        <v>105263.13940000049</v>
      </c>
      <c r="W1126" s="288" t="e">
        <f t="shared" si="409"/>
        <v>#DIV/0!</v>
      </c>
      <c r="X1126" s="32" t="e">
        <f t="shared" si="410"/>
        <v>#DIV/0!</v>
      </c>
      <c r="Y1126" s="32" t="e">
        <f t="shared" si="411"/>
        <v>#DIV/0!</v>
      </c>
      <c r="Z1126" s="38" t="e">
        <f t="shared" si="412"/>
        <v>#DIV/0!</v>
      </c>
      <c r="AA1126" s="31">
        <f>SUM(L$2:L1126)-SUM(AB$2:AB1126)</f>
        <v>-117027.97140000056</v>
      </c>
      <c r="AB1126" s="44"/>
      <c r="AC1126" s="40" t="e">
        <f t="shared" si="413"/>
        <v>#DIV/0!</v>
      </c>
      <c r="AD1126" s="40" t="e">
        <f t="shared" si="414"/>
        <v>#DIV/0!</v>
      </c>
    </row>
    <row r="1127" spans="1:30" x14ac:dyDescent="0.25">
      <c r="A1127" s="403"/>
      <c r="B1127" s="287"/>
      <c r="C1127" s="22"/>
      <c r="D1127" s="147"/>
      <c r="E1127" s="22"/>
      <c r="F1127" s="147">
        <f t="shared" si="394"/>
        <v>12400</v>
      </c>
      <c r="G1127" s="288">
        <f t="shared" si="395"/>
        <v>9.4381428548387554</v>
      </c>
      <c r="H1127" s="15">
        <f t="shared" si="396"/>
        <v>117032.97140000056</v>
      </c>
      <c r="I1127" s="22">
        <f t="shared" si="397"/>
        <v>-117032.97140000056</v>
      </c>
      <c r="J1127" s="289">
        <f t="shared" si="398"/>
        <v>-1</v>
      </c>
      <c r="K1127" s="22">
        <f t="shared" si="399"/>
        <v>0</v>
      </c>
      <c r="L1127" s="22">
        <f t="shared" si="400"/>
        <v>-5</v>
      </c>
      <c r="M1127" s="22">
        <f t="shared" si="401"/>
        <v>5</v>
      </c>
      <c r="N1127" s="22">
        <f t="shared" si="402"/>
        <v>0</v>
      </c>
      <c r="O1127" s="22"/>
      <c r="P1127" s="288">
        <f t="shared" si="403"/>
        <v>-9.4381428548387554</v>
      </c>
      <c r="Q1127" s="22">
        <f t="shared" si="404"/>
        <v>-5</v>
      </c>
      <c r="R1127" s="290"/>
      <c r="S1127" s="290">
        <f t="shared" si="405"/>
        <v>-11769.832000000073</v>
      </c>
      <c r="T1127" s="290" t="e">
        <f t="shared" si="406"/>
        <v>#DIV/0!</v>
      </c>
      <c r="U1127" s="290" t="e">
        <f t="shared" si="407"/>
        <v>#DIV/0!</v>
      </c>
      <c r="V1127" s="22">
        <f t="shared" si="408"/>
        <v>105263.13940000049</v>
      </c>
      <c r="W1127" s="288" t="e">
        <f t="shared" si="409"/>
        <v>#DIV/0!</v>
      </c>
      <c r="X1127" s="32" t="e">
        <f t="shared" si="410"/>
        <v>#DIV/0!</v>
      </c>
      <c r="Y1127" s="32" t="e">
        <f t="shared" si="411"/>
        <v>#DIV/0!</v>
      </c>
      <c r="Z1127" s="38" t="e">
        <f t="shared" si="412"/>
        <v>#DIV/0!</v>
      </c>
      <c r="AA1127" s="31">
        <f>SUM(L$2:L1127)-SUM(AB$2:AB1127)</f>
        <v>-117032.97140000056</v>
      </c>
      <c r="AB1127" s="44"/>
      <c r="AC1127" s="40" t="e">
        <f t="shared" si="413"/>
        <v>#DIV/0!</v>
      </c>
      <c r="AD1127" s="40" t="e">
        <f t="shared" si="414"/>
        <v>#DIV/0!</v>
      </c>
    </row>
    <row r="1128" spans="1:30" x14ac:dyDescent="0.25">
      <c r="A1128" s="403"/>
      <c r="B1128" s="287"/>
      <c r="C1128" s="22"/>
      <c r="D1128" s="147"/>
      <c r="E1128" s="22"/>
      <c r="F1128" s="147">
        <f t="shared" si="394"/>
        <v>12400</v>
      </c>
      <c r="G1128" s="288">
        <f t="shared" si="395"/>
        <v>9.4385460806452066</v>
      </c>
      <c r="H1128" s="15">
        <f t="shared" si="396"/>
        <v>117037.97140000056</v>
      </c>
      <c r="I1128" s="22">
        <f t="shared" si="397"/>
        <v>-117037.97140000056</v>
      </c>
      <c r="J1128" s="289">
        <f t="shared" si="398"/>
        <v>-1</v>
      </c>
      <c r="K1128" s="22">
        <f t="shared" si="399"/>
        <v>0</v>
      </c>
      <c r="L1128" s="22">
        <f t="shared" si="400"/>
        <v>-5</v>
      </c>
      <c r="M1128" s="22">
        <f t="shared" si="401"/>
        <v>5</v>
      </c>
      <c r="N1128" s="22">
        <f t="shared" si="402"/>
        <v>0</v>
      </c>
      <c r="O1128" s="22"/>
      <c r="P1128" s="288">
        <f t="shared" si="403"/>
        <v>-9.4385460806452066</v>
      </c>
      <c r="Q1128" s="22">
        <f t="shared" si="404"/>
        <v>-5</v>
      </c>
      <c r="R1128" s="290"/>
      <c r="S1128" s="290">
        <f t="shared" si="405"/>
        <v>-11774.832000000073</v>
      </c>
      <c r="T1128" s="290" t="e">
        <f t="shared" si="406"/>
        <v>#DIV/0!</v>
      </c>
      <c r="U1128" s="290" t="e">
        <f t="shared" si="407"/>
        <v>#DIV/0!</v>
      </c>
      <c r="V1128" s="22">
        <f t="shared" si="408"/>
        <v>105263.13940000049</v>
      </c>
      <c r="W1128" s="288" t="e">
        <f t="shared" si="409"/>
        <v>#DIV/0!</v>
      </c>
      <c r="X1128" s="32" t="e">
        <f t="shared" si="410"/>
        <v>#DIV/0!</v>
      </c>
      <c r="Y1128" s="32" t="e">
        <f t="shared" si="411"/>
        <v>#DIV/0!</v>
      </c>
      <c r="Z1128" s="38" t="e">
        <f t="shared" si="412"/>
        <v>#DIV/0!</v>
      </c>
      <c r="AA1128" s="31">
        <f>SUM(L$2:L1128)-SUM(AB$2:AB1128)</f>
        <v>-117037.97140000056</v>
      </c>
      <c r="AB1128" s="44"/>
      <c r="AC1128" s="40" t="e">
        <f t="shared" si="413"/>
        <v>#DIV/0!</v>
      </c>
      <c r="AD1128" s="40" t="e">
        <f t="shared" si="414"/>
        <v>#DIV/0!</v>
      </c>
    </row>
    <row r="1129" spans="1:30" x14ac:dyDescent="0.25">
      <c r="A1129" s="403"/>
      <c r="B1129" s="287"/>
      <c r="C1129" s="22"/>
      <c r="D1129" s="147"/>
      <c r="E1129" s="22"/>
      <c r="F1129" s="147">
        <f t="shared" si="394"/>
        <v>12400</v>
      </c>
      <c r="G1129" s="288">
        <f t="shared" si="395"/>
        <v>9.4389493064516579</v>
      </c>
      <c r="H1129" s="15">
        <f t="shared" si="396"/>
        <v>117042.97140000056</v>
      </c>
      <c r="I1129" s="22">
        <f t="shared" si="397"/>
        <v>-117042.97140000056</v>
      </c>
      <c r="J1129" s="289">
        <f t="shared" si="398"/>
        <v>-1</v>
      </c>
      <c r="K1129" s="22">
        <f t="shared" si="399"/>
        <v>0</v>
      </c>
      <c r="L1129" s="22">
        <f t="shared" si="400"/>
        <v>-5</v>
      </c>
      <c r="M1129" s="22">
        <f t="shared" si="401"/>
        <v>5</v>
      </c>
      <c r="N1129" s="22">
        <f t="shared" si="402"/>
        <v>0</v>
      </c>
      <c r="O1129" s="22"/>
      <c r="P1129" s="288">
        <f t="shared" si="403"/>
        <v>-9.4389493064516579</v>
      </c>
      <c r="Q1129" s="22">
        <f t="shared" si="404"/>
        <v>-5</v>
      </c>
      <c r="R1129" s="290"/>
      <c r="S1129" s="290">
        <f t="shared" si="405"/>
        <v>-11779.832000000073</v>
      </c>
      <c r="T1129" s="290" t="e">
        <f t="shared" si="406"/>
        <v>#DIV/0!</v>
      </c>
      <c r="U1129" s="290" t="e">
        <f t="shared" si="407"/>
        <v>#DIV/0!</v>
      </c>
      <c r="V1129" s="22">
        <f t="shared" si="408"/>
        <v>105263.13940000049</v>
      </c>
      <c r="W1129" s="288" t="e">
        <f t="shared" si="409"/>
        <v>#DIV/0!</v>
      </c>
      <c r="X1129" s="32" t="e">
        <f t="shared" si="410"/>
        <v>#DIV/0!</v>
      </c>
      <c r="Y1129" s="32" t="e">
        <f t="shared" si="411"/>
        <v>#DIV/0!</v>
      </c>
      <c r="Z1129" s="38" t="e">
        <f t="shared" si="412"/>
        <v>#DIV/0!</v>
      </c>
      <c r="AA1129" s="31">
        <f>SUM(L$2:L1129)-SUM(AB$2:AB1129)</f>
        <v>-117042.97140000056</v>
      </c>
      <c r="AB1129" s="44"/>
      <c r="AC1129" s="40" t="e">
        <f t="shared" si="413"/>
        <v>#DIV/0!</v>
      </c>
      <c r="AD1129" s="40" t="e">
        <f t="shared" si="414"/>
        <v>#DIV/0!</v>
      </c>
    </row>
    <row r="1130" spans="1:30" x14ac:dyDescent="0.25">
      <c r="A1130" s="403"/>
      <c r="B1130" s="287"/>
      <c r="C1130" s="22"/>
      <c r="D1130" s="147"/>
      <c r="E1130" s="22"/>
      <c r="F1130" s="147">
        <f t="shared" si="394"/>
        <v>12400</v>
      </c>
      <c r="G1130" s="288">
        <f t="shared" si="395"/>
        <v>9.4393525322581091</v>
      </c>
      <c r="H1130" s="15">
        <f t="shared" si="396"/>
        <v>117047.97140000056</v>
      </c>
      <c r="I1130" s="22">
        <f t="shared" si="397"/>
        <v>-117047.97140000056</v>
      </c>
      <c r="J1130" s="289">
        <f t="shared" si="398"/>
        <v>-1</v>
      </c>
      <c r="K1130" s="22">
        <f t="shared" si="399"/>
        <v>0</v>
      </c>
      <c r="L1130" s="22">
        <f t="shared" si="400"/>
        <v>-5</v>
      </c>
      <c r="M1130" s="22">
        <f t="shared" si="401"/>
        <v>5</v>
      </c>
      <c r="N1130" s="22">
        <f t="shared" si="402"/>
        <v>0</v>
      </c>
      <c r="O1130" s="22"/>
      <c r="P1130" s="288">
        <f t="shared" si="403"/>
        <v>-9.4393525322581091</v>
      </c>
      <c r="Q1130" s="22">
        <f t="shared" si="404"/>
        <v>-5</v>
      </c>
      <c r="R1130" s="290"/>
      <c r="S1130" s="290">
        <f t="shared" si="405"/>
        <v>-11784.832000000073</v>
      </c>
      <c r="T1130" s="290" t="e">
        <f t="shared" si="406"/>
        <v>#DIV/0!</v>
      </c>
      <c r="U1130" s="290" t="e">
        <f t="shared" si="407"/>
        <v>#DIV/0!</v>
      </c>
      <c r="V1130" s="22">
        <f t="shared" si="408"/>
        <v>105263.13940000049</v>
      </c>
      <c r="W1130" s="288" t="e">
        <f t="shared" si="409"/>
        <v>#DIV/0!</v>
      </c>
      <c r="X1130" s="32" t="e">
        <f t="shared" si="410"/>
        <v>#DIV/0!</v>
      </c>
      <c r="Y1130" s="32" t="e">
        <f t="shared" si="411"/>
        <v>#DIV/0!</v>
      </c>
      <c r="Z1130" s="38" t="e">
        <f t="shared" si="412"/>
        <v>#DIV/0!</v>
      </c>
      <c r="AA1130" s="31">
        <f>SUM(L$2:L1130)-SUM(AB$2:AB1130)</f>
        <v>-117047.97140000056</v>
      </c>
      <c r="AB1130" s="44"/>
      <c r="AC1130" s="40" t="e">
        <f t="shared" si="413"/>
        <v>#DIV/0!</v>
      </c>
      <c r="AD1130" s="40" t="e">
        <f t="shared" si="414"/>
        <v>#DIV/0!</v>
      </c>
    </row>
    <row r="1131" spans="1:30" x14ac:dyDescent="0.25">
      <c r="A1131" s="403"/>
      <c r="B1131" s="287"/>
      <c r="C1131" s="22"/>
      <c r="D1131" s="147"/>
      <c r="E1131" s="22"/>
      <c r="F1131" s="147">
        <f t="shared" si="394"/>
        <v>12400</v>
      </c>
      <c r="G1131" s="288">
        <f t="shared" si="395"/>
        <v>9.4397557580645621</v>
      </c>
      <c r="H1131" s="15">
        <f t="shared" si="396"/>
        <v>117052.97140000056</v>
      </c>
      <c r="I1131" s="22">
        <f t="shared" si="397"/>
        <v>-117052.97140000056</v>
      </c>
      <c r="J1131" s="289">
        <f t="shared" si="398"/>
        <v>-1</v>
      </c>
      <c r="K1131" s="22">
        <f t="shared" si="399"/>
        <v>0</v>
      </c>
      <c r="L1131" s="22">
        <f t="shared" si="400"/>
        <v>-5</v>
      </c>
      <c r="M1131" s="22">
        <f t="shared" si="401"/>
        <v>5</v>
      </c>
      <c r="N1131" s="22">
        <f t="shared" si="402"/>
        <v>0</v>
      </c>
      <c r="O1131" s="22"/>
      <c r="P1131" s="288">
        <f t="shared" si="403"/>
        <v>-9.4397557580645621</v>
      </c>
      <c r="Q1131" s="22">
        <f t="shared" si="404"/>
        <v>-5</v>
      </c>
      <c r="R1131" s="290"/>
      <c r="S1131" s="290">
        <f t="shared" si="405"/>
        <v>-11789.832000000073</v>
      </c>
      <c r="T1131" s="290" t="e">
        <f t="shared" si="406"/>
        <v>#DIV/0!</v>
      </c>
      <c r="U1131" s="290" t="e">
        <f t="shared" si="407"/>
        <v>#DIV/0!</v>
      </c>
      <c r="V1131" s="22">
        <f t="shared" si="408"/>
        <v>105263.13940000049</v>
      </c>
      <c r="W1131" s="288" t="e">
        <f t="shared" si="409"/>
        <v>#DIV/0!</v>
      </c>
      <c r="X1131" s="32" t="e">
        <f t="shared" si="410"/>
        <v>#DIV/0!</v>
      </c>
      <c r="Y1131" s="32" t="e">
        <f t="shared" si="411"/>
        <v>#DIV/0!</v>
      </c>
      <c r="Z1131" s="38" t="e">
        <f t="shared" si="412"/>
        <v>#DIV/0!</v>
      </c>
      <c r="AA1131" s="31">
        <f>SUM(L$2:L1131)-SUM(AB$2:AB1131)</f>
        <v>-117052.97140000056</v>
      </c>
      <c r="AB1131" s="44"/>
      <c r="AC1131" s="40" t="e">
        <f t="shared" si="413"/>
        <v>#DIV/0!</v>
      </c>
      <c r="AD1131" s="40" t="e">
        <f t="shared" si="414"/>
        <v>#DIV/0!</v>
      </c>
    </row>
    <row r="1132" spans="1:30" x14ac:dyDescent="0.25">
      <c r="A1132" s="403"/>
      <c r="B1132" s="287"/>
      <c r="C1132" s="22"/>
      <c r="D1132" s="147"/>
      <c r="E1132" s="22"/>
      <c r="F1132" s="147">
        <f t="shared" si="394"/>
        <v>12400</v>
      </c>
      <c r="G1132" s="288">
        <f t="shared" si="395"/>
        <v>9.4401589838710134</v>
      </c>
      <c r="H1132" s="15">
        <f t="shared" si="396"/>
        <v>117057.97140000056</v>
      </c>
      <c r="I1132" s="22">
        <f t="shared" si="397"/>
        <v>-117057.97140000056</v>
      </c>
      <c r="J1132" s="289">
        <f t="shared" si="398"/>
        <v>-1</v>
      </c>
      <c r="K1132" s="22">
        <f t="shared" si="399"/>
        <v>0</v>
      </c>
      <c r="L1132" s="22">
        <f t="shared" si="400"/>
        <v>-5</v>
      </c>
      <c r="M1132" s="22">
        <f t="shared" si="401"/>
        <v>5</v>
      </c>
      <c r="N1132" s="22">
        <f t="shared" si="402"/>
        <v>0</v>
      </c>
      <c r="O1132" s="22"/>
      <c r="P1132" s="288">
        <f t="shared" si="403"/>
        <v>-9.4401589838710134</v>
      </c>
      <c r="Q1132" s="22">
        <f t="shared" si="404"/>
        <v>-5</v>
      </c>
      <c r="R1132" s="290"/>
      <c r="S1132" s="290">
        <f t="shared" si="405"/>
        <v>-11794.832000000073</v>
      </c>
      <c r="T1132" s="290" t="e">
        <f t="shared" si="406"/>
        <v>#DIV/0!</v>
      </c>
      <c r="U1132" s="290" t="e">
        <f t="shared" si="407"/>
        <v>#DIV/0!</v>
      </c>
      <c r="V1132" s="22">
        <f t="shared" si="408"/>
        <v>105263.13940000049</v>
      </c>
      <c r="W1132" s="288" t="e">
        <f t="shared" si="409"/>
        <v>#DIV/0!</v>
      </c>
      <c r="X1132" s="32" t="e">
        <f t="shared" si="410"/>
        <v>#DIV/0!</v>
      </c>
      <c r="Y1132" s="32" t="e">
        <f t="shared" si="411"/>
        <v>#DIV/0!</v>
      </c>
      <c r="Z1132" s="38" t="e">
        <f t="shared" si="412"/>
        <v>#DIV/0!</v>
      </c>
      <c r="AA1132" s="31">
        <f>SUM(L$2:L1132)-SUM(AB$2:AB1132)</f>
        <v>-117057.97140000056</v>
      </c>
      <c r="AB1132" s="44"/>
      <c r="AC1132" s="40" t="e">
        <f t="shared" si="413"/>
        <v>#DIV/0!</v>
      </c>
      <c r="AD1132" s="40" t="e">
        <f t="shared" si="414"/>
        <v>#DIV/0!</v>
      </c>
    </row>
    <row r="1133" spans="1:30" x14ac:dyDescent="0.25">
      <c r="A1133" s="403"/>
      <c r="B1133" s="287"/>
      <c r="C1133" s="22"/>
      <c r="D1133" s="147"/>
      <c r="E1133" s="22"/>
      <c r="F1133" s="147">
        <f t="shared" si="394"/>
        <v>12400</v>
      </c>
      <c r="G1133" s="288">
        <f t="shared" si="395"/>
        <v>9.4405622096774646</v>
      </c>
      <c r="H1133" s="15">
        <f t="shared" si="396"/>
        <v>117062.97140000056</v>
      </c>
      <c r="I1133" s="22">
        <f t="shared" si="397"/>
        <v>-117062.97140000056</v>
      </c>
      <c r="J1133" s="289">
        <f t="shared" si="398"/>
        <v>-1</v>
      </c>
      <c r="K1133" s="22">
        <f t="shared" si="399"/>
        <v>0</v>
      </c>
      <c r="L1133" s="22">
        <f t="shared" si="400"/>
        <v>-5</v>
      </c>
      <c r="M1133" s="22">
        <f t="shared" si="401"/>
        <v>5</v>
      </c>
      <c r="N1133" s="22">
        <f t="shared" si="402"/>
        <v>0</v>
      </c>
      <c r="O1133" s="22"/>
      <c r="P1133" s="288">
        <f t="shared" si="403"/>
        <v>-9.4405622096774646</v>
      </c>
      <c r="Q1133" s="22">
        <f t="shared" si="404"/>
        <v>-5</v>
      </c>
      <c r="R1133" s="290"/>
      <c r="S1133" s="290">
        <f t="shared" si="405"/>
        <v>-11799.832000000073</v>
      </c>
      <c r="T1133" s="290" t="e">
        <f t="shared" si="406"/>
        <v>#DIV/0!</v>
      </c>
      <c r="U1133" s="290" t="e">
        <f t="shared" si="407"/>
        <v>#DIV/0!</v>
      </c>
      <c r="V1133" s="22">
        <f t="shared" si="408"/>
        <v>105263.13940000049</v>
      </c>
      <c r="W1133" s="288" t="e">
        <f t="shared" si="409"/>
        <v>#DIV/0!</v>
      </c>
      <c r="X1133" s="32" t="e">
        <f t="shared" si="410"/>
        <v>#DIV/0!</v>
      </c>
      <c r="Y1133" s="32" t="e">
        <f t="shared" si="411"/>
        <v>#DIV/0!</v>
      </c>
      <c r="Z1133" s="38" t="e">
        <f t="shared" si="412"/>
        <v>#DIV/0!</v>
      </c>
      <c r="AA1133" s="31">
        <f>SUM(L$2:L1133)-SUM(AB$2:AB1133)</f>
        <v>-117062.97140000056</v>
      </c>
      <c r="AB1133" s="44"/>
      <c r="AC1133" s="40" t="e">
        <f t="shared" si="413"/>
        <v>#DIV/0!</v>
      </c>
      <c r="AD1133" s="40" t="e">
        <f t="shared" si="414"/>
        <v>#DIV/0!</v>
      </c>
    </row>
    <row r="1134" spans="1:30" x14ac:dyDescent="0.25">
      <c r="A1134" s="403"/>
      <c r="B1134" s="287"/>
      <c r="C1134" s="22"/>
      <c r="D1134" s="147"/>
      <c r="E1134" s="22"/>
      <c r="F1134" s="147">
        <f t="shared" si="394"/>
        <v>12400</v>
      </c>
      <c r="G1134" s="288">
        <f t="shared" si="395"/>
        <v>9.4409654354839159</v>
      </c>
      <c r="H1134" s="15">
        <f t="shared" si="396"/>
        <v>117067.97140000056</v>
      </c>
      <c r="I1134" s="22">
        <f t="shared" si="397"/>
        <v>-117067.97140000056</v>
      </c>
      <c r="J1134" s="289">
        <f t="shared" si="398"/>
        <v>-1</v>
      </c>
      <c r="K1134" s="22">
        <f t="shared" si="399"/>
        <v>0</v>
      </c>
      <c r="L1134" s="22">
        <f t="shared" si="400"/>
        <v>-5</v>
      </c>
      <c r="M1134" s="22">
        <f t="shared" si="401"/>
        <v>5</v>
      </c>
      <c r="N1134" s="22">
        <f t="shared" si="402"/>
        <v>0</v>
      </c>
      <c r="O1134" s="22"/>
      <c r="P1134" s="288">
        <f t="shared" si="403"/>
        <v>-9.4409654354839159</v>
      </c>
      <c r="Q1134" s="22">
        <f t="shared" si="404"/>
        <v>-5</v>
      </c>
      <c r="R1134" s="290"/>
      <c r="S1134" s="290">
        <f t="shared" si="405"/>
        <v>-11804.832000000073</v>
      </c>
      <c r="T1134" s="290" t="e">
        <f t="shared" si="406"/>
        <v>#DIV/0!</v>
      </c>
      <c r="U1134" s="290" t="e">
        <f t="shared" si="407"/>
        <v>#DIV/0!</v>
      </c>
      <c r="V1134" s="22">
        <f t="shared" si="408"/>
        <v>105263.13940000049</v>
      </c>
      <c r="W1134" s="288" t="e">
        <f t="shared" si="409"/>
        <v>#DIV/0!</v>
      </c>
      <c r="X1134" s="32" t="e">
        <f t="shared" si="410"/>
        <v>#DIV/0!</v>
      </c>
      <c r="Y1134" s="32" t="e">
        <f t="shared" si="411"/>
        <v>#DIV/0!</v>
      </c>
      <c r="Z1134" s="38" t="e">
        <f t="shared" si="412"/>
        <v>#DIV/0!</v>
      </c>
      <c r="AA1134" s="31">
        <f>SUM(L$2:L1134)-SUM(AB$2:AB1134)</f>
        <v>-117067.97140000056</v>
      </c>
      <c r="AB1134" s="44"/>
      <c r="AC1134" s="40" t="e">
        <f t="shared" si="413"/>
        <v>#DIV/0!</v>
      </c>
      <c r="AD1134" s="40" t="e">
        <f t="shared" si="414"/>
        <v>#DIV/0!</v>
      </c>
    </row>
    <row r="1135" spans="1:30" x14ac:dyDescent="0.25">
      <c r="A1135" s="403"/>
      <c r="B1135" s="287"/>
      <c r="C1135" s="22"/>
      <c r="D1135" s="147"/>
      <c r="E1135" s="22"/>
      <c r="F1135" s="147">
        <f t="shared" si="394"/>
        <v>12400</v>
      </c>
      <c r="G1135" s="288">
        <f t="shared" si="395"/>
        <v>9.4413686612903671</v>
      </c>
      <c r="H1135" s="15">
        <f t="shared" si="396"/>
        <v>117072.97140000056</v>
      </c>
      <c r="I1135" s="22">
        <f t="shared" si="397"/>
        <v>-117072.97140000056</v>
      </c>
      <c r="J1135" s="289">
        <f t="shared" si="398"/>
        <v>-1</v>
      </c>
      <c r="K1135" s="22">
        <f t="shared" si="399"/>
        <v>0</v>
      </c>
      <c r="L1135" s="22">
        <f t="shared" si="400"/>
        <v>-5</v>
      </c>
      <c r="M1135" s="22">
        <f t="shared" si="401"/>
        <v>5</v>
      </c>
      <c r="N1135" s="22">
        <f t="shared" si="402"/>
        <v>0</v>
      </c>
      <c r="O1135" s="22"/>
      <c r="P1135" s="288">
        <f t="shared" si="403"/>
        <v>-9.4413686612903671</v>
      </c>
      <c r="Q1135" s="22">
        <f t="shared" si="404"/>
        <v>-5</v>
      </c>
      <c r="R1135" s="290"/>
      <c r="S1135" s="290">
        <f t="shared" si="405"/>
        <v>-11809.832000000073</v>
      </c>
      <c r="T1135" s="290" t="e">
        <f t="shared" si="406"/>
        <v>#DIV/0!</v>
      </c>
      <c r="U1135" s="290" t="e">
        <f t="shared" si="407"/>
        <v>#DIV/0!</v>
      </c>
      <c r="V1135" s="22">
        <f t="shared" si="408"/>
        <v>105263.13940000049</v>
      </c>
      <c r="W1135" s="288" t="e">
        <f t="shared" si="409"/>
        <v>#DIV/0!</v>
      </c>
      <c r="X1135" s="32" t="e">
        <f t="shared" si="410"/>
        <v>#DIV/0!</v>
      </c>
      <c r="Y1135" s="32" t="e">
        <f t="shared" si="411"/>
        <v>#DIV/0!</v>
      </c>
      <c r="Z1135" s="38" t="e">
        <f t="shared" si="412"/>
        <v>#DIV/0!</v>
      </c>
      <c r="AA1135" s="31">
        <f>SUM(L$2:L1135)-SUM(AB$2:AB1135)</f>
        <v>-117072.97140000056</v>
      </c>
      <c r="AB1135" s="44"/>
      <c r="AC1135" s="40" t="e">
        <f t="shared" si="413"/>
        <v>#DIV/0!</v>
      </c>
      <c r="AD1135" s="40" t="e">
        <f t="shared" si="414"/>
        <v>#DIV/0!</v>
      </c>
    </row>
    <row r="1136" spans="1:30" x14ac:dyDescent="0.25">
      <c r="A1136" s="403"/>
      <c r="B1136" s="287"/>
      <c r="C1136" s="22"/>
      <c r="D1136" s="147"/>
      <c r="E1136" s="22"/>
      <c r="F1136" s="147">
        <f t="shared" si="394"/>
        <v>12400</v>
      </c>
      <c r="G1136" s="288">
        <f t="shared" si="395"/>
        <v>9.4417718870968201</v>
      </c>
      <c r="H1136" s="15">
        <f t="shared" si="396"/>
        <v>117077.97140000056</v>
      </c>
      <c r="I1136" s="22">
        <f t="shared" si="397"/>
        <v>-117077.97140000056</v>
      </c>
      <c r="J1136" s="289">
        <f t="shared" si="398"/>
        <v>-1</v>
      </c>
      <c r="K1136" s="22">
        <f t="shared" si="399"/>
        <v>0</v>
      </c>
      <c r="L1136" s="22">
        <f t="shared" si="400"/>
        <v>-5</v>
      </c>
      <c r="M1136" s="22">
        <f t="shared" si="401"/>
        <v>5</v>
      </c>
      <c r="N1136" s="22">
        <f t="shared" si="402"/>
        <v>0</v>
      </c>
      <c r="O1136" s="22"/>
      <c r="P1136" s="288">
        <f t="shared" si="403"/>
        <v>-9.4417718870968201</v>
      </c>
      <c r="Q1136" s="22">
        <f t="shared" si="404"/>
        <v>-5</v>
      </c>
      <c r="R1136" s="290"/>
      <c r="S1136" s="290">
        <f t="shared" si="405"/>
        <v>-11814.832000000073</v>
      </c>
      <c r="T1136" s="290" t="e">
        <f t="shared" si="406"/>
        <v>#DIV/0!</v>
      </c>
      <c r="U1136" s="290" t="e">
        <f t="shared" si="407"/>
        <v>#DIV/0!</v>
      </c>
      <c r="V1136" s="22">
        <f t="shared" si="408"/>
        <v>105263.13940000049</v>
      </c>
      <c r="W1136" s="288" t="e">
        <f t="shared" si="409"/>
        <v>#DIV/0!</v>
      </c>
      <c r="X1136" s="32" t="e">
        <f t="shared" si="410"/>
        <v>#DIV/0!</v>
      </c>
      <c r="Y1136" s="32" t="e">
        <f t="shared" si="411"/>
        <v>#DIV/0!</v>
      </c>
      <c r="Z1136" s="38" t="e">
        <f t="shared" si="412"/>
        <v>#DIV/0!</v>
      </c>
      <c r="AA1136" s="31">
        <f>SUM(L$2:L1136)-SUM(AB$2:AB1136)</f>
        <v>-117077.97140000056</v>
      </c>
      <c r="AB1136" s="44"/>
      <c r="AC1136" s="40" t="e">
        <f t="shared" si="413"/>
        <v>#DIV/0!</v>
      </c>
      <c r="AD1136" s="40" t="e">
        <f t="shared" si="414"/>
        <v>#DIV/0!</v>
      </c>
    </row>
    <row r="1137" spans="1:30" x14ac:dyDescent="0.25">
      <c r="A1137" s="403"/>
      <c r="B1137" s="287"/>
      <c r="C1137" s="22"/>
      <c r="D1137" s="147"/>
      <c r="E1137" s="22"/>
      <c r="F1137" s="147">
        <f t="shared" si="394"/>
        <v>12400</v>
      </c>
      <c r="G1137" s="288">
        <f t="shared" si="395"/>
        <v>9.4421751129032714</v>
      </c>
      <c r="H1137" s="15">
        <f t="shared" si="396"/>
        <v>117082.97140000056</v>
      </c>
      <c r="I1137" s="22">
        <f t="shared" si="397"/>
        <v>-117082.97140000056</v>
      </c>
      <c r="J1137" s="289">
        <f t="shared" si="398"/>
        <v>-1</v>
      </c>
      <c r="K1137" s="22">
        <f t="shared" si="399"/>
        <v>0</v>
      </c>
      <c r="L1137" s="22">
        <f t="shared" si="400"/>
        <v>-5</v>
      </c>
      <c r="M1137" s="22">
        <f t="shared" si="401"/>
        <v>5</v>
      </c>
      <c r="N1137" s="22">
        <f t="shared" si="402"/>
        <v>0</v>
      </c>
      <c r="O1137" s="22"/>
      <c r="P1137" s="288">
        <f t="shared" si="403"/>
        <v>-9.4421751129032714</v>
      </c>
      <c r="Q1137" s="22">
        <f t="shared" si="404"/>
        <v>-5</v>
      </c>
      <c r="R1137" s="290"/>
      <c r="S1137" s="290">
        <f t="shared" si="405"/>
        <v>-11819.832000000073</v>
      </c>
      <c r="T1137" s="290" t="e">
        <f t="shared" si="406"/>
        <v>#DIV/0!</v>
      </c>
      <c r="U1137" s="290" t="e">
        <f t="shared" si="407"/>
        <v>#DIV/0!</v>
      </c>
      <c r="V1137" s="22">
        <f t="shared" si="408"/>
        <v>105263.13940000049</v>
      </c>
      <c r="W1137" s="288" t="e">
        <f t="shared" si="409"/>
        <v>#DIV/0!</v>
      </c>
      <c r="X1137" s="32" t="e">
        <f t="shared" si="410"/>
        <v>#DIV/0!</v>
      </c>
      <c r="Y1137" s="32" t="e">
        <f t="shared" si="411"/>
        <v>#DIV/0!</v>
      </c>
      <c r="Z1137" s="38" t="e">
        <f t="shared" si="412"/>
        <v>#DIV/0!</v>
      </c>
      <c r="AA1137" s="31">
        <f>SUM(L$2:L1137)-SUM(AB$2:AB1137)</f>
        <v>-117082.97140000056</v>
      </c>
      <c r="AB1137" s="44"/>
      <c r="AC1137" s="40" t="e">
        <f t="shared" si="413"/>
        <v>#DIV/0!</v>
      </c>
      <c r="AD1137" s="40" t="e">
        <f t="shared" si="414"/>
        <v>#DIV/0!</v>
      </c>
    </row>
    <row r="1138" spans="1:30" x14ac:dyDescent="0.25">
      <c r="A1138" s="403"/>
      <c r="B1138" s="287"/>
      <c r="C1138" s="22"/>
      <c r="D1138" s="147"/>
      <c r="E1138" s="22"/>
      <c r="F1138" s="147">
        <f t="shared" si="394"/>
        <v>12400</v>
      </c>
      <c r="G1138" s="288">
        <f t="shared" si="395"/>
        <v>9.4425783387097226</v>
      </c>
      <c r="H1138" s="15">
        <f t="shared" si="396"/>
        <v>117087.97140000056</v>
      </c>
      <c r="I1138" s="22">
        <f t="shared" si="397"/>
        <v>-117087.97140000056</v>
      </c>
      <c r="J1138" s="289">
        <f t="shared" si="398"/>
        <v>-1</v>
      </c>
      <c r="K1138" s="22">
        <f t="shared" si="399"/>
        <v>0</v>
      </c>
      <c r="L1138" s="22">
        <f t="shared" si="400"/>
        <v>-5</v>
      </c>
      <c r="M1138" s="22">
        <f t="shared" si="401"/>
        <v>5</v>
      </c>
      <c r="N1138" s="22">
        <f t="shared" si="402"/>
        <v>0</v>
      </c>
      <c r="O1138" s="22"/>
      <c r="P1138" s="288">
        <f t="shared" si="403"/>
        <v>-9.4425783387097226</v>
      </c>
      <c r="Q1138" s="22">
        <f t="shared" si="404"/>
        <v>-5</v>
      </c>
      <c r="R1138" s="290"/>
      <c r="S1138" s="290">
        <f t="shared" si="405"/>
        <v>-11824.832000000073</v>
      </c>
      <c r="T1138" s="290" t="e">
        <f t="shared" si="406"/>
        <v>#DIV/0!</v>
      </c>
      <c r="U1138" s="290" t="e">
        <f t="shared" si="407"/>
        <v>#DIV/0!</v>
      </c>
      <c r="V1138" s="22">
        <f t="shared" si="408"/>
        <v>105263.13940000049</v>
      </c>
      <c r="W1138" s="288" t="e">
        <f t="shared" si="409"/>
        <v>#DIV/0!</v>
      </c>
      <c r="X1138" s="32" t="e">
        <f t="shared" si="410"/>
        <v>#DIV/0!</v>
      </c>
      <c r="Y1138" s="32" t="e">
        <f t="shared" si="411"/>
        <v>#DIV/0!</v>
      </c>
      <c r="Z1138" s="38" t="e">
        <f t="shared" si="412"/>
        <v>#DIV/0!</v>
      </c>
      <c r="AA1138" s="31">
        <f>SUM(L$2:L1138)-SUM(AB$2:AB1138)</f>
        <v>-117087.97140000056</v>
      </c>
      <c r="AB1138" s="44"/>
      <c r="AC1138" s="40" t="e">
        <f t="shared" si="413"/>
        <v>#DIV/0!</v>
      </c>
      <c r="AD1138" s="40" t="e">
        <f t="shared" si="414"/>
        <v>#DIV/0!</v>
      </c>
    </row>
    <row r="1139" spans="1:30" x14ac:dyDescent="0.25">
      <c r="A1139" s="403"/>
      <c r="B1139" s="287"/>
      <c r="C1139" s="15"/>
      <c r="D1139" s="16"/>
      <c r="E1139" s="15"/>
      <c r="F1139" s="147">
        <f t="shared" si="394"/>
        <v>12400</v>
      </c>
      <c r="G1139" s="288">
        <f t="shared" si="395"/>
        <v>9.4429815645161739</v>
      </c>
      <c r="H1139" s="15">
        <f t="shared" si="396"/>
        <v>117092.97140000056</v>
      </c>
      <c r="I1139" s="22">
        <f t="shared" si="397"/>
        <v>-117092.97140000056</v>
      </c>
      <c r="J1139" s="289">
        <f t="shared" si="398"/>
        <v>-1</v>
      </c>
      <c r="K1139" s="22">
        <f t="shared" si="399"/>
        <v>0</v>
      </c>
      <c r="L1139" s="22">
        <f t="shared" si="400"/>
        <v>-5</v>
      </c>
      <c r="M1139" s="22">
        <f t="shared" si="401"/>
        <v>5</v>
      </c>
      <c r="N1139" s="22">
        <f t="shared" si="402"/>
        <v>0</v>
      </c>
      <c r="O1139" s="22"/>
      <c r="P1139" s="288">
        <f t="shared" si="403"/>
        <v>-9.4429815645161739</v>
      </c>
      <c r="Q1139" s="22">
        <f t="shared" si="404"/>
        <v>-5</v>
      </c>
      <c r="R1139" s="290"/>
      <c r="S1139" s="290">
        <f t="shared" si="405"/>
        <v>-11829.832000000073</v>
      </c>
      <c r="T1139" s="290" t="e">
        <f t="shared" si="406"/>
        <v>#DIV/0!</v>
      </c>
      <c r="U1139" s="290" t="e">
        <f t="shared" si="407"/>
        <v>#DIV/0!</v>
      </c>
      <c r="V1139" s="22">
        <f t="shared" si="408"/>
        <v>105263.13940000049</v>
      </c>
      <c r="W1139" s="288" t="e">
        <f t="shared" si="409"/>
        <v>#DIV/0!</v>
      </c>
      <c r="X1139" s="32" t="e">
        <f t="shared" si="410"/>
        <v>#DIV/0!</v>
      </c>
      <c r="Y1139" s="32" t="e">
        <f t="shared" si="411"/>
        <v>#DIV/0!</v>
      </c>
      <c r="Z1139" s="38" t="e">
        <f t="shared" si="412"/>
        <v>#DIV/0!</v>
      </c>
      <c r="AA1139" s="31">
        <f>SUM(L$2:L1139)-SUM(AB$2:AB1139)</f>
        <v>-117092.97140000056</v>
      </c>
      <c r="AB1139" s="44"/>
      <c r="AC1139" s="40" t="e">
        <f t="shared" si="413"/>
        <v>#DIV/0!</v>
      </c>
      <c r="AD1139" s="40" t="e">
        <f t="shared" si="414"/>
        <v>#DIV/0!</v>
      </c>
    </row>
  </sheetData>
  <phoneticPr fontId="16" type="noConversion"/>
  <conditionalFormatting sqref="Y1">
    <cfRule type="top10" dxfId="130" priority="1" bottom="1" rank="10"/>
  </conditionalFormatting>
  <dataValidations count="1">
    <dataValidation type="list" allowBlank="1" showInputMessage="1" showErrorMessage="1" sqref="C2:C1139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681"/>
  <sheetViews>
    <sheetView workbookViewId="0">
      <selection activeCell="E54" sqref="E54"/>
    </sheetView>
  </sheetViews>
  <sheetFormatPr defaultRowHeight="14.4" x14ac:dyDescent="0.25"/>
  <cols>
    <col min="1" max="1" width="11.6640625" style="9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87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387" t="s">
        <v>157</v>
      </c>
      <c r="K1" s="387" t="s">
        <v>5</v>
      </c>
      <c r="L1" s="387" t="s">
        <v>158</v>
      </c>
      <c r="M1" s="387" t="s">
        <v>159</v>
      </c>
      <c r="N1" s="387" t="s">
        <v>160</v>
      </c>
      <c r="O1" s="387" t="s">
        <v>161</v>
      </c>
      <c r="P1" s="388" t="s">
        <v>162</v>
      </c>
      <c r="Q1" s="387" t="s">
        <v>163</v>
      </c>
      <c r="R1" s="387" t="s">
        <v>164</v>
      </c>
      <c r="S1" s="387" t="s">
        <v>165</v>
      </c>
      <c r="T1" s="387" t="s">
        <v>166</v>
      </c>
      <c r="U1" s="387" t="s">
        <v>167</v>
      </c>
      <c r="V1" s="387" t="s">
        <v>17</v>
      </c>
      <c r="W1" s="388" t="s">
        <v>168</v>
      </c>
      <c r="X1" s="388" t="s">
        <v>169</v>
      </c>
      <c r="Y1" s="388" t="s">
        <v>170</v>
      </c>
      <c r="Z1" s="388" t="s">
        <v>171</v>
      </c>
      <c r="AA1" s="387" t="s">
        <v>106</v>
      </c>
      <c r="AB1" s="389" t="s">
        <v>172</v>
      </c>
      <c r="AC1" s="390" t="s">
        <v>50</v>
      </c>
      <c r="AD1" s="390" t="s">
        <v>173</v>
      </c>
    </row>
    <row r="2" spans="1:30" s="1" customFormat="1" ht="15" thickTop="1" x14ac:dyDescent="0.25">
      <c r="A2" s="9">
        <v>42887</v>
      </c>
      <c r="B2" s="282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0">
        <f t="shared" ref="I2:I65" si="0">-H2+K2</f>
        <v>0</v>
      </c>
      <c r="J2" s="27" t="e">
        <f t="shared" ref="J2:J65" si="1">(E2-G2)/G2</f>
        <v>#DIV/0!</v>
      </c>
      <c r="K2" s="10">
        <f t="shared" ref="K2:K65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 t="shared" ref="Z2:Z65" si="3">F2/U2</f>
        <v>#DIV/0!</v>
      </c>
      <c r="AA2" s="31">
        <f>SUM(L$2:L2)-SUM(AB$2:AB2)</f>
        <v>0</v>
      </c>
      <c r="AB2" s="39"/>
      <c r="AC2" s="40">
        <f t="shared" ref="AC2:AC65" si="4">I2/E2*(1-0.0005)</f>
        <v>0</v>
      </c>
      <c r="AD2" s="40">
        <f t="shared" ref="AD2:AD65" si="5">AC2-F2</f>
        <v>0</v>
      </c>
    </row>
    <row r="3" spans="1:30" s="1" customFormat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 t="shared" ref="F3:F33" si="6">IF(C3="买",F2+D3,F2-D3)</f>
        <v>500</v>
      </c>
      <c r="G3" s="17">
        <f t="shared" ref="G3:G33" si="7">H3/F3</f>
        <v>5.0506000000000002</v>
      </c>
      <c r="H3" s="15">
        <f t="shared" ref="H3:H33" si="8">IF(C3="买",H2+D3*E3+M3+N3,H2+-1*D3*E3+M3+N3)+O2</f>
        <v>2525.3000000000002</v>
      </c>
      <c r="I3" s="19">
        <f t="shared" si="0"/>
        <v>-5.3000000000001819</v>
      </c>
      <c r="J3" s="29">
        <f t="shared" si="1"/>
        <v>-2.0987605433018183E-3</v>
      </c>
      <c r="K3" s="19">
        <f t="shared" si="2"/>
        <v>2520</v>
      </c>
      <c r="L3" s="19">
        <f t="shared" ref="L3:L63" si="9">I3-I2</f>
        <v>-5.3000000000001819</v>
      </c>
      <c r="M3" s="19">
        <f t="shared" ref="M3:M13" si="10">IF(D3*E3*5/10000&gt;5,D3*E3*5/10000,5)+(D3/1000)*0.6</f>
        <v>5.3</v>
      </c>
      <c r="N3" s="30">
        <f>IF(C3="卖",D3*E3/1000,0)</f>
        <v>0</v>
      </c>
      <c r="O3" s="31"/>
      <c r="P3" s="32">
        <f>E3-G3</f>
        <v>-1.0600000000000165E-2</v>
      </c>
      <c r="Q3" s="31">
        <f>(H3-H2)*-1</f>
        <v>-2525.3000000000002</v>
      </c>
      <c r="R3" s="34"/>
      <c r="S3" s="34">
        <f>S2+Q3+O3+R3</f>
        <v>17474.7</v>
      </c>
      <c r="T3" s="34">
        <f>S3/E3</f>
        <v>3467.2023809523812</v>
      </c>
      <c r="U3" s="34">
        <f>F3+T3</f>
        <v>3967.2023809523812</v>
      </c>
      <c r="V3" s="31">
        <f>H3+S3</f>
        <v>20000</v>
      </c>
      <c r="W3" s="32">
        <f>V3/U3</f>
        <v>5.0413359540278169</v>
      </c>
      <c r="X3" s="32">
        <f>W3-G3</f>
        <v>-9.2640459721833324E-3</v>
      </c>
      <c r="Y3" s="32">
        <f>(X3-P3)*-1</f>
        <v>-1.3359540278168325E-3</v>
      </c>
      <c r="Z3" s="38">
        <f t="shared" si="3"/>
        <v>0.12603339885069542</v>
      </c>
      <c r="AA3" s="31">
        <f>SUM(L$2:L3)-SUM(AB$2:AB3)</f>
        <v>-5.3000000000001819</v>
      </c>
      <c r="AB3" s="39"/>
      <c r="AC3" s="40">
        <f t="shared" si="4"/>
        <v>-1.051061507936544</v>
      </c>
      <c r="AD3" s="40">
        <f t="shared" si="5"/>
        <v>-501.05106150793654</v>
      </c>
    </row>
    <row r="4" spans="1:30" s="1" customFormat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si="6"/>
        <v>100</v>
      </c>
      <c r="G4" s="17">
        <f t="shared" si="7"/>
        <v>4.9258000000000042</v>
      </c>
      <c r="H4" s="15">
        <f t="shared" si="8"/>
        <v>492.58000000000044</v>
      </c>
      <c r="I4" s="10">
        <f t="shared" si="0"/>
        <v>17.419999999999504</v>
      </c>
      <c r="J4" s="27">
        <f t="shared" si="1"/>
        <v>3.5364813837345271E-2</v>
      </c>
      <c r="K4" s="10">
        <f t="shared" si="2"/>
        <v>509.99999999999994</v>
      </c>
      <c r="L4" s="10">
        <f t="shared" si="9"/>
        <v>22.719999999999686</v>
      </c>
      <c r="M4" s="10">
        <f t="shared" si="10"/>
        <v>5.24</v>
      </c>
      <c r="N4" s="10">
        <f t="shared" ref="N4:N63" si="11">IF(C4="卖",D4*E4/1000,0)</f>
        <v>2.0399999999999996</v>
      </c>
      <c r="O4" s="15"/>
      <c r="P4" s="32">
        <f t="shared" ref="P4:P63" si="12">E4-G4</f>
        <v>0.17419999999999547</v>
      </c>
      <c r="Q4" s="31">
        <f t="shared" ref="Q4:Q63" si="13">(H4-H3)*-1</f>
        <v>2032.7199999999998</v>
      </c>
      <c r="R4" s="35"/>
      <c r="S4" s="34">
        <f t="shared" ref="S4:S63" si="14">S3+Q4+O4+R4</f>
        <v>19507.420000000002</v>
      </c>
      <c r="T4" s="34">
        <f t="shared" ref="T4:T63" si="15">S4/E4</f>
        <v>3824.9843137254907</v>
      </c>
      <c r="U4" s="34">
        <f t="shared" ref="U4:U63" si="16">F4+T4</f>
        <v>3924.9843137254907</v>
      </c>
      <c r="V4" s="31">
        <f t="shared" ref="V4:V63" si="17">H4+S4</f>
        <v>20000.000000000004</v>
      </c>
      <c r="W4" s="32">
        <f t="shared" ref="W4:W63" si="18">V4/U4</f>
        <v>5.0955617657020742</v>
      </c>
      <c r="X4" s="32">
        <f t="shared" ref="X4:X63" si="19">W4-G4</f>
        <v>0.16976176570207002</v>
      </c>
      <c r="Y4" s="32">
        <f t="shared" ref="Y4:Y63" si="20">(X4-P4)*-1</f>
        <v>4.4382342979254474E-3</v>
      </c>
      <c r="Z4" s="38">
        <f t="shared" si="3"/>
        <v>2.5477808828510366E-2</v>
      </c>
      <c r="AA4" s="31">
        <f>SUM(L$2:L4)-SUM(AB$2:AB4)</f>
        <v>17.419999999999504</v>
      </c>
      <c r="AB4" s="39"/>
      <c r="AC4" s="40">
        <f t="shared" si="4"/>
        <v>3.4139784313724522</v>
      </c>
      <c r="AD4" s="40">
        <f t="shared" si="5"/>
        <v>-96.586021568627544</v>
      </c>
    </row>
    <row r="5" spans="1:30" s="1" customFormat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5.4048000000000007</v>
      </c>
      <c r="H5" s="15">
        <f t="shared" si="8"/>
        <v>3242.8800000000006</v>
      </c>
      <c r="I5" s="19">
        <f t="shared" si="0"/>
        <v>51.119999999999436</v>
      </c>
      <c r="J5" s="29">
        <f t="shared" si="1"/>
        <v>1.5763765541740579E-2</v>
      </c>
      <c r="K5" s="19">
        <f t="shared" si="2"/>
        <v>3294</v>
      </c>
      <c r="L5" s="19">
        <f t="shared" si="9"/>
        <v>33.699999999999932</v>
      </c>
      <c r="M5" s="19">
        <f t="shared" si="10"/>
        <v>5.3</v>
      </c>
      <c r="N5" s="19">
        <f t="shared" si="11"/>
        <v>0</v>
      </c>
      <c r="O5" s="15"/>
      <c r="P5" s="32">
        <f t="shared" si="12"/>
        <v>8.5199999999999498E-2</v>
      </c>
      <c r="Q5" s="31">
        <f t="shared" si="13"/>
        <v>-2750.3</v>
      </c>
      <c r="R5" s="35"/>
      <c r="S5" s="34">
        <f t="shared" si="14"/>
        <v>16757.120000000003</v>
      </c>
      <c r="T5" s="34">
        <f t="shared" si="15"/>
        <v>3052.2987249544631</v>
      </c>
      <c r="U5" s="34">
        <f t="shared" si="16"/>
        <v>3652.2987249544631</v>
      </c>
      <c r="V5" s="31">
        <f t="shared" si="17"/>
        <v>20000.000000000004</v>
      </c>
      <c r="W5" s="32">
        <f t="shared" si="18"/>
        <v>5.4760033354745277</v>
      </c>
      <c r="X5" s="32">
        <f t="shared" si="19"/>
        <v>7.1203335474526952E-2</v>
      </c>
      <c r="Y5" s="32">
        <f t="shared" si="20"/>
        <v>1.3996664525472546E-2</v>
      </c>
      <c r="Z5" s="38">
        <f t="shared" si="3"/>
        <v>0.1642801000642358</v>
      </c>
      <c r="AA5" s="31">
        <f>SUM(L$2:L5)-SUM(AB$2:AB5)</f>
        <v>51.119999999999436</v>
      </c>
      <c r="AB5" s="39"/>
      <c r="AC5" s="40">
        <f t="shared" si="4"/>
        <v>9.306819672131045</v>
      </c>
      <c r="AD5" s="40">
        <f t="shared" si="5"/>
        <v>-590.69318032786896</v>
      </c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5.4028909090909103</v>
      </c>
      <c r="H6" s="15">
        <f t="shared" si="8"/>
        <v>5943.1800000000012</v>
      </c>
      <c r="I6" s="15">
        <f t="shared" si="0"/>
        <v>-14.180000000001201</v>
      </c>
      <c r="J6" s="33">
        <f t="shared" si="1"/>
        <v>-2.3859280721771304E-3</v>
      </c>
      <c r="K6" s="15">
        <f t="shared" si="2"/>
        <v>5929</v>
      </c>
      <c r="L6" s="15">
        <f t="shared" si="9"/>
        <v>-65.300000000000637</v>
      </c>
      <c r="M6" s="15">
        <f t="shared" si="10"/>
        <v>5.3</v>
      </c>
      <c r="N6" s="15">
        <f t="shared" si="11"/>
        <v>0</v>
      </c>
      <c r="O6" s="15"/>
      <c r="P6" s="32">
        <f t="shared" si="12"/>
        <v>-1.2890909090910618E-2</v>
      </c>
      <c r="Q6" s="31">
        <f t="shared" si="13"/>
        <v>-2700.3000000000006</v>
      </c>
      <c r="R6" s="35"/>
      <c r="S6" s="34">
        <f t="shared" si="14"/>
        <v>14056.820000000002</v>
      </c>
      <c r="T6" s="34">
        <f t="shared" si="15"/>
        <v>2607.9443413729132</v>
      </c>
      <c r="U6" s="34">
        <f t="shared" si="16"/>
        <v>3707.9443413729132</v>
      </c>
      <c r="V6" s="31">
        <f t="shared" si="17"/>
        <v>20000.000000000004</v>
      </c>
      <c r="W6" s="32">
        <f t="shared" si="18"/>
        <v>5.3938242213729541</v>
      </c>
      <c r="X6" s="32">
        <f t="shared" si="19"/>
        <v>-9.0666877179561567E-3</v>
      </c>
      <c r="Y6" s="32">
        <f t="shared" si="20"/>
        <v>-3.8242213729544616E-3</v>
      </c>
      <c r="Z6" s="38">
        <f t="shared" si="3"/>
        <v>0.29666033217551241</v>
      </c>
      <c r="AA6" s="31">
        <f>SUM(L$2:L6)-SUM(AB$2:AB6)</f>
        <v>-14.180000000001201</v>
      </c>
      <c r="AB6" s="39"/>
      <c r="AC6" s="40">
        <f t="shared" si="4"/>
        <v>-2.6294823747683118</v>
      </c>
      <c r="AD6" s="40">
        <f t="shared" si="5"/>
        <v>-1102.6294823747683</v>
      </c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5.3523200000000015</v>
      </c>
      <c r="H7" s="15">
        <f t="shared" si="8"/>
        <v>3746.6240000000012</v>
      </c>
      <c r="I7" s="15">
        <f t="shared" si="0"/>
        <v>110.37599999999884</v>
      </c>
      <c r="J7" s="33">
        <f t="shared" si="1"/>
        <v>2.9460121965801413E-2</v>
      </c>
      <c r="K7" s="15">
        <f t="shared" si="2"/>
        <v>3857</v>
      </c>
      <c r="L7" s="15">
        <f t="shared" si="9"/>
        <v>124.55600000000004</v>
      </c>
      <c r="M7" s="15">
        <f t="shared" si="10"/>
        <v>5.24</v>
      </c>
      <c r="N7" s="15">
        <f t="shared" si="11"/>
        <v>2.2040000000000002</v>
      </c>
      <c r="O7" s="15"/>
      <c r="P7" s="32">
        <f t="shared" si="12"/>
        <v>0.15767999999999827</v>
      </c>
      <c r="Q7" s="31">
        <f t="shared" si="13"/>
        <v>2196.556</v>
      </c>
      <c r="R7" s="35"/>
      <c r="S7" s="34">
        <f t="shared" si="14"/>
        <v>16253.376000000002</v>
      </c>
      <c r="T7" s="34">
        <f t="shared" si="15"/>
        <v>2949.7960072595288</v>
      </c>
      <c r="U7" s="34">
        <f t="shared" si="16"/>
        <v>3649.7960072595288</v>
      </c>
      <c r="V7" s="31">
        <f t="shared" si="17"/>
        <v>20000.000000000004</v>
      </c>
      <c r="W7" s="32">
        <f t="shared" si="18"/>
        <v>5.4797583098396565</v>
      </c>
      <c r="X7" s="32">
        <f t="shared" si="19"/>
        <v>0.12743830983965498</v>
      </c>
      <c r="Y7" s="32">
        <f t="shared" si="20"/>
        <v>3.0241690160343282E-2</v>
      </c>
      <c r="Z7" s="38">
        <f t="shared" si="3"/>
        <v>0.19179154084438796</v>
      </c>
      <c r="AA7" s="31">
        <f>SUM(L$2:L7)-SUM(AB$2:AB7)</f>
        <v>110.37599999999884</v>
      </c>
      <c r="AB7" s="39"/>
      <c r="AC7" s="40">
        <f t="shared" si="4"/>
        <v>20.021925952812857</v>
      </c>
      <c r="AD7" s="40">
        <f t="shared" si="5"/>
        <v>-679.97807404718719</v>
      </c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5.0869733333333373</v>
      </c>
      <c r="H8" s="15">
        <f t="shared" si="8"/>
        <v>1526.0920000000012</v>
      </c>
      <c r="I8" s="15">
        <f t="shared" si="0"/>
        <v>144.90799999999876</v>
      </c>
      <c r="J8" s="33">
        <f t="shared" si="1"/>
        <v>9.4953646307037037E-2</v>
      </c>
      <c r="K8" s="15">
        <f t="shared" si="2"/>
        <v>1671</v>
      </c>
      <c r="L8" s="15">
        <f t="shared" si="9"/>
        <v>34.531999999999925</v>
      </c>
      <c r="M8" s="15">
        <f t="shared" si="10"/>
        <v>5.24</v>
      </c>
      <c r="N8" s="15">
        <f t="shared" si="11"/>
        <v>2.2280000000000002</v>
      </c>
      <c r="O8" s="15"/>
      <c r="P8" s="32">
        <f t="shared" si="12"/>
        <v>0.48302666666666294</v>
      </c>
      <c r="Q8" s="31">
        <f t="shared" si="13"/>
        <v>2220.5320000000002</v>
      </c>
      <c r="R8" s="35"/>
      <c r="S8" s="34">
        <f t="shared" si="14"/>
        <v>18473.908000000003</v>
      </c>
      <c r="T8" s="34">
        <f t="shared" si="15"/>
        <v>3316.6800718132858</v>
      </c>
      <c r="U8" s="34">
        <f t="shared" si="16"/>
        <v>3616.6800718132858</v>
      </c>
      <c r="V8" s="31">
        <f t="shared" si="17"/>
        <v>20000.000000000004</v>
      </c>
      <c r="W8" s="32">
        <f t="shared" si="18"/>
        <v>5.5299334203958646</v>
      </c>
      <c r="X8" s="32">
        <f t="shared" si="19"/>
        <v>0.44296008706252721</v>
      </c>
      <c r="Y8" s="32">
        <f t="shared" si="20"/>
        <v>4.0066579604135732E-2</v>
      </c>
      <c r="Z8" s="38">
        <f t="shared" si="3"/>
        <v>8.294900130593795E-2</v>
      </c>
      <c r="AA8" s="31">
        <f>SUM(L$2:L8)-SUM(AB$2:AB8)</f>
        <v>144.90799999999876</v>
      </c>
      <c r="AB8" s="39"/>
      <c r="AC8" s="40">
        <f t="shared" si="4"/>
        <v>26.002791023339096</v>
      </c>
      <c r="AD8" s="40">
        <f t="shared" si="5"/>
        <v>-273.99720897666089</v>
      </c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5.3329900000000023</v>
      </c>
      <c r="H9" s="15">
        <f t="shared" si="8"/>
        <v>4266.3920000000016</v>
      </c>
      <c r="I9" s="15">
        <f t="shared" si="0"/>
        <v>109.60799999999836</v>
      </c>
      <c r="J9" s="33">
        <f t="shared" si="1"/>
        <v>2.5691028859982364E-2</v>
      </c>
      <c r="K9" s="15">
        <f t="shared" si="2"/>
        <v>4376</v>
      </c>
      <c r="L9" s="15">
        <f t="shared" si="9"/>
        <v>-35.300000000000409</v>
      </c>
      <c r="M9" s="15">
        <f t="shared" si="10"/>
        <v>5.3</v>
      </c>
      <c r="N9" s="15">
        <f t="shared" si="11"/>
        <v>0</v>
      </c>
      <c r="O9" s="15"/>
      <c r="P9" s="32">
        <f t="shared" si="12"/>
        <v>0.13700999999999741</v>
      </c>
      <c r="Q9" s="31">
        <f t="shared" si="13"/>
        <v>-2740.3</v>
      </c>
      <c r="R9" s="35"/>
      <c r="S9" s="34">
        <f t="shared" si="14"/>
        <v>15733.608000000004</v>
      </c>
      <c r="T9" s="34">
        <f t="shared" si="15"/>
        <v>2876.345155393054</v>
      </c>
      <c r="U9" s="34">
        <f t="shared" si="16"/>
        <v>3676.345155393054</v>
      </c>
      <c r="V9" s="31">
        <f t="shared" si="17"/>
        <v>20000.000000000007</v>
      </c>
      <c r="W9" s="32">
        <f t="shared" si="18"/>
        <v>5.4401856068004912</v>
      </c>
      <c r="X9" s="32">
        <f t="shared" si="19"/>
        <v>0.1071956068004889</v>
      </c>
      <c r="Y9" s="32">
        <f t="shared" si="20"/>
        <v>2.9814393199508515E-2</v>
      </c>
      <c r="Z9" s="38">
        <f t="shared" si="3"/>
        <v>0.21760742427201957</v>
      </c>
      <c r="AA9" s="31">
        <f>SUM(L$2:L9)-SUM(AB$2:AB9)</f>
        <v>109.60799999999836</v>
      </c>
      <c r="AB9" s="39"/>
      <c r="AC9" s="40">
        <f t="shared" si="4"/>
        <v>20.028006581352535</v>
      </c>
      <c r="AD9" s="40">
        <f t="shared" si="5"/>
        <v>-779.97199341864746</v>
      </c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5.3705323076923088</v>
      </c>
      <c r="H10" s="15">
        <f t="shared" si="8"/>
        <v>6981.6920000000018</v>
      </c>
      <c r="I10" s="15">
        <f t="shared" si="0"/>
        <v>64.307999999998174</v>
      </c>
      <c r="J10" s="33">
        <f t="shared" si="1"/>
        <v>9.2109477186903144E-3</v>
      </c>
      <c r="K10" s="15">
        <f t="shared" si="2"/>
        <v>7046</v>
      </c>
      <c r="L10" s="15">
        <f t="shared" si="9"/>
        <v>-45.300000000000182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4.9467692307691102E-2</v>
      </c>
      <c r="Q10" s="31">
        <f t="shared" si="13"/>
        <v>-2715.3</v>
      </c>
      <c r="R10" s="35"/>
      <c r="S10" s="34">
        <f t="shared" si="14"/>
        <v>13018.308000000005</v>
      </c>
      <c r="T10" s="34">
        <f t="shared" si="15"/>
        <v>2401.9018450184512</v>
      </c>
      <c r="U10" s="34">
        <f t="shared" si="16"/>
        <v>3701.9018450184512</v>
      </c>
      <c r="V10" s="31">
        <f t="shared" si="17"/>
        <v>20000.000000000007</v>
      </c>
      <c r="W10" s="32">
        <f t="shared" si="18"/>
        <v>5.4026283886790418</v>
      </c>
      <c r="X10" s="32">
        <f t="shared" si="19"/>
        <v>3.2096080986733E-2</v>
      </c>
      <c r="Y10" s="32">
        <f t="shared" si="20"/>
        <v>1.7371611320958102E-2</v>
      </c>
      <c r="Z10" s="38">
        <f t="shared" si="3"/>
        <v>0.35117084526413761</v>
      </c>
      <c r="AA10" s="31">
        <f>SUM(L$2:L10)-SUM(AB$2:AB10)</f>
        <v>64.307999999998174</v>
      </c>
      <c r="AB10" s="39"/>
      <c r="AC10" s="40">
        <f t="shared" si="4"/>
        <v>11.859012177121434</v>
      </c>
      <c r="AD10" s="40">
        <f t="shared" si="5"/>
        <v>-1288.1409878228785</v>
      </c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5.3761066666666677</v>
      </c>
      <c r="H11" s="15">
        <f t="shared" si="8"/>
        <v>9676.992000000002</v>
      </c>
      <c r="I11" s="15">
        <f t="shared" si="0"/>
        <v>7.0079999999979918</v>
      </c>
      <c r="J11" s="33">
        <f t="shared" si="1"/>
        <v>7.2419198031763881E-4</v>
      </c>
      <c r="K11" s="15">
        <f t="shared" si="2"/>
        <v>9684</v>
      </c>
      <c r="L11" s="15">
        <f t="shared" si="9"/>
        <v>-57.300000000000182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3.893333333332194E-3</v>
      </c>
      <c r="Q11" s="31">
        <f t="shared" si="13"/>
        <v>-2695.3</v>
      </c>
      <c r="R11" s="35"/>
      <c r="S11" s="34">
        <f t="shared" si="14"/>
        <v>10323.008000000005</v>
      </c>
      <c r="T11" s="34">
        <f t="shared" si="15"/>
        <v>1918.7747211895921</v>
      </c>
      <c r="U11" s="34">
        <f t="shared" si="16"/>
        <v>3718.7747211895921</v>
      </c>
      <c r="V11" s="31">
        <f t="shared" si="17"/>
        <v>20000.000000000007</v>
      </c>
      <c r="W11" s="32">
        <f t="shared" si="18"/>
        <v>5.3781155083258829</v>
      </c>
      <c r="X11" s="32">
        <f t="shared" si="19"/>
        <v>2.0088416592152214E-3</v>
      </c>
      <c r="Y11" s="32">
        <f t="shared" si="20"/>
        <v>1.8844916741169726E-3</v>
      </c>
      <c r="Z11" s="38">
        <f t="shared" si="3"/>
        <v>0.48403039574932932</v>
      </c>
      <c r="AA11" s="31">
        <f>SUM(L$2:L11)-SUM(AB$2:AB11)</f>
        <v>7.0079999999979918</v>
      </c>
      <c r="AB11" s="39"/>
      <c r="AC11" s="40">
        <f t="shared" si="4"/>
        <v>1.3019509293676568</v>
      </c>
      <c r="AD11" s="40">
        <f t="shared" si="5"/>
        <v>-1798.6980490706324</v>
      </c>
    </row>
    <row r="12" spans="1:30" s="1" customFormat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5.3705617391304354</v>
      </c>
      <c r="H12" s="15">
        <f t="shared" si="8"/>
        <v>12352.292000000001</v>
      </c>
      <c r="I12" s="10">
        <f t="shared" si="0"/>
        <v>-70.292000000001281</v>
      </c>
      <c r="J12" s="27">
        <f t="shared" si="1"/>
        <v>-5.690603816684534E-3</v>
      </c>
      <c r="K12" s="10">
        <f t="shared" si="2"/>
        <v>12282</v>
      </c>
      <c r="L12" s="10">
        <f t="shared" si="9"/>
        <v>-77.299999999999272</v>
      </c>
      <c r="M12" s="10">
        <f t="shared" si="10"/>
        <v>5.3</v>
      </c>
      <c r="N12" s="10">
        <f t="shared" si="11"/>
        <v>0</v>
      </c>
      <c r="O12" s="15"/>
      <c r="P12" s="32">
        <f t="shared" si="12"/>
        <v>-3.0561739130435583E-2</v>
      </c>
      <c r="Q12" s="31">
        <f t="shared" si="13"/>
        <v>-2675.2999999999993</v>
      </c>
      <c r="R12" s="35"/>
      <c r="S12" s="34">
        <f t="shared" si="14"/>
        <v>7647.708000000006</v>
      </c>
      <c r="T12" s="34">
        <f t="shared" si="15"/>
        <v>1432.1550561797765</v>
      </c>
      <c r="U12" s="34">
        <f t="shared" si="16"/>
        <v>3732.1550561797767</v>
      </c>
      <c r="V12" s="31">
        <f t="shared" si="17"/>
        <v>20000.000000000007</v>
      </c>
      <c r="W12" s="32">
        <f t="shared" si="18"/>
        <v>5.3588341585335817</v>
      </c>
      <c r="X12" s="32">
        <f t="shared" si="19"/>
        <v>-1.1727580596853748E-2</v>
      </c>
      <c r="Y12" s="32">
        <f t="shared" si="20"/>
        <v>-1.8834158533581835E-2</v>
      </c>
      <c r="Z12" s="38">
        <f t="shared" si="3"/>
        <v>0.61626592823136173</v>
      </c>
      <c r="AA12" s="31">
        <f>SUM(L$2:L12)-SUM(AB$2:AB12)</f>
        <v>-70.292000000001281</v>
      </c>
      <c r="AB12" s="39"/>
      <c r="AC12" s="40">
        <f t="shared" si="4"/>
        <v>-13.156714232209978</v>
      </c>
      <c r="AD12" s="40">
        <f t="shared" si="5"/>
        <v>-2313.1567142322101</v>
      </c>
    </row>
    <row r="13" spans="1:30" s="1" customFormat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5.3598542857142863</v>
      </c>
      <c r="H13" s="15">
        <f t="shared" si="8"/>
        <v>15007.592000000001</v>
      </c>
      <c r="I13" s="19">
        <f t="shared" si="0"/>
        <v>-167.59200000000055</v>
      </c>
      <c r="J13" s="29">
        <f t="shared" si="1"/>
        <v>-1.1167147934192391E-2</v>
      </c>
      <c r="K13" s="19">
        <f t="shared" si="2"/>
        <v>14840</v>
      </c>
      <c r="L13" s="19">
        <f t="shared" si="9"/>
        <v>-97.299999999999272</v>
      </c>
      <c r="M13" s="19">
        <f t="shared" si="10"/>
        <v>5.3</v>
      </c>
      <c r="N13" s="19">
        <f t="shared" si="11"/>
        <v>0</v>
      </c>
      <c r="O13" s="15"/>
      <c r="P13" s="32">
        <f t="shared" si="12"/>
        <v>-5.9854285714286526E-2</v>
      </c>
      <c r="Q13" s="31">
        <f t="shared" si="13"/>
        <v>-2655.2999999999993</v>
      </c>
      <c r="R13" s="35"/>
      <c r="S13" s="34">
        <f t="shared" si="14"/>
        <v>4992.4080000000067</v>
      </c>
      <c r="T13" s="34">
        <f t="shared" si="15"/>
        <v>941.96377358490702</v>
      </c>
      <c r="U13" s="34">
        <f t="shared" si="16"/>
        <v>3741.9637735849069</v>
      </c>
      <c r="V13" s="31">
        <f t="shared" si="17"/>
        <v>20000.000000000007</v>
      </c>
      <c r="W13" s="32">
        <f t="shared" si="18"/>
        <v>5.3447871786421501</v>
      </c>
      <c r="X13" s="32">
        <f t="shared" si="19"/>
        <v>-1.506710707213621E-2</v>
      </c>
      <c r="Y13" s="32">
        <f t="shared" si="20"/>
        <v>-4.4787178642150316E-2</v>
      </c>
      <c r="Z13" s="38">
        <f t="shared" si="3"/>
        <v>0.74827020500990071</v>
      </c>
      <c r="AA13" s="31">
        <f>SUM(L$2:L13)-SUM(AB$2:AB13)</f>
        <v>-167.59200000000055</v>
      </c>
      <c r="AB13" s="39"/>
      <c r="AC13" s="40">
        <f t="shared" si="4"/>
        <v>-31.605321509434066</v>
      </c>
      <c r="AD13" s="40">
        <f t="shared" si="5"/>
        <v>-2831.6053215094339</v>
      </c>
    </row>
    <row r="14" spans="1:30" s="1" customFormat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5.3579116666666673</v>
      </c>
      <c r="H14" s="15">
        <f t="shared" si="8"/>
        <v>12858.988000000001</v>
      </c>
      <c r="I14" s="10">
        <f t="shared" si="0"/>
        <v>77.011999999998807</v>
      </c>
      <c r="J14" s="27">
        <f t="shared" si="1"/>
        <v>5.9889627395248923E-3</v>
      </c>
      <c r="K14" s="10">
        <f t="shared" si="2"/>
        <v>12936</v>
      </c>
      <c r="L14" s="10">
        <f t="shared" si="9"/>
        <v>244.60399999999936</v>
      </c>
      <c r="M14" s="10">
        <f>IF(D14*E14*2.5/10000&gt;5,D14*E14*2.5/10000,5)+(D14/1000)*0.6</f>
        <v>5.24</v>
      </c>
      <c r="N14" s="10">
        <f t="shared" si="11"/>
        <v>2.1560000000000001</v>
      </c>
      <c r="O14" s="15"/>
      <c r="P14" s="32">
        <f t="shared" si="12"/>
        <v>3.2088333333332386E-2</v>
      </c>
      <c r="Q14" s="31">
        <f t="shared" si="13"/>
        <v>2148.6039999999994</v>
      </c>
      <c r="R14" s="35"/>
      <c r="S14" s="34">
        <f t="shared" si="14"/>
        <v>7141.0120000000061</v>
      </c>
      <c r="T14" s="34">
        <f t="shared" si="15"/>
        <v>1324.8630797773667</v>
      </c>
      <c r="U14" s="34">
        <f t="shared" si="16"/>
        <v>3724.8630797773667</v>
      </c>
      <c r="V14" s="31">
        <f t="shared" si="17"/>
        <v>20000.000000000007</v>
      </c>
      <c r="W14" s="32">
        <f t="shared" si="18"/>
        <v>5.3693248776262124</v>
      </c>
      <c r="X14" s="32">
        <f t="shared" si="19"/>
        <v>1.1413210959545061E-2</v>
      </c>
      <c r="Y14" s="32">
        <f t="shared" si="20"/>
        <v>2.0675122373787325E-2</v>
      </c>
      <c r="Z14" s="38">
        <f t="shared" si="3"/>
        <v>0.64431898531514531</v>
      </c>
      <c r="AA14" s="31">
        <f>SUM(L$2:L14)-SUM(AB$2:AB14)</f>
        <v>77.011999999998807</v>
      </c>
      <c r="AB14" s="41"/>
      <c r="AC14" s="40">
        <f t="shared" si="4"/>
        <v>14.280796660482155</v>
      </c>
      <c r="AD14" s="40">
        <f t="shared" si="5"/>
        <v>-2385.7192033395177</v>
      </c>
    </row>
    <row r="15" spans="1:30" s="1" customFormat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5.3497544827586205</v>
      </c>
      <c r="H15" s="15">
        <f t="shared" si="8"/>
        <v>15514.288</v>
      </c>
      <c r="I15" s="19">
        <f t="shared" si="0"/>
        <v>-144.28800000000047</v>
      </c>
      <c r="J15" s="29">
        <f t="shared" si="1"/>
        <v>-9.3003301214983295E-3</v>
      </c>
      <c r="K15" s="19">
        <f t="shared" si="2"/>
        <v>15370</v>
      </c>
      <c r="L15" s="19">
        <f t="shared" si="9"/>
        <v>-221.29999999999927</v>
      </c>
      <c r="M15" s="15">
        <f t="shared" ref="M15:M63" si="21">IF(D15*E15*2.5/10000&gt;5,D15*E15*2.5/10000,5)+(D15/1000)*0.6</f>
        <v>5.3</v>
      </c>
      <c r="N15" s="19">
        <f t="shared" si="11"/>
        <v>0</v>
      </c>
      <c r="O15" s="15"/>
      <c r="P15" s="32">
        <f t="shared" si="12"/>
        <v>-4.9754482758620711E-2</v>
      </c>
      <c r="Q15" s="31">
        <f t="shared" si="13"/>
        <v>-2655.2999999999993</v>
      </c>
      <c r="R15" s="35"/>
      <c r="S15" s="34">
        <f t="shared" si="14"/>
        <v>4485.7120000000068</v>
      </c>
      <c r="T15" s="34">
        <f t="shared" si="15"/>
        <v>846.36075471698246</v>
      </c>
      <c r="U15" s="34">
        <f t="shared" si="16"/>
        <v>3746.3607547169822</v>
      </c>
      <c r="V15" s="31">
        <f t="shared" si="17"/>
        <v>20000.000000000007</v>
      </c>
      <c r="W15" s="32">
        <f t="shared" si="18"/>
        <v>5.3385141766762132</v>
      </c>
      <c r="X15" s="32">
        <f t="shared" si="19"/>
        <v>-1.1240306082407336E-2</v>
      </c>
      <c r="Y15" s="32">
        <f t="shared" si="20"/>
        <v>-3.8514176676213374E-2</v>
      </c>
      <c r="Z15" s="38">
        <f t="shared" si="3"/>
        <v>0.77408455561805067</v>
      </c>
      <c r="AA15" s="31">
        <f>SUM(L$2:L15)-SUM(AB$2:AB15)</f>
        <v>-144.28800000000047</v>
      </c>
      <c r="AB15" s="41"/>
      <c r="AC15" s="40">
        <f t="shared" si="4"/>
        <v>-27.210538867924615</v>
      </c>
      <c r="AD15" s="40">
        <f t="shared" si="5"/>
        <v>-2927.2105388679247</v>
      </c>
    </row>
    <row r="16" spans="1:30" s="1" customFormat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5.3526672</v>
      </c>
      <c r="H16" s="15">
        <f t="shared" si="8"/>
        <v>13381.668</v>
      </c>
      <c r="I16" s="10">
        <f t="shared" si="0"/>
        <v>-6.6679999999996653</v>
      </c>
      <c r="J16" s="27">
        <f t="shared" si="1"/>
        <v>-4.9829363574113369E-4</v>
      </c>
      <c r="K16" s="10">
        <f t="shared" si="2"/>
        <v>13375</v>
      </c>
      <c r="L16" s="10">
        <f t="shared" si="9"/>
        <v>137.6200000000008</v>
      </c>
      <c r="M16" s="15">
        <f t="shared" si="21"/>
        <v>5.24</v>
      </c>
      <c r="N16" s="10">
        <f t="shared" si="11"/>
        <v>2.14</v>
      </c>
      <c r="O16" s="15"/>
      <c r="P16" s="32">
        <f t="shared" si="12"/>
        <v>-2.6672000000003138E-3</v>
      </c>
      <c r="Q16" s="31">
        <f t="shared" si="13"/>
        <v>2132.6200000000008</v>
      </c>
      <c r="R16" s="35"/>
      <c r="S16" s="34">
        <f t="shared" si="14"/>
        <v>6618.3320000000076</v>
      </c>
      <c r="T16" s="34">
        <f t="shared" si="15"/>
        <v>1237.0714018691604</v>
      </c>
      <c r="U16" s="34">
        <f t="shared" si="16"/>
        <v>3737.0714018691606</v>
      </c>
      <c r="V16" s="31">
        <f t="shared" si="17"/>
        <v>20000.000000000007</v>
      </c>
      <c r="W16" s="32">
        <f t="shared" si="18"/>
        <v>5.351784284880579</v>
      </c>
      <c r="X16" s="32">
        <f t="shared" si="19"/>
        <v>-8.8291511942095724E-4</v>
      </c>
      <c r="Y16" s="32">
        <f t="shared" si="20"/>
        <v>-1.7842848805793565E-3</v>
      </c>
      <c r="Z16" s="38">
        <f t="shared" si="3"/>
        <v>0.66897303561007204</v>
      </c>
      <c r="AA16" s="31">
        <f>SUM(L$2:L16)-SUM(AB$2:AB16)</f>
        <v>-6.6679999999996653</v>
      </c>
      <c r="AB16" s="41"/>
      <c r="AC16" s="40">
        <f t="shared" si="4"/>
        <v>-1.24573196261676</v>
      </c>
      <c r="AD16" s="40">
        <f t="shared" si="5"/>
        <v>-2501.2457319626169</v>
      </c>
    </row>
    <row r="17" spans="1:30" s="1" customFormat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5.3339893333333332</v>
      </c>
      <c r="H17" s="15">
        <f t="shared" si="8"/>
        <v>16001.967999999999</v>
      </c>
      <c r="I17" s="19">
        <f t="shared" si="0"/>
        <v>-311.96799999999712</v>
      </c>
      <c r="J17" s="29">
        <f t="shared" si="1"/>
        <v>-1.9495602040948867E-2</v>
      </c>
      <c r="K17" s="19">
        <f t="shared" si="2"/>
        <v>15690.000000000002</v>
      </c>
      <c r="L17" s="19">
        <f t="shared" si="9"/>
        <v>-305.29999999999745</v>
      </c>
      <c r="M17" s="15">
        <f t="shared" si="21"/>
        <v>5.3</v>
      </c>
      <c r="N17" s="19">
        <f t="shared" si="11"/>
        <v>0</v>
      </c>
      <c r="O17" s="15"/>
      <c r="P17" s="32">
        <f t="shared" si="12"/>
        <v>-0.10398933333333282</v>
      </c>
      <c r="Q17" s="31">
        <f t="shared" si="13"/>
        <v>-2620.2999999999993</v>
      </c>
      <c r="R17" s="35"/>
      <c r="S17" s="34">
        <f t="shared" si="14"/>
        <v>3998.0320000000083</v>
      </c>
      <c r="T17" s="34">
        <f t="shared" si="15"/>
        <v>764.44206500956182</v>
      </c>
      <c r="U17" s="34">
        <f t="shared" si="16"/>
        <v>3764.4420650095617</v>
      </c>
      <c r="V17" s="31">
        <f t="shared" si="17"/>
        <v>20000.000000000007</v>
      </c>
      <c r="W17" s="32">
        <f t="shared" si="18"/>
        <v>5.3128723073997444</v>
      </c>
      <c r="X17" s="32">
        <f t="shared" si="19"/>
        <v>-2.1117025933588884E-2</v>
      </c>
      <c r="Y17" s="32">
        <f t="shared" si="20"/>
        <v>-8.2872307399743939E-2</v>
      </c>
      <c r="Z17" s="38">
        <f t="shared" si="3"/>
        <v>0.79693084610996134</v>
      </c>
      <c r="AA17" s="31">
        <f>SUM(L$2:L17)-SUM(AB$2:AB17)</f>
        <v>-311.96799999999712</v>
      </c>
      <c r="AB17" s="41"/>
      <c r="AC17" s="40">
        <f t="shared" si="4"/>
        <v>-59.619888336519523</v>
      </c>
      <c r="AD17" s="40">
        <f t="shared" si="5"/>
        <v>-3059.6198883365196</v>
      </c>
    </row>
    <row r="18" spans="1:30" s="1" customFormat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5.3077908571428569</v>
      </c>
      <c r="H18" s="15">
        <f t="shared" si="8"/>
        <v>18577.268</v>
      </c>
      <c r="I18" s="10">
        <f t="shared" si="0"/>
        <v>-587.26800000000003</v>
      </c>
      <c r="J18" s="27">
        <f t="shared" si="1"/>
        <v>-3.1612183233831817E-2</v>
      </c>
      <c r="K18" s="10">
        <f t="shared" si="2"/>
        <v>17990</v>
      </c>
      <c r="L18" s="10">
        <f t="shared" si="9"/>
        <v>-275.30000000000291</v>
      </c>
      <c r="M18" s="15">
        <f t="shared" si="21"/>
        <v>5.3</v>
      </c>
      <c r="N18" s="10">
        <f t="shared" si="11"/>
        <v>0</v>
      </c>
      <c r="O18" s="15"/>
      <c r="P18" s="32">
        <f t="shared" si="12"/>
        <v>-0.16779085714285724</v>
      </c>
      <c r="Q18" s="31">
        <f t="shared" si="13"/>
        <v>-2575.3000000000011</v>
      </c>
      <c r="R18" s="35"/>
      <c r="S18" s="34">
        <f t="shared" si="14"/>
        <v>1422.7320000000072</v>
      </c>
      <c r="T18" s="34">
        <f t="shared" si="15"/>
        <v>276.79610894941777</v>
      </c>
      <c r="U18" s="34">
        <f t="shared" si="16"/>
        <v>3776.7961089494179</v>
      </c>
      <c r="V18" s="31">
        <f t="shared" si="17"/>
        <v>20000.000000000007</v>
      </c>
      <c r="W18" s="32">
        <f t="shared" si="18"/>
        <v>5.295493699701824</v>
      </c>
      <c r="X18" s="32">
        <f t="shared" si="19"/>
        <v>-1.229715744103288E-2</v>
      </c>
      <c r="Y18" s="32">
        <f t="shared" si="20"/>
        <v>-0.15549369970182436</v>
      </c>
      <c r="Z18" s="38">
        <f t="shared" si="3"/>
        <v>0.92671139744781894</v>
      </c>
      <c r="AA18" s="31">
        <f>SUM(L$2:L18)-SUM(AB$2:AB18)</f>
        <v>-587.26800000000003</v>
      </c>
      <c r="AB18" s="41"/>
      <c r="AC18" s="40">
        <f t="shared" si="4"/>
        <v>-114.19734747081714</v>
      </c>
      <c r="AD18" s="40">
        <f t="shared" si="5"/>
        <v>-3614.197347470817</v>
      </c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5.3189045161290336</v>
      </c>
      <c r="H19" s="15">
        <f t="shared" si="8"/>
        <v>16488.604000000003</v>
      </c>
      <c r="I19" s="15">
        <f t="shared" si="0"/>
        <v>-244.604000000003</v>
      </c>
      <c r="J19" s="33">
        <f t="shared" si="1"/>
        <v>-1.483473070249024E-2</v>
      </c>
      <c r="K19" s="15">
        <f t="shared" si="2"/>
        <v>16244</v>
      </c>
      <c r="L19" s="15">
        <f t="shared" si="9"/>
        <v>342.66399999999703</v>
      </c>
      <c r="M19" s="15">
        <f t="shared" si="21"/>
        <v>5.24</v>
      </c>
      <c r="N19" s="15">
        <f t="shared" si="11"/>
        <v>2.0960000000000001</v>
      </c>
      <c r="O19" s="15"/>
      <c r="P19" s="32">
        <f t="shared" si="12"/>
        <v>-7.8904516129033375E-2</v>
      </c>
      <c r="Q19" s="31">
        <f t="shared" si="13"/>
        <v>2088.663999999997</v>
      </c>
      <c r="R19" s="35"/>
      <c r="S19" s="34">
        <f t="shared" si="14"/>
        <v>3511.3960000000043</v>
      </c>
      <c r="T19" s="34">
        <f t="shared" si="15"/>
        <v>670.11374045801608</v>
      </c>
      <c r="U19" s="34">
        <f t="shared" si="16"/>
        <v>3770.1137404580159</v>
      </c>
      <c r="V19" s="31">
        <f t="shared" si="17"/>
        <v>20000.000000000007</v>
      </c>
      <c r="W19" s="32">
        <f t="shared" si="18"/>
        <v>5.3048797401985777</v>
      </c>
      <c r="X19" s="32">
        <f t="shared" si="19"/>
        <v>-1.4024775930455924E-2</v>
      </c>
      <c r="Y19" s="32">
        <f t="shared" si="20"/>
        <v>-6.4879740198577451E-2</v>
      </c>
      <c r="Z19" s="38">
        <f t="shared" si="3"/>
        <v>0.82225635973077926</v>
      </c>
      <c r="AA19" s="31">
        <f>SUM(L$2:L19)-SUM(AB$2:AB19)</f>
        <v>-244.604000000003</v>
      </c>
      <c r="AB19" s="41"/>
      <c r="AC19" s="40">
        <f t="shared" si="4"/>
        <v>-46.656812595420419</v>
      </c>
      <c r="AD19" s="40">
        <f t="shared" si="5"/>
        <v>-3146.6568125954204</v>
      </c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5.3199911111111122</v>
      </c>
      <c r="H20" s="15">
        <f t="shared" si="8"/>
        <v>14363.976000000002</v>
      </c>
      <c r="I20" s="15">
        <f t="shared" si="0"/>
        <v>27.023999999997613</v>
      </c>
      <c r="J20" s="33">
        <f t="shared" si="1"/>
        <v>1.881373235376972E-3</v>
      </c>
      <c r="K20" s="15">
        <f t="shared" si="2"/>
        <v>14391</v>
      </c>
      <c r="L20" s="15">
        <f t="shared" si="9"/>
        <v>271.62800000000061</v>
      </c>
      <c r="M20" s="15">
        <f t="shared" si="21"/>
        <v>5.24</v>
      </c>
      <c r="N20" s="15">
        <f t="shared" si="11"/>
        <v>2.1320000000000001</v>
      </c>
      <c r="O20" s="15"/>
      <c r="P20" s="32">
        <f t="shared" si="12"/>
        <v>1.0008888888887846E-2</v>
      </c>
      <c r="Q20" s="31">
        <f t="shared" si="13"/>
        <v>2124.6280000000006</v>
      </c>
      <c r="R20" s="35"/>
      <c r="S20" s="34">
        <f t="shared" si="14"/>
        <v>5636.0240000000049</v>
      </c>
      <c r="T20" s="34">
        <f t="shared" si="15"/>
        <v>1057.4153846153856</v>
      </c>
      <c r="U20" s="34">
        <f t="shared" si="16"/>
        <v>3757.4153846153858</v>
      </c>
      <c r="V20" s="31">
        <f t="shared" si="17"/>
        <v>20000.000000000007</v>
      </c>
      <c r="W20" s="32">
        <f t="shared" si="18"/>
        <v>5.3228078220708177</v>
      </c>
      <c r="X20" s="32">
        <f t="shared" si="19"/>
        <v>2.8167109597054818E-3</v>
      </c>
      <c r="Y20" s="32">
        <f t="shared" si="20"/>
        <v>7.192177929182364E-3</v>
      </c>
      <c r="Z20" s="38">
        <f t="shared" si="3"/>
        <v>0.71857905597956018</v>
      </c>
      <c r="AA20" s="31">
        <f>SUM(L$2:L20)-SUM(AB$2:AB20)</f>
        <v>27.023999999997613</v>
      </c>
      <c r="AB20" s="41"/>
      <c r="AC20" s="40">
        <f t="shared" si="4"/>
        <v>5.067633771106494</v>
      </c>
      <c r="AD20" s="40">
        <f t="shared" si="5"/>
        <v>-2694.9323662288934</v>
      </c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5.316243478260871</v>
      </c>
      <c r="H21" s="15">
        <f t="shared" si="8"/>
        <v>12227.360000000002</v>
      </c>
      <c r="I21" s="15">
        <f t="shared" si="0"/>
        <v>100.6399999999976</v>
      </c>
      <c r="J21" s="33">
        <f t="shared" si="1"/>
        <v>8.230721921984591E-3</v>
      </c>
      <c r="K21" s="15">
        <f t="shared" si="2"/>
        <v>12328</v>
      </c>
      <c r="L21" s="15">
        <f t="shared" si="9"/>
        <v>73.615999999999985</v>
      </c>
      <c r="M21" s="15">
        <f t="shared" si="21"/>
        <v>5.24</v>
      </c>
      <c r="N21" s="15">
        <f t="shared" si="11"/>
        <v>2.1440000000000001</v>
      </c>
      <c r="O21" s="15"/>
      <c r="P21" s="32">
        <f t="shared" si="12"/>
        <v>4.3756521739129361E-2</v>
      </c>
      <c r="Q21" s="31">
        <f t="shared" si="13"/>
        <v>2136.616</v>
      </c>
      <c r="R21" s="35"/>
      <c r="S21" s="34">
        <f t="shared" si="14"/>
        <v>7772.6400000000049</v>
      </c>
      <c r="T21" s="34">
        <f t="shared" si="15"/>
        <v>1450.1194029850753</v>
      </c>
      <c r="U21" s="34">
        <f t="shared" si="16"/>
        <v>3750.1194029850753</v>
      </c>
      <c r="V21" s="31">
        <f t="shared" si="17"/>
        <v>20000.000000000007</v>
      </c>
      <c r="W21" s="32">
        <f t="shared" si="18"/>
        <v>5.3331635211615165</v>
      </c>
      <c r="X21" s="32">
        <f t="shared" si="19"/>
        <v>1.6920042900645527E-2</v>
      </c>
      <c r="Y21" s="32">
        <f t="shared" si="20"/>
        <v>2.6836478838483835E-2</v>
      </c>
      <c r="Z21" s="38">
        <f t="shared" si="3"/>
        <v>0.61331380493357412</v>
      </c>
      <c r="AA21" s="31">
        <f>SUM(L$2:L21)-SUM(AB$2:AB21)</f>
        <v>100.6399999999976</v>
      </c>
      <c r="AB21" s="41"/>
      <c r="AC21" s="40">
        <f t="shared" si="4"/>
        <v>18.766731343283134</v>
      </c>
      <c r="AD21" s="40">
        <f t="shared" si="5"/>
        <v>-2281.233268656717</v>
      </c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5.2835472222222233</v>
      </c>
      <c r="H22" s="15">
        <f t="shared" si="8"/>
        <v>9510.385000000002</v>
      </c>
      <c r="I22" s="15">
        <f t="shared" si="0"/>
        <v>299.61499999999796</v>
      </c>
      <c r="J22" s="33">
        <f t="shared" si="1"/>
        <v>3.1503982225745679E-2</v>
      </c>
      <c r="K22" s="15">
        <f t="shared" si="2"/>
        <v>9810</v>
      </c>
      <c r="L22" s="15">
        <f t="shared" si="9"/>
        <v>198.97500000000036</v>
      </c>
      <c r="M22" s="15">
        <f t="shared" si="21"/>
        <v>5.3</v>
      </c>
      <c r="N22" s="15">
        <f t="shared" si="11"/>
        <v>2.7250000000000001</v>
      </c>
      <c r="O22" s="15"/>
      <c r="P22" s="32">
        <f t="shared" si="12"/>
        <v>0.16645277777777689</v>
      </c>
      <c r="Q22" s="31">
        <f t="shared" si="13"/>
        <v>2716.9750000000004</v>
      </c>
      <c r="R22" s="35"/>
      <c r="S22" s="34">
        <f t="shared" si="14"/>
        <v>10489.615000000005</v>
      </c>
      <c r="T22" s="34">
        <f t="shared" si="15"/>
        <v>1924.700000000001</v>
      </c>
      <c r="U22" s="34">
        <f t="shared" si="16"/>
        <v>3724.7000000000007</v>
      </c>
      <c r="V22" s="31">
        <f t="shared" si="17"/>
        <v>20000.000000000007</v>
      </c>
      <c r="W22" s="32">
        <f t="shared" si="18"/>
        <v>5.3695599645609056</v>
      </c>
      <c r="X22" s="32">
        <f t="shared" si="19"/>
        <v>8.601274233868228E-2</v>
      </c>
      <c r="Y22" s="32">
        <f t="shared" si="20"/>
        <v>8.0440035439094615E-2</v>
      </c>
      <c r="Z22" s="38">
        <f t="shared" si="3"/>
        <v>0.48326039681048127</v>
      </c>
      <c r="AA22" s="31">
        <f>SUM(L$2:L22)-SUM(AB$2:AB22)</f>
        <v>299.61499999999796</v>
      </c>
      <c r="AB22" s="41"/>
      <c r="AC22" s="40">
        <f t="shared" si="4"/>
        <v>54.94774174311889</v>
      </c>
      <c r="AD22" s="40">
        <f t="shared" si="5"/>
        <v>-1745.052258256881</v>
      </c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5.2698630434782618</v>
      </c>
      <c r="H23" s="15">
        <f t="shared" si="8"/>
        <v>12120.685000000001</v>
      </c>
      <c r="I23" s="15">
        <f t="shared" si="0"/>
        <v>-137.68500000000131</v>
      </c>
      <c r="J23" s="33">
        <f t="shared" si="1"/>
        <v>-1.1359506496538958E-2</v>
      </c>
      <c r="K23" s="15">
        <f t="shared" si="2"/>
        <v>11983</v>
      </c>
      <c r="L23" s="15">
        <f t="shared" si="9"/>
        <v>-437.29999999999927</v>
      </c>
      <c r="M23" s="15">
        <f t="shared" si="21"/>
        <v>5.3</v>
      </c>
      <c r="N23" s="15">
        <f t="shared" si="11"/>
        <v>0</v>
      </c>
      <c r="O23" s="15"/>
      <c r="P23" s="32">
        <f t="shared" si="12"/>
        <v>-5.9863043478261879E-2</v>
      </c>
      <c r="Q23" s="31">
        <f t="shared" si="13"/>
        <v>-2610.2999999999993</v>
      </c>
      <c r="R23" s="35"/>
      <c r="S23" s="34">
        <f t="shared" si="14"/>
        <v>7879.315000000006</v>
      </c>
      <c r="T23" s="34">
        <f t="shared" si="15"/>
        <v>1512.3445297504811</v>
      </c>
      <c r="U23" s="34">
        <f t="shared" si="16"/>
        <v>3812.3445297504813</v>
      </c>
      <c r="V23" s="31">
        <f t="shared" si="17"/>
        <v>20000.000000000007</v>
      </c>
      <c r="W23" s="32">
        <f t="shared" si="18"/>
        <v>5.2461155711204857</v>
      </c>
      <c r="X23" s="32">
        <f t="shared" si="19"/>
        <v>-2.3747472357776189E-2</v>
      </c>
      <c r="Y23" s="32">
        <f t="shared" si="20"/>
        <v>-3.611557112048569E-2</v>
      </c>
      <c r="Z23" s="38">
        <f t="shared" si="3"/>
        <v>0.60330329067885569</v>
      </c>
      <c r="AA23" s="31">
        <f>SUM(L$2:L23)-SUM(AB$2:AB23)</f>
        <v>-137.68500000000131</v>
      </c>
      <c r="AB23" s="41"/>
      <c r="AC23" s="40">
        <f t="shared" si="4"/>
        <v>-26.413849808061673</v>
      </c>
      <c r="AD23" s="40">
        <f t="shared" si="5"/>
        <v>-2326.4138498080615</v>
      </c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5.2092803571428572</v>
      </c>
      <c r="H24" s="15">
        <f t="shared" si="8"/>
        <v>14585.985000000001</v>
      </c>
      <c r="I24" s="15">
        <f t="shared" si="0"/>
        <v>-809.98500000000058</v>
      </c>
      <c r="J24" s="33">
        <f t="shared" si="1"/>
        <v>-5.553173131605444E-2</v>
      </c>
      <c r="K24" s="15">
        <f t="shared" si="2"/>
        <v>13776</v>
      </c>
      <c r="L24" s="15">
        <f t="shared" si="9"/>
        <v>-672.29999999999927</v>
      </c>
      <c r="M24" s="15">
        <f t="shared" si="21"/>
        <v>5.3</v>
      </c>
      <c r="N24" s="15">
        <f t="shared" si="11"/>
        <v>0</v>
      </c>
      <c r="O24" s="15"/>
      <c r="P24" s="32">
        <f t="shared" si="12"/>
        <v>-0.28928035714285727</v>
      </c>
      <c r="Q24" s="31">
        <f t="shared" si="13"/>
        <v>-2465.2999999999993</v>
      </c>
      <c r="R24" s="35"/>
      <c r="S24" s="34">
        <f t="shared" si="14"/>
        <v>5414.0150000000067</v>
      </c>
      <c r="T24" s="34">
        <f t="shared" si="15"/>
        <v>1100.4095528455298</v>
      </c>
      <c r="U24" s="34">
        <f t="shared" si="16"/>
        <v>3900.40955284553</v>
      </c>
      <c r="V24" s="31">
        <f t="shared" si="17"/>
        <v>20000.000000000007</v>
      </c>
      <c r="W24" s="32">
        <f t="shared" si="18"/>
        <v>5.1276666537259086</v>
      </c>
      <c r="X24" s="32">
        <f t="shared" si="19"/>
        <v>-8.1613703416948624E-2</v>
      </c>
      <c r="Y24" s="32">
        <f t="shared" si="20"/>
        <v>-0.20766665372590865</v>
      </c>
      <c r="Z24" s="38">
        <f t="shared" si="3"/>
        <v>0.71787333152162702</v>
      </c>
      <c r="AA24" s="31">
        <f>SUM(L$2:L24)-SUM(AB$2:AB24)</f>
        <v>-809.98500000000058</v>
      </c>
      <c r="AB24" s="41"/>
      <c r="AC24" s="40">
        <f t="shared" si="4"/>
        <v>-164.54878201219523</v>
      </c>
      <c r="AD24" s="40">
        <f t="shared" si="5"/>
        <v>-2964.5487820121953</v>
      </c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5.2405170833333337</v>
      </c>
      <c r="H25" s="15">
        <f t="shared" si="8"/>
        <v>12577.241</v>
      </c>
      <c r="I25" s="15">
        <f t="shared" si="0"/>
        <v>-481.24099999999999</v>
      </c>
      <c r="J25" s="33">
        <f t="shared" si="1"/>
        <v>-3.8262843178404601E-2</v>
      </c>
      <c r="K25" s="15">
        <f t="shared" si="2"/>
        <v>12096</v>
      </c>
      <c r="L25" s="15">
        <f t="shared" si="9"/>
        <v>328.7440000000006</v>
      </c>
      <c r="M25" s="15">
        <f t="shared" si="21"/>
        <v>5.24</v>
      </c>
      <c r="N25" s="15">
        <f t="shared" si="11"/>
        <v>2.016</v>
      </c>
      <c r="O25" s="15"/>
      <c r="P25" s="32">
        <f t="shared" si="12"/>
        <v>-0.20051708333333362</v>
      </c>
      <c r="Q25" s="31">
        <f t="shared" si="13"/>
        <v>2008.7440000000006</v>
      </c>
      <c r="R25" s="35"/>
      <c r="S25" s="34">
        <f t="shared" si="14"/>
        <v>7422.7590000000073</v>
      </c>
      <c r="T25" s="34">
        <f t="shared" si="15"/>
        <v>1472.7696428571444</v>
      </c>
      <c r="U25" s="34">
        <f t="shared" si="16"/>
        <v>3872.7696428571444</v>
      </c>
      <c r="V25" s="31">
        <f t="shared" si="17"/>
        <v>20000.000000000007</v>
      </c>
      <c r="W25" s="32">
        <f t="shared" si="18"/>
        <v>5.1642627484667445</v>
      </c>
      <c r="X25" s="32">
        <f t="shared" si="19"/>
        <v>-7.6254334866589168E-2</v>
      </c>
      <c r="Y25" s="32">
        <f t="shared" si="20"/>
        <v>-0.12426274846674445</v>
      </c>
      <c r="Z25" s="38">
        <f t="shared" si="3"/>
        <v>0.61971152981600908</v>
      </c>
      <c r="AA25" s="31">
        <f>SUM(L$2:L25)-SUM(AB$2:AB25)</f>
        <v>-481.24099999999999</v>
      </c>
      <c r="AB25" s="42"/>
      <c r="AC25" s="40">
        <f t="shared" si="4"/>
        <v>-95.436583234126985</v>
      </c>
      <c r="AD25" s="40">
        <f t="shared" si="5"/>
        <v>-2495.4365832341268</v>
      </c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5.1819106896551723</v>
      </c>
      <c r="H26" s="15">
        <f t="shared" si="8"/>
        <v>15027.540999999999</v>
      </c>
      <c r="I26" s="15">
        <f t="shared" si="0"/>
        <v>-846.54100000000108</v>
      </c>
      <c r="J26" s="33">
        <f t="shared" si="1"/>
        <v>-5.6332636191110751E-2</v>
      </c>
      <c r="K26" s="15">
        <f t="shared" si="2"/>
        <v>14180.999999999998</v>
      </c>
      <c r="L26" s="15">
        <f t="shared" si="9"/>
        <v>-365.30000000000109</v>
      </c>
      <c r="M26" s="15">
        <f t="shared" si="21"/>
        <v>5.3</v>
      </c>
      <c r="N26" s="15">
        <f t="shared" si="11"/>
        <v>0</v>
      </c>
      <c r="O26" s="15"/>
      <c r="P26" s="32">
        <f t="shared" si="12"/>
        <v>-0.29191068965517264</v>
      </c>
      <c r="Q26" s="31">
        <f t="shared" si="13"/>
        <v>-2450.2999999999993</v>
      </c>
      <c r="R26" s="35"/>
      <c r="S26" s="34">
        <f t="shared" si="14"/>
        <v>4972.459000000008</v>
      </c>
      <c r="T26" s="34">
        <f t="shared" si="15"/>
        <v>1016.8627811860957</v>
      </c>
      <c r="U26" s="34">
        <f t="shared" si="16"/>
        <v>3916.8627811860956</v>
      </c>
      <c r="V26" s="31">
        <f t="shared" si="17"/>
        <v>20000.000000000007</v>
      </c>
      <c r="W26" s="32">
        <f t="shared" si="18"/>
        <v>5.1061273057780321</v>
      </c>
      <c r="X26" s="32">
        <f t="shared" si="19"/>
        <v>-7.5783383877140231E-2</v>
      </c>
      <c r="Y26" s="32">
        <f t="shared" si="20"/>
        <v>-0.21612730577803241</v>
      </c>
      <c r="Z26" s="38">
        <f t="shared" si="3"/>
        <v>0.74038845933781439</v>
      </c>
      <c r="AA26" s="31">
        <f>SUM(L$2:L26)-SUM(AB$2:AB26)</f>
        <v>-846.54100000000108</v>
      </c>
      <c r="AB26" s="43"/>
      <c r="AC26" s="40">
        <f t="shared" si="4"/>
        <v>-173.03021053169758</v>
      </c>
      <c r="AD26" s="40">
        <f t="shared" si="5"/>
        <v>-3073.0302105316978</v>
      </c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5.1199532352941164</v>
      </c>
      <c r="H27" s="15">
        <f t="shared" si="8"/>
        <v>17407.840999999997</v>
      </c>
      <c r="I27" s="15">
        <f t="shared" si="0"/>
        <v>-1257.8409999999967</v>
      </c>
      <c r="J27" s="33">
        <f t="shared" si="1"/>
        <v>-7.2257151245809059E-2</v>
      </c>
      <c r="K27" s="15">
        <f t="shared" si="2"/>
        <v>16150</v>
      </c>
      <c r="L27" s="15">
        <f t="shared" si="9"/>
        <v>-411.29999999999563</v>
      </c>
      <c r="M27" s="15">
        <f t="shared" si="21"/>
        <v>5.3</v>
      </c>
      <c r="N27" s="15">
        <f t="shared" si="11"/>
        <v>0</v>
      </c>
      <c r="O27" s="15"/>
      <c r="P27" s="32">
        <f t="shared" si="12"/>
        <v>-0.36995323529411639</v>
      </c>
      <c r="Q27" s="31">
        <f t="shared" si="13"/>
        <v>-2380.2999999999975</v>
      </c>
      <c r="R27" s="35"/>
      <c r="S27" s="34">
        <f t="shared" si="14"/>
        <v>2592.1590000000106</v>
      </c>
      <c r="T27" s="34">
        <f t="shared" si="15"/>
        <v>545.71768421052855</v>
      </c>
      <c r="U27" s="34">
        <f t="shared" si="16"/>
        <v>3945.7176842105287</v>
      </c>
      <c r="V27" s="31">
        <f t="shared" si="17"/>
        <v>20000.000000000007</v>
      </c>
      <c r="W27" s="32">
        <f t="shared" si="18"/>
        <v>5.0687863655409169</v>
      </c>
      <c r="X27" s="32">
        <f t="shared" si="19"/>
        <v>-5.1166869753199506E-2</v>
      </c>
      <c r="Y27" s="32">
        <f t="shared" si="20"/>
        <v>-0.31878636554091688</v>
      </c>
      <c r="Z27" s="38">
        <f t="shared" si="3"/>
        <v>0.86169368214195552</v>
      </c>
      <c r="AA27" s="31">
        <f>SUM(L$2:L27)-SUM(AB$2:AB27)</f>
        <v>-1257.8409999999967</v>
      </c>
      <c r="AB27" s="43"/>
      <c r="AC27" s="40">
        <f t="shared" si="4"/>
        <v>-264.67622726315722</v>
      </c>
      <c r="AD27" s="40">
        <f t="shared" si="5"/>
        <v>-3664.6762272631572</v>
      </c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5.0533694871794861</v>
      </c>
      <c r="H28" s="15">
        <f t="shared" si="8"/>
        <v>19708.140999999996</v>
      </c>
      <c r="I28" s="15">
        <f t="shared" si="0"/>
        <v>-1807.140999999996</v>
      </c>
      <c r="J28" s="33">
        <f t="shared" si="1"/>
        <v>-9.1695152779757191E-2</v>
      </c>
      <c r="K28" s="15">
        <f t="shared" si="2"/>
        <v>17901</v>
      </c>
      <c r="L28" s="15">
        <f t="shared" si="9"/>
        <v>-549.29999999999927</v>
      </c>
      <c r="M28" s="15">
        <f t="shared" si="21"/>
        <v>5.3</v>
      </c>
      <c r="N28" s="15">
        <f t="shared" si="11"/>
        <v>0</v>
      </c>
      <c r="O28" s="15"/>
      <c r="P28" s="32">
        <f t="shared" si="12"/>
        <v>-0.46336948717948623</v>
      </c>
      <c r="Q28" s="31">
        <f t="shared" si="13"/>
        <v>-2300.2999999999993</v>
      </c>
      <c r="R28" s="35"/>
      <c r="S28" s="34">
        <f t="shared" si="14"/>
        <v>291.85900000001129</v>
      </c>
      <c r="T28" s="34">
        <f t="shared" si="15"/>
        <v>63.585838779958891</v>
      </c>
      <c r="U28" s="34">
        <f t="shared" si="16"/>
        <v>3963.585838779959</v>
      </c>
      <c r="V28" s="31">
        <f t="shared" si="17"/>
        <v>20000.000000000007</v>
      </c>
      <c r="W28" s="32">
        <f t="shared" si="18"/>
        <v>5.0459358806661436</v>
      </c>
      <c r="X28" s="32">
        <f t="shared" si="19"/>
        <v>-7.4336065133424611E-3</v>
      </c>
      <c r="Y28" s="32">
        <f t="shared" si="20"/>
        <v>-0.45593588066614377</v>
      </c>
      <c r="Z28" s="38">
        <f t="shared" si="3"/>
        <v>0.98395749672989763</v>
      </c>
      <c r="AA28" s="31">
        <f>SUM(L$2:L28)-SUM(AB$2:AB28)</f>
        <v>-1807.140999999996</v>
      </c>
      <c r="AB28" s="43"/>
      <c r="AC28" s="40">
        <f t="shared" si="4"/>
        <v>-393.51577984749372</v>
      </c>
      <c r="AD28" s="40">
        <f t="shared" si="5"/>
        <v>-4293.5157798474938</v>
      </c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4.9746456818181803</v>
      </c>
      <c r="H29" s="15">
        <f t="shared" si="8"/>
        <v>21888.440999999995</v>
      </c>
      <c r="I29" s="15">
        <f t="shared" si="0"/>
        <v>-2748.4409999999953</v>
      </c>
      <c r="J29" s="33">
        <f t="shared" si="1"/>
        <v>-0.12556586373602377</v>
      </c>
      <c r="K29" s="15">
        <f t="shared" si="2"/>
        <v>19140</v>
      </c>
      <c r="L29" s="15">
        <f t="shared" si="9"/>
        <v>-941.29999999999927</v>
      </c>
      <c r="M29" s="15">
        <f t="shared" si="21"/>
        <v>5.3</v>
      </c>
      <c r="N29" s="15">
        <f t="shared" si="11"/>
        <v>0</v>
      </c>
      <c r="O29" s="15"/>
      <c r="P29" s="32">
        <f t="shared" si="12"/>
        <v>-0.6246456818181807</v>
      </c>
      <c r="Q29" s="31">
        <f t="shared" si="13"/>
        <v>-2180.2999999999993</v>
      </c>
      <c r="R29" s="35"/>
      <c r="S29" s="34">
        <f t="shared" si="14"/>
        <v>-1888.440999999988</v>
      </c>
      <c r="T29" s="34">
        <f t="shared" si="15"/>
        <v>-434.1243678160892</v>
      </c>
      <c r="U29" s="34">
        <f t="shared" si="16"/>
        <v>3965.875632183911</v>
      </c>
      <c r="V29" s="31">
        <f t="shared" si="17"/>
        <v>20000.000000000007</v>
      </c>
      <c r="W29" s="32">
        <f t="shared" si="18"/>
        <v>5.0430224885762476</v>
      </c>
      <c r="X29" s="32">
        <f t="shared" si="19"/>
        <v>6.8376806758067232E-2</v>
      </c>
      <c r="Y29" s="32">
        <f t="shared" si="20"/>
        <v>-0.69302248857624793</v>
      </c>
      <c r="Z29" s="38">
        <f t="shared" si="3"/>
        <v>1.1094649474867742</v>
      </c>
      <c r="AA29" s="31">
        <f>SUM(L$2:L29)-SUM(AB$2:AB29)</f>
        <v>-2748.4409999999953</v>
      </c>
      <c r="AB29" s="43"/>
      <c r="AC29" s="40">
        <f t="shared" si="4"/>
        <v>-631.5096044827576</v>
      </c>
      <c r="AD29" s="40">
        <f t="shared" si="5"/>
        <v>-5031.5096044827578</v>
      </c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4.8956614285714277</v>
      </c>
      <c r="H30" s="15">
        <f t="shared" si="8"/>
        <v>23988.740999999995</v>
      </c>
      <c r="I30" s="15">
        <f t="shared" si="0"/>
        <v>-3457.7409999999909</v>
      </c>
      <c r="J30" s="33">
        <f t="shared" si="1"/>
        <v>-0.14414016141989255</v>
      </c>
      <c r="K30" s="15">
        <f t="shared" si="2"/>
        <v>20531.000000000004</v>
      </c>
      <c r="L30" s="15">
        <f t="shared" si="9"/>
        <v>-709.29999999999563</v>
      </c>
      <c r="M30" s="15">
        <f t="shared" si="21"/>
        <v>5.3</v>
      </c>
      <c r="N30" s="15">
        <f t="shared" si="11"/>
        <v>0</v>
      </c>
      <c r="O30" s="15"/>
      <c r="P30" s="32">
        <f t="shared" si="12"/>
        <v>-0.70566142857142733</v>
      </c>
      <c r="Q30" s="31">
        <f t="shared" si="13"/>
        <v>-2100.2999999999993</v>
      </c>
      <c r="R30" s="35"/>
      <c r="S30" s="34">
        <f t="shared" si="14"/>
        <v>-3988.7409999999873</v>
      </c>
      <c r="T30" s="34">
        <f t="shared" si="15"/>
        <v>-951.96682577565321</v>
      </c>
      <c r="U30" s="34">
        <f t="shared" si="16"/>
        <v>3948.033174224347</v>
      </c>
      <c r="V30" s="31">
        <f t="shared" si="17"/>
        <v>20000.000000000007</v>
      </c>
      <c r="W30" s="32">
        <f t="shared" si="18"/>
        <v>5.0658135627062757</v>
      </c>
      <c r="X30" s="32">
        <f t="shared" si="19"/>
        <v>0.17015213413484798</v>
      </c>
      <c r="Y30" s="32">
        <f t="shared" si="20"/>
        <v>-0.87581356270627531</v>
      </c>
      <c r="Z30" s="38">
        <f t="shared" si="3"/>
        <v>1.2411243228630371</v>
      </c>
      <c r="AA30" s="31">
        <f>SUM(L$2:L30)-SUM(AB$2:AB30)</f>
        <v>-3457.7409999999909</v>
      </c>
      <c r="AB30" s="43"/>
      <c r="AC30" s="40">
        <f t="shared" si="4"/>
        <v>-824.82389725536768</v>
      </c>
      <c r="AD30" s="40">
        <f t="shared" si="5"/>
        <v>-5724.8238972553681</v>
      </c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4.8192668518518511</v>
      </c>
      <c r="H31" s="15">
        <f t="shared" si="8"/>
        <v>26024.040999999994</v>
      </c>
      <c r="I31" s="15">
        <f t="shared" si="0"/>
        <v>-4100.0409999999974</v>
      </c>
      <c r="J31" s="33">
        <f t="shared" si="1"/>
        <v>-0.1575482070597721</v>
      </c>
      <c r="K31" s="15">
        <f t="shared" si="2"/>
        <v>21923.999999999996</v>
      </c>
      <c r="L31" s="15">
        <f t="shared" si="9"/>
        <v>-642.30000000000655</v>
      </c>
      <c r="M31" s="15">
        <f t="shared" si="21"/>
        <v>5.3</v>
      </c>
      <c r="N31" s="15">
        <f t="shared" si="11"/>
        <v>0</v>
      </c>
      <c r="O31" s="15"/>
      <c r="P31" s="32">
        <f t="shared" si="12"/>
        <v>-0.7592668518518515</v>
      </c>
      <c r="Q31" s="31">
        <f t="shared" si="13"/>
        <v>-2035.2999999999993</v>
      </c>
      <c r="R31" s="35"/>
      <c r="S31" s="34">
        <f t="shared" si="14"/>
        <v>-6024.0409999999865</v>
      </c>
      <c r="T31" s="34">
        <f t="shared" si="15"/>
        <v>-1483.7539408866962</v>
      </c>
      <c r="U31" s="34">
        <f t="shared" si="16"/>
        <v>3916.246059113304</v>
      </c>
      <c r="V31" s="31">
        <f t="shared" si="17"/>
        <v>20000.000000000007</v>
      </c>
      <c r="W31" s="32">
        <f t="shared" si="18"/>
        <v>5.1069314078105457</v>
      </c>
      <c r="X31" s="32">
        <f t="shared" si="19"/>
        <v>0.28766455595869456</v>
      </c>
      <c r="Y31" s="32">
        <f t="shared" si="20"/>
        <v>-1.0469314078105461</v>
      </c>
      <c r="Z31" s="38">
        <f t="shared" si="3"/>
        <v>1.3788714801088469</v>
      </c>
      <c r="AA31" s="31">
        <f>SUM(L$2:L31)-SUM(AB$2:AB31)</f>
        <v>-4100.0409999999974</v>
      </c>
      <c r="AB31" s="43"/>
      <c r="AC31" s="40">
        <f t="shared" si="4"/>
        <v>-1009.3573841133001</v>
      </c>
      <c r="AD31" s="40">
        <f t="shared" si="5"/>
        <v>-6409.3573841133002</v>
      </c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4.8725897999999992</v>
      </c>
      <c r="H32" s="15">
        <f t="shared" si="8"/>
        <v>24362.948999999997</v>
      </c>
      <c r="I32" s="15">
        <f t="shared" si="0"/>
        <v>-3512.9489999999969</v>
      </c>
      <c r="J32" s="33">
        <f t="shared" si="1"/>
        <v>-0.1441922732752918</v>
      </c>
      <c r="K32" s="15">
        <f t="shared" si="2"/>
        <v>20850</v>
      </c>
      <c r="L32" s="15">
        <f t="shared" si="9"/>
        <v>587.09200000000055</v>
      </c>
      <c r="M32" s="15">
        <f t="shared" si="21"/>
        <v>5.24</v>
      </c>
      <c r="N32" s="15">
        <f t="shared" si="11"/>
        <v>1.6679999999999999</v>
      </c>
      <c r="O32" s="15"/>
      <c r="P32" s="32">
        <f t="shared" si="12"/>
        <v>-0.70258979999999926</v>
      </c>
      <c r="Q32" s="31">
        <f t="shared" si="13"/>
        <v>1661.0919999999969</v>
      </c>
      <c r="R32" s="35"/>
      <c r="S32" s="34">
        <f t="shared" si="14"/>
        <v>-4362.9489999999896</v>
      </c>
      <c r="T32" s="34">
        <f t="shared" si="15"/>
        <v>-1046.2707434052734</v>
      </c>
      <c r="U32" s="34">
        <f t="shared" si="16"/>
        <v>3953.7292565947264</v>
      </c>
      <c r="V32" s="31">
        <f t="shared" si="17"/>
        <v>20000.000000000007</v>
      </c>
      <c r="W32" s="32">
        <f t="shared" si="18"/>
        <v>5.058515316050153</v>
      </c>
      <c r="X32" s="32">
        <f t="shared" si="19"/>
        <v>0.18592551605015384</v>
      </c>
      <c r="Y32" s="32">
        <f t="shared" si="20"/>
        <v>-0.8885153160501531</v>
      </c>
      <c r="Z32" s="38">
        <f t="shared" si="3"/>
        <v>1.2646288290125376</v>
      </c>
      <c r="AA32" s="31">
        <f>SUM(L$2:L32)-SUM(AB$2:AB32)</f>
        <v>-3512.9489999999969</v>
      </c>
      <c r="AB32" s="43"/>
      <c r="AC32" s="40">
        <f t="shared" si="4"/>
        <v>-842.01259604316476</v>
      </c>
      <c r="AD32" s="40">
        <f t="shared" si="5"/>
        <v>-5842.0125960431651</v>
      </c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4.923024565217391</v>
      </c>
      <c r="H33" s="15">
        <f t="shared" si="8"/>
        <v>22645.912999999997</v>
      </c>
      <c r="I33" s="15">
        <f t="shared" si="0"/>
        <v>-2819.9129999999968</v>
      </c>
      <c r="J33" s="33">
        <f t="shared" si="1"/>
        <v>-0.12452193912429145</v>
      </c>
      <c r="K33" s="15">
        <f t="shared" si="2"/>
        <v>19826</v>
      </c>
      <c r="L33" s="15">
        <f t="shared" si="9"/>
        <v>693.03600000000006</v>
      </c>
      <c r="M33" s="15">
        <f t="shared" si="21"/>
        <v>5.24</v>
      </c>
      <c r="N33" s="15">
        <f t="shared" si="11"/>
        <v>1.7239999999999998</v>
      </c>
      <c r="O33" s="15">
        <v>-720</v>
      </c>
      <c r="P33" s="32">
        <f t="shared" si="12"/>
        <v>-0.61302456521739135</v>
      </c>
      <c r="Q33" s="31">
        <f t="shared" si="13"/>
        <v>1717.0360000000001</v>
      </c>
      <c r="R33" s="35"/>
      <c r="S33" s="34">
        <f t="shared" si="14"/>
        <v>-3365.9129999999896</v>
      </c>
      <c r="T33" s="34">
        <f t="shared" si="15"/>
        <v>-780.95429234338508</v>
      </c>
      <c r="U33" s="34">
        <f t="shared" si="16"/>
        <v>3819.0457076566149</v>
      </c>
      <c r="V33" s="31">
        <f t="shared" si="17"/>
        <v>19280.000000000007</v>
      </c>
      <c r="W33" s="32">
        <f t="shared" si="18"/>
        <v>5.0483815790281046</v>
      </c>
      <c r="X33" s="32">
        <f t="shared" si="19"/>
        <v>0.12535701381071362</v>
      </c>
      <c r="Y33" s="32">
        <f t="shared" si="20"/>
        <v>-0.73838157902810497</v>
      </c>
      <c r="Z33" s="38">
        <f t="shared" si="3"/>
        <v>1.2044893808884478</v>
      </c>
      <c r="AA33" s="31">
        <f>SUM(L$2:L33)-SUM(AB$2:AB33)</f>
        <v>-2819.9129999999968</v>
      </c>
      <c r="AB33" s="43"/>
      <c r="AC33" s="40">
        <f t="shared" si="4"/>
        <v>-653.94502169373482</v>
      </c>
      <c r="AD33" s="40">
        <f t="shared" si="5"/>
        <v>-5253.9450216937348</v>
      </c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>IF(C34="买",F33+D34,F33-D34)</f>
        <v>4200</v>
      </c>
      <c r="G34" s="17">
        <f>H34/F34</f>
        <v>4.8078316666666669</v>
      </c>
      <c r="H34" s="15">
        <f>IF(C34="买",H33+D34*E34+M34+N34,H33+-1*D34*E34+M34+N34)+O33</f>
        <v>20192.893</v>
      </c>
      <c r="I34" s="15">
        <f t="shared" si="0"/>
        <v>-1922.893</v>
      </c>
      <c r="J34" s="33">
        <f t="shared" si="1"/>
        <v>-9.5226226375784914E-2</v>
      </c>
      <c r="K34" s="15">
        <f t="shared" si="2"/>
        <v>18270</v>
      </c>
      <c r="L34" s="15">
        <f t="shared" si="9"/>
        <v>897.0199999999968</v>
      </c>
      <c r="M34" s="15">
        <f t="shared" si="21"/>
        <v>5.24</v>
      </c>
      <c r="N34" s="15">
        <f t="shared" si="11"/>
        <v>1.7399999999999998</v>
      </c>
      <c r="O34" s="15"/>
      <c r="P34" s="32">
        <f t="shared" si="12"/>
        <v>-0.4578316666666673</v>
      </c>
      <c r="Q34" s="31">
        <f t="shared" si="13"/>
        <v>2453.0199999999968</v>
      </c>
      <c r="R34" s="35"/>
      <c r="S34" s="34">
        <f t="shared" si="14"/>
        <v>-912.89299999999275</v>
      </c>
      <c r="T34" s="34">
        <f t="shared" si="15"/>
        <v>-209.86045977011329</v>
      </c>
      <c r="U34" s="34">
        <f t="shared" si="16"/>
        <v>3990.1395402298867</v>
      </c>
      <c r="V34" s="31">
        <f t="shared" si="17"/>
        <v>19280.000000000007</v>
      </c>
      <c r="W34" s="32">
        <f t="shared" si="18"/>
        <v>4.8319112165408669</v>
      </c>
      <c r="X34" s="32">
        <f t="shared" si="19"/>
        <v>2.4079549874199913E-2</v>
      </c>
      <c r="Y34" s="32">
        <f t="shared" si="20"/>
        <v>-0.48191121654086722</v>
      </c>
      <c r="Z34" s="38">
        <f t="shared" si="3"/>
        <v>1.0525947670887776</v>
      </c>
      <c r="AA34" s="31">
        <f>SUM(L$2:L34)-SUM(AB$2:AB34)</f>
        <v>-1922.893</v>
      </c>
      <c r="AB34" s="43"/>
      <c r="AC34" s="40">
        <f t="shared" si="4"/>
        <v>-441.82334563218399</v>
      </c>
      <c r="AD34" s="40">
        <f t="shared" si="5"/>
        <v>-4641.8233456321841</v>
      </c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ref="F35:F63" si="22">IF(C35="买",F34+D35,F34-D35)</f>
        <v>4700</v>
      </c>
      <c r="G35" s="17">
        <f t="shared" ref="G35:G63" si="23">H35/F35</f>
        <v>4.7347219148936173</v>
      </c>
      <c r="H35" s="15">
        <f t="shared" ref="H35:H63" si="24">IF(C35="买",H34+D35*E35+M35+N35,H34+-1*D35*E35+M35+N35)+O34</f>
        <v>22253.192999999999</v>
      </c>
      <c r="I35" s="15">
        <f t="shared" si="0"/>
        <v>-2936.1929999999993</v>
      </c>
      <c r="J35" s="33">
        <f t="shared" si="1"/>
        <v>-0.13194479551765895</v>
      </c>
      <c r="K35" s="15">
        <f t="shared" si="2"/>
        <v>19317</v>
      </c>
      <c r="L35" s="15">
        <f t="shared" si="9"/>
        <v>-1013.2999999999993</v>
      </c>
      <c r="M35" s="15">
        <f t="shared" si="21"/>
        <v>5.3</v>
      </c>
      <c r="N35" s="15">
        <f t="shared" si="11"/>
        <v>0</v>
      </c>
      <c r="O35" s="15"/>
      <c r="P35" s="32">
        <f t="shared" si="12"/>
        <v>-0.62472191489361695</v>
      </c>
      <c r="Q35" s="31">
        <f t="shared" si="13"/>
        <v>-2060.2999999999993</v>
      </c>
      <c r="R35" s="35"/>
      <c r="S35" s="34">
        <f t="shared" si="14"/>
        <v>-2973.192999999992</v>
      </c>
      <c r="T35" s="34">
        <f t="shared" si="15"/>
        <v>-723.40462287104424</v>
      </c>
      <c r="U35" s="34">
        <f t="shared" si="16"/>
        <v>3976.595377128956</v>
      </c>
      <c r="V35" s="31">
        <f t="shared" si="17"/>
        <v>19280.000000000007</v>
      </c>
      <c r="W35" s="32">
        <f t="shared" si="18"/>
        <v>4.8483685594182546</v>
      </c>
      <c r="X35" s="32">
        <f t="shared" si="19"/>
        <v>0.11364664452463735</v>
      </c>
      <c r="Y35" s="32">
        <f t="shared" si="20"/>
        <v>-0.7383685594182543</v>
      </c>
      <c r="Z35" s="38">
        <f t="shared" si="3"/>
        <v>1.1819155720573542</v>
      </c>
      <c r="AA35" s="31">
        <f>SUM(L$2:L35)-SUM(AB$2:AB35)</f>
        <v>-2936.1929999999993</v>
      </c>
      <c r="AB35" s="43"/>
      <c r="AC35" s="40">
        <f t="shared" si="4"/>
        <v>-714.04498868613121</v>
      </c>
      <c r="AD35" s="40">
        <f t="shared" si="5"/>
        <v>-5414.0449886861315</v>
      </c>
    </row>
    <row r="36" spans="1:30" s="1" customFormat="1" x14ac:dyDescent="0.25">
      <c r="A36" s="9">
        <v>43521</v>
      </c>
      <c r="B36" s="20" t="s">
        <v>1183</v>
      </c>
      <c r="C36" s="22" t="s">
        <v>69</v>
      </c>
      <c r="D36" s="16">
        <v>400</v>
      </c>
      <c r="E36" s="15">
        <f>E35+0.17</f>
        <v>4.28</v>
      </c>
      <c r="F36" s="16">
        <f t="shared" si="22"/>
        <v>4300</v>
      </c>
      <c r="G36" s="17">
        <f t="shared" si="23"/>
        <v>4.778638372093023</v>
      </c>
      <c r="H36" s="15">
        <f t="shared" si="24"/>
        <v>20548.145</v>
      </c>
      <c r="I36" s="15">
        <f t="shared" si="0"/>
        <v>-2144.1450000000004</v>
      </c>
      <c r="J36" s="33">
        <f t="shared" si="1"/>
        <v>-0.10434737539568648</v>
      </c>
      <c r="K36" s="15">
        <f t="shared" si="2"/>
        <v>18404</v>
      </c>
      <c r="L36" s="15">
        <f t="shared" si="9"/>
        <v>792.04799999999886</v>
      </c>
      <c r="M36" s="15">
        <f t="shared" si="21"/>
        <v>5.24</v>
      </c>
      <c r="N36" s="15">
        <f t="shared" si="11"/>
        <v>1.712</v>
      </c>
      <c r="O36" s="15"/>
      <c r="P36" s="32">
        <f t="shared" si="12"/>
        <v>-0.49863837209302275</v>
      </c>
      <c r="Q36" s="31">
        <f t="shared" si="13"/>
        <v>1705.0479999999989</v>
      </c>
      <c r="R36" s="35"/>
      <c r="S36" s="34">
        <f t="shared" si="14"/>
        <v>-1268.1449999999932</v>
      </c>
      <c r="T36" s="34">
        <f t="shared" si="15"/>
        <v>-296.29556074766191</v>
      </c>
      <c r="U36" s="34">
        <f t="shared" si="16"/>
        <v>4003.704439252338</v>
      </c>
      <c r="V36" s="31">
        <f t="shared" si="17"/>
        <v>19280.000000000007</v>
      </c>
      <c r="W36" s="32">
        <f t="shared" si="18"/>
        <v>4.8155402808905654</v>
      </c>
      <c r="X36" s="32">
        <f t="shared" si="19"/>
        <v>3.6901908797542404E-2</v>
      </c>
      <c r="Y36" s="32">
        <f t="shared" si="20"/>
        <v>-0.53554028089056516</v>
      </c>
      <c r="Z36" s="38">
        <f t="shared" si="3"/>
        <v>1.0740053531031859</v>
      </c>
      <c r="AA36" s="31">
        <f>SUM(L$2:L36)-SUM(AB$2:AB36)</f>
        <v>-2144.1450000000004</v>
      </c>
      <c r="AB36" s="43"/>
      <c r="AC36" s="40">
        <f t="shared" si="4"/>
        <v>-500.71797371495342</v>
      </c>
      <c r="AD36" s="40">
        <f t="shared" si="5"/>
        <v>-4800.7179737149536</v>
      </c>
    </row>
    <row r="37" spans="1:30" s="1" customFormat="1" x14ac:dyDescent="0.25">
      <c r="A37" s="9">
        <v>43522</v>
      </c>
      <c r="B37" s="20" t="s">
        <v>1184</v>
      </c>
      <c r="C37" s="22" t="s">
        <v>69</v>
      </c>
      <c r="D37" s="16">
        <v>400</v>
      </c>
      <c r="E37" s="15">
        <v>4.37</v>
      </c>
      <c r="F37" s="16">
        <f t="shared" si="22"/>
        <v>3900</v>
      </c>
      <c r="G37" s="17">
        <f t="shared" si="23"/>
        <v>4.8223417948717957</v>
      </c>
      <c r="H37" s="15">
        <f t="shared" si="24"/>
        <v>18807.133000000002</v>
      </c>
      <c r="I37" s="15">
        <f t="shared" si="0"/>
        <v>-1764.1330000000016</v>
      </c>
      <c r="J37" s="33">
        <f t="shared" si="1"/>
        <v>-9.3801272102451899E-2</v>
      </c>
      <c r="K37" s="15">
        <f t="shared" si="2"/>
        <v>17043</v>
      </c>
      <c r="L37" s="15">
        <f t="shared" si="9"/>
        <v>380.01199999999881</v>
      </c>
      <c r="M37" s="15">
        <f t="shared" si="21"/>
        <v>5.24</v>
      </c>
      <c r="N37" s="15">
        <f t="shared" si="11"/>
        <v>1.748</v>
      </c>
      <c r="O37" s="15"/>
      <c r="P37" s="32">
        <f t="shared" si="12"/>
        <v>-0.4523417948717956</v>
      </c>
      <c r="Q37" s="31">
        <f t="shared" si="13"/>
        <v>1741.0119999999988</v>
      </c>
      <c r="R37" s="35"/>
      <c r="S37" s="34">
        <f t="shared" si="14"/>
        <v>472.86700000000565</v>
      </c>
      <c r="T37" s="34">
        <f t="shared" si="15"/>
        <v>108.20755148741547</v>
      </c>
      <c r="U37" s="34">
        <f t="shared" si="16"/>
        <v>4008.2075514874155</v>
      </c>
      <c r="V37" s="31">
        <f t="shared" si="17"/>
        <v>19280.000000000007</v>
      </c>
      <c r="W37" s="32">
        <f t="shared" si="18"/>
        <v>4.8101301522785027</v>
      </c>
      <c r="X37" s="32">
        <f t="shared" si="19"/>
        <v>-1.2211642593292993E-2</v>
      </c>
      <c r="Y37" s="32">
        <f t="shared" si="20"/>
        <v>-0.44013015227850261</v>
      </c>
      <c r="Z37" s="38">
        <f t="shared" si="3"/>
        <v>0.97300350590695828</v>
      </c>
      <c r="AA37" s="31">
        <f>SUM(L$2:L37)-SUM(AB$2:AB37)</f>
        <v>-1764.1330000000016</v>
      </c>
      <c r="AB37" s="43"/>
      <c r="AC37" s="40">
        <f t="shared" si="4"/>
        <v>-403.48991613272352</v>
      </c>
      <c r="AD37" s="40">
        <f t="shared" si="5"/>
        <v>-4303.4899161327239</v>
      </c>
    </row>
    <row r="38" spans="1:30" s="1" customFormat="1" x14ac:dyDescent="0.25">
      <c r="A38" s="9">
        <v>43522</v>
      </c>
      <c r="B38" s="20" t="s">
        <v>1185</v>
      </c>
      <c r="C38" s="22" t="s">
        <v>69</v>
      </c>
      <c r="D38" s="16">
        <v>400</v>
      </c>
      <c r="E38" s="15">
        <v>4.4400000000000004</v>
      </c>
      <c r="F38" s="16">
        <f t="shared" si="22"/>
        <v>3500</v>
      </c>
      <c r="G38" s="17">
        <f t="shared" si="23"/>
        <v>4.8680425714285729</v>
      </c>
      <c r="H38" s="15">
        <f t="shared" si="24"/>
        <v>17038.149000000005</v>
      </c>
      <c r="I38" s="15">
        <f t="shared" si="0"/>
        <v>-1498.1490000000031</v>
      </c>
      <c r="J38" s="33">
        <f t="shared" si="1"/>
        <v>-8.7929093706129891E-2</v>
      </c>
      <c r="K38" s="15">
        <f t="shared" si="2"/>
        <v>15540.000000000002</v>
      </c>
      <c r="L38" s="15">
        <f t="shared" si="9"/>
        <v>265.98399999999856</v>
      </c>
      <c r="M38" s="15">
        <f t="shared" si="21"/>
        <v>5.24</v>
      </c>
      <c r="N38" s="15">
        <f t="shared" si="11"/>
        <v>1.7760000000000002</v>
      </c>
      <c r="O38" s="15"/>
      <c r="P38" s="32">
        <f t="shared" si="12"/>
        <v>-0.42804257142857249</v>
      </c>
      <c r="Q38" s="31">
        <f t="shared" si="13"/>
        <v>1768.9839999999967</v>
      </c>
      <c r="R38" s="35"/>
      <c r="S38" s="34">
        <f t="shared" si="14"/>
        <v>2241.8510000000024</v>
      </c>
      <c r="T38" s="34">
        <f t="shared" si="15"/>
        <v>504.92139639639691</v>
      </c>
      <c r="U38" s="34">
        <f t="shared" si="16"/>
        <v>4004.9213963963971</v>
      </c>
      <c r="V38" s="31">
        <f t="shared" si="17"/>
        <v>19280.000000000007</v>
      </c>
      <c r="W38" s="32">
        <f t="shared" si="18"/>
        <v>4.8140770046942816</v>
      </c>
      <c r="X38" s="32">
        <f t="shared" si="19"/>
        <v>-5.3965566734291315E-2</v>
      </c>
      <c r="Y38" s="32">
        <f t="shared" si="20"/>
        <v>-0.37407700469428118</v>
      </c>
      <c r="Z38" s="38">
        <f t="shared" si="3"/>
        <v>0.87392476744968772</v>
      </c>
      <c r="AA38" s="31">
        <f>SUM(L$2:L38)-SUM(AB$2:AB38)</f>
        <v>-1498.1490000000031</v>
      </c>
      <c r="AB38" s="43"/>
      <c r="AC38" s="40">
        <f t="shared" si="4"/>
        <v>-337.25223547297361</v>
      </c>
      <c r="AD38" s="40">
        <f t="shared" si="5"/>
        <v>-3837.2522354729736</v>
      </c>
    </row>
    <row r="39" spans="1:30" s="1" customFormat="1" x14ac:dyDescent="0.25">
      <c r="A39" s="9">
        <v>43530</v>
      </c>
      <c r="B39" s="20" t="s">
        <v>1186</v>
      </c>
      <c r="C39" s="22" t="s">
        <v>69</v>
      </c>
      <c r="D39" s="16">
        <v>400</v>
      </c>
      <c r="E39" s="15">
        <v>4.53</v>
      </c>
      <c r="F39" s="16">
        <f t="shared" si="22"/>
        <v>3100</v>
      </c>
      <c r="G39" s="17">
        <f t="shared" si="23"/>
        <v>4.9139358064516143</v>
      </c>
      <c r="H39" s="15">
        <f t="shared" si="24"/>
        <v>15233.201000000005</v>
      </c>
      <c r="I39" s="15">
        <f t="shared" si="0"/>
        <v>-1190.2010000000046</v>
      </c>
      <c r="J39" s="33">
        <f t="shared" si="1"/>
        <v>-7.8132035413962131E-2</v>
      </c>
      <c r="K39" s="15">
        <f t="shared" si="2"/>
        <v>14043</v>
      </c>
      <c r="L39" s="15">
        <f t="shared" si="9"/>
        <v>307.9479999999985</v>
      </c>
      <c r="M39" s="15">
        <f t="shared" si="21"/>
        <v>5.24</v>
      </c>
      <c r="N39" s="15">
        <f t="shared" si="11"/>
        <v>1.8120000000000001</v>
      </c>
      <c r="O39" s="15"/>
      <c r="P39" s="32">
        <f t="shared" si="12"/>
        <v>-0.38393580645161407</v>
      </c>
      <c r="Q39" s="31">
        <f t="shared" si="13"/>
        <v>1804.9480000000003</v>
      </c>
      <c r="R39" s="35"/>
      <c r="S39" s="34">
        <f t="shared" si="14"/>
        <v>4046.7990000000027</v>
      </c>
      <c r="T39" s="34">
        <f t="shared" si="15"/>
        <v>893.33311258278195</v>
      </c>
      <c r="U39" s="34">
        <f t="shared" si="16"/>
        <v>3993.3331125827817</v>
      </c>
      <c r="V39" s="31">
        <f t="shared" si="17"/>
        <v>19280.000000000007</v>
      </c>
      <c r="W39" s="32">
        <f t="shared" si="18"/>
        <v>4.8280470114676248</v>
      </c>
      <c r="X39" s="32">
        <f t="shared" si="19"/>
        <v>-8.5888794983989492E-2</v>
      </c>
      <c r="Y39" s="32">
        <f t="shared" si="20"/>
        <v>-0.29804701146762458</v>
      </c>
      <c r="Z39" s="38">
        <f t="shared" si="3"/>
        <v>0.77629386595174432</v>
      </c>
      <c r="AA39" s="31">
        <f>SUM(L$2:L39)-SUM(AB$2:AB39)</f>
        <v>-1190.2010000000046</v>
      </c>
      <c r="AB39" s="43"/>
      <c r="AC39" s="40">
        <f t="shared" si="4"/>
        <v>-262.60615883002311</v>
      </c>
      <c r="AD39" s="40">
        <f t="shared" si="5"/>
        <v>-3362.6061588300231</v>
      </c>
    </row>
    <row r="40" spans="1:30" s="1" customFormat="1" x14ac:dyDescent="0.25">
      <c r="A40" s="9">
        <v>43531</v>
      </c>
      <c r="B40" s="20" t="s">
        <v>1187</v>
      </c>
      <c r="C40" s="22" t="s">
        <v>69</v>
      </c>
      <c r="D40" s="16">
        <v>400</v>
      </c>
      <c r="E40" s="15">
        <v>4.67</v>
      </c>
      <c r="F40" s="16">
        <f t="shared" si="22"/>
        <v>2700</v>
      </c>
      <c r="G40" s="17">
        <f t="shared" si="23"/>
        <v>4.9527070370370385</v>
      </c>
      <c r="H40" s="15">
        <f t="shared" si="24"/>
        <v>13372.309000000005</v>
      </c>
      <c r="I40" s="15">
        <f t="shared" si="0"/>
        <v>-763.30900000000474</v>
      </c>
      <c r="J40" s="33">
        <f t="shared" si="1"/>
        <v>-5.7081316323157355E-2</v>
      </c>
      <c r="K40" s="15">
        <f t="shared" si="2"/>
        <v>12609</v>
      </c>
      <c r="L40" s="15">
        <f t="shared" si="9"/>
        <v>426.89199999999983</v>
      </c>
      <c r="M40" s="15">
        <f t="shared" si="21"/>
        <v>5.24</v>
      </c>
      <c r="N40" s="15">
        <f t="shared" si="11"/>
        <v>1.8680000000000001</v>
      </c>
      <c r="O40" s="15"/>
      <c r="P40" s="32">
        <f t="shared" si="12"/>
        <v>-0.28270703703703859</v>
      </c>
      <c r="Q40" s="31">
        <f t="shared" si="13"/>
        <v>1860.8919999999998</v>
      </c>
      <c r="R40" s="35"/>
      <c r="S40" s="34">
        <f t="shared" si="14"/>
        <v>5907.6910000000025</v>
      </c>
      <c r="T40" s="34">
        <f t="shared" si="15"/>
        <v>1265.0301927194866</v>
      </c>
      <c r="U40" s="34">
        <f t="shared" si="16"/>
        <v>3965.0301927194869</v>
      </c>
      <c r="V40" s="31">
        <f t="shared" si="17"/>
        <v>19280.000000000007</v>
      </c>
      <c r="W40" s="32">
        <f t="shared" si="18"/>
        <v>4.8625102616876861</v>
      </c>
      <c r="X40" s="32">
        <f t="shared" si="19"/>
        <v>-9.0196775349352443E-2</v>
      </c>
      <c r="Y40" s="32">
        <f t="shared" si="20"/>
        <v>-0.19251026168768615</v>
      </c>
      <c r="Z40" s="38">
        <f t="shared" si="3"/>
        <v>0.68095320054754915</v>
      </c>
      <c r="AA40" s="31">
        <f>SUM(L$2:L40)-SUM(AB$2:AB40)</f>
        <v>-763.30900000000474</v>
      </c>
      <c r="AB40" s="43"/>
      <c r="AC40" s="40">
        <f t="shared" si="4"/>
        <v>-163.36773993576119</v>
      </c>
      <c r="AD40" s="40">
        <f t="shared" si="5"/>
        <v>-2863.3677399357612</v>
      </c>
    </row>
    <row r="41" spans="1:30" s="1" customFormat="1" x14ac:dyDescent="0.25">
      <c r="A41" s="9">
        <v>43559</v>
      </c>
      <c r="B41" s="20" t="s">
        <v>1188</v>
      </c>
      <c r="C41" s="22" t="s">
        <v>69</v>
      </c>
      <c r="D41" s="16">
        <v>400</v>
      </c>
      <c r="E41" s="15">
        <v>4.74</v>
      </c>
      <c r="F41" s="16">
        <f t="shared" si="22"/>
        <v>2300</v>
      </c>
      <c r="G41" s="17">
        <f t="shared" si="23"/>
        <v>4.9928021739130459</v>
      </c>
      <c r="H41" s="15">
        <f t="shared" si="24"/>
        <v>11483.445000000005</v>
      </c>
      <c r="I41" s="15">
        <f t="shared" si="0"/>
        <v>-581.44500000000517</v>
      </c>
      <c r="J41" s="33">
        <f t="shared" si="1"/>
        <v>-5.06333247557684E-2</v>
      </c>
      <c r="K41" s="15">
        <f t="shared" si="2"/>
        <v>10902</v>
      </c>
      <c r="L41" s="15">
        <f t="shared" si="9"/>
        <v>181.86399999999958</v>
      </c>
      <c r="M41" s="15">
        <f t="shared" si="21"/>
        <v>5.24</v>
      </c>
      <c r="N41" s="15">
        <f t="shared" si="11"/>
        <v>1.8959999999999999</v>
      </c>
      <c r="O41" s="15"/>
      <c r="P41" s="32">
        <f t="shared" si="12"/>
        <v>-0.25280217391304571</v>
      </c>
      <c r="Q41" s="31">
        <f t="shared" si="13"/>
        <v>1888.8639999999996</v>
      </c>
      <c r="R41" s="35"/>
      <c r="S41" s="34">
        <f t="shared" si="14"/>
        <v>7796.5550000000021</v>
      </c>
      <c r="T41" s="34">
        <f t="shared" si="15"/>
        <v>1644.8428270042198</v>
      </c>
      <c r="U41" s="34">
        <f t="shared" si="16"/>
        <v>3944.8428270042195</v>
      </c>
      <c r="V41" s="31">
        <f t="shared" si="17"/>
        <v>19280.000000000007</v>
      </c>
      <c r="W41" s="32">
        <f t="shared" si="18"/>
        <v>4.8873937050215925</v>
      </c>
      <c r="X41" s="32">
        <f t="shared" si="19"/>
        <v>-0.10540846889145339</v>
      </c>
      <c r="Y41" s="32">
        <f t="shared" si="20"/>
        <v>-0.14739370502159233</v>
      </c>
      <c r="Z41" s="38">
        <f t="shared" si="3"/>
        <v>0.5830397054745674</v>
      </c>
      <c r="AA41" s="31">
        <f>SUM(L$2:L41)-SUM(AB$2:AB41)</f>
        <v>-581.44500000000517</v>
      </c>
      <c r="AB41" s="43"/>
      <c r="AC41" s="40">
        <f t="shared" si="4"/>
        <v>-122.60638765822894</v>
      </c>
      <c r="AD41" s="40">
        <f t="shared" si="5"/>
        <v>-2422.6063876582289</v>
      </c>
    </row>
    <row r="42" spans="1:30" s="1" customFormat="1" x14ac:dyDescent="0.25">
      <c r="A42" s="9">
        <v>43570</v>
      </c>
      <c r="B42" s="18" t="s">
        <v>1189</v>
      </c>
      <c r="C42" s="22" t="s">
        <v>69</v>
      </c>
      <c r="D42" s="16">
        <v>400</v>
      </c>
      <c r="E42" s="15">
        <v>4.83</v>
      </c>
      <c r="F42" s="16">
        <f t="shared" si="22"/>
        <v>1900</v>
      </c>
      <c r="G42" s="17">
        <f t="shared" si="23"/>
        <v>5.0308510526315819</v>
      </c>
      <c r="H42" s="15">
        <f t="shared" si="24"/>
        <v>9558.6170000000056</v>
      </c>
      <c r="I42" s="15">
        <f t="shared" si="0"/>
        <v>-381.61700000000565</v>
      </c>
      <c r="J42" s="33">
        <f t="shared" si="1"/>
        <v>-3.9923871832086726E-2</v>
      </c>
      <c r="K42" s="15">
        <f t="shared" si="2"/>
        <v>9177</v>
      </c>
      <c r="L42" s="15">
        <f t="shared" si="9"/>
        <v>199.82799999999952</v>
      </c>
      <c r="M42" s="15">
        <f t="shared" si="21"/>
        <v>5.24</v>
      </c>
      <c r="N42" s="15">
        <f t="shared" si="11"/>
        <v>1.9319999999999999</v>
      </c>
      <c r="O42" s="15"/>
      <c r="P42" s="32">
        <f t="shared" si="12"/>
        <v>-0.20085105263158187</v>
      </c>
      <c r="Q42" s="31">
        <f t="shared" si="13"/>
        <v>1924.8279999999995</v>
      </c>
      <c r="R42" s="35"/>
      <c r="S42" s="34">
        <f t="shared" si="14"/>
        <v>9721.3830000000016</v>
      </c>
      <c r="T42" s="34">
        <f t="shared" si="15"/>
        <v>2012.7086956521741</v>
      </c>
      <c r="U42" s="34">
        <f t="shared" si="16"/>
        <v>3912.7086956521744</v>
      </c>
      <c r="V42" s="31">
        <f t="shared" si="17"/>
        <v>19280.000000000007</v>
      </c>
      <c r="W42" s="32">
        <f t="shared" si="18"/>
        <v>4.9275326889078297</v>
      </c>
      <c r="X42" s="32">
        <f t="shared" si="19"/>
        <v>-0.10331836372375225</v>
      </c>
      <c r="Y42" s="32">
        <f t="shared" si="20"/>
        <v>-9.7532688907829623E-2</v>
      </c>
      <c r="Z42" s="38">
        <f t="shared" si="3"/>
        <v>0.48559710108531501</v>
      </c>
      <c r="AA42" s="31">
        <f>SUM(L$2:L76)-SUM(AB$2:AB76)</f>
        <v>-17532.315000000006</v>
      </c>
      <c r="AB42" s="44"/>
      <c r="AC42" s="40">
        <f t="shared" si="4"/>
        <v>-78.970225983438013</v>
      </c>
      <c r="AD42" s="40">
        <f t="shared" si="5"/>
        <v>-1978.970225983438</v>
      </c>
    </row>
    <row r="43" spans="1:30" s="1" customFormat="1" x14ac:dyDescent="0.25">
      <c r="A43" s="9">
        <v>43571</v>
      </c>
      <c r="B43" s="300"/>
      <c r="C43" s="22" t="s">
        <v>63</v>
      </c>
      <c r="D43" s="16">
        <v>500</v>
      </c>
      <c r="E43" s="15">
        <v>4.66</v>
      </c>
      <c r="F43" s="16">
        <f t="shared" si="22"/>
        <v>2400</v>
      </c>
      <c r="G43" s="17">
        <f t="shared" si="23"/>
        <v>4.9557987500000023</v>
      </c>
      <c r="H43" s="15">
        <f t="shared" si="24"/>
        <v>11893.917000000005</v>
      </c>
      <c r="I43" s="22">
        <f t="shared" si="0"/>
        <v>-709.91700000000492</v>
      </c>
      <c r="J43" s="289">
        <f t="shared" si="1"/>
        <v>-5.9687401551566634E-2</v>
      </c>
      <c r="K43" s="22">
        <f t="shared" si="2"/>
        <v>11184</v>
      </c>
      <c r="L43" s="22">
        <f t="shared" si="9"/>
        <v>-328.29999999999927</v>
      </c>
      <c r="M43" s="22">
        <f t="shared" si="21"/>
        <v>5.3</v>
      </c>
      <c r="N43" s="22">
        <f t="shared" si="11"/>
        <v>0</v>
      </c>
      <c r="O43" s="22"/>
      <c r="P43" s="288">
        <f t="shared" si="12"/>
        <v>-0.29579875000000211</v>
      </c>
      <c r="Q43" s="22">
        <f t="shared" si="13"/>
        <v>-2335.2999999999993</v>
      </c>
      <c r="R43" s="290"/>
      <c r="S43" s="290">
        <f t="shared" si="14"/>
        <v>7386.0830000000024</v>
      </c>
      <c r="T43" s="290">
        <f t="shared" si="15"/>
        <v>1584.996351931331</v>
      </c>
      <c r="U43" s="290">
        <f t="shared" si="16"/>
        <v>3984.996351931331</v>
      </c>
      <c r="V43" s="22">
        <f t="shared" si="17"/>
        <v>19280.000000000007</v>
      </c>
      <c r="W43" s="288">
        <f t="shared" si="18"/>
        <v>4.8381474654690573</v>
      </c>
      <c r="X43" s="288">
        <f t="shared" si="19"/>
        <v>-0.11765128453094498</v>
      </c>
      <c r="Y43" s="288">
        <f t="shared" si="20"/>
        <v>-0.17814746546905713</v>
      </c>
      <c r="Z43" s="291">
        <f t="shared" si="3"/>
        <v>0.60225902059780767</v>
      </c>
      <c r="AA43" s="22">
        <f>SUM(L$2:L43)-SUM(AB$2:AB43)</f>
        <v>-709.91700000000492</v>
      </c>
      <c r="AB43" s="292"/>
      <c r="AC43" s="40">
        <f t="shared" si="4"/>
        <v>-152.26653251073068</v>
      </c>
      <c r="AD43" s="40">
        <f t="shared" si="5"/>
        <v>-2552.2665325107305</v>
      </c>
    </row>
    <row r="44" spans="1:30" s="1" customFormat="1" x14ac:dyDescent="0.25">
      <c r="A44" s="9">
        <v>43577</v>
      </c>
      <c r="B44" s="300" t="s">
        <v>1190</v>
      </c>
      <c r="C44" s="22" t="s">
        <v>69</v>
      </c>
      <c r="D44" s="16">
        <v>400</v>
      </c>
      <c r="E44" s="15">
        <v>4.84</v>
      </c>
      <c r="F44" s="16">
        <f t="shared" si="22"/>
        <v>2000</v>
      </c>
      <c r="G44" s="17">
        <f t="shared" si="23"/>
        <v>4.9825465000000024</v>
      </c>
      <c r="H44" s="15">
        <f t="shared" si="24"/>
        <v>9965.0930000000044</v>
      </c>
      <c r="I44" s="22">
        <f t="shared" si="0"/>
        <v>-285.09300000000439</v>
      </c>
      <c r="J44" s="289">
        <f t="shared" si="1"/>
        <v>-2.8609166015811895E-2</v>
      </c>
      <c r="K44" s="22">
        <f t="shared" si="2"/>
        <v>9680</v>
      </c>
      <c r="L44" s="22">
        <f t="shared" si="9"/>
        <v>424.82400000000052</v>
      </c>
      <c r="M44" s="22">
        <f t="shared" si="21"/>
        <v>5.24</v>
      </c>
      <c r="N44" s="22">
        <f t="shared" si="11"/>
        <v>1.9359999999999999</v>
      </c>
      <c r="O44" s="22"/>
      <c r="P44" s="288">
        <f t="shared" si="12"/>
        <v>-0.14254650000000257</v>
      </c>
      <c r="Q44" s="22">
        <f t="shared" si="13"/>
        <v>1928.8240000000005</v>
      </c>
      <c r="R44" s="290"/>
      <c r="S44" s="290">
        <f t="shared" si="14"/>
        <v>9314.9070000000029</v>
      </c>
      <c r="T44" s="290">
        <f t="shared" si="15"/>
        <v>1924.5675619834717</v>
      </c>
      <c r="U44" s="290">
        <f t="shared" si="16"/>
        <v>3924.5675619834719</v>
      </c>
      <c r="V44" s="22">
        <f t="shared" si="17"/>
        <v>19280.000000000007</v>
      </c>
      <c r="W44" s="288">
        <f t="shared" si="18"/>
        <v>4.9126431627172495</v>
      </c>
      <c r="X44" s="288">
        <f t="shared" si="19"/>
        <v>-6.9903337282752886E-2</v>
      </c>
      <c r="Y44" s="288">
        <f t="shared" si="20"/>
        <v>-7.2643162717249687E-2</v>
      </c>
      <c r="Z44" s="291">
        <f t="shared" si="3"/>
        <v>0.50961028658892604</v>
      </c>
      <c r="AA44" s="22">
        <f>SUM(L$2:L44)-SUM(AB$2:AB44)</f>
        <v>-285.09300000000439</v>
      </c>
      <c r="AB44" s="292"/>
      <c r="AC44" s="40">
        <f t="shared" si="4"/>
        <v>-58.874060640496786</v>
      </c>
      <c r="AD44" s="40">
        <f t="shared" si="5"/>
        <v>-2058.8740606404967</v>
      </c>
    </row>
    <row r="45" spans="1:30" s="1" customFormat="1" x14ac:dyDescent="0.25">
      <c r="A45" s="9">
        <v>43579</v>
      </c>
      <c r="B45" s="300"/>
      <c r="C45" s="22" t="s">
        <v>63</v>
      </c>
      <c r="D45" s="16">
        <v>500</v>
      </c>
      <c r="E45" s="15">
        <v>4.72</v>
      </c>
      <c r="F45" s="16">
        <f t="shared" si="22"/>
        <v>2500</v>
      </c>
      <c r="G45" s="17">
        <f t="shared" si="23"/>
        <v>4.9321572000000016</v>
      </c>
      <c r="H45" s="15">
        <f t="shared" si="24"/>
        <v>12330.393000000004</v>
      </c>
      <c r="I45" s="22">
        <f t="shared" si="0"/>
        <v>-530.39300000000367</v>
      </c>
      <c r="J45" s="289">
        <f t="shared" si="1"/>
        <v>-4.3015092868492061E-2</v>
      </c>
      <c r="K45" s="22">
        <f t="shared" si="2"/>
        <v>11800</v>
      </c>
      <c r="L45" s="22">
        <f t="shared" si="9"/>
        <v>-245.29999999999927</v>
      </c>
      <c r="M45" s="22">
        <f t="shared" si="21"/>
        <v>5.3</v>
      </c>
      <c r="N45" s="22">
        <f t="shared" si="11"/>
        <v>0</v>
      </c>
      <c r="O45" s="22"/>
      <c r="P45" s="288">
        <f t="shared" si="12"/>
        <v>-0.21215720000000182</v>
      </c>
      <c r="Q45" s="22">
        <f t="shared" si="13"/>
        <v>-2365.2999999999993</v>
      </c>
      <c r="R45" s="290"/>
      <c r="S45" s="290">
        <f t="shared" si="14"/>
        <v>6949.6070000000036</v>
      </c>
      <c r="T45" s="290">
        <f t="shared" si="15"/>
        <v>1472.3743644067806</v>
      </c>
      <c r="U45" s="290">
        <f t="shared" si="16"/>
        <v>3972.3743644067808</v>
      </c>
      <c r="V45" s="22">
        <f t="shared" si="17"/>
        <v>19280.000000000007</v>
      </c>
      <c r="W45" s="288">
        <f t="shared" si="18"/>
        <v>4.8535203964541767</v>
      </c>
      <c r="X45" s="288">
        <f t="shared" si="19"/>
        <v>-7.8636803545824918E-2</v>
      </c>
      <c r="Y45" s="288">
        <f t="shared" si="20"/>
        <v>-0.1335203964541769</v>
      </c>
      <c r="Z45" s="291">
        <f t="shared" si="3"/>
        <v>0.62934652443648531</v>
      </c>
      <c r="AA45" s="22">
        <f>SUM(L$2:L45)-SUM(AB$2:AB45)</f>
        <v>-530.39300000000367</v>
      </c>
      <c r="AB45" s="292"/>
      <c r="AC45" s="40">
        <f t="shared" si="4"/>
        <v>-112.315212605933</v>
      </c>
      <c r="AD45" s="40">
        <f t="shared" si="5"/>
        <v>-2612.3152126059331</v>
      </c>
    </row>
    <row r="46" spans="1:30" s="1" customFormat="1" x14ac:dyDescent="0.25">
      <c r="A46" s="9">
        <v>43585</v>
      </c>
      <c r="B46" s="300" t="s">
        <v>1191</v>
      </c>
      <c r="C46" s="22" t="s">
        <v>69</v>
      </c>
      <c r="D46" s="16">
        <v>400</v>
      </c>
      <c r="E46" s="15">
        <v>4.82</v>
      </c>
      <c r="F46" s="16">
        <f t="shared" si="22"/>
        <v>2100</v>
      </c>
      <c r="G46" s="17">
        <f t="shared" si="23"/>
        <v>4.9569338095238109</v>
      </c>
      <c r="H46" s="15">
        <f t="shared" si="24"/>
        <v>10409.561000000003</v>
      </c>
      <c r="I46" s="22">
        <f t="shared" si="0"/>
        <v>-287.56100000000333</v>
      </c>
      <c r="J46" s="289">
        <f t="shared" si="1"/>
        <v>-2.7624700023372958E-2</v>
      </c>
      <c r="K46" s="22">
        <f t="shared" si="2"/>
        <v>10122</v>
      </c>
      <c r="L46" s="22">
        <f t="shared" si="9"/>
        <v>242.83200000000033</v>
      </c>
      <c r="M46" s="22">
        <f t="shared" si="21"/>
        <v>5.24</v>
      </c>
      <c r="N46" s="22">
        <f t="shared" si="11"/>
        <v>1.9279999999999999</v>
      </c>
      <c r="O46" s="22"/>
      <c r="P46" s="288">
        <f t="shared" si="12"/>
        <v>-0.13693380952381062</v>
      </c>
      <c r="Q46" s="22">
        <f t="shared" si="13"/>
        <v>1920.8320000000003</v>
      </c>
      <c r="R46" s="290"/>
      <c r="S46" s="290">
        <f t="shared" si="14"/>
        <v>8870.4390000000039</v>
      </c>
      <c r="T46" s="290">
        <f t="shared" si="15"/>
        <v>1840.3400414937767</v>
      </c>
      <c r="U46" s="290">
        <f t="shared" si="16"/>
        <v>3940.3400414937769</v>
      </c>
      <c r="V46" s="22">
        <f t="shared" si="17"/>
        <v>19280.000000000007</v>
      </c>
      <c r="W46" s="288">
        <f t="shared" si="18"/>
        <v>4.8929787269555014</v>
      </c>
      <c r="X46" s="288">
        <f t="shared" si="19"/>
        <v>-6.3955082568309507E-2</v>
      </c>
      <c r="Y46" s="288">
        <f t="shared" si="20"/>
        <v>-7.2978726955501116E-2</v>
      </c>
      <c r="Z46" s="291">
        <f t="shared" si="3"/>
        <v>0.5329489277285554</v>
      </c>
      <c r="AA46" s="22">
        <f>SUM(L$2:L46)-SUM(AB$2:AB46)</f>
        <v>-287.56100000000333</v>
      </c>
      <c r="AB46" s="292"/>
      <c r="AC46" s="40">
        <f t="shared" si="4"/>
        <v>-59.630128526971646</v>
      </c>
      <c r="AD46" s="40">
        <f t="shared" si="5"/>
        <v>-2159.6301285269715</v>
      </c>
    </row>
    <row r="47" spans="1:30" s="1" customFormat="1" x14ac:dyDescent="0.25">
      <c r="A47" s="9">
        <v>43592</v>
      </c>
      <c r="B47" s="300"/>
      <c r="C47" s="299" t="s">
        <v>1106</v>
      </c>
      <c r="D47" s="147">
        <v>500</v>
      </c>
      <c r="E47" s="22">
        <v>4.58</v>
      </c>
      <c r="F47" s="16">
        <f t="shared" si="22"/>
        <v>2600</v>
      </c>
      <c r="G47" s="17">
        <f t="shared" si="23"/>
        <v>4.8864850000000013</v>
      </c>
      <c r="H47" s="15">
        <f t="shared" si="24"/>
        <v>12704.861000000003</v>
      </c>
      <c r="I47" s="22">
        <f t="shared" si="0"/>
        <v>-796.8610000000026</v>
      </c>
      <c r="J47" s="289">
        <f t="shared" si="1"/>
        <v>-6.2720953814449684E-2</v>
      </c>
      <c r="K47" s="22">
        <f t="shared" si="2"/>
        <v>11908</v>
      </c>
      <c r="L47" s="22">
        <f t="shared" si="9"/>
        <v>-509.29999999999927</v>
      </c>
      <c r="M47" s="22">
        <f t="shared" si="21"/>
        <v>5.3</v>
      </c>
      <c r="N47" s="22">
        <f t="shared" si="11"/>
        <v>0</v>
      </c>
      <c r="O47" s="22"/>
      <c r="P47" s="288">
        <f t="shared" si="12"/>
        <v>-0.30648500000000123</v>
      </c>
      <c r="Q47" s="22">
        <f t="shared" si="13"/>
        <v>-2295.2999999999993</v>
      </c>
      <c r="R47" s="290"/>
      <c r="S47" s="290">
        <f t="shared" si="14"/>
        <v>6575.1390000000047</v>
      </c>
      <c r="T47" s="290">
        <f t="shared" si="15"/>
        <v>1435.6198689956341</v>
      </c>
      <c r="U47" s="290">
        <f t="shared" si="16"/>
        <v>4035.6198689956341</v>
      </c>
      <c r="V47" s="22">
        <f t="shared" si="17"/>
        <v>19280.000000000007</v>
      </c>
      <c r="W47" s="288">
        <f t="shared" si="18"/>
        <v>4.777456902747959</v>
      </c>
      <c r="X47" s="288">
        <f t="shared" si="19"/>
        <v>-0.10902809725204232</v>
      </c>
      <c r="Y47" s="288">
        <f t="shared" si="20"/>
        <v>-0.19745690274795891</v>
      </c>
      <c r="Z47" s="291">
        <f t="shared" si="3"/>
        <v>0.64426286032908142</v>
      </c>
      <c r="AA47" s="22">
        <f>SUM(L$2:L47)-SUM(AB$2:AB47)</f>
        <v>-796.8610000000026</v>
      </c>
      <c r="AB47" s="292"/>
      <c r="AC47" s="40">
        <f t="shared" si="4"/>
        <v>-173.90012434497876</v>
      </c>
      <c r="AD47" s="40">
        <f t="shared" si="5"/>
        <v>-2773.9001243449788</v>
      </c>
    </row>
    <row r="48" spans="1:30" s="1" customFormat="1" x14ac:dyDescent="0.25">
      <c r="A48" s="9">
        <v>43601</v>
      </c>
      <c r="B48" s="300" t="s">
        <v>1101</v>
      </c>
      <c r="C48" s="299" t="s">
        <v>1192</v>
      </c>
      <c r="D48" s="147">
        <v>400</v>
      </c>
      <c r="E48" s="22">
        <v>4.75</v>
      </c>
      <c r="F48" s="16">
        <f t="shared" si="22"/>
        <v>2200</v>
      </c>
      <c r="G48" s="17">
        <f t="shared" si="23"/>
        <v>4.9145459090909096</v>
      </c>
      <c r="H48" s="15">
        <f t="shared" si="24"/>
        <v>10812.001000000002</v>
      </c>
      <c r="I48" s="22">
        <f t="shared" si="0"/>
        <v>-362.00100000000202</v>
      </c>
      <c r="J48" s="289">
        <f t="shared" si="1"/>
        <v>-3.3481406448260698E-2</v>
      </c>
      <c r="K48" s="22">
        <f t="shared" si="2"/>
        <v>10450</v>
      </c>
      <c r="L48" s="22">
        <f t="shared" si="9"/>
        <v>434.86000000000058</v>
      </c>
      <c r="M48" s="22">
        <f t="shared" si="21"/>
        <v>5.24</v>
      </c>
      <c r="N48" s="22">
        <f t="shared" si="11"/>
        <v>1.9</v>
      </c>
      <c r="O48" s="22">
        <v>-270</v>
      </c>
      <c r="P48" s="288">
        <f t="shared" si="12"/>
        <v>-0.1645459090909096</v>
      </c>
      <c r="Q48" s="22">
        <f t="shared" si="13"/>
        <v>1892.8600000000006</v>
      </c>
      <c r="R48" s="290"/>
      <c r="S48" s="290">
        <f t="shared" si="14"/>
        <v>8197.9990000000053</v>
      </c>
      <c r="T48" s="290">
        <f t="shared" si="15"/>
        <v>1725.8945263157905</v>
      </c>
      <c r="U48" s="290">
        <f t="shared" si="16"/>
        <v>3925.8945263157902</v>
      </c>
      <c r="V48" s="22">
        <f t="shared" si="17"/>
        <v>19010.000000000007</v>
      </c>
      <c r="W48" s="288">
        <f t="shared" si="18"/>
        <v>4.8422085393719732</v>
      </c>
      <c r="X48" s="288">
        <f t="shared" si="19"/>
        <v>-7.2337369718936451E-2</v>
      </c>
      <c r="Y48" s="288">
        <f t="shared" si="20"/>
        <v>-9.2208539371973153E-2</v>
      </c>
      <c r="Z48" s="291">
        <f t="shared" si="3"/>
        <v>0.56038184043231654</v>
      </c>
      <c r="AA48" s="22">
        <f>SUM(L$2:L48)-SUM(AB$2:AB48)</f>
        <v>-362.00100000000202</v>
      </c>
      <c r="AB48" s="292"/>
      <c r="AC48" s="40">
        <f t="shared" si="4"/>
        <v>-76.172631473684646</v>
      </c>
      <c r="AD48" s="40">
        <f t="shared" si="5"/>
        <v>-2276.1726314736848</v>
      </c>
    </row>
    <row r="49" spans="1:30" s="1" customFormat="1" x14ac:dyDescent="0.25">
      <c r="A49" s="9">
        <v>43605</v>
      </c>
      <c r="B49" s="300"/>
      <c r="C49" s="299" t="s">
        <v>1106</v>
      </c>
      <c r="D49" s="147">
        <v>500</v>
      </c>
      <c r="E49" s="22">
        <v>4.46</v>
      </c>
      <c r="F49" s="16">
        <f t="shared" si="22"/>
        <v>2700</v>
      </c>
      <c r="G49" s="17">
        <f t="shared" si="23"/>
        <v>4.7323337037037039</v>
      </c>
      <c r="H49" s="15">
        <f t="shared" si="24"/>
        <v>12777.301000000001</v>
      </c>
      <c r="I49" s="22">
        <f t="shared" si="0"/>
        <v>-735.3010000000013</v>
      </c>
      <c r="J49" s="289">
        <f t="shared" si="1"/>
        <v>-5.7547442922413782E-2</v>
      </c>
      <c r="K49" s="22">
        <f t="shared" si="2"/>
        <v>12042</v>
      </c>
      <c r="L49" s="22">
        <f t="shared" si="9"/>
        <v>-373.29999999999927</v>
      </c>
      <c r="M49" s="22">
        <f t="shared" si="21"/>
        <v>5.3</v>
      </c>
      <c r="N49" s="22">
        <f t="shared" si="11"/>
        <v>0</v>
      </c>
      <c r="O49" s="22"/>
      <c r="P49" s="288">
        <f t="shared" si="12"/>
        <v>-0.27233370370370391</v>
      </c>
      <c r="Q49" s="22">
        <f t="shared" si="13"/>
        <v>-1965.2999999999993</v>
      </c>
      <c r="R49" s="290"/>
      <c r="S49" s="290">
        <f t="shared" si="14"/>
        <v>6232.699000000006</v>
      </c>
      <c r="T49" s="290">
        <f t="shared" si="15"/>
        <v>1397.4661434977593</v>
      </c>
      <c r="U49" s="290">
        <f t="shared" si="16"/>
        <v>4097.4661434977588</v>
      </c>
      <c r="V49" s="22">
        <f t="shared" si="17"/>
        <v>19010.000000000007</v>
      </c>
      <c r="W49" s="288">
        <f t="shared" si="18"/>
        <v>4.6394526115040264</v>
      </c>
      <c r="X49" s="288">
        <f t="shared" si="19"/>
        <v>-9.288109219967744E-2</v>
      </c>
      <c r="Y49" s="288">
        <f t="shared" si="20"/>
        <v>-0.17945261150402647</v>
      </c>
      <c r="Z49" s="291">
        <f t="shared" si="3"/>
        <v>0.65894382172860944</v>
      </c>
      <c r="AA49" s="22">
        <f>SUM(L$2:L49)-SUM(AB$2:AB49)</f>
        <v>-735.3010000000013</v>
      </c>
      <c r="AB49" s="292"/>
      <c r="AC49" s="40">
        <f t="shared" si="4"/>
        <v>-164.78326221973123</v>
      </c>
      <c r="AD49" s="40">
        <f t="shared" si="5"/>
        <v>-2864.7832622197311</v>
      </c>
    </row>
    <row r="50" spans="1:30" s="1" customFormat="1" x14ac:dyDescent="0.25">
      <c r="A50" s="9">
        <v>43651</v>
      </c>
      <c r="B50" s="300" t="s">
        <v>1193</v>
      </c>
      <c r="C50" s="299" t="s">
        <v>1192</v>
      </c>
      <c r="D50" s="147">
        <v>400</v>
      </c>
      <c r="E50" s="22">
        <v>4.58</v>
      </c>
      <c r="F50" s="16">
        <f t="shared" si="22"/>
        <v>2300</v>
      </c>
      <c r="G50" s="17">
        <f t="shared" si="23"/>
        <v>4.7619013043478269</v>
      </c>
      <c r="H50" s="15">
        <f t="shared" si="24"/>
        <v>10952.373000000001</v>
      </c>
      <c r="I50" s="22">
        <f t="shared" si="0"/>
        <v>-418.37300000000141</v>
      </c>
      <c r="J50" s="289">
        <f t="shared" si="1"/>
        <v>-3.8199301649058298E-2</v>
      </c>
      <c r="K50" s="22">
        <f t="shared" si="2"/>
        <v>10534</v>
      </c>
      <c r="L50" s="22">
        <f t="shared" si="9"/>
        <v>316.92799999999988</v>
      </c>
      <c r="M50" s="22">
        <f t="shared" si="21"/>
        <v>5.24</v>
      </c>
      <c r="N50" s="22">
        <f t="shared" si="11"/>
        <v>1.8320000000000001</v>
      </c>
      <c r="O50" s="22"/>
      <c r="P50" s="288">
        <f t="shared" si="12"/>
        <v>-0.18190130434782681</v>
      </c>
      <c r="Q50" s="22">
        <f t="shared" si="13"/>
        <v>1824.9279999999999</v>
      </c>
      <c r="R50" s="290"/>
      <c r="S50" s="290">
        <f t="shared" si="14"/>
        <v>8057.6270000000059</v>
      </c>
      <c r="T50" s="290">
        <f t="shared" si="15"/>
        <v>1759.307205240176</v>
      </c>
      <c r="U50" s="290">
        <f t="shared" si="16"/>
        <v>4059.3072052401758</v>
      </c>
      <c r="V50" s="22">
        <f t="shared" si="17"/>
        <v>19010.000000000007</v>
      </c>
      <c r="W50" s="288">
        <f t="shared" si="18"/>
        <v>4.6830651238861458</v>
      </c>
      <c r="X50" s="288">
        <f t="shared" si="19"/>
        <v>-7.883618046168106E-2</v>
      </c>
      <c r="Y50" s="288">
        <f t="shared" si="20"/>
        <v>-0.10306512388614575</v>
      </c>
      <c r="Z50" s="291">
        <f t="shared" si="3"/>
        <v>0.56659914702462555</v>
      </c>
      <c r="AA50" s="22">
        <f>SUM(L$2:L50)-SUM(AB$2:AB50)</f>
        <v>-418.37300000000141</v>
      </c>
      <c r="AB50" s="292"/>
      <c r="AC50" s="40">
        <f t="shared" si="4"/>
        <v>-91.302142685589843</v>
      </c>
      <c r="AD50" s="40">
        <f t="shared" si="5"/>
        <v>-2391.3021426855898</v>
      </c>
    </row>
    <row r="51" spans="1:30" s="1" customFormat="1" x14ac:dyDescent="0.25">
      <c r="A51" s="9">
        <v>43658</v>
      </c>
      <c r="B51" s="300"/>
      <c r="C51" s="299" t="s">
        <v>943</v>
      </c>
      <c r="D51" s="147">
        <v>500</v>
      </c>
      <c r="E51" s="22">
        <v>4.4000000000000004</v>
      </c>
      <c r="F51" s="16">
        <f t="shared" si="22"/>
        <v>2800</v>
      </c>
      <c r="G51" s="17">
        <f t="shared" si="23"/>
        <v>4.6991689285714289</v>
      </c>
      <c r="H51" s="15">
        <f t="shared" si="24"/>
        <v>13157.673000000001</v>
      </c>
      <c r="I51" s="22">
        <f t="shared" si="0"/>
        <v>-837.67299999999886</v>
      </c>
      <c r="J51" s="289">
        <f t="shared" si="1"/>
        <v>-6.3664220869450075E-2</v>
      </c>
      <c r="K51" s="22">
        <f t="shared" si="2"/>
        <v>12320.000000000002</v>
      </c>
      <c r="L51" s="22">
        <f t="shared" si="9"/>
        <v>-419.29999999999745</v>
      </c>
      <c r="M51" s="22">
        <f t="shared" si="21"/>
        <v>5.3</v>
      </c>
      <c r="N51" s="22">
        <f t="shared" si="11"/>
        <v>0</v>
      </c>
      <c r="O51" s="22"/>
      <c r="P51" s="288">
        <f t="shared" si="12"/>
        <v>-0.29916892857142852</v>
      </c>
      <c r="Q51" s="22">
        <f t="shared" si="13"/>
        <v>-2205.2999999999993</v>
      </c>
      <c r="R51" s="290"/>
      <c r="S51" s="290">
        <f t="shared" si="14"/>
        <v>5852.3270000000066</v>
      </c>
      <c r="T51" s="290">
        <f t="shared" si="15"/>
        <v>1330.0743181818195</v>
      </c>
      <c r="U51" s="290">
        <f t="shared" si="16"/>
        <v>4130.0743181818198</v>
      </c>
      <c r="V51" s="22">
        <f t="shared" si="17"/>
        <v>19010.000000000007</v>
      </c>
      <c r="W51" s="288">
        <f t="shared" si="18"/>
        <v>4.6028227425139336</v>
      </c>
      <c r="X51" s="288">
        <f t="shared" si="19"/>
        <v>-9.6346186057495231E-2</v>
      </c>
      <c r="Y51" s="288">
        <f t="shared" si="20"/>
        <v>-0.20282274251393329</v>
      </c>
      <c r="Z51" s="291">
        <f t="shared" si="3"/>
        <v>0.67795390210620776</v>
      </c>
      <c r="AA51" s="22">
        <f>SUM(L$2:L51)-SUM(AB$2:AB51)</f>
        <v>-837.67299999999886</v>
      </c>
      <c r="AB51" s="292"/>
      <c r="AC51" s="40">
        <f t="shared" si="4"/>
        <v>-190.28503715909065</v>
      </c>
      <c r="AD51" s="40">
        <f t="shared" si="5"/>
        <v>-2990.2850371590907</v>
      </c>
    </row>
    <row r="52" spans="1:30" s="1" customFormat="1" x14ac:dyDescent="0.25">
      <c r="A52" s="9">
        <v>43713</v>
      </c>
      <c r="B52" s="287"/>
      <c r="C52" s="299" t="s">
        <v>1106</v>
      </c>
      <c r="D52" s="147">
        <v>500</v>
      </c>
      <c r="E52" s="22">
        <v>4.26</v>
      </c>
      <c r="F52" s="16">
        <f t="shared" si="22"/>
        <v>3300</v>
      </c>
      <c r="G52" s="17">
        <f t="shared" si="23"/>
        <v>4.6342342424242426</v>
      </c>
      <c r="H52" s="15">
        <f t="shared" si="24"/>
        <v>15292.973</v>
      </c>
      <c r="I52" s="22">
        <f t="shared" si="0"/>
        <v>-1234.973</v>
      </c>
      <c r="J52" s="289">
        <f t="shared" si="1"/>
        <v>-8.0754278451940081E-2</v>
      </c>
      <c r="K52" s="22">
        <f t="shared" si="2"/>
        <v>14058</v>
      </c>
      <c r="L52" s="22">
        <f t="shared" si="9"/>
        <v>-397.30000000000109</v>
      </c>
      <c r="M52" s="22">
        <f t="shared" si="21"/>
        <v>5.3</v>
      </c>
      <c r="N52" s="22">
        <f t="shared" si="11"/>
        <v>0</v>
      </c>
      <c r="O52" s="22"/>
      <c r="P52" s="288">
        <f t="shared" si="12"/>
        <v>-0.37423424242424286</v>
      </c>
      <c r="Q52" s="22">
        <f t="shared" si="13"/>
        <v>-2135.2999999999993</v>
      </c>
      <c r="R52" s="290"/>
      <c r="S52" s="290">
        <f t="shared" si="14"/>
        <v>3717.0270000000073</v>
      </c>
      <c r="T52" s="290">
        <f t="shared" si="15"/>
        <v>872.54154929577646</v>
      </c>
      <c r="U52" s="290">
        <f t="shared" si="16"/>
        <v>4172.5415492957763</v>
      </c>
      <c r="V52" s="22">
        <f t="shared" si="17"/>
        <v>19010.000000000007</v>
      </c>
      <c r="W52" s="288">
        <f t="shared" si="18"/>
        <v>4.5559762018926886</v>
      </c>
      <c r="X52" s="288">
        <f t="shared" si="19"/>
        <v>-7.8258040531554052E-2</v>
      </c>
      <c r="Y52" s="288">
        <f t="shared" si="20"/>
        <v>-0.29597620189268881</v>
      </c>
      <c r="Z52" s="291">
        <f t="shared" si="3"/>
        <v>0.79088487460525347</v>
      </c>
      <c r="AA52" s="22">
        <f>SUM(L$2:L76)-SUM(AB$2:AB76)</f>
        <v>-17532.315000000006</v>
      </c>
      <c r="AB52" s="292"/>
      <c r="AC52" s="253">
        <f t="shared" si="4"/>
        <v>-289.75481537558687</v>
      </c>
      <c r="AD52" s="253">
        <f t="shared" si="5"/>
        <v>-3589.754815375587</v>
      </c>
    </row>
    <row r="53" spans="1:30" s="1" customFormat="1" x14ac:dyDescent="0.25">
      <c r="A53" s="9">
        <v>43762</v>
      </c>
      <c r="B53" s="300"/>
      <c r="C53" s="299" t="s">
        <v>1106</v>
      </c>
      <c r="D53" s="147">
        <v>500</v>
      </c>
      <c r="E53" s="22">
        <v>4.0999999999999996</v>
      </c>
      <c r="F53" s="16">
        <f t="shared" si="22"/>
        <v>3800</v>
      </c>
      <c r="G53" s="17">
        <f t="shared" si="23"/>
        <v>4.5653349999999993</v>
      </c>
      <c r="H53" s="15">
        <f t="shared" si="24"/>
        <v>17348.272999999997</v>
      </c>
      <c r="I53" s="22">
        <f t="shared" si="0"/>
        <v>-1768.2729999999992</v>
      </c>
      <c r="J53" s="289">
        <f t="shared" si="1"/>
        <v>-0.1019278979527241</v>
      </c>
      <c r="K53" s="22">
        <f t="shared" si="2"/>
        <v>15579.999999999998</v>
      </c>
      <c r="L53" s="22">
        <f t="shared" si="9"/>
        <v>-533.29999999999927</v>
      </c>
      <c r="M53" s="22">
        <f t="shared" si="21"/>
        <v>5.3</v>
      </c>
      <c r="N53" s="22">
        <f t="shared" si="11"/>
        <v>0</v>
      </c>
      <c r="O53" s="22"/>
      <c r="P53" s="288">
        <f t="shared" si="12"/>
        <v>-0.46533499999999961</v>
      </c>
      <c r="Q53" s="22">
        <f t="shared" si="13"/>
        <v>-2055.2999999999975</v>
      </c>
      <c r="R53" s="290"/>
      <c r="S53" s="290">
        <f t="shared" si="14"/>
        <v>1661.7270000000099</v>
      </c>
      <c r="T53" s="290">
        <f t="shared" si="15"/>
        <v>405.29926829268538</v>
      </c>
      <c r="U53" s="290">
        <f t="shared" si="16"/>
        <v>4205.2992682926852</v>
      </c>
      <c r="V53" s="22">
        <f t="shared" si="17"/>
        <v>19010.000000000007</v>
      </c>
      <c r="W53" s="288">
        <f t="shared" si="18"/>
        <v>4.5204868398623868</v>
      </c>
      <c r="X53" s="288">
        <f t="shared" si="19"/>
        <v>-4.4848160137612503E-2</v>
      </c>
      <c r="Y53" s="288">
        <f t="shared" si="20"/>
        <v>-0.42048683986238711</v>
      </c>
      <c r="Z53" s="291">
        <f t="shared" si="3"/>
        <v>0.90362177756323314</v>
      </c>
      <c r="AA53" s="22">
        <f>SUM(L$2:L53)-SUM(AB$2:AB53)</f>
        <v>-1768.2729999999992</v>
      </c>
      <c r="AB53" s="292"/>
      <c r="AC53" s="40">
        <f t="shared" si="4"/>
        <v>-431.070454512195</v>
      </c>
      <c r="AD53" s="40">
        <f t="shared" si="5"/>
        <v>-4231.0704545121953</v>
      </c>
    </row>
    <row r="54" spans="1:30" s="1" customFormat="1" x14ac:dyDescent="0.25">
      <c r="A54" s="9">
        <v>43810</v>
      </c>
      <c r="B54" s="287"/>
      <c r="C54" s="299" t="s">
        <v>1106</v>
      </c>
      <c r="D54" s="147">
        <v>500</v>
      </c>
      <c r="E54" s="22">
        <v>4.04</v>
      </c>
      <c r="F54" s="16">
        <f t="shared" si="22"/>
        <v>4300</v>
      </c>
      <c r="G54" s="17">
        <f t="shared" si="23"/>
        <v>4.5054820930232546</v>
      </c>
      <c r="H54" s="15">
        <f t="shared" si="24"/>
        <v>19373.572999999997</v>
      </c>
      <c r="I54" s="22">
        <f t="shared" si="0"/>
        <v>-2001.5729999999967</v>
      </c>
      <c r="J54" s="289">
        <f t="shared" si="1"/>
        <v>-0.10331460283552214</v>
      </c>
      <c r="K54" s="22">
        <f t="shared" si="2"/>
        <v>17372</v>
      </c>
      <c r="L54" s="22">
        <f t="shared" si="9"/>
        <v>-233.29999999999745</v>
      </c>
      <c r="M54" s="22">
        <f t="shared" si="21"/>
        <v>5.3</v>
      </c>
      <c r="N54" s="22">
        <f t="shared" si="11"/>
        <v>0</v>
      </c>
      <c r="O54" s="22"/>
      <c r="P54" s="288">
        <f t="shared" si="12"/>
        <v>-0.46548209302325461</v>
      </c>
      <c r="Q54" s="22">
        <f t="shared" si="13"/>
        <v>-2025.2999999999993</v>
      </c>
      <c r="R54" s="290"/>
      <c r="S54" s="290">
        <f t="shared" si="14"/>
        <v>-363.57299999998941</v>
      </c>
      <c r="T54" s="290">
        <f t="shared" si="15"/>
        <v>-89.993316831680545</v>
      </c>
      <c r="U54" s="290">
        <f t="shared" si="16"/>
        <v>4210.0066831683198</v>
      </c>
      <c r="V54" s="22">
        <f t="shared" si="17"/>
        <v>19010.000000000007</v>
      </c>
      <c r="W54" s="288">
        <f t="shared" si="18"/>
        <v>4.5154322619017018</v>
      </c>
      <c r="X54" s="288">
        <f t="shared" si="19"/>
        <v>9.9501688784471298E-3</v>
      </c>
      <c r="Y54" s="288">
        <f t="shared" si="20"/>
        <v>-0.47543226190170174</v>
      </c>
      <c r="Z54" s="291">
        <f t="shared" si="3"/>
        <v>1.0213760508246876</v>
      </c>
      <c r="AA54" s="22">
        <f>SUM(L$2:L54)-SUM(AB$2:AB54)</f>
        <v>-2001.5729999999967</v>
      </c>
      <c r="AB54" s="292"/>
      <c r="AC54" s="40">
        <f t="shared" si="4"/>
        <v>-495.19114195544472</v>
      </c>
      <c r="AD54" s="40">
        <f t="shared" si="5"/>
        <v>-4795.1911419554444</v>
      </c>
    </row>
    <row r="55" spans="1:30" s="1" customFormat="1" x14ac:dyDescent="0.25">
      <c r="A55" s="9">
        <v>43816</v>
      </c>
      <c r="B55" s="300" t="s">
        <v>1103</v>
      </c>
      <c r="C55" s="299" t="s">
        <v>1192</v>
      </c>
      <c r="D55" s="147">
        <v>400</v>
      </c>
      <c r="E55" s="22">
        <v>4.1399999999999997</v>
      </c>
      <c r="F55" s="16">
        <f t="shared" si="22"/>
        <v>3900</v>
      </c>
      <c r="G55" s="17">
        <f t="shared" si="23"/>
        <v>4.5447356410256408</v>
      </c>
      <c r="H55" s="15">
        <f t="shared" si="24"/>
        <v>17724.468999999997</v>
      </c>
      <c r="I55" s="22">
        <f t="shared" si="0"/>
        <v>-1578.4689999999991</v>
      </c>
      <c r="J55" s="289">
        <f t="shared" si="1"/>
        <v>-8.9055926019560888E-2</v>
      </c>
      <c r="K55" s="22">
        <f t="shared" si="2"/>
        <v>16145.999999999998</v>
      </c>
      <c r="L55" s="22">
        <f t="shared" si="9"/>
        <v>423.10399999999754</v>
      </c>
      <c r="M55" s="22">
        <f t="shared" si="21"/>
        <v>5.24</v>
      </c>
      <c r="N55" s="22">
        <f t="shared" si="11"/>
        <v>1.6559999999999997</v>
      </c>
      <c r="O55" s="22"/>
      <c r="P55" s="288">
        <f t="shared" si="12"/>
        <v>-0.40473564102564108</v>
      </c>
      <c r="Q55" s="22">
        <f t="shared" si="13"/>
        <v>1649.1039999999994</v>
      </c>
      <c r="R55" s="290"/>
      <c r="S55" s="290">
        <f t="shared" si="14"/>
        <v>1285.53100000001</v>
      </c>
      <c r="T55" s="290">
        <f t="shared" si="15"/>
        <v>310.51473429951932</v>
      </c>
      <c r="U55" s="290">
        <f t="shared" si="16"/>
        <v>4210.5147342995197</v>
      </c>
      <c r="V55" s="22">
        <f t="shared" si="17"/>
        <v>19010.000000000007</v>
      </c>
      <c r="W55" s="288">
        <f t="shared" si="18"/>
        <v>4.5148874186667811</v>
      </c>
      <c r="X55" s="288">
        <f t="shared" si="19"/>
        <v>-2.9848222358859644E-2</v>
      </c>
      <c r="Y55" s="288">
        <f t="shared" si="20"/>
        <v>-0.37488741866678144</v>
      </c>
      <c r="Z55" s="291">
        <f t="shared" si="3"/>
        <v>0.92625254775383692</v>
      </c>
      <c r="AA55" s="22">
        <f>SUM(L$2:L55)-SUM(AB$2:AB55)</f>
        <v>-1578.4689999999991</v>
      </c>
      <c r="AB55" s="292"/>
      <c r="AC55" s="40">
        <f t="shared" si="4"/>
        <v>-381.08206896135249</v>
      </c>
      <c r="AD55" s="40">
        <f t="shared" si="5"/>
        <v>-4281.0820689613529</v>
      </c>
    </row>
    <row r="56" spans="1:30" s="1" customFormat="1" x14ac:dyDescent="0.25">
      <c r="A56" s="9">
        <v>43864</v>
      </c>
      <c r="B56" s="300"/>
      <c r="C56" s="299" t="s">
        <v>1106</v>
      </c>
      <c r="D56" s="147">
        <v>500</v>
      </c>
      <c r="E56" s="22">
        <v>3.58</v>
      </c>
      <c r="F56" s="16">
        <f t="shared" si="22"/>
        <v>4400</v>
      </c>
      <c r="G56" s="17">
        <f t="shared" si="23"/>
        <v>4.4363111363636358</v>
      </c>
      <c r="H56" s="15">
        <f t="shared" si="24"/>
        <v>19519.768999999997</v>
      </c>
      <c r="I56" s="22">
        <f t="shared" si="0"/>
        <v>-3767.7689999999966</v>
      </c>
      <c r="J56" s="289">
        <f t="shared" si="1"/>
        <v>-0.1930232371090046</v>
      </c>
      <c r="K56" s="22">
        <f t="shared" si="2"/>
        <v>15752</v>
      </c>
      <c r="L56" s="22">
        <f t="shared" si="9"/>
        <v>-2189.2999999999975</v>
      </c>
      <c r="M56" s="22">
        <f t="shared" si="21"/>
        <v>5.3</v>
      </c>
      <c r="N56" s="22">
        <f t="shared" si="11"/>
        <v>0</v>
      </c>
      <c r="O56" s="22"/>
      <c r="P56" s="288">
        <f t="shared" si="12"/>
        <v>-0.85631113636363576</v>
      </c>
      <c r="Q56" s="22">
        <f t="shared" si="13"/>
        <v>-1795.2999999999993</v>
      </c>
      <c r="R56" s="290"/>
      <c r="S56" s="290">
        <f t="shared" si="14"/>
        <v>-509.76899999998932</v>
      </c>
      <c r="T56" s="290">
        <f t="shared" si="15"/>
        <v>-142.39357541899142</v>
      </c>
      <c r="U56" s="290">
        <f t="shared" si="16"/>
        <v>4257.6064245810085</v>
      </c>
      <c r="V56" s="22">
        <f t="shared" si="17"/>
        <v>19010.000000000007</v>
      </c>
      <c r="W56" s="288">
        <f t="shared" si="18"/>
        <v>4.4649500456986893</v>
      </c>
      <c r="X56" s="288">
        <f t="shared" si="19"/>
        <v>2.863890933505342E-2</v>
      </c>
      <c r="Y56" s="288">
        <f t="shared" si="20"/>
        <v>-0.88495004569868918</v>
      </c>
      <c r="Z56" s="291">
        <f t="shared" si="3"/>
        <v>1.033444513470501</v>
      </c>
      <c r="AA56" s="22">
        <f>SUM(L$2:L56)-SUM(AB$2:AB56)</f>
        <v>-3767.7689999999966</v>
      </c>
      <c r="AB56" s="292"/>
      <c r="AC56" s="40">
        <f t="shared" si="4"/>
        <v>-1051.9232166201107</v>
      </c>
      <c r="AD56" s="40">
        <f t="shared" si="5"/>
        <v>-5451.9232166201109</v>
      </c>
    </row>
    <row r="57" spans="1:30" s="1" customFormat="1" x14ac:dyDescent="0.25">
      <c r="A57" s="9">
        <v>43895</v>
      </c>
      <c r="B57" s="300" t="s">
        <v>1194</v>
      </c>
      <c r="C57" s="299" t="s">
        <v>1192</v>
      </c>
      <c r="D57" s="147">
        <v>400</v>
      </c>
      <c r="E57" s="22">
        <v>3.8</v>
      </c>
      <c r="F57" s="16">
        <f t="shared" si="22"/>
        <v>4000</v>
      </c>
      <c r="G57" s="17">
        <f t="shared" si="23"/>
        <v>4.5016322499999992</v>
      </c>
      <c r="H57" s="15">
        <f t="shared" si="24"/>
        <v>18006.528999999999</v>
      </c>
      <c r="I57" s="22">
        <f t="shared" si="0"/>
        <v>-2806.5289999999986</v>
      </c>
      <c r="J57" s="289">
        <f t="shared" si="1"/>
        <v>-0.15586174325990301</v>
      </c>
      <c r="K57" s="22">
        <f t="shared" si="2"/>
        <v>15200</v>
      </c>
      <c r="L57" s="22">
        <f t="shared" si="9"/>
        <v>961.23999999999796</v>
      </c>
      <c r="M57" s="22">
        <f t="shared" si="21"/>
        <v>5.24</v>
      </c>
      <c r="N57" s="22">
        <f t="shared" si="11"/>
        <v>1.52</v>
      </c>
      <c r="O57" s="22"/>
      <c r="P57" s="288">
        <f t="shared" si="12"/>
        <v>-0.7016322499999994</v>
      </c>
      <c r="Q57" s="22">
        <f t="shared" si="13"/>
        <v>1513.239999999998</v>
      </c>
      <c r="R57" s="290"/>
      <c r="S57" s="290">
        <f t="shared" si="14"/>
        <v>1003.4710000000086</v>
      </c>
      <c r="T57" s="290">
        <f t="shared" si="15"/>
        <v>264.07131578947599</v>
      </c>
      <c r="U57" s="290">
        <f t="shared" si="16"/>
        <v>4264.0713157894761</v>
      </c>
      <c r="V57" s="22">
        <f t="shared" si="17"/>
        <v>19010.000000000007</v>
      </c>
      <c r="W57" s="288">
        <f t="shared" si="18"/>
        <v>4.4581805959969927</v>
      </c>
      <c r="X57" s="288">
        <f t="shared" si="19"/>
        <v>-4.3451654003006546E-2</v>
      </c>
      <c r="Y57" s="288">
        <f t="shared" si="20"/>
        <v>-0.65818059599699286</v>
      </c>
      <c r="Z57" s="291">
        <f t="shared" si="3"/>
        <v>0.93807061462324903</v>
      </c>
      <c r="AA57" s="22">
        <f>SUM(L$2:L57)-SUM(AB$2:AB57)</f>
        <v>-2806.5289999999986</v>
      </c>
      <c r="AB57" s="292"/>
      <c r="AC57" s="40">
        <f t="shared" si="4"/>
        <v>-738.19098302631551</v>
      </c>
      <c r="AD57" s="40">
        <f t="shared" si="5"/>
        <v>-4738.1909830263157</v>
      </c>
    </row>
    <row r="58" spans="1:30" s="1" customFormat="1" x14ac:dyDescent="0.25">
      <c r="A58" s="9">
        <v>43914</v>
      </c>
      <c r="B58" s="300"/>
      <c r="C58" s="299" t="s">
        <v>1106</v>
      </c>
      <c r="D58" s="147">
        <v>500</v>
      </c>
      <c r="E58" s="22">
        <v>3.5</v>
      </c>
      <c r="F58" s="16">
        <f t="shared" si="22"/>
        <v>4500</v>
      </c>
      <c r="G58" s="17">
        <f t="shared" si="23"/>
        <v>4.3915175555555548</v>
      </c>
      <c r="H58" s="15">
        <f t="shared" si="24"/>
        <v>19761.828999999998</v>
      </c>
      <c r="I58" s="22">
        <f t="shared" si="0"/>
        <v>-4011.8289999999979</v>
      </c>
      <c r="J58" s="289">
        <f t="shared" si="1"/>
        <v>-0.20300899274049974</v>
      </c>
      <c r="K58" s="22">
        <f t="shared" si="2"/>
        <v>15750</v>
      </c>
      <c r="L58" s="22">
        <f t="shared" si="9"/>
        <v>-1205.2999999999993</v>
      </c>
      <c r="M58" s="22">
        <f t="shared" si="21"/>
        <v>5.3</v>
      </c>
      <c r="N58" s="22">
        <f t="shared" si="11"/>
        <v>0</v>
      </c>
      <c r="O58" s="22"/>
      <c r="P58" s="288">
        <f t="shared" si="12"/>
        <v>-0.89151755555555479</v>
      </c>
      <c r="Q58" s="22">
        <f t="shared" si="13"/>
        <v>-1755.2999999999993</v>
      </c>
      <c r="R58" s="290"/>
      <c r="S58" s="290">
        <f t="shared" si="14"/>
        <v>-751.82899999999063</v>
      </c>
      <c r="T58" s="290">
        <f t="shared" si="15"/>
        <v>-214.80828571428304</v>
      </c>
      <c r="U58" s="290">
        <f t="shared" si="16"/>
        <v>4285.1917142857174</v>
      </c>
      <c r="V58" s="22">
        <f t="shared" si="17"/>
        <v>19010.000000000007</v>
      </c>
      <c r="W58" s="288">
        <f t="shared" si="18"/>
        <v>4.4362075882452583</v>
      </c>
      <c r="X58" s="288">
        <f t="shared" si="19"/>
        <v>4.4690032689703507E-2</v>
      </c>
      <c r="Y58" s="288">
        <f t="shared" si="20"/>
        <v>-0.93620758824525829</v>
      </c>
      <c r="Z58" s="291">
        <f t="shared" si="3"/>
        <v>1.0501280456130277</v>
      </c>
      <c r="AA58" s="22">
        <f>SUM(L$2:L58)-SUM(AB$2:AB58)</f>
        <v>-4011.8289999999979</v>
      </c>
      <c r="AB58" s="292"/>
      <c r="AC58" s="40">
        <f t="shared" si="4"/>
        <v>-1145.663738714285</v>
      </c>
      <c r="AD58" s="40">
        <f t="shared" si="5"/>
        <v>-5645.6637387142855</v>
      </c>
    </row>
    <row r="59" spans="1:30" s="1" customFormat="1" x14ac:dyDescent="0.25">
      <c r="A59" s="9">
        <v>43950</v>
      </c>
      <c r="B59" s="300" t="s">
        <v>1195</v>
      </c>
      <c r="C59" s="299" t="s">
        <v>1192</v>
      </c>
      <c r="D59" s="147">
        <v>400</v>
      </c>
      <c r="E59" s="22">
        <v>3.63</v>
      </c>
      <c r="F59" s="16">
        <f t="shared" si="22"/>
        <v>4100</v>
      </c>
      <c r="G59" s="17">
        <f t="shared" si="23"/>
        <v>4.4674441463414638</v>
      </c>
      <c r="H59" s="15">
        <f t="shared" si="24"/>
        <v>18316.521000000001</v>
      </c>
      <c r="I59" s="22">
        <f t="shared" si="0"/>
        <v>-3433.5210000000006</v>
      </c>
      <c r="J59" s="289">
        <f t="shared" si="1"/>
        <v>-0.18745486656554494</v>
      </c>
      <c r="K59" s="22">
        <f t="shared" si="2"/>
        <v>14883</v>
      </c>
      <c r="L59" s="22">
        <f t="shared" si="9"/>
        <v>578.30799999999726</v>
      </c>
      <c r="M59" s="22">
        <f t="shared" si="21"/>
        <v>5.24</v>
      </c>
      <c r="N59" s="22">
        <f t="shared" si="11"/>
        <v>1.452</v>
      </c>
      <c r="O59" s="22"/>
      <c r="P59" s="288">
        <f t="shared" si="12"/>
        <v>-0.83744414634146391</v>
      </c>
      <c r="Q59" s="22">
        <f t="shared" si="13"/>
        <v>1445.3079999999973</v>
      </c>
      <c r="R59" s="290"/>
      <c r="S59" s="290">
        <f t="shared" si="14"/>
        <v>693.47900000000664</v>
      </c>
      <c r="T59" s="290">
        <f t="shared" si="15"/>
        <v>191.04104683195774</v>
      </c>
      <c r="U59" s="290">
        <f t="shared" si="16"/>
        <v>4291.0410468319578</v>
      </c>
      <c r="V59" s="22">
        <f t="shared" si="17"/>
        <v>19010.000000000007</v>
      </c>
      <c r="W59" s="288">
        <f t="shared" si="18"/>
        <v>4.4301603719300102</v>
      </c>
      <c r="X59" s="288">
        <f t="shared" si="19"/>
        <v>-3.7283774411453585E-2</v>
      </c>
      <c r="Y59" s="288">
        <f t="shared" si="20"/>
        <v>-0.80016037193001033</v>
      </c>
      <c r="Z59" s="291">
        <f t="shared" si="3"/>
        <v>0.95547909126317909</v>
      </c>
      <c r="AA59" s="22">
        <f>SUM(L$2:L59)-SUM(AB$2:AB59)</f>
        <v>-3433.5210000000006</v>
      </c>
      <c r="AB59" s="292"/>
      <c r="AC59" s="40">
        <f t="shared" si="4"/>
        <v>-945.40061694214899</v>
      </c>
      <c r="AD59" s="40">
        <f t="shared" si="5"/>
        <v>-5045.4006169421491</v>
      </c>
    </row>
    <row r="60" spans="1:30" s="1" customFormat="1" x14ac:dyDescent="0.25">
      <c r="A60" s="9">
        <v>43978</v>
      </c>
      <c r="B60" s="300"/>
      <c r="C60" s="299" t="s">
        <v>1106</v>
      </c>
      <c r="D60" s="147">
        <v>500</v>
      </c>
      <c r="E60" s="22">
        <v>3.51</v>
      </c>
      <c r="F60" s="16">
        <f t="shared" si="22"/>
        <v>4600</v>
      </c>
      <c r="G60" s="17">
        <f t="shared" si="23"/>
        <v>4.3645263043478257</v>
      </c>
      <c r="H60" s="15">
        <f t="shared" si="24"/>
        <v>20076.821</v>
      </c>
      <c r="I60" s="22">
        <f t="shared" si="0"/>
        <v>-3930.8210000000017</v>
      </c>
      <c r="J60" s="289">
        <f t="shared" si="1"/>
        <v>-0.19578901460544973</v>
      </c>
      <c r="K60" s="22">
        <f t="shared" si="2"/>
        <v>16145.999999999998</v>
      </c>
      <c r="L60" s="22">
        <f t="shared" si="9"/>
        <v>-497.30000000000109</v>
      </c>
      <c r="M60" s="22">
        <f t="shared" si="21"/>
        <v>5.3</v>
      </c>
      <c r="N60" s="22">
        <f t="shared" si="11"/>
        <v>0</v>
      </c>
      <c r="O60" s="22"/>
      <c r="P60" s="288">
        <f t="shared" si="12"/>
        <v>-0.85452630434782595</v>
      </c>
      <c r="Q60" s="22">
        <f t="shared" si="13"/>
        <v>-1760.2999999999993</v>
      </c>
      <c r="R60" s="290"/>
      <c r="S60" s="290">
        <f t="shared" si="14"/>
        <v>-1066.8209999999926</v>
      </c>
      <c r="T60" s="290">
        <f t="shared" si="15"/>
        <v>-303.93760683760473</v>
      </c>
      <c r="U60" s="290">
        <f t="shared" si="16"/>
        <v>4296.062393162395</v>
      </c>
      <c r="V60" s="22">
        <f t="shared" si="17"/>
        <v>19010.000000000007</v>
      </c>
      <c r="W60" s="288">
        <f t="shared" si="18"/>
        <v>4.4249822884919663</v>
      </c>
      <c r="X60" s="288">
        <f t="shared" si="19"/>
        <v>6.0455984144140551E-2</v>
      </c>
      <c r="Y60" s="288">
        <f t="shared" si="20"/>
        <v>-0.9149822884919665</v>
      </c>
      <c r="Z60" s="291">
        <f t="shared" si="3"/>
        <v>1.0707479498718062</v>
      </c>
      <c r="AA60" s="22">
        <f>SUM(L$2:L60)-SUM(AB$2:AB60)</f>
        <v>-3930.8210000000017</v>
      </c>
      <c r="AB60" s="292"/>
      <c r="AC60" s="40">
        <f t="shared" si="4"/>
        <v>-1119.3320767806274</v>
      </c>
      <c r="AD60" s="40">
        <f t="shared" si="5"/>
        <v>-5719.3320767806272</v>
      </c>
    </row>
    <row r="61" spans="1:30" s="1" customFormat="1" x14ac:dyDescent="0.25">
      <c r="A61" s="9">
        <v>43998</v>
      </c>
      <c r="B61" s="300"/>
      <c r="C61" s="299" t="s">
        <v>1106</v>
      </c>
      <c r="D61" s="147">
        <v>500</v>
      </c>
      <c r="E61" s="22">
        <v>3.5</v>
      </c>
      <c r="F61" s="16">
        <f t="shared" si="22"/>
        <v>5100</v>
      </c>
      <c r="G61" s="17">
        <f t="shared" si="23"/>
        <v>4.2808080392156862</v>
      </c>
      <c r="H61" s="15">
        <f t="shared" si="24"/>
        <v>21832.120999999999</v>
      </c>
      <c r="I61" s="22">
        <f t="shared" si="0"/>
        <v>-3982.1209999999992</v>
      </c>
      <c r="J61" s="289">
        <f t="shared" si="1"/>
        <v>-0.18239734930014356</v>
      </c>
      <c r="K61" s="22">
        <f t="shared" si="2"/>
        <v>17850</v>
      </c>
      <c r="L61" s="22">
        <f t="shared" si="9"/>
        <v>-51.299999999997453</v>
      </c>
      <c r="M61" s="22">
        <f t="shared" si="21"/>
        <v>5.3</v>
      </c>
      <c r="N61" s="22">
        <f t="shared" si="11"/>
        <v>0</v>
      </c>
      <c r="O61" s="22"/>
      <c r="P61" s="288">
        <f t="shared" si="12"/>
        <v>-0.7808080392156862</v>
      </c>
      <c r="Q61" s="22">
        <f t="shared" si="13"/>
        <v>-1755.2999999999993</v>
      </c>
      <c r="R61" s="290"/>
      <c r="S61" s="290">
        <f t="shared" si="14"/>
        <v>-2822.1209999999919</v>
      </c>
      <c r="T61" s="290">
        <f t="shared" si="15"/>
        <v>-806.32028571428339</v>
      </c>
      <c r="U61" s="290">
        <f t="shared" si="16"/>
        <v>4293.6797142857167</v>
      </c>
      <c r="V61" s="22">
        <f t="shared" si="17"/>
        <v>19010.000000000007</v>
      </c>
      <c r="W61" s="288">
        <f t="shared" si="18"/>
        <v>4.4274378307145001</v>
      </c>
      <c r="X61" s="288">
        <f t="shared" si="19"/>
        <v>0.14662979149881394</v>
      </c>
      <c r="Y61" s="288">
        <f t="shared" si="20"/>
        <v>-0.92743783071450014</v>
      </c>
      <c r="Z61" s="291">
        <f t="shared" si="3"/>
        <v>1.187792369102785</v>
      </c>
      <c r="AA61" s="22">
        <f>SUM(L$2:L61)-SUM(AB$2:AB61)</f>
        <v>-3982.1209999999992</v>
      </c>
      <c r="AB61" s="292"/>
      <c r="AC61" s="40">
        <f t="shared" si="4"/>
        <v>-1137.1799827142854</v>
      </c>
      <c r="AD61" s="40">
        <f t="shared" si="5"/>
        <v>-6237.1799827142859</v>
      </c>
    </row>
    <row r="62" spans="1:30" s="1" customFormat="1" x14ac:dyDescent="0.25">
      <c r="A62" s="9">
        <v>44005</v>
      </c>
      <c r="B62" s="300"/>
      <c r="C62" s="299" t="s">
        <v>1106</v>
      </c>
      <c r="D62" s="147">
        <v>500</v>
      </c>
      <c r="E62" s="22">
        <v>3.5</v>
      </c>
      <c r="F62" s="16">
        <f t="shared" si="22"/>
        <v>5600</v>
      </c>
      <c r="G62" s="17">
        <f t="shared" si="23"/>
        <v>4.2120394642857137</v>
      </c>
      <c r="H62" s="15">
        <f t="shared" si="24"/>
        <v>23587.420999999998</v>
      </c>
      <c r="I62" s="22">
        <f t="shared" si="0"/>
        <v>-3987.4209999999985</v>
      </c>
      <c r="J62" s="289">
        <f t="shared" si="1"/>
        <v>-0.16904862129691914</v>
      </c>
      <c r="K62" s="22">
        <f t="shared" si="2"/>
        <v>19600</v>
      </c>
      <c r="L62" s="22">
        <f t="shared" si="9"/>
        <v>-5.2999999999992724</v>
      </c>
      <c r="M62" s="22">
        <f t="shared" si="21"/>
        <v>5.3</v>
      </c>
      <c r="N62" s="22">
        <f t="shared" si="11"/>
        <v>0</v>
      </c>
      <c r="O62" s="22"/>
      <c r="P62" s="288">
        <f t="shared" si="12"/>
        <v>-0.71203946428571374</v>
      </c>
      <c r="Q62" s="22">
        <f t="shared" si="13"/>
        <v>-1755.2999999999993</v>
      </c>
      <c r="R62" s="290"/>
      <c r="S62" s="290">
        <f t="shared" si="14"/>
        <v>-4577.4209999999912</v>
      </c>
      <c r="T62" s="290">
        <f t="shared" si="15"/>
        <v>-1307.834571428569</v>
      </c>
      <c r="U62" s="290">
        <f t="shared" si="16"/>
        <v>4292.1654285714312</v>
      </c>
      <c r="V62" s="22">
        <f t="shared" si="17"/>
        <v>19010.000000000007</v>
      </c>
      <c r="W62" s="288">
        <f t="shared" si="18"/>
        <v>4.4289998408395777</v>
      </c>
      <c r="X62" s="288">
        <f t="shared" si="19"/>
        <v>0.21696037655386391</v>
      </c>
      <c r="Y62" s="288">
        <f t="shared" si="20"/>
        <v>-0.92899984083957765</v>
      </c>
      <c r="Z62" s="291">
        <f t="shared" si="3"/>
        <v>1.3047027411205485</v>
      </c>
      <c r="AA62" s="22">
        <f>SUM(L$2:L62)-SUM(AB$2:AB62)</f>
        <v>-3987.4209999999985</v>
      </c>
      <c r="AB62" s="292"/>
      <c r="AC62" s="40">
        <f t="shared" si="4"/>
        <v>-1138.6935112857138</v>
      </c>
      <c r="AD62" s="40">
        <f t="shared" si="5"/>
        <v>-6738.6935112857136</v>
      </c>
    </row>
    <row r="63" spans="1:30" s="1" customFormat="1" x14ac:dyDescent="0.25">
      <c r="A63" s="9">
        <v>44015</v>
      </c>
      <c r="B63" s="360" t="s">
        <v>1196</v>
      </c>
      <c r="C63" s="299" t="s">
        <v>1192</v>
      </c>
      <c r="D63" s="147">
        <v>400</v>
      </c>
      <c r="E63" s="22">
        <v>3.6</v>
      </c>
      <c r="F63" s="16">
        <f t="shared" si="22"/>
        <v>5200</v>
      </c>
      <c r="G63" s="17">
        <f t="shared" si="23"/>
        <v>4.2604040384615383</v>
      </c>
      <c r="H63" s="15">
        <f t="shared" si="24"/>
        <v>22154.100999999999</v>
      </c>
      <c r="I63" s="15">
        <f t="shared" si="0"/>
        <v>-3434.1009999999987</v>
      </c>
      <c r="J63" s="337">
        <f t="shared" si="1"/>
        <v>-0.15500972032221025</v>
      </c>
      <c r="K63" s="15">
        <f t="shared" si="2"/>
        <v>18720</v>
      </c>
      <c r="L63" s="15">
        <f t="shared" si="9"/>
        <v>553.31999999999971</v>
      </c>
      <c r="M63" s="15">
        <f t="shared" si="21"/>
        <v>5.24</v>
      </c>
      <c r="N63" s="15">
        <f t="shared" si="11"/>
        <v>1.44</v>
      </c>
      <c r="O63" s="15"/>
      <c r="P63" s="17">
        <f t="shared" si="12"/>
        <v>-0.66040403846153817</v>
      </c>
      <c r="Q63" s="15">
        <f t="shared" si="13"/>
        <v>1433.3199999999997</v>
      </c>
      <c r="R63" s="338"/>
      <c r="S63" s="338">
        <f t="shared" si="14"/>
        <v>-3144.1009999999915</v>
      </c>
      <c r="T63" s="338">
        <f t="shared" si="15"/>
        <v>-873.36138888888649</v>
      </c>
      <c r="U63" s="338">
        <f t="shared" si="16"/>
        <v>4326.6386111111133</v>
      </c>
      <c r="V63" s="15">
        <f t="shared" si="17"/>
        <v>19010.000000000007</v>
      </c>
      <c r="W63" s="17">
        <f t="shared" si="18"/>
        <v>4.3937110788918181</v>
      </c>
      <c r="X63" s="17">
        <f t="shared" si="19"/>
        <v>0.13330704043027986</v>
      </c>
      <c r="Y63" s="17">
        <f t="shared" si="20"/>
        <v>-0.79371107889181802</v>
      </c>
      <c r="Z63" s="339">
        <f t="shared" si="3"/>
        <v>1.2018567917010756</v>
      </c>
      <c r="AA63" s="15">
        <f>SUM(L$2:L76)-SUM(AB$2:AB76)</f>
        <v>-17532.315000000006</v>
      </c>
      <c r="AB63" s="340"/>
      <c r="AC63" s="40">
        <f t="shared" si="4"/>
        <v>-953.43998597222196</v>
      </c>
      <c r="AD63" s="40">
        <f t="shared" si="5"/>
        <v>-6153.4399859722216</v>
      </c>
    </row>
    <row r="64" spans="1:30" s="1" customFormat="1" x14ac:dyDescent="0.25">
      <c r="A64" s="9">
        <v>44018</v>
      </c>
      <c r="B64" s="300" t="s">
        <v>1197</v>
      </c>
      <c r="C64" s="299" t="s">
        <v>928</v>
      </c>
      <c r="D64" s="147">
        <v>400</v>
      </c>
      <c r="E64" s="22">
        <v>3.76</v>
      </c>
      <c r="F64" s="16">
        <f>IF(C64="买",F63+D64,F63-D64)</f>
        <v>4800</v>
      </c>
      <c r="G64" s="17">
        <f>H64/F64</f>
        <v>4.303509375</v>
      </c>
      <c r="H64" s="15">
        <f>IF(C64="买",H63+D64*E64+M64+N64,H63+-1*D64*E64+M64+N64)+O63</f>
        <v>20656.845000000001</v>
      </c>
      <c r="I64" s="15">
        <f t="shared" si="0"/>
        <v>-2608.8450000000012</v>
      </c>
      <c r="J64" s="337">
        <f t="shared" si="1"/>
        <v>-0.12629445590553645</v>
      </c>
      <c r="K64" s="15">
        <f t="shared" si="2"/>
        <v>18048</v>
      </c>
      <c r="L64" s="22">
        <f>I64-I63</f>
        <v>825.25599999999758</v>
      </c>
      <c r="M64" s="22">
        <f>IF(D64*E64*2.5/10000&gt;5,D64*E64*2.5/10000,5)+(D64/1000)*0.6</f>
        <v>5.24</v>
      </c>
      <c r="N64" s="22">
        <f>IF(C64="卖",D64*E64/1000,0)</f>
        <v>1.504</v>
      </c>
      <c r="O64" s="22"/>
      <c r="P64" s="288">
        <f>E64-G64</f>
        <v>-0.54350937500000018</v>
      </c>
      <c r="Q64" s="22">
        <f>(H64-H63)*-1</f>
        <v>1497.2559999999976</v>
      </c>
      <c r="R64" s="290"/>
      <c r="S64" s="290">
        <f>S63+Q64+O64+R64</f>
        <v>-1646.8449999999939</v>
      </c>
      <c r="T64" s="290">
        <f>S64/E64</f>
        <v>-437.99069148936007</v>
      </c>
      <c r="U64" s="290">
        <f>F64+T64</f>
        <v>4362.00930851064</v>
      </c>
      <c r="V64" s="22">
        <f>H64+S64</f>
        <v>19010.000000000007</v>
      </c>
      <c r="W64" s="288">
        <f>V64/U64</f>
        <v>4.358083317912671</v>
      </c>
      <c r="X64" s="288">
        <f>W64-G64</f>
        <v>5.4573942912671036E-2</v>
      </c>
      <c r="Y64" s="288">
        <f>(X64-P64)*-1</f>
        <v>-0.59808331791267122</v>
      </c>
      <c r="Z64" s="291">
        <f t="shared" si="3"/>
        <v>1.1004103064692696</v>
      </c>
      <c r="AA64" s="22">
        <f>SUM(L$2:L64)-SUM(AB$2:AB64)</f>
        <v>-2608.8450000000012</v>
      </c>
      <c r="AB64" s="292"/>
      <c r="AC64" s="40">
        <f t="shared" si="4"/>
        <v>-693.49483444148973</v>
      </c>
      <c r="AD64" s="40">
        <f t="shared" si="5"/>
        <v>-5493.4948344414897</v>
      </c>
    </row>
    <row r="65" spans="1:30" s="1" customFormat="1" x14ac:dyDescent="0.25">
      <c r="A65" s="9">
        <v>44021</v>
      </c>
      <c r="B65" s="300" t="s">
        <v>1198</v>
      </c>
      <c r="C65" s="299" t="s">
        <v>1192</v>
      </c>
      <c r="D65" s="147">
        <v>400</v>
      </c>
      <c r="E65" s="22">
        <v>3.86</v>
      </c>
      <c r="F65" s="16">
        <f>IF(C65="买",F64+D65,F64-D65)</f>
        <v>4400</v>
      </c>
      <c r="G65" s="17">
        <f>H65/F65</f>
        <v>4.3453702272727286</v>
      </c>
      <c r="H65" s="15">
        <f>IF(C65="买",H64+D65*E65+M65+N65,H64+-1*D65*E65+M65+N65)+O64</f>
        <v>19119.629000000004</v>
      </c>
      <c r="I65" s="15">
        <f t="shared" si="0"/>
        <v>-2135.6290000000045</v>
      </c>
      <c r="J65" s="337">
        <f t="shared" si="1"/>
        <v>-0.11169824477242762</v>
      </c>
      <c r="K65" s="15">
        <f t="shared" si="2"/>
        <v>16984</v>
      </c>
      <c r="L65" s="22">
        <f>I65-I64</f>
        <v>473.21599999999671</v>
      </c>
      <c r="M65" s="22">
        <f>IF(D65*E65*2.5/10000&gt;5,D65*E65*2.5/10000,5)+(D65/1000)*0.6</f>
        <v>5.24</v>
      </c>
      <c r="N65" s="22">
        <f>IF(C65="卖",D65*E65/1000,0)</f>
        <v>1.544</v>
      </c>
      <c r="O65" s="22">
        <v>-460</v>
      </c>
      <c r="P65" s="288">
        <f>E65-G65</f>
        <v>-0.48537022727272872</v>
      </c>
      <c r="Q65" s="22">
        <f>(H65-H64)*-1</f>
        <v>1537.2159999999967</v>
      </c>
      <c r="R65" s="290"/>
      <c r="S65" s="290">
        <f>S64+Q65+O65+R65</f>
        <v>-569.62899999999718</v>
      </c>
      <c r="T65" s="290">
        <f>S65/E65</f>
        <v>-147.57227979274538</v>
      </c>
      <c r="U65" s="290">
        <f>F65+T65</f>
        <v>4252.4277202072544</v>
      </c>
      <c r="V65" s="22">
        <f>H65+S65</f>
        <v>18550.000000000007</v>
      </c>
      <c r="W65" s="288">
        <f>V65/U65</f>
        <v>4.3622140622994339</v>
      </c>
      <c r="X65" s="288">
        <f>W65-G65</f>
        <v>1.6843835026705278E-2</v>
      </c>
      <c r="Y65" s="288">
        <f>(X65-P65)*-1</f>
        <v>-0.50221406229943399</v>
      </c>
      <c r="Z65" s="291">
        <f t="shared" si="3"/>
        <v>1.0347030659901617</v>
      </c>
      <c r="AA65" s="22">
        <f>SUM(L$2:L65)-SUM(AB$2:AB65)</f>
        <v>-2135.6290000000045</v>
      </c>
      <c r="AB65" s="292"/>
      <c r="AC65" s="40">
        <f t="shared" si="4"/>
        <v>-552.99512577720327</v>
      </c>
      <c r="AD65" s="40">
        <f t="shared" si="5"/>
        <v>-4952.9951257772036</v>
      </c>
    </row>
    <row r="66" spans="1:30" s="1" customFormat="1" x14ac:dyDescent="0.25">
      <c r="A66" s="9">
        <v>44024</v>
      </c>
      <c r="B66" s="300" t="s">
        <v>1199</v>
      </c>
      <c r="C66" s="299" t="s">
        <v>929</v>
      </c>
      <c r="D66" s="147">
        <v>1400</v>
      </c>
      <c r="E66" s="22">
        <v>3.85</v>
      </c>
      <c r="F66" s="16">
        <f>IF(C66="买",F65+D66,F65-D66)</f>
        <v>3000</v>
      </c>
      <c r="G66" s="17">
        <f>H66/F66</f>
        <v>4.426953000000001</v>
      </c>
      <c r="H66" s="15">
        <f>IF(C66="买",H65+D66*E66+M66+N66,H65+-1*D66*E66+M66+N66)+O65</f>
        <v>13280.859000000004</v>
      </c>
      <c r="I66" s="15">
        <f t="shared" ref="I66:I72" si="25">-H66+K66</f>
        <v>-1730.859000000004</v>
      </c>
      <c r="J66" s="337">
        <f t="shared" ref="J66:J72" si="26">(E66-G66)/G66</f>
        <v>-0.13032733801330187</v>
      </c>
      <c r="K66" s="15">
        <f t="shared" ref="K66:K72" si="27">F66*E66</f>
        <v>11550</v>
      </c>
      <c r="L66" s="22">
        <f>I66-I65</f>
        <v>404.77000000000044</v>
      </c>
      <c r="M66" s="22">
        <f>IF(D66*E66*2.5/10000&gt;5,D66*E66*2.5/10000,5)+(D66/1000)*0.6</f>
        <v>5.84</v>
      </c>
      <c r="N66" s="22">
        <f>IF(C66="卖",D66*E66/1000,0)</f>
        <v>5.39</v>
      </c>
      <c r="O66" s="22"/>
      <c r="P66" s="288">
        <f>E66-G66</f>
        <v>-0.57695300000000094</v>
      </c>
      <c r="Q66" s="22">
        <f>(H66-H65)*-1</f>
        <v>5838.77</v>
      </c>
      <c r="R66" s="290"/>
      <c r="S66" s="290">
        <f>S65+Q66+O66+R66</f>
        <v>5269.1410000000033</v>
      </c>
      <c r="T66" s="290">
        <f>S66/E66</f>
        <v>1368.6080519480527</v>
      </c>
      <c r="U66" s="290">
        <f>F66+T66</f>
        <v>4368.6080519480529</v>
      </c>
      <c r="V66" s="22">
        <f>H66+S66</f>
        <v>18550.000000000007</v>
      </c>
      <c r="W66" s="288">
        <f>V66/U66</f>
        <v>4.2462037746160766</v>
      </c>
      <c r="X66" s="288">
        <f>W66-G66</f>
        <v>-0.18074922538392446</v>
      </c>
      <c r="Y66" s="288">
        <f>(X66-P66)*-1</f>
        <v>-0.39620377461607648</v>
      </c>
      <c r="Z66" s="291">
        <f t="shared" ref="Z66:Z72" si="28">F66/U66</f>
        <v>0.68671759158211454</v>
      </c>
      <c r="AA66" s="22">
        <f>SUM(L$2:L66)-SUM(AB$2:AB66)</f>
        <v>-1730.859000000004</v>
      </c>
      <c r="AB66" s="292"/>
      <c r="AC66" s="40">
        <f t="shared" ref="AC66:AC72" si="29">I66/E66*(1-0.0005)</f>
        <v>-449.34897935065044</v>
      </c>
      <c r="AD66" s="40">
        <f t="shared" ref="AD66:AD72" si="30">AC66-F66</f>
        <v>-3449.3489793506506</v>
      </c>
    </row>
    <row r="67" spans="1:30" s="1" customFormat="1" x14ac:dyDescent="0.25">
      <c r="A67" s="9">
        <v>44029</v>
      </c>
      <c r="B67" s="300"/>
      <c r="C67" s="299" t="s">
        <v>943</v>
      </c>
      <c r="D67" s="147">
        <v>500</v>
      </c>
      <c r="E67" s="22">
        <v>3.58</v>
      </c>
      <c r="F67" s="16">
        <f t="shared" ref="F67:F72" si="31">IF(C67="买",F66+D67,F66-D67)</f>
        <v>3500</v>
      </c>
      <c r="G67" s="17">
        <f t="shared" ref="G67:G72" si="32">H67/F67</f>
        <v>4.3074740000000009</v>
      </c>
      <c r="H67" s="15">
        <f t="shared" ref="H67:H72" si="33">IF(C67="买",H66+D67*E67+M67+N67,H66+-1*D67*E67+M67+N67)+O66</f>
        <v>15076.159000000003</v>
      </c>
      <c r="I67" s="15">
        <f t="shared" si="25"/>
        <v>-2546.1590000000033</v>
      </c>
      <c r="J67" s="337">
        <f t="shared" si="26"/>
        <v>-0.16888645178125294</v>
      </c>
      <c r="K67" s="15">
        <f t="shared" si="27"/>
        <v>12530</v>
      </c>
      <c r="L67" s="22">
        <f t="shared" ref="L67:L72" si="34">I67-I66</f>
        <v>-815.29999999999927</v>
      </c>
      <c r="M67" s="22">
        <f t="shared" ref="M67:M72" si="35">IF(D67*E67*2.5/10000&gt;5,D67*E67*2.5/10000,5)+(D67/1000)*0.6</f>
        <v>5.3</v>
      </c>
      <c r="N67" s="22">
        <f t="shared" ref="N67:N72" si="36">IF(C67="卖",D67*E67/1000,0)</f>
        <v>0</v>
      </c>
      <c r="O67" s="22"/>
      <c r="P67" s="288">
        <f t="shared" ref="P67:P72" si="37">E67-G67</f>
        <v>-0.72747400000000084</v>
      </c>
      <c r="Q67" s="22">
        <f t="shared" ref="Q67:Q72" si="38">(H67-H66)*-1</f>
        <v>-1795.2999999999993</v>
      </c>
      <c r="R67" s="290"/>
      <c r="S67" s="290">
        <f t="shared" ref="S67:S72" si="39">S66+Q67+O67+R67</f>
        <v>3473.841000000004</v>
      </c>
      <c r="T67" s="290">
        <f t="shared" ref="T67:T72" si="40">S67/E67</f>
        <v>970.34664804469378</v>
      </c>
      <c r="U67" s="290">
        <f t="shared" ref="U67:U72" si="41">F67+T67</f>
        <v>4470.3466480446941</v>
      </c>
      <c r="V67" s="22">
        <f t="shared" ref="V67:V72" si="42">H67+S67</f>
        <v>18550.000000000007</v>
      </c>
      <c r="W67" s="288">
        <f t="shared" ref="W67:W72" si="43">V67/U67</f>
        <v>4.1495663447293687</v>
      </c>
      <c r="X67" s="288">
        <f t="shared" ref="X67:X72" si="44">W67-G67</f>
        <v>-0.15790765527063222</v>
      </c>
      <c r="Y67" s="288">
        <f t="shared" ref="Y67:Y72" si="45">(X67-P67)*-1</f>
        <v>-0.56956634472936862</v>
      </c>
      <c r="Z67" s="291">
        <f t="shared" si="28"/>
        <v>0.78293704617535231</v>
      </c>
      <c r="AA67" s="22">
        <f>SUM(L$2:L67)-SUM(AB$2:AB67)</f>
        <v>-2546.1590000000033</v>
      </c>
      <c r="AB67" s="292"/>
      <c r="AC67" s="40">
        <f t="shared" si="29"/>
        <v>-710.86198896648148</v>
      </c>
      <c r="AD67" s="40">
        <f t="shared" si="30"/>
        <v>-4210.8619889664815</v>
      </c>
    </row>
    <row r="68" spans="1:30" s="1" customFormat="1" x14ac:dyDescent="0.25">
      <c r="A68" s="9">
        <v>44050</v>
      </c>
      <c r="B68" s="360"/>
      <c r="C68" s="299" t="s">
        <v>943</v>
      </c>
      <c r="D68" s="147">
        <v>500</v>
      </c>
      <c r="E68" s="22">
        <v>3.56</v>
      </c>
      <c r="F68" s="16">
        <f t="shared" si="31"/>
        <v>4000</v>
      </c>
      <c r="G68" s="17">
        <f t="shared" si="32"/>
        <v>4.2153647500000009</v>
      </c>
      <c r="H68" s="15">
        <f t="shared" si="33"/>
        <v>16861.459000000003</v>
      </c>
      <c r="I68" s="15">
        <f t="shared" si="25"/>
        <v>-2621.4590000000026</v>
      </c>
      <c r="J68" s="337">
        <f t="shared" si="26"/>
        <v>-0.15547047263229136</v>
      </c>
      <c r="K68" s="15">
        <f t="shared" si="27"/>
        <v>14240</v>
      </c>
      <c r="L68" s="22">
        <f t="shared" si="34"/>
        <v>-75.299999999999272</v>
      </c>
      <c r="M68" s="22">
        <f t="shared" si="35"/>
        <v>5.3</v>
      </c>
      <c r="N68" s="22">
        <f t="shared" si="36"/>
        <v>0</v>
      </c>
      <c r="O68" s="22"/>
      <c r="P68" s="288">
        <f t="shared" si="37"/>
        <v>-0.65536475000000083</v>
      </c>
      <c r="Q68" s="22">
        <f t="shared" si="38"/>
        <v>-1785.2999999999993</v>
      </c>
      <c r="R68" s="290"/>
      <c r="S68" s="290">
        <f t="shared" si="39"/>
        <v>1688.5410000000047</v>
      </c>
      <c r="T68" s="290">
        <f t="shared" si="40"/>
        <v>474.30926966292265</v>
      </c>
      <c r="U68" s="290">
        <f t="shared" si="41"/>
        <v>4474.3092696629228</v>
      </c>
      <c r="V68" s="22">
        <f t="shared" si="42"/>
        <v>18550.000000000007</v>
      </c>
      <c r="W68" s="288">
        <f t="shared" si="43"/>
        <v>4.1458913280255869</v>
      </c>
      <c r="X68" s="288">
        <f t="shared" si="44"/>
        <v>-6.9473421974413974E-2</v>
      </c>
      <c r="Y68" s="288">
        <f t="shared" si="45"/>
        <v>-0.58589132802558685</v>
      </c>
      <c r="Z68" s="291">
        <f t="shared" si="28"/>
        <v>0.89399273919689159</v>
      </c>
      <c r="AA68" s="22">
        <f>SUM(L$2:L68)-SUM(AB$2:AB68)</f>
        <v>-2621.4590000000026</v>
      </c>
      <c r="AB68" s="292"/>
      <c r="AC68" s="40">
        <f t="shared" si="29"/>
        <v>-735.99670519662993</v>
      </c>
      <c r="AD68" s="40">
        <f t="shared" si="30"/>
        <v>-4735.9967051966296</v>
      </c>
    </row>
    <row r="69" spans="1:30" s="1" customFormat="1" x14ac:dyDescent="0.25">
      <c r="A69" s="9">
        <v>44055</v>
      </c>
      <c r="B69" s="360"/>
      <c r="C69" s="299" t="s">
        <v>931</v>
      </c>
      <c r="D69" s="147">
        <v>400</v>
      </c>
      <c r="E69" s="22">
        <v>3.54</v>
      </c>
      <c r="F69" s="16">
        <f t="shared" si="31"/>
        <v>4400</v>
      </c>
      <c r="G69" s="17">
        <f t="shared" si="32"/>
        <v>4.1551588636363643</v>
      </c>
      <c r="H69" s="15">
        <f t="shared" si="33"/>
        <v>18282.699000000004</v>
      </c>
      <c r="I69" s="15">
        <f t="shared" si="25"/>
        <v>-2706.6990000000042</v>
      </c>
      <c r="J69" s="337">
        <f t="shared" si="26"/>
        <v>-0.14804701428383207</v>
      </c>
      <c r="K69" s="15">
        <f t="shared" si="27"/>
        <v>15576</v>
      </c>
      <c r="L69" s="22">
        <f t="shared" si="34"/>
        <v>-85.240000000001601</v>
      </c>
      <c r="M69" s="22">
        <f t="shared" si="35"/>
        <v>5.24</v>
      </c>
      <c r="N69" s="22">
        <f t="shared" si="36"/>
        <v>0</v>
      </c>
      <c r="O69" s="22"/>
      <c r="P69" s="288">
        <f t="shared" si="37"/>
        <v>-0.61515886363636429</v>
      </c>
      <c r="Q69" s="22">
        <f t="shared" si="38"/>
        <v>-1421.2400000000016</v>
      </c>
      <c r="R69" s="290"/>
      <c r="S69" s="290">
        <f t="shared" si="39"/>
        <v>267.30100000000311</v>
      </c>
      <c r="T69" s="290">
        <f t="shared" si="40"/>
        <v>75.508757062147765</v>
      </c>
      <c r="U69" s="290">
        <f t="shared" si="41"/>
        <v>4475.5087570621481</v>
      </c>
      <c r="V69" s="22">
        <f t="shared" si="42"/>
        <v>18550.000000000007</v>
      </c>
      <c r="W69" s="288">
        <f t="shared" si="43"/>
        <v>4.1447801818573042</v>
      </c>
      <c r="X69" s="288">
        <f t="shared" si="44"/>
        <v>-1.0378681779060095E-2</v>
      </c>
      <c r="Y69" s="288">
        <f t="shared" si="45"/>
        <v>-0.6047801818573042</v>
      </c>
      <c r="Z69" s="291">
        <f t="shared" si="28"/>
        <v>0.98312845283946793</v>
      </c>
      <c r="AA69" s="22">
        <f>SUM(L$2:L69)-SUM(AB$2:AB69)</f>
        <v>-2706.6990000000042</v>
      </c>
      <c r="AB69" s="292"/>
      <c r="AC69" s="40">
        <f t="shared" si="29"/>
        <v>-764.22193516949278</v>
      </c>
      <c r="AD69" s="40">
        <f t="shared" si="30"/>
        <v>-5164.221935169493</v>
      </c>
    </row>
    <row r="70" spans="1:30" s="1" customFormat="1" x14ac:dyDescent="0.25">
      <c r="A70" s="9">
        <v>44060</v>
      </c>
      <c r="B70" s="300"/>
      <c r="C70" s="299" t="s">
        <v>929</v>
      </c>
      <c r="D70" s="147">
        <v>400</v>
      </c>
      <c r="E70" s="22">
        <v>3.64</v>
      </c>
      <c r="F70" s="16">
        <f t="shared" si="31"/>
        <v>4000</v>
      </c>
      <c r="G70" s="17">
        <f t="shared" si="32"/>
        <v>4.2083487500000007</v>
      </c>
      <c r="H70" s="15">
        <f t="shared" si="33"/>
        <v>16833.395000000004</v>
      </c>
      <c r="I70" s="15">
        <f t="shared" si="25"/>
        <v>-2273.3950000000041</v>
      </c>
      <c r="J70" s="337">
        <f t="shared" si="26"/>
        <v>-0.13505267356941378</v>
      </c>
      <c r="K70" s="15">
        <f t="shared" si="27"/>
        <v>14560</v>
      </c>
      <c r="L70" s="22">
        <f t="shared" si="34"/>
        <v>433.30400000000009</v>
      </c>
      <c r="M70" s="22">
        <f t="shared" si="35"/>
        <v>5.24</v>
      </c>
      <c r="N70" s="22">
        <f t="shared" si="36"/>
        <v>1.456</v>
      </c>
      <c r="O70" s="22"/>
      <c r="P70" s="288">
        <f t="shared" si="37"/>
        <v>-0.56834875000000062</v>
      </c>
      <c r="Q70" s="22">
        <f t="shared" si="38"/>
        <v>1449.3040000000001</v>
      </c>
      <c r="R70" s="290"/>
      <c r="S70" s="290">
        <f t="shared" si="39"/>
        <v>1716.6050000000032</v>
      </c>
      <c r="T70" s="290">
        <f t="shared" si="40"/>
        <v>471.59478021978106</v>
      </c>
      <c r="U70" s="290">
        <f t="shared" si="41"/>
        <v>4471.5947802197807</v>
      </c>
      <c r="V70" s="22">
        <f t="shared" si="42"/>
        <v>18550.000000000007</v>
      </c>
      <c r="W70" s="288">
        <f t="shared" si="43"/>
        <v>4.1484080986176179</v>
      </c>
      <c r="X70" s="288">
        <f t="shared" si="44"/>
        <v>-5.9940651382382804E-2</v>
      </c>
      <c r="Y70" s="288">
        <f t="shared" si="45"/>
        <v>-0.50840809861761782</v>
      </c>
      <c r="Z70" s="291">
        <f t="shared" si="28"/>
        <v>0.89453543905501165</v>
      </c>
      <c r="AA70" s="22">
        <f>SUM(L$2:L70)-SUM(AB$2:AB70)</f>
        <v>-2273.3950000000041</v>
      </c>
      <c r="AB70" s="292"/>
      <c r="AC70" s="40">
        <f t="shared" si="29"/>
        <v>-624.24678640110005</v>
      </c>
      <c r="AD70" s="40">
        <f t="shared" si="30"/>
        <v>-4624.2467864010996</v>
      </c>
    </row>
    <row r="71" spans="1:30" s="1" customFormat="1" x14ac:dyDescent="0.25">
      <c r="A71" s="9">
        <v>44082</v>
      </c>
      <c r="B71" s="300" t="s">
        <v>1200</v>
      </c>
      <c r="C71" s="299" t="s">
        <v>931</v>
      </c>
      <c r="D71" s="147">
        <v>500</v>
      </c>
      <c r="E71" s="22">
        <v>3.55</v>
      </c>
      <c r="F71" s="16">
        <f t="shared" si="31"/>
        <v>4500</v>
      </c>
      <c r="G71" s="17">
        <f t="shared" si="32"/>
        <v>4.136376666666667</v>
      </c>
      <c r="H71" s="15">
        <f t="shared" si="33"/>
        <v>18613.695000000003</v>
      </c>
      <c r="I71" s="15">
        <f t="shared" si="25"/>
        <v>-2638.6950000000033</v>
      </c>
      <c r="J71" s="337">
        <f t="shared" si="26"/>
        <v>-0.1417609453684506</v>
      </c>
      <c r="K71" s="15">
        <f t="shared" si="27"/>
        <v>15975</v>
      </c>
      <c r="L71" s="22">
        <f t="shared" si="34"/>
        <v>-365.29999999999927</v>
      </c>
      <c r="M71" s="22">
        <f t="shared" si="35"/>
        <v>5.3</v>
      </c>
      <c r="N71" s="22">
        <f t="shared" si="36"/>
        <v>0</v>
      </c>
      <c r="O71" s="22"/>
      <c r="P71" s="288">
        <f t="shared" si="37"/>
        <v>-0.58637666666666721</v>
      </c>
      <c r="Q71" s="22">
        <f t="shared" si="38"/>
        <v>-1780.2999999999993</v>
      </c>
      <c r="R71" s="290"/>
      <c r="S71" s="290">
        <f t="shared" si="39"/>
        <v>-63.694999999996071</v>
      </c>
      <c r="T71" s="290">
        <f t="shared" si="40"/>
        <v>-17.942253521125654</v>
      </c>
      <c r="U71" s="290">
        <f t="shared" si="41"/>
        <v>4482.0577464788739</v>
      </c>
      <c r="V71" s="22">
        <f t="shared" si="42"/>
        <v>18550.000000000007</v>
      </c>
      <c r="W71" s="288">
        <f t="shared" si="43"/>
        <v>4.1387240078673635</v>
      </c>
      <c r="X71" s="288">
        <f t="shared" si="44"/>
        <v>2.3473412006964622E-3</v>
      </c>
      <c r="Y71" s="288">
        <f t="shared" si="45"/>
        <v>-0.58872400786736367</v>
      </c>
      <c r="Z71" s="291">
        <f t="shared" si="28"/>
        <v>1.0040031285931605</v>
      </c>
      <c r="AA71" s="22">
        <f>SUM(L$2:L71)-SUM(AB$2:AB71)</f>
        <v>-2638.6950000000033</v>
      </c>
      <c r="AB71" s="292"/>
      <c r="AC71" s="40">
        <f t="shared" si="29"/>
        <v>-742.9227190140856</v>
      </c>
      <c r="AD71" s="40">
        <f t="shared" si="30"/>
        <v>-5242.9227190140855</v>
      </c>
    </row>
    <row r="72" spans="1:30" s="1" customFormat="1" x14ac:dyDescent="0.25">
      <c r="A72" s="9">
        <v>44119</v>
      </c>
      <c r="B72" s="300"/>
      <c r="C72" s="299" t="s">
        <v>931</v>
      </c>
      <c r="D72" s="147">
        <v>500</v>
      </c>
      <c r="E72" s="22">
        <v>3.46</v>
      </c>
      <c r="F72" s="16">
        <f t="shared" si="31"/>
        <v>5000</v>
      </c>
      <c r="G72" s="17">
        <f t="shared" si="32"/>
        <v>4.0697990000000006</v>
      </c>
      <c r="H72" s="15">
        <f t="shared" si="33"/>
        <v>20348.995000000003</v>
      </c>
      <c r="I72" s="15">
        <f t="shared" si="25"/>
        <v>-3048.9950000000026</v>
      </c>
      <c r="J72" s="337">
        <f t="shared" si="26"/>
        <v>-0.14983516384961532</v>
      </c>
      <c r="K72" s="15">
        <f t="shared" si="27"/>
        <v>17300</v>
      </c>
      <c r="L72" s="22">
        <f t="shared" si="34"/>
        <v>-410.29999999999927</v>
      </c>
      <c r="M72" s="22">
        <f t="shared" si="35"/>
        <v>5.3</v>
      </c>
      <c r="N72" s="22">
        <f t="shared" si="36"/>
        <v>0</v>
      </c>
      <c r="O72" s="22"/>
      <c r="P72" s="288">
        <f t="shared" si="37"/>
        <v>-0.60979900000000065</v>
      </c>
      <c r="Q72" s="22">
        <f t="shared" si="38"/>
        <v>-1735.2999999999993</v>
      </c>
      <c r="R72" s="290"/>
      <c r="S72" s="290">
        <f t="shared" si="39"/>
        <v>-1798.9949999999953</v>
      </c>
      <c r="T72" s="290">
        <f t="shared" si="40"/>
        <v>-519.94075144508531</v>
      </c>
      <c r="U72" s="290">
        <f t="shared" si="41"/>
        <v>4480.059248554915</v>
      </c>
      <c r="V72" s="22">
        <f t="shared" si="42"/>
        <v>18550.000000000007</v>
      </c>
      <c r="W72" s="288">
        <f t="shared" si="43"/>
        <v>4.1405702404457001</v>
      </c>
      <c r="X72" s="288">
        <f t="shared" si="44"/>
        <v>7.077124044569949E-2</v>
      </c>
      <c r="Y72" s="288">
        <f t="shared" si="45"/>
        <v>-0.68057024044570014</v>
      </c>
      <c r="Z72" s="291">
        <f t="shared" si="28"/>
        <v>1.1160566685837463</v>
      </c>
      <c r="AA72" s="22">
        <f>SUM(L$2:L72)-SUM(AB$2:AB72)</f>
        <v>-3048.9950000000026</v>
      </c>
      <c r="AB72" s="292"/>
      <c r="AC72" s="40">
        <f t="shared" si="29"/>
        <v>-880.77182153179274</v>
      </c>
      <c r="AD72" s="40">
        <f t="shared" si="30"/>
        <v>-5880.7718215317927</v>
      </c>
    </row>
    <row r="73" spans="1:30" s="1" customFormat="1" x14ac:dyDescent="0.25">
      <c r="A73" s="350">
        <v>44160</v>
      </c>
      <c r="B73" s="401" t="s">
        <v>1212</v>
      </c>
      <c r="C73" s="332" t="s">
        <v>1211</v>
      </c>
      <c r="D73" s="118">
        <v>400</v>
      </c>
      <c r="E73" s="118">
        <v>3.53</v>
      </c>
      <c r="F73" s="16">
        <f t="shared" ref="F73:F136" si="46">IF(C73="买",F72+D73,F72-D73)</f>
        <v>4600</v>
      </c>
      <c r="G73" s="17">
        <f t="shared" ref="G73:G136" si="47">H73/F73</f>
        <v>4.1181841304347833</v>
      </c>
      <c r="H73" s="15">
        <f t="shared" ref="H73:H136" si="48">IF(C73="买",H72+D73*E73+M73+N73,H72+-1*D73*E73+M73+N73)+O72</f>
        <v>18943.647000000004</v>
      </c>
      <c r="I73" s="15">
        <f t="shared" ref="I73:I136" si="49">-H73+K73</f>
        <v>-2705.6470000000045</v>
      </c>
      <c r="J73" s="337">
        <f t="shared" ref="J73:J136" si="50">(E73-G73)/G73</f>
        <v>-0.14282608834507968</v>
      </c>
      <c r="K73" s="15">
        <f t="shared" ref="K73:K136" si="51">F73*E73</f>
        <v>16238</v>
      </c>
      <c r="L73" s="22">
        <f t="shared" ref="L73:L136" si="52">I73-I72</f>
        <v>343.34799999999814</v>
      </c>
      <c r="M73" s="22">
        <f t="shared" ref="M73:M136" si="53">IF(D73*E73*2.5/10000&gt;5,D73*E73*2.5/10000,5)+(D73/1000)*0.6</f>
        <v>5.24</v>
      </c>
      <c r="N73" s="22">
        <f t="shared" ref="N73:N136" si="54">IF(C73="卖",D73*E73/1000,0)</f>
        <v>1.4119999999999999</v>
      </c>
      <c r="O73" s="22"/>
      <c r="P73" s="288">
        <f t="shared" ref="P73:P136" si="55">E73-G73</f>
        <v>-0.58818413043478346</v>
      </c>
      <c r="Q73" s="22">
        <f t="shared" ref="Q73:Q136" si="56">(H73-H72)*-1</f>
        <v>1405.3479999999981</v>
      </c>
      <c r="R73" s="290"/>
      <c r="S73" s="290">
        <f t="shared" ref="S73:S136" si="57">S72+Q73+O73+R73</f>
        <v>-393.64699999999721</v>
      </c>
      <c r="T73" s="290">
        <f t="shared" ref="T73:T136" si="58">S73/E73</f>
        <v>-111.51473087818619</v>
      </c>
      <c r="U73" s="290">
        <f t="shared" ref="U73:U136" si="59">F73+T73</f>
        <v>4488.4852691218139</v>
      </c>
      <c r="V73" s="22">
        <f t="shared" ref="V73:V136" si="60">H73+S73</f>
        <v>18550.000000000007</v>
      </c>
      <c r="W73" s="288">
        <f t="shared" ref="W73:W136" si="61">V73/U73</f>
        <v>4.1327973442651782</v>
      </c>
      <c r="X73" s="288">
        <f t="shared" ref="X73:X136" si="62">W73-G73</f>
        <v>1.4613213830394933E-2</v>
      </c>
      <c r="Y73" s="288">
        <f t="shared" ref="Y73:Y136" si="63">(X73-P73)*-1</f>
        <v>-0.60279734426517839</v>
      </c>
      <c r="Z73" s="291">
        <f t="shared" ref="Z73:Z136" si="64">F73/U73</f>
        <v>1.0248446244538982</v>
      </c>
      <c r="AA73" s="22">
        <f>SUM(L$2:L73)-SUM(AB$2:AB73)</f>
        <v>-2705.6470000000045</v>
      </c>
      <c r="AB73" s="292"/>
      <c r="AC73" s="40">
        <f t="shared" ref="AC73:AC136" si="65">I73/E73*(1-0.0005)</f>
        <v>-766.0890018413611</v>
      </c>
      <c r="AD73" s="40">
        <f t="shared" ref="AD73:AD136" si="66">AC73-F73</f>
        <v>-5366.0890018413611</v>
      </c>
    </row>
    <row r="74" spans="1:30" s="1" customFormat="1" x14ac:dyDescent="0.25">
      <c r="A74" s="350">
        <v>44165</v>
      </c>
      <c r="B74" s="401" t="s">
        <v>1224</v>
      </c>
      <c r="C74" s="332" t="s">
        <v>1223</v>
      </c>
      <c r="D74" s="118">
        <v>400</v>
      </c>
      <c r="E74" s="118">
        <v>3.57</v>
      </c>
      <c r="F74" s="16">
        <f t="shared" si="46"/>
        <v>4200</v>
      </c>
      <c r="G74" s="17">
        <f t="shared" si="47"/>
        <v>4.1719797619047636</v>
      </c>
      <c r="H74" s="15">
        <f t="shared" si="48"/>
        <v>17522.315000000006</v>
      </c>
      <c r="I74" s="15">
        <f t="shared" si="49"/>
        <v>-2528.315000000006</v>
      </c>
      <c r="J74" s="337">
        <f t="shared" si="50"/>
        <v>-0.14429115102656281</v>
      </c>
      <c r="K74" s="15">
        <f t="shared" si="51"/>
        <v>14994</v>
      </c>
      <c r="L74" s="22">
        <f t="shared" si="52"/>
        <v>177.33199999999852</v>
      </c>
      <c r="M74" s="22">
        <f t="shared" si="53"/>
        <v>5.24</v>
      </c>
      <c r="N74" s="22">
        <f t="shared" si="54"/>
        <v>1.4279999999999999</v>
      </c>
      <c r="O74" s="22"/>
      <c r="P74" s="288">
        <f t="shared" si="55"/>
        <v>-0.60197976190476377</v>
      </c>
      <c r="Q74" s="22">
        <f t="shared" si="56"/>
        <v>1421.3319999999985</v>
      </c>
      <c r="R74" s="290"/>
      <c r="S74" s="290">
        <f t="shared" si="57"/>
        <v>1027.6850000000013</v>
      </c>
      <c r="T74" s="290">
        <f t="shared" si="58"/>
        <v>287.86694677871185</v>
      </c>
      <c r="U74" s="290">
        <f t="shared" si="59"/>
        <v>4487.8669467787122</v>
      </c>
      <c r="V74" s="22">
        <f t="shared" si="60"/>
        <v>18550.000000000007</v>
      </c>
      <c r="W74" s="288">
        <f t="shared" si="61"/>
        <v>4.1333667463815456</v>
      </c>
      <c r="X74" s="288">
        <f t="shared" si="62"/>
        <v>-3.8613015523218053E-2</v>
      </c>
      <c r="Y74" s="288">
        <f t="shared" si="63"/>
        <v>-0.56336674638154571</v>
      </c>
      <c r="Z74" s="291">
        <f t="shared" si="64"/>
        <v>0.93585662182223639</v>
      </c>
      <c r="AA74" s="22">
        <f>SUM(L$2:L74)-SUM(AB$2:AB74)</f>
        <v>-2528.315000000006</v>
      </c>
      <c r="AB74" s="292"/>
      <c r="AC74" s="40">
        <f t="shared" si="65"/>
        <v>-707.85737885154242</v>
      </c>
      <c r="AD74" s="40">
        <f t="shared" si="66"/>
        <v>-4907.8573788515423</v>
      </c>
    </row>
    <row r="75" spans="1:30" s="1" customFormat="1" x14ac:dyDescent="0.25">
      <c r="A75" s="350"/>
      <c r="B75" s="393"/>
      <c r="C75" s="66"/>
      <c r="D75" s="118"/>
      <c r="E75" s="118"/>
      <c r="F75" s="16">
        <f t="shared" si="46"/>
        <v>4200</v>
      </c>
      <c r="G75" s="17">
        <f t="shared" si="47"/>
        <v>4.1731702380952393</v>
      </c>
      <c r="H75" s="15">
        <f t="shared" si="48"/>
        <v>17527.315000000006</v>
      </c>
      <c r="I75" s="15">
        <f t="shared" si="49"/>
        <v>-17527.315000000006</v>
      </c>
      <c r="J75" s="337">
        <f t="shared" si="50"/>
        <v>-1</v>
      </c>
      <c r="K75" s="15">
        <f t="shared" si="51"/>
        <v>0</v>
      </c>
      <c r="L75" s="22">
        <f t="shared" si="52"/>
        <v>-14999</v>
      </c>
      <c r="M75" s="22">
        <f t="shared" si="53"/>
        <v>5</v>
      </c>
      <c r="N75" s="22">
        <f t="shared" si="54"/>
        <v>0</v>
      </c>
      <c r="O75" s="22"/>
      <c r="P75" s="288">
        <f t="shared" si="55"/>
        <v>-4.1731702380952393</v>
      </c>
      <c r="Q75" s="22">
        <f t="shared" si="56"/>
        <v>-5</v>
      </c>
      <c r="R75" s="290"/>
      <c r="S75" s="290">
        <f t="shared" si="57"/>
        <v>1022.6850000000013</v>
      </c>
      <c r="T75" s="290" t="e">
        <f t="shared" si="58"/>
        <v>#DIV/0!</v>
      </c>
      <c r="U75" s="290" t="e">
        <f t="shared" si="59"/>
        <v>#DIV/0!</v>
      </c>
      <c r="V75" s="22">
        <f t="shared" si="60"/>
        <v>18550.000000000007</v>
      </c>
      <c r="W75" s="288" t="e">
        <f t="shared" si="61"/>
        <v>#DIV/0!</v>
      </c>
      <c r="X75" s="288" t="e">
        <f t="shared" si="62"/>
        <v>#DIV/0!</v>
      </c>
      <c r="Y75" s="288" t="e">
        <f t="shared" si="63"/>
        <v>#DIV/0!</v>
      </c>
      <c r="Z75" s="291" t="e">
        <f t="shared" si="64"/>
        <v>#DIV/0!</v>
      </c>
      <c r="AA75" s="22">
        <f>SUM(L$2:L75)-SUM(AB$2:AB75)</f>
        <v>-17527.315000000006</v>
      </c>
      <c r="AB75" s="292"/>
      <c r="AC75" s="40" t="e">
        <f t="shared" si="65"/>
        <v>#DIV/0!</v>
      </c>
      <c r="AD75" s="40" t="e">
        <f t="shared" si="66"/>
        <v>#DIV/0!</v>
      </c>
    </row>
    <row r="76" spans="1:30" s="1" customFormat="1" x14ac:dyDescent="0.25">
      <c r="A76" s="190"/>
      <c r="B76" s="393"/>
      <c r="C76" s="66"/>
      <c r="D76" s="66"/>
      <c r="E76" s="66"/>
      <c r="F76" s="16">
        <f t="shared" si="46"/>
        <v>4200</v>
      </c>
      <c r="G76" s="17">
        <f t="shared" si="47"/>
        <v>4.174360714285716</v>
      </c>
      <c r="H76" s="15">
        <f t="shared" si="48"/>
        <v>17532.315000000006</v>
      </c>
      <c r="I76" s="15">
        <f t="shared" si="49"/>
        <v>-17532.315000000006</v>
      </c>
      <c r="J76" s="337">
        <f t="shared" si="50"/>
        <v>-1</v>
      </c>
      <c r="K76" s="15">
        <f t="shared" si="51"/>
        <v>0</v>
      </c>
      <c r="L76" s="22">
        <f t="shared" si="52"/>
        <v>-5</v>
      </c>
      <c r="M76" s="22">
        <f t="shared" si="53"/>
        <v>5</v>
      </c>
      <c r="N76" s="22">
        <f t="shared" si="54"/>
        <v>0</v>
      </c>
      <c r="O76" s="22"/>
      <c r="P76" s="288">
        <f t="shared" si="55"/>
        <v>-4.174360714285716</v>
      </c>
      <c r="Q76" s="22">
        <f t="shared" si="56"/>
        <v>-5</v>
      </c>
      <c r="R76" s="290"/>
      <c r="S76" s="290">
        <f t="shared" si="57"/>
        <v>1017.6850000000013</v>
      </c>
      <c r="T76" s="290" t="e">
        <f t="shared" si="58"/>
        <v>#DIV/0!</v>
      </c>
      <c r="U76" s="290" t="e">
        <f t="shared" si="59"/>
        <v>#DIV/0!</v>
      </c>
      <c r="V76" s="22">
        <f t="shared" si="60"/>
        <v>18550.000000000007</v>
      </c>
      <c r="W76" s="288" t="e">
        <f t="shared" si="61"/>
        <v>#DIV/0!</v>
      </c>
      <c r="X76" s="288" t="e">
        <f t="shared" si="62"/>
        <v>#DIV/0!</v>
      </c>
      <c r="Y76" s="288" t="e">
        <f t="shared" si="63"/>
        <v>#DIV/0!</v>
      </c>
      <c r="Z76" s="291" t="e">
        <f t="shared" si="64"/>
        <v>#DIV/0!</v>
      </c>
      <c r="AA76" s="22">
        <f>SUM(L$2:L76)-SUM(AB$2:AB76)</f>
        <v>-17532.315000000006</v>
      </c>
      <c r="AB76" s="292"/>
      <c r="AC76" s="40" t="e">
        <f t="shared" si="65"/>
        <v>#DIV/0!</v>
      </c>
      <c r="AD76" s="40" t="e">
        <f t="shared" si="66"/>
        <v>#DIV/0!</v>
      </c>
    </row>
    <row r="77" spans="1:30" s="1" customFormat="1" x14ac:dyDescent="0.25">
      <c r="A77" s="190"/>
      <c r="B77" s="393"/>
      <c r="C77" s="66"/>
      <c r="D77" s="66"/>
      <c r="E77" s="66"/>
      <c r="F77" s="16">
        <f t="shared" si="46"/>
        <v>4200</v>
      </c>
      <c r="G77" s="17">
        <f t="shared" si="47"/>
        <v>4.1755511904761917</v>
      </c>
      <c r="H77" s="15">
        <f t="shared" si="48"/>
        <v>17537.315000000006</v>
      </c>
      <c r="I77" s="15">
        <f t="shared" si="49"/>
        <v>-17537.315000000006</v>
      </c>
      <c r="J77" s="337">
        <f t="shared" si="50"/>
        <v>-1</v>
      </c>
      <c r="K77" s="15">
        <f t="shared" si="51"/>
        <v>0</v>
      </c>
      <c r="L77" s="22">
        <f t="shared" si="52"/>
        <v>-5</v>
      </c>
      <c r="M77" s="22">
        <f t="shared" si="53"/>
        <v>5</v>
      </c>
      <c r="N77" s="22">
        <f t="shared" si="54"/>
        <v>0</v>
      </c>
      <c r="O77" s="22"/>
      <c r="P77" s="288">
        <f t="shared" si="55"/>
        <v>-4.1755511904761917</v>
      </c>
      <c r="Q77" s="22">
        <f t="shared" si="56"/>
        <v>-5</v>
      </c>
      <c r="R77" s="290"/>
      <c r="S77" s="290">
        <f t="shared" si="57"/>
        <v>1012.6850000000013</v>
      </c>
      <c r="T77" s="290" t="e">
        <f t="shared" si="58"/>
        <v>#DIV/0!</v>
      </c>
      <c r="U77" s="290" t="e">
        <f t="shared" si="59"/>
        <v>#DIV/0!</v>
      </c>
      <c r="V77" s="22">
        <f t="shared" si="60"/>
        <v>18550.000000000007</v>
      </c>
      <c r="W77" s="288" t="e">
        <f t="shared" si="61"/>
        <v>#DIV/0!</v>
      </c>
      <c r="X77" s="288" t="e">
        <f t="shared" si="62"/>
        <v>#DIV/0!</v>
      </c>
      <c r="Y77" s="288" t="e">
        <f t="shared" si="63"/>
        <v>#DIV/0!</v>
      </c>
      <c r="Z77" s="291" t="e">
        <f t="shared" si="64"/>
        <v>#DIV/0!</v>
      </c>
      <c r="AA77" s="22">
        <f>SUM(L$2:L77)-SUM(AB$2:AB77)</f>
        <v>-17537.315000000006</v>
      </c>
      <c r="AB77" s="292"/>
      <c r="AC77" s="40" t="e">
        <f t="shared" si="65"/>
        <v>#DIV/0!</v>
      </c>
      <c r="AD77" s="40" t="e">
        <f t="shared" si="66"/>
        <v>#DIV/0!</v>
      </c>
    </row>
    <row r="78" spans="1:30" s="1" customFormat="1" x14ac:dyDescent="0.25">
      <c r="A78" s="190"/>
      <c r="B78" s="393"/>
      <c r="C78" s="66"/>
      <c r="D78" s="66"/>
      <c r="E78" s="66"/>
      <c r="F78" s="16">
        <f t="shared" si="46"/>
        <v>4200</v>
      </c>
      <c r="G78" s="17">
        <f t="shared" si="47"/>
        <v>4.1767416666666684</v>
      </c>
      <c r="H78" s="15">
        <f t="shared" si="48"/>
        <v>17542.315000000006</v>
      </c>
      <c r="I78" s="15">
        <f t="shared" si="49"/>
        <v>-17542.315000000006</v>
      </c>
      <c r="J78" s="337">
        <f t="shared" si="50"/>
        <v>-1</v>
      </c>
      <c r="K78" s="15">
        <f t="shared" si="51"/>
        <v>0</v>
      </c>
      <c r="L78" s="22">
        <f t="shared" si="52"/>
        <v>-5</v>
      </c>
      <c r="M78" s="22">
        <f t="shared" si="53"/>
        <v>5</v>
      </c>
      <c r="N78" s="22">
        <f t="shared" si="54"/>
        <v>0</v>
      </c>
      <c r="O78" s="22"/>
      <c r="P78" s="288">
        <f t="shared" si="55"/>
        <v>-4.1767416666666684</v>
      </c>
      <c r="Q78" s="22">
        <f t="shared" si="56"/>
        <v>-5</v>
      </c>
      <c r="R78" s="290"/>
      <c r="S78" s="290">
        <f t="shared" si="57"/>
        <v>1007.6850000000013</v>
      </c>
      <c r="T78" s="290" t="e">
        <f t="shared" si="58"/>
        <v>#DIV/0!</v>
      </c>
      <c r="U78" s="290" t="e">
        <f t="shared" si="59"/>
        <v>#DIV/0!</v>
      </c>
      <c r="V78" s="22">
        <f t="shared" si="60"/>
        <v>18550.000000000007</v>
      </c>
      <c r="W78" s="288" t="e">
        <f t="shared" si="61"/>
        <v>#DIV/0!</v>
      </c>
      <c r="X78" s="288" t="e">
        <f t="shared" si="62"/>
        <v>#DIV/0!</v>
      </c>
      <c r="Y78" s="288" t="e">
        <f t="shared" si="63"/>
        <v>#DIV/0!</v>
      </c>
      <c r="Z78" s="291" t="e">
        <f t="shared" si="64"/>
        <v>#DIV/0!</v>
      </c>
      <c r="AA78" s="22">
        <f>SUM(L$2:L78)-SUM(AB$2:AB78)</f>
        <v>-17542.315000000006</v>
      </c>
      <c r="AB78" s="292"/>
      <c r="AC78" s="40" t="e">
        <f t="shared" si="65"/>
        <v>#DIV/0!</v>
      </c>
      <c r="AD78" s="40" t="e">
        <f t="shared" si="66"/>
        <v>#DIV/0!</v>
      </c>
    </row>
    <row r="79" spans="1:30" s="1" customFormat="1" x14ac:dyDescent="0.25">
      <c r="A79" s="190"/>
      <c r="B79" s="393"/>
      <c r="C79" s="66"/>
      <c r="D79" s="66"/>
      <c r="E79" s="66"/>
      <c r="F79" s="16">
        <f t="shared" si="46"/>
        <v>4200</v>
      </c>
      <c r="G79" s="17">
        <f t="shared" si="47"/>
        <v>4.1779321428571441</v>
      </c>
      <c r="H79" s="15">
        <f t="shared" si="48"/>
        <v>17547.315000000006</v>
      </c>
      <c r="I79" s="15">
        <f t="shared" si="49"/>
        <v>-17547.315000000006</v>
      </c>
      <c r="J79" s="337">
        <f t="shared" si="50"/>
        <v>-1</v>
      </c>
      <c r="K79" s="15">
        <f t="shared" si="51"/>
        <v>0</v>
      </c>
      <c r="L79" s="22">
        <f t="shared" si="52"/>
        <v>-5</v>
      </c>
      <c r="M79" s="22">
        <f t="shared" si="53"/>
        <v>5</v>
      </c>
      <c r="N79" s="22">
        <f t="shared" si="54"/>
        <v>0</v>
      </c>
      <c r="O79" s="22"/>
      <c r="P79" s="288">
        <f t="shared" si="55"/>
        <v>-4.1779321428571441</v>
      </c>
      <c r="Q79" s="22">
        <f t="shared" si="56"/>
        <v>-5</v>
      </c>
      <c r="R79" s="290"/>
      <c r="S79" s="290">
        <f t="shared" si="57"/>
        <v>1002.6850000000013</v>
      </c>
      <c r="T79" s="290" t="e">
        <f t="shared" si="58"/>
        <v>#DIV/0!</v>
      </c>
      <c r="U79" s="290" t="e">
        <f t="shared" si="59"/>
        <v>#DIV/0!</v>
      </c>
      <c r="V79" s="22">
        <f t="shared" si="60"/>
        <v>18550.000000000007</v>
      </c>
      <c r="W79" s="288" t="e">
        <f t="shared" si="61"/>
        <v>#DIV/0!</v>
      </c>
      <c r="X79" s="288" t="e">
        <f t="shared" si="62"/>
        <v>#DIV/0!</v>
      </c>
      <c r="Y79" s="288" t="e">
        <f t="shared" si="63"/>
        <v>#DIV/0!</v>
      </c>
      <c r="Z79" s="291" t="e">
        <f t="shared" si="64"/>
        <v>#DIV/0!</v>
      </c>
      <c r="AA79" s="22">
        <f>SUM(L$2:L79)-SUM(AB$2:AB79)</f>
        <v>-17547.315000000006</v>
      </c>
      <c r="AB79" s="292"/>
      <c r="AC79" s="40" t="e">
        <f t="shared" si="65"/>
        <v>#DIV/0!</v>
      </c>
      <c r="AD79" s="40" t="e">
        <f t="shared" si="66"/>
        <v>#DIV/0!</v>
      </c>
    </row>
    <row r="80" spans="1:30" s="1" customFormat="1" x14ac:dyDescent="0.25">
      <c r="A80" s="190"/>
      <c r="B80" s="393"/>
      <c r="C80" s="66"/>
      <c r="D80" s="66"/>
      <c r="E80" s="66"/>
      <c r="F80" s="16">
        <f t="shared" si="46"/>
        <v>4200</v>
      </c>
      <c r="G80" s="17">
        <f t="shared" si="47"/>
        <v>4.1791226190476207</v>
      </c>
      <c r="H80" s="15">
        <f t="shared" si="48"/>
        <v>17552.315000000006</v>
      </c>
      <c r="I80" s="15">
        <f t="shared" si="49"/>
        <v>-17552.315000000006</v>
      </c>
      <c r="J80" s="337">
        <f t="shared" si="50"/>
        <v>-1</v>
      </c>
      <c r="K80" s="15">
        <f t="shared" si="51"/>
        <v>0</v>
      </c>
      <c r="L80" s="22">
        <f t="shared" si="52"/>
        <v>-5</v>
      </c>
      <c r="M80" s="22">
        <f t="shared" si="53"/>
        <v>5</v>
      </c>
      <c r="N80" s="22">
        <f t="shared" si="54"/>
        <v>0</v>
      </c>
      <c r="O80" s="22"/>
      <c r="P80" s="288">
        <f t="shared" si="55"/>
        <v>-4.1791226190476207</v>
      </c>
      <c r="Q80" s="22">
        <f t="shared" si="56"/>
        <v>-5</v>
      </c>
      <c r="R80" s="290"/>
      <c r="S80" s="290">
        <f t="shared" si="57"/>
        <v>997.68500000000131</v>
      </c>
      <c r="T80" s="290" t="e">
        <f t="shared" si="58"/>
        <v>#DIV/0!</v>
      </c>
      <c r="U80" s="290" t="e">
        <f t="shared" si="59"/>
        <v>#DIV/0!</v>
      </c>
      <c r="V80" s="22">
        <f t="shared" si="60"/>
        <v>18550.000000000007</v>
      </c>
      <c r="W80" s="288" t="e">
        <f t="shared" si="61"/>
        <v>#DIV/0!</v>
      </c>
      <c r="X80" s="288" t="e">
        <f t="shared" si="62"/>
        <v>#DIV/0!</v>
      </c>
      <c r="Y80" s="288" t="e">
        <f t="shared" si="63"/>
        <v>#DIV/0!</v>
      </c>
      <c r="Z80" s="291" t="e">
        <f t="shared" si="64"/>
        <v>#DIV/0!</v>
      </c>
      <c r="AA80" s="22">
        <f>SUM(L$2:L80)-SUM(AB$2:AB80)</f>
        <v>-17552.315000000006</v>
      </c>
      <c r="AB80" s="292"/>
      <c r="AC80" s="40" t="e">
        <f t="shared" si="65"/>
        <v>#DIV/0!</v>
      </c>
      <c r="AD80" s="40" t="e">
        <f t="shared" si="66"/>
        <v>#DIV/0!</v>
      </c>
    </row>
    <row r="81" spans="1:30" s="1" customFormat="1" x14ac:dyDescent="0.25">
      <c r="A81" s="190"/>
      <c r="B81" s="393"/>
      <c r="C81" s="66"/>
      <c r="D81" s="66"/>
      <c r="E81" s="66"/>
      <c r="F81" s="16">
        <f t="shared" si="46"/>
        <v>4200</v>
      </c>
      <c r="G81" s="17">
        <f t="shared" si="47"/>
        <v>4.1803130952380965</v>
      </c>
      <c r="H81" s="15">
        <f t="shared" si="48"/>
        <v>17557.315000000006</v>
      </c>
      <c r="I81" s="15">
        <f t="shared" si="49"/>
        <v>-17557.315000000006</v>
      </c>
      <c r="J81" s="337">
        <f t="shared" si="50"/>
        <v>-1</v>
      </c>
      <c r="K81" s="15">
        <f t="shared" si="51"/>
        <v>0</v>
      </c>
      <c r="L81" s="22">
        <f t="shared" si="52"/>
        <v>-5</v>
      </c>
      <c r="M81" s="22">
        <f t="shared" si="53"/>
        <v>5</v>
      </c>
      <c r="N81" s="22">
        <f t="shared" si="54"/>
        <v>0</v>
      </c>
      <c r="O81" s="22"/>
      <c r="P81" s="288">
        <f t="shared" si="55"/>
        <v>-4.1803130952380965</v>
      </c>
      <c r="Q81" s="22">
        <f t="shared" si="56"/>
        <v>-5</v>
      </c>
      <c r="R81" s="290"/>
      <c r="S81" s="290">
        <f t="shared" si="57"/>
        <v>992.68500000000131</v>
      </c>
      <c r="T81" s="290" t="e">
        <f t="shared" si="58"/>
        <v>#DIV/0!</v>
      </c>
      <c r="U81" s="290" t="e">
        <f t="shared" si="59"/>
        <v>#DIV/0!</v>
      </c>
      <c r="V81" s="22">
        <f t="shared" si="60"/>
        <v>18550.000000000007</v>
      </c>
      <c r="W81" s="288" t="e">
        <f t="shared" si="61"/>
        <v>#DIV/0!</v>
      </c>
      <c r="X81" s="288" t="e">
        <f t="shared" si="62"/>
        <v>#DIV/0!</v>
      </c>
      <c r="Y81" s="288" t="e">
        <f t="shared" si="63"/>
        <v>#DIV/0!</v>
      </c>
      <c r="Z81" s="291" t="e">
        <f t="shared" si="64"/>
        <v>#DIV/0!</v>
      </c>
      <c r="AA81" s="22">
        <f>SUM(L$2:L81)-SUM(AB$2:AB81)</f>
        <v>-17557.315000000006</v>
      </c>
      <c r="AB81" s="292"/>
      <c r="AC81" s="40" t="e">
        <f t="shared" si="65"/>
        <v>#DIV/0!</v>
      </c>
      <c r="AD81" s="40" t="e">
        <f t="shared" si="66"/>
        <v>#DIV/0!</v>
      </c>
    </row>
    <row r="82" spans="1:30" s="1" customFormat="1" x14ac:dyDescent="0.25">
      <c r="A82" s="190"/>
      <c r="B82" s="393"/>
      <c r="C82" s="66"/>
      <c r="D82" s="66"/>
      <c r="E82" s="66"/>
      <c r="F82" s="16">
        <f t="shared" si="46"/>
        <v>4200</v>
      </c>
      <c r="G82" s="17">
        <f t="shared" si="47"/>
        <v>4.1815035714285731</v>
      </c>
      <c r="H82" s="15">
        <f t="shared" si="48"/>
        <v>17562.315000000006</v>
      </c>
      <c r="I82" s="15">
        <f t="shared" si="49"/>
        <v>-17562.315000000006</v>
      </c>
      <c r="J82" s="337">
        <f t="shared" si="50"/>
        <v>-1</v>
      </c>
      <c r="K82" s="15">
        <f t="shared" si="51"/>
        <v>0</v>
      </c>
      <c r="L82" s="22">
        <f t="shared" si="52"/>
        <v>-5</v>
      </c>
      <c r="M82" s="22">
        <f t="shared" si="53"/>
        <v>5</v>
      </c>
      <c r="N82" s="22">
        <f t="shared" si="54"/>
        <v>0</v>
      </c>
      <c r="O82" s="22"/>
      <c r="P82" s="288">
        <f t="shared" si="55"/>
        <v>-4.1815035714285731</v>
      </c>
      <c r="Q82" s="22">
        <f t="shared" si="56"/>
        <v>-5</v>
      </c>
      <c r="R82" s="290"/>
      <c r="S82" s="290">
        <f t="shared" si="57"/>
        <v>987.68500000000131</v>
      </c>
      <c r="T82" s="290" t="e">
        <f t="shared" si="58"/>
        <v>#DIV/0!</v>
      </c>
      <c r="U82" s="290" t="e">
        <f t="shared" si="59"/>
        <v>#DIV/0!</v>
      </c>
      <c r="V82" s="22">
        <f t="shared" si="60"/>
        <v>18550.000000000007</v>
      </c>
      <c r="W82" s="288" t="e">
        <f t="shared" si="61"/>
        <v>#DIV/0!</v>
      </c>
      <c r="X82" s="288" t="e">
        <f t="shared" si="62"/>
        <v>#DIV/0!</v>
      </c>
      <c r="Y82" s="288" t="e">
        <f t="shared" si="63"/>
        <v>#DIV/0!</v>
      </c>
      <c r="Z82" s="291" t="e">
        <f t="shared" si="64"/>
        <v>#DIV/0!</v>
      </c>
      <c r="AA82" s="22">
        <f>SUM(L$2:L82)-SUM(AB$2:AB82)</f>
        <v>-17562.315000000006</v>
      </c>
      <c r="AB82" s="292"/>
      <c r="AC82" s="40" t="e">
        <f t="shared" si="65"/>
        <v>#DIV/0!</v>
      </c>
      <c r="AD82" s="40" t="e">
        <f t="shared" si="66"/>
        <v>#DIV/0!</v>
      </c>
    </row>
    <row r="83" spans="1:30" s="1" customFormat="1" x14ac:dyDescent="0.25">
      <c r="A83" s="190"/>
      <c r="B83" s="393"/>
      <c r="C83" s="66"/>
      <c r="D83" s="66"/>
      <c r="E83" s="66"/>
      <c r="F83" s="16">
        <f t="shared" si="46"/>
        <v>4200</v>
      </c>
      <c r="G83" s="17">
        <f t="shared" si="47"/>
        <v>4.1826940476190488</v>
      </c>
      <c r="H83" s="15">
        <f t="shared" si="48"/>
        <v>17567.315000000006</v>
      </c>
      <c r="I83" s="15">
        <f t="shared" si="49"/>
        <v>-17567.315000000006</v>
      </c>
      <c r="J83" s="337">
        <f t="shared" si="50"/>
        <v>-1</v>
      </c>
      <c r="K83" s="15">
        <f t="shared" si="51"/>
        <v>0</v>
      </c>
      <c r="L83" s="22">
        <f t="shared" si="52"/>
        <v>-5</v>
      </c>
      <c r="M83" s="22">
        <f t="shared" si="53"/>
        <v>5</v>
      </c>
      <c r="N83" s="22">
        <f t="shared" si="54"/>
        <v>0</v>
      </c>
      <c r="O83" s="22"/>
      <c r="P83" s="288">
        <f t="shared" si="55"/>
        <v>-4.1826940476190488</v>
      </c>
      <c r="Q83" s="22">
        <f t="shared" si="56"/>
        <v>-5</v>
      </c>
      <c r="R83" s="290"/>
      <c r="S83" s="290">
        <f t="shared" si="57"/>
        <v>982.68500000000131</v>
      </c>
      <c r="T83" s="290" t="e">
        <f t="shared" si="58"/>
        <v>#DIV/0!</v>
      </c>
      <c r="U83" s="290" t="e">
        <f t="shared" si="59"/>
        <v>#DIV/0!</v>
      </c>
      <c r="V83" s="22">
        <f t="shared" si="60"/>
        <v>18550.000000000007</v>
      </c>
      <c r="W83" s="288" t="e">
        <f t="shared" si="61"/>
        <v>#DIV/0!</v>
      </c>
      <c r="X83" s="288" t="e">
        <f t="shared" si="62"/>
        <v>#DIV/0!</v>
      </c>
      <c r="Y83" s="288" t="e">
        <f t="shared" si="63"/>
        <v>#DIV/0!</v>
      </c>
      <c r="Z83" s="291" t="e">
        <f t="shared" si="64"/>
        <v>#DIV/0!</v>
      </c>
      <c r="AA83" s="22">
        <f>SUM(L$2:L83)-SUM(AB$2:AB83)</f>
        <v>-17567.315000000006</v>
      </c>
      <c r="AB83" s="292"/>
      <c r="AC83" s="40" t="e">
        <f t="shared" si="65"/>
        <v>#DIV/0!</v>
      </c>
      <c r="AD83" s="40" t="e">
        <f t="shared" si="66"/>
        <v>#DIV/0!</v>
      </c>
    </row>
    <row r="84" spans="1:30" s="1" customFormat="1" x14ac:dyDescent="0.25">
      <c r="A84" s="190"/>
      <c r="B84" s="393"/>
      <c r="C84" s="66"/>
      <c r="D84" s="66"/>
      <c r="E84" s="66"/>
      <c r="F84" s="16">
        <f t="shared" si="46"/>
        <v>4200</v>
      </c>
      <c r="G84" s="17">
        <f t="shared" si="47"/>
        <v>4.1838845238095255</v>
      </c>
      <c r="H84" s="15">
        <f t="shared" si="48"/>
        <v>17572.315000000006</v>
      </c>
      <c r="I84" s="15">
        <f t="shared" si="49"/>
        <v>-17572.315000000006</v>
      </c>
      <c r="J84" s="337">
        <f t="shared" si="50"/>
        <v>-1</v>
      </c>
      <c r="K84" s="15">
        <f t="shared" si="51"/>
        <v>0</v>
      </c>
      <c r="L84" s="22">
        <f t="shared" si="52"/>
        <v>-5</v>
      </c>
      <c r="M84" s="22">
        <f t="shared" si="53"/>
        <v>5</v>
      </c>
      <c r="N84" s="22">
        <f t="shared" si="54"/>
        <v>0</v>
      </c>
      <c r="O84" s="22"/>
      <c r="P84" s="288">
        <f t="shared" si="55"/>
        <v>-4.1838845238095255</v>
      </c>
      <c r="Q84" s="22">
        <f t="shared" si="56"/>
        <v>-5</v>
      </c>
      <c r="R84" s="290"/>
      <c r="S84" s="290">
        <f t="shared" si="57"/>
        <v>977.68500000000131</v>
      </c>
      <c r="T84" s="290" t="e">
        <f t="shared" si="58"/>
        <v>#DIV/0!</v>
      </c>
      <c r="U84" s="290" t="e">
        <f t="shared" si="59"/>
        <v>#DIV/0!</v>
      </c>
      <c r="V84" s="22">
        <f t="shared" si="60"/>
        <v>18550.000000000007</v>
      </c>
      <c r="W84" s="288" t="e">
        <f t="shared" si="61"/>
        <v>#DIV/0!</v>
      </c>
      <c r="X84" s="288" t="e">
        <f t="shared" si="62"/>
        <v>#DIV/0!</v>
      </c>
      <c r="Y84" s="288" t="e">
        <f t="shared" si="63"/>
        <v>#DIV/0!</v>
      </c>
      <c r="Z84" s="291" t="e">
        <f t="shared" si="64"/>
        <v>#DIV/0!</v>
      </c>
      <c r="AA84" s="22">
        <f>SUM(L$2:L84)-SUM(AB$2:AB84)</f>
        <v>-17572.315000000006</v>
      </c>
      <c r="AB84" s="292"/>
      <c r="AC84" s="40" t="e">
        <f t="shared" si="65"/>
        <v>#DIV/0!</v>
      </c>
      <c r="AD84" s="40" t="e">
        <f t="shared" si="66"/>
        <v>#DIV/0!</v>
      </c>
    </row>
    <row r="85" spans="1:30" s="1" customFormat="1" x14ac:dyDescent="0.25">
      <c r="A85" s="190"/>
      <c r="B85" s="393"/>
      <c r="C85" s="66"/>
      <c r="D85" s="66"/>
      <c r="E85" s="66"/>
      <c r="F85" s="16">
        <f t="shared" si="46"/>
        <v>4200</v>
      </c>
      <c r="G85" s="17">
        <f t="shared" si="47"/>
        <v>4.1850750000000012</v>
      </c>
      <c r="H85" s="15">
        <f t="shared" si="48"/>
        <v>17577.315000000006</v>
      </c>
      <c r="I85" s="15">
        <f t="shared" si="49"/>
        <v>-17577.315000000006</v>
      </c>
      <c r="J85" s="337">
        <f t="shared" si="50"/>
        <v>-1</v>
      </c>
      <c r="K85" s="15">
        <f t="shared" si="51"/>
        <v>0</v>
      </c>
      <c r="L85" s="22">
        <f t="shared" si="52"/>
        <v>-5</v>
      </c>
      <c r="M85" s="22">
        <f t="shared" si="53"/>
        <v>5</v>
      </c>
      <c r="N85" s="22">
        <f t="shared" si="54"/>
        <v>0</v>
      </c>
      <c r="O85" s="22"/>
      <c r="P85" s="288">
        <f t="shared" si="55"/>
        <v>-4.1850750000000012</v>
      </c>
      <c r="Q85" s="22">
        <f t="shared" si="56"/>
        <v>-5</v>
      </c>
      <c r="R85" s="290"/>
      <c r="S85" s="290">
        <f t="shared" si="57"/>
        <v>972.68500000000131</v>
      </c>
      <c r="T85" s="290" t="e">
        <f t="shared" si="58"/>
        <v>#DIV/0!</v>
      </c>
      <c r="U85" s="290" t="e">
        <f t="shared" si="59"/>
        <v>#DIV/0!</v>
      </c>
      <c r="V85" s="22">
        <f t="shared" si="60"/>
        <v>18550.000000000007</v>
      </c>
      <c r="W85" s="288" t="e">
        <f t="shared" si="61"/>
        <v>#DIV/0!</v>
      </c>
      <c r="X85" s="288" t="e">
        <f t="shared" si="62"/>
        <v>#DIV/0!</v>
      </c>
      <c r="Y85" s="288" t="e">
        <f t="shared" si="63"/>
        <v>#DIV/0!</v>
      </c>
      <c r="Z85" s="291" t="e">
        <f t="shared" si="64"/>
        <v>#DIV/0!</v>
      </c>
      <c r="AA85" s="22">
        <f>SUM(L$2:L85)-SUM(AB$2:AB85)</f>
        <v>-17577.315000000006</v>
      </c>
      <c r="AB85" s="292"/>
      <c r="AC85" s="40" t="e">
        <f t="shared" si="65"/>
        <v>#DIV/0!</v>
      </c>
      <c r="AD85" s="40" t="e">
        <f t="shared" si="66"/>
        <v>#DIV/0!</v>
      </c>
    </row>
    <row r="86" spans="1:30" s="1" customFormat="1" x14ac:dyDescent="0.25">
      <c r="A86" s="190"/>
      <c r="B86" s="393"/>
      <c r="C86" s="66"/>
      <c r="D86" s="66"/>
      <c r="E86" s="66"/>
      <c r="F86" s="16">
        <f t="shared" si="46"/>
        <v>4200</v>
      </c>
      <c r="G86" s="17">
        <f t="shared" si="47"/>
        <v>4.1862654761904778</v>
      </c>
      <c r="H86" s="15">
        <f t="shared" si="48"/>
        <v>17582.315000000006</v>
      </c>
      <c r="I86" s="15">
        <f t="shared" si="49"/>
        <v>-17582.315000000006</v>
      </c>
      <c r="J86" s="337">
        <f t="shared" si="50"/>
        <v>-1</v>
      </c>
      <c r="K86" s="15">
        <f t="shared" si="51"/>
        <v>0</v>
      </c>
      <c r="L86" s="22">
        <f t="shared" si="52"/>
        <v>-5</v>
      </c>
      <c r="M86" s="22">
        <f t="shared" si="53"/>
        <v>5</v>
      </c>
      <c r="N86" s="22">
        <f t="shared" si="54"/>
        <v>0</v>
      </c>
      <c r="O86" s="22"/>
      <c r="P86" s="288">
        <f t="shared" si="55"/>
        <v>-4.1862654761904778</v>
      </c>
      <c r="Q86" s="22">
        <f t="shared" si="56"/>
        <v>-5</v>
      </c>
      <c r="R86" s="290"/>
      <c r="S86" s="290">
        <f t="shared" si="57"/>
        <v>967.68500000000131</v>
      </c>
      <c r="T86" s="290" t="e">
        <f t="shared" si="58"/>
        <v>#DIV/0!</v>
      </c>
      <c r="U86" s="290" t="e">
        <f t="shared" si="59"/>
        <v>#DIV/0!</v>
      </c>
      <c r="V86" s="22">
        <f t="shared" si="60"/>
        <v>18550.000000000007</v>
      </c>
      <c r="W86" s="288" t="e">
        <f t="shared" si="61"/>
        <v>#DIV/0!</v>
      </c>
      <c r="X86" s="288" t="e">
        <f t="shared" si="62"/>
        <v>#DIV/0!</v>
      </c>
      <c r="Y86" s="288" t="e">
        <f t="shared" si="63"/>
        <v>#DIV/0!</v>
      </c>
      <c r="Z86" s="291" t="e">
        <f t="shared" si="64"/>
        <v>#DIV/0!</v>
      </c>
      <c r="AA86" s="22">
        <f>SUM(L$2:L86)-SUM(AB$2:AB86)</f>
        <v>-17582.315000000006</v>
      </c>
      <c r="AB86" s="292"/>
      <c r="AC86" s="40" t="e">
        <f t="shared" si="65"/>
        <v>#DIV/0!</v>
      </c>
      <c r="AD86" s="40" t="e">
        <f t="shared" si="66"/>
        <v>#DIV/0!</v>
      </c>
    </row>
    <row r="87" spans="1:30" s="1" customFormat="1" x14ac:dyDescent="0.25">
      <c r="A87" s="190"/>
      <c r="B87" s="400"/>
      <c r="C87" s="118"/>
      <c r="D87" s="118"/>
      <c r="E87" s="118"/>
      <c r="F87" s="16">
        <f t="shared" si="46"/>
        <v>4200</v>
      </c>
      <c r="G87" s="17">
        <f t="shared" si="47"/>
        <v>4.1874559523809536</v>
      </c>
      <c r="H87" s="15">
        <f t="shared" si="48"/>
        <v>17587.315000000006</v>
      </c>
      <c r="I87" s="15">
        <f t="shared" si="49"/>
        <v>-17587.315000000006</v>
      </c>
      <c r="J87" s="337">
        <f t="shared" si="50"/>
        <v>-1</v>
      </c>
      <c r="K87" s="15">
        <f t="shared" si="51"/>
        <v>0</v>
      </c>
      <c r="L87" s="22">
        <f t="shared" si="52"/>
        <v>-5</v>
      </c>
      <c r="M87" s="22">
        <f t="shared" si="53"/>
        <v>5</v>
      </c>
      <c r="N87" s="22">
        <f t="shared" si="54"/>
        <v>0</v>
      </c>
      <c r="O87" s="22"/>
      <c r="P87" s="288">
        <f t="shared" si="55"/>
        <v>-4.1874559523809536</v>
      </c>
      <c r="Q87" s="22">
        <f t="shared" si="56"/>
        <v>-5</v>
      </c>
      <c r="R87" s="290"/>
      <c r="S87" s="290">
        <f t="shared" si="57"/>
        <v>962.68500000000131</v>
      </c>
      <c r="T87" s="290" t="e">
        <f t="shared" si="58"/>
        <v>#DIV/0!</v>
      </c>
      <c r="U87" s="290" t="e">
        <f t="shared" si="59"/>
        <v>#DIV/0!</v>
      </c>
      <c r="V87" s="22">
        <f t="shared" si="60"/>
        <v>18550.000000000007</v>
      </c>
      <c r="W87" s="288" t="e">
        <f t="shared" si="61"/>
        <v>#DIV/0!</v>
      </c>
      <c r="X87" s="288" t="e">
        <f t="shared" si="62"/>
        <v>#DIV/0!</v>
      </c>
      <c r="Y87" s="288" t="e">
        <f t="shared" si="63"/>
        <v>#DIV/0!</v>
      </c>
      <c r="Z87" s="291" t="e">
        <f t="shared" si="64"/>
        <v>#DIV/0!</v>
      </c>
      <c r="AA87" s="22">
        <f>SUM(L$2:L87)-SUM(AB$2:AB87)</f>
        <v>-17587.315000000006</v>
      </c>
      <c r="AB87" s="292"/>
      <c r="AC87" s="40" t="e">
        <f t="shared" si="65"/>
        <v>#DIV/0!</v>
      </c>
      <c r="AD87" s="40" t="e">
        <f t="shared" si="66"/>
        <v>#DIV/0!</v>
      </c>
    </row>
    <row r="88" spans="1:30" s="1" customFormat="1" x14ac:dyDescent="0.25">
      <c r="A88" s="190"/>
      <c r="B88" s="393"/>
      <c r="C88" s="66"/>
      <c r="D88" s="66"/>
      <c r="E88" s="66"/>
      <c r="F88" s="16">
        <f t="shared" si="46"/>
        <v>4200</v>
      </c>
      <c r="G88" s="17">
        <f t="shared" si="47"/>
        <v>4.1886464285714302</v>
      </c>
      <c r="H88" s="15">
        <f t="shared" si="48"/>
        <v>17592.315000000006</v>
      </c>
      <c r="I88" s="15">
        <f t="shared" si="49"/>
        <v>-17592.315000000006</v>
      </c>
      <c r="J88" s="337">
        <f t="shared" si="50"/>
        <v>-1</v>
      </c>
      <c r="K88" s="15">
        <f t="shared" si="51"/>
        <v>0</v>
      </c>
      <c r="L88" s="22">
        <f t="shared" si="52"/>
        <v>-5</v>
      </c>
      <c r="M88" s="22">
        <f t="shared" si="53"/>
        <v>5</v>
      </c>
      <c r="N88" s="22">
        <f t="shared" si="54"/>
        <v>0</v>
      </c>
      <c r="O88" s="22"/>
      <c r="P88" s="288">
        <f t="shared" si="55"/>
        <v>-4.1886464285714302</v>
      </c>
      <c r="Q88" s="22">
        <f t="shared" si="56"/>
        <v>-5</v>
      </c>
      <c r="R88" s="290"/>
      <c r="S88" s="290">
        <f t="shared" si="57"/>
        <v>957.68500000000131</v>
      </c>
      <c r="T88" s="290" t="e">
        <f t="shared" si="58"/>
        <v>#DIV/0!</v>
      </c>
      <c r="U88" s="290" t="e">
        <f t="shared" si="59"/>
        <v>#DIV/0!</v>
      </c>
      <c r="V88" s="22">
        <f t="shared" si="60"/>
        <v>18550.000000000007</v>
      </c>
      <c r="W88" s="288" t="e">
        <f t="shared" si="61"/>
        <v>#DIV/0!</v>
      </c>
      <c r="X88" s="288" t="e">
        <f t="shared" si="62"/>
        <v>#DIV/0!</v>
      </c>
      <c r="Y88" s="288" t="e">
        <f t="shared" si="63"/>
        <v>#DIV/0!</v>
      </c>
      <c r="Z88" s="291" t="e">
        <f t="shared" si="64"/>
        <v>#DIV/0!</v>
      </c>
      <c r="AA88" s="22">
        <f>SUM(L$2:L88)-SUM(AB$2:AB88)</f>
        <v>-17592.315000000006</v>
      </c>
      <c r="AB88" s="292"/>
      <c r="AC88" s="40" t="e">
        <f t="shared" si="65"/>
        <v>#DIV/0!</v>
      </c>
      <c r="AD88" s="40" t="e">
        <f t="shared" si="66"/>
        <v>#DIV/0!</v>
      </c>
    </row>
    <row r="89" spans="1:30" s="1" customFormat="1" x14ac:dyDescent="0.25">
      <c r="A89" s="190"/>
      <c r="B89" s="393"/>
      <c r="C89" s="66"/>
      <c r="D89" s="66"/>
      <c r="E89" s="66"/>
      <c r="F89" s="16">
        <f t="shared" si="46"/>
        <v>4200</v>
      </c>
      <c r="G89" s="17">
        <f t="shared" si="47"/>
        <v>4.189836904761906</v>
      </c>
      <c r="H89" s="15">
        <f t="shared" si="48"/>
        <v>17597.315000000006</v>
      </c>
      <c r="I89" s="15">
        <f t="shared" si="49"/>
        <v>-17597.315000000006</v>
      </c>
      <c r="J89" s="337">
        <f t="shared" si="50"/>
        <v>-1</v>
      </c>
      <c r="K89" s="15">
        <f t="shared" si="51"/>
        <v>0</v>
      </c>
      <c r="L89" s="22">
        <f t="shared" si="52"/>
        <v>-5</v>
      </c>
      <c r="M89" s="22">
        <f t="shared" si="53"/>
        <v>5</v>
      </c>
      <c r="N89" s="22">
        <f t="shared" si="54"/>
        <v>0</v>
      </c>
      <c r="O89" s="22"/>
      <c r="P89" s="288">
        <f t="shared" si="55"/>
        <v>-4.189836904761906</v>
      </c>
      <c r="Q89" s="22">
        <f t="shared" si="56"/>
        <v>-5</v>
      </c>
      <c r="R89" s="290"/>
      <c r="S89" s="290">
        <f t="shared" si="57"/>
        <v>952.68500000000131</v>
      </c>
      <c r="T89" s="290" t="e">
        <f t="shared" si="58"/>
        <v>#DIV/0!</v>
      </c>
      <c r="U89" s="290" t="e">
        <f t="shared" si="59"/>
        <v>#DIV/0!</v>
      </c>
      <c r="V89" s="22">
        <f t="shared" si="60"/>
        <v>18550.000000000007</v>
      </c>
      <c r="W89" s="288" t="e">
        <f t="shared" si="61"/>
        <v>#DIV/0!</v>
      </c>
      <c r="X89" s="288" t="e">
        <f t="shared" si="62"/>
        <v>#DIV/0!</v>
      </c>
      <c r="Y89" s="288" t="e">
        <f t="shared" si="63"/>
        <v>#DIV/0!</v>
      </c>
      <c r="Z89" s="291" t="e">
        <f t="shared" si="64"/>
        <v>#DIV/0!</v>
      </c>
      <c r="AA89" s="22">
        <f>SUM(L$2:L89)-SUM(AB$2:AB89)</f>
        <v>-17597.315000000006</v>
      </c>
      <c r="AB89" s="292"/>
      <c r="AC89" s="40" t="e">
        <f t="shared" si="65"/>
        <v>#DIV/0!</v>
      </c>
      <c r="AD89" s="40" t="e">
        <f t="shared" si="66"/>
        <v>#DIV/0!</v>
      </c>
    </row>
    <row r="90" spans="1:30" s="1" customFormat="1" x14ac:dyDescent="0.25">
      <c r="A90" s="190"/>
      <c r="B90" s="393"/>
      <c r="C90" s="66"/>
      <c r="D90" s="66"/>
      <c r="E90" s="66"/>
      <c r="F90" s="16">
        <f t="shared" si="46"/>
        <v>4200</v>
      </c>
      <c r="G90" s="17">
        <f t="shared" si="47"/>
        <v>4.1910273809523826</v>
      </c>
      <c r="H90" s="15">
        <f t="shared" si="48"/>
        <v>17602.315000000006</v>
      </c>
      <c r="I90" s="15">
        <f t="shared" si="49"/>
        <v>-17602.315000000006</v>
      </c>
      <c r="J90" s="337">
        <f t="shared" si="50"/>
        <v>-1</v>
      </c>
      <c r="K90" s="15">
        <f t="shared" si="51"/>
        <v>0</v>
      </c>
      <c r="L90" s="22">
        <f t="shared" si="52"/>
        <v>-5</v>
      </c>
      <c r="M90" s="22">
        <f t="shared" si="53"/>
        <v>5</v>
      </c>
      <c r="N90" s="22">
        <f t="shared" si="54"/>
        <v>0</v>
      </c>
      <c r="O90" s="22"/>
      <c r="P90" s="288">
        <f t="shared" si="55"/>
        <v>-4.1910273809523826</v>
      </c>
      <c r="Q90" s="22">
        <f t="shared" si="56"/>
        <v>-5</v>
      </c>
      <c r="R90" s="290"/>
      <c r="S90" s="290">
        <f t="shared" si="57"/>
        <v>947.68500000000131</v>
      </c>
      <c r="T90" s="290" t="e">
        <f t="shared" si="58"/>
        <v>#DIV/0!</v>
      </c>
      <c r="U90" s="290" t="e">
        <f t="shared" si="59"/>
        <v>#DIV/0!</v>
      </c>
      <c r="V90" s="22">
        <f t="shared" si="60"/>
        <v>18550.000000000007</v>
      </c>
      <c r="W90" s="288" t="e">
        <f t="shared" si="61"/>
        <v>#DIV/0!</v>
      </c>
      <c r="X90" s="288" t="e">
        <f t="shared" si="62"/>
        <v>#DIV/0!</v>
      </c>
      <c r="Y90" s="288" t="e">
        <f t="shared" si="63"/>
        <v>#DIV/0!</v>
      </c>
      <c r="Z90" s="291" t="e">
        <f t="shared" si="64"/>
        <v>#DIV/0!</v>
      </c>
      <c r="AA90" s="22">
        <f>SUM(L$2:L90)-SUM(AB$2:AB90)</f>
        <v>-17602.315000000006</v>
      </c>
      <c r="AB90" s="292"/>
      <c r="AC90" s="40" t="e">
        <f t="shared" si="65"/>
        <v>#DIV/0!</v>
      </c>
      <c r="AD90" s="40" t="e">
        <f t="shared" si="66"/>
        <v>#DIV/0!</v>
      </c>
    </row>
    <row r="91" spans="1:30" s="1" customFormat="1" x14ac:dyDescent="0.25">
      <c r="A91" s="190"/>
      <c r="B91" s="400"/>
      <c r="C91" s="118"/>
      <c r="D91" s="118"/>
      <c r="E91" s="118"/>
      <c r="F91" s="16">
        <f t="shared" si="46"/>
        <v>4200</v>
      </c>
      <c r="G91" s="17">
        <f t="shared" si="47"/>
        <v>4.1922178571428583</v>
      </c>
      <c r="H91" s="15">
        <f t="shared" si="48"/>
        <v>17607.315000000006</v>
      </c>
      <c r="I91" s="15">
        <f t="shared" si="49"/>
        <v>-17607.315000000006</v>
      </c>
      <c r="J91" s="337">
        <f t="shared" si="50"/>
        <v>-1</v>
      </c>
      <c r="K91" s="15">
        <f t="shared" si="51"/>
        <v>0</v>
      </c>
      <c r="L91" s="22">
        <f t="shared" si="52"/>
        <v>-5</v>
      </c>
      <c r="M91" s="22">
        <f t="shared" si="53"/>
        <v>5</v>
      </c>
      <c r="N91" s="22">
        <f t="shared" si="54"/>
        <v>0</v>
      </c>
      <c r="O91" s="22"/>
      <c r="P91" s="288">
        <f t="shared" si="55"/>
        <v>-4.1922178571428583</v>
      </c>
      <c r="Q91" s="22">
        <f t="shared" si="56"/>
        <v>-5</v>
      </c>
      <c r="R91" s="290"/>
      <c r="S91" s="290">
        <f t="shared" si="57"/>
        <v>942.68500000000131</v>
      </c>
      <c r="T91" s="290" t="e">
        <f t="shared" si="58"/>
        <v>#DIV/0!</v>
      </c>
      <c r="U91" s="290" t="e">
        <f t="shared" si="59"/>
        <v>#DIV/0!</v>
      </c>
      <c r="V91" s="22">
        <f t="shared" si="60"/>
        <v>18550.000000000007</v>
      </c>
      <c r="W91" s="288" t="e">
        <f t="shared" si="61"/>
        <v>#DIV/0!</v>
      </c>
      <c r="X91" s="288" t="e">
        <f t="shared" si="62"/>
        <v>#DIV/0!</v>
      </c>
      <c r="Y91" s="288" t="e">
        <f t="shared" si="63"/>
        <v>#DIV/0!</v>
      </c>
      <c r="Z91" s="291" t="e">
        <f t="shared" si="64"/>
        <v>#DIV/0!</v>
      </c>
      <c r="AA91" s="22">
        <f>SUM(L$2:L91)-SUM(AB$2:AB91)</f>
        <v>-17607.315000000006</v>
      </c>
      <c r="AB91" s="292"/>
      <c r="AC91" s="40" t="e">
        <f t="shared" si="65"/>
        <v>#DIV/0!</v>
      </c>
      <c r="AD91" s="40" t="e">
        <f t="shared" si="66"/>
        <v>#DIV/0!</v>
      </c>
    </row>
    <row r="92" spans="1:30" s="1" customFormat="1" x14ac:dyDescent="0.25">
      <c r="A92" s="190"/>
      <c r="B92" s="393"/>
      <c r="C92" s="118"/>
      <c r="D92" s="118"/>
      <c r="E92" s="118"/>
      <c r="F92" s="16">
        <f t="shared" si="46"/>
        <v>4200</v>
      </c>
      <c r="G92" s="17">
        <f t="shared" si="47"/>
        <v>4.193408333333335</v>
      </c>
      <c r="H92" s="15">
        <f t="shared" si="48"/>
        <v>17612.315000000006</v>
      </c>
      <c r="I92" s="15">
        <f t="shared" si="49"/>
        <v>-17612.315000000006</v>
      </c>
      <c r="J92" s="337">
        <f t="shared" si="50"/>
        <v>-1</v>
      </c>
      <c r="K92" s="15">
        <f t="shared" si="51"/>
        <v>0</v>
      </c>
      <c r="L92" s="22">
        <f t="shared" si="52"/>
        <v>-5</v>
      </c>
      <c r="M92" s="22">
        <f t="shared" si="53"/>
        <v>5</v>
      </c>
      <c r="N92" s="22">
        <f t="shared" si="54"/>
        <v>0</v>
      </c>
      <c r="O92" s="22"/>
      <c r="P92" s="288">
        <f t="shared" si="55"/>
        <v>-4.193408333333335</v>
      </c>
      <c r="Q92" s="22">
        <f t="shared" si="56"/>
        <v>-5</v>
      </c>
      <c r="R92" s="290"/>
      <c r="S92" s="290">
        <f t="shared" si="57"/>
        <v>937.68500000000131</v>
      </c>
      <c r="T92" s="290" t="e">
        <f t="shared" si="58"/>
        <v>#DIV/0!</v>
      </c>
      <c r="U92" s="290" t="e">
        <f t="shared" si="59"/>
        <v>#DIV/0!</v>
      </c>
      <c r="V92" s="22">
        <f t="shared" si="60"/>
        <v>18550.000000000007</v>
      </c>
      <c r="W92" s="288" t="e">
        <f t="shared" si="61"/>
        <v>#DIV/0!</v>
      </c>
      <c r="X92" s="288" t="e">
        <f t="shared" si="62"/>
        <v>#DIV/0!</v>
      </c>
      <c r="Y92" s="288" t="e">
        <f t="shared" si="63"/>
        <v>#DIV/0!</v>
      </c>
      <c r="Z92" s="291" t="e">
        <f t="shared" si="64"/>
        <v>#DIV/0!</v>
      </c>
      <c r="AA92" s="22">
        <f>SUM(L$2:L92)-SUM(AB$2:AB92)</f>
        <v>-17612.315000000006</v>
      </c>
      <c r="AB92" s="292"/>
      <c r="AC92" s="40" t="e">
        <f t="shared" si="65"/>
        <v>#DIV/0!</v>
      </c>
      <c r="AD92" s="40" t="e">
        <f t="shared" si="66"/>
        <v>#DIV/0!</v>
      </c>
    </row>
    <row r="93" spans="1:30" s="1" customFormat="1" x14ac:dyDescent="0.25">
      <c r="A93" s="190"/>
      <c r="B93" s="393"/>
      <c r="C93" s="66"/>
      <c r="D93" s="66"/>
      <c r="E93" s="66"/>
      <c r="F93" s="16">
        <f t="shared" si="46"/>
        <v>4200</v>
      </c>
      <c r="G93" s="17">
        <f t="shared" si="47"/>
        <v>4.1945988095238107</v>
      </c>
      <c r="H93" s="15">
        <f t="shared" si="48"/>
        <v>17617.315000000006</v>
      </c>
      <c r="I93" s="15">
        <f t="shared" si="49"/>
        <v>-17617.315000000006</v>
      </c>
      <c r="J93" s="337">
        <f t="shared" si="50"/>
        <v>-1</v>
      </c>
      <c r="K93" s="15">
        <f t="shared" si="51"/>
        <v>0</v>
      </c>
      <c r="L93" s="22">
        <f t="shared" si="52"/>
        <v>-5</v>
      </c>
      <c r="M93" s="22">
        <f t="shared" si="53"/>
        <v>5</v>
      </c>
      <c r="N93" s="22">
        <f t="shared" si="54"/>
        <v>0</v>
      </c>
      <c r="O93" s="22"/>
      <c r="P93" s="288">
        <f t="shared" si="55"/>
        <v>-4.1945988095238107</v>
      </c>
      <c r="Q93" s="22">
        <f t="shared" si="56"/>
        <v>-5</v>
      </c>
      <c r="R93" s="290"/>
      <c r="S93" s="290">
        <f t="shared" si="57"/>
        <v>932.68500000000131</v>
      </c>
      <c r="T93" s="290" t="e">
        <f t="shared" si="58"/>
        <v>#DIV/0!</v>
      </c>
      <c r="U93" s="290" t="e">
        <f t="shared" si="59"/>
        <v>#DIV/0!</v>
      </c>
      <c r="V93" s="22">
        <f t="shared" si="60"/>
        <v>18550.000000000007</v>
      </c>
      <c r="W93" s="288" t="e">
        <f t="shared" si="61"/>
        <v>#DIV/0!</v>
      </c>
      <c r="X93" s="288" t="e">
        <f t="shared" si="62"/>
        <v>#DIV/0!</v>
      </c>
      <c r="Y93" s="288" t="e">
        <f t="shared" si="63"/>
        <v>#DIV/0!</v>
      </c>
      <c r="Z93" s="291" t="e">
        <f t="shared" si="64"/>
        <v>#DIV/0!</v>
      </c>
      <c r="AA93" s="22">
        <f>SUM(L$2:L93)-SUM(AB$2:AB93)</f>
        <v>-17617.315000000006</v>
      </c>
      <c r="AB93" s="292"/>
      <c r="AC93" s="40" t="e">
        <f t="shared" si="65"/>
        <v>#DIV/0!</v>
      </c>
      <c r="AD93" s="40" t="e">
        <f t="shared" si="66"/>
        <v>#DIV/0!</v>
      </c>
    </row>
    <row r="94" spans="1:30" s="1" customFormat="1" x14ac:dyDescent="0.25">
      <c r="A94" s="190"/>
      <c r="B94" s="393"/>
      <c r="C94" s="118"/>
      <c r="D94" s="118"/>
      <c r="E94" s="118"/>
      <c r="F94" s="16">
        <f t="shared" si="46"/>
        <v>4200</v>
      </c>
      <c r="G94" s="17">
        <f t="shared" si="47"/>
        <v>4.1957892857142873</v>
      </c>
      <c r="H94" s="15">
        <f t="shared" si="48"/>
        <v>17622.315000000006</v>
      </c>
      <c r="I94" s="15">
        <f t="shared" si="49"/>
        <v>-17622.315000000006</v>
      </c>
      <c r="J94" s="337">
        <f t="shared" si="50"/>
        <v>-1</v>
      </c>
      <c r="K94" s="15">
        <f t="shared" si="51"/>
        <v>0</v>
      </c>
      <c r="L94" s="22">
        <f t="shared" si="52"/>
        <v>-5</v>
      </c>
      <c r="M94" s="22">
        <f t="shared" si="53"/>
        <v>5</v>
      </c>
      <c r="N94" s="22">
        <f t="shared" si="54"/>
        <v>0</v>
      </c>
      <c r="O94" s="22"/>
      <c r="P94" s="288">
        <f t="shared" si="55"/>
        <v>-4.1957892857142873</v>
      </c>
      <c r="Q94" s="22">
        <f t="shared" si="56"/>
        <v>-5</v>
      </c>
      <c r="R94" s="290"/>
      <c r="S94" s="290">
        <f t="shared" si="57"/>
        <v>927.68500000000131</v>
      </c>
      <c r="T94" s="290" t="e">
        <f t="shared" si="58"/>
        <v>#DIV/0!</v>
      </c>
      <c r="U94" s="290" t="e">
        <f t="shared" si="59"/>
        <v>#DIV/0!</v>
      </c>
      <c r="V94" s="22">
        <f t="shared" si="60"/>
        <v>18550.000000000007</v>
      </c>
      <c r="W94" s="288" t="e">
        <f t="shared" si="61"/>
        <v>#DIV/0!</v>
      </c>
      <c r="X94" s="288" t="e">
        <f t="shared" si="62"/>
        <v>#DIV/0!</v>
      </c>
      <c r="Y94" s="288" t="e">
        <f t="shared" si="63"/>
        <v>#DIV/0!</v>
      </c>
      <c r="Z94" s="291" t="e">
        <f t="shared" si="64"/>
        <v>#DIV/0!</v>
      </c>
      <c r="AA94" s="22">
        <f>SUM(L$2:L94)-SUM(AB$2:AB94)</f>
        <v>-17622.315000000006</v>
      </c>
      <c r="AB94" s="292"/>
      <c r="AC94" s="40" t="e">
        <f t="shared" si="65"/>
        <v>#DIV/0!</v>
      </c>
      <c r="AD94" s="40" t="e">
        <f t="shared" si="66"/>
        <v>#DIV/0!</v>
      </c>
    </row>
    <row r="95" spans="1:30" s="1" customFormat="1" x14ac:dyDescent="0.25">
      <c r="A95" s="190"/>
      <c r="B95" s="393"/>
      <c r="C95" s="66"/>
      <c r="D95" s="66"/>
      <c r="E95" s="66"/>
      <c r="F95" s="16">
        <f t="shared" si="46"/>
        <v>4200</v>
      </c>
      <c r="G95" s="17">
        <f t="shared" si="47"/>
        <v>4.1969797619047631</v>
      </c>
      <c r="H95" s="15">
        <f t="shared" si="48"/>
        <v>17627.315000000006</v>
      </c>
      <c r="I95" s="15">
        <f t="shared" si="49"/>
        <v>-17627.315000000006</v>
      </c>
      <c r="J95" s="337">
        <f t="shared" si="50"/>
        <v>-1</v>
      </c>
      <c r="K95" s="15">
        <f t="shared" si="51"/>
        <v>0</v>
      </c>
      <c r="L95" s="22">
        <f t="shared" si="52"/>
        <v>-5</v>
      </c>
      <c r="M95" s="22">
        <f t="shared" si="53"/>
        <v>5</v>
      </c>
      <c r="N95" s="22">
        <f t="shared" si="54"/>
        <v>0</v>
      </c>
      <c r="O95" s="22"/>
      <c r="P95" s="288">
        <f t="shared" si="55"/>
        <v>-4.1969797619047631</v>
      </c>
      <c r="Q95" s="22">
        <f t="shared" si="56"/>
        <v>-5</v>
      </c>
      <c r="R95" s="290"/>
      <c r="S95" s="290">
        <f t="shared" si="57"/>
        <v>922.68500000000131</v>
      </c>
      <c r="T95" s="290" t="e">
        <f t="shared" si="58"/>
        <v>#DIV/0!</v>
      </c>
      <c r="U95" s="290" t="e">
        <f t="shared" si="59"/>
        <v>#DIV/0!</v>
      </c>
      <c r="V95" s="22">
        <f t="shared" si="60"/>
        <v>18550.000000000007</v>
      </c>
      <c r="W95" s="288" t="e">
        <f t="shared" si="61"/>
        <v>#DIV/0!</v>
      </c>
      <c r="X95" s="288" t="e">
        <f t="shared" si="62"/>
        <v>#DIV/0!</v>
      </c>
      <c r="Y95" s="288" t="e">
        <f t="shared" si="63"/>
        <v>#DIV/0!</v>
      </c>
      <c r="Z95" s="291" t="e">
        <f t="shared" si="64"/>
        <v>#DIV/0!</v>
      </c>
      <c r="AA95" s="22">
        <f>SUM(L$2:L95)-SUM(AB$2:AB95)</f>
        <v>-17627.315000000006</v>
      </c>
      <c r="AB95" s="292"/>
      <c r="AC95" s="40" t="e">
        <f t="shared" si="65"/>
        <v>#DIV/0!</v>
      </c>
      <c r="AD95" s="40" t="e">
        <f t="shared" si="66"/>
        <v>#DIV/0!</v>
      </c>
    </row>
    <row r="96" spans="1:30" s="1" customFormat="1" x14ac:dyDescent="0.25">
      <c r="A96" s="190"/>
      <c r="B96" s="393"/>
      <c r="C96" s="66"/>
      <c r="D96" s="66"/>
      <c r="E96" s="66"/>
      <c r="F96" s="16">
        <f t="shared" si="46"/>
        <v>4200</v>
      </c>
      <c r="G96" s="17">
        <f t="shared" si="47"/>
        <v>4.1981702380952397</v>
      </c>
      <c r="H96" s="15">
        <f t="shared" si="48"/>
        <v>17632.315000000006</v>
      </c>
      <c r="I96" s="15">
        <f t="shared" si="49"/>
        <v>-17632.315000000006</v>
      </c>
      <c r="J96" s="337">
        <f t="shared" si="50"/>
        <v>-1</v>
      </c>
      <c r="K96" s="15">
        <f t="shared" si="51"/>
        <v>0</v>
      </c>
      <c r="L96" s="22">
        <f t="shared" si="52"/>
        <v>-5</v>
      </c>
      <c r="M96" s="22">
        <f t="shared" si="53"/>
        <v>5</v>
      </c>
      <c r="N96" s="22">
        <f t="shared" si="54"/>
        <v>0</v>
      </c>
      <c r="O96" s="22"/>
      <c r="P96" s="288">
        <f t="shared" si="55"/>
        <v>-4.1981702380952397</v>
      </c>
      <c r="Q96" s="22">
        <f t="shared" si="56"/>
        <v>-5</v>
      </c>
      <c r="R96" s="290"/>
      <c r="S96" s="290">
        <f t="shared" si="57"/>
        <v>917.68500000000131</v>
      </c>
      <c r="T96" s="290" t="e">
        <f t="shared" si="58"/>
        <v>#DIV/0!</v>
      </c>
      <c r="U96" s="290" t="e">
        <f t="shared" si="59"/>
        <v>#DIV/0!</v>
      </c>
      <c r="V96" s="22">
        <f t="shared" si="60"/>
        <v>18550.000000000007</v>
      </c>
      <c r="W96" s="288" t="e">
        <f t="shared" si="61"/>
        <v>#DIV/0!</v>
      </c>
      <c r="X96" s="288" t="e">
        <f t="shared" si="62"/>
        <v>#DIV/0!</v>
      </c>
      <c r="Y96" s="288" t="e">
        <f t="shared" si="63"/>
        <v>#DIV/0!</v>
      </c>
      <c r="Z96" s="291" t="e">
        <f t="shared" si="64"/>
        <v>#DIV/0!</v>
      </c>
      <c r="AA96" s="22">
        <f>SUM(L$2:L96)-SUM(AB$2:AB96)</f>
        <v>-17632.315000000006</v>
      </c>
      <c r="AB96" s="292"/>
      <c r="AC96" s="40" t="e">
        <f t="shared" si="65"/>
        <v>#DIV/0!</v>
      </c>
      <c r="AD96" s="40" t="e">
        <f t="shared" si="66"/>
        <v>#DIV/0!</v>
      </c>
    </row>
    <row r="97" spans="1:30" s="1" customFormat="1" x14ac:dyDescent="0.25">
      <c r="A97" s="190"/>
      <c r="B97" s="393"/>
      <c r="C97" s="66"/>
      <c r="D97" s="66"/>
      <c r="E97" s="66"/>
      <c r="F97" s="16">
        <f t="shared" si="46"/>
        <v>4200</v>
      </c>
      <c r="G97" s="17">
        <f t="shared" si="47"/>
        <v>4.1993607142857154</v>
      </c>
      <c r="H97" s="15">
        <f t="shared" si="48"/>
        <v>17637.315000000006</v>
      </c>
      <c r="I97" s="15">
        <f t="shared" si="49"/>
        <v>-17637.315000000006</v>
      </c>
      <c r="J97" s="337">
        <f t="shared" si="50"/>
        <v>-1</v>
      </c>
      <c r="K97" s="15">
        <f t="shared" si="51"/>
        <v>0</v>
      </c>
      <c r="L97" s="22">
        <f t="shared" si="52"/>
        <v>-5</v>
      </c>
      <c r="M97" s="22">
        <f t="shared" si="53"/>
        <v>5</v>
      </c>
      <c r="N97" s="22">
        <f t="shared" si="54"/>
        <v>0</v>
      </c>
      <c r="O97" s="22"/>
      <c r="P97" s="288">
        <f t="shared" si="55"/>
        <v>-4.1993607142857154</v>
      </c>
      <c r="Q97" s="22">
        <f t="shared" si="56"/>
        <v>-5</v>
      </c>
      <c r="R97" s="290"/>
      <c r="S97" s="290">
        <f t="shared" si="57"/>
        <v>912.68500000000131</v>
      </c>
      <c r="T97" s="290" t="e">
        <f t="shared" si="58"/>
        <v>#DIV/0!</v>
      </c>
      <c r="U97" s="290" t="e">
        <f t="shared" si="59"/>
        <v>#DIV/0!</v>
      </c>
      <c r="V97" s="22">
        <f t="shared" si="60"/>
        <v>18550.000000000007</v>
      </c>
      <c r="W97" s="288" t="e">
        <f t="shared" si="61"/>
        <v>#DIV/0!</v>
      </c>
      <c r="X97" s="288" t="e">
        <f t="shared" si="62"/>
        <v>#DIV/0!</v>
      </c>
      <c r="Y97" s="288" t="e">
        <f t="shared" si="63"/>
        <v>#DIV/0!</v>
      </c>
      <c r="Z97" s="291" t="e">
        <f t="shared" si="64"/>
        <v>#DIV/0!</v>
      </c>
      <c r="AA97" s="22">
        <f>SUM(L$2:L97)-SUM(AB$2:AB97)</f>
        <v>-17637.315000000006</v>
      </c>
      <c r="AB97" s="292"/>
      <c r="AC97" s="40" t="e">
        <f t="shared" si="65"/>
        <v>#DIV/0!</v>
      </c>
      <c r="AD97" s="40" t="e">
        <f t="shared" si="66"/>
        <v>#DIV/0!</v>
      </c>
    </row>
    <row r="98" spans="1:30" s="1" customFormat="1" x14ac:dyDescent="0.25">
      <c r="A98" s="190"/>
      <c r="B98" s="393"/>
      <c r="C98" s="66"/>
      <c r="D98" s="66"/>
      <c r="E98" s="66"/>
      <c r="F98" s="16">
        <f t="shared" si="46"/>
        <v>4200</v>
      </c>
      <c r="G98" s="17">
        <f t="shared" si="47"/>
        <v>4.2005511904761921</v>
      </c>
      <c r="H98" s="15">
        <f t="shared" si="48"/>
        <v>17642.315000000006</v>
      </c>
      <c r="I98" s="15">
        <f t="shared" si="49"/>
        <v>-17642.315000000006</v>
      </c>
      <c r="J98" s="337">
        <f t="shared" si="50"/>
        <v>-1</v>
      </c>
      <c r="K98" s="15">
        <f t="shared" si="51"/>
        <v>0</v>
      </c>
      <c r="L98" s="22">
        <f t="shared" si="52"/>
        <v>-5</v>
      </c>
      <c r="M98" s="22">
        <f t="shared" si="53"/>
        <v>5</v>
      </c>
      <c r="N98" s="22">
        <f t="shared" si="54"/>
        <v>0</v>
      </c>
      <c r="O98" s="22"/>
      <c r="P98" s="288">
        <f t="shared" si="55"/>
        <v>-4.2005511904761921</v>
      </c>
      <c r="Q98" s="22">
        <f t="shared" si="56"/>
        <v>-5</v>
      </c>
      <c r="R98" s="290"/>
      <c r="S98" s="290">
        <f t="shared" si="57"/>
        <v>907.68500000000131</v>
      </c>
      <c r="T98" s="290" t="e">
        <f t="shared" si="58"/>
        <v>#DIV/0!</v>
      </c>
      <c r="U98" s="290" t="e">
        <f t="shared" si="59"/>
        <v>#DIV/0!</v>
      </c>
      <c r="V98" s="22">
        <f t="shared" si="60"/>
        <v>18550.000000000007</v>
      </c>
      <c r="W98" s="288" t="e">
        <f t="shared" si="61"/>
        <v>#DIV/0!</v>
      </c>
      <c r="X98" s="288" t="e">
        <f t="shared" si="62"/>
        <v>#DIV/0!</v>
      </c>
      <c r="Y98" s="288" t="e">
        <f t="shared" si="63"/>
        <v>#DIV/0!</v>
      </c>
      <c r="Z98" s="291" t="e">
        <f t="shared" si="64"/>
        <v>#DIV/0!</v>
      </c>
      <c r="AA98" s="22">
        <f>SUM(L$2:L98)-SUM(AB$2:AB98)</f>
        <v>-17642.315000000006</v>
      </c>
      <c r="AB98" s="292"/>
      <c r="AC98" s="40" t="e">
        <f t="shared" si="65"/>
        <v>#DIV/0!</v>
      </c>
      <c r="AD98" s="40" t="e">
        <f t="shared" si="66"/>
        <v>#DIV/0!</v>
      </c>
    </row>
    <row r="99" spans="1:30" s="1" customFormat="1" x14ac:dyDescent="0.25">
      <c r="A99" s="190"/>
      <c r="B99" s="393"/>
      <c r="C99" s="66"/>
      <c r="D99" s="66"/>
      <c r="E99" s="66"/>
      <c r="F99" s="16">
        <f t="shared" si="46"/>
        <v>4200</v>
      </c>
      <c r="G99" s="17">
        <f t="shared" si="47"/>
        <v>4.2017416666666678</v>
      </c>
      <c r="H99" s="15">
        <f t="shared" si="48"/>
        <v>17647.315000000006</v>
      </c>
      <c r="I99" s="15">
        <f t="shared" si="49"/>
        <v>-17647.315000000006</v>
      </c>
      <c r="J99" s="337">
        <f t="shared" si="50"/>
        <v>-1</v>
      </c>
      <c r="K99" s="15">
        <f t="shared" si="51"/>
        <v>0</v>
      </c>
      <c r="L99" s="22">
        <f t="shared" si="52"/>
        <v>-5</v>
      </c>
      <c r="M99" s="22">
        <f t="shared" si="53"/>
        <v>5</v>
      </c>
      <c r="N99" s="22">
        <f t="shared" si="54"/>
        <v>0</v>
      </c>
      <c r="O99" s="22"/>
      <c r="P99" s="288">
        <f t="shared" si="55"/>
        <v>-4.2017416666666678</v>
      </c>
      <c r="Q99" s="22">
        <f t="shared" si="56"/>
        <v>-5</v>
      </c>
      <c r="R99" s="290"/>
      <c r="S99" s="290">
        <f t="shared" si="57"/>
        <v>902.68500000000131</v>
      </c>
      <c r="T99" s="290" t="e">
        <f t="shared" si="58"/>
        <v>#DIV/0!</v>
      </c>
      <c r="U99" s="290" t="e">
        <f t="shared" si="59"/>
        <v>#DIV/0!</v>
      </c>
      <c r="V99" s="22">
        <f t="shared" si="60"/>
        <v>18550.000000000007</v>
      </c>
      <c r="W99" s="288" t="e">
        <f t="shared" si="61"/>
        <v>#DIV/0!</v>
      </c>
      <c r="X99" s="288" t="e">
        <f t="shared" si="62"/>
        <v>#DIV/0!</v>
      </c>
      <c r="Y99" s="288" t="e">
        <f t="shared" si="63"/>
        <v>#DIV/0!</v>
      </c>
      <c r="Z99" s="291" t="e">
        <f t="shared" si="64"/>
        <v>#DIV/0!</v>
      </c>
      <c r="AA99" s="22">
        <f>SUM(L$2:L99)-SUM(AB$2:AB99)</f>
        <v>-17647.315000000006</v>
      </c>
      <c r="AB99" s="292"/>
      <c r="AC99" s="40" t="e">
        <f t="shared" si="65"/>
        <v>#DIV/0!</v>
      </c>
      <c r="AD99" s="40" t="e">
        <f t="shared" si="66"/>
        <v>#DIV/0!</v>
      </c>
    </row>
    <row r="100" spans="1:30" s="1" customFormat="1" x14ac:dyDescent="0.25">
      <c r="A100" s="190"/>
      <c r="B100" s="393"/>
      <c r="C100" s="66"/>
      <c r="D100" s="66"/>
      <c r="E100" s="66"/>
      <c r="F100" s="16">
        <f t="shared" si="46"/>
        <v>4200</v>
      </c>
      <c r="G100" s="17">
        <f t="shared" si="47"/>
        <v>4.2029321428571444</v>
      </c>
      <c r="H100" s="15">
        <f t="shared" si="48"/>
        <v>17652.315000000006</v>
      </c>
      <c r="I100" s="15">
        <f t="shared" si="49"/>
        <v>-17652.315000000006</v>
      </c>
      <c r="J100" s="337">
        <f t="shared" si="50"/>
        <v>-1</v>
      </c>
      <c r="K100" s="15">
        <f t="shared" si="51"/>
        <v>0</v>
      </c>
      <c r="L100" s="22">
        <f t="shared" si="52"/>
        <v>-5</v>
      </c>
      <c r="M100" s="22">
        <f t="shared" si="53"/>
        <v>5</v>
      </c>
      <c r="N100" s="22">
        <f t="shared" si="54"/>
        <v>0</v>
      </c>
      <c r="O100" s="22"/>
      <c r="P100" s="288">
        <f t="shared" si="55"/>
        <v>-4.2029321428571444</v>
      </c>
      <c r="Q100" s="22">
        <f t="shared" si="56"/>
        <v>-5</v>
      </c>
      <c r="R100" s="290"/>
      <c r="S100" s="290">
        <f t="shared" si="57"/>
        <v>897.68500000000131</v>
      </c>
      <c r="T100" s="290" t="e">
        <f t="shared" si="58"/>
        <v>#DIV/0!</v>
      </c>
      <c r="U100" s="290" t="e">
        <f t="shared" si="59"/>
        <v>#DIV/0!</v>
      </c>
      <c r="V100" s="22">
        <f t="shared" si="60"/>
        <v>18550.000000000007</v>
      </c>
      <c r="W100" s="288" t="e">
        <f t="shared" si="61"/>
        <v>#DIV/0!</v>
      </c>
      <c r="X100" s="288" t="e">
        <f t="shared" si="62"/>
        <v>#DIV/0!</v>
      </c>
      <c r="Y100" s="288" t="e">
        <f t="shared" si="63"/>
        <v>#DIV/0!</v>
      </c>
      <c r="Z100" s="291" t="e">
        <f t="shared" si="64"/>
        <v>#DIV/0!</v>
      </c>
      <c r="AA100" s="22">
        <f>SUM(L$2:L100)-SUM(AB$2:AB100)</f>
        <v>-17652.315000000006</v>
      </c>
      <c r="AB100" s="292"/>
      <c r="AC100" s="40" t="e">
        <f t="shared" si="65"/>
        <v>#DIV/0!</v>
      </c>
      <c r="AD100" s="40" t="e">
        <f t="shared" si="66"/>
        <v>#DIV/0!</v>
      </c>
    </row>
    <row r="101" spans="1:30" s="1" customFormat="1" x14ac:dyDescent="0.25">
      <c r="A101" s="190"/>
      <c r="B101" s="393"/>
      <c r="C101" s="118"/>
      <c r="D101" s="118"/>
      <c r="E101" s="118"/>
      <c r="F101" s="16">
        <f t="shared" si="46"/>
        <v>4200</v>
      </c>
      <c r="G101" s="17">
        <f t="shared" si="47"/>
        <v>4.2041226190476202</v>
      </c>
      <c r="H101" s="15">
        <f t="shared" si="48"/>
        <v>17657.315000000006</v>
      </c>
      <c r="I101" s="15">
        <f t="shared" si="49"/>
        <v>-17657.315000000006</v>
      </c>
      <c r="J101" s="337">
        <f t="shared" si="50"/>
        <v>-1</v>
      </c>
      <c r="K101" s="15">
        <f t="shared" si="51"/>
        <v>0</v>
      </c>
      <c r="L101" s="22">
        <f t="shared" si="52"/>
        <v>-5</v>
      </c>
      <c r="M101" s="22">
        <f t="shared" si="53"/>
        <v>5</v>
      </c>
      <c r="N101" s="22">
        <f t="shared" si="54"/>
        <v>0</v>
      </c>
      <c r="O101" s="22"/>
      <c r="P101" s="288">
        <f t="shared" si="55"/>
        <v>-4.2041226190476202</v>
      </c>
      <c r="Q101" s="22">
        <f t="shared" si="56"/>
        <v>-5</v>
      </c>
      <c r="R101" s="290"/>
      <c r="S101" s="290">
        <f t="shared" si="57"/>
        <v>892.68500000000131</v>
      </c>
      <c r="T101" s="290" t="e">
        <f t="shared" si="58"/>
        <v>#DIV/0!</v>
      </c>
      <c r="U101" s="290" t="e">
        <f t="shared" si="59"/>
        <v>#DIV/0!</v>
      </c>
      <c r="V101" s="22">
        <f t="shared" si="60"/>
        <v>18550.000000000007</v>
      </c>
      <c r="W101" s="288" t="e">
        <f t="shared" si="61"/>
        <v>#DIV/0!</v>
      </c>
      <c r="X101" s="288" t="e">
        <f t="shared" si="62"/>
        <v>#DIV/0!</v>
      </c>
      <c r="Y101" s="288" t="e">
        <f t="shared" si="63"/>
        <v>#DIV/0!</v>
      </c>
      <c r="Z101" s="291" t="e">
        <f t="shared" si="64"/>
        <v>#DIV/0!</v>
      </c>
      <c r="AA101" s="22">
        <f>SUM(L$2:L101)-SUM(AB$2:AB101)</f>
        <v>-17657.315000000006</v>
      </c>
      <c r="AB101" s="292"/>
      <c r="AC101" s="40" t="e">
        <f t="shared" si="65"/>
        <v>#DIV/0!</v>
      </c>
      <c r="AD101" s="40" t="e">
        <f t="shared" si="66"/>
        <v>#DIV/0!</v>
      </c>
    </row>
    <row r="102" spans="1:30" s="1" customFormat="1" x14ac:dyDescent="0.25">
      <c r="A102" s="190"/>
      <c r="B102" s="393"/>
      <c r="C102" s="66"/>
      <c r="D102" s="66"/>
      <c r="E102" s="66"/>
      <c r="F102" s="16">
        <f t="shared" si="46"/>
        <v>4200</v>
      </c>
      <c r="G102" s="17">
        <f t="shared" si="47"/>
        <v>4.2053130952380968</v>
      </c>
      <c r="H102" s="15">
        <f t="shared" si="48"/>
        <v>17662.315000000006</v>
      </c>
      <c r="I102" s="15">
        <f t="shared" si="49"/>
        <v>-17662.315000000006</v>
      </c>
      <c r="J102" s="337">
        <f t="shared" si="50"/>
        <v>-1</v>
      </c>
      <c r="K102" s="15">
        <f t="shared" si="51"/>
        <v>0</v>
      </c>
      <c r="L102" s="22">
        <f t="shared" si="52"/>
        <v>-5</v>
      </c>
      <c r="M102" s="22">
        <f t="shared" si="53"/>
        <v>5</v>
      </c>
      <c r="N102" s="22">
        <f t="shared" si="54"/>
        <v>0</v>
      </c>
      <c r="O102" s="22"/>
      <c r="P102" s="288">
        <f t="shared" si="55"/>
        <v>-4.2053130952380968</v>
      </c>
      <c r="Q102" s="22">
        <f t="shared" si="56"/>
        <v>-5</v>
      </c>
      <c r="R102" s="290"/>
      <c r="S102" s="290">
        <f t="shared" si="57"/>
        <v>887.68500000000131</v>
      </c>
      <c r="T102" s="290" t="e">
        <f t="shared" si="58"/>
        <v>#DIV/0!</v>
      </c>
      <c r="U102" s="290" t="e">
        <f t="shared" si="59"/>
        <v>#DIV/0!</v>
      </c>
      <c r="V102" s="22">
        <f t="shared" si="60"/>
        <v>18550.000000000007</v>
      </c>
      <c r="W102" s="288" t="e">
        <f t="shared" si="61"/>
        <v>#DIV/0!</v>
      </c>
      <c r="X102" s="288" t="e">
        <f t="shared" si="62"/>
        <v>#DIV/0!</v>
      </c>
      <c r="Y102" s="288" t="e">
        <f t="shared" si="63"/>
        <v>#DIV/0!</v>
      </c>
      <c r="Z102" s="291" t="e">
        <f t="shared" si="64"/>
        <v>#DIV/0!</v>
      </c>
      <c r="AA102" s="22">
        <f>SUM(L$2:L102)-SUM(AB$2:AB102)</f>
        <v>-17662.315000000006</v>
      </c>
      <c r="AB102" s="292"/>
      <c r="AC102" s="40" t="e">
        <f t="shared" si="65"/>
        <v>#DIV/0!</v>
      </c>
      <c r="AD102" s="40" t="e">
        <f t="shared" si="66"/>
        <v>#DIV/0!</v>
      </c>
    </row>
    <row r="103" spans="1:30" s="1" customFormat="1" x14ac:dyDescent="0.25">
      <c r="A103" s="190"/>
      <c r="B103" s="393"/>
      <c r="C103" s="66"/>
      <c r="D103" s="66"/>
      <c r="E103" s="66"/>
      <c r="F103" s="16">
        <f t="shared" si="46"/>
        <v>4200</v>
      </c>
      <c r="G103" s="17">
        <f t="shared" si="47"/>
        <v>4.2065035714285726</v>
      </c>
      <c r="H103" s="15">
        <f t="shared" si="48"/>
        <v>17667.315000000006</v>
      </c>
      <c r="I103" s="15">
        <f t="shared" si="49"/>
        <v>-17667.315000000006</v>
      </c>
      <c r="J103" s="337">
        <f t="shared" si="50"/>
        <v>-1</v>
      </c>
      <c r="K103" s="15">
        <f t="shared" si="51"/>
        <v>0</v>
      </c>
      <c r="L103" s="22">
        <f t="shared" si="52"/>
        <v>-5</v>
      </c>
      <c r="M103" s="22">
        <f t="shared" si="53"/>
        <v>5</v>
      </c>
      <c r="N103" s="22">
        <f t="shared" si="54"/>
        <v>0</v>
      </c>
      <c r="O103" s="22"/>
      <c r="P103" s="288">
        <f t="shared" si="55"/>
        <v>-4.2065035714285726</v>
      </c>
      <c r="Q103" s="22">
        <f t="shared" si="56"/>
        <v>-5</v>
      </c>
      <c r="R103" s="290"/>
      <c r="S103" s="290">
        <f t="shared" si="57"/>
        <v>882.68500000000131</v>
      </c>
      <c r="T103" s="290" t="e">
        <f t="shared" si="58"/>
        <v>#DIV/0!</v>
      </c>
      <c r="U103" s="290" t="e">
        <f t="shared" si="59"/>
        <v>#DIV/0!</v>
      </c>
      <c r="V103" s="22">
        <f t="shared" si="60"/>
        <v>18550.000000000007</v>
      </c>
      <c r="W103" s="288" t="e">
        <f t="shared" si="61"/>
        <v>#DIV/0!</v>
      </c>
      <c r="X103" s="288" t="e">
        <f t="shared" si="62"/>
        <v>#DIV/0!</v>
      </c>
      <c r="Y103" s="288" t="e">
        <f t="shared" si="63"/>
        <v>#DIV/0!</v>
      </c>
      <c r="Z103" s="291" t="e">
        <f t="shared" si="64"/>
        <v>#DIV/0!</v>
      </c>
      <c r="AA103" s="22">
        <f>SUM(L$2:L103)-SUM(AB$2:AB103)</f>
        <v>-17667.315000000006</v>
      </c>
      <c r="AB103" s="292"/>
      <c r="AC103" s="40" t="e">
        <f t="shared" si="65"/>
        <v>#DIV/0!</v>
      </c>
      <c r="AD103" s="40" t="e">
        <f t="shared" si="66"/>
        <v>#DIV/0!</v>
      </c>
    </row>
    <row r="104" spans="1:30" s="1" customFormat="1" x14ac:dyDescent="0.25">
      <c r="A104" s="190"/>
      <c r="B104" s="393"/>
      <c r="C104" s="66"/>
      <c r="D104" s="66"/>
      <c r="E104" s="66"/>
      <c r="F104" s="16">
        <f t="shared" si="46"/>
        <v>4200</v>
      </c>
      <c r="G104" s="17">
        <f t="shared" si="47"/>
        <v>4.2076940476190492</v>
      </c>
      <c r="H104" s="15">
        <f t="shared" si="48"/>
        <v>17672.315000000006</v>
      </c>
      <c r="I104" s="15">
        <f t="shared" si="49"/>
        <v>-17672.315000000006</v>
      </c>
      <c r="J104" s="337">
        <f t="shared" si="50"/>
        <v>-1</v>
      </c>
      <c r="K104" s="15">
        <f t="shared" si="51"/>
        <v>0</v>
      </c>
      <c r="L104" s="22">
        <f t="shared" si="52"/>
        <v>-5</v>
      </c>
      <c r="M104" s="22">
        <f t="shared" si="53"/>
        <v>5</v>
      </c>
      <c r="N104" s="22">
        <f t="shared" si="54"/>
        <v>0</v>
      </c>
      <c r="O104" s="22"/>
      <c r="P104" s="288">
        <f t="shared" si="55"/>
        <v>-4.2076940476190492</v>
      </c>
      <c r="Q104" s="22">
        <f t="shared" si="56"/>
        <v>-5</v>
      </c>
      <c r="R104" s="290"/>
      <c r="S104" s="290">
        <f t="shared" si="57"/>
        <v>877.68500000000131</v>
      </c>
      <c r="T104" s="290" t="e">
        <f t="shared" si="58"/>
        <v>#DIV/0!</v>
      </c>
      <c r="U104" s="290" t="e">
        <f t="shared" si="59"/>
        <v>#DIV/0!</v>
      </c>
      <c r="V104" s="22">
        <f t="shared" si="60"/>
        <v>18550.000000000007</v>
      </c>
      <c r="W104" s="288" t="e">
        <f t="shared" si="61"/>
        <v>#DIV/0!</v>
      </c>
      <c r="X104" s="288" t="e">
        <f t="shared" si="62"/>
        <v>#DIV/0!</v>
      </c>
      <c r="Y104" s="288" t="e">
        <f t="shared" si="63"/>
        <v>#DIV/0!</v>
      </c>
      <c r="Z104" s="291" t="e">
        <f t="shared" si="64"/>
        <v>#DIV/0!</v>
      </c>
      <c r="AA104" s="22">
        <f>SUM(L$2:L104)-SUM(AB$2:AB104)</f>
        <v>-17672.315000000006</v>
      </c>
      <c r="AB104" s="292"/>
      <c r="AC104" s="40" t="e">
        <f t="shared" si="65"/>
        <v>#DIV/0!</v>
      </c>
      <c r="AD104" s="40" t="e">
        <f t="shared" si="66"/>
        <v>#DIV/0!</v>
      </c>
    </row>
    <row r="105" spans="1:30" s="1" customFormat="1" x14ac:dyDescent="0.25">
      <c r="A105" s="190"/>
      <c r="B105" s="393"/>
      <c r="C105" s="66"/>
      <c r="D105" s="66"/>
      <c r="E105" s="66"/>
      <c r="F105" s="16">
        <f t="shared" si="46"/>
        <v>4200</v>
      </c>
      <c r="G105" s="17">
        <f t="shared" si="47"/>
        <v>4.2088845238095249</v>
      </c>
      <c r="H105" s="15">
        <f t="shared" si="48"/>
        <v>17677.315000000006</v>
      </c>
      <c r="I105" s="15">
        <f t="shared" si="49"/>
        <v>-17677.315000000006</v>
      </c>
      <c r="J105" s="337">
        <f t="shared" si="50"/>
        <v>-1</v>
      </c>
      <c r="K105" s="15">
        <f t="shared" si="51"/>
        <v>0</v>
      </c>
      <c r="L105" s="22">
        <f t="shared" si="52"/>
        <v>-5</v>
      </c>
      <c r="M105" s="22">
        <f t="shared" si="53"/>
        <v>5</v>
      </c>
      <c r="N105" s="22">
        <f t="shared" si="54"/>
        <v>0</v>
      </c>
      <c r="O105" s="22"/>
      <c r="P105" s="288">
        <f t="shared" si="55"/>
        <v>-4.2088845238095249</v>
      </c>
      <c r="Q105" s="22">
        <f t="shared" si="56"/>
        <v>-5</v>
      </c>
      <c r="R105" s="290"/>
      <c r="S105" s="290">
        <f t="shared" si="57"/>
        <v>872.68500000000131</v>
      </c>
      <c r="T105" s="290" t="e">
        <f t="shared" si="58"/>
        <v>#DIV/0!</v>
      </c>
      <c r="U105" s="290" t="e">
        <f t="shared" si="59"/>
        <v>#DIV/0!</v>
      </c>
      <c r="V105" s="22">
        <f t="shared" si="60"/>
        <v>18550.000000000007</v>
      </c>
      <c r="W105" s="288" t="e">
        <f t="shared" si="61"/>
        <v>#DIV/0!</v>
      </c>
      <c r="X105" s="288" t="e">
        <f t="shared" si="62"/>
        <v>#DIV/0!</v>
      </c>
      <c r="Y105" s="288" t="e">
        <f t="shared" si="63"/>
        <v>#DIV/0!</v>
      </c>
      <c r="Z105" s="291" t="e">
        <f t="shared" si="64"/>
        <v>#DIV/0!</v>
      </c>
      <c r="AA105" s="22">
        <f>SUM(L$2:L105)-SUM(AB$2:AB105)</f>
        <v>-17677.315000000006</v>
      </c>
      <c r="AB105" s="292"/>
      <c r="AC105" s="40" t="e">
        <f t="shared" si="65"/>
        <v>#DIV/0!</v>
      </c>
      <c r="AD105" s="40" t="e">
        <f t="shared" si="66"/>
        <v>#DIV/0!</v>
      </c>
    </row>
    <row r="106" spans="1:30" s="1" customFormat="1" x14ac:dyDescent="0.25">
      <c r="A106" s="190"/>
      <c r="B106" s="393"/>
      <c r="C106" s="118"/>
      <c r="D106" s="118"/>
      <c r="E106" s="118"/>
      <c r="F106" s="16">
        <f t="shared" si="46"/>
        <v>4200</v>
      </c>
      <c r="G106" s="17">
        <f t="shared" si="47"/>
        <v>4.2100750000000016</v>
      </c>
      <c r="H106" s="15">
        <f t="shared" si="48"/>
        <v>17682.315000000006</v>
      </c>
      <c r="I106" s="15">
        <f t="shared" si="49"/>
        <v>-17682.315000000006</v>
      </c>
      <c r="J106" s="337">
        <f t="shared" si="50"/>
        <v>-1</v>
      </c>
      <c r="K106" s="15">
        <f t="shared" si="51"/>
        <v>0</v>
      </c>
      <c r="L106" s="22">
        <f t="shared" si="52"/>
        <v>-5</v>
      </c>
      <c r="M106" s="22">
        <f t="shared" si="53"/>
        <v>5</v>
      </c>
      <c r="N106" s="22">
        <f t="shared" si="54"/>
        <v>0</v>
      </c>
      <c r="O106" s="22"/>
      <c r="P106" s="288">
        <f t="shared" si="55"/>
        <v>-4.2100750000000016</v>
      </c>
      <c r="Q106" s="22">
        <f t="shared" si="56"/>
        <v>-5</v>
      </c>
      <c r="R106" s="290"/>
      <c r="S106" s="290">
        <f t="shared" si="57"/>
        <v>867.68500000000131</v>
      </c>
      <c r="T106" s="290" t="e">
        <f t="shared" si="58"/>
        <v>#DIV/0!</v>
      </c>
      <c r="U106" s="290" t="e">
        <f t="shared" si="59"/>
        <v>#DIV/0!</v>
      </c>
      <c r="V106" s="22">
        <f t="shared" si="60"/>
        <v>18550.000000000007</v>
      </c>
      <c r="W106" s="288" t="e">
        <f t="shared" si="61"/>
        <v>#DIV/0!</v>
      </c>
      <c r="X106" s="288" t="e">
        <f t="shared" si="62"/>
        <v>#DIV/0!</v>
      </c>
      <c r="Y106" s="288" t="e">
        <f t="shared" si="63"/>
        <v>#DIV/0!</v>
      </c>
      <c r="Z106" s="291" t="e">
        <f t="shared" si="64"/>
        <v>#DIV/0!</v>
      </c>
      <c r="AA106" s="22">
        <f>SUM(L$2:L106)-SUM(AB$2:AB106)</f>
        <v>-17682.315000000006</v>
      </c>
      <c r="AB106" s="292"/>
      <c r="AC106" s="40" t="e">
        <f t="shared" si="65"/>
        <v>#DIV/0!</v>
      </c>
      <c r="AD106" s="40" t="e">
        <f t="shared" si="66"/>
        <v>#DIV/0!</v>
      </c>
    </row>
    <row r="107" spans="1:30" s="1" customFormat="1" x14ac:dyDescent="0.25">
      <c r="A107" s="190"/>
      <c r="B107" s="393"/>
      <c r="C107" s="66"/>
      <c r="D107" s="118"/>
      <c r="E107" s="118"/>
      <c r="F107" s="16">
        <f t="shared" si="46"/>
        <v>4200</v>
      </c>
      <c r="G107" s="17">
        <f t="shared" si="47"/>
        <v>4.2112654761904773</v>
      </c>
      <c r="H107" s="15">
        <f t="shared" si="48"/>
        <v>17687.315000000006</v>
      </c>
      <c r="I107" s="15">
        <f t="shared" si="49"/>
        <v>-17687.315000000006</v>
      </c>
      <c r="J107" s="337">
        <f t="shared" si="50"/>
        <v>-1</v>
      </c>
      <c r="K107" s="15">
        <f t="shared" si="51"/>
        <v>0</v>
      </c>
      <c r="L107" s="22">
        <f t="shared" si="52"/>
        <v>-5</v>
      </c>
      <c r="M107" s="22">
        <f t="shared" si="53"/>
        <v>5</v>
      </c>
      <c r="N107" s="22">
        <f t="shared" si="54"/>
        <v>0</v>
      </c>
      <c r="O107" s="22"/>
      <c r="P107" s="288">
        <f t="shared" si="55"/>
        <v>-4.2112654761904773</v>
      </c>
      <c r="Q107" s="22">
        <f t="shared" si="56"/>
        <v>-5</v>
      </c>
      <c r="R107" s="290"/>
      <c r="S107" s="290">
        <f t="shared" si="57"/>
        <v>862.68500000000131</v>
      </c>
      <c r="T107" s="290" t="e">
        <f t="shared" si="58"/>
        <v>#DIV/0!</v>
      </c>
      <c r="U107" s="290" t="e">
        <f t="shared" si="59"/>
        <v>#DIV/0!</v>
      </c>
      <c r="V107" s="22">
        <f t="shared" si="60"/>
        <v>18550.000000000007</v>
      </c>
      <c r="W107" s="288" t="e">
        <f t="shared" si="61"/>
        <v>#DIV/0!</v>
      </c>
      <c r="X107" s="288" t="e">
        <f t="shared" si="62"/>
        <v>#DIV/0!</v>
      </c>
      <c r="Y107" s="288" t="e">
        <f t="shared" si="63"/>
        <v>#DIV/0!</v>
      </c>
      <c r="Z107" s="291" t="e">
        <f t="shared" si="64"/>
        <v>#DIV/0!</v>
      </c>
      <c r="AA107" s="22">
        <f>SUM(L$2:L107)-SUM(AB$2:AB107)</f>
        <v>-17687.315000000006</v>
      </c>
      <c r="AB107" s="292"/>
      <c r="AC107" s="40" t="e">
        <f t="shared" si="65"/>
        <v>#DIV/0!</v>
      </c>
      <c r="AD107" s="40" t="e">
        <f t="shared" si="66"/>
        <v>#DIV/0!</v>
      </c>
    </row>
    <row r="108" spans="1:30" s="1" customFormat="1" x14ac:dyDescent="0.25">
      <c r="A108" s="190"/>
      <c r="B108" s="400"/>
      <c r="C108" s="66"/>
      <c r="D108" s="66"/>
      <c r="E108" s="66"/>
      <c r="F108" s="16">
        <f t="shared" si="46"/>
        <v>4200</v>
      </c>
      <c r="G108" s="17">
        <f t="shared" si="47"/>
        <v>4.2124559523809539</v>
      </c>
      <c r="H108" s="15">
        <f t="shared" si="48"/>
        <v>17692.315000000006</v>
      </c>
      <c r="I108" s="15">
        <f t="shared" si="49"/>
        <v>-17692.315000000006</v>
      </c>
      <c r="J108" s="337">
        <f t="shared" si="50"/>
        <v>-1</v>
      </c>
      <c r="K108" s="15">
        <f t="shared" si="51"/>
        <v>0</v>
      </c>
      <c r="L108" s="22">
        <f t="shared" si="52"/>
        <v>-5</v>
      </c>
      <c r="M108" s="22">
        <f t="shared" si="53"/>
        <v>5</v>
      </c>
      <c r="N108" s="22">
        <f t="shared" si="54"/>
        <v>0</v>
      </c>
      <c r="O108" s="22"/>
      <c r="P108" s="288">
        <f t="shared" si="55"/>
        <v>-4.2124559523809539</v>
      </c>
      <c r="Q108" s="22">
        <f t="shared" si="56"/>
        <v>-5</v>
      </c>
      <c r="R108" s="290"/>
      <c r="S108" s="290">
        <f t="shared" si="57"/>
        <v>857.68500000000131</v>
      </c>
      <c r="T108" s="290" t="e">
        <f t="shared" si="58"/>
        <v>#DIV/0!</v>
      </c>
      <c r="U108" s="290" t="e">
        <f t="shared" si="59"/>
        <v>#DIV/0!</v>
      </c>
      <c r="V108" s="22">
        <f t="shared" si="60"/>
        <v>18550.000000000007</v>
      </c>
      <c r="W108" s="288" t="e">
        <f t="shared" si="61"/>
        <v>#DIV/0!</v>
      </c>
      <c r="X108" s="288" t="e">
        <f t="shared" si="62"/>
        <v>#DIV/0!</v>
      </c>
      <c r="Y108" s="288" t="e">
        <f t="shared" si="63"/>
        <v>#DIV/0!</v>
      </c>
      <c r="Z108" s="291" t="e">
        <f t="shared" si="64"/>
        <v>#DIV/0!</v>
      </c>
      <c r="AA108" s="22">
        <f>SUM(L$2:L108)-SUM(AB$2:AB108)</f>
        <v>-17692.315000000006</v>
      </c>
      <c r="AB108" s="292"/>
      <c r="AC108" s="40" t="e">
        <f t="shared" si="65"/>
        <v>#DIV/0!</v>
      </c>
      <c r="AD108" s="40" t="e">
        <f t="shared" si="66"/>
        <v>#DIV/0!</v>
      </c>
    </row>
    <row r="109" spans="1:30" s="1" customFormat="1" x14ac:dyDescent="0.25">
      <c r="A109" s="190"/>
      <c r="B109" s="393"/>
      <c r="C109" s="66"/>
      <c r="D109" s="66"/>
      <c r="E109" s="66"/>
      <c r="F109" s="16">
        <f t="shared" si="46"/>
        <v>4200</v>
      </c>
      <c r="G109" s="17">
        <f t="shared" si="47"/>
        <v>4.2136464285714297</v>
      </c>
      <c r="H109" s="15">
        <f t="shared" si="48"/>
        <v>17697.315000000006</v>
      </c>
      <c r="I109" s="15">
        <f t="shared" si="49"/>
        <v>-17697.315000000006</v>
      </c>
      <c r="J109" s="337">
        <f t="shared" si="50"/>
        <v>-1</v>
      </c>
      <c r="K109" s="15">
        <f t="shared" si="51"/>
        <v>0</v>
      </c>
      <c r="L109" s="22">
        <f t="shared" si="52"/>
        <v>-5</v>
      </c>
      <c r="M109" s="22">
        <f t="shared" si="53"/>
        <v>5</v>
      </c>
      <c r="N109" s="22">
        <f t="shared" si="54"/>
        <v>0</v>
      </c>
      <c r="O109" s="22"/>
      <c r="P109" s="288">
        <f t="shared" si="55"/>
        <v>-4.2136464285714297</v>
      </c>
      <c r="Q109" s="22">
        <f t="shared" si="56"/>
        <v>-5</v>
      </c>
      <c r="R109" s="290"/>
      <c r="S109" s="290">
        <f t="shared" si="57"/>
        <v>852.68500000000131</v>
      </c>
      <c r="T109" s="290" t="e">
        <f t="shared" si="58"/>
        <v>#DIV/0!</v>
      </c>
      <c r="U109" s="290" t="e">
        <f t="shared" si="59"/>
        <v>#DIV/0!</v>
      </c>
      <c r="V109" s="22">
        <f t="shared" si="60"/>
        <v>18550.000000000007</v>
      </c>
      <c r="W109" s="288" t="e">
        <f t="shared" si="61"/>
        <v>#DIV/0!</v>
      </c>
      <c r="X109" s="288" t="e">
        <f t="shared" si="62"/>
        <v>#DIV/0!</v>
      </c>
      <c r="Y109" s="288" t="e">
        <f t="shared" si="63"/>
        <v>#DIV/0!</v>
      </c>
      <c r="Z109" s="291" t="e">
        <f t="shared" si="64"/>
        <v>#DIV/0!</v>
      </c>
      <c r="AA109" s="22">
        <f>SUM(L$2:L109)-SUM(AB$2:AB109)</f>
        <v>-17697.315000000006</v>
      </c>
      <c r="AB109" s="292"/>
      <c r="AC109" s="40" t="e">
        <f t="shared" si="65"/>
        <v>#DIV/0!</v>
      </c>
      <c r="AD109" s="40" t="e">
        <f t="shared" si="66"/>
        <v>#DIV/0!</v>
      </c>
    </row>
    <row r="110" spans="1:30" s="1" customFormat="1" x14ac:dyDescent="0.25">
      <c r="A110" s="190"/>
      <c r="B110" s="393"/>
      <c r="C110" s="66"/>
      <c r="D110" s="66"/>
      <c r="E110" s="66"/>
      <c r="F110" s="16">
        <f t="shared" si="46"/>
        <v>4200</v>
      </c>
      <c r="G110" s="17">
        <f t="shared" si="47"/>
        <v>4.2148369047619063</v>
      </c>
      <c r="H110" s="15">
        <f t="shared" si="48"/>
        <v>17702.315000000006</v>
      </c>
      <c r="I110" s="15">
        <f t="shared" si="49"/>
        <v>-17702.315000000006</v>
      </c>
      <c r="J110" s="337">
        <f t="shared" si="50"/>
        <v>-1</v>
      </c>
      <c r="K110" s="15">
        <f t="shared" si="51"/>
        <v>0</v>
      </c>
      <c r="L110" s="22">
        <f t="shared" si="52"/>
        <v>-5</v>
      </c>
      <c r="M110" s="22">
        <f t="shared" si="53"/>
        <v>5</v>
      </c>
      <c r="N110" s="22">
        <f t="shared" si="54"/>
        <v>0</v>
      </c>
      <c r="O110" s="22"/>
      <c r="P110" s="288">
        <f t="shared" si="55"/>
        <v>-4.2148369047619063</v>
      </c>
      <c r="Q110" s="22">
        <f t="shared" si="56"/>
        <v>-5</v>
      </c>
      <c r="R110" s="290"/>
      <c r="S110" s="290">
        <f t="shared" si="57"/>
        <v>847.68500000000131</v>
      </c>
      <c r="T110" s="290" t="e">
        <f t="shared" si="58"/>
        <v>#DIV/0!</v>
      </c>
      <c r="U110" s="290" t="e">
        <f t="shared" si="59"/>
        <v>#DIV/0!</v>
      </c>
      <c r="V110" s="22">
        <f t="shared" si="60"/>
        <v>18550.000000000007</v>
      </c>
      <c r="W110" s="288" t="e">
        <f t="shared" si="61"/>
        <v>#DIV/0!</v>
      </c>
      <c r="X110" s="288" t="e">
        <f t="shared" si="62"/>
        <v>#DIV/0!</v>
      </c>
      <c r="Y110" s="288" t="e">
        <f t="shared" si="63"/>
        <v>#DIV/0!</v>
      </c>
      <c r="Z110" s="291" t="e">
        <f t="shared" si="64"/>
        <v>#DIV/0!</v>
      </c>
      <c r="AA110" s="22">
        <f>SUM(L$2:L110)-SUM(AB$2:AB110)</f>
        <v>-17702.315000000006</v>
      </c>
      <c r="AB110" s="292"/>
      <c r="AC110" s="40" t="e">
        <f t="shared" si="65"/>
        <v>#DIV/0!</v>
      </c>
      <c r="AD110" s="40" t="e">
        <f t="shared" si="66"/>
        <v>#DIV/0!</v>
      </c>
    </row>
    <row r="111" spans="1:30" s="1" customFormat="1" x14ac:dyDescent="0.25">
      <c r="A111" s="190"/>
      <c r="B111" s="393"/>
      <c r="C111" s="66"/>
      <c r="D111" s="66"/>
      <c r="E111" s="66"/>
      <c r="F111" s="16">
        <f t="shared" si="46"/>
        <v>4200</v>
      </c>
      <c r="G111" s="17">
        <f t="shared" si="47"/>
        <v>4.2160273809523821</v>
      </c>
      <c r="H111" s="15">
        <f t="shared" si="48"/>
        <v>17707.315000000006</v>
      </c>
      <c r="I111" s="15">
        <f t="shared" si="49"/>
        <v>-17707.315000000006</v>
      </c>
      <c r="J111" s="337">
        <f t="shared" si="50"/>
        <v>-1</v>
      </c>
      <c r="K111" s="15">
        <f t="shared" si="51"/>
        <v>0</v>
      </c>
      <c r="L111" s="22">
        <f t="shared" si="52"/>
        <v>-5</v>
      </c>
      <c r="M111" s="22">
        <f t="shared" si="53"/>
        <v>5</v>
      </c>
      <c r="N111" s="22">
        <f t="shared" si="54"/>
        <v>0</v>
      </c>
      <c r="O111" s="22"/>
      <c r="P111" s="288">
        <f t="shared" si="55"/>
        <v>-4.2160273809523821</v>
      </c>
      <c r="Q111" s="22">
        <f t="shared" si="56"/>
        <v>-5</v>
      </c>
      <c r="R111" s="290"/>
      <c r="S111" s="290">
        <f t="shared" si="57"/>
        <v>842.68500000000131</v>
      </c>
      <c r="T111" s="290" t="e">
        <f t="shared" si="58"/>
        <v>#DIV/0!</v>
      </c>
      <c r="U111" s="290" t="e">
        <f t="shared" si="59"/>
        <v>#DIV/0!</v>
      </c>
      <c r="V111" s="22">
        <f t="shared" si="60"/>
        <v>18550.000000000007</v>
      </c>
      <c r="W111" s="288" t="e">
        <f t="shared" si="61"/>
        <v>#DIV/0!</v>
      </c>
      <c r="X111" s="288" t="e">
        <f t="shared" si="62"/>
        <v>#DIV/0!</v>
      </c>
      <c r="Y111" s="288" t="e">
        <f t="shared" si="63"/>
        <v>#DIV/0!</v>
      </c>
      <c r="Z111" s="291" t="e">
        <f t="shared" si="64"/>
        <v>#DIV/0!</v>
      </c>
      <c r="AA111" s="22">
        <f>SUM(L$2:L111)-SUM(AB$2:AB111)</f>
        <v>-17707.315000000006</v>
      </c>
      <c r="AB111" s="292"/>
      <c r="AC111" s="40" t="e">
        <f t="shared" si="65"/>
        <v>#DIV/0!</v>
      </c>
      <c r="AD111" s="40" t="e">
        <f t="shared" si="66"/>
        <v>#DIV/0!</v>
      </c>
    </row>
    <row r="112" spans="1:30" s="1" customFormat="1" x14ac:dyDescent="0.25">
      <c r="A112" s="190"/>
      <c r="B112" s="393"/>
      <c r="C112" s="66"/>
      <c r="D112" s="66"/>
      <c r="E112" s="66"/>
      <c r="F112" s="16">
        <f t="shared" si="46"/>
        <v>4200</v>
      </c>
      <c r="G112" s="17">
        <f t="shared" si="47"/>
        <v>4.2172178571428587</v>
      </c>
      <c r="H112" s="15">
        <f t="shared" si="48"/>
        <v>17712.315000000006</v>
      </c>
      <c r="I112" s="15">
        <f t="shared" si="49"/>
        <v>-17712.315000000006</v>
      </c>
      <c r="J112" s="337">
        <f t="shared" si="50"/>
        <v>-1</v>
      </c>
      <c r="K112" s="15">
        <f t="shared" si="51"/>
        <v>0</v>
      </c>
      <c r="L112" s="22">
        <f t="shared" si="52"/>
        <v>-5</v>
      </c>
      <c r="M112" s="22">
        <f t="shared" si="53"/>
        <v>5</v>
      </c>
      <c r="N112" s="22">
        <f t="shared" si="54"/>
        <v>0</v>
      </c>
      <c r="O112" s="22"/>
      <c r="P112" s="288">
        <f t="shared" si="55"/>
        <v>-4.2172178571428587</v>
      </c>
      <c r="Q112" s="22">
        <f t="shared" si="56"/>
        <v>-5</v>
      </c>
      <c r="R112" s="290"/>
      <c r="S112" s="290">
        <f t="shared" si="57"/>
        <v>837.68500000000131</v>
      </c>
      <c r="T112" s="290" t="e">
        <f t="shared" si="58"/>
        <v>#DIV/0!</v>
      </c>
      <c r="U112" s="290" t="e">
        <f t="shared" si="59"/>
        <v>#DIV/0!</v>
      </c>
      <c r="V112" s="22">
        <f t="shared" si="60"/>
        <v>18550.000000000007</v>
      </c>
      <c r="W112" s="288" t="e">
        <f t="shared" si="61"/>
        <v>#DIV/0!</v>
      </c>
      <c r="X112" s="288" t="e">
        <f t="shared" si="62"/>
        <v>#DIV/0!</v>
      </c>
      <c r="Y112" s="288" t="e">
        <f t="shared" si="63"/>
        <v>#DIV/0!</v>
      </c>
      <c r="Z112" s="291" t="e">
        <f t="shared" si="64"/>
        <v>#DIV/0!</v>
      </c>
      <c r="AA112" s="22">
        <f>SUM(L$2:L112)-SUM(AB$2:AB112)</f>
        <v>-17712.315000000006</v>
      </c>
      <c r="AB112" s="292"/>
      <c r="AC112" s="40" t="e">
        <f t="shared" si="65"/>
        <v>#DIV/0!</v>
      </c>
      <c r="AD112" s="40" t="e">
        <f t="shared" si="66"/>
        <v>#DIV/0!</v>
      </c>
    </row>
    <row r="113" spans="1:30" s="1" customFormat="1" x14ac:dyDescent="0.25">
      <c r="A113" s="190"/>
      <c r="B113" s="393"/>
      <c r="C113" s="66"/>
      <c r="D113" s="66"/>
      <c r="E113" s="66"/>
      <c r="F113" s="16">
        <f t="shared" si="46"/>
        <v>4200</v>
      </c>
      <c r="G113" s="17">
        <f t="shared" si="47"/>
        <v>4.2184083333333344</v>
      </c>
      <c r="H113" s="15">
        <f t="shared" si="48"/>
        <v>17717.315000000006</v>
      </c>
      <c r="I113" s="15">
        <f t="shared" si="49"/>
        <v>-17717.315000000006</v>
      </c>
      <c r="J113" s="337">
        <f t="shared" si="50"/>
        <v>-1</v>
      </c>
      <c r="K113" s="15">
        <f t="shared" si="51"/>
        <v>0</v>
      </c>
      <c r="L113" s="22">
        <f t="shared" si="52"/>
        <v>-5</v>
      </c>
      <c r="M113" s="22">
        <f t="shared" si="53"/>
        <v>5</v>
      </c>
      <c r="N113" s="22">
        <f t="shared" si="54"/>
        <v>0</v>
      </c>
      <c r="O113" s="22"/>
      <c r="P113" s="288">
        <f t="shared" si="55"/>
        <v>-4.2184083333333344</v>
      </c>
      <c r="Q113" s="22">
        <f t="shared" si="56"/>
        <v>-5</v>
      </c>
      <c r="R113" s="290"/>
      <c r="S113" s="290">
        <f t="shared" si="57"/>
        <v>832.68500000000131</v>
      </c>
      <c r="T113" s="290" t="e">
        <f t="shared" si="58"/>
        <v>#DIV/0!</v>
      </c>
      <c r="U113" s="290" t="e">
        <f t="shared" si="59"/>
        <v>#DIV/0!</v>
      </c>
      <c r="V113" s="22">
        <f t="shared" si="60"/>
        <v>18550.000000000007</v>
      </c>
      <c r="W113" s="288" t="e">
        <f t="shared" si="61"/>
        <v>#DIV/0!</v>
      </c>
      <c r="X113" s="288" t="e">
        <f t="shared" si="62"/>
        <v>#DIV/0!</v>
      </c>
      <c r="Y113" s="288" t="e">
        <f t="shared" si="63"/>
        <v>#DIV/0!</v>
      </c>
      <c r="Z113" s="291" t="e">
        <f t="shared" si="64"/>
        <v>#DIV/0!</v>
      </c>
      <c r="AA113" s="22">
        <f>SUM(L$2:L113)-SUM(AB$2:AB113)</f>
        <v>-17717.315000000006</v>
      </c>
      <c r="AB113" s="292"/>
      <c r="AC113" s="40" t="e">
        <f t="shared" si="65"/>
        <v>#DIV/0!</v>
      </c>
      <c r="AD113" s="40" t="e">
        <f t="shared" si="66"/>
        <v>#DIV/0!</v>
      </c>
    </row>
    <row r="114" spans="1:30" s="1" customFormat="1" x14ac:dyDescent="0.25">
      <c r="A114" s="190"/>
      <c r="B114" s="400"/>
      <c r="C114" s="118"/>
      <c r="D114" s="118"/>
      <c r="E114" s="118"/>
      <c r="F114" s="16">
        <f t="shared" si="46"/>
        <v>4200</v>
      </c>
      <c r="G114" s="17">
        <f t="shared" si="47"/>
        <v>4.2195988095238111</v>
      </c>
      <c r="H114" s="15">
        <f t="shared" si="48"/>
        <v>17722.315000000006</v>
      </c>
      <c r="I114" s="15">
        <f t="shared" si="49"/>
        <v>-17722.315000000006</v>
      </c>
      <c r="J114" s="337">
        <f t="shared" si="50"/>
        <v>-1</v>
      </c>
      <c r="K114" s="15">
        <f t="shared" si="51"/>
        <v>0</v>
      </c>
      <c r="L114" s="22">
        <f t="shared" si="52"/>
        <v>-5</v>
      </c>
      <c r="M114" s="22">
        <f t="shared" si="53"/>
        <v>5</v>
      </c>
      <c r="N114" s="22">
        <f t="shared" si="54"/>
        <v>0</v>
      </c>
      <c r="O114" s="22"/>
      <c r="P114" s="288">
        <f t="shared" si="55"/>
        <v>-4.2195988095238111</v>
      </c>
      <c r="Q114" s="22">
        <f t="shared" si="56"/>
        <v>-5</v>
      </c>
      <c r="R114" s="290"/>
      <c r="S114" s="290">
        <f t="shared" si="57"/>
        <v>827.68500000000131</v>
      </c>
      <c r="T114" s="290" t="e">
        <f t="shared" si="58"/>
        <v>#DIV/0!</v>
      </c>
      <c r="U114" s="290" t="e">
        <f t="shared" si="59"/>
        <v>#DIV/0!</v>
      </c>
      <c r="V114" s="22">
        <f t="shared" si="60"/>
        <v>18550.000000000007</v>
      </c>
      <c r="W114" s="288" t="e">
        <f t="shared" si="61"/>
        <v>#DIV/0!</v>
      </c>
      <c r="X114" s="288" t="e">
        <f t="shared" si="62"/>
        <v>#DIV/0!</v>
      </c>
      <c r="Y114" s="288" t="e">
        <f t="shared" si="63"/>
        <v>#DIV/0!</v>
      </c>
      <c r="Z114" s="291" t="e">
        <f t="shared" si="64"/>
        <v>#DIV/0!</v>
      </c>
      <c r="AA114" s="22">
        <f>SUM(L$2:L114)-SUM(AB$2:AB114)</f>
        <v>-17722.315000000006</v>
      </c>
      <c r="AB114" s="292"/>
      <c r="AC114" s="40" t="e">
        <f t="shared" si="65"/>
        <v>#DIV/0!</v>
      </c>
      <c r="AD114" s="40" t="e">
        <f t="shared" si="66"/>
        <v>#DIV/0!</v>
      </c>
    </row>
    <row r="115" spans="1:30" s="1" customFormat="1" x14ac:dyDescent="0.25">
      <c r="A115" s="190"/>
      <c r="B115" s="393"/>
      <c r="C115" s="66"/>
      <c r="D115" s="66"/>
      <c r="E115" s="66"/>
      <c r="F115" s="16">
        <f t="shared" si="46"/>
        <v>4200</v>
      </c>
      <c r="G115" s="17">
        <f t="shared" si="47"/>
        <v>4.2207892857142868</v>
      </c>
      <c r="H115" s="15">
        <f t="shared" si="48"/>
        <v>17727.315000000006</v>
      </c>
      <c r="I115" s="15">
        <f t="shared" si="49"/>
        <v>-17727.315000000006</v>
      </c>
      <c r="J115" s="337">
        <f t="shared" si="50"/>
        <v>-1</v>
      </c>
      <c r="K115" s="15">
        <f t="shared" si="51"/>
        <v>0</v>
      </c>
      <c r="L115" s="22">
        <f t="shared" si="52"/>
        <v>-5</v>
      </c>
      <c r="M115" s="22">
        <f t="shared" si="53"/>
        <v>5</v>
      </c>
      <c r="N115" s="22">
        <f t="shared" si="54"/>
        <v>0</v>
      </c>
      <c r="O115" s="22"/>
      <c r="P115" s="288">
        <f t="shared" si="55"/>
        <v>-4.2207892857142868</v>
      </c>
      <c r="Q115" s="22">
        <f t="shared" si="56"/>
        <v>-5</v>
      </c>
      <c r="R115" s="290"/>
      <c r="S115" s="290">
        <f t="shared" si="57"/>
        <v>822.68500000000131</v>
      </c>
      <c r="T115" s="290" t="e">
        <f t="shared" si="58"/>
        <v>#DIV/0!</v>
      </c>
      <c r="U115" s="290" t="e">
        <f t="shared" si="59"/>
        <v>#DIV/0!</v>
      </c>
      <c r="V115" s="22">
        <f t="shared" si="60"/>
        <v>18550.000000000007</v>
      </c>
      <c r="W115" s="288" t="e">
        <f t="shared" si="61"/>
        <v>#DIV/0!</v>
      </c>
      <c r="X115" s="288" t="e">
        <f t="shared" si="62"/>
        <v>#DIV/0!</v>
      </c>
      <c r="Y115" s="288" t="e">
        <f t="shared" si="63"/>
        <v>#DIV/0!</v>
      </c>
      <c r="Z115" s="291" t="e">
        <f t="shared" si="64"/>
        <v>#DIV/0!</v>
      </c>
      <c r="AA115" s="22">
        <f>SUM(L$2:L115)-SUM(AB$2:AB115)</f>
        <v>-17727.315000000006</v>
      </c>
      <c r="AB115" s="292"/>
      <c r="AC115" s="40" t="e">
        <f t="shared" si="65"/>
        <v>#DIV/0!</v>
      </c>
      <c r="AD115" s="40" t="e">
        <f t="shared" si="66"/>
        <v>#DIV/0!</v>
      </c>
    </row>
    <row r="116" spans="1:30" s="1" customFormat="1" x14ac:dyDescent="0.25">
      <c r="A116" s="190"/>
      <c r="B116" s="393"/>
      <c r="C116" s="66"/>
      <c r="D116" s="66"/>
      <c r="E116" s="66"/>
      <c r="F116" s="16">
        <f t="shared" si="46"/>
        <v>4200</v>
      </c>
      <c r="G116" s="17">
        <f t="shared" si="47"/>
        <v>4.2219797619047634</v>
      </c>
      <c r="H116" s="15">
        <f t="shared" si="48"/>
        <v>17732.315000000006</v>
      </c>
      <c r="I116" s="15">
        <f t="shared" si="49"/>
        <v>-17732.315000000006</v>
      </c>
      <c r="J116" s="337">
        <f t="shared" si="50"/>
        <v>-1</v>
      </c>
      <c r="K116" s="15">
        <f t="shared" si="51"/>
        <v>0</v>
      </c>
      <c r="L116" s="22">
        <f t="shared" si="52"/>
        <v>-5</v>
      </c>
      <c r="M116" s="22">
        <f t="shared" si="53"/>
        <v>5</v>
      </c>
      <c r="N116" s="22">
        <f t="shared" si="54"/>
        <v>0</v>
      </c>
      <c r="O116" s="22"/>
      <c r="P116" s="288">
        <f t="shared" si="55"/>
        <v>-4.2219797619047634</v>
      </c>
      <c r="Q116" s="22">
        <f t="shared" si="56"/>
        <v>-5</v>
      </c>
      <c r="R116" s="290"/>
      <c r="S116" s="290">
        <f t="shared" si="57"/>
        <v>817.68500000000131</v>
      </c>
      <c r="T116" s="290" t="e">
        <f t="shared" si="58"/>
        <v>#DIV/0!</v>
      </c>
      <c r="U116" s="290" t="e">
        <f t="shared" si="59"/>
        <v>#DIV/0!</v>
      </c>
      <c r="V116" s="22">
        <f t="shared" si="60"/>
        <v>18550.000000000007</v>
      </c>
      <c r="W116" s="288" t="e">
        <f t="shared" si="61"/>
        <v>#DIV/0!</v>
      </c>
      <c r="X116" s="288" t="e">
        <f t="shared" si="62"/>
        <v>#DIV/0!</v>
      </c>
      <c r="Y116" s="288" t="e">
        <f t="shared" si="63"/>
        <v>#DIV/0!</v>
      </c>
      <c r="Z116" s="291" t="e">
        <f t="shared" si="64"/>
        <v>#DIV/0!</v>
      </c>
      <c r="AA116" s="22">
        <f>SUM(L$2:L116)-SUM(AB$2:AB116)</f>
        <v>-17732.315000000006</v>
      </c>
      <c r="AB116" s="292"/>
      <c r="AC116" s="40" t="e">
        <f t="shared" si="65"/>
        <v>#DIV/0!</v>
      </c>
      <c r="AD116" s="40" t="e">
        <f t="shared" si="66"/>
        <v>#DIV/0!</v>
      </c>
    </row>
    <row r="117" spans="1:30" s="1" customFormat="1" x14ac:dyDescent="0.25">
      <c r="A117" s="190"/>
      <c r="B117" s="400"/>
      <c r="C117" s="118"/>
      <c r="D117" s="118"/>
      <c r="E117" s="118"/>
      <c r="F117" s="16">
        <f t="shared" si="46"/>
        <v>4200</v>
      </c>
      <c r="G117" s="17">
        <f t="shared" si="47"/>
        <v>4.2231702380952392</v>
      </c>
      <c r="H117" s="15">
        <f t="shared" si="48"/>
        <v>17737.315000000006</v>
      </c>
      <c r="I117" s="15">
        <f t="shared" si="49"/>
        <v>-17737.315000000006</v>
      </c>
      <c r="J117" s="337">
        <f t="shared" si="50"/>
        <v>-1</v>
      </c>
      <c r="K117" s="15">
        <f t="shared" si="51"/>
        <v>0</v>
      </c>
      <c r="L117" s="22">
        <f t="shared" si="52"/>
        <v>-5</v>
      </c>
      <c r="M117" s="22">
        <f t="shared" si="53"/>
        <v>5</v>
      </c>
      <c r="N117" s="22">
        <f t="shared" si="54"/>
        <v>0</v>
      </c>
      <c r="O117" s="22"/>
      <c r="P117" s="288">
        <f t="shared" si="55"/>
        <v>-4.2231702380952392</v>
      </c>
      <c r="Q117" s="22">
        <f t="shared" si="56"/>
        <v>-5</v>
      </c>
      <c r="R117" s="290"/>
      <c r="S117" s="290">
        <f t="shared" si="57"/>
        <v>812.68500000000131</v>
      </c>
      <c r="T117" s="290" t="e">
        <f t="shared" si="58"/>
        <v>#DIV/0!</v>
      </c>
      <c r="U117" s="290" t="e">
        <f t="shared" si="59"/>
        <v>#DIV/0!</v>
      </c>
      <c r="V117" s="22">
        <f t="shared" si="60"/>
        <v>18550.000000000007</v>
      </c>
      <c r="W117" s="288" t="e">
        <f t="shared" si="61"/>
        <v>#DIV/0!</v>
      </c>
      <c r="X117" s="288" t="e">
        <f t="shared" si="62"/>
        <v>#DIV/0!</v>
      </c>
      <c r="Y117" s="288" t="e">
        <f t="shared" si="63"/>
        <v>#DIV/0!</v>
      </c>
      <c r="Z117" s="291" t="e">
        <f t="shared" si="64"/>
        <v>#DIV/0!</v>
      </c>
      <c r="AA117" s="22">
        <f>SUM(L$2:L117)-SUM(AB$2:AB117)</f>
        <v>-17737.315000000006</v>
      </c>
      <c r="AB117" s="292"/>
      <c r="AC117" s="40" t="e">
        <f t="shared" si="65"/>
        <v>#DIV/0!</v>
      </c>
      <c r="AD117" s="40" t="e">
        <f t="shared" si="66"/>
        <v>#DIV/0!</v>
      </c>
    </row>
    <row r="118" spans="1:30" s="1" customFormat="1" x14ac:dyDescent="0.25">
      <c r="A118" s="190"/>
      <c r="B118" s="400"/>
      <c r="C118" s="118"/>
      <c r="D118" s="118"/>
      <c r="E118" s="118"/>
      <c r="F118" s="16">
        <f t="shared" si="46"/>
        <v>4200</v>
      </c>
      <c r="G118" s="17">
        <f t="shared" si="47"/>
        <v>4.2243607142857158</v>
      </c>
      <c r="H118" s="15">
        <f t="shared" si="48"/>
        <v>17742.315000000006</v>
      </c>
      <c r="I118" s="15">
        <f t="shared" si="49"/>
        <v>-17742.315000000006</v>
      </c>
      <c r="J118" s="337">
        <f t="shared" si="50"/>
        <v>-1</v>
      </c>
      <c r="K118" s="15">
        <f t="shared" si="51"/>
        <v>0</v>
      </c>
      <c r="L118" s="22">
        <f t="shared" si="52"/>
        <v>-5</v>
      </c>
      <c r="M118" s="22">
        <f t="shared" si="53"/>
        <v>5</v>
      </c>
      <c r="N118" s="22">
        <f t="shared" si="54"/>
        <v>0</v>
      </c>
      <c r="O118" s="22"/>
      <c r="P118" s="288">
        <f t="shared" si="55"/>
        <v>-4.2243607142857158</v>
      </c>
      <c r="Q118" s="22">
        <f t="shared" si="56"/>
        <v>-5</v>
      </c>
      <c r="R118" s="290"/>
      <c r="S118" s="290">
        <f t="shared" si="57"/>
        <v>807.68500000000131</v>
      </c>
      <c r="T118" s="290" t="e">
        <f t="shared" si="58"/>
        <v>#DIV/0!</v>
      </c>
      <c r="U118" s="290" t="e">
        <f t="shared" si="59"/>
        <v>#DIV/0!</v>
      </c>
      <c r="V118" s="22">
        <f t="shared" si="60"/>
        <v>18550.000000000007</v>
      </c>
      <c r="W118" s="288" t="e">
        <f t="shared" si="61"/>
        <v>#DIV/0!</v>
      </c>
      <c r="X118" s="288" t="e">
        <f t="shared" si="62"/>
        <v>#DIV/0!</v>
      </c>
      <c r="Y118" s="288" t="e">
        <f t="shared" si="63"/>
        <v>#DIV/0!</v>
      </c>
      <c r="Z118" s="291" t="e">
        <f t="shared" si="64"/>
        <v>#DIV/0!</v>
      </c>
      <c r="AA118" s="22">
        <f>SUM(L$2:L118)-SUM(AB$2:AB118)</f>
        <v>-17742.315000000006</v>
      </c>
      <c r="AB118" s="292"/>
      <c r="AC118" s="40" t="e">
        <f t="shared" si="65"/>
        <v>#DIV/0!</v>
      </c>
      <c r="AD118" s="40" t="e">
        <f t="shared" si="66"/>
        <v>#DIV/0!</v>
      </c>
    </row>
    <row r="119" spans="1:30" s="1" customFormat="1" x14ac:dyDescent="0.25">
      <c r="A119" s="190"/>
      <c r="B119" s="393"/>
      <c r="C119" s="66"/>
      <c r="D119" s="118"/>
      <c r="E119" s="118"/>
      <c r="F119" s="16">
        <f t="shared" si="46"/>
        <v>4200</v>
      </c>
      <c r="G119" s="17">
        <f t="shared" si="47"/>
        <v>4.2255511904761915</v>
      </c>
      <c r="H119" s="15">
        <f t="shared" si="48"/>
        <v>17747.315000000006</v>
      </c>
      <c r="I119" s="15">
        <f t="shared" si="49"/>
        <v>-17747.315000000006</v>
      </c>
      <c r="J119" s="337">
        <f t="shared" si="50"/>
        <v>-1</v>
      </c>
      <c r="K119" s="15">
        <f t="shared" si="51"/>
        <v>0</v>
      </c>
      <c r="L119" s="22">
        <f t="shared" si="52"/>
        <v>-5</v>
      </c>
      <c r="M119" s="22">
        <f t="shared" si="53"/>
        <v>5</v>
      </c>
      <c r="N119" s="22">
        <f t="shared" si="54"/>
        <v>0</v>
      </c>
      <c r="O119" s="22"/>
      <c r="P119" s="288">
        <f t="shared" si="55"/>
        <v>-4.2255511904761915</v>
      </c>
      <c r="Q119" s="22">
        <f t="shared" si="56"/>
        <v>-5</v>
      </c>
      <c r="R119" s="290"/>
      <c r="S119" s="290">
        <f t="shared" si="57"/>
        <v>802.68500000000131</v>
      </c>
      <c r="T119" s="290" t="e">
        <f t="shared" si="58"/>
        <v>#DIV/0!</v>
      </c>
      <c r="U119" s="290" t="e">
        <f t="shared" si="59"/>
        <v>#DIV/0!</v>
      </c>
      <c r="V119" s="22">
        <f t="shared" si="60"/>
        <v>18550.000000000007</v>
      </c>
      <c r="W119" s="288" t="e">
        <f t="shared" si="61"/>
        <v>#DIV/0!</v>
      </c>
      <c r="X119" s="288" t="e">
        <f t="shared" si="62"/>
        <v>#DIV/0!</v>
      </c>
      <c r="Y119" s="288" t="e">
        <f t="shared" si="63"/>
        <v>#DIV/0!</v>
      </c>
      <c r="Z119" s="291" t="e">
        <f t="shared" si="64"/>
        <v>#DIV/0!</v>
      </c>
      <c r="AA119" s="22">
        <f>SUM(L$2:L119)-SUM(AB$2:AB119)</f>
        <v>-17747.315000000006</v>
      </c>
      <c r="AB119" s="292"/>
      <c r="AC119" s="40" t="e">
        <f t="shared" si="65"/>
        <v>#DIV/0!</v>
      </c>
      <c r="AD119" s="40" t="e">
        <f t="shared" si="66"/>
        <v>#DIV/0!</v>
      </c>
    </row>
    <row r="120" spans="1:30" s="1" customFormat="1" x14ac:dyDescent="0.25">
      <c r="A120" s="190"/>
      <c r="B120" s="393"/>
      <c r="C120" s="66"/>
      <c r="D120" s="118"/>
      <c r="E120" s="118"/>
      <c r="F120" s="16">
        <f t="shared" si="46"/>
        <v>4200</v>
      </c>
      <c r="G120" s="17">
        <f t="shared" si="47"/>
        <v>4.2267416666666682</v>
      </c>
      <c r="H120" s="15">
        <f t="shared" si="48"/>
        <v>17752.315000000006</v>
      </c>
      <c r="I120" s="15">
        <f t="shared" si="49"/>
        <v>-17752.315000000006</v>
      </c>
      <c r="J120" s="337">
        <f t="shared" si="50"/>
        <v>-1</v>
      </c>
      <c r="K120" s="15">
        <f t="shared" si="51"/>
        <v>0</v>
      </c>
      <c r="L120" s="22">
        <f t="shared" si="52"/>
        <v>-5</v>
      </c>
      <c r="M120" s="22">
        <f t="shared" si="53"/>
        <v>5</v>
      </c>
      <c r="N120" s="22">
        <f t="shared" si="54"/>
        <v>0</v>
      </c>
      <c r="O120" s="22"/>
      <c r="P120" s="288">
        <f t="shared" si="55"/>
        <v>-4.2267416666666682</v>
      </c>
      <c r="Q120" s="22">
        <f t="shared" si="56"/>
        <v>-5</v>
      </c>
      <c r="R120" s="290"/>
      <c r="S120" s="290">
        <f t="shared" si="57"/>
        <v>797.68500000000131</v>
      </c>
      <c r="T120" s="290" t="e">
        <f t="shared" si="58"/>
        <v>#DIV/0!</v>
      </c>
      <c r="U120" s="290" t="e">
        <f t="shared" si="59"/>
        <v>#DIV/0!</v>
      </c>
      <c r="V120" s="22">
        <f t="shared" si="60"/>
        <v>18550.000000000007</v>
      </c>
      <c r="W120" s="288" t="e">
        <f t="shared" si="61"/>
        <v>#DIV/0!</v>
      </c>
      <c r="X120" s="288" t="e">
        <f t="shared" si="62"/>
        <v>#DIV/0!</v>
      </c>
      <c r="Y120" s="288" t="e">
        <f t="shared" si="63"/>
        <v>#DIV/0!</v>
      </c>
      <c r="Z120" s="291" t="e">
        <f t="shared" si="64"/>
        <v>#DIV/0!</v>
      </c>
      <c r="AA120" s="22">
        <f>SUM(L$2:L120)-SUM(AB$2:AB120)</f>
        <v>-17752.315000000006</v>
      </c>
      <c r="AB120" s="292"/>
      <c r="AC120" s="40" t="e">
        <f t="shared" si="65"/>
        <v>#DIV/0!</v>
      </c>
      <c r="AD120" s="40" t="e">
        <f t="shared" si="66"/>
        <v>#DIV/0!</v>
      </c>
    </row>
    <row r="121" spans="1:30" s="1" customFormat="1" x14ac:dyDescent="0.25">
      <c r="A121" s="190"/>
      <c r="B121" s="393"/>
      <c r="C121" s="66"/>
      <c r="D121" s="118"/>
      <c r="E121" s="118"/>
      <c r="F121" s="16">
        <f t="shared" si="46"/>
        <v>4200</v>
      </c>
      <c r="G121" s="17">
        <f t="shared" si="47"/>
        <v>4.2279321428571439</v>
      </c>
      <c r="H121" s="15">
        <f t="shared" si="48"/>
        <v>17757.315000000006</v>
      </c>
      <c r="I121" s="15">
        <f t="shared" si="49"/>
        <v>-17757.315000000006</v>
      </c>
      <c r="J121" s="337">
        <f t="shared" si="50"/>
        <v>-1</v>
      </c>
      <c r="K121" s="15">
        <f t="shared" si="51"/>
        <v>0</v>
      </c>
      <c r="L121" s="22">
        <f t="shared" si="52"/>
        <v>-5</v>
      </c>
      <c r="M121" s="22">
        <f t="shared" si="53"/>
        <v>5</v>
      </c>
      <c r="N121" s="22">
        <f t="shared" si="54"/>
        <v>0</v>
      </c>
      <c r="O121" s="22"/>
      <c r="P121" s="288">
        <f t="shared" si="55"/>
        <v>-4.2279321428571439</v>
      </c>
      <c r="Q121" s="22">
        <f t="shared" si="56"/>
        <v>-5</v>
      </c>
      <c r="R121" s="290"/>
      <c r="S121" s="290">
        <f t="shared" si="57"/>
        <v>792.68500000000131</v>
      </c>
      <c r="T121" s="290" t="e">
        <f t="shared" si="58"/>
        <v>#DIV/0!</v>
      </c>
      <c r="U121" s="290" t="e">
        <f t="shared" si="59"/>
        <v>#DIV/0!</v>
      </c>
      <c r="V121" s="22">
        <f t="shared" si="60"/>
        <v>18550.000000000007</v>
      </c>
      <c r="W121" s="288" t="e">
        <f t="shared" si="61"/>
        <v>#DIV/0!</v>
      </c>
      <c r="X121" s="288" t="e">
        <f t="shared" si="62"/>
        <v>#DIV/0!</v>
      </c>
      <c r="Y121" s="288" t="e">
        <f t="shared" si="63"/>
        <v>#DIV/0!</v>
      </c>
      <c r="Z121" s="291" t="e">
        <f t="shared" si="64"/>
        <v>#DIV/0!</v>
      </c>
      <c r="AA121" s="22">
        <f>SUM(L$2:L121)-SUM(AB$2:AB121)</f>
        <v>-17757.315000000006</v>
      </c>
      <c r="AB121" s="292"/>
      <c r="AC121" s="40" t="e">
        <f t="shared" si="65"/>
        <v>#DIV/0!</v>
      </c>
      <c r="AD121" s="40" t="e">
        <f t="shared" si="66"/>
        <v>#DIV/0!</v>
      </c>
    </row>
    <row r="122" spans="1:30" s="1" customFormat="1" x14ac:dyDescent="0.25">
      <c r="A122" s="190"/>
      <c r="B122" s="393"/>
      <c r="C122" s="66"/>
      <c r="D122" s="118"/>
      <c r="E122" s="118"/>
      <c r="F122" s="16">
        <f t="shared" si="46"/>
        <v>4200</v>
      </c>
      <c r="G122" s="17">
        <f t="shared" si="47"/>
        <v>4.2291226190476205</v>
      </c>
      <c r="H122" s="15">
        <f t="shared" si="48"/>
        <v>17762.315000000006</v>
      </c>
      <c r="I122" s="15">
        <f t="shared" si="49"/>
        <v>-17762.315000000006</v>
      </c>
      <c r="J122" s="337">
        <f t="shared" si="50"/>
        <v>-1</v>
      </c>
      <c r="K122" s="15">
        <f t="shared" si="51"/>
        <v>0</v>
      </c>
      <c r="L122" s="22">
        <f t="shared" si="52"/>
        <v>-5</v>
      </c>
      <c r="M122" s="22">
        <f t="shared" si="53"/>
        <v>5</v>
      </c>
      <c r="N122" s="22">
        <f t="shared" si="54"/>
        <v>0</v>
      </c>
      <c r="O122" s="22"/>
      <c r="P122" s="288">
        <f t="shared" si="55"/>
        <v>-4.2291226190476205</v>
      </c>
      <c r="Q122" s="22">
        <f t="shared" si="56"/>
        <v>-5</v>
      </c>
      <c r="R122" s="290"/>
      <c r="S122" s="290">
        <f t="shared" si="57"/>
        <v>787.68500000000131</v>
      </c>
      <c r="T122" s="290" t="e">
        <f t="shared" si="58"/>
        <v>#DIV/0!</v>
      </c>
      <c r="U122" s="290" t="e">
        <f t="shared" si="59"/>
        <v>#DIV/0!</v>
      </c>
      <c r="V122" s="22">
        <f t="shared" si="60"/>
        <v>18550.000000000007</v>
      </c>
      <c r="W122" s="288" t="e">
        <f t="shared" si="61"/>
        <v>#DIV/0!</v>
      </c>
      <c r="X122" s="288" t="e">
        <f t="shared" si="62"/>
        <v>#DIV/0!</v>
      </c>
      <c r="Y122" s="288" t="e">
        <f t="shared" si="63"/>
        <v>#DIV/0!</v>
      </c>
      <c r="Z122" s="291" t="e">
        <f t="shared" si="64"/>
        <v>#DIV/0!</v>
      </c>
      <c r="AA122" s="22">
        <f>SUM(L$2:L122)-SUM(AB$2:AB122)</f>
        <v>-17762.315000000006</v>
      </c>
      <c r="AB122" s="292"/>
      <c r="AC122" s="40" t="e">
        <f t="shared" si="65"/>
        <v>#DIV/0!</v>
      </c>
      <c r="AD122" s="40" t="e">
        <f t="shared" si="66"/>
        <v>#DIV/0!</v>
      </c>
    </row>
    <row r="123" spans="1:30" s="1" customFormat="1" x14ac:dyDescent="0.25">
      <c r="A123" s="190"/>
      <c r="B123" s="392"/>
      <c r="C123" s="66"/>
      <c r="D123" s="118"/>
      <c r="E123" s="118"/>
      <c r="F123" s="16">
        <f t="shared" si="46"/>
        <v>4200</v>
      </c>
      <c r="G123" s="17">
        <f t="shared" si="47"/>
        <v>4.2303130952380963</v>
      </c>
      <c r="H123" s="15">
        <f t="shared" si="48"/>
        <v>17767.315000000006</v>
      </c>
      <c r="I123" s="15">
        <f t="shared" si="49"/>
        <v>-17767.315000000006</v>
      </c>
      <c r="J123" s="337">
        <f t="shared" si="50"/>
        <v>-1</v>
      </c>
      <c r="K123" s="15">
        <f t="shared" si="51"/>
        <v>0</v>
      </c>
      <c r="L123" s="22">
        <f t="shared" si="52"/>
        <v>-5</v>
      </c>
      <c r="M123" s="22">
        <f t="shared" si="53"/>
        <v>5</v>
      </c>
      <c r="N123" s="22">
        <f t="shared" si="54"/>
        <v>0</v>
      </c>
      <c r="O123" s="22"/>
      <c r="P123" s="288">
        <f t="shared" si="55"/>
        <v>-4.2303130952380963</v>
      </c>
      <c r="Q123" s="22">
        <f t="shared" si="56"/>
        <v>-5</v>
      </c>
      <c r="R123" s="290"/>
      <c r="S123" s="290">
        <f t="shared" si="57"/>
        <v>782.68500000000131</v>
      </c>
      <c r="T123" s="290" t="e">
        <f t="shared" si="58"/>
        <v>#DIV/0!</v>
      </c>
      <c r="U123" s="290" t="e">
        <f t="shared" si="59"/>
        <v>#DIV/0!</v>
      </c>
      <c r="V123" s="22">
        <f t="shared" si="60"/>
        <v>18550.000000000007</v>
      </c>
      <c r="W123" s="288" t="e">
        <f t="shared" si="61"/>
        <v>#DIV/0!</v>
      </c>
      <c r="X123" s="288" t="e">
        <f t="shared" si="62"/>
        <v>#DIV/0!</v>
      </c>
      <c r="Y123" s="288" t="e">
        <f t="shared" si="63"/>
        <v>#DIV/0!</v>
      </c>
      <c r="Z123" s="291" t="e">
        <f t="shared" si="64"/>
        <v>#DIV/0!</v>
      </c>
      <c r="AA123" s="22">
        <f>SUM(L$2:L123)-SUM(AB$2:AB123)</f>
        <v>-17767.315000000006</v>
      </c>
      <c r="AB123" s="292"/>
      <c r="AC123" s="40" t="e">
        <f t="shared" si="65"/>
        <v>#DIV/0!</v>
      </c>
      <c r="AD123" s="40" t="e">
        <f t="shared" si="66"/>
        <v>#DIV/0!</v>
      </c>
    </row>
    <row r="124" spans="1:30" s="1" customFormat="1" x14ac:dyDescent="0.25">
      <c r="A124" s="190"/>
      <c r="B124" s="394"/>
      <c r="C124" s="66"/>
      <c r="D124" s="118"/>
      <c r="E124" s="118"/>
      <c r="F124" s="16">
        <f t="shared" si="46"/>
        <v>4200</v>
      </c>
      <c r="G124" s="17">
        <f t="shared" si="47"/>
        <v>4.2315035714285729</v>
      </c>
      <c r="H124" s="15">
        <f t="shared" si="48"/>
        <v>17772.315000000006</v>
      </c>
      <c r="I124" s="15">
        <f t="shared" si="49"/>
        <v>-17772.315000000006</v>
      </c>
      <c r="J124" s="337">
        <f t="shared" si="50"/>
        <v>-1</v>
      </c>
      <c r="K124" s="15">
        <f t="shared" si="51"/>
        <v>0</v>
      </c>
      <c r="L124" s="22">
        <f t="shared" si="52"/>
        <v>-5</v>
      </c>
      <c r="M124" s="22">
        <f t="shared" si="53"/>
        <v>5</v>
      </c>
      <c r="N124" s="22">
        <f t="shared" si="54"/>
        <v>0</v>
      </c>
      <c r="O124" s="22"/>
      <c r="P124" s="288">
        <f t="shared" si="55"/>
        <v>-4.2315035714285729</v>
      </c>
      <c r="Q124" s="22">
        <f t="shared" si="56"/>
        <v>-5</v>
      </c>
      <c r="R124" s="290"/>
      <c r="S124" s="290">
        <f t="shared" si="57"/>
        <v>777.68500000000131</v>
      </c>
      <c r="T124" s="290" t="e">
        <f t="shared" si="58"/>
        <v>#DIV/0!</v>
      </c>
      <c r="U124" s="290" t="e">
        <f t="shared" si="59"/>
        <v>#DIV/0!</v>
      </c>
      <c r="V124" s="22">
        <f t="shared" si="60"/>
        <v>18550.000000000007</v>
      </c>
      <c r="W124" s="288" t="e">
        <f t="shared" si="61"/>
        <v>#DIV/0!</v>
      </c>
      <c r="X124" s="288" t="e">
        <f t="shared" si="62"/>
        <v>#DIV/0!</v>
      </c>
      <c r="Y124" s="288" t="e">
        <f t="shared" si="63"/>
        <v>#DIV/0!</v>
      </c>
      <c r="Z124" s="291" t="e">
        <f t="shared" si="64"/>
        <v>#DIV/0!</v>
      </c>
      <c r="AA124" s="22">
        <f>SUM(L$2:L124)-SUM(AB$2:AB124)</f>
        <v>-17772.315000000006</v>
      </c>
      <c r="AB124" s="292"/>
      <c r="AC124" s="40" t="e">
        <f t="shared" si="65"/>
        <v>#DIV/0!</v>
      </c>
      <c r="AD124" s="40" t="e">
        <f t="shared" si="66"/>
        <v>#DIV/0!</v>
      </c>
    </row>
    <row r="125" spans="1:30" s="1" customFormat="1" x14ac:dyDescent="0.25">
      <c r="A125" s="190"/>
      <c r="B125" s="392"/>
      <c r="C125" s="66"/>
      <c r="D125" s="118"/>
      <c r="E125" s="118"/>
      <c r="F125" s="16">
        <f t="shared" si="46"/>
        <v>4200</v>
      </c>
      <c r="G125" s="17">
        <f t="shared" si="47"/>
        <v>4.2326940476190487</v>
      </c>
      <c r="H125" s="15">
        <f t="shared" si="48"/>
        <v>17777.315000000006</v>
      </c>
      <c r="I125" s="15">
        <f t="shared" si="49"/>
        <v>-17777.315000000006</v>
      </c>
      <c r="J125" s="337">
        <f t="shared" si="50"/>
        <v>-1</v>
      </c>
      <c r="K125" s="15">
        <f t="shared" si="51"/>
        <v>0</v>
      </c>
      <c r="L125" s="22">
        <f t="shared" si="52"/>
        <v>-5</v>
      </c>
      <c r="M125" s="22">
        <f t="shared" si="53"/>
        <v>5</v>
      </c>
      <c r="N125" s="22">
        <f t="shared" si="54"/>
        <v>0</v>
      </c>
      <c r="O125" s="22"/>
      <c r="P125" s="288">
        <f t="shared" si="55"/>
        <v>-4.2326940476190487</v>
      </c>
      <c r="Q125" s="22">
        <f t="shared" si="56"/>
        <v>-5</v>
      </c>
      <c r="R125" s="290"/>
      <c r="S125" s="290">
        <f t="shared" si="57"/>
        <v>772.68500000000131</v>
      </c>
      <c r="T125" s="290" t="e">
        <f t="shared" si="58"/>
        <v>#DIV/0!</v>
      </c>
      <c r="U125" s="290" t="e">
        <f t="shared" si="59"/>
        <v>#DIV/0!</v>
      </c>
      <c r="V125" s="22">
        <f t="shared" si="60"/>
        <v>18550.000000000007</v>
      </c>
      <c r="W125" s="288" t="e">
        <f t="shared" si="61"/>
        <v>#DIV/0!</v>
      </c>
      <c r="X125" s="288" t="e">
        <f t="shared" si="62"/>
        <v>#DIV/0!</v>
      </c>
      <c r="Y125" s="288" t="e">
        <f t="shared" si="63"/>
        <v>#DIV/0!</v>
      </c>
      <c r="Z125" s="291" t="e">
        <f t="shared" si="64"/>
        <v>#DIV/0!</v>
      </c>
      <c r="AA125" s="22">
        <f>SUM(L$2:L125)-SUM(AB$2:AB125)</f>
        <v>-17777.315000000006</v>
      </c>
      <c r="AB125" s="292"/>
      <c r="AC125" s="40" t="e">
        <f t="shared" si="65"/>
        <v>#DIV/0!</v>
      </c>
      <c r="AD125" s="40" t="e">
        <f t="shared" si="66"/>
        <v>#DIV/0!</v>
      </c>
    </row>
    <row r="126" spans="1:30" s="1" customFormat="1" x14ac:dyDescent="0.25">
      <c r="A126" s="190"/>
      <c r="B126" s="394"/>
      <c r="C126" s="118"/>
      <c r="D126" s="118"/>
      <c r="E126" s="118"/>
      <c r="F126" s="16">
        <f t="shared" si="46"/>
        <v>4200</v>
      </c>
      <c r="G126" s="17">
        <f t="shared" si="47"/>
        <v>4.2338845238095253</v>
      </c>
      <c r="H126" s="15">
        <f t="shared" si="48"/>
        <v>17782.315000000006</v>
      </c>
      <c r="I126" s="15">
        <f t="shared" si="49"/>
        <v>-17782.315000000006</v>
      </c>
      <c r="J126" s="337">
        <f t="shared" si="50"/>
        <v>-1</v>
      </c>
      <c r="K126" s="15">
        <f t="shared" si="51"/>
        <v>0</v>
      </c>
      <c r="L126" s="22">
        <f t="shared" si="52"/>
        <v>-5</v>
      </c>
      <c r="M126" s="22">
        <f t="shared" si="53"/>
        <v>5</v>
      </c>
      <c r="N126" s="22">
        <f t="shared" si="54"/>
        <v>0</v>
      </c>
      <c r="O126" s="22"/>
      <c r="P126" s="288">
        <f t="shared" si="55"/>
        <v>-4.2338845238095253</v>
      </c>
      <c r="Q126" s="22">
        <f t="shared" si="56"/>
        <v>-5</v>
      </c>
      <c r="R126" s="290"/>
      <c r="S126" s="290">
        <f t="shared" si="57"/>
        <v>767.68500000000131</v>
      </c>
      <c r="T126" s="290" t="e">
        <f t="shared" si="58"/>
        <v>#DIV/0!</v>
      </c>
      <c r="U126" s="290" t="e">
        <f t="shared" si="59"/>
        <v>#DIV/0!</v>
      </c>
      <c r="V126" s="22">
        <f t="shared" si="60"/>
        <v>18550.000000000007</v>
      </c>
      <c r="W126" s="288" t="e">
        <f t="shared" si="61"/>
        <v>#DIV/0!</v>
      </c>
      <c r="X126" s="288" t="e">
        <f t="shared" si="62"/>
        <v>#DIV/0!</v>
      </c>
      <c r="Y126" s="288" t="e">
        <f t="shared" si="63"/>
        <v>#DIV/0!</v>
      </c>
      <c r="Z126" s="291" t="e">
        <f t="shared" si="64"/>
        <v>#DIV/0!</v>
      </c>
      <c r="AA126" s="22">
        <f>SUM(L$2:L126)-SUM(AB$2:AB126)</f>
        <v>-17782.315000000006</v>
      </c>
      <c r="AB126" s="292"/>
      <c r="AC126" s="40" t="e">
        <f t="shared" si="65"/>
        <v>#DIV/0!</v>
      </c>
      <c r="AD126" s="40" t="e">
        <f t="shared" si="66"/>
        <v>#DIV/0!</v>
      </c>
    </row>
    <row r="127" spans="1:30" s="1" customFormat="1" x14ac:dyDescent="0.25">
      <c r="A127" s="190"/>
      <c r="B127" s="394"/>
      <c r="C127" s="118"/>
      <c r="D127" s="118"/>
      <c r="E127" s="118"/>
      <c r="F127" s="16">
        <f t="shared" si="46"/>
        <v>4200</v>
      </c>
      <c r="G127" s="17">
        <f t="shared" si="47"/>
        <v>4.235075000000001</v>
      </c>
      <c r="H127" s="15">
        <f t="shared" si="48"/>
        <v>17787.315000000006</v>
      </c>
      <c r="I127" s="15">
        <f t="shared" si="49"/>
        <v>-17787.315000000006</v>
      </c>
      <c r="J127" s="337">
        <f t="shared" si="50"/>
        <v>-1</v>
      </c>
      <c r="K127" s="15">
        <f t="shared" si="51"/>
        <v>0</v>
      </c>
      <c r="L127" s="22">
        <f t="shared" si="52"/>
        <v>-5</v>
      </c>
      <c r="M127" s="22">
        <f t="shared" si="53"/>
        <v>5</v>
      </c>
      <c r="N127" s="22">
        <f t="shared" si="54"/>
        <v>0</v>
      </c>
      <c r="O127" s="22"/>
      <c r="P127" s="288">
        <f t="shared" si="55"/>
        <v>-4.235075000000001</v>
      </c>
      <c r="Q127" s="22">
        <f t="shared" si="56"/>
        <v>-5</v>
      </c>
      <c r="R127" s="290"/>
      <c r="S127" s="290">
        <f t="shared" si="57"/>
        <v>762.68500000000131</v>
      </c>
      <c r="T127" s="290" t="e">
        <f t="shared" si="58"/>
        <v>#DIV/0!</v>
      </c>
      <c r="U127" s="290" t="e">
        <f t="shared" si="59"/>
        <v>#DIV/0!</v>
      </c>
      <c r="V127" s="22">
        <f t="shared" si="60"/>
        <v>18550.000000000007</v>
      </c>
      <c r="W127" s="288" t="e">
        <f t="shared" si="61"/>
        <v>#DIV/0!</v>
      </c>
      <c r="X127" s="288" t="e">
        <f t="shared" si="62"/>
        <v>#DIV/0!</v>
      </c>
      <c r="Y127" s="288" t="e">
        <f t="shared" si="63"/>
        <v>#DIV/0!</v>
      </c>
      <c r="Z127" s="291" t="e">
        <f t="shared" si="64"/>
        <v>#DIV/0!</v>
      </c>
      <c r="AA127" s="22">
        <f>SUM(L$2:L127)-SUM(AB$2:AB127)</f>
        <v>-17787.315000000006</v>
      </c>
      <c r="AB127" s="292"/>
      <c r="AC127" s="40" t="e">
        <f t="shared" si="65"/>
        <v>#DIV/0!</v>
      </c>
      <c r="AD127" s="40" t="e">
        <f t="shared" si="66"/>
        <v>#DIV/0!</v>
      </c>
    </row>
    <row r="128" spans="1:30" s="1" customFormat="1" x14ac:dyDescent="0.25">
      <c r="A128" s="190"/>
      <c r="B128" s="392"/>
      <c r="C128" s="66"/>
      <c r="D128" s="118"/>
      <c r="E128" s="118"/>
      <c r="F128" s="16">
        <f t="shared" si="46"/>
        <v>4200</v>
      </c>
      <c r="G128" s="17">
        <f t="shared" si="47"/>
        <v>4.2362654761904777</v>
      </c>
      <c r="H128" s="15">
        <f t="shared" si="48"/>
        <v>17792.315000000006</v>
      </c>
      <c r="I128" s="15">
        <f t="shared" si="49"/>
        <v>-17792.315000000006</v>
      </c>
      <c r="J128" s="337">
        <f t="shared" si="50"/>
        <v>-1</v>
      </c>
      <c r="K128" s="15">
        <f t="shared" si="51"/>
        <v>0</v>
      </c>
      <c r="L128" s="22">
        <f t="shared" si="52"/>
        <v>-5</v>
      </c>
      <c r="M128" s="22">
        <f t="shared" si="53"/>
        <v>5</v>
      </c>
      <c r="N128" s="22">
        <f t="shared" si="54"/>
        <v>0</v>
      </c>
      <c r="O128" s="22"/>
      <c r="P128" s="288">
        <f t="shared" si="55"/>
        <v>-4.2362654761904777</v>
      </c>
      <c r="Q128" s="22">
        <f t="shared" si="56"/>
        <v>-5</v>
      </c>
      <c r="R128" s="290"/>
      <c r="S128" s="290">
        <f t="shared" si="57"/>
        <v>757.68500000000131</v>
      </c>
      <c r="T128" s="290" t="e">
        <f t="shared" si="58"/>
        <v>#DIV/0!</v>
      </c>
      <c r="U128" s="290" t="e">
        <f t="shared" si="59"/>
        <v>#DIV/0!</v>
      </c>
      <c r="V128" s="22">
        <f t="shared" si="60"/>
        <v>18550.000000000007</v>
      </c>
      <c r="W128" s="288" t="e">
        <f t="shared" si="61"/>
        <v>#DIV/0!</v>
      </c>
      <c r="X128" s="288" t="e">
        <f t="shared" si="62"/>
        <v>#DIV/0!</v>
      </c>
      <c r="Y128" s="288" t="e">
        <f t="shared" si="63"/>
        <v>#DIV/0!</v>
      </c>
      <c r="Z128" s="291" t="e">
        <f t="shared" si="64"/>
        <v>#DIV/0!</v>
      </c>
      <c r="AA128" s="22">
        <f>SUM(L$2:L128)-SUM(AB$2:AB128)</f>
        <v>-17792.315000000006</v>
      </c>
      <c r="AB128" s="292"/>
      <c r="AC128" s="40" t="e">
        <f t="shared" si="65"/>
        <v>#DIV/0!</v>
      </c>
      <c r="AD128" s="40" t="e">
        <f t="shared" si="66"/>
        <v>#DIV/0!</v>
      </c>
    </row>
    <row r="129" spans="1:30" s="1" customFormat="1" x14ac:dyDescent="0.25">
      <c r="A129" s="190"/>
      <c r="B129" s="392"/>
      <c r="C129" s="66"/>
      <c r="D129" s="118"/>
      <c r="E129" s="118"/>
      <c r="F129" s="16">
        <f t="shared" si="46"/>
        <v>4200</v>
      </c>
      <c r="G129" s="17">
        <f t="shared" si="47"/>
        <v>4.2374559523809534</v>
      </c>
      <c r="H129" s="15">
        <f t="shared" si="48"/>
        <v>17797.315000000006</v>
      </c>
      <c r="I129" s="15">
        <f t="shared" si="49"/>
        <v>-17797.315000000006</v>
      </c>
      <c r="J129" s="337">
        <f t="shared" si="50"/>
        <v>-1</v>
      </c>
      <c r="K129" s="15">
        <f t="shared" si="51"/>
        <v>0</v>
      </c>
      <c r="L129" s="22">
        <f t="shared" si="52"/>
        <v>-5</v>
      </c>
      <c r="M129" s="22">
        <f t="shared" si="53"/>
        <v>5</v>
      </c>
      <c r="N129" s="22">
        <f t="shared" si="54"/>
        <v>0</v>
      </c>
      <c r="O129" s="22"/>
      <c r="P129" s="288">
        <f t="shared" si="55"/>
        <v>-4.2374559523809534</v>
      </c>
      <c r="Q129" s="22">
        <f t="shared" si="56"/>
        <v>-5</v>
      </c>
      <c r="R129" s="290"/>
      <c r="S129" s="290">
        <f t="shared" si="57"/>
        <v>752.68500000000131</v>
      </c>
      <c r="T129" s="290" t="e">
        <f t="shared" si="58"/>
        <v>#DIV/0!</v>
      </c>
      <c r="U129" s="290" t="e">
        <f t="shared" si="59"/>
        <v>#DIV/0!</v>
      </c>
      <c r="V129" s="22">
        <f t="shared" si="60"/>
        <v>18550.000000000007</v>
      </c>
      <c r="W129" s="288" t="e">
        <f t="shared" si="61"/>
        <v>#DIV/0!</v>
      </c>
      <c r="X129" s="288" t="e">
        <f t="shared" si="62"/>
        <v>#DIV/0!</v>
      </c>
      <c r="Y129" s="288" t="e">
        <f t="shared" si="63"/>
        <v>#DIV/0!</v>
      </c>
      <c r="Z129" s="291" t="e">
        <f t="shared" si="64"/>
        <v>#DIV/0!</v>
      </c>
      <c r="AA129" s="22">
        <f>SUM(L$2:L129)-SUM(AB$2:AB129)</f>
        <v>-17797.315000000006</v>
      </c>
      <c r="AB129" s="292"/>
      <c r="AC129" s="40" t="e">
        <f t="shared" si="65"/>
        <v>#DIV/0!</v>
      </c>
      <c r="AD129" s="40" t="e">
        <f t="shared" si="66"/>
        <v>#DIV/0!</v>
      </c>
    </row>
    <row r="130" spans="1:30" s="1" customFormat="1" x14ac:dyDescent="0.25">
      <c r="A130" s="190"/>
      <c r="B130" s="394"/>
      <c r="C130" s="118"/>
      <c r="D130" s="118"/>
      <c r="E130" s="118"/>
      <c r="F130" s="16">
        <f t="shared" si="46"/>
        <v>4200</v>
      </c>
      <c r="G130" s="17">
        <f t="shared" si="47"/>
        <v>4.23864642857143</v>
      </c>
      <c r="H130" s="15">
        <f t="shared" si="48"/>
        <v>17802.315000000006</v>
      </c>
      <c r="I130" s="15">
        <f t="shared" si="49"/>
        <v>-17802.315000000006</v>
      </c>
      <c r="J130" s="337">
        <f t="shared" si="50"/>
        <v>-1</v>
      </c>
      <c r="K130" s="15">
        <f t="shared" si="51"/>
        <v>0</v>
      </c>
      <c r="L130" s="22">
        <f t="shared" si="52"/>
        <v>-5</v>
      </c>
      <c r="M130" s="22">
        <f t="shared" si="53"/>
        <v>5</v>
      </c>
      <c r="N130" s="22">
        <f t="shared" si="54"/>
        <v>0</v>
      </c>
      <c r="O130" s="22"/>
      <c r="P130" s="288">
        <f t="shared" si="55"/>
        <v>-4.23864642857143</v>
      </c>
      <c r="Q130" s="22">
        <f t="shared" si="56"/>
        <v>-5</v>
      </c>
      <c r="R130" s="290"/>
      <c r="S130" s="290">
        <f t="shared" si="57"/>
        <v>747.68500000000131</v>
      </c>
      <c r="T130" s="290" t="e">
        <f t="shared" si="58"/>
        <v>#DIV/0!</v>
      </c>
      <c r="U130" s="290" t="e">
        <f t="shared" si="59"/>
        <v>#DIV/0!</v>
      </c>
      <c r="V130" s="22">
        <f t="shared" si="60"/>
        <v>18550.000000000007</v>
      </c>
      <c r="W130" s="288" t="e">
        <f t="shared" si="61"/>
        <v>#DIV/0!</v>
      </c>
      <c r="X130" s="288" t="e">
        <f t="shared" si="62"/>
        <v>#DIV/0!</v>
      </c>
      <c r="Y130" s="288" t="e">
        <f t="shared" si="63"/>
        <v>#DIV/0!</v>
      </c>
      <c r="Z130" s="291" t="e">
        <f t="shared" si="64"/>
        <v>#DIV/0!</v>
      </c>
      <c r="AA130" s="22">
        <f>SUM(L$2:L130)-SUM(AB$2:AB130)</f>
        <v>-17802.315000000006</v>
      </c>
      <c r="AB130" s="292"/>
      <c r="AC130" s="40" t="e">
        <f t="shared" si="65"/>
        <v>#DIV/0!</v>
      </c>
      <c r="AD130" s="40" t="e">
        <f t="shared" si="66"/>
        <v>#DIV/0!</v>
      </c>
    </row>
    <row r="131" spans="1:30" s="1" customFormat="1" x14ac:dyDescent="0.25">
      <c r="A131" s="190"/>
      <c r="B131" s="394"/>
      <c r="C131" s="118"/>
      <c r="D131" s="118"/>
      <c r="E131" s="118"/>
      <c r="F131" s="16">
        <f t="shared" si="46"/>
        <v>4200</v>
      </c>
      <c r="G131" s="17">
        <f t="shared" si="47"/>
        <v>4.2398369047619058</v>
      </c>
      <c r="H131" s="15">
        <f t="shared" si="48"/>
        <v>17807.315000000006</v>
      </c>
      <c r="I131" s="15">
        <f t="shared" si="49"/>
        <v>-17807.315000000006</v>
      </c>
      <c r="J131" s="337">
        <f t="shared" si="50"/>
        <v>-1</v>
      </c>
      <c r="K131" s="15">
        <f t="shared" si="51"/>
        <v>0</v>
      </c>
      <c r="L131" s="22">
        <f t="shared" si="52"/>
        <v>-5</v>
      </c>
      <c r="M131" s="22">
        <f t="shared" si="53"/>
        <v>5</v>
      </c>
      <c r="N131" s="22">
        <f t="shared" si="54"/>
        <v>0</v>
      </c>
      <c r="O131" s="22"/>
      <c r="P131" s="288">
        <f t="shared" si="55"/>
        <v>-4.2398369047619058</v>
      </c>
      <c r="Q131" s="22">
        <f t="shared" si="56"/>
        <v>-5</v>
      </c>
      <c r="R131" s="290"/>
      <c r="S131" s="290">
        <f t="shared" si="57"/>
        <v>742.68500000000131</v>
      </c>
      <c r="T131" s="290" t="e">
        <f t="shared" si="58"/>
        <v>#DIV/0!</v>
      </c>
      <c r="U131" s="290" t="e">
        <f t="shared" si="59"/>
        <v>#DIV/0!</v>
      </c>
      <c r="V131" s="22">
        <f t="shared" si="60"/>
        <v>18550.000000000007</v>
      </c>
      <c r="W131" s="288" t="e">
        <f t="shared" si="61"/>
        <v>#DIV/0!</v>
      </c>
      <c r="X131" s="288" t="e">
        <f t="shared" si="62"/>
        <v>#DIV/0!</v>
      </c>
      <c r="Y131" s="288" t="e">
        <f t="shared" si="63"/>
        <v>#DIV/0!</v>
      </c>
      <c r="Z131" s="291" t="e">
        <f t="shared" si="64"/>
        <v>#DIV/0!</v>
      </c>
      <c r="AA131" s="22">
        <f>SUM(L$2:L131)-SUM(AB$2:AB131)</f>
        <v>-17807.315000000006</v>
      </c>
      <c r="AB131" s="292"/>
      <c r="AC131" s="40" t="e">
        <f t="shared" si="65"/>
        <v>#DIV/0!</v>
      </c>
      <c r="AD131" s="40" t="e">
        <f t="shared" si="66"/>
        <v>#DIV/0!</v>
      </c>
    </row>
    <row r="132" spans="1:30" s="1" customFormat="1" x14ac:dyDescent="0.25">
      <c r="A132" s="190"/>
      <c r="B132" s="392"/>
      <c r="C132" s="118"/>
      <c r="D132" s="118"/>
      <c r="E132" s="118"/>
      <c r="F132" s="16">
        <f t="shared" si="46"/>
        <v>4200</v>
      </c>
      <c r="G132" s="17">
        <f t="shared" si="47"/>
        <v>4.2410273809523824</v>
      </c>
      <c r="H132" s="15">
        <f t="shared" si="48"/>
        <v>17812.315000000006</v>
      </c>
      <c r="I132" s="15">
        <f t="shared" si="49"/>
        <v>-17812.315000000006</v>
      </c>
      <c r="J132" s="337">
        <f t="shared" si="50"/>
        <v>-1</v>
      </c>
      <c r="K132" s="15">
        <f t="shared" si="51"/>
        <v>0</v>
      </c>
      <c r="L132" s="22">
        <f t="shared" si="52"/>
        <v>-5</v>
      </c>
      <c r="M132" s="22">
        <f t="shared" si="53"/>
        <v>5</v>
      </c>
      <c r="N132" s="22">
        <f t="shared" si="54"/>
        <v>0</v>
      </c>
      <c r="O132" s="22"/>
      <c r="P132" s="288">
        <f t="shared" si="55"/>
        <v>-4.2410273809523824</v>
      </c>
      <c r="Q132" s="22">
        <f t="shared" si="56"/>
        <v>-5</v>
      </c>
      <c r="R132" s="290"/>
      <c r="S132" s="290">
        <f t="shared" si="57"/>
        <v>737.68500000000131</v>
      </c>
      <c r="T132" s="290" t="e">
        <f t="shared" si="58"/>
        <v>#DIV/0!</v>
      </c>
      <c r="U132" s="290" t="e">
        <f t="shared" si="59"/>
        <v>#DIV/0!</v>
      </c>
      <c r="V132" s="22">
        <f t="shared" si="60"/>
        <v>18550.000000000007</v>
      </c>
      <c r="W132" s="288" t="e">
        <f t="shared" si="61"/>
        <v>#DIV/0!</v>
      </c>
      <c r="X132" s="288" t="e">
        <f t="shared" si="62"/>
        <v>#DIV/0!</v>
      </c>
      <c r="Y132" s="288" t="e">
        <f t="shared" si="63"/>
        <v>#DIV/0!</v>
      </c>
      <c r="Z132" s="291" t="e">
        <f t="shared" si="64"/>
        <v>#DIV/0!</v>
      </c>
      <c r="AA132" s="22">
        <f>SUM(L$2:L132)-SUM(AB$2:AB132)</f>
        <v>-17812.315000000006</v>
      </c>
      <c r="AB132" s="292"/>
      <c r="AC132" s="40" t="e">
        <f t="shared" si="65"/>
        <v>#DIV/0!</v>
      </c>
      <c r="AD132" s="40" t="e">
        <f t="shared" si="66"/>
        <v>#DIV/0!</v>
      </c>
    </row>
    <row r="133" spans="1:30" s="1" customFormat="1" x14ac:dyDescent="0.25">
      <c r="A133" s="190"/>
      <c r="B133" s="392"/>
      <c r="C133" s="66"/>
      <c r="D133" s="118"/>
      <c r="E133" s="118"/>
      <c r="F133" s="16">
        <f t="shared" si="46"/>
        <v>4200</v>
      </c>
      <c r="G133" s="17">
        <f t="shared" si="47"/>
        <v>4.2422178571428582</v>
      </c>
      <c r="H133" s="15">
        <f t="shared" si="48"/>
        <v>17817.315000000006</v>
      </c>
      <c r="I133" s="15">
        <f t="shared" si="49"/>
        <v>-17817.315000000006</v>
      </c>
      <c r="J133" s="337">
        <f t="shared" si="50"/>
        <v>-1</v>
      </c>
      <c r="K133" s="15">
        <f t="shared" si="51"/>
        <v>0</v>
      </c>
      <c r="L133" s="22">
        <f t="shared" si="52"/>
        <v>-5</v>
      </c>
      <c r="M133" s="22">
        <f t="shared" si="53"/>
        <v>5</v>
      </c>
      <c r="N133" s="22">
        <f t="shared" si="54"/>
        <v>0</v>
      </c>
      <c r="O133" s="22"/>
      <c r="P133" s="288">
        <f t="shared" si="55"/>
        <v>-4.2422178571428582</v>
      </c>
      <c r="Q133" s="22">
        <f t="shared" si="56"/>
        <v>-5</v>
      </c>
      <c r="R133" s="290"/>
      <c r="S133" s="290">
        <f t="shared" si="57"/>
        <v>732.68500000000131</v>
      </c>
      <c r="T133" s="290" t="e">
        <f t="shared" si="58"/>
        <v>#DIV/0!</v>
      </c>
      <c r="U133" s="290" t="e">
        <f t="shared" si="59"/>
        <v>#DIV/0!</v>
      </c>
      <c r="V133" s="22">
        <f t="shared" si="60"/>
        <v>18550.000000000007</v>
      </c>
      <c r="W133" s="288" t="e">
        <f t="shared" si="61"/>
        <v>#DIV/0!</v>
      </c>
      <c r="X133" s="288" t="e">
        <f t="shared" si="62"/>
        <v>#DIV/0!</v>
      </c>
      <c r="Y133" s="288" t="e">
        <f t="shared" si="63"/>
        <v>#DIV/0!</v>
      </c>
      <c r="Z133" s="291" t="e">
        <f t="shared" si="64"/>
        <v>#DIV/0!</v>
      </c>
      <c r="AA133" s="22">
        <f>SUM(L$2:L133)-SUM(AB$2:AB133)</f>
        <v>-17817.315000000006</v>
      </c>
      <c r="AB133" s="292"/>
      <c r="AC133" s="40" t="e">
        <f t="shared" si="65"/>
        <v>#DIV/0!</v>
      </c>
      <c r="AD133" s="40" t="e">
        <f t="shared" si="66"/>
        <v>#DIV/0!</v>
      </c>
    </row>
    <row r="134" spans="1:30" s="1" customFormat="1" x14ac:dyDescent="0.25">
      <c r="A134" s="190"/>
      <c r="B134" s="392"/>
      <c r="C134" s="66"/>
      <c r="D134" s="118"/>
      <c r="E134" s="118"/>
      <c r="F134" s="16">
        <f t="shared" si="46"/>
        <v>4200</v>
      </c>
      <c r="G134" s="17">
        <f t="shared" si="47"/>
        <v>4.2434083333333348</v>
      </c>
      <c r="H134" s="15">
        <f t="shared" si="48"/>
        <v>17822.315000000006</v>
      </c>
      <c r="I134" s="15">
        <f t="shared" si="49"/>
        <v>-17822.315000000006</v>
      </c>
      <c r="J134" s="337">
        <f t="shared" si="50"/>
        <v>-1</v>
      </c>
      <c r="K134" s="15">
        <f t="shared" si="51"/>
        <v>0</v>
      </c>
      <c r="L134" s="22">
        <f t="shared" si="52"/>
        <v>-5</v>
      </c>
      <c r="M134" s="22">
        <f t="shared" si="53"/>
        <v>5</v>
      </c>
      <c r="N134" s="22">
        <f t="shared" si="54"/>
        <v>0</v>
      </c>
      <c r="O134" s="22"/>
      <c r="P134" s="288">
        <f t="shared" si="55"/>
        <v>-4.2434083333333348</v>
      </c>
      <c r="Q134" s="22">
        <f t="shared" si="56"/>
        <v>-5</v>
      </c>
      <c r="R134" s="290"/>
      <c r="S134" s="290">
        <f t="shared" si="57"/>
        <v>727.68500000000131</v>
      </c>
      <c r="T134" s="290" t="e">
        <f t="shared" si="58"/>
        <v>#DIV/0!</v>
      </c>
      <c r="U134" s="290" t="e">
        <f t="shared" si="59"/>
        <v>#DIV/0!</v>
      </c>
      <c r="V134" s="22">
        <f t="shared" si="60"/>
        <v>18550.000000000007</v>
      </c>
      <c r="W134" s="288" t="e">
        <f t="shared" si="61"/>
        <v>#DIV/0!</v>
      </c>
      <c r="X134" s="288" t="e">
        <f t="shared" si="62"/>
        <v>#DIV/0!</v>
      </c>
      <c r="Y134" s="288" t="e">
        <f t="shared" si="63"/>
        <v>#DIV/0!</v>
      </c>
      <c r="Z134" s="291" t="e">
        <f t="shared" si="64"/>
        <v>#DIV/0!</v>
      </c>
      <c r="AA134" s="22">
        <f>SUM(L$2:L134)-SUM(AB$2:AB134)</f>
        <v>-17822.315000000006</v>
      </c>
      <c r="AB134" s="292"/>
      <c r="AC134" s="40" t="e">
        <f t="shared" si="65"/>
        <v>#DIV/0!</v>
      </c>
      <c r="AD134" s="40" t="e">
        <f t="shared" si="66"/>
        <v>#DIV/0!</v>
      </c>
    </row>
    <row r="135" spans="1:30" s="1" customFormat="1" x14ac:dyDescent="0.25">
      <c r="A135" s="190"/>
      <c r="B135" s="394"/>
      <c r="C135" s="118"/>
      <c r="D135" s="118"/>
      <c r="E135" s="118"/>
      <c r="F135" s="16">
        <f t="shared" si="46"/>
        <v>4200</v>
      </c>
      <c r="G135" s="17">
        <f t="shared" si="47"/>
        <v>4.2445988095238105</v>
      </c>
      <c r="H135" s="15">
        <f t="shared" si="48"/>
        <v>17827.315000000006</v>
      </c>
      <c r="I135" s="15">
        <f t="shared" si="49"/>
        <v>-17827.315000000006</v>
      </c>
      <c r="J135" s="337">
        <f t="shared" si="50"/>
        <v>-1</v>
      </c>
      <c r="K135" s="15">
        <f t="shared" si="51"/>
        <v>0</v>
      </c>
      <c r="L135" s="22">
        <f t="shared" si="52"/>
        <v>-5</v>
      </c>
      <c r="M135" s="22">
        <f t="shared" si="53"/>
        <v>5</v>
      </c>
      <c r="N135" s="22">
        <f t="shared" si="54"/>
        <v>0</v>
      </c>
      <c r="O135" s="22"/>
      <c r="P135" s="288">
        <f t="shared" si="55"/>
        <v>-4.2445988095238105</v>
      </c>
      <c r="Q135" s="22">
        <f t="shared" si="56"/>
        <v>-5</v>
      </c>
      <c r="R135" s="290"/>
      <c r="S135" s="290">
        <f t="shared" si="57"/>
        <v>722.68500000000131</v>
      </c>
      <c r="T135" s="290" t="e">
        <f t="shared" si="58"/>
        <v>#DIV/0!</v>
      </c>
      <c r="U135" s="290" t="e">
        <f t="shared" si="59"/>
        <v>#DIV/0!</v>
      </c>
      <c r="V135" s="22">
        <f t="shared" si="60"/>
        <v>18550.000000000007</v>
      </c>
      <c r="W135" s="288" t="e">
        <f t="shared" si="61"/>
        <v>#DIV/0!</v>
      </c>
      <c r="X135" s="288" t="e">
        <f t="shared" si="62"/>
        <v>#DIV/0!</v>
      </c>
      <c r="Y135" s="288" t="e">
        <f t="shared" si="63"/>
        <v>#DIV/0!</v>
      </c>
      <c r="Z135" s="291" t="e">
        <f t="shared" si="64"/>
        <v>#DIV/0!</v>
      </c>
      <c r="AA135" s="22">
        <f>SUM(L$2:L135)-SUM(AB$2:AB135)</f>
        <v>-17827.315000000006</v>
      </c>
      <c r="AB135" s="292"/>
      <c r="AC135" s="40" t="e">
        <f t="shared" si="65"/>
        <v>#DIV/0!</v>
      </c>
      <c r="AD135" s="40" t="e">
        <f t="shared" si="66"/>
        <v>#DIV/0!</v>
      </c>
    </row>
    <row r="136" spans="1:30" s="1" customFormat="1" x14ac:dyDescent="0.25">
      <c r="A136" s="190"/>
      <c r="B136" s="392"/>
      <c r="C136" s="66"/>
      <c r="D136" s="118"/>
      <c r="E136" s="118"/>
      <c r="F136" s="16">
        <f t="shared" si="46"/>
        <v>4200</v>
      </c>
      <c r="G136" s="17">
        <f t="shared" si="47"/>
        <v>4.2457892857142872</v>
      </c>
      <c r="H136" s="15">
        <f t="shared" si="48"/>
        <v>17832.315000000006</v>
      </c>
      <c r="I136" s="15">
        <f t="shared" si="49"/>
        <v>-17832.315000000006</v>
      </c>
      <c r="J136" s="337">
        <f t="shared" si="50"/>
        <v>-1</v>
      </c>
      <c r="K136" s="15">
        <f t="shared" si="51"/>
        <v>0</v>
      </c>
      <c r="L136" s="22">
        <f t="shared" si="52"/>
        <v>-5</v>
      </c>
      <c r="M136" s="22">
        <f t="shared" si="53"/>
        <v>5</v>
      </c>
      <c r="N136" s="22">
        <f t="shared" si="54"/>
        <v>0</v>
      </c>
      <c r="O136" s="22"/>
      <c r="P136" s="288">
        <f t="shared" si="55"/>
        <v>-4.2457892857142872</v>
      </c>
      <c r="Q136" s="22">
        <f t="shared" si="56"/>
        <v>-5</v>
      </c>
      <c r="R136" s="290"/>
      <c r="S136" s="290">
        <f t="shared" si="57"/>
        <v>717.68500000000131</v>
      </c>
      <c r="T136" s="290" t="e">
        <f t="shared" si="58"/>
        <v>#DIV/0!</v>
      </c>
      <c r="U136" s="290" t="e">
        <f t="shared" si="59"/>
        <v>#DIV/0!</v>
      </c>
      <c r="V136" s="22">
        <f t="shared" si="60"/>
        <v>18550.000000000007</v>
      </c>
      <c r="W136" s="288" t="e">
        <f t="shared" si="61"/>
        <v>#DIV/0!</v>
      </c>
      <c r="X136" s="288" t="e">
        <f t="shared" si="62"/>
        <v>#DIV/0!</v>
      </c>
      <c r="Y136" s="288" t="e">
        <f t="shared" si="63"/>
        <v>#DIV/0!</v>
      </c>
      <c r="Z136" s="291" t="e">
        <f t="shared" si="64"/>
        <v>#DIV/0!</v>
      </c>
      <c r="AA136" s="22">
        <f>SUM(L$2:L136)-SUM(AB$2:AB136)</f>
        <v>-17832.315000000006</v>
      </c>
      <c r="AB136" s="292"/>
      <c r="AC136" s="40" t="e">
        <f t="shared" si="65"/>
        <v>#DIV/0!</v>
      </c>
      <c r="AD136" s="40" t="e">
        <f t="shared" si="66"/>
        <v>#DIV/0!</v>
      </c>
    </row>
    <row r="137" spans="1:30" s="1" customFormat="1" x14ac:dyDescent="0.25">
      <c r="A137" s="190"/>
      <c r="B137" s="392"/>
      <c r="C137" s="118"/>
      <c r="D137" s="118"/>
      <c r="E137" s="118"/>
      <c r="F137" s="16">
        <f t="shared" ref="F137:F200" si="67">IF(C137="买",F136+D137,F136-D137)</f>
        <v>4200</v>
      </c>
      <c r="G137" s="17">
        <f t="shared" ref="G137:G200" si="68">H137/F137</f>
        <v>4.2469797619047629</v>
      </c>
      <c r="H137" s="15">
        <f t="shared" ref="H137:H200" si="69">IF(C137="买",H136+D137*E137+M137+N137,H136+-1*D137*E137+M137+N137)+O136</f>
        <v>17837.315000000006</v>
      </c>
      <c r="I137" s="15">
        <f t="shared" ref="I137:I200" si="70">-H137+K137</f>
        <v>-17837.315000000006</v>
      </c>
      <c r="J137" s="337">
        <f t="shared" ref="J137:J200" si="71">(E137-G137)/G137</f>
        <v>-1</v>
      </c>
      <c r="K137" s="15">
        <f t="shared" ref="K137:K200" si="72">F137*E137</f>
        <v>0</v>
      </c>
      <c r="L137" s="22">
        <f t="shared" ref="L137:L200" si="73">I137-I136</f>
        <v>-5</v>
      </c>
      <c r="M137" s="22">
        <f t="shared" ref="M137:M200" si="74">IF(D137*E137*2.5/10000&gt;5,D137*E137*2.5/10000,5)+(D137/1000)*0.6</f>
        <v>5</v>
      </c>
      <c r="N137" s="22">
        <f t="shared" ref="N137:N200" si="75">IF(C137="卖",D137*E137/1000,0)</f>
        <v>0</v>
      </c>
      <c r="O137" s="22"/>
      <c r="P137" s="288">
        <f t="shared" ref="P137:P200" si="76">E137-G137</f>
        <v>-4.2469797619047629</v>
      </c>
      <c r="Q137" s="22">
        <f t="shared" ref="Q137:Q200" si="77">(H137-H136)*-1</f>
        <v>-5</v>
      </c>
      <c r="R137" s="290"/>
      <c r="S137" s="290">
        <f t="shared" ref="S137:S200" si="78">S136+Q137+O137+R137</f>
        <v>712.68500000000131</v>
      </c>
      <c r="T137" s="290" t="e">
        <f t="shared" ref="T137:T200" si="79">S137/E137</f>
        <v>#DIV/0!</v>
      </c>
      <c r="U137" s="290" t="e">
        <f t="shared" ref="U137:U200" si="80">F137+T137</f>
        <v>#DIV/0!</v>
      </c>
      <c r="V137" s="22">
        <f t="shared" ref="V137:V200" si="81">H137+S137</f>
        <v>18550.000000000007</v>
      </c>
      <c r="W137" s="288" t="e">
        <f t="shared" ref="W137:W200" si="82">V137/U137</f>
        <v>#DIV/0!</v>
      </c>
      <c r="X137" s="288" t="e">
        <f t="shared" ref="X137:X200" si="83">W137-G137</f>
        <v>#DIV/0!</v>
      </c>
      <c r="Y137" s="288" t="e">
        <f t="shared" ref="Y137:Y200" si="84">(X137-P137)*-1</f>
        <v>#DIV/0!</v>
      </c>
      <c r="Z137" s="291" t="e">
        <f t="shared" ref="Z137:Z200" si="85">F137/U137</f>
        <v>#DIV/0!</v>
      </c>
      <c r="AA137" s="22">
        <f>SUM(L$2:L137)-SUM(AB$2:AB137)</f>
        <v>-17837.315000000006</v>
      </c>
      <c r="AB137" s="292"/>
      <c r="AC137" s="40" t="e">
        <f t="shared" ref="AC137:AC200" si="86">I137/E137*(1-0.0005)</f>
        <v>#DIV/0!</v>
      </c>
      <c r="AD137" s="40" t="e">
        <f t="shared" ref="AD137:AD200" si="87">AC137-F137</f>
        <v>#DIV/0!</v>
      </c>
    </row>
    <row r="138" spans="1:30" s="1" customFormat="1" x14ac:dyDescent="0.25">
      <c r="A138" s="190"/>
      <c r="B138" s="392"/>
      <c r="C138" s="118"/>
      <c r="D138" s="118"/>
      <c r="E138" s="118"/>
      <c r="F138" s="16">
        <f t="shared" si="67"/>
        <v>4200</v>
      </c>
      <c r="G138" s="17">
        <f t="shared" si="68"/>
        <v>4.2481702380952395</v>
      </c>
      <c r="H138" s="15">
        <f t="shared" si="69"/>
        <v>17842.315000000006</v>
      </c>
      <c r="I138" s="15">
        <f t="shared" si="70"/>
        <v>-17842.315000000006</v>
      </c>
      <c r="J138" s="337">
        <f t="shared" si="71"/>
        <v>-1</v>
      </c>
      <c r="K138" s="15">
        <f t="shared" si="72"/>
        <v>0</v>
      </c>
      <c r="L138" s="22">
        <f t="shared" si="73"/>
        <v>-5</v>
      </c>
      <c r="M138" s="22">
        <f t="shared" si="74"/>
        <v>5</v>
      </c>
      <c r="N138" s="22">
        <f t="shared" si="75"/>
        <v>0</v>
      </c>
      <c r="O138" s="22"/>
      <c r="P138" s="288">
        <f t="shared" si="76"/>
        <v>-4.2481702380952395</v>
      </c>
      <c r="Q138" s="22">
        <f t="shared" si="77"/>
        <v>-5</v>
      </c>
      <c r="R138" s="290"/>
      <c r="S138" s="290">
        <f t="shared" si="78"/>
        <v>707.68500000000131</v>
      </c>
      <c r="T138" s="290" t="e">
        <f t="shared" si="79"/>
        <v>#DIV/0!</v>
      </c>
      <c r="U138" s="290" t="e">
        <f t="shared" si="80"/>
        <v>#DIV/0!</v>
      </c>
      <c r="V138" s="22">
        <f t="shared" si="81"/>
        <v>18550.000000000007</v>
      </c>
      <c r="W138" s="288" t="e">
        <f t="shared" si="82"/>
        <v>#DIV/0!</v>
      </c>
      <c r="X138" s="288" t="e">
        <f t="shared" si="83"/>
        <v>#DIV/0!</v>
      </c>
      <c r="Y138" s="288" t="e">
        <f t="shared" si="84"/>
        <v>#DIV/0!</v>
      </c>
      <c r="Z138" s="291" t="e">
        <f t="shared" si="85"/>
        <v>#DIV/0!</v>
      </c>
      <c r="AA138" s="22">
        <f>SUM(L$2:L138)-SUM(AB$2:AB138)</f>
        <v>-17842.315000000006</v>
      </c>
      <c r="AB138" s="292"/>
      <c r="AC138" s="40" t="e">
        <f t="shared" si="86"/>
        <v>#DIV/0!</v>
      </c>
      <c r="AD138" s="40" t="e">
        <f t="shared" si="87"/>
        <v>#DIV/0!</v>
      </c>
    </row>
    <row r="139" spans="1:30" s="1" customFormat="1" x14ac:dyDescent="0.25">
      <c r="A139" s="190"/>
      <c r="B139" s="392"/>
      <c r="C139" s="66"/>
      <c r="D139" s="118"/>
      <c r="E139" s="118"/>
      <c r="F139" s="16">
        <f t="shared" si="67"/>
        <v>4200</v>
      </c>
      <c r="G139" s="17">
        <f t="shared" si="68"/>
        <v>4.2493607142857153</v>
      </c>
      <c r="H139" s="15">
        <f t="shared" si="69"/>
        <v>17847.315000000006</v>
      </c>
      <c r="I139" s="15">
        <f t="shared" si="70"/>
        <v>-17847.315000000006</v>
      </c>
      <c r="J139" s="337">
        <f t="shared" si="71"/>
        <v>-1</v>
      </c>
      <c r="K139" s="15">
        <f t="shared" si="72"/>
        <v>0</v>
      </c>
      <c r="L139" s="22">
        <f t="shared" si="73"/>
        <v>-5</v>
      </c>
      <c r="M139" s="22">
        <f t="shared" si="74"/>
        <v>5</v>
      </c>
      <c r="N139" s="22">
        <f t="shared" si="75"/>
        <v>0</v>
      </c>
      <c r="O139" s="22"/>
      <c r="P139" s="288">
        <f t="shared" si="76"/>
        <v>-4.2493607142857153</v>
      </c>
      <c r="Q139" s="22">
        <f t="shared" si="77"/>
        <v>-5</v>
      </c>
      <c r="R139" s="290"/>
      <c r="S139" s="290">
        <f t="shared" si="78"/>
        <v>702.68500000000131</v>
      </c>
      <c r="T139" s="290" t="e">
        <f t="shared" si="79"/>
        <v>#DIV/0!</v>
      </c>
      <c r="U139" s="290" t="e">
        <f t="shared" si="80"/>
        <v>#DIV/0!</v>
      </c>
      <c r="V139" s="22">
        <f t="shared" si="81"/>
        <v>18550.000000000007</v>
      </c>
      <c r="W139" s="288" t="e">
        <f t="shared" si="82"/>
        <v>#DIV/0!</v>
      </c>
      <c r="X139" s="288" t="e">
        <f t="shared" si="83"/>
        <v>#DIV/0!</v>
      </c>
      <c r="Y139" s="288" t="e">
        <f t="shared" si="84"/>
        <v>#DIV/0!</v>
      </c>
      <c r="Z139" s="291" t="e">
        <f t="shared" si="85"/>
        <v>#DIV/0!</v>
      </c>
      <c r="AA139" s="22">
        <f>SUM(L$2:L139)-SUM(AB$2:AB139)</f>
        <v>-17847.315000000006</v>
      </c>
      <c r="AB139" s="292"/>
      <c r="AC139" s="40" t="e">
        <f t="shared" si="86"/>
        <v>#DIV/0!</v>
      </c>
      <c r="AD139" s="40" t="e">
        <f t="shared" si="87"/>
        <v>#DIV/0!</v>
      </c>
    </row>
    <row r="140" spans="1:30" s="1" customFormat="1" x14ac:dyDescent="0.25">
      <c r="A140" s="190"/>
      <c r="B140" s="392"/>
      <c r="C140" s="66"/>
      <c r="D140" s="118"/>
      <c r="E140" s="118"/>
      <c r="F140" s="16">
        <f t="shared" si="67"/>
        <v>4200</v>
      </c>
      <c r="G140" s="17">
        <f t="shared" si="68"/>
        <v>4.2505511904761919</v>
      </c>
      <c r="H140" s="15">
        <f t="shared" si="69"/>
        <v>17852.315000000006</v>
      </c>
      <c r="I140" s="15">
        <f t="shared" si="70"/>
        <v>-17852.315000000006</v>
      </c>
      <c r="J140" s="337">
        <f t="shared" si="71"/>
        <v>-1</v>
      </c>
      <c r="K140" s="15">
        <f t="shared" si="72"/>
        <v>0</v>
      </c>
      <c r="L140" s="22">
        <f t="shared" si="73"/>
        <v>-5</v>
      </c>
      <c r="M140" s="22">
        <f t="shared" si="74"/>
        <v>5</v>
      </c>
      <c r="N140" s="22">
        <f t="shared" si="75"/>
        <v>0</v>
      </c>
      <c r="O140" s="22"/>
      <c r="P140" s="288">
        <f t="shared" si="76"/>
        <v>-4.2505511904761919</v>
      </c>
      <c r="Q140" s="22">
        <f t="shared" si="77"/>
        <v>-5</v>
      </c>
      <c r="R140" s="290"/>
      <c r="S140" s="290">
        <f t="shared" si="78"/>
        <v>697.68500000000131</v>
      </c>
      <c r="T140" s="290" t="e">
        <f t="shared" si="79"/>
        <v>#DIV/0!</v>
      </c>
      <c r="U140" s="290" t="e">
        <f t="shared" si="80"/>
        <v>#DIV/0!</v>
      </c>
      <c r="V140" s="22">
        <f t="shared" si="81"/>
        <v>18550.000000000007</v>
      </c>
      <c r="W140" s="288" t="e">
        <f t="shared" si="82"/>
        <v>#DIV/0!</v>
      </c>
      <c r="X140" s="288" t="e">
        <f t="shared" si="83"/>
        <v>#DIV/0!</v>
      </c>
      <c r="Y140" s="288" t="e">
        <f t="shared" si="84"/>
        <v>#DIV/0!</v>
      </c>
      <c r="Z140" s="291" t="e">
        <f t="shared" si="85"/>
        <v>#DIV/0!</v>
      </c>
      <c r="AA140" s="22">
        <f>SUM(L$2:L140)-SUM(AB$2:AB140)</f>
        <v>-17852.315000000006</v>
      </c>
      <c r="AB140" s="292"/>
      <c r="AC140" s="40" t="e">
        <f t="shared" si="86"/>
        <v>#DIV/0!</v>
      </c>
      <c r="AD140" s="40" t="e">
        <f t="shared" si="87"/>
        <v>#DIV/0!</v>
      </c>
    </row>
    <row r="141" spans="1:30" s="1" customFormat="1" x14ac:dyDescent="0.25">
      <c r="A141" s="190"/>
      <c r="B141" s="392"/>
      <c r="C141" s="66"/>
      <c r="D141" s="118"/>
      <c r="E141" s="118"/>
      <c r="F141" s="16">
        <f t="shared" si="67"/>
        <v>4200</v>
      </c>
      <c r="G141" s="17">
        <f t="shared" si="68"/>
        <v>4.2517416666666685</v>
      </c>
      <c r="H141" s="15">
        <f t="shared" si="69"/>
        <v>17857.315000000006</v>
      </c>
      <c r="I141" s="15">
        <f t="shared" si="70"/>
        <v>-17857.315000000006</v>
      </c>
      <c r="J141" s="337">
        <f t="shared" si="71"/>
        <v>-1</v>
      </c>
      <c r="K141" s="15">
        <f t="shared" si="72"/>
        <v>0</v>
      </c>
      <c r="L141" s="22">
        <f t="shared" si="73"/>
        <v>-5</v>
      </c>
      <c r="M141" s="22">
        <f t="shared" si="74"/>
        <v>5</v>
      </c>
      <c r="N141" s="22">
        <f t="shared" si="75"/>
        <v>0</v>
      </c>
      <c r="O141" s="22"/>
      <c r="P141" s="288">
        <f t="shared" si="76"/>
        <v>-4.2517416666666685</v>
      </c>
      <c r="Q141" s="22">
        <f t="shared" si="77"/>
        <v>-5</v>
      </c>
      <c r="R141" s="290"/>
      <c r="S141" s="290">
        <f t="shared" si="78"/>
        <v>692.68500000000131</v>
      </c>
      <c r="T141" s="290" t="e">
        <f t="shared" si="79"/>
        <v>#DIV/0!</v>
      </c>
      <c r="U141" s="290" t="e">
        <f t="shared" si="80"/>
        <v>#DIV/0!</v>
      </c>
      <c r="V141" s="22">
        <f t="shared" si="81"/>
        <v>18550.000000000007</v>
      </c>
      <c r="W141" s="288" t="e">
        <f t="shared" si="82"/>
        <v>#DIV/0!</v>
      </c>
      <c r="X141" s="288" t="e">
        <f t="shared" si="83"/>
        <v>#DIV/0!</v>
      </c>
      <c r="Y141" s="288" t="e">
        <f t="shared" si="84"/>
        <v>#DIV/0!</v>
      </c>
      <c r="Z141" s="291" t="e">
        <f t="shared" si="85"/>
        <v>#DIV/0!</v>
      </c>
      <c r="AA141" s="22">
        <f>SUM(L$2:L141)-SUM(AB$2:AB141)</f>
        <v>-17857.315000000006</v>
      </c>
      <c r="AB141" s="292"/>
      <c r="AC141" s="40" t="e">
        <f t="shared" si="86"/>
        <v>#DIV/0!</v>
      </c>
      <c r="AD141" s="40" t="e">
        <f t="shared" si="87"/>
        <v>#DIV/0!</v>
      </c>
    </row>
    <row r="142" spans="1:30" s="1" customFormat="1" x14ac:dyDescent="0.25">
      <c r="A142" s="190"/>
      <c r="B142" s="392"/>
      <c r="C142" s="66"/>
      <c r="D142" s="118"/>
      <c r="E142" s="118"/>
      <c r="F142" s="16">
        <f t="shared" si="67"/>
        <v>4200</v>
      </c>
      <c r="G142" s="17">
        <f t="shared" si="68"/>
        <v>4.2529321428571443</v>
      </c>
      <c r="H142" s="15">
        <f t="shared" si="69"/>
        <v>17862.315000000006</v>
      </c>
      <c r="I142" s="15">
        <f t="shared" si="70"/>
        <v>-17862.315000000006</v>
      </c>
      <c r="J142" s="337">
        <f t="shared" si="71"/>
        <v>-1</v>
      </c>
      <c r="K142" s="15">
        <f t="shared" si="72"/>
        <v>0</v>
      </c>
      <c r="L142" s="22">
        <f t="shared" si="73"/>
        <v>-5</v>
      </c>
      <c r="M142" s="22">
        <f t="shared" si="74"/>
        <v>5</v>
      </c>
      <c r="N142" s="22">
        <f t="shared" si="75"/>
        <v>0</v>
      </c>
      <c r="O142" s="22"/>
      <c r="P142" s="288">
        <f t="shared" si="76"/>
        <v>-4.2529321428571443</v>
      </c>
      <c r="Q142" s="22">
        <f t="shared" si="77"/>
        <v>-5</v>
      </c>
      <c r="R142" s="290"/>
      <c r="S142" s="290">
        <f t="shared" si="78"/>
        <v>687.68500000000131</v>
      </c>
      <c r="T142" s="290" t="e">
        <f t="shared" si="79"/>
        <v>#DIV/0!</v>
      </c>
      <c r="U142" s="290" t="e">
        <f t="shared" si="80"/>
        <v>#DIV/0!</v>
      </c>
      <c r="V142" s="22">
        <f t="shared" si="81"/>
        <v>18550.000000000007</v>
      </c>
      <c r="W142" s="288" t="e">
        <f t="shared" si="82"/>
        <v>#DIV/0!</v>
      </c>
      <c r="X142" s="288" t="e">
        <f t="shared" si="83"/>
        <v>#DIV/0!</v>
      </c>
      <c r="Y142" s="288" t="e">
        <f t="shared" si="84"/>
        <v>#DIV/0!</v>
      </c>
      <c r="Z142" s="291" t="e">
        <f t="shared" si="85"/>
        <v>#DIV/0!</v>
      </c>
      <c r="AA142" s="22">
        <f>SUM(L$2:L142)-SUM(AB$2:AB142)</f>
        <v>-17862.315000000006</v>
      </c>
      <c r="AB142" s="292"/>
      <c r="AC142" s="40" t="e">
        <f t="shared" si="86"/>
        <v>#DIV/0!</v>
      </c>
      <c r="AD142" s="40" t="e">
        <f t="shared" si="87"/>
        <v>#DIV/0!</v>
      </c>
    </row>
    <row r="143" spans="1:30" s="1" customFormat="1" x14ac:dyDescent="0.25">
      <c r="A143" s="190"/>
      <c r="B143" s="392"/>
      <c r="C143" s="66"/>
      <c r="D143" s="118"/>
      <c r="E143" s="118"/>
      <c r="F143" s="16">
        <f t="shared" si="67"/>
        <v>4200</v>
      </c>
      <c r="G143" s="17">
        <f t="shared" si="68"/>
        <v>4.2541226190476209</v>
      </c>
      <c r="H143" s="15">
        <f t="shared" si="69"/>
        <v>17867.315000000006</v>
      </c>
      <c r="I143" s="15">
        <f t="shared" si="70"/>
        <v>-17867.315000000006</v>
      </c>
      <c r="J143" s="337">
        <f t="shared" si="71"/>
        <v>-1</v>
      </c>
      <c r="K143" s="15">
        <f t="shared" si="72"/>
        <v>0</v>
      </c>
      <c r="L143" s="22">
        <f t="shared" si="73"/>
        <v>-5</v>
      </c>
      <c r="M143" s="22">
        <f t="shared" si="74"/>
        <v>5</v>
      </c>
      <c r="N143" s="22">
        <f t="shared" si="75"/>
        <v>0</v>
      </c>
      <c r="O143" s="22"/>
      <c r="P143" s="288">
        <f t="shared" si="76"/>
        <v>-4.2541226190476209</v>
      </c>
      <c r="Q143" s="22">
        <f t="shared" si="77"/>
        <v>-5</v>
      </c>
      <c r="R143" s="290"/>
      <c r="S143" s="290">
        <f t="shared" si="78"/>
        <v>682.68500000000131</v>
      </c>
      <c r="T143" s="290" t="e">
        <f t="shared" si="79"/>
        <v>#DIV/0!</v>
      </c>
      <c r="U143" s="290" t="e">
        <f t="shared" si="80"/>
        <v>#DIV/0!</v>
      </c>
      <c r="V143" s="22">
        <f t="shared" si="81"/>
        <v>18550.000000000007</v>
      </c>
      <c r="W143" s="288" t="e">
        <f t="shared" si="82"/>
        <v>#DIV/0!</v>
      </c>
      <c r="X143" s="288" t="e">
        <f t="shared" si="83"/>
        <v>#DIV/0!</v>
      </c>
      <c r="Y143" s="288" t="e">
        <f t="shared" si="84"/>
        <v>#DIV/0!</v>
      </c>
      <c r="Z143" s="291" t="e">
        <f t="shared" si="85"/>
        <v>#DIV/0!</v>
      </c>
      <c r="AA143" s="22">
        <f>SUM(L$2:L143)-SUM(AB$2:AB143)</f>
        <v>-17867.315000000006</v>
      </c>
      <c r="AB143" s="292"/>
      <c r="AC143" s="40" t="e">
        <f t="shared" si="86"/>
        <v>#DIV/0!</v>
      </c>
      <c r="AD143" s="40" t="e">
        <f t="shared" si="87"/>
        <v>#DIV/0!</v>
      </c>
    </row>
    <row r="144" spans="1:30" s="1" customFormat="1" x14ac:dyDescent="0.25">
      <c r="A144" s="190"/>
      <c r="B144" s="392"/>
      <c r="C144" s="66"/>
      <c r="D144" s="118"/>
      <c r="E144" s="118"/>
      <c r="F144" s="16">
        <f t="shared" si="67"/>
        <v>4200</v>
      </c>
      <c r="G144" s="17">
        <f t="shared" si="68"/>
        <v>4.2553130952380966</v>
      </c>
      <c r="H144" s="15">
        <f t="shared" si="69"/>
        <v>17872.315000000006</v>
      </c>
      <c r="I144" s="15">
        <f t="shared" si="70"/>
        <v>-17872.315000000006</v>
      </c>
      <c r="J144" s="337">
        <f t="shared" si="71"/>
        <v>-1</v>
      </c>
      <c r="K144" s="15">
        <f t="shared" si="72"/>
        <v>0</v>
      </c>
      <c r="L144" s="22">
        <f t="shared" si="73"/>
        <v>-5</v>
      </c>
      <c r="M144" s="22">
        <f t="shared" si="74"/>
        <v>5</v>
      </c>
      <c r="N144" s="22">
        <f t="shared" si="75"/>
        <v>0</v>
      </c>
      <c r="O144" s="22"/>
      <c r="P144" s="288">
        <f t="shared" si="76"/>
        <v>-4.2553130952380966</v>
      </c>
      <c r="Q144" s="22">
        <f t="shared" si="77"/>
        <v>-5</v>
      </c>
      <c r="R144" s="290"/>
      <c r="S144" s="290">
        <f t="shared" si="78"/>
        <v>677.68500000000131</v>
      </c>
      <c r="T144" s="290" t="e">
        <f t="shared" si="79"/>
        <v>#DIV/0!</v>
      </c>
      <c r="U144" s="290" t="e">
        <f t="shared" si="80"/>
        <v>#DIV/0!</v>
      </c>
      <c r="V144" s="22">
        <f t="shared" si="81"/>
        <v>18550.000000000007</v>
      </c>
      <c r="W144" s="288" t="e">
        <f t="shared" si="82"/>
        <v>#DIV/0!</v>
      </c>
      <c r="X144" s="288" t="e">
        <f t="shared" si="83"/>
        <v>#DIV/0!</v>
      </c>
      <c r="Y144" s="288" t="e">
        <f t="shared" si="84"/>
        <v>#DIV/0!</v>
      </c>
      <c r="Z144" s="291" t="e">
        <f t="shared" si="85"/>
        <v>#DIV/0!</v>
      </c>
      <c r="AA144" s="22">
        <f>SUM(L$2:L144)-SUM(AB$2:AB144)</f>
        <v>-17872.315000000006</v>
      </c>
      <c r="AB144" s="292"/>
      <c r="AC144" s="40" t="e">
        <f t="shared" si="86"/>
        <v>#DIV/0!</v>
      </c>
      <c r="AD144" s="40" t="e">
        <f t="shared" si="87"/>
        <v>#DIV/0!</v>
      </c>
    </row>
    <row r="145" spans="1:30" s="1" customFormat="1" x14ac:dyDescent="0.25">
      <c r="A145" s="190"/>
      <c r="B145" s="392"/>
      <c r="C145" s="66"/>
      <c r="D145" s="118"/>
      <c r="E145" s="118"/>
      <c r="F145" s="16">
        <f t="shared" si="67"/>
        <v>4200</v>
      </c>
      <c r="G145" s="17">
        <f t="shared" si="68"/>
        <v>4.2565035714285733</v>
      </c>
      <c r="H145" s="15">
        <f t="shared" si="69"/>
        <v>17877.315000000006</v>
      </c>
      <c r="I145" s="15">
        <f t="shared" si="70"/>
        <v>-17877.315000000006</v>
      </c>
      <c r="J145" s="337">
        <f t="shared" si="71"/>
        <v>-1</v>
      </c>
      <c r="K145" s="15">
        <f t="shared" si="72"/>
        <v>0</v>
      </c>
      <c r="L145" s="22">
        <f t="shared" si="73"/>
        <v>-5</v>
      </c>
      <c r="M145" s="22">
        <f t="shared" si="74"/>
        <v>5</v>
      </c>
      <c r="N145" s="22">
        <f t="shared" si="75"/>
        <v>0</v>
      </c>
      <c r="O145" s="22"/>
      <c r="P145" s="288">
        <f t="shared" si="76"/>
        <v>-4.2565035714285733</v>
      </c>
      <c r="Q145" s="22">
        <f t="shared" si="77"/>
        <v>-5</v>
      </c>
      <c r="R145" s="290"/>
      <c r="S145" s="290">
        <f t="shared" si="78"/>
        <v>672.68500000000131</v>
      </c>
      <c r="T145" s="290" t="e">
        <f t="shared" si="79"/>
        <v>#DIV/0!</v>
      </c>
      <c r="U145" s="290" t="e">
        <f t="shared" si="80"/>
        <v>#DIV/0!</v>
      </c>
      <c r="V145" s="22">
        <f t="shared" si="81"/>
        <v>18550.000000000007</v>
      </c>
      <c r="W145" s="288" t="e">
        <f t="shared" si="82"/>
        <v>#DIV/0!</v>
      </c>
      <c r="X145" s="288" t="e">
        <f t="shared" si="83"/>
        <v>#DIV/0!</v>
      </c>
      <c r="Y145" s="288" t="e">
        <f t="shared" si="84"/>
        <v>#DIV/0!</v>
      </c>
      <c r="Z145" s="291" t="e">
        <f t="shared" si="85"/>
        <v>#DIV/0!</v>
      </c>
      <c r="AA145" s="22">
        <f>SUM(L$2:L145)-SUM(AB$2:AB145)</f>
        <v>-17877.315000000006</v>
      </c>
      <c r="AB145" s="292"/>
      <c r="AC145" s="40" t="e">
        <f t="shared" si="86"/>
        <v>#DIV/0!</v>
      </c>
      <c r="AD145" s="40" t="e">
        <f t="shared" si="87"/>
        <v>#DIV/0!</v>
      </c>
    </row>
    <row r="146" spans="1:30" s="1" customFormat="1" x14ac:dyDescent="0.25">
      <c r="A146" s="190"/>
      <c r="B146" s="392"/>
      <c r="C146" s="66"/>
      <c r="D146" s="118"/>
      <c r="E146" s="118"/>
      <c r="F146" s="16">
        <f t="shared" si="67"/>
        <v>4200</v>
      </c>
      <c r="G146" s="17">
        <f t="shared" si="68"/>
        <v>4.257694047619049</v>
      </c>
      <c r="H146" s="15">
        <f t="shared" si="69"/>
        <v>17882.315000000006</v>
      </c>
      <c r="I146" s="15">
        <f t="shared" si="70"/>
        <v>-17882.315000000006</v>
      </c>
      <c r="J146" s="337">
        <f t="shared" si="71"/>
        <v>-1</v>
      </c>
      <c r="K146" s="15">
        <f t="shared" si="72"/>
        <v>0</v>
      </c>
      <c r="L146" s="22">
        <f t="shared" si="73"/>
        <v>-5</v>
      </c>
      <c r="M146" s="22">
        <f t="shared" si="74"/>
        <v>5</v>
      </c>
      <c r="N146" s="22">
        <f t="shared" si="75"/>
        <v>0</v>
      </c>
      <c r="O146" s="22"/>
      <c r="P146" s="288">
        <f t="shared" si="76"/>
        <v>-4.257694047619049</v>
      </c>
      <c r="Q146" s="22">
        <f t="shared" si="77"/>
        <v>-5</v>
      </c>
      <c r="R146" s="290"/>
      <c r="S146" s="290">
        <f t="shared" si="78"/>
        <v>667.68500000000131</v>
      </c>
      <c r="T146" s="290" t="e">
        <f t="shared" si="79"/>
        <v>#DIV/0!</v>
      </c>
      <c r="U146" s="290" t="e">
        <f t="shared" si="80"/>
        <v>#DIV/0!</v>
      </c>
      <c r="V146" s="22">
        <f t="shared" si="81"/>
        <v>18550.000000000007</v>
      </c>
      <c r="W146" s="288" t="e">
        <f t="shared" si="82"/>
        <v>#DIV/0!</v>
      </c>
      <c r="X146" s="288" t="e">
        <f t="shared" si="83"/>
        <v>#DIV/0!</v>
      </c>
      <c r="Y146" s="288" t="e">
        <f t="shared" si="84"/>
        <v>#DIV/0!</v>
      </c>
      <c r="Z146" s="291" t="e">
        <f t="shared" si="85"/>
        <v>#DIV/0!</v>
      </c>
      <c r="AA146" s="22">
        <f>SUM(L$2:L146)-SUM(AB$2:AB146)</f>
        <v>-17882.315000000006</v>
      </c>
      <c r="AB146" s="292"/>
      <c r="AC146" s="40" t="e">
        <f t="shared" si="86"/>
        <v>#DIV/0!</v>
      </c>
      <c r="AD146" s="40" t="e">
        <f t="shared" si="87"/>
        <v>#DIV/0!</v>
      </c>
    </row>
    <row r="147" spans="1:30" s="1" customFormat="1" x14ac:dyDescent="0.25">
      <c r="A147" s="190"/>
      <c r="B147" s="392"/>
      <c r="C147" s="66"/>
      <c r="D147" s="118"/>
      <c r="E147" s="118"/>
      <c r="F147" s="16">
        <f t="shared" si="67"/>
        <v>4200</v>
      </c>
      <c r="G147" s="17">
        <f t="shared" si="68"/>
        <v>4.2588845238095256</v>
      </c>
      <c r="H147" s="15">
        <f t="shared" si="69"/>
        <v>17887.315000000006</v>
      </c>
      <c r="I147" s="15">
        <f t="shared" si="70"/>
        <v>-17887.315000000006</v>
      </c>
      <c r="J147" s="337">
        <f t="shared" si="71"/>
        <v>-1</v>
      </c>
      <c r="K147" s="15">
        <f t="shared" si="72"/>
        <v>0</v>
      </c>
      <c r="L147" s="22">
        <f t="shared" si="73"/>
        <v>-5</v>
      </c>
      <c r="M147" s="22">
        <f t="shared" si="74"/>
        <v>5</v>
      </c>
      <c r="N147" s="22">
        <f t="shared" si="75"/>
        <v>0</v>
      </c>
      <c r="O147" s="22"/>
      <c r="P147" s="288">
        <f t="shared" si="76"/>
        <v>-4.2588845238095256</v>
      </c>
      <c r="Q147" s="22">
        <f t="shared" si="77"/>
        <v>-5</v>
      </c>
      <c r="R147" s="290"/>
      <c r="S147" s="290">
        <f t="shared" si="78"/>
        <v>662.68500000000131</v>
      </c>
      <c r="T147" s="290" t="e">
        <f t="shared" si="79"/>
        <v>#DIV/0!</v>
      </c>
      <c r="U147" s="290" t="e">
        <f t="shared" si="80"/>
        <v>#DIV/0!</v>
      </c>
      <c r="V147" s="22">
        <f t="shared" si="81"/>
        <v>18550.000000000007</v>
      </c>
      <c r="W147" s="288" t="e">
        <f t="shared" si="82"/>
        <v>#DIV/0!</v>
      </c>
      <c r="X147" s="288" t="e">
        <f t="shared" si="83"/>
        <v>#DIV/0!</v>
      </c>
      <c r="Y147" s="288" t="e">
        <f t="shared" si="84"/>
        <v>#DIV/0!</v>
      </c>
      <c r="Z147" s="291" t="e">
        <f t="shared" si="85"/>
        <v>#DIV/0!</v>
      </c>
      <c r="AA147" s="22">
        <f>SUM(L$2:L147)-SUM(AB$2:AB147)</f>
        <v>-17887.315000000006</v>
      </c>
      <c r="AB147" s="292"/>
      <c r="AC147" s="40" t="e">
        <f t="shared" si="86"/>
        <v>#DIV/0!</v>
      </c>
      <c r="AD147" s="40" t="e">
        <f t="shared" si="87"/>
        <v>#DIV/0!</v>
      </c>
    </row>
    <row r="148" spans="1:30" s="1" customFormat="1" x14ac:dyDescent="0.25">
      <c r="A148" s="190"/>
      <c r="B148" s="392"/>
      <c r="C148" s="66"/>
      <c r="D148" s="118"/>
      <c r="E148" s="118"/>
      <c r="F148" s="16">
        <f t="shared" si="67"/>
        <v>4200</v>
      </c>
      <c r="G148" s="17">
        <f t="shared" si="68"/>
        <v>4.2600750000000014</v>
      </c>
      <c r="H148" s="15">
        <f t="shared" si="69"/>
        <v>17892.315000000006</v>
      </c>
      <c r="I148" s="15">
        <f t="shared" si="70"/>
        <v>-17892.315000000006</v>
      </c>
      <c r="J148" s="337">
        <f t="shared" si="71"/>
        <v>-1</v>
      </c>
      <c r="K148" s="15">
        <f t="shared" si="72"/>
        <v>0</v>
      </c>
      <c r="L148" s="22">
        <f t="shared" si="73"/>
        <v>-5</v>
      </c>
      <c r="M148" s="22">
        <f t="shared" si="74"/>
        <v>5</v>
      </c>
      <c r="N148" s="22">
        <f t="shared" si="75"/>
        <v>0</v>
      </c>
      <c r="O148" s="22"/>
      <c r="P148" s="288">
        <f t="shared" si="76"/>
        <v>-4.2600750000000014</v>
      </c>
      <c r="Q148" s="22">
        <f t="shared" si="77"/>
        <v>-5</v>
      </c>
      <c r="R148" s="290"/>
      <c r="S148" s="290">
        <f t="shared" si="78"/>
        <v>657.68500000000131</v>
      </c>
      <c r="T148" s="290" t="e">
        <f t="shared" si="79"/>
        <v>#DIV/0!</v>
      </c>
      <c r="U148" s="290" t="e">
        <f t="shared" si="80"/>
        <v>#DIV/0!</v>
      </c>
      <c r="V148" s="22">
        <f t="shared" si="81"/>
        <v>18550.000000000007</v>
      </c>
      <c r="W148" s="288" t="e">
        <f t="shared" si="82"/>
        <v>#DIV/0!</v>
      </c>
      <c r="X148" s="288" t="e">
        <f t="shared" si="83"/>
        <v>#DIV/0!</v>
      </c>
      <c r="Y148" s="288" t="e">
        <f t="shared" si="84"/>
        <v>#DIV/0!</v>
      </c>
      <c r="Z148" s="291" t="e">
        <f t="shared" si="85"/>
        <v>#DIV/0!</v>
      </c>
      <c r="AA148" s="22">
        <f>SUM(L$2:L148)-SUM(AB$2:AB148)</f>
        <v>-17892.315000000006</v>
      </c>
      <c r="AB148" s="292"/>
      <c r="AC148" s="40" t="e">
        <f t="shared" si="86"/>
        <v>#DIV/0!</v>
      </c>
      <c r="AD148" s="40" t="e">
        <f t="shared" si="87"/>
        <v>#DIV/0!</v>
      </c>
    </row>
    <row r="149" spans="1:30" s="1" customFormat="1" x14ac:dyDescent="0.25">
      <c r="A149" s="190"/>
      <c r="B149" s="392"/>
      <c r="C149" s="66"/>
      <c r="D149" s="118"/>
      <c r="E149" s="118"/>
      <c r="F149" s="16">
        <f t="shared" si="67"/>
        <v>4200</v>
      </c>
      <c r="G149" s="17">
        <f t="shared" si="68"/>
        <v>4.261265476190478</v>
      </c>
      <c r="H149" s="15">
        <f t="shared" si="69"/>
        <v>17897.315000000006</v>
      </c>
      <c r="I149" s="15">
        <f t="shared" si="70"/>
        <v>-17897.315000000006</v>
      </c>
      <c r="J149" s="337">
        <f t="shared" si="71"/>
        <v>-1</v>
      </c>
      <c r="K149" s="15">
        <f t="shared" si="72"/>
        <v>0</v>
      </c>
      <c r="L149" s="22">
        <f t="shared" si="73"/>
        <v>-5</v>
      </c>
      <c r="M149" s="22">
        <f t="shared" si="74"/>
        <v>5</v>
      </c>
      <c r="N149" s="22">
        <f t="shared" si="75"/>
        <v>0</v>
      </c>
      <c r="O149" s="22"/>
      <c r="P149" s="288">
        <f t="shared" si="76"/>
        <v>-4.261265476190478</v>
      </c>
      <c r="Q149" s="22">
        <f t="shared" si="77"/>
        <v>-5</v>
      </c>
      <c r="R149" s="290"/>
      <c r="S149" s="290">
        <f t="shared" si="78"/>
        <v>652.68500000000131</v>
      </c>
      <c r="T149" s="290" t="e">
        <f t="shared" si="79"/>
        <v>#DIV/0!</v>
      </c>
      <c r="U149" s="290" t="e">
        <f t="shared" si="80"/>
        <v>#DIV/0!</v>
      </c>
      <c r="V149" s="22">
        <f t="shared" si="81"/>
        <v>18550.000000000007</v>
      </c>
      <c r="W149" s="288" t="e">
        <f t="shared" si="82"/>
        <v>#DIV/0!</v>
      </c>
      <c r="X149" s="288" t="e">
        <f t="shared" si="83"/>
        <v>#DIV/0!</v>
      </c>
      <c r="Y149" s="288" t="e">
        <f t="shared" si="84"/>
        <v>#DIV/0!</v>
      </c>
      <c r="Z149" s="291" t="e">
        <f t="shared" si="85"/>
        <v>#DIV/0!</v>
      </c>
      <c r="AA149" s="22">
        <f>SUM(L$2:L149)-SUM(AB$2:AB149)</f>
        <v>-17897.315000000006</v>
      </c>
      <c r="AB149" s="292"/>
      <c r="AC149" s="40" t="e">
        <f t="shared" si="86"/>
        <v>#DIV/0!</v>
      </c>
      <c r="AD149" s="40" t="e">
        <f t="shared" si="87"/>
        <v>#DIV/0!</v>
      </c>
    </row>
    <row r="150" spans="1:30" s="1" customFormat="1" x14ac:dyDescent="0.25">
      <c r="A150" s="190"/>
      <c r="B150" s="392"/>
      <c r="C150" s="66"/>
      <c r="D150" s="118"/>
      <c r="E150" s="118"/>
      <c r="F150" s="16">
        <f t="shared" si="67"/>
        <v>4200</v>
      </c>
      <c r="G150" s="17">
        <f t="shared" si="68"/>
        <v>4.2624559523809538</v>
      </c>
      <c r="H150" s="15">
        <f t="shared" si="69"/>
        <v>17902.315000000006</v>
      </c>
      <c r="I150" s="15">
        <f t="shared" si="70"/>
        <v>-17902.315000000006</v>
      </c>
      <c r="J150" s="337">
        <f t="shared" si="71"/>
        <v>-1</v>
      </c>
      <c r="K150" s="15">
        <f t="shared" si="72"/>
        <v>0</v>
      </c>
      <c r="L150" s="22">
        <f t="shared" si="73"/>
        <v>-5</v>
      </c>
      <c r="M150" s="22">
        <f t="shared" si="74"/>
        <v>5</v>
      </c>
      <c r="N150" s="22">
        <f t="shared" si="75"/>
        <v>0</v>
      </c>
      <c r="O150" s="22"/>
      <c r="P150" s="288">
        <f t="shared" si="76"/>
        <v>-4.2624559523809538</v>
      </c>
      <c r="Q150" s="22">
        <f t="shared" si="77"/>
        <v>-5</v>
      </c>
      <c r="R150" s="290"/>
      <c r="S150" s="290">
        <f t="shared" si="78"/>
        <v>647.68500000000131</v>
      </c>
      <c r="T150" s="290" t="e">
        <f t="shared" si="79"/>
        <v>#DIV/0!</v>
      </c>
      <c r="U150" s="290" t="e">
        <f t="shared" si="80"/>
        <v>#DIV/0!</v>
      </c>
      <c r="V150" s="22">
        <f t="shared" si="81"/>
        <v>18550.000000000007</v>
      </c>
      <c r="W150" s="288" t="e">
        <f t="shared" si="82"/>
        <v>#DIV/0!</v>
      </c>
      <c r="X150" s="288" t="e">
        <f t="shared" si="83"/>
        <v>#DIV/0!</v>
      </c>
      <c r="Y150" s="288" t="e">
        <f t="shared" si="84"/>
        <v>#DIV/0!</v>
      </c>
      <c r="Z150" s="291" t="e">
        <f t="shared" si="85"/>
        <v>#DIV/0!</v>
      </c>
      <c r="AA150" s="22">
        <f>SUM(L$2:L150)-SUM(AB$2:AB150)</f>
        <v>-17902.315000000006</v>
      </c>
      <c r="AB150" s="292"/>
      <c r="AC150" s="40" t="e">
        <f t="shared" si="86"/>
        <v>#DIV/0!</v>
      </c>
      <c r="AD150" s="40" t="e">
        <f t="shared" si="87"/>
        <v>#DIV/0!</v>
      </c>
    </row>
    <row r="151" spans="1:30" s="1" customFormat="1" x14ac:dyDescent="0.25">
      <c r="A151" s="190"/>
      <c r="B151" s="392"/>
      <c r="C151" s="66"/>
      <c r="D151" s="118"/>
      <c r="E151" s="118"/>
      <c r="F151" s="16">
        <f t="shared" si="67"/>
        <v>4200</v>
      </c>
      <c r="G151" s="17">
        <f t="shared" si="68"/>
        <v>4.2636464285714304</v>
      </c>
      <c r="H151" s="15">
        <f t="shared" si="69"/>
        <v>17907.315000000006</v>
      </c>
      <c r="I151" s="15">
        <f t="shared" si="70"/>
        <v>-17907.315000000006</v>
      </c>
      <c r="J151" s="337">
        <f t="shared" si="71"/>
        <v>-1</v>
      </c>
      <c r="K151" s="15">
        <f t="shared" si="72"/>
        <v>0</v>
      </c>
      <c r="L151" s="22">
        <f t="shared" si="73"/>
        <v>-5</v>
      </c>
      <c r="M151" s="22">
        <f t="shared" si="74"/>
        <v>5</v>
      </c>
      <c r="N151" s="22">
        <f t="shared" si="75"/>
        <v>0</v>
      </c>
      <c r="O151" s="22"/>
      <c r="P151" s="288">
        <f t="shared" si="76"/>
        <v>-4.2636464285714304</v>
      </c>
      <c r="Q151" s="22">
        <f t="shared" si="77"/>
        <v>-5</v>
      </c>
      <c r="R151" s="290"/>
      <c r="S151" s="290">
        <f t="shared" si="78"/>
        <v>642.68500000000131</v>
      </c>
      <c r="T151" s="290" t="e">
        <f t="shared" si="79"/>
        <v>#DIV/0!</v>
      </c>
      <c r="U151" s="290" t="e">
        <f t="shared" si="80"/>
        <v>#DIV/0!</v>
      </c>
      <c r="V151" s="22">
        <f t="shared" si="81"/>
        <v>18550.000000000007</v>
      </c>
      <c r="W151" s="288" t="e">
        <f t="shared" si="82"/>
        <v>#DIV/0!</v>
      </c>
      <c r="X151" s="288" t="e">
        <f t="shared" si="83"/>
        <v>#DIV/0!</v>
      </c>
      <c r="Y151" s="288" t="e">
        <f t="shared" si="84"/>
        <v>#DIV/0!</v>
      </c>
      <c r="Z151" s="291" t="e">
        <f t="shared" si="85"/>
        <v>#DIV/0!</v>
      </c>
      <c r="AA151" s="22">
        <f>SUM(L$2:L151)-SUM(AB$2:AB151)</f>
        <v>-17907.315000000006</v>
      </c>
      <c r="AB151" s="292"/>
      <c r="AC151" s="40" t="e">
        <f t="shared" si="86"/>
        <v>#DIV/0!</v>
      </c>
      <c r="AD151" s="40" t="e">
        <f t="shared" si="87"/>
        <v>#DIV/0!</v>
      </c>
    </row>
    <row r="152" spans="1:30" s="1" customFormat="1" x14ac:dyDescent="0.25">
      <c r="A152" s="190"/>
      <c r="B152" s="392"/>
      <c r="C152" s="66"/>
      <c r="D152" s="118"/>
      <c r="E152" s="118"/>
      <c r="F152" s="16">
        <f t="shared" si="67"/>
        <v>4200</v>
      </c>
      <c r="G152" s="17">
        <f t="shared" si="68"/>
        <v>4.2648369047619061</v>
      </c>
      <c r="H152" s="15">
        <f t="shared" si="69"/>
        <v>17912.315000000006</v>
      </c>
      <c r="I152" s="15">
        <f t="shared" si="70"/>
        <v>-17912.315000000006</v>
      </c>
      <c r="J152" s="337">
        <f t="shared" si="71"/>
        <v>-1</v>
      </c>
      <c r="K152" s="15">
        <f t="shared" si="72"/>
        <v>0</v>
      </c>
      <c r="L152" s="22">
        <f t="shared" si="73"/>
        <v>-5</v>
      </c>
      <c r="M152" s="22">
        <f t="shared" si="74"/>
        <v>5</v>
      </c>
      <c r="N152" s="22">
        <f t="shared" si="75"/>
        <v>0</v>
      </c>
      <c r="O152" s="22"/>
      <c r="P152" s="288">
        <f t="shared" si="76"/>
        <v>-4.2648369047619061</v>
      </c>
      <c r="Q152" s="22">
        <f t="shared" si="77"/>
        <v>-5</v>
      </c>
      <c r="R152" s="290"/>
      <c r="S152" s="290">
        <f t="shared" si="78"/>
        <v>637.68500000000131</v>
      </c>
      <c r="T152" s="290" t="e">
        <f t="shared" si="79"/>
        <v>#DIV/0!</v>
      </c>
      <c r="U152" s="290" t="e">
        <f t="shared" si="80"/>
        <v>#DIV/0!</v>
      </c>
      <c r="V152" s="22">
        <f t="shared" si="81"/>
        <v>18550.000000000007</v>
      </c>
      <c r="W152" s="288" t="e">
        <f t="shared" si="82"/>
        <v>#DIV/0!</v>
      </c>
      <c r="X152" s="288" t="e">
        <f t="shared" si="83"/>
        <v>#DIV/0!</v>
      </c>
      <c r="Y152" s="288" t="e">
        <f t="shared" si="84"/>
        <v>#DIV/0!</v>
      </c>
      <c r="Z152" s="291" t="e">
        <f t="shared" si="85"/>
        <v>#DIV/0!</v>
      </c>
      <c r="AA152" s="22">
        <f>SUM(L$2:L152)-SUM(AB$2:AB152)</f>
        <v>-17912.315000000006</v>
      </c>
      <c r="AB152" s="292"/>
      <c r="AC152" s="40" t="e">
        <f t="shared" si="86"/>
        <v>#DIV/0!</v>
      </c>
      <c r="AD152" s="40" t="e">
        <f t="shared" si="87"/>
        <v>#DIV/0!</v>
      </c>
    </row>
    <row r="153" spans="1:30" s="1" customFormat="1" x14ac:dyDescent="0.25">
      <c r="A153" s="190"/>
      <c r="B153" s="392"/>
      <c r="C153" s="66"/>
      <c r="D153" s="118"/>
      <c r="E153" s="118"/>
      <c r="F153" s="16">
        <f t="shared" si="67"/>
        <v>4200</v>
      </c>
      <c r="G153" s="17">
        <f t="shared" si="68"/>
        <v>4.2660273809523828</v>
      </c>
      <c r="H153" s="15">
        <f t="shared" si="69"/>
        <v>17917.315000000006</v>
      </c>
      <c r="I153" s="15">
        <f t="shared" si="70"/>
        <v>-17917.315000000006</v>
      </c>
      <c r="J153" s="337">
        <f t="shared" si="71"/>
        <v>-1</v>
      </c>
      <c r="K153" s="15">
        <f t="shared" si="72"/>
        <v>0</v>
      </c>
      <c r="L153" s="22">
        <f t="shared" si="73"/>
        <v>-5</v>
      </c>
      <c r="M153" s="22">
        <f t="shared" si="74"/>
        <v>5</v>
      </c>
      <c r="N153" s="22">
        <f t="shared" si="75"/>
        <v>0</v>
      </c>
      <c r="O153" s="22"/>
      <c r="P153" s="288">
        <f t="shared" si="76"/>
        <v>-4.2660273809523828</v>
      </c>
      <c r="Q153" s="22">
        <f t="shared" si="77"/>
        <v>-5</v>
      </c>
      <c r="R153" s="290"/>
      <c r="S153" s="290">
        <f t="shared" si="78"/>
        <v>632.68500000000131</v>
      </c>
      <c r="T153" s="290" t="e">
        <f t="shared" si="79"/>
        <v>#DIV/0!</v>
      </c>
      <c r="U153" s="290" t="e">
        <f t="shared" si="80"/>
        <v>#DIV/0!</v>
      </c>
      <c r="V153" s="22">
        <f t="shared" si="81"/>
        <v>18550.000000000007</v>
      </c>
      <c r="W153" s="288" t="e">
        <f t="shared" si="82"/>
        <v>#DIV/0!</v>
      </c>
      <c r="X153" s="288" t="e">
        <f t="shared" si="83"/>
        <v>#DIV/0!</v>
      </c>
      <c r="Y153" s="288" t="e">
        <f t="shared" si="84"/>
        <v>#DIV/0!</v>
      </c>
      <c r="Z153" s="291" t="e">
        <f t="shared" si="85"/>
        <v>#DIV/0!</v>
      </c>
      <c r="AA153" s="22">
        <f>SUM(L$2:L153)-SUM(AB$2:AB153)</f>
        <v>-17917.315000000006</v>
      </c>
      <c r="AB153" s="292"/>
      <c r="AC153" s="40" t="e">
        <f t="shared" si="86"/>
        <v>#DIV/0!</v>
      </c>
      <c r="AD153" s="40" t="e">
        <f t="shared" si="87"/>
        <v>#DIV/0!</v>
      </c>
    </row>
    <row r="154" spans="1:30" s="1" customFormat="1" x14ac:dyDescent="0.25">
      <c r="A154" s="190"/>
      <c r="B154" s="392"/>
      <c r="C154" s="66"/>
      <c r="D154" s="118"/>
      <c r="E154" s="118"/>
      <c r="F154" s="16">
        <f t="shared" si="67"/>
        <v>4200</v>
      </c>
      <c r="G154" s="17">
        <f t="shared" si="68"/>
        <v>4.2672178571428585</v>
      </c>
      <c r="H154" s="15">
        <f t="shared" si="69"/>
        <v>17922.315000000006</v>
      </c>
      <c r="I154" s="15">
        <f t="shared" si="70"/>
        <v>-17922.315000000006</v>
      </c>
      <c r="J154" s="337">
        <f t="shared" si="71"/>
        <v>-1</v>
      </c>
      <c r="K154" s="15">
        <f t="shared" si="72"/>
        <v>0</v>
      </c>
      <c r="L154" s="22">
        <f t="shared" si="73"/>
        <v>-5</v>
      </c>
      <c r="M154" s="22">
        <f t="shared" si="74"/>
        <v>5</v>
      </c>
      <c r="N154" s="22">
        <f t="shared" si="75"/>
        <v>0</v>
      </c>
      <c r="O154" s="22"/>
      <c r="P154" s="288">
        <f t="shared" si="76"/>
        <v>-4.2672178571428585</v>
      </c>
      <c r="Q154" s="22">
        <f t="shared" si="77"/>
        <v>-5</v>
      </c>
      <c r="R154" s="290"/>
      <c r="S154" s="290">
        <f t="shared" si="78"/>
        <v>627.68500000000131</v>
      </c>
      <c r="T154" s="290" t="e">
        <f t="shared" si="79"/>
        <v>#DIV/0!</v>
      </c>
      <c r="U154" s="290" t="e">
        <f t="shared" si="80"/>
        <v>#DIV/0!</v>
      </c>
      <c r="V154" s="22">
        <f t="shared" si="81"/>
        <v>18550.000000000007</v>
      </c>
      <c r="W154" s="288" t="e">
        <f t="shared" si="82"/>
        <v>#DIV/0!</v>
      </c>
      <c r="X154" s="288" t="e">
        <f t="shared" si="83"/>
        <v>#DIV/0!</v>
      </c>
      <c r="Y154" s="288" t="e">
        <f t="shared" si="84"/>
        <v>#DIV/0!</v>
      </c>
      <c r="Z154" s="291" t="e">
        <f t="shared" si="85"/>
        <v>#DIV/0!</v>
      </c>
      <c r="AA154" s="22">
        <f>SUM(L$2:L154)-SUM(AB$2:AB154)</f>
        <v>-17922.315000000006</v>
      </c>
      <c r="AB154" s="292"/>
      <c r="AC154" s="40" t="e">
        <f t="shared" si="86"/>
        <v>#DIV/0!</v>
      </c>
      <c r="AD154" s="40" t="e">
        <f t="shared" si="87"/>
        <v>#DIV/0!</v>
      </c>
    </row>
    <row r="155" spans="1:30" s="1" customFormat="1" x14ac:dyDescent="0.25">
      <c r="A155" s="190"/>
      <c r="B155" s="392"/>
      <c r="C155" s="66"/>
      <c r="D155" s="118"/>
      <c r="E155" s="118"/>
      <c r="F155" s="16">
        <f t="shared" si="67"/>
        <v>4200</v>
      </c>
      <c r="G155" s="17">
        <f t="shared" si="68"/>
        <v>4.2684083333333351</v>
      </c>
      <c r="H155" s="15">
        <f t="shared" si="69"/>
        <v>17927.315000000006</v>
      </c>
      <c r="I155" s="15">
        <f t="shared" si="70"/>
        <v>-17927.315000000006</v>
      </c>
      <c r="J155" s="337">
        <f t="shared" si="71"/>
        <v>-1</v>
      </c>
      <c r="K155" s="15">
        <f t="shared" si="72"/>
        <v>0</v>
      </c>
      <c r="L155" s="22">
        <f t="shared" si="73"/>
        <v>-5</v>
      </c>
      <c r="M155" s="22">
        <f t="shared" si="74"/>
        <v>5</v>
      </c>
      <c r="N155" s="22">
        <f t="shared" si="75"/>
        <v>0</v>
      </c>
      <c r="O155" s="22"/>
      <c r="P155" s="288">
        <f t="shared" si="76"/>
        <v>-4.2684083333333351</v>
      </c>
      <c r="Q155" s="22">
        <f t="shared" si="77"/>
        <v>-5</v>
      </c>
      <c r="R155" s="290"/>
      <c r="S155" s="290">
        <f t="shared" si="78"/>
        <v>622.68500000000131</v>
      </c>
      <c r="T155" s="290" t="e">
        <f t="shared" si="79"/>
        <v>#DIV/0!</v>
      </c>
      <c r="U155" s="290" t="e">
        <f t="shared" si="80"/>
        <v>#DIV/0!</v>
      </c>
      <c r="V155" s="22">
        <f t="shared" si="81"/>
        <v>18550.000000000007</v>
      </c>
      <c r="W155" s="288" t="e">
        <f t="shared" si="82"/>
        <v>#DIV/0!</v>
      </c>
      <c r="X155" s="288" t="e">
        <f t="shared" si="83"/>
        <v>#DIV/0!</v>
      </c>
      <c r="Y155" s="288" t="e">
        <f t="shared" si="84"/>
        <v>#DIV/0!</v>
      </c>
      <c r="Z155" s="291" t="e">
        <f t="shared" si="85"/>
        <v>#DIV/0!</v>
      </c>
      <c r="AA155" s="22">
        <f>SUM(L$2:L155)-SUM(AB$2:AB155)</f>
        <v>-17927.315000000006</v>
      </c>
      <c r="AB155" s="292"/>
      <c r="AC155" s="40" t="e">
        <f t="shared" si="86"/>
        <v>#DIV/0!</v>
      </c>
      <c r="AD155" s="40" t="e">
        <f t="shared" si="87"/>
        <v>#DIV/0!</v>
      </c>
    </row>
    <row r="156" spans="1:30" s="1" customFormat="1" x14ac:dyDescent="0.25">
      <c r="A156" s="190"/>
      <c r="B156" s="392"/>
      <c r="C156" s="66"/>
      <c r="D156" s="118"/>
      <c r="E156" s="118"/>
      <c r="F156" s="16">
        <f t="shared" si="67"/>
        <v>4200</v>
      </c>
      <c r="G156" s="17">
        <f t="shared" si="68"/>
        <v>4.2695988095238109</v>
      </c>
      <c r="H156" s="15">
        <f t="shared" si="69"/>
        <v>17932.315000000006</v>
      </c>
      <c r="I156" s="15">
        <f t="shared" si="70"/>
        <v>-17932.315000000006</v>
      </c>
      <c r="J156" s="337">
        <f t="shared" si="71"/>
        <v>-1</v>
      </c>
      <c r="K156" s="15">
        <f t="shared" si="72"/>
        <v>0</v>
      </c>
      <c r="L156" s="22">
        <f t="shared" si="73"/>
        <v>-5</v>
      </c>
      <c r="M156" s="22">
        <f t="shared" si="74"/>
        <v>5</v>
      </c>
      <c r="N156" s="22">
        <f t="shared" si="75"/>
        <v>0</v>
      </c>
      <c r="O156" s="22"/>
      <c r="P156" s="288">
        <f t="shared" si="76"/>
        <v>-4.2695988095238109</v>
      </c>
      <c r="Q156" s="22">
        <f t="shared" si="77"/>
        <v>-5</v>
      </c>
      <c r="R156" s="290"/>
      <c r="S156" s="290">
        <f t="shared" si="78"/>
        <v>617.68500000000131</v>
      </c>
      <c r="T156" s="290" t="e">
        <f t="shared" si="79"/>
        <v>#DIV/0!</v>
      </c>
      <c r="U156" s="290" t="e">
        <f t="shared" si="80"/>
        <v>#DIV/0!</v>
      </c>
      <c r="V156" s="22">
        <f t="shared" si="81"/>
        <v>18550.000000000007</v>
      </c>
      <c r="W156" s="288" t="e">
        <f t="shared" si="82"/>
        <v>#DIV/0!</v>
      </c>
      <c r="X156" s="288" t="e">
        <f t="shared" si="83"/>
        <v>#DIV/0!</v>
      </c>
      <c r="Y156" s="288" t="e">
        <f t="shared" si="84"/>
        <v>#DIV/0!</v>
      </c>
      <c r="Z156" s="291" t="e">
        <f t="shared" si="85"/>
        <v>#DIV/0!</v>
      </c>
      <c r="AA156" s="22">
        <f>SUM(L$2:L156)-SUM(AB$2:AB156)</f>
        <v>-17932.315000000006</v>
      </c>
      <c r="AB156" s="292"/>
      <c r="AC156" s="40" t="e">
        <f t="shared" si="86"/>
        <v>#DIV/0!</v>
      </c>
      <c r="AD156" s="40" t="e">
        <f t="shared" si="87"/>
        <v>#DIV/0!</v>
      </c>
    </row>
    <row r="157" spans="1:30" s="1" customFormat="1" x14ac:dyDescent="0.25">
      <c r="A157" s="190"/>
      <c r="B157" s="392"/>
      <c r="C157" s="66"/>
      <c r="D157" s="118"/>
      <c r="E157" s="118"/>
      <c r="F157" s="16">
        <f t="shared" si="67"/>
        <v>4200</v>
      </c>
      <c r="G157" s="17">
        <f t="shared" si="68"/>
        <v>4.2707892857142875</v>
      </c>
      <c r="H157" s="15">
        <f t="shared" si="69"/>
        <v>17937.315000000006</v>
      </c>
      <c r="I157" s="15">
        <f t="shared" si="70"/>
        <v>-17937.315000000006</v>
      </c>
      <c r="J157" s="337">
        <f t="shared" si="71"/>
        <v>-1</v>
      </c>
      <c r="K157" s="15">
        <f t="shared" si="72"/>
        <v>0</v>
      </c>
      <c r="L157" s="22">
        <f t="shared" si="73"/>
        <v>-5</v>
      </c>
      <c r="M157" s="22">
        <f t="shared" si="74"/>
        <v>5</v>
      </c>
      <c r="N157" s="22">
        <f t="shared" si="75"/>
        <v>0</v>
      </c>
      <c r="O157" s="22"/>
      <c r="P157" s="288">
        <f t="shared" si="76"/>
        <v>-4.2707892857142875</v>
      </c>
      <c r="Q157" s="22">
        <f t="shared" si="77"/>
        <v>-5</v>
      </c>
      <c r="R157" s="290"/>
      <c r="S157" s="290">
        <f t="shared" si="78"/>
        <v>612.68500000000131</v>
      </c>
      <c r="T157" s="290" t="e">
        <f t="shared" si="79"/>
        <v>#DIV/0!</v>
      </c>
      <c r="U157" s="290" t="e">
        <f t="shared" si="80"/>
        <v>#DIV/0!</v>
      </c>
      <c r="V157" s="22">
        <f t="shared" si="81"/>
        <v>18550.000000000007</v>
      </c>
      <c r="W157" s="288" t="e">
        <f t="shared" si="82"/>
        <v>#DIV/0!</v>
      </c>
      <c r="X157" s="288" t="e">
        <f t="shared" si="83"/>
        <v>#DIV/0!</v>
      </c>
      <c r="Y157" s="288" t="e">
        <f t="shared" si="84"/>
        <v>#DIV/0!</v>
      </c>
      <c r="Z157" s="291" t="e">
        <f t="shared" si="85"/>
        <v>#DIV/0!</v>
      </c>
      <c r="AA157" s="22">
        <f>SUM(L$2:L157)-SUM(AB$2:AB157)</f>
        <v>-17937.315000000006</v>
      </c>
      <c r="AB157" s="292"/>
      <c r="AC157" s="40" t="e">
        <f t="shared" si="86"/>
        <v>#DIV/0!</v>
      </c>
      <c r="AD157" s="40" t="e">
        <f t="shared" si="87"/>
        <v>#DIV/0!</v>
      </c>
    </row>
    <row r="158" spans="1:30" s="1" customFormat="1" x14ac:dyDescent="0.25">
      <c r="A158" s="190"/>
      <c r="B158" s="392"/>
      <c r="C158" s="66"/>
      <c r="D158" s="118"/>
      <c r="E158" s="118"/>
      <c r="F158" s="16">
        <f t="shared" si="67"/>
        <v>4200</v>
      </c>
      <c r="G158" s="17">
        <f t="shared" si="68"/>
        <v>4.2719797619047633</v>
      </c>
      <c r="H158" s="15">
        <f t="shared" si="69"/>
        <v>17942.315000000006</v>
      </c>
      <c r="I158" s="15">
        <f t="shared" si="70"/>
        <v>-17942.315000000006</v>
      </c>
      <c r="J158" s="337">
        <f t="shared" si="71"/>
        <v>-1</v>
      </c>
      <c r="K158" s="15">
        <f t="shared" si="72"/>
        <v>0</v>
      </c>
      <c r="L158" s="22">
        <f t="shared" si="73"/>
        <v>-5</v>
      </c>
      <c r="M158" s="22">
        <f t="shared" si="74"/>
        <v>5</v>
      </c>
      <c r="N158" s="22">
        <f t="shared" si="75"/>
        <v>0</v>
      </c>
      <c r="O158" s="22"/>
      <c r="P158" s="288">
        <f t="shared" si="76"/>
        <v>-4.2719797619047633</v>
      </c>
      <c r="Q158" s="22">
        <f t="shared" si="77"/>
        <v>-5</v>
      </c>
      <c r="R158" s="290"/>
      <c r="S158" s="290">
        <f t="shared" si="78"/>
        <v>607.68500000000131</v>
      </c>
      <c r="T158" s="290" t="e">
        <f t="shared" si="79"/>
        <v>#DIV/0!</v>
      </c>
      <c r="U158" s="290" t="e">
        <f t="shared" si="80"/>
        <v>#DIV/0!</v>
      </c>
      <c r="V158" s="22">
        <f t="shared" si="81"/>
        <v>18550.000000000007</v>
      </c>
      <c r="W158" s="288" t="e">
        <f t="shared" si="82"/>
        <v>#DIV/0!</v>
      </c>
      <c r="X158" s="288" t="e">
        <f t="shared" si="83"/>
        <v>#DIV/0!</v>
      </c>
      <c r="Y158" s="288" t="e">
        <f t="shared" si="84"/>
        <v>#DIV/0!</v>
      </c>
      <c r="Z158" s="291" t="e">
        <f t="shared" si="85"/>
        <v>#DIV/0!</v>
      </c>
      <c r="AA158" s="22">
        <f>SUM(L$2:L158)-SUM(AB$2:AB158)</f>
        <v>-17942.315000000006</v>
      </c>
      <c r="AB158" s="292"/>
      <c r="AC158" s="40" t="e">
        <f t="shared" si="86"/>
        <v>#DIV/0!</v>
      </c>
      <c r="AD158" s="40" t="e">
        <f t="shared" si="87"/>
        <v>#DIV/0!</v>
      </c>
    </row>
    <row r="159" spans="1:30" s="1" customFormat="1" x14ac:dyDescent="0.25">
      <c r="A159" s="190"/>
      <c r="B159" s="392"/>
      <c r="C159" s="66"/>
      <c r="D159" s="118"/>
      <c r="E159" s="118"/>
      <c r="F159" s="16">
        <f t="shared" si="67"/>
        <v>4200</v>
      </c>
      <c r="G159" s="17">
        <f t="shared" si="68"/>
        <v>4.2731702380952399</v>
      </c>
      <c r="H159" s="15">
        <f t="shared" si="69"/>
        <v>17947.315000000006</v>
      </c>
      <c r="I159" s="15">
        <f t="shared" si="70"/>
        <v>-17947.315000000006</v>
      </c>
      <c r="J159" s="337">
        <f t="shared" si="71"/>
        <v>-1</v>
      </c>
      <c r="K159" s="15">
        <f t="shared" si="72"/>
        <v>0</v>
      </c>
      <c r="L159" s="22">
        <f t="shared" si="73"/>
        <v>-5</v>
      </c>
      <c r="M159" s="22">
        <f t="shared" si="74"/>
        <v>5</v>
      </c>
      <c r="N159" s="22">
        <f t="shared" si="75"/>
        <v>0</v>
      </c>
      <c r="O159" s="22"/>
      <c r="P159" s="288">
        <f t="shared" si="76"/>
        <v>-4.2731702380952399</v>
      </c>
      <c r="Q159" s="22">
        <f t="shared" si="77"/>
        <v>-5</v>
      </c>
      <c r="R159" s="290"/>
      <c r="S159" s="290">
        <f t="shared" si="78"/>
        <v>602.68500000000131</v>
      </c>
      <c r="T159" s="290" t="e">
        <f t="shared" si="79"/>
        <v>#DIV/0!</v>
      </c>
      <c r="U159" s="290" t="e">
        <f t="shared" si="80"/>
        <v>#DIV/0!</v>
      </c>
      <c r="V159" s="22">
        <f t="shared" si="81"/>
        <v>18550.000000000007</v>
      </c>
      <c r="W159" s="288" t="e">
        <f t="shared" si="82"/>
        <v>#DIV/0!</v>
      </c>
      <c r="X159" s="288" t="e">
        <f t="shared" si="83"/>
        <v>#DIV/0!</v>
      </c>
      <c r="Y159" s="288" t="e">
        <f t="shared" si="84"/>
        <v>#DIV/0!</v>
      </c>
      <c r="Z159" s="291" t="e">
        <f t="shared" si="85"/>
        <v>#DIV/0!</v>
      </c>
      <c r="AA159" s="22">
        <f>SUM(L$2:L159)-SUM(AB$2:AB159)</f>
        <v>-17947.315000000006</v>
      </c>
      <c r="AB159" s="292"/>
      <c r="AC159" s="40" t="e">
        <f t="shared" si="86"/>
        <v>#DIV/0!</v>
      </c>
      <c r="AD159" s="40" t="e">
        <f t="shared" si="87"/>
        <v>#DIV/0!</v>
      </c>
    </row>
    <row r="160" spans="1:30" s="1" customFormat="1" x14ac:dyDescent="0.25">
      <c r="A160" s="190"/>
      <c r="B160" s="392"/>
      <c r="C160" s="66"/>
      <c r="D160" s="118"/>
      <c r="E160" s="118"/>
      <c r="F160" s="16">
        <f t="shared" si="67"/>
        <v>4200</v>
      </c>
      <c r="G160" s="17">
        <f t="shared" si="68"/>
        <v>4.2743607142857156</v>
      </c>
      <c r="H160" s="15">
        <f t="shared" si="69"/>
        <v>17952.315000000006</v>
      </c>
      <c r="I160" s="15">
        <f t="shared" si="70"/>
        <v>-17952.315000000006</v>
      </c>
      <c r="J160" s="337">
        <f t="shared" si="71"/>
        <v>-1</v>
      </c>
      <c r="K160" s="15">
        <f t="shared" si="72"/>
        <v>0</v>
      </c>
      <c r="L160" s="22">
        <f t="shared" si="73"/>
        <v>-5</v>
      </c>
      <c r="M160" s="22">
        <f t="shared" si="74"/>
        <v>5</v>
      </c>
      <c r="N160" s="22">
        <f t="shared" si="75"/>
        <v>0</v>
      </c>
      <c r="O160" s="22"/>
      <c r="P160" s="288">
        <f t="shared" si="76"/>
        <v>-4.2743607142857156</v>
      </c>
      <c r="Q160" s="22">
        <f t="shared" si="77"/>
        <v>-5</v>
      </c>
      <c r="R160" s="290"/>
      <c r="S160" s="290">
        <f t="shared" si="78"/>
        <v>597.68500000000131</v>
      </c>
      <c r="T160" s="290" t="e">
        <f t="shared" si="79"/>
        <v>#DIV/0!</v>
      </c>
      <c r="U160" s="290" t="e">
        <f t="shared" si="80"/>
        <v>#DIV/0!</v>
      </c>
      <c r="V160" s="22">
        <f t="shared" si="81"/>
        <v>18550.000000000007</v>
      </c>
      <c r="W160" s="288" t="e">
        <f t="shared" si="82"/>
        <v>#DIV/0!</v>
      </c>
      <c r="X160" s="288" t="e">
        <f t="shared" si="83"/>
        <v>#DIV/0!</v>
      </c>
      <c r="Y160" s="288" t="e">
        <f t="shared" si="84"/>
        <v>#DIV/0!</v>
      </c>
      <c r="Z160" s="291" t="e">
        <f t="shared" si="85"/>
        <v>#DIV/0!</v>
      </c>
      <c r="AA160" s="22">
        <f>SUM(L$2:L160)-SUM(AB$2:AB160)</f>
        <v>-17952.315000000006</v>
      </c>
      <c r="AB160" s="292"/>
      <c r="AC160" s="40" t="e">
        <f t="shared" si="86"/>
        <v>#DIV/0!</v>
      </c>
      <c r="AD160" s="40" t="e">
        <f t="shared" si="87"/>
        <v>#DIV/0!</v>
      </c>
    </row>
    <row r="161" spans="1:30" s="1" customFormat="1" x14ac:dyDescent="0.25">
      <c r="A161" s="190"/>
      <c r="B161" s="392"/>
      <c r="C161" s="66"/>
      <c r="D161" s="118"/>
      <c r="E161" s="118"/>
      <c r="F161" s="16">
        <f t="shared" si="67"/>
        <v>4200</v>
      </c>
      <c r="G161" s="17">
        <f t="shared" si="68"/>
        <v>4.2755511904761923</v>
      </c>
      <c r="H161" s="15">
        <f t="shared" si="69"/>
        <v>17957.315000000006</v>
      </c>
      <c r="I161" s="15">
        <f t="shared" si="70"/>
        <v>-17957.315000000006</v>
      </c>
      <c r="J161" s="337">
        <f t="shared" si="71"/>
        <v>-1</v>
      </c>
      <c r="K161" s="15">
        <f t="shared" si="72"/>
        <v>0</v>
      </c>
      <c r="L161" s="22">
        <f t="shared" si="73"/>
        <v>-5</v>
      </c>
      <c r="M161" s="22">
        <f t="shared" si="74"/>
        <v>5</v>
      </c>
      <c r="N161" s="22">
        <f t="shared" si="75"/>
        <v>0</v>
      </c>
      <c r="O161" s="22"/>
      <c r="P161" s="288">
        <f t="shared" si="76"/>
        <v>-4.2755511904761923</v>
      </c>
      <c r="Q161" s="22">
        <f t="shared" si="77"/>
        <v>-5</v>
      </c>
      <c r="R161" s="290"/>
      <c r="S161" s="290">
        <f t="shared" si="78"/>
        <v>592.68500000000131</v>
      </c>
      <c r="T161" s="290" t="e">
        <f t="shared" si="79"/>
        <v>#DIV/0!</v>
      </c>
      <c r="U161" s="290" t="e">
        <f t="shared" si="80"/>
        <v>#DIV/0!</v>
      </c>
      <c r="V161" s="22">
        <f t="shared" si="81"/>
        <v>18550.000000000007</v>
      </c>
      <c r="W161" s="288" t="e">
        <f t="shared" si="82"/>
        <v>#DIV/0!</v>
      </c>
      <c r="X161" s="288" t="e">
        <f t="shared" si="83"/>
        <v>#DIV/0!</v>
      </c>
      <c r="Y161" s="288" t="e">
        <f t="shared" si="84"/>
        <v>#DIV/0!</v>
      </c>
      <c r="Z161" s="291" t="e">
        <f t="shared" si="85"/>
        <v>#DIV/0!</v>
      </c>
      <c r="AA161" s="22">
        <f>SUM(L$2:L161)-SUM(AB$2:AB161)</f>
        <v>-17957.315000000006</v>
      </c>
      <c r="AB161" s="292"/>
      <c r="AC161" s="40" t="e">
        <f t="shared" si="86"/>
        <v>#DIV/0!</v>
      </c>
      <c r="AD161" s="40" t="e">
        <f t="shared" si="87"/>
        <v>#DIV/0!</v>
      </c>
    </row>
    <row r="162" spans="1:30" s="1" customFormat="1" x14ac:dyDescent="0.25">
      <c r="A162" s="190"/>
      <c r="B162" s="392"/>
      <c r="C162" s="66"/>
      <c r="D162" s="118"/>
      <c r="E162" s="118"/>
      <c r="F162" s="16">
        <f t="shared" si="67"/>
        <v>4200</v>
      </c>
      <c r="G162" s="17">
        <f t="shared" si="68"/>
        <v>4.276741666666668</v>
      </c>
      <c r="H162" s="15">
        <f t="shared" si="69"/>
        <v>17962.315000000006</v>
      </c>
      <c r="I162" s="15">
        <f t="shared" si="70"/>
        <v>-17962.315000000006</v>
      </c>
      <c r="J162" s="337">
        <f t="shared" si="71"/>
        <v>-1</v>
      </c>
      <c r="K162" s="15">
        <f t="shared" si="72"/>
        <v>0</v>
      </c>
      <c r="L162" s="22">
        <f t="shared" si="73"/>
        <v>-5</v>
      </c>
      <c r="M162" s="22">
        <f t="shared" si="74"/>
        <v>5</v>
      </c>
      <c r="N162" s="22">
        <f t="shared" si="75"/>
        <v>0</v>
      </c>
      <c r="O162" s="22"/>
      <c r="P162" s="288">
        <f t="shared" si="76"/>
        <v>-4.276741666666668</v>
      </c>
      <c r="Q162" s="22">
        <f t="shared" si="77"/>
        <v>-5</v>
      </c>
      <c r="R162" s="290"/>
      <c r="S162" s="290">
        <f t="shared" si="78"/>
        <v>587.68500000000131</v>
      </c>
      <c r="T162" s="290" t="e">
        <f t="shared" si="79"/>
        <v>#DIV/0!</v>
      </c>
      <c r="U162" s="290" t="e">
        <f t="shared" si="80"/>
        <v>#DIV/0!</v>
      </c>
      <c r="V162" s="22">
        <f t="shared" si="81"/>
        <v>18550.000000000007</v>
      </c>
      <c r="W162" s="288" t="e">
        <f t="shared" si="82"/>
        <v>#DIV/0!</v>
      </c>
      <c r="X162" s="288" t="e">
        <f t="shared" si="83"/>
        <v>#DIV/0!</v>
      </c>
      <c r="Y162" s="288" t="e">
        <f t="shared" si="84"/>
        <v>#DIV/0!</v>
      </c>
      <c r="Z162" s="291" t="e">
        <f t="shared" si="85"/>
        <v>#DIV/0!</v>
      </c>
      <c r="AA162" s="22">
        <f>SUM(L$2:L162)-SUM(AB$2:AB162)</f>
        <v>-17962.315000000006</v>
      </c>
      <c r="AB162" s="292"/>
      <c r="AC162" s="40" t="e">
        <f t="shared" si="86"/>
        <v>#DIV/0!</v>
      </c>
      <c r="AD162" s="40" t="e">
        <f t="shared" si="87"/>
        <v>#DIV/0!</v>
      </c>
    </row>
    <row r="163" spans="1:30" s="1" customFormat="1" x14ac:dyDescent="0.25">
      <c r="A163" s="190"/>
      <c r="B163" s="392"/>
      <c r="C163" s="66"/>
      <c r="D163" s="118"/>
      <c r="E163" s="118"/>
      <c r="F163" s="16">
        <f t="shared" si="67"/>
        <v>4200</v>
      </c>
      <c r="G163" s="17">
        <f t="shared" si="68"/>
        <v>4.2779321428571446</v>
      </c>
      <c r="H163" s="15">
        <f t="shared" si="69"/>
        <v>17967.315000000006</v>
      </c>
      <c r="I163" s="15">
        <f t="shared" si="70"/>
        <v>-17967.315000000006</v>
      </c>
      <c r="J163" s="337">
        <f t="shared" si="71"/>
        <v>-1</v>
      </c>
      <c r="K163" s="15">
        <f t="shared" si="72"/>
        <v>0</v>
      </c>
      <c r="L163" s="22">
        <f t="shared" si="73"/>
        <v>-5</v>
      </c>
      <c r="M163" s="22">
        <f t="shared" si="74"/>
        <v>5</v>
      </c>
      <c r="N163" s="22">
        <f t="shared" si="75"/>
        <v>0</v>
      </c>
      <c r="O163" s="22"/>
      <c r="P163" s="288">
        <f t="shared" si="76"/>
        <v>-4.2779321428571446</v>
      </c>
      <c r="Q163" s="22">
        <f t="shared" si="77"/>
        <v>-5</v>
      </c>
      <c r="R163" s="290"/>
      <c r="S163" s="290">
        <f t="shared" si="78"/>
        <v>582.68500000000131</v>
      </c>
      <c r="T163" s="290" t="e">
        <f t="shared" si="79"/>
        <v>#DIV/0!</v>
      </c>
      <c r="U163" s="290" t="e">
        <f t="shared" si="80"/>
        <v>#DIV/0!</v>
      </c>
      <c r="V163" s="22">
        <f t="shared" si="81"/>
        <v>18550.000000000007</v>
      </c>
      <c r="W163" s="288" t="e">
        <f t="shared" si="82"/>
        <v>#DIV/0!</v>
      </c>
      <c r="X163" s="288" t="e">
        <f t="shared" si="83"/>
        <v>#DIV/0!</v>
      </c>
      <c r="Y163" s="288" t="e">
        <f t="shared" si="84"/>
        <v>#DIV/0!</v>
      </c>
      <c r="Z163" s="291" t="e">
        <f t="shared" si="85"/>
        <v>#DIV/0!</v>
      </c>
      <c r="AA163" s="22">
        <f>SUM(L$2:L163)-SUM(AB$2:AB163)</f>
        <v>-17967.315000000006</v>
      </c>
      <c r="AB163" s="292"/>
      <c r="AC163" s="40" t="e">
        <f t="shared" si="86"/>
        <v>#DIV/0!</v>
      </c>
      <c r="AD163" s="40" t="e">
        <f t="shared" si="87"/>
        <v>#DIV/0!</v>
      </c>
    </row>
    <row r="164" spans="1:30" s="1" customFormat="1" x14ac:dyDescent="0.25">
      <c r="A164" s="190"/>
      <c r="B164" s="392"/>
      <c r="C164" s="66"/>
      <c r="D164" s="118"/>
      <c r="E164" s="118"/>
      <c r="F164" s="16">
        <f t="shared" si="67"/>
        <v>4200</v>
      </c>
      <c r="G164" s="17">
        <f t="shared" si="68"/>
        <v>4.2791226190476204</v>
      </c>
      <c r="H164" s="15">
        <f t="shared" si="69"/>
        <v>17972.315000000006</v>
      </c>
      <c r="I164" s="15">
        <f t="shared" si="70"/>
        <v>-17972.315000000006</v>
      </c>
      <c r="J164" s="337">
        <f t="shared" si="71"/>
        <v>-1</v>
      </c>
      <c r="K164" s="15">
        <f t="shared" si="72"/>
        <v>0</v>
      </c>
      <c r="L164" s="22">
        <f t="shared" si="73"/>
        <v>-5</v>
      </c>
      <c r="M164" s="22">
        <f t="shared" si="74"/>
        <v>5</v>
      </c>
      <c r="N164" s="22">
        <f t="shared" si="75"/>
        <v>0</v>
      </c>
      <c r="O164" s="22"/>
      <c r="P164" s="288">
        <f t="shared" si="76"/>
        <v>-4.2791226190476204</v>
      </c>
      <c r="Q164" s="22">
        <f t="shared" si="77"/>
        <v>-5</v>
      </c>
      <c r="R164" s="290"/>
      <c r="S164" s="290">
        <f t="shared" si="78"/>
        <v>577.68500000000131</v>
      </c>
      <c r="T164" s="290" t="e">
        <f t="shared" si="79"/>
        <v>#DIV/0!</v>
      </c>
      <c r="U164" s="290" t="e">
        <f t="shared" si="80"/>
        <v>#DIV/0!</v>
      </c>
      <c r="V164" s="22">
        <f t="shared" si="81"/>
        <v>18550.000000000007</v>
      </c>
      <c r="W164" s="288" t="e">
        <f t="shared" si="82"/>
        <v>#DIV/0!</v>
      </c>
      <c r="X164" s="288" t="e">
        <f t="shared" si="83"/>
        <v>#DIV/0!</v>
      </c>
      <c r="Y164" s="288" t="e">
        <f t="shared" si="84"/>
        <v>#DIV/0!</v>
      </c>
      <c r="Z164" s="291" t="e">
        <f t="shared" si="85"/>
        <v>#DIV/0!</v>
      </c>
      <c r="AA164" s="22">
        <f>SUM(L$2:L164)-SUM(AB$2:AB164)</f>
        <v>-17972.315000000006</v>
      </c>
      <c r="AB164" s="292"/>
      <c r="AC164" s="40" t="e">
        <f t="shared" si="86"/>
        <v>#DIV/0!</v>
      </c>
      <c r="AD164" s="40" t="e">
        <f t="shared" si="87"/>
        <v>#DIV/0!</v>
      </c>
    </row>
    <row r="165" spans="1:30" s="1" customFormat="1" x14ac:dyDescent="0.25">
      <c r="A165" s="190"/>
      <c r="B165" s="392"/>
      <c r="C165" s="66"/>
      <c r="D165" s="118"/>
      <c r="E165" s="118"/>
      <c r="F165" s="16">
        <f t="shared" si="67"/>
        <v>4200</v>
      </c>
      <c r="G165" s="17">
        <f t="shared" si="68"/>
        <v>4.280313095238097</v>
      </c>
      <c r="H165" s="15">
        <f t="shared" si="69"/>
        <v>17977.315000000006</v>
      </c>
      <c r="I165" s="15">
        <f t="shared" si="70"/>
        <v>-17977.315000000006</v>
      </c>
      <c r="J165" s="337">
        <f t="shared" si="71"/>
        <v>-1</v>
      </c>
      <c r="K165" s="15">
        <f t="shared" si="72"/>
        <v>0</v>
      </c>
      <c r="L165" s="22">
        <f t="shared" si="73"/>
        <v>-5</v>
      </c>
      <c r="M165" s="22">
        <f t="shared" si="74"/>
        <v>5</v>
      </c>
      <c r="N165" s="22">
        <f t="shared" si="75"/>
        <v>0</v>
      </c>
      <c r="O165" s="22"/>
      <c r="P165" s="288">
        <f t="shared" si="76"/>
        <v>-4.280313095238097</v>
      </c>
      <c r="Q165" s="22">
        <f t="shared" si="77"/>
        <v>-5</v>
      </c>
      <c r="R165" s="290"/>
      <c r="S165" s="290">
        <f t="shared" si="78"/>
        <v>572.68500000000131</v>
      </c>
      <c r="T165" s="290" t="e">
        <f t="shared" si="79"/>
        <v>#DIV/0!</v>
      </c>
      <c r="U165" s="290" t="e">
        <f t="shared" si="80"/>
        <v>#DIV/0!</v>
      </c>
      <c r="V165" s="22">
        <f t="shared" si="81"/>
        <v>18550.000000000007</v>
      </c>
      <c r="W165" s="288" t="e">
        <f t="shared" si="82"/>
        <v>#DIV/0!</v>
      </c>
      <c r="X165" s="288" t="e">
        <f t="shared" si="83"/>
        <v>#DIV/0!</v>
      </c>
      <c r="Y165" s="288" t="e">
        <f t="shared" si="84"/>
        <v>#DIV/0!</v>
      </c>
      <c r="Z165" s="291" t="e">
        <f t="shared" si="85"/>
        <v>#DIV/0!</v>
      </c>
      <c r="AA165" s="22">
        <f>SUM(L$2:L165)-SUM(AB$2:AB165)</f>
        <v>-17977.315000000006</v>
      </c>
      <c r="AB165" s="292"/>
      <c r="AC165" s="40" t="e">
        <f t="shared" si="86"/>
        <v>#DIV/0!</v>
      </c>
      <c r="AD165" s="40" t="e">
        <f t="shared" si="87"/>
        <v>#DIV/0!</v>
      </c>
    </row>
    <row r="166" spans="1:30" s="1" customFormat="1" x14ac:dyDescent="0.25">
      <c r="A166" s="190"/>
      <c r="B166" s="392"/>
      <c r="C166" s="66"/>
      <c r="D166" s="118"/>
      <c r="E166" s="118"/>
      <c r="F166" s="16">
        <f t="shared" si="67"/>
        <v>4200</v>
      </c>
      <c r="G166" s="17">
        <f t="shared" si="68"/>
        <v>4.2815035714285727</v>
      </c>
      <c r="H166" s="15">
        <f t="shared" si="69"/>
        <v>17982.315000000006</v>
      </c>
      <c r="I166" s="15">
        <f t="shared" si="70"/>
        <v>-17982.315000000006</v>
      </c>
      <c r="J166" s="337">
        <f t="shared" si="71"/>
        <v>-1</v>
      </c>
      <c r="K166" s="15">
        <f t="shared" si="72"/>
        <v>0</v>
      </c>
      <c r="L166" s="22">
        <f t="shared" si="73"/>
        <v>-5</v>
      </c>
      <c r="M166" s="22">
        <f t="shared" si="74"/>
        <v>5</v>
      </c>
      <c r="N166" s="22">
        <f t="shared" si="75"/>
        <v>0</v>
      </c>
      <c r="O166" s="22"/>
      <c r="P166" s="288">
        <f t="shared" si="76"/>
        <v>-4.2815035714285727</v>
      </c>
      <c r="Q166" s="22">
        <f t="shared" si="77"/>
        <v>-5</v>
      </c>
      <c r="R166" s="290"/>
      <c r="S166" s="290">
        <f t="shared" si="78"/>
        <v>567.68500000000131</v>
      </c>
      <c r="T166" s="290" t="e">
        <f t="shared" si="79"/>
        <v>#DIV/0!</v>
      </c>
      <c r="U166" s="290" t="e">
        <f t="shared" si="80"/>
        <v>#DIV/0!</v>
      </c>
      <c r="V166" s="22">
        <f t="shared" si="81"/>
        <v>18550.000000000007</v>
      </c>
      <c r="W166" s="288" t="e">
        <f t="shared" si="82"/>
        <v>#DIV/0!</v>
      </c>
      <c r="X166" s="288" t="e">
        <f t="shared" si="83"/>
        <v>#DIV/0!</v>
      </c>
      <c r="Y166" s="288" t="e">
        <f t="shared" si="84"/>
        <v>#DIV/0!</v>
      </c>
      <c r="Z166" s="291" t="e">
        <f t="shared" si="85"/>
        <v>#DIV/0!</v>
      </c>
      <c r="AA166" s="22">
        <f>SUM(L$2:L166)-SUM(AB$2:AB166)</f>
        <v>-17982.315000000006</v>
      </c>
      <c r="AB166" s="292"/>
      <c r="AC166" s="40" t="e">
        <f t="shared" si="86"/>
        <v>#DIV/0!</v>
      </c>
      <c r="AD166" s="40" t="e">
        <f t="shared" si="87"/>
        <v>#DIV/0!</v>
      </c>
    </row>
    <row r="167" spans="1:30" s="1" customFormat="1" x14ac:dyDescent="0.25">
      <c r="A167" s="190"/>
      <c r="B167" s="392"/>
      <c r="C167" s="66"/>
      <c r="D167" s="118"/>
      <c r="E167" s="118"/>
      <c r="F167" s="16">
        <f t="shared" si="67"/>
        <v>4200</v>
      </c>
      <c r="G167" s="17">
        <f t="shared" si="68"/>
        <v>4.2826940476190494</v>
      </c>
      <c r="H167" s="15">
        <f t="shared" si="69"/>
        <v>17987.315000000006</v>
      </c>
      <c r="I167" s="15">
        <f t="shared" si="70"/>
        <v>-17987.315000000006</v>
      </c>
      <c r="J167" s="337">
        <f t="shared" si="71"/>
        <v>-1</v>
      </c>
      <c r="K167" s="15">
        <f t="shared" si="72"/>
        <v>0</v>
      </c>
      <c r="L167" s="22">
        <f t="shared" si="73"/>
        <v>-5</v>
      </c>
      <c r="M167" s="22">
        <f t="shared" si="74"/>
        <v>5</v>
      </c>
      <c r="N167" s="22">
        <f t="shared" si="75"/>
        <v>0</v>
      </c>
      <c r="O167" s="22"/>
      <c r="P167" s="288">
        <f t="shared" si="76"/>
        <v>-4.2826940476190494</v>
      </c>
      <c r="Q167" s="22">
        <f t="shared" si="77"/>
        <v>-5</v>
      </c>
      <c r="R167" s="290"/>
      <c r="S167" s="290">
        <f t="shared" si="78"/>
        <v>562.68500000000131</v>
      </c>
      <c r="T167" s="290" t="e">
        <f t="shared" si="79"/>
        <v>#DIV/0!</v>
      </c>
      <c r="U167" s="290" t="e">
        <f t="shared" si="80"/>
        <v>#DIV/0!</v>
      </c>
      <c r="V167" s="22">
        <f t="shared" si="81"/>
        <v>18550.000000000007</v>
      </c>
      <c r="W167" s="288" t="e">
        <f t="shared" si="82"/>
        <v>#DIV/0!</v>
      </c>
      <c r="X167" s="288" t="e">
        <f t="shared" si="83"/>
        <v>#DIV/0!</v>
      </c>
      <c r="Y167" s="288" t="e">
        <f t="shared" si="84"/>
        <v>#DIV/0!</v>
      </c>
      <c r="Z167" s="291" t="e">
        <f t="shared" si="85"/>
        <v>#DIV/0!</v>
      </c>
      <c r="AA167" s="22">
        <f>SUM(L$2:L167)-SUM(AB$2:AB167)</f>
        <v>-17987.315000000006</v>
      </c>
      <c r="AB167" s="292"/>
      <c r="AC167" s="40" t="e">
        <f t="shared" si="86"/>
        <v>#DIV/0!</v>
      </c>
      <c r="AD167" s="40" t="e">
        <f t="shared" si="87"/>
        <v>#DIV/0!</v>
      </c>
    </row>
    <row r="168" spans="1:30" s="1" customFormat="1" x14ac:dyDescent="0.25">
      <c r="A168" s="190"/>
      <c r="B168" s="392"/>
      <c r="C168" s="66"/>
      <c r="D168" s="118"/>
      <c r="E168" s="118"/>
      <c r="F168" s="16">
        <f t="shared" si="67"/>
        <v>4200</v>
      </c>
      <c r="G168" s="17">
        <f t="shared" si="68"/>
        <v>4.2838845238095251</v>
      </c>
      <c r="H168" s="15">
        <f t="shared" si="69"/>
        <v>17992.315000000006</v>
      </c>
      <c r="I168" s="15">
        <f t="shared" si="70"/>
        <v>-17992.315000000006</v>
      </c>
      <c r="J168" s="337">
        <f t="shared" si="71"/>
        <v>-1</v>
      </c>
      <c r="K168" s="15">
        <f t="shared" si="72"/>
        <v>0</v>
      </c>
      <c r="L168" s="22">
        <f t="shared" si="73"/>
        <v>-5</v>
      </c>
      <c r="M168" s="22">
        <f t="shared" si="74"/>
        <v>5</v>
      </c>
      <c r="N168" s="22">
        <f t="shared" si="75"/>
        <v>0</v>
      </c>
      <c r="O168" s="22"/>
      <c r="P168" s="288">
        <f t="shared" si="76"/>
        <v>-4.2838845238095251</v>
      </c>
      <c r="Q168" s="22">
        <f t="shared" si="77"/>
        <v>-5</v>
      </c>
      <c r="R168" s="290"/>
      <c r="S168" s="290">
        <f t="shared" si="78"/>
        <v>557.68500000000131</v>
      </c>
      <c r="T168" s="290" t="e">
        <f t="shared" si="79"/>
        <v>#DIV/0!</v>
      </c>
      <c r="U168" s="290" t="e">
        <f t="shared" si="80"/>
        <v>#DIV/0!</v>
      </c>
      <c r="V168" s="22">
        <f t="shared" si="81"/>
        <v>18550.000000000007</v>
      </c>
      <c r="W168" s="288" t="e">
        <f t="shared" si="82"/>
        <v>#DIV/0!</v>
      </c>
      <c r="X168" s="288" t="e">
        <f t="shared" si="83"/>
        <v>#DIV/0!</v>
      </c>
      <c r="Y168" s="288" t="e">
        <f t="shared" si="84"/>
        <v>#DIV/0!</v>
      </c>
      <c r="Z168" s="291" t="e">
        <f t="shared" si="85"/>
        <v>#DIV/0!</v>
      </c>
      <c r="AA168" s="22">
        <f>SUM(L$2:L168)-SUM(AB$2:AB168)</f>
        <v>-17992.315000000006</v>
      </c>
      <c r="AB168" s="292"/>
      <c r="AC168" s="40" t="e">
        <f t="shared" si="86"/>
        <v>#DIV/0!</v>
      </c>
      <c r="AD168" s="40" t="e">
        <f t="shared" si="87"/>
        <v>#DIV/0!</v>
      </c>
    </row>
    <row r="169" spans="1:30" s="1" customFormat="1" x14ac:dyDescent="0.25">
      <c r="A169" s="190"/>
      <c r="B169" s="392"/>
      <c r="C169" s="66"/>
      <c r="D169" s="118"/>
      <c r="E169" s="118"/>
      <c r="F169" s="16">
        <f t="shared" si="67"/>
        <v>4200</v>
      </c>
      <c r="G169" s="17">
        <f t="shared" si="68"/>
        <v>4.2850750000000017</v>
      </c>
      <c r="H169" s="15">
        <f t="shared" si="69"/>
        <v>17997.315000000006</v>
      </c>
      <c r="I169" s="15">
        <f t="shared" si="70"/>
        <v>-17997.315000000006</v>
      </c>
      <c r="J169" s="337">
        <f t="shared" si="71"/>
        <v>-1</v>
      </c>
      <c r="K169" s="15">
        <f t="shared" si="72"/>
        <v>0</v>
      </c>
      <c r="L169" s="22">
        <f t="shared" si="73"/>
        <v>-5</v>
      </c>
      <c r="M169" s="22">
        <f t="shared" si="74"/>
        <v>5</v>
      </c>
      <c r="N169" s="22">
        <f t="shared" si="75"/>
        <v>0</v>
      </c>
      <c r="O169" s="22"/>
      <c r="P169" s="288">
        <f t="shared" si="76"/>
        <v>-4.2850750000000017</v>
      </c>
      <c r="Q169" s="22">
        <f t="shared" si="77"/>
        <v>-5</v>
      </c>
      <c r="R169" s="290"/>
      <c r="S169" s="290">
        <f t="shared" si="78"/>
        <v>552.68500000000131</v>
      </c>
      <c r="T169" s="290" t="e">
        <f t="shared" si="79"/>
        <v>#DIV/0!</v>
      </c>
      <c r="U169" s="290" t="e">
        <f t="shared" si="80"/>
        <v>#DIV/0!</v>
      </c>
      <c r="V169" s="22">
        <f t="shared" si="81"/>
        <v>18550.000000000007</v>
      </c>
      <c r="W169" s="288" t="e">
        <f t="shared" si="82"/>
        <v>#DIV/0!</v>
      </c>
      <c r="X169" s="288" t="e">
        <f t="shared" si="83"/>
        <v>#DIV/0!</v>
      </c>
      <c r="Y169" s="288" t="e">
        <f t="shared" si="84"/>
        <v>#DIV/0!</v>
      </c>
      <c r="Z169" s="291" t="e">
        <f t="shared" si="85"/>
        <v>#DIV/0!</v>
      </c>
      <c r="AA169" s="22">
        <f>SUM(L$2:L169)-SUM(AB$2:AB169)</f>
        <v>-17997.315000000006</v>
      </c>
      <c r="AB169" s="292"/>
      <c r="AC169" s="40" t="e">
        <f t="shared" si="86"/>
        <v>#DIV/0!</v>
      </c>
      <c r="AD169" s="40" t="e">
        <f t="shared" si="87"/>
        <v>#DIV/0!</v>
      </c>
    </row>
    <row r="170" spans="1:30" s="1" customFormat="1" x14ac:dyDescent="0.25">
      <c r="A170" s="190"/>
      <c r="B170" s="392"/>
      <c r="C170" s="66"/>
      <c r="D170" s="118"/>
      <c r="E170" s="118"/>
      <c r="F170" s="16">
        <f t="shared" si="67"/>
        <v>4200</v>
      </c>
      <c r="G170" s="17">
        <f t="shared" si="68"/>
        <v>4.2862654761904775</v>
      </c>
      <c r="H170" s="15">
        <f t="shared" si="69"/>
        <v>18002.315000000006</v>
      </c>
      <c r="I170" s="15">
        <f t="shared" si="70"/>
        <v>-18002.315000000006</v>
      </c>
      <c r="J170" s="337">
        <f t="shared" si="71"/>
        <v>-1</v>
      </c>
      <c r="K170" s="15">
        <f t="shared" si="72"/>
        <v>0</v>
      </c>
      <c r="L170" s="22">
        <f t="shared" si="73"/>
        <v>-5</v>
      </c>
      <c r="M170" s="22">
        <f t="shared" si="74"/>
        <v>5</v>
      </c>
      <c r="N170" s="22">
        <f t="shared" si="75"/>
        <v>0</v>
      </c>
      <c r="O170" s="22"/>
      <c r="P170" s="288">
        <f t="shared" si="76"/>
        <v>-4.2862654761904775</v>
      </c>
      <c r="Q170" s="22">
        <f t="shared" si="77"/>
        <v>-5</v>
      </c>
      <c r="R170" s="290"/>
      <c r="S170" s="290">
        <f t="shared" si="78"/>
        <v>547.68500000000131</v>
      </c>
      <c r="T170" s="290" t="e">
        <f t="shared" si="79"/>
        <v>#DIV/0!</v>
      </c>
      <c r="U170" s="290" t="e">
        <f t="shared" si="80"/>
        <v>#DIV/0!</v>
      </c>
      <c r="V170" s="22">
        <f t="shared" si="81"/>
        <v>18550.000000000007</v>
      </c>
      <c r="W170" s="288" t="e">
        <f t="shared" si="82"/>
        <v>#DIV/0!</v>
      </c>
      <c r="X170" s="288" t="e">
        <f t="shared" si="83"/>
        <v>#DIV/0!</v>
      </c>
      <c r="Y170" s="288" t="e">
        <f t="shared" si="84"/>
        <v>#DIV/0!</v>
      </c>
      <c r="Z170" s="291" t="e">
        <f t="shared" si="85"/>
        <v>#DIV/0!</v>
      </c>
      <c r="AA170" s="22">
        <f>SUM(L$2:L170)-SUM(AB$2:AB170)</f>
        <v>-18002.315000000006</v>
      </c>
      <c r="AB170" s="292"/>
      <c r="AC170" s="40" t="e">
        <f t="shared" si="86"/>
        <v>#DIV/0!</v>
      </c>
      <c r="AD170" s="40" t="e">
        <f t="shared" si="87"/>
        <v>#DIV/0!</v>
      </c>
    </row>
    <row r="171" spans="1:30" s="1" customFormat="1" x14ac:dyDescent="0.25">
      <c r="A171" s="190"/>
      <c r="B171" s="392"/>
      <c r="C171" s="66"/>
      <c r="D171" s="118"/>
      <c r="E171" s="118"/>
      <c r="F171" s="16">
        <f t="shared" si="67"/>
        <v>4200</v>
      </c>
      <c r="G171" s="17">
        <f t="shared" si="68"/>
        <v>4.2874559523809541</v>
      </c>
      <c r="H171" s="15">
        <f t="shared" si="69"/>
        <v>18007.315000000006</v>
      </c>
      <c r="I171" s="15">
        <f t="shared" si="70"/>
        <v>-18007.315000000006</v>
      </c>
      <c r="J171" s="337">
        <f t="shared" si="71"/>
        <v>-1</v>
      </c>
      <c r="K171" s="15">
        <f t="shared" si="72"/>
        <v>0</v>
      </c>
      <c r="L171" s="22">
        <f t="shared" si="73"/>
        <v>-5</v>
      </c>
      <c r="M171" s="22">
        <f t="shared" si="74"/>
        <v>5</v>
      </c>
      <c r="N171" s="22">
        <f t="shared" si="75"/>
        <v>0</v>
      </c>
      <c r="O171" s="22"/>
      <c r="P171" s="288">
        <f t="shared" si="76"/>
        <v>-4.2874559523809541</v>
      </c>
      <c r="Q171" s="22">
        <f t="shared" si="77"/>
        <v>-5</v>
      </c>
      <c r="R171" s="290"/>
      <c r="S171" s="290">
        <f t="shared" si="78"/>
        <v>542.68500000000131</v>
      </c>
      <c r="T171" s="290" t="e">
        <f t="shared" si="79"/>
        <v>#DIV/0!</v>
      </c>
      <c r="U171" s="290" t="e">
        <f t="shared" si="80"/>
        <v>#DIV/0!</v>
      </c>
      <c r="V171" s="22">
        <f t="shared" si="81"/>
        <v>18550.000000000007</v>
      </c>
      <c r="W171" s="288" t="e">
        <f t="shared" si="82"/>
        <v>#DIV/0!</v>
      </c>
      <c r="X171" s="288" t="e">
        <f t="shared" si="83"/>
        <v>#DIV/0!</v>
      </c>
      <c r="Y171" s="288" t="e">
        <f t="shared" si="84"/>
        <v>#DIV/0!</v>
      </c>
      <c r="Z171" s="291" t="e">
        <f t="shared" si="85"/>
        <v>#DIV/0!</v>
      </c>
      <c r="AA171" s="22">
        <f>SUM(L$2:L171)-SUM(AB$2:AB171)</f>
        <v>-18007.315000000006</v>
      </c>
      <c r="AB171" s="292"/>
      <c r="AC171" s="40" t="e">
        <f t="shared" si="86"/>
        <v>#DIV/0!</v>
      </c>
      <c r="AD171" s="40" t="e">
        <f t="shared" si="87"/>
        <v>#DIV/0!</v>
      </c>
    </row>
    <row r="172" spans="1:30" s="1" customFormat="1" x14ac:dyDescent="0.25">
      <c r="A172" s="190"/>
      <c r="B172" s="392"/>
      <c r="C172" s="66"/>
      <c r="D172" s="118"/>
      <c r="E172" s="118"/>
      <c r="F172" s="16">
        <f t="shared" si="67"/>
        <v>4200</v>
      </c>
      <c r="G172" s="17">
        <f t="shared" si="68"/>
        <v>4.2886464285714299</v>
      </c>
      <c r="H172" s="15">
        <f t="shared" si="69"/>
        <v>18012.315000000006</v>
      </c>
      <c r="I172" s="15">
        <f t="shared" si="70"/>
        <v>-18012.315000000006</v>
      </c>
      <c r="J172" s="337">
        <f t="shared" si="71"/>
        <v>-1</v>
      </c>
      <c r="K172" s="15">
        <f t="shared" si="72"/>
        <v>0</v>
      </c>
      <c r="L172" s="22">
        <f t="shared" si="73"/>
        <v>-5</v>
      </c>
      <c r="M172" s="22">
        <f t="shared" si="74"/>
        <v>5</v>
      </c>
      <c r="N172" s="22">
        <f t="shared" si="75"/>
        <v>0</v>
      </c>
      <c r="O172" s="22"/>
      <c r="P172" s="288">
        <f t="shared" si="76"/>
        <v>-4.2886464285714299</v>
      </c>
      <c r="Q172" s="22">
        <f t="shared" si="77"/>
        <v>-5</v>
      </c>
      <c r="R172" s="290"/>
      <c r="S172" s="290">
        <f t="shared" si="78"/>
        <v>537.68500000000131</v>
      </c>
      <c r="T172" s="290" t="e">
        <f t="shared" si="79"/>
        <v>#DIV/0!</v>
      </c>
      <c r="U172" s="290" t="e">
        <f t="shared" si="80"/>
        <v>#DIV/0!</v>
      </c>
      <c r="V172" s="22">
        <f t="shared" si="81"/>
        <v>18550.000000000007</v>
      </c>
      <c r="W172" s="288" t="e">
        <f t="shared" si="82"/>
        <v>#DIV/0!</v>
      </c>
      <c r="X172" s="288" t="e">
        <f t="shared" si="83"/>
        <v>#DIV/0!</v>
      </c>
      <c r="Y172" s="288" t="e">
        <f t="shared" si="84"/>
        <v>#DIV/0!</v>
      </c>
      <c r="Z172" s="291" t="e">
        <f t="shared" si="85"/>
        <v>#DIV/0!</v>
      </c>
      <c r="AA172" s="22">
        <f>SUM(L$2:L172)-SUM(AB$2:AB172)</f>
        <v>-18012.315000000006</v>
      </c>
      <c r="AB172" s="292"/>
      <c r="AC172" s="40" t="e">
        <f t="shared" si="86"/>
        <v>#DIV/0!</v>
      </c>
      <c r="AD172" s="40" t="e">
        <f t="shared" si="87"/>
        <v>#DIV/0!</v>
      </c>
    </row>
    <row r="173" spans="1:30" s="1" customFormat="1" x14ac:dyDescent="0.25">
      <c r="A173" s="190"/>
      <c r="B173" s="392"/>
      <c r="C173" s="66"/>
      <c r="D173" s="118"/>
      <c r="E173" s="118"/>
      <c r="F173" s="16">
        <f t="shared" si="67"/>
        <v>4200</v>
      </c>
      <c r="G173" s="17">
        <f t="shared" si="68"/>
        <v>4.2898369047619065</v>
      </c>
      <c r="H173" s="15">
        <f t="shared" si="69"/>
        <v>18017.315000000006</v>
      </c>
      <c r="I173" s="15">
        <f t="shared" si="70"/>
        <v>-18017.315000000006</v>
      </c>
      <c r="J173" s="337">
        <f t="shared" si="71"/>
        <v>-1</v>
      </c>
      <c r="K173" s="15">
        <f t="shared" si="72"/>
        <v>0</v>
      </c>
      <c r="L173" s="22">
        <f t="shared" si="73"/>
        <v>-5</v>
      </c>
      <c r="M173" s="22">
        <f t="shared" si="74"/>
        <v>5</v>
      </c>
      <c r="N173" s="22">
        <f t="shared" si="75"/>
        <v>0</v>
      </c>
      <c r="O173" s="22"/>
      <c r="P173" s="288">
        <f t="shared" si="76"/>
        <v>-4.2898369047619065</v>
      </c>
      <c r="Q173" s="22">
        <f t="shared" si="77"/>
        <v>-5</v>
      </c>
      <c r="R173" s="290"/>
      <c r="S173" s="290">
        <f t="shared" si="78"/>
        <v>532.68500000000131</v>
      </c>
      <c r="T173" s="290" t="e">
        <f t="shared" si="79"/>
        <v>#DIV/0!</v>
      </c>
      <c r="U173" s="290" t="e">
        <f t="shared" si="80"/>
        <v>#DIV/0!</v>
      </c>
      <c r="V173" s="22">
        <f t="shared" si="81"/>
        <v>18550.000000000007</v>
      </c>
      <c r="W173" s="288" t="e">
        <f t="shared" si="82"/>
        <v>#DIV/0!</v>
      </c>
      <c r="X173" s="288" t="e">
        <f t="shared" si="83"/>
        <v>#DIV/0!</v>
      </c>
      <c r="Y173" s="288" t="e">
        <f t="shared" si="84"/>
        <v>#DIV/0!</v>
      </c>
      <c r="Z173" s="291" t="e">
        <f t="shared" si="85"/>
        <v>#DIV/0!</v>
      </c>
      <c r="AA173" s="22">
        <f>SUM(L$2:L173)-SUM(AB$2:AB173)</f>
        <v>-18017.315000000006</v>
      </c>
      <c r="AB173" s="292"/>
      <c r="AC173" s="40" t="e">
        <f t="shared" si="86"/>
        <v>#DIV/0!</v>
      </c>
      <c r="AD173" s="40" t="e">
        <f t="shared" si="87"/>
        <v>#DIV/0!</v>
      </c>
    </row>
    <row r="174" spans="1:30" s="1" customFormat="1" x14ac:dyDescent="0.25">
      <c r="A174" s="190"/>
      <c r="B174" s="392"/>
      <c r="C174" s="66"/>
      <c r="D174" s="118"/>
      <c r="E174" s="118"/>
      <c r="F174" s="16">
        <f t="shared" si="67"/>
        <v>4200</v>
      </c>
      <c r="G174" s="17">
        <f t="shared" si="68"/>
        <v>4.2910273809523822</v>
      </c>
      <c r="H174" s="15">
        <f t="shared" si="69"/>
        <v>18022.315000000006</v>
      </c>
      <c r="I174" s="15">
        <f t="shared" si="70"/>
        <v>-18022.315000000006</v>
      </c>
      <c r="J174" s="337">
        <f t="shared" si="71"/>
        <v>-1</v>
      </c>
      <c r="K174" s="15">
        <f t="shared" si="72"/>
        <v>0</v>
      </c>
      <c r="L174" s="22">
        <f t="shared" si="73"/>
        <v>-5</v>
      </c>
      <c r="M174" s="22">
        <f t="shared" si="74"/>
        <v>5</v>
      </c>
      <c r="N174" s="22">
        <f t="shared" si="75"/>
        <v>0</v>
      </c>
      <c r="O174" s="22"/>
      <c r="P174" s="288">
        <f t="shared" si="76"/>
        <v>-4.2910273809523822</v>
      </c>
      <c r="Q174" s="22">
        <f t="shared" si="77"/>
        <v>-5</v>
      </c>
      <c r="R174" s="290"/>
      <c r="S174" s="290">
        <f t="shared" si="78"/>
        <v>527.68500000000131</v>
      </c>
      <c r="T174" s="290" t="e">
        <f t="shared" si="79"/>
        <v>#DIV/0!</v>
      </c>
      <c r="U174" s="290" t="e">
        <f t="shared" si="80"/>
        <v>#DIV/0!</v>
      </c>
      <c r="V174" s="22">
        <f t="shared" si="81"/>
        <v>18550.000000000007</v>
      </c>
      <c r="W174" s="288" t="e">
        <f t="shared" si="82"/>
        <v>#DIV/0!</v>
      </c>
      <c r="X174" s="288" t="e">
        <f t="shared" si="83"/>
        <v>#DIV/0!</v>
      </c>
      <c r="Y174" s="288" t="e">
        <f t="shared" si="84"/>
        <v>#DIV/0!</v>
      </c>
      <c r="Z174" s="291" t="e">
        <f t="shared" si="85"/>
        <v>#DIV/0!</v>
      </c>
      <c r="AA174" s="22">
        <f>SUM(L$2:L174)-SUM(AB$2:AB174)</f>
        <v>-18022.315000000006</v>
      </c>
      <c r="AB174" s="292"/>
      <c r="AC174" s="40" t="e">
        <f t="shared" si="86"/>
        <v>#DIV/0!</v>
      </c>
      <c r="AD174" s="40" t="e">
        <f t="shared" si="87"/>
        <v>#DIV/0!</v>
      </c>
    </row>
    <row r="175" spans="1:30" s="1" customFormat="1" x14ac:dyDescent="0.25">
      <c r="A175" s="190"/>
      <c r="B175" s="392"/>
      <c r="C175" s="66"/>
      <c r="D175" s="118"/>
      <c r="E175" s="118"/>
      <c r="F175" s="16">
        <f t="shared" si="67"/>
        <v>4200</v>
      </c>
      <c r="G175" s="17">
        <f t="shared" si="68"/>
        <v>4.2922178571428589</v>
      </c>
      <c r="H175" s="15">
        <f t="shared" si="69"/>
        <v>18027.315000000006</v>
      </c>
      <c r="I175" s="15">
        <f t="shared" si="70"/>
        <v>-18027.315000000006</v>
      </c>
      <c r="J175" s="337">
        <f t="shared" si="71"/>
        <v>-1</v>
      </c>
      <c r="K175" s="15">
        <f t="shared" si="72"/>
        <v>0</v>
      </c>
      <c r="L175" s="22">
        <f t="shared" si="73"/>
        <v>-5</v>
      </c>
      <c r="M175" s="22">
        <f t="shared" si="74"/>
        <v>5</v>
      </c>
      <c r="N175" s="22">
        <f t="shared" si="75"/>
        <v>0</v>
      </c>
      <c r="O175" s="22"/>
      <c r="P175" s="288">
        <f t="shared" si="76"/>
        <v>-4.2922178571428589</v>
      </c>
      <c r="Q175" s="22">
        <f t="shared" si="77"/>
        <v>-5</v>
      </c>
      <c r="R175" s="290"/>
      <c r="S175" s="290">
        <f t="shared" si="78"/>
        <v>522.68500000000131</v>
      </c>
      <c r="T175" s="290" t="e">
        <f t="shared" si="79"/>
        <v>#DIV/0!</v>
      </c>
      <c r="U175" s="290" t="e">
        <f t="shared" si="80"/>
        <v>#DIV/0!</v>
      </c>
      <c r="V175" s="22">
        <f t="shared" si="81"/>
        <v>18550.000000000007</v>
      </c>
      <c r="W175" s="288" t="e">
        <f t="shared" si="82"/>
        <v>#DIV/0!</v>
      </c>
      <c r="X175" s="288" t="e">
        <f t="shared" si="83"/>
        <v>#DIV/0!</v>
      </c>
      <c r="Y175" s="288" t="e">
        <f t="shared" si="84"/>
        <v>#DIV/0!</v>
      </c>
      <c r="Z175" s="291" t="e">
        <f t="shared" si="85"/>
        <v>#DIV/0!</v>
      </c>
      <c r="AA175" s="22">
        <f>SUM(L$2:L175)-SUM(AB$2:AB175)</f>
        <v>-18027.315000000006</v>
      </c>
      <c r="AB175" s="292"/>
      <c r="AC175" s="40" t="e">
        <f t="shared" si="86"/>
        <v>#DIV/0!</v>
      </c>
      <c r="AD175" s="40" t="e">
        <f t="shared" si="87"/>
        <v>#DIV/0!</v>
      </c>
    </row>
    <row r="176" spans="1:30" s="1" customFormat="1" x14ac:dyDescent="0.25">
      <c r="A176" s="190"/>
      <c r="B176" s="392"/>
      <c r="C176" s="66"/>
      <c r="D176" s="66"/>
      <c r="E176" s="118"/>
      <c r="F176" s="16">
        <f t="shared" si="67"/>
        <v>4200</v>
      </c>
      <c r="G176" s="17">
        <f t="shared" si="68"/>
        <v>4.2934083333333346</v>
      </c>
      <c r="H176" s="15">
        <f t="shared" si="69"/>
        <v>18032.315000000006</v>
      </c>
      <c r="I176" s="15">
        <f t="shared" si="70"/>
        <v>-18032.315000000006</v>
      </c>
      <c r="J176" s="337">
        <f t="shared" si="71"/>
        <v>-1</v>
      </c>
      <c r="K176" s="15">
        <f t="shared" si="72"/>
        <v>0</v>
      </c>
      <c r="L176" s="22">
        <f t="shared" si="73"/>
        <v>-5</v>
      </c>
      <c r="M176" s="22">
        <f t="shared" si="74"/>
        <v>5</v>
      </c>
      <c r="N176" s="22">
        <f t="shared" si="75"/>
        <v>0</v>
      </c>
      <c r="O176" s="22"/>
      <c r="P176" s="288">
        <f t="shared" si="76"/>
        <v>-4.2934083333333346</v>
      </c>
      <c r="Q176" s="22">
        <f t="shared" si="77"/>
        <v>-5</v>
      </c>
      <c r="R176" s="290"/>
      <c r="S176" s="290">
        <f t="shared" si="78"/>
        <v>517.68500000000131</v>
      </c>
      <c r="T176" s="290" t="e">
        <f t="shared" si="79"/>
        <v>#DIV/0!</v>
      </c>
      <c r="U176" s="290" t="e">
        <f t="shared" si="80"/>
        <v>#DIV/0!</v>
      </c>
      <c r="V176" s="22">
        <f t="shared" si="81"/>
        <v>18550.000000000007</v>
      </c>
      <c r="W176" s="288" t="e">
        <f t="shared" si="82"/>
        <v>#DIV/0!</v>
      </c>
      <c r="X176" s="288" t="e">
        <f t="shared" si="83"/>
        <v>#DIV/0!</v>
      </c>
      <c r="Y176" s="288" t="e">
        <f t="shared" si="84"/>
        <v>#DIV/0!</v>
      </c>
      <c r="Z176" s="291" t="e">
        <f t="shared" si="85"/>
        <v>#DIV/0!</v>
      </c>
      <c r="AA176" s="22">
        <f>SUM(L$2:L176)-SUM(AB$2:AB176)</f>
        <v>-18032.315000000006</v>
      </c>
      <c r="AB176" s="292"/>
      <c r="AC176" s="40" t="e">
        <f t="shared" si="86"/>
        <v>#DIV/0!</v>
      </c>
      <c r="AD176" s="40" t="e">
        <f t="shared" si="87"/>
        <v>#DIV/0!</v>
      </c>
    </row>
    <row r="177" spans="1:30" s="1" customFormat="1" x14ac:dyDescent="0.25">
      <c r="A177" s="190"/>
      <c r="B177" s="392"/>
      <c r="C177" s="66"/>
      <c r="D177" s="66"/>
      <c r="E177" s="118"/>
      <c r="F177" s="16">
        <f t="shared" si="67"/>
        <v>4200</v>
      </c>
      <c r="G177" s="17">
        <f t="shared" si="68"/>
        <v>4.2945988095238112</v>
      </c>
      <c r="H177" s="15">
        <f t="shared" si="69"/>
        <v>18037.315000000006</v>
      </c>
      <c r="I177" s="15">
        <f t="shared" si="70"/>
        <v>-18037.315000000006</v>
      </c>
      <c r="J177" s="337">
        <f t="shared" si="71"/>
        <v>-1</v>
      </c>
      <c r="K177" s="15">
        <f t="shared" si="72"/>
        <v>0</v>
      </c>
      <c r="L177" s="22">
        <f t="shared" si="73"/>
        <v>-5</v>
      </c>
      <c r="M177" s="22">
        <f t="shared" si="74"/>
        <v>5</v>
      </c>
      <c r="N177" s="22">
        <f t="shared" si="75"/>
        <v>0</v>
      </c>
      <c r="O177" s="22"/>
      <c r="P177" s="288">
        <f t="shared" si="76"/>
        <v>-4.2945988095238112</v>
      </c>
      <c r="Q177" s="22">
        <f t="shared" si="77"/>
        <v>-5</v>
      </c>
      <c r="R177" s="290"/>
      <c r="S177" s="290">
        <f t="shared" si="78"/>
        <v>512.68500000000131</v>
      </c>
      <c r="T177" s="290" t="e">
        <f t="shared" si="79"/>
        <v>#DIV/0!</v>
      </c>
      <c r="U177" s="290" t="e">
        <f t="shared" si="80"/>
        <v>#DIV/0!</v>
      </c>
      <c r="V177" s="22">
        <f t="shared" si="81"/>
        <v>18550.000000000007</v>
      </c>
      <c r="W177" s="288" t="e">
        <f t="shared" si="82"/>
        <v>#DIV/0!</v>
      </c>
      <c r="X177" s="288" t="e">
        <f t="shared" si="83"/>
        <v>#DIV/0!</v>
      </c>
      <c r="Y177" s="288" t="e">
        <f t="shared" si="84"/>
        <v>#DIV/0!</v>
      </c>
      <c r="Z177" s="291" t="e">
        <f t="shared" si="85"/>
        <v>#DIV/0!</v>
      </c>
      <c r="AA177" s="22">
        <f>SUM(L$2:L177)-SUM(AB$2:AB177)</f>
        <v>-18037.315000000006</v>
      </c>
      <c r="AB177" s="292"/>
      <c r="AC177" s="40" t="e">
        <f t="shared" si="86"/>
        <v>#DIV/0!</v>
      </c>
      <c r="AD177" s="40" t="e">
        <f t="shared" si="87"/>
        <v>#DIV/0!</v>
      </c>
    </row>
    <row r="178" spans="1:30" s="1" customFormat="1" x14ac:dyDescent="0.25">
      <c r="A178" s="190"/>
      <c r="B178" s="392"/>
      <c r="C178" s="66"/>
      <c r="D178" s="66"/>
      <c r="E178" s="118"/>
      <c r="F178" s="16">
        <f t="shared" si="67"/>
        <v>4200</v>
      </c>
      <c r="G178" s="17">
        <f t="shared" si="68"/>
        <v>4.295789285714287</v>
      </c>
      <c r="H178" s="15">
        <f t="shared" si="69"/>
        <v>18042.315000000006</v>
      </c>
      <c r="I178" s="15">
        <f t="shared" si="70"/>
        <v>-18042.315000000006</v>
      </c>
      <c r="J178" s="337">
        <f t="shared" si="71"/>
        <v>-1</v>
      </c>
      <c r="K178" s="15">
        <f t="shared" si="72"/>
        <v>0</v>
      </c>
      <c r="L178" s="22">
        <f t="shared" si="73"/>
        <v>-5</v>
      </c>
      <c r="M178" s="22">
        <f t="shared" si="74"/>
        <v>5</v>
      </c>
      <c r="N178" s="22">
        <f t="shared" si="75"/>
        <v>0</v>
      </c>
      <c r="O178" s="22"/>
      <c r="P178" s="288">
        <f t="shared" si="76"/>
        <v>-4.295789285714287</v>
      </c>
      <c r="Q178" s="22">
        <f t="shared" si="77"/>
        <v>-5</v>
      </c>
      <c r="R178" s="290"/>
      <c r="S178" s="290">
        <f t="shared" si="78"/>
        <v>507.68500000000131</v>
      </c>
      <c r="T178" s="290" t="e">
        <f t="shared" si="79"/>
        <v>#DIV/0!</v>
      </c>
      <c r="U178" s="290" t="e">
        <f t="shared" si="80"/>
        <v>#DIV/0!</v>
      </c>
      <c r="V178" s="22">
        <f t="shared" si="81"/>
        <v>18550.000000000007</v>
      </c>
      <c r="W178" s="288" t="e">
        <f t="shared" si="82"/>
        <v>#DIV/0!</v>
      </c>
      <c r="X178" s="288" t="e">
        <f t="shared" si="83"/>
        <v>#DIV/0!</v>
      </c>
      <c r="Y178" s="288" t="e">
        <f t="shared" si="84"/>
        <v>#DIV/0!</v>
      </c>
      <c r="Z178" s="291" t="e">
        <f t="shared" si="85"/>
        <v>#DIV/0!</v>
      </c>
      <c r="AA178" s="22">
        <f>SUM(L$2:L178)-SUM(AB$2:AB178)</f>
        <v>-18042.315000000006</v>
      </c>
      <c r="AB178" s="292"/>
      <c r="AC178" s="40" t="e">
        <f t="shared" si="86"/>
        <v>#DIV/0!</v>
      </c>
      <c r="AD178" s="40" t="e">
        <f t="shared" si="87"/>
        <v>#DIV/0!</v>
      </c>
    </row>
    <row r="179" spans="1:30" s="1" customFormat="1" x14ac:dyDescent="0.25">
      <c r="A179" s="190"/>
      <c r="B179" s="392"/>
      <c r="C179" s="66"/>
      <c r="D179" s="66"/>
      <c r="E179" s="118"/>
      <c r="F179" s="16">
        <f t="shared" si="67"/>
        <v>4200</v>
      </c>
      <c r="G179" s="17">
        <f t="shared" si="68"/>
        <v>4.2969797619047636</v>
      </c>
      <c r="H179" s="15">
        <f t="shared" si="69"/>
        <v>18047.315000000006</v>
      </c>
      <c r="I179" s="15">
        <f t="shared" si="70"/>
        <v>-18047.315000000006</v>
      </c>
      <c r="J179" s="337">
        <f t="shared" si="71"/>
        <v>-1</v>
      </c>
      <c r="K179" s="15">
        <f t="shared" si="72"/>
        <v>0</v>
      </c>
      <c r="L179" s="22">
        <f t="shared" si="73"/>
        <v>-5</v>
      </c>
      <c r="M179" s="22">
        <f t="shared" si="74"/>
        <v>5</v>
      </c>
      <c r="N179" s="22">
        <f t="shared" si="75"/>
        <v>0</v>
      </c>
      <c r="O179" s="22"/>
      <c r="P179" s="288">
        <f t="shared" si="76"/>
        <v>-4.2969797619047636</v>
      </c>
      <c r="Q179" s="22">
        <f t="shared" si="77"/>
        <v>-5</v>
      </c>
      <c r="R179" s="290"/>
      <c r="S179" s="290">
        <f t="shared" si="78"/>
        <v>502.68500000000131</v>
      </c>
      <c r="T179" s="290" t="e">
        <f t="shared" si="79"/>
        <v>#DIV/0!</v>
      </c>
      <c r="U179" s="290" t="e">
        <f t="shared" si="80"/>
        <v>#DIV/0!</v>
      </c>
      <c r="V179" s="22">
        <f t="shared" si="81"/>
        <v>18550.000000000007</v>
      </c>
      <c r="W179" s="288" t="e">
        <f t="shared" si="82"/>
        <v>#DIV/0!</v>
      </c>
      <c r="X179" s="288" t="e">
        <f t="shared" si="83"/>
        <v>#DIV/0!</v>
      </c>
      <c r="Y179" s="288" t="e">
        <f t="shared" si="84"/>
        <v>#DIV/0!</v>
      </c>
      <c r="Z179" s="291" t="e">
        <f t="shared" si="85"/>
        <v>#DIV/0!</v>
      </c>
      <c r="AA179" s="22">
        <f>SUM(L$2:L179)-SUM(AB$2:AB179)</f>
        <v>-18047.315000000006</v>
      </c>
      <c r="AB179" s="292"/>
      <c r="AC179" s="40" t="e">
        <f t="shared" si="86"/>
        <v>#DIV/0!</v>
      </c>
      <c r="AD179" s="40" t="e">
        <f t="shared" si="87"/>
        <v>#DIV/0!</v>
      </c>
    </row>
    <row r="180" spans="1:30" s="1" customFormat="1" x14ac:dyDescent="0.25">
      <c r="A180" s="190"/>
      <c r="B180" s="392"/>
      <c r="C180" s="66"/>
      <c r="D180" s="66"/>
      <c r="E180" s="118"/>
      <c r="F180" s="16">
        <f t="shared" si="67"/>
        <v>4200</v>
      </c>
      <c r="G180" s="17">
        <f t="shared" si="68"/>
        <v>4.2981702380952393</v>
      </c>
      <c r="H180" s="15">
        <f t="shared" si="69"/>
        <v>18052.315000000006</v>
      </c>
      <c r="I180" s="15">
        <f t="shared" si="70"/>
        <v>-18052.315000000006</v>
      </c>
      <c r="J180" s="337">
        <f t="shared" si="71"/>
        <v>-1</v>
      </c>
      <c r="K180" s="15">
        <f t="shared" si="72"/>
        <v>0</v>
      </c>
      <c r="L180" s="22">
        <f t="shared" si="73"/>
        <v>-5</v>
      </c>
      <c r="M180" s="22">
        <f t="shared" si="74"/>
        <v>5</v>
      </c>
      <c r="N180" s="22">
        <f t="shared" si="75"/>
        <v>0</v>
      </c>
      <c r="O180" s="22"/>
      <c r="P180" s="288">
        <f t="shared" si="76"/>
        <v>-4.2981702380952393</v>
      </c>
      <c r="Q180" s="22">
        <f t="shared" si="77"/>
        <v>-5</v>
      </c>
      <c r="R180" s="290"/>
      <c r="S180" s="290">
        <f t="shared" si="78"/>
        <v>497.68500000000131</v>
      </c>
      <c r="T180" s="290" t="e">
        <f t="shared" si="79"/>
        <v>#DIV/0!</v>
      </c>
      <c r="U180" s="290" t="e">
        <f t="shared" si="80"/>
        <v>#DIV/0!</v>
      </c>
      <c r="V180" s="22">
        <f t="shared" si="81"/>
        <v>18550.000000000007</v>
      </c>
      <c r="W180" s="288" t="e">
        <f t="shared" si="82"/>
        <v>#DIV/0!</v>
      </c>
      <c r="X180" s="288" t="e">
        <f t="shared" si="83"/>
        <v>#DIV/0!</v>
      </c>
      <c r="Y180" s="288" t="e">
        <f t="shared" si="84"/>
        <v>#DIV/0!</v>
      </c>
      <c r="Z180" s="291" t="e">
        <f t="shared" si="85"/>
        <v>#DIV/0!</v>
      </c>
      <c r="AA180" s="22">
        <f>SUM(L$2:L180)-SUM(AB$2:AB180)</f>
        <v>-18052.315000000006</v>
      </c>
      <c r="AB180" s="292"/>
      <c r="AC180" s="40" t="e">
        <f t="shared" si="86"/>
        <v>#DIV/0!</v>
      </c>
      <c r="AD180" s="40" t="e">
        <f t="shared" si="87"/>
        <v>#DIV/0!</v>
      </c>
    </row>
    <row r="181" spans="1:30" s="1" customFormat="1" x14ac:dyDescent="0.25">
      <c r="A181" s="190"/>
      <c r="B181" s="392"/>
      <c r="C181" s="66"/>
      <c r="D181" s="66"/>
      <c r="E181" s="118"/>
      <c r="F181" s="16">
        <f t="shared" si="67"/>
        <v>4200</v>
      </c>
      <c r="G181" s="17">
        <f t="shared" si="68"/>
        <v>4.299360714285716</v>
      </c>
      <c r="H181" s="15">
        <f t="shared" si="69"/>
        <v>18057.315000000006</v>
      </c>
      <c r="I181" s="15">
        <f t="shared" si="70"/>
        <v>-18057.315000000006</v>
      </c>
      <c r="J181" s="337">
        <f t="shared" si="71"/>
        <v>-1</v>
      </c>
      <c r="K181" s="15">
        <f t="shared" si="72"/>
        <v>0</v>
      </c>
      <c r="L181" s="22">
        <f t="shared" si="73"/>
        <v>-5</v>
      </c>
      <c r="M181" s="22">
        <f t="shared" si="74"/>
        <v>5</v>
      </c>
      <c r="N181" s="22">
        <f t="shared" si="75"/>
        <v>0</v>
      </c>
      <c r="O181" s="22"/>
      <c r="P181" s="288">
        <f t="shared" si="76"/>
        <v>-4.299360714285716</v>
      </c>
      <c r="Q181" s="22">
        <f t="shared" si="77"/>
        <v>-5</v>
      </c>
      <c r="R181" s="290"/>
      <c r="S181" s="290">
        <f t="shared" si="78"/>
        <v>492.68500000000131</v>
      </c>
      <c r="T181" s="290" t="e">
        <f t="shared" si="79"/>
        <v>#DIV/0!</v>
      </c>
      <c r="U181" s="290" t="e">
        <f t="shared" si="80"/>
        <v>#DIV/0!</v>
      </c>
      <c r="V181" s="22">
        <f t="shared" si="81"/>
        <v>18550.000000000007</v>
      </c>
      <c r="W181" s="288" t="e">
        <f t="shared" si="82"/>
        <v>#DIV/0!</v>
      </c>
      <c r="X181" s="288" t="e">
        <f t="shared" si="83"/>
        <v>#DIV/0!</v>
      </c>
      <c r="Y181" s="288" t="e">
        <f t="shared" si="84"/>
        <v>#DIV/0!</v>
      </c>
      <c r="Z181" s="291" t="e">
        <f t="shared" si="85"/>
        <v>#DIV/0!</v>
      </c>
      <c r="AA181" s="22">
        <f>SUM(L$2:L181)-SUM(AB$2:AB181)</f>
        <v>-18057.315000000006</v>
      </c>
      <c r="AB181" s="292"/>
      <c r="AC181" s="40" t="e">
        <f t="shared" si="86"/>
        <v>#DIV/0!</v>
      </c>
      <c r="AD181" s="40" t="e">
        <f t="shared" si="87"/>
        <v>#DIV/0!</v>
      </c>
    </row>
    <row r="182" spans="1:30" s="1" customFormat="1" x14ac:dyDescent="0.25">
      <c r="A182" s="190"/>
      <c r="B182" s="392"/>
      <c r="C182" s="66"/>
      <c r="D182" s="66"/>
      <c r="E182" s="118"/>
      <c r="F182" s="16">
        <f t="shared" si="67"/>
        <v>4200</v>
      </c>
      <c r="G182" s="17">
        <f t="shared" si="68"/>
        <v>4.3005511904761917</v>
      </c>
      <c r="H182" s="15">
        <f t="shared" si="69"/>
        <v>18062.315000000006</v>
      </c>
      <c r="I182" s="15">
        <f t="shared" si="70"/>
        <v>-18062.315000000006</v>
      </c>
      <c r="J182" s="337">
        <f t="shared" si="71"/>
        <v>-1</v>
      </c>
      <c r="K182" s="15">
        <f t="shared" si="72"/>
        <v>0</v>
      </c>
      <c r="L182" s="22">
        <f t="shared" si="73"/>
        <v>-5</v>
      </c>
      <c r="M182" s="22">
        <f t="shared" si="74"/>
        <v>5</v>
      </c>
      <c r="N182" s="22">
        <f t="shared" si="75"/>
        <v>0</v>
      </c>
      <c r="O182" s="22"/>
      <c r="P182" s="288">
        <f t="shared" si="76"/>
        <v>-4.3005511904761917</v>
      </c>
      <c r="Q182" s="22">
        <f t="shared" si="77"/>
        <v>-5</v>
      </c>
      <c r="R182" s="290"/>
      <c r="S182" s="290">
        <f t="shared" si="78"/>
        <v>487.68500000000131</v>
      </c>
      <c r="T182" s="290" t="e">
        <f t="shared" si="79"/>
        <v>#DIV/0!</v>
      </c>
      <c r="U182" s="290" t="e">
        <f t="shared" si="80"/>
        <v>#DIV/0!</v>
      </c>
      <c r="V182" s="22">
        <f t="shared" si="81"/>
        <v>18550.000000000007</v>
      </c>
      <c r="W182" s="288" t="e">
        <f t="shared" si="82"/>
        <v>#DIV/0!</v>
      </c>
      <c r="X182" s="288" t="e">
        <f t="shared" si="83"/>
        <v>#DIV/0!</v>
      </c>
      <c r="Y182" s="288" t="e">
        <f t="shared" si="84"/>
        <v>#DIV/0!</v>
      </c>
      <c r="Z182" s="291" t="e">
        <f t="shared" si="85"/>
        <v>#DIV/0!</v>
      </c>
      <c r="AA182" s="22">
        <f>SUM(L$2:L182)-SUM(AB$2:AB182)</f>
        <v>-18062.315000000006</v>
      </c>
      <c r="AB182" s="292"/>
      <c r="AC182" s="40" t="e">
        <f t="shared" si="86"/>
        <v>#DIV/0!</v>
      </c>
      <c r="AD182" s="40" t="e">
        <f t="shared" si="87"/>
        <v>#DIV/0!</v>
      </c>
    </row>
    <row r="183" spans="1:30" s="1" customFormat="1" x14ac:dyDescent="0.25">
      <c r="A183" s="190"/>
      <c r="B183" s="392"/>
      <c r="C183" s="66"/>
      <c r="D183" s="66"/>
      <c r="E183" s="118"/>
      <c r="F183" s="16">
        <f t="shared" si="67"/>
        <v>4200</v>
      </c>
      <c r="G183" s="17">
        <f t="shared" si="68"/>
        <v>4.3017416666666684</v>
      </c>
      <c r="H183" s="15">
        <f t="shared" si="69"/>
        <v>18067.315000000006</v>
      </c>
      <c r="I183" s="15">
        <f t="shared" si="70"/>
        <v>-18067.315000000006</v>
      </c>
      <c r="J183" s="337">
        <f t="shared" si="71"/>
        <v>-1</v>
      </c>
      <c r="K183" s="15">
        <f t="shared" si="72"/>
        <v>0</v>
      </c>
      <c r="L183" s="22">
        <f t="shared" si="73"/>
        <v>-5</v>
      </c>
      <c r="M183" s="22">
        <f t="shared" si="74"/>
        <v>5</v>
      </c>
      <c r="N183" s="22">
        <f t="shared" si="75"/>
        <v>0</v>
      </c>
      <c r="O183" s="22"/>
      <c r="P183" s="288">
        <f t="shared" si="76"/>
        <v>-4.3017416666666684</v>
      </c>
      <c r="Q183" s="22">
        <f t="shared" si="77"/>
        <v>-5</v>
      </c>
      <c r="R183" s="290"/>
      <c r="S183" s="290">
        <f t="shared" si="78"/>
        <v>482.68500000000131</v>
      </c>
      <c r="T183" s="290" t="e">
        <f t="shared" si="79"/>
        <v>#DIV/0!</v>
      </c>
      <c r="U183" s="290" t="e">
        <f t="shared" si="80"/>
        <v>#DIV/0!</v>
      </c>
      <c r="V183" s="22">
        <f t="shared" si="81"/>
        <v>18550.000000000007</v>
      </c>
      <c r="W183" s="288" t="e">
        <f t="shared" si="82"/>
        <v>#DIV/0!</v>
      </c>
      <c r="X183" s="288" t="e">
        <f t="shared" si="83"/>
        <v>#DIV/0!</v>
      </c>
      <c r="Y183" s="288" t="e">
        <f t="shared" si="84"/>
        <v>#DIV/0!</v>
      </c>
      <c r="Z183" s="291" t="e">
        <f t="shared" si="85"/>
        <v>#DIV/0!</v>
      </c>
      <c r="AA183" s="22">
        <f>SUM(L$2:L183)-SUM(AB$2:AB183)</f>
        <v>-18067.315000000006</v>
      </c>
      <c r="AB183" s="292"/>
      <c r="AC183" s="40" t="e">
        <f t="shared" si="86"/>
        <v>#DIV/0!</v>
      </c>
      <c r="AD183" s="40" t="e">
        <f t="shared" si="87"/>
        <v>#DIV/0!</v>
      </c>
    </row>
    <row r="184" spans="1:30" s="1" customFormat="1" x14ac:dyDescent="0.25">
      <c r="A184" s="190"/>
      <c r="B184" s="392"/>
      <c r="C184" s="66"/>
      <c r="D184" s="66"/>
      <c r="E184" s="118"/>
      <c r="F184" s="16">
        <f t="shared" si="67"/>
        <v>4200</v>
      </c>
      <c r="G184" s="17">
        <f t="shared" si="68"/>
        <v>4.3029321428571441</v>
      </c>
      <c r="H184" s="15">
        <f t="shared" si="69"/>
        <v>18072.315000000006</v>
      </c>
      <c r="I184" s="15">
        <f t="shared" si="70"/>
        <v>-18072.315000000006</v>
      </c>
      <c r="J184" s="337">
        <f t="shared" si="71"/>
        <v>-1</v>
      </c>
      <c r="K184" s="15">
        <f t="shared" si="72"/>
        <v>0</v>
      </c>
      <c r="L184" s="22">
        <f t="shared" si="73"/>
        <v>-5</v>
      </c>
      <c r="M184" s="22">
        <f t="shared" si="74"/>
        <v>5</v>
      </c>
      <c r="N184" s="22">
        <f t="shared" si="75"/>
        <v>0</v>
      </c>
      <c r="O184" s="22"/>
      <c r="P184" s="288">
        <f t="shared" si="76"/>
        <v>-4.3029321428571441</v>
      </c>
      <c r="Q184" s="22">
        <f t="shared" si="77"/>
        <v>-5</v>
      </c>
      <c r="R184" s="290"/>
      <c r="S184" s="290">
        <f t="shared" si="78"/>
        <v>477.68500000000131</v>
      </c>
      <c r="T184" s="290" t="e">
        <f t="shared" si="79"/>
        <v>#DIV/0!</v>
      </c>
      <c r="U184" s="290" t="e">
        <f t="shared" si="80"/>
        <v>#DIV/0!</v>
      </c>
      <c r="V184" s="22">
        <f t="shared" si="81"/>
        <v>18550.000000000007</v>
      </c>
      <c r="W184" s="288" t="e">
        <f t="shared" si="82"/>
        <v>#DIV/0!</v>
      </c>
      <c r="X184" s="288" t="e">
        <f t="shared" si="83"/>
        <v>#DIV/0!</v>
      </c>
      <c r="Y184" s="288" t="e">
        <f t="shared" si="84"/>
        <v>#DIV/0!</v>
      </c>
      <c r="Z184" s="291" t="e">
        <f t="shared" si="85"/>
        <v>#DIV/0!</v>
      </c>
      <c r="AA184" s="22">
        <f>SUM(L$2:L184)-SUM(AB$2:AB184)</f>
        <v>-18072.315000000006</v>
      </c>
      <c r="AB184" s="292"/>
      <c r="AC184" s="40" t="e">
        <f t="shared" si="86"/>
        <v>#DIV/0!</v>
      </c>
      <c r="AD184" s="40" t="e">
        <f t="shared" si="87"/>
        <v>#DIV/0!</v>
      </c>
    </row>
    <row r="185" spans="1:30" s="1" customFormat="1" x14ac:dyDescent="0.25">
      <c r="A185" s="190"/>
      <c r="B185" s="392"/>
      <c r="C185" s="66"/>
      <c r="D185" s="66"/>
      <c r="E185" s="118"/>
      <c r="F185" s="16">
        <f t="shared" si="67"/>
        <v>4200</v>
      </c>
      <c r="G185" s="17">
        <f t="shared" si="68"/>
        <v>4.3041226190476207</v>
      </c>
      <c r="H185" s="15">
        <f t="shared" si="69"/>
        <v>18077.315000000006</v>
      </c>
      <c r="I185" s="15">
        <f t="shared" si="70"/>
        <v>-18077.315000000006</v>
      </c>
      <c r="J185" s="337">
        <f t="shared" si="71"/>
        <v>-1</v>
      </c>
      <c r="K185" s="15">
        <f t="shared" si="72"/>
        <v>0</v>
      </c>
      <c r="L185" s="22">
        <f t="shared" si="73"/>
        <v>-5</v>
      </c>
      <c r="M185" s="22">
        <f t="shared" si="74"/>
        <v>5</v>
      </c>
      <c r="N185" s="22">
        <f t="shared" si="75"/>
        <v>0</v>
      </c>
      <c r="O185" s="22"/>
      <c r="P185" s="288">
        <f t="shared" si="76"/>
        <v>-4.3041226190476207</v>
      </c>
      <c r="Q185" s="22">
        <f t="shared" si="77"/>
        <v>-5</v>
      </c>
      <c r="R185" s="290"/>
      <c r="S185" s="290">
        <f t="shared" si="78"/>
        <v>472.68500000000131</v>
      </c>
      <c r="T185" s="290" t="e">
        <f t="shared" si="79"/>
        <v>#DIV/0!</v>
      </c>
      <c r="U185" s="290" t="e">
        <f t="shared" si="80"/>
        <v>#DIV/0!</v>
      </c>
      <c r="V185" s="22">
        <f t="shared" si="81"/>
        <v>18550.000000000007</v>
      </c>
      <c r="W185" s="288" t="e">
        <f t="shared" si="82"/>
        <v>#DIV/0!</v>
      </c>
      <c r="X185" s="288" t="e">
        <f t="shared" si="83"/>
        <v>#DIV/0!</v>
      </c>
      <c r="Y185" s="288" t="e">
        <f t="shared" si="84"/>
        <v>#DIV/0!</v>
      </c>
      <c r="Z185" s="291" t="e">
        <f t="shared" si="85"/>
        <v>#DIV/0!</v>
      </c>
      <c r="AA185" s="22">
        <f>SUM(L$2:L185)-SUM(AB$2:AB185)</f>
        <v>-18077.315000000006</v>
      </c>
      <c r="AB185" s="292"/>
      <c r="AC185" s="40" t="e">
        <f t="shared" si="86"/>
        <v>#DIV/0!</v>
      </c>
      <c r="AD185" s="40" t="e">
        <f t="shared" si="87"/>
        <v>#DIV/0!</v>
      </c>
    </row>
    <row r="186" spans="1:30" s="1" customFormat="1" x14ac:dyDescent="0.25">
      <c r="A186" s="190"/>
      <c r="B186" s="392"/>
      <c r="C186" s="66"/>
      <c r="D186" s="66"/>
      <c r="E186" s="118"/>
      <c r="F186" s="16">
        <f t="shared" si="67"/>
        <v>4200</v>
      </c>
      <c r="G186" s="17">
        <f t="shared" si="68"/>
        <v>4.3053130952380965</v>
      </c>
      <c r="H186" s="15">
        <f t="shared" si="69"/>
        <v>18082.315000000006</v>
      </c>
      <c r="I186" s="15">
        <f t="shared" si="70"/>
        <v>-18082.315000000006</v>
      </c>
      <c r="J186" s="337">
        <f t="shared" si="71"/>
        <v>-1</v>
      </c>
      <c r="K186" s="15">
        <f t="shared" si="72"/>
        <v>0</v>
      </c>
      <c r="L186" s="22">
        <f t="shared" si="73"/>
        <v>-5</v>
      </c>
      <c r="M186" s="22">
        <f t="shared" si="74"/>
        <v>5</v>
      </c>
      <c r="N186" s="22">
        <f t="shared" si="75"/>
        <v>0</v>
      </c>
      <c r="O186" s="22"/>
      <c r="P186" s="288">
        <f t="shared" si="76"/>
        <v>-4.3053130952380965</v>
      </c>
      <c r="Q186" s="22">
        <f t="shared" si="77"/>
        <v>-5</v>
      </c>
      <c r="R186" s="290"/>
      <c r="S186" s="290">
        <f t="shared" si="78"/>
        <v>467.68500000000131</v>
      </c>
      <c r="T186" s="290" t="e">
        <f t="shared" si="79"/>
        <v>#DIV/0!</v>
      </c>
      <c r="U186" s="290" t="e">
        <f t="shared" si="80"/>
        <v>#DIV/0!</v>
      </c>
      <c r="V186" s="22">
        <f t="shared" si="81"/>
        <v>18550.000000000007</v>
      </c>
      <c r="W186" s="288" t="e">
        <f t="shared" si="82"/>
        <v>#DIV/0!</v>
      </c>
      <c r="X186" s="288" t="e">
        <f t="shared" si="83"/>
        <v>#DIV/0!</v>
      </c>
      <c r="Y186" s="288" t="e">
        <f t="shared" si="84"/>
        <v>#DIV/0!</v>
      </c>
      <c r="Z186" s="291" t="e">
        <f t="shared" si="85"/>
        <v>#DIV/0!</v>
      </c>
      <c r="AA186" s="22">
        <f>SUM(L$2:L186)-SUM(AB$2:AB186)</f>
        <v>-18082.315000000006</v>
      </c>
      <c r="AB186" s="292"/>
      <c r="AC186" s="40" t="e">
        <f t="shared" si="86"/>
        <v>#DIV/0!</v>
      </c>
      <c r="AD186" s="40" t="e">
        <f t="shared" si="87"/>
        <v>#DIV/0!</v>
      </c>
    </row>
    <row r="187" spans="1:30" s="1" customFormat="1" x14ac:dyDescent="0.25">
      <c r="A187" s="190"/>
      <c r="B187" s="392"/>
      <c r="C187" s="66"/>
      <c r="D187" s="66"/>
      <c r="E187" s="118"/>
      <c r="F187" s="16">
        <f t="shared" si="67"/>
        <v>4200</v>
      </c>
      <c r="G187" s="17">
        <f t="shared" si="68"/>
        <v>4.3065035714285731</v>
      </c>
      <c r="H187" s="15">
        <f t="shared" si="69"/>
        <v>18087.315000000006</v>
      </c>
      <c r="I187" s="15">
        <f t="shared" si="70"/>
        <v>-18087.315000000006</v>
      </c>
      <c r="J187" s="337">
        <f t="shared" si="71"/>
        <v>-1</v>
      </c>
      <c r="K187" s="15">
        <f t="shared" si="72"/>
        <v>0</v>
      </c>
      <c r="L187" s="22">
        <f t="shared" si="73"/>
        <v>-5</v>
      </c>
      <c r="M187" s="22">
        <f t="shared" si="74"/>
        <v>5</v>
      </c>
      <c r="N187" s="22">
        <f t="shared" si="75"/>
        <v>0</v>
      </c>
      <c r="O187" s="22"/>
      <c r="P187" s="288">
        <f t="shared" si="76"/>
        <v>-4.3065035714285731</v>
      </c>
      <c r="Q187" s="22">
        <f t="shared" si="77"/>
        <v>-5</v>
      </c>
      <c r="R187" s="290"/>
      <c r="S187" s="290">
        <f t="shared" si="78"/>
        <v>462.68500000000131</v>
      </c>
      <c r="T187" s="290" t="e">
        <f t="shared" si="79"/>
        <v>#DIV/0!</v>
      </c>
      <c r="U187" s="290" t="e">
        <f t="shared" si="80"/>
        <v>#DIV/0!</v>
      </c>
      <c r="V187" s="22">
        <f t="shared" si="81"/>
        <v>18550.000000000007</v>
      </c>
      <c r="W187" s="288" t="e">
        <f t="shared" si="82"/>
        <v>#DIV/0!</v>
      </c>
      <c r="X187" s="288" t="e">
        <f t="shared" si="83"/>
        <v>#DIV/0!</v>
      </c>
      <c r="Y187" s="288" t="e">
        <f t="shared" si="84"/>
        <v>#DIV/0!</v>
      </c>
      <c r="Z187" s="291" t="e">
        <f t="shared" si="85"/>
        <v>#DIV/0!</v>
      </c>
      <c r="AA187" s="22">
        <f>SUM(L$2:L187)-SUM(AB$2:AB187)</f>
        <v>-18087.315000000006</v>
      </c>
      <c r="AB187" s="292"/>
      <c r="AC187" s="40" t="e">
        <f t="shared" si="86"/>
        <v>#DIV/0!</v>
      </c>
      <c r="AD187" s="40" t="e">
        <f t="shared" si="87"/>
        <v>#DIV/0!</v>
      </c>
    </row>
    <row r="188" spans="1:30" s="1" customFormat="1" x14ac:dyDescent="0.25">
      <c r="A188" s="190"/>
      <c r="B188" s="392"/>
      <c r="C188" s="66"/>
      <c r="D188" s="66"/>
      <c r="E188" s="118"/>
      <c r="F188" s="16">
        <f t="shared" si="67"/>
        <v>4200</v>
      </c>
      <c r="G188" s="17">
        <f t="shared" si="68"/>
        <v>4.3076940476190488</v>
      </c>
      <c r="H188" s="15">
        <f t="shared" si="69"/>
        <v>18092.315000000006</v>
      </c>
      <c r="I188" s="15">
        <f t="shared" si="70"/>
        <v>-18092.315000000006</v>
      </c>
      <c r="J188" s="337">
        <f t="shared" si="71"/>
        <v>-1</v>
      </c>
      <c r="K188" s="15">
        <f t="shared" si="72"/>
        <v>0</v>
      </c>
      <c r="L188" s="22">
        <f t="shared" si="73"/>
        <v>-5</v>
      </c>
      <c r="M188" s="22">
        <f t="shared" si="74"/>
        <v>5</v>
      </c>
      <c r="N188" s="22">
        <f t="shared" si="75"/>
        <v>0</v>
      </c>
      <c r="O188" s="22"/>
      <c r="P188" s="288">
        <f t="shared" si="76"/>
        <v>-4.3076940476190488</v>
      </c>
      <c r="Q188" s="22">
        <f t="shared" si="77"/>
        <v>-5</v>
      </c>
      <c r="R188" s="290"/>
      <c r="S188" s="290">
        <f t="shared" si="78"/>
        <v>457.68500000000131</v>
      </c>
      <c r="T188" s="290" t="e">
        <f t="shared" si="79"/>
        <v>#DIV/0!</v>
      </c>
      <c r="U188" s="290" t="e">
        <f t="shared" si="80"/>
        <v>#DIV/0!</v>
      </c>
      <c r="V188" s="22">
        <f t="shared" si="81"/>
        <v>18550.000000000007</v>
      </c>
      <c r="W188" s="288" t="e">
        <f t="shared" si="82"/>
        <v>#DIV/0!</v>
      </c>
      <c r="X188" s="288" t="e">
        <f t="shared" si="83"/>
        <v>#DIV/0!</v>
      </c>
      <c r="Y188" s="288" t="e">
        <f t="shared" si="84"/>
        <v>#DIV/0!</v>
      </c>
      <c r="Z188" s="291" t="e">
        <f t="shared" si="85"/>
        <v>#DIV/0!</v>
      </c>
      <c r="AA188" s="22">
        <f>SUM(L$2:L188)-SUM(AB$2:AB188)</f>
        <v>-18092.315000000006</v>
      </c>
      <c r="AB188" s="292"/>
      <c r="AC188" s="40" t="e">
        <f t="shared" si="86"/>
        <v>#DIV/0!</v>
      </c>
      <c r="AD188" s="40" t="e">
        <f t="shared" si="87"/>
        <v>#DIV/0!</v>
      </c>
    </row>
    <row r="189" spans="1:30" s="1" customFormat="1" x14ac:dyDescent="0.25">
      <c r="A189" s="190"/>
      <c r="B189" s="392"/>
      <c r="C189" s="66"/>
      <c r="D189" s="66"/>
      <c r="E189" s="118"/>
      <c r="F189" s="16">
        <f t="shared" si="67"/>
        <v>4200</v>
      </c>
      <c r="G189" s="17">
        <f t="shared" si="68"/>
        <v>4.3088845238095255</v>
      </c>
      <c r="H189" s="15">
        <f t="shared" si="69"/>
        <v>18097.315000000006</v>
      </c>
      <c r="I189" s="15">
        <f t="shared" si="70"/>
        <v>-18097.315000000006</v>
      </c>
      <c r="J189" s="337">
        <f t="shared" si="71"/>
        <v>-1</v>
      </c>
      <c r="K189" s="15">
        <f t="shared" si="72"/>
        <v>0</v>
      </c>
      <c r="L189" s="22">
        <f t="shared" si="73"/>
        <v>-5</v>
      </c>
      <c r="M189" s="22">
        <f t="shared" si="74"/>
        <v>5</v>
      </c>
      <c r="N189" s="22">
        <f t="shared" si="75"/>
        <v>0</v>
      </c>
      <c r="O189" s="22"/>
      <c r="P189" s="288">
        <f t="shared" si="76"/>
        <v>-4.3088845238095255</v>
      </c>
      <c r="Q189" s="22">
        <f t="shared" si="77"/>
        <v>-5</v>
      </c>
      <c r="R189" s="290"/>
      <c r="S189" s="290">
        <f t="shared" si="78"/>
        <v>452.68500000000131</v>
      </c>
      <c r="T189" s="290" t="e">
        <f t="shared" si="79"/>
        <v>#DIV/0!</v>
      </c>
      <c r="U189" s="290" t="e">
        <f t="shared" si="80"/>
        <v>#DIV/0!</v>
      </c>
      <c r="V189" s="22">
        <f t="shared" si="81"/>
        <v>18550.000000000007</v>
      </c>
      <c r="W189" s="288" t="e">
        <f t="shared" si="82"/>
        <v>#DIV/0!</v>
      </c>
      <c r="X189" s="288" t="e">
        <f t="shared" si="83"/>
        <v>#DIV/0!</v>
      </c>
      <c r="Y189" s="288" t="e">
        <f t="shared" si="84"/>
        <v>#DIV/0!</v>
      </c>
      <c r="Z189" s="291" t="e">
        <f t="shared" si="85"/>
        <v>#DIV/0!</v>
      </c>
      <c r="AA189" s="22">
        <f>SUM(L$2:L189)-SUM(AB$2:AB189)</f>
        <v>-18097.315000000006</v>
      </c>
      <c r="AB189" s="292"/>
      <c r="AC189" s="40" t="e">
        <f t="shared" si="86"/>
        <v>#DIV/0!</v>
      </c>
      <c r="AD189" s="40" t="e">
        <f t="shared" si="87"/>
        <v>#DIV/0!</v>
      </c>
    </row>
    <row r="190" spans="1:30" s="1" customFormat="1" x14ac:dyDescent="0.25">
      <c r="A190" s="190"/>
      <c r="B190" s="392"/>
      <c r="C190" s="66"/>
      <c r="D190" s="66"/>
      <c r="E190" s="118"/>
      <c r="F190" s="16">
        <f t="shared" si="67"/>
        <v>4200</v>
      </c>
      <c r="G190" s="17">
        <f t="shared" si="68"/>
        <v>4.3100750000000012</v>
      </c>
      <c r="H190" s="15">
        <f t="shared" si="69"/>
        <v>18102.315000000006</v>
      </c>
      <c r="I190" s="15">
        <f t="shared" si="70"/>
        <v>-18102.315000000006</v>
      </c>
      <c r="J190" s="337">
        <f t="shared" si="71"/>
        <v>-1</v>
      </c>
      <c r="K190" s="15">
        <f t="shared" si="72"/>
        <v>0</v>
      </c>
      <c r="L190" s="22">
        <f t="shared" si="73"/>
        <v>-5</v>
      </c>
      <c r="M190" s="22">
        <f t="shared" si="74"/>
        <v>5</v>
      </c>
      <c r="N190" s="22">
        <f t="shared" si="75"/>
        <v>0</v>
      </c>
      <c r="O190" s="22"/>
      <c r="P190" s="288">
        <f t="shared" si="76"/>
        <v>-4.3100750000000012</v>
      </c>
      <c r="Q190" s="22">
        <f t="shared" si="77"/>
        <v>-5</v>
      </c>
      <c r="R190" s="290"/>
      <c r="S190" s="290">
        <f t="shared" si="78"/>
        <v>447.68500000000131</v>
      </c>
      <c r="T190" s="290" t="e">
        <f t="shared" si="79"/>
        <v>#DIV/0!</v>
      </c>
      <c r="U190" s="290" t="e">
        <f t="shared" si="80"/>
        <v>#DIV/0!</v>
      </c>
      <c r="V190" s="22">
        <f t="shared" si="81"/>
        <v>18550.000000000007</v>
      </c>
      <c r="W190" s="288" t="e">
        <f t="shared" si="82"/>
        <v>#DIV/0!</v>
      </c>
      <c r="X190" s="288" t="e">
        <f t="shared" si="83"/>
        <v>#DIV/0!</v>
      </c>
      <c r="Y190" s="288" t="e">
        <f t="shared" si="84"/>
        <v>#DIV/0!</v>
      </c>
      <c r="Z190" s="291" t="e">
        <f t="shared" si="85"/>
        <v>#DIV/0!</v>
      </c>
      <c r="AA190" s="22">
        <f>SUM(L$2:L190)-SUM(AB$2:AB190)</f>
        <v>-18102.315000000006</v>
      </c>
      <c r="AB190" s="292"/>
      <c r="AC190" s="40" t="e">
        <f t="shared" si="86"/>
        <v>#DIV/0!</v>
      </c>
      <c r="AD190" s="40" t="e">
        <f t="shared" si="87"/>
        <v>#DIV/0!</v>
      </c>
    </row>
    <row r="191" spans="1:30" s="1" customFormat="1" x14ac:dyDescent="0.25">
      <c r="A191" s="190"/>
      <c r="B191" s="392"/>
      <c r="C191" s="66"/>
      <c r="D191" s="66"/>
      <c r="E191" s="118"/>
      <c r="F191" s="16">
        <f t="shared" si="67"/>
        <v>4200</v>
      </c>
      <c r="G191" s="17">
        <f t="shared" si="68"/>
        <v>4.3112654761904778</v>
      </c>
      <c r="H191" s="15">
        <f t="shared" si="69"/>
        <v>18107.315000000006</v>
      </c>
      <c r="I191" s="15">
        <f t="shared" si="70"/>
        <v>-18107.315000000006</v>
      </c>
      <c r="J191" s="337">
        <f t="shared" si="71"/>
        <v>-1</v>
      </c>
      <c r="K191" s="15">
        <f t="shared" si="72"/>
        <v>0</v>
      </c>
      <c r="L191" s="22">
        <f t="shared" si="73"/>
        <v>-5</v>
      </c>
      <c r="M191" s="22">
        <f t="shared" si="74"/>
        <v>5</v>
      </c>
      <c r="N191" s="22">
        <f t="shared" si="75"/>
        <v>0</v>
      </c>
      <c r="O191" s="22"/>
      <c r="P191" s="288">
        <f t="shared" si="76"/>
        <v>-4.3112654761904778</v>
      </c>
      <c r="Q191" s="22">
        <f t="shared" si="77"/>
        <v>-5</v>
      </c>
      <c r="R191" s="290"/>
      <c r="S191" s="290">
        <f t="shared" si="78"/>
        <v>442.68500000000131</v>
      </c>
      <c r="T191" s="290" t="e">
        <f t="shared" si="79"/>
        <v>#DIV/0!</v>
      </c>
      <c r="U191" s="290" t="e">
        <f t="shared" si="80"/>
        <v>#DIV/0!</v>
      </c>
      <c r="V191" s="22">
        <f t="shared" si="81"/>
        <v>18550.000000000007</v>
      </c>
      <c r="W191" s="288" t="e">
        <f t="shared" si="82"/>
        <v>#DIV/0!</v>
      </c>
      <c r="X191" s="288" t="e">
        <f t="shared" si="83"/>
        <v>#DIV/0!</v>
      </c>
      <c r="Y191" s="288" t="e">
        <f t="shared" si="84"/>
        <v>#DIV/0!</v>
      </c>
      <c r="Z191" s="291" t="e">
        <f t="shared" si="85"/>
        <v>#DIV/0!</v>
      </c>
      <c r="AA191" s="22">
        <f>SUM(L$2:L191)-SUM(AB$2:AB191)</f>
        <v>-18107.315000000006</v>
      </c>
      <c r="AB191" s="292"/>
      <c r="AC191" s="40" t="e">
        <f t="shared" si="86"/>
        <v>#DIV/0!</v>
      </c>
      <c r="AD191" s="40" t="e">
        <f t="shared" si="87"/>
        <v>#DIV/0!</v>
      </c>
    </row>
    <row r="192" spans="1:30" s="1" customFormat="1" x14ac:dyDescent="0.25">
      <c r="A192" s="190"/>
      <c r="B192" s="392"/>
      <c r="C192" s="66"/>
      <c r="D192" s="66"/>
      <c r="E192" s="118"/>
      <c r="F192" s="16">
        <f t="shared" si="67"/>
        <v>4200</v>
      </c>
      <c r="G192" s="17">
        <f t="shared" si="68"/>
        <v>4.3124559523809536</v>
      </c>
      <c r="H192" s="15">
        <f t="shared" si="69"/>
        <v>18112.315000000006</v>
      </c>
      <c r="I192" s="15">
        <f t="shared" si="70"/>
        <v>-18112.315000000006</v>
      </c>
      <c r="J192" s="337">
        <f t="shared" si="71"/>
        <v>-1</v>
      </c>
      <c r="K192" s="15">
        <f t="shared" si="72"/>
        <v>0</v>
      </c>
      <c r="L192" s="22">
        <f t="shared" si="73"/>
        <v>-5</v>
      </c>
      <c r="M192" s="22">
        <f t="shared" si="74"/>
        <v>5</v>
      </c>
      <c r="N192" s="22">
        <f t="shared" si="75"/>
        <v>0</v>
      </c>
      <c r="O192" s="22"/>
      <c r="P192" s="288">
        <f t="shared" si="76"/>
        <v>-4.3124559523809536</v>
      </c>
      <c r="Q192" s="22">
        <f t="shared" si="77"/>
        <v>-5</v>
      </c>
      <c r="R192" s="290"/>
      <c r="S192" s="290">
        <f t="shared" si="78"/>
        <v>437.68500000000131</v>
      </c>
      <c r="T192" s="290" t="e">
        <f t="shared" si="79"/>
        <v>#DIV/0!</v>
      </c>
      <c r="U192" s="290" t="e">
        <f t="shared" si="80"/>
        <v>#DIV/0!</v>
      </c>
      <c r="V192" s="22">
        <f t="shared" si="81"/>
        <v>18550.000000000007</v>
      </c>
      <c r="W192" s="288" t="e">
        <f t="shared" si="82"/>
        <v>#DIV/0!</v>
      </c>
      <c r="X192" s="288" t="e">
        <f t="shared" si="83"/>
        <v>#DIV/0!</v>
      </c>
      <c r="Y192" s="288" t="e">
        <f t="shared" si="84"/>
        <v>#DIV/0!</v>
      </c>
      <c r="Z192" s="291" t="e">
        <f t="shared" si="85"/>
        <v>#DIV/0!</v>
      </c>
      <c r="AA192" s="22">
        <f>SUM(L$2:L192)-SUM(AB$2:AB192)</f>
        <v>-18112.315000000006</v>
      </c>
      <c r="AB192" s="292"/>
      <c r="AC192" s="40" t="e">
        <f t="shared" si="86"/>
        <v>#DIV/0!</v>
      </c>
      <c r="AD192" s="40" t="e">
        <f t="shared" si="87"/>
        <v>#DIV/0!</v>
      </c>
    </row>
    <row r="193" spans="1:30" s="1" customFormat="1" x14ac:dyDescent="0.25">
      <c r="A193" s="190"/>
      <c r="B193" s="392"/>
      <c r="C193" s="66"/>
      <c r="D193" s="66"/>
      <c r="E193" s="118"/>
      <c r="F193" s="16">
        <f t="shared" si="67"/>
        <v>4200</v>
      </c>
      <c r="G193" s="17">
        <f t="shared" si="68"/>
        <v>4.3136464285714302</v>
      </c>
      <c r="H193" s="15">
        <f t="shared" si="69"/>
        <v>18117.315000000006</v>
      </c>
      <c r="I193" s="15">
        <f t="shared" si="70"/>
        <v>-18117.315000000006</v>
      </c>
      <c r="J193" s="337">
        <f t="shared" si="71"/>
        <v>-1</v>
      </c>
      <c r="K193" s="15">
        <f t="shared" si="72"/>
        <v>0</v>
      </c>
      <c r="L193" s="22">
        <f t="shared" si="73"/>
        <v>-5</v>
      </c>
      <c r="M193" s="22">
        <f t="shared" si="74"/>
        <v>5</v>
      </c>
      <c r="N193" s="22">
        <f t="shared" si="75"/>
        <v>0</v>
      </c>
      <c r="O193" s="22"/>
      <c r="P193" s="288">
        <f t="shared" si="76"/>
        <v>-4.3136464285714302</v>
      </c>
      <c r="Q193" s="22">
        <f t="shared" si="77"/>
        <v>-5</v>
      </c>
      <c r="R193" s="290"/>
      <c r="S193" s="290">
        <f t="shared" si="78"/>
        <v>432.68500000000131</v>
      </c>
      <c r="T193" s="290" t="e">
        <f t="shared" si="79"/>
        <v>#DIV/0!</v>
      </c>
      <c r="U193" s="290" t="e">
        <f t="shared" si="80"/>
        <v>#DIV/0!</v>
      </c>
      <c r="V193" s="22">
        <f t="shared" si="81"/>
        <v>18550.000000000007</v>
      </c>
      <c r="W193" s="288" t="e">
        <f t="shared" si="82"/>
        <v>#DIV/0!</v>
      </c>
      <c r="X193" s="288" t="e">
        <f t="shared" si="83"/>
        <v>#DIV/0!</v>
      </c>
      <c r="Y193" s="288" t="e">
        <f t="shared" si="84"/>
        <v>#DIV/0!</v>
      </c>
      <c r="Z193" s="291" t="e">
        <f t="shared" si="85"/>
        <v>#DIV/0!</v>
      </c>
      <c r="AA193" s="22">
        <f>SUM(L$2:L193)-SUM(AB$2:AB193)</f>
        <v>-18117.315000000006</v>
      </c>
      <c r="AB193" s="292"/>
      <c r="AC193" s="40" t="e">
        <f t="shared" si="86"/>
        <v>#DIV/0!</v>
      </c>
      <c r="AD193" s="40" t="e">
        <f t="shared" si="87"/>
        <v>#DIV/0!</v>
      </c>
    </row>
    <row r="194" spans="1:30" s="1" customFormat="1" x14ac:dyDescent="0.25">
      <c r="A194" s="190"/>
      <c r="B194" s="392"/>
      <c r="C194" s="66"/>
      <c r="D194" s="66"/>
      <c r="E194" s="118"/>
      <c r="F194" s="16">
        <f t="shared" si="67"/>
        <v>4200</v>
      </c>
      <c r="G194" s="17">
        <f t="shared" si="68"/>
        <v>4.314836904761906</v>
      </c>
      <c r="H194" s="15">
        <f t="shared" si="69"/>
        <v>18122.315000000006</v>
      </c>
      <c r="I194" s="15">
        <f t="shared" si="70"/>
        <v>-18122.315000000006</v>
      </c>
      <c r="J194" s="337">
        <f t="shared" si="71"/>
        <v>-1</v>
      </c>
      <c r="K194" s="15">
        <f t="shared" si="72"/>
        <v>0</v>
      </c>
      <c r="L194" s="22">
        <f t="shared" si="73"/>
        <v>-5</v>
      </c>
      <c r="M194" s="22">
        <f t="shared" si="74"/>
        <v>5</v>
      </c>
      <c r="N194" s="22">
        <f t="shared" si="75"/>
        <v>0</v>
      </c>
      <c r="O194" s="22"/>
      <c r="P194" s="288">
        <f t="shared" si="76"/>
        <v>-4.314836904761906</v>
      </c>
      <c r="Q194" s="22">
        <f t="shared" si="77"/>
        <v>-5</v>
      </c>
      <c r="R194" s="290"/>
      <c r="S194" s="290">
        <f t="shared" si="78"/>
        <v>427.68500000000131</v>
      </c>
      <c r="T194" s="290" t="e">
        <f t="shared" si="79"/>
        <v>#DIV/0!</v>
      </c>
      <c r="U194" s="290" t="e">
        <f t="shared" si="80"/>
        <v>#DIV/0!</v>
      </c>
      <c r="V194" s="22">
        <f t="shared" si="81"/>
        <v>18550.000000000007</v>
      </c>
      <c r="W194" s="288" t="e">
        <f t="shared" si="82"/>
        <v>#DIV/0!</v>
      </c>
      <c r="X194" s="288" t="e">
        <f t="shared" si="83"/>
        <v>#DIV/0!</v>
      </c>
      <c r="Y194" s="288" t="e">
        <f t="shared" si="84"/>
        <v>#DIV/0!</v>
      </c>
      <c r="Z194" s="291" t="e">
        <f t="shared" si="85"/>
        <v>#DIV/0!</v>
      </c>
      <c r="AA194" s="22">
        <f>SUM(L$2:L194)-SUM(AB$2:AB194)</f>
        <v>-18122.315000000006</v>
      </c>
      <c r="AB194" s="292"/>
      <c r="AC194" s="40" t="e">
        <f t="shared" si="86"/>
        <v>#DIV/0!</v>
      </c>
      <c r="AD194" s="40" t="e">
        <f t="shared" si="87"/>
        <v>#DIV/0!</v>
      </c>
    </row>
    <row r="195" spans="1:30" s="1" customFormat="1" x14ac:dyDescent="0.25">
      <c r="A195" s="190"/>
      <c r="B195" s="392"/>
      <c r="C195" s="66"/>
      <c r="D195" s="66"/>
      <c r="E195" s="118"/>
      <c r="F195" s="16">
        <f t="shared" si="67"/>
        <v>4200</v>
      </c>
      <c r="G195" s="17">
        <f t="shared" si="68"/>
        <v>4.3160273809523826</v>
      </c>
      <c r="H195" s="15">
        <f t="shared" si="69"/>
        <v>18127.315000000006</v>
      </c>
      <c r="I195" s="15">
        <f t="shared" si="70"/>
        <v>-18127.315000000006</v>
      </c>
      <c r="J195" s="337">
        <f t="shared" si="71"/>
        <v>-1</v>
      </c>
      <c r="K195" s="15">
        <f t="shared" si="72"/>
        <v>0</v>
      </c>
      <c r="L195" s="22">
        <f t="shared" si="73"/>
        <v>-5</v>
      </c>
      <c r="M195" s="22">
        <f t="shared" si="74"/>
        <v>5</v>
      </c>
      <c r="N195" s="22">
        <f t="shared" si="75"/>
        <v>0</v>
      </c>
      <c r="O195" s="22"/>
      <c r="P195" s="288">
        <f t="shared" si="76"/>
        <v>-4.3160273809523826</v>
      </c>
      <c r="Q195" s="22">
        <f t="shared" si="77"/>
        <v>-5</v>
      </c>
      <c r="R195" s="290"/>
      <c r="S195" s="290">
        <f t="shared" si="78"/>
        <v>422.68500000000131</v>
      </c>
      <c r="T195" s="290" t="e">
        <f t="shared" si="79"/>
        <v>#DIV/0!</v>
      </c>
      <c r="U195" s="290" t="e">
        <f t="shared" si="80"/>
        <v>#DIV/0!</v>
      </c>
      <c r="V195" s="22">
        <f t="shared" si="81"/>
        <v>18550.000000000007</v>
      </c>
      <c r="W195" s="288" t="e">
        <f t="shared" si="82"/>
        <v>#DIV/0!</v>
      </c>
      <c r="X195" s="288" t="e">
        <f t="shared" si="83"/>
        <v>#DIV/0!</v>
      </c>
      <c r="Y195" s="288" t="e">
        <f t="shared" si="84"/>
        <v>#DIV/0!</v>
      </c>
      <c r="Z195" s="291" t="e">
        <f t="shared" si="85"/>
        <v>#DIV/0!</v>
      </c>
      <c r="AA195" s="22">
        <f>SUM(L$2:L195)-SUM(AB$2:AB195)</f>
        <v>-18127.315000000006</v>
      </c>
      <c r="AB195" s="292"/>
      <c r="AC195" s="40" t="e">
        <f t="shared" si="86"/>
        <v>#DIV/0!</v>
      </c>
      <c r="AD195" s="40" t="e">
        <f t="shared" si="87"/>
        <v>#DIV/0!</v>
      </c>
    </row>
    <row r="196" spans="1:30" s="1" customFormat="1" x14ac:dyDescent="0.25">
      <c r="A196" s="190"/>
      <c r="B196" s="392"/>
      <c r="C196" s="66"/>
      <c r="D196" s="66"/>
      <c r="E196" s="118"/>
      <c r="F196" s="16">
        <f t="shared" si="67"/>
        <v>4200</v>
      </c>
      <c r="G196" s="17">
        <f t="shared" si="68"/>
        <v>4.3172178571428583</v>
      </c>
      <c r="H196" s="15">
        <f t="shared" si="69"/>
        <v>18132.315000000006</v>
      </c>
      <c r="I196" s="15">
        <f t="shared" si="70"/>
        <v>-18132.315000000006</v>
      </c>
      <c r="J196" s="337">
        <f t="shared" si="71"/>
        <v>-1</v>
      </c>
      <c r="K196" s="15">
        <f t="shared" si="72"/>
        <v>0</v>
      </c>
      <c r="L196" s="22">
        <f t="shared" si="73"/>
        <v>-5</v>
      </c>
      <c r="M196" s="22">
        <f t="shared" si="74"/>
        <v>5</v>
      </c>
      <c r="N196" s="22">
        <f t="shared" si="75"/>
        <v>0</v>
      </c>
      <c r="O196" s="22"/>
      <c r="P196" s="288">
        <f t="shared" si="76"/>
        <v>-4.3172178571428583</v>
      </c>
      <c r="Q196" s="22">
        <f t="shared" si="77"/>
        <v>-5</v>
      </c>
      <c r="R196" s="290"/>
      <c r="S196" s="290">
        <f t="shared" si="78"/>
        <v>417.68500000000131</v>
      </c>
      <c r="T196" s="290" t="e">
        <f t="shared" si="79"/>
        <v>#DIV/0!</v>
      </c>
      <c r="U196" s="290" t="e">
        <f t="shared" si="80"/>
        <v>#DIV/0!</v>
      </c>
      <c r="V196" s="22">
        <f t="shared" si="81"/>
        <v>18550.000000000007</v>
      </c>
      <c r="W196" s="288" t="e">
        <f t="shared" si="82"/>
        <v>#DIV/0!</v>
      </c>
      <c r="X196" s="288" t="e">
        <f t="shared" si="83"/>
        <v>#DIV/0!</v>
      </c>
      <c r="Y196" s="288" t="e">
        <f t="shared" si="84"/>
        <v>#DIV/0!</v>
      </c>
      <c r="Z196" s="291" t="e">
        <f t="shared" si="85"/>
        <v>#DIV/0!</v>
      </c>
      <c r="AA196" s="22">
        <f>SUM(L$2:L196)-SUM(AB$2:AB196)</f>
        <v>-18132.315000000006</v>
      </c>
      <c r="AB196" s="292"/>
      <c r="AC196" s="40" t="e">
        <f t="shared" si="86"/>
        <v>#DIV/0!</v>
      </c>
      <c r="AD196" s="40" t="e">
        <f t="shared" si="87"/>
        <v>#DIV/0!</v>
      </c>
    </row>
    <row r="197" spans="1:30" s="1" customFormat="1" x14ac:dyDescent="0.25">
      <c r="A197" s="190"/>
      <c r="B197" s="392"/>
      <c r="C197" s="66"/>
      <c r="D197" s="66"/>
      <c r="E197" s="118"/>
      <c r="F197" s="16">
        <f t="shared" si="67"/>
        <v>4200</v>
      </c>
      <c r="G197" s="17">
        <f t="shared" si="68"/>
        <v>4.318408333333335</v>
      </c>
      <c r="H197" s="15">
        <f t="shared" si="69"/>
        <v>18137.315000000006</v>
      </c>
      <c r="I197" s="15">
        <f t="shared" si="70"/>
        <v>-18137.315000000006</v>
      </c>
      <c r="J197" s="337">
        <f t="shared" si="71"/>
        <v>-1</v>
      </c>
      <c r="K197" s="15">
        <f t="shared" si="72"/>
        <v>0</v>
      </c>
      <c r="L197" s="22">
        <f t="shared" si="73"/>
        <v>-5</v>
      </c>
      <c r="M197" s="22">
        <f t="shared" si="74"/>
        <v>5</v>
      </c>
      <c r="N197" s="22">
        <f t="shared" si="75"/>
        <v>0</v>
      </c>
      <c r="O197" s="22"/>
      <c r="P197" s="288">
        <f t="shared" si="76"/>
        <v>-4.318408333333335</v>
      </c>
      <c r="Q197" s="22">
        <f t="shared" si="77"/>
        <v>-5</v>
      </c>
      <c r="R197" s="290"/>
      <c r="S197" s="290">
        <f t="shared" si="78"/>
        <v>412.68500000000131</v>
      </c>
      <c r="T197" s="290" t="e">
        <f t="shared" si="79"/>
        <v>#DIV/0!</v>
      </c>
      <c r="U197" s="290" t="e">
        <f t="shared" si="80"/>
        <v>#DIV/0!</v>
      </c>
      <c r="V197" s="22">
        <f t="shared" si="81"/>
        <v>18550.000000000007</v>
      </c>
      <c r="W197" s="288" t="e">
        <f t="shared" si="82"/>
        <v>#DIV/0!</v>
      </c>
      <c r="X197" s="288" t="e">
        <f t="shared" si="83"/>
        <v>#DIV/0!</v>
      </c>
      <c r="Y197" s="288" t="e">
        <f t="shared" si="84"/>
        <v>#DIV/0!</v>
      </c>
      <c r="Z197" s="291" t="e">
        <f t="shared" si="85"/>
        <v>#DIV/0!</v>
      </c>
      <c r="AA197" s="22">
        <f>SUM(L$2:L197)-SUM(AB$2:AB197)</f>
        <v>-18137.315000000006</v>
      </c>
      <c r="AB197" s="292"/>
      <c r="AC197" s="40" t="e">
        <f t="shared" si="86"/>
        <v>#DIV/0!</v>
      </c>
      <c r="AD197" s="40" t="e">
        <f t="shared" si="87"/>
        <v>#DIV/0!</v>
      </c>
    </row>
    <row r="198" spans="1:30" s="1" customFormat="1" x14ac:dyDescent="0.25">
      <c r="A198" s="190"/>
      <c r="B198" s="392"/>
      <c r="C198" s="66"/>
      <c r="D198" s="66"/>
      <c r="E198" s="118"/>
      <c r="F198" s="16">
        <f t="shared" si="67"/>
        <v>4200</v>
      </c>
      <c r="G198" s="17">
        <f t="shared" si="68"/>
        <v>4.3195988095238107</v>
      </c>
      <c r="H198" s="15">
        <f t="shared" si="69"/>
        <v>18142.315000000006</v>
      </c>
      <c r="I198" s="15">
        <f t="shared" si="70"/>
        <v>-18142.315000000006</v>
      </c>
      <c r="J198" s="337">
        <f t="shared" si="71"/>
        <v>-1</v>
      </c>
      <c r="K198" s="15">
        <f t="shared" si="72"/>
        <v>0</v>
      </c>
      <c r="L198" s="22">
        <f t="shared" si="73"/>
        <v>-5</v>
      </c>
      <c r="M198" s="22">
        <f t="shared" si="74"/>
        <v>5</v>
      </c>
      <c r="N198" s="22">
        <f t="shared" si="75"/>
        <v>0</v>
      </c>
      <c r="O198" s="22"/>
      <c r="P198" s="288">
        <f t="shared" si="76"/>
        <v>-4.3195988095238107</v>
      </c>
      <c r="Q198" s="22">
        <f t="shared" si="77"/>
        <v>-5</v>
      </c>
      <c r="R198" s="290"/>
      <c r="S198" s="290">
        <f t="shared" si="78"/>
        <v>407.68500000000131</v>
      </c>
      <c r="T198" s="290" t="e">
        <f t="shared" si="79"/>
        <v>#DIV/0!</v>
      </c>
      <c r="U198" s="290" t="e">
        <f t="shared" si="80"/>
        <v>#DIV/0!</v>
      </c>
      <c r="V198" s="22">
        <f t="shared" si="81"/>
        <v>18550.000000000007</v>
      </c>
      <c r="W198" s="288" t="e">
        <f t="shared" si="82"/>
        <v>#DIV/0!</v>
      </c>
      <c r="X198" s="288" t="e">
        <f t="shared" si="83"/>
        <v>#DIV/0!</v>
      </c>
      <c r="Y198" s="288" t="e">
        <f t="shared" si="84"/>
        <v>#DIV/0!</v>
      </c>
      <c r="Z198" s="291" t="e">
        <f t="shared" si="85"/>
        <v>#DIV/0!</v>
      </c>
      <c r="AA198" s="22">
        <f>SUM(L$2:L198)-SUM(AB$2:AB198)</f>
        <v>-18142.315000000006</v>
      </c>
      <c r="AB198" s="292"/>
      <c r="AC198" s="40" t="e">
        <f t="shared" si="86"/>
        <v>#DIV/0!</v>
      </c>
      <c r="AD198" s="40" t="e">
        <f t="shared" si="87"/>
        <v>#DIV/0!</v>
      </c>
    </row>
    <row r="199" spans="1:30" s="1" customFormat="1" x14ac:dyDescent="0.25">
      <c r="A199" s="190"/>
      <c r="B199" s="392"/>
      <c r="C199" s="66"/>
      <c r="D199" s="66"/>
      <c r="E199" s="118"/>
      <c r="F199" s="16">
        <f t="shared" si="67"/>
        <v>4200</v>
      </c>
      <c r="G199" s="17">
        <f t="shared" si="68"/>
        <v>4.3207892857142873</v>
      </c>
      <c r="H199" s="15">
        <f t="shared" si="69"/>
        <v>18147.315000000006</v>
      </c>
      <c r="I199" s="15">
        <f t="shared" si="70"/>
        <v>-18147.315000000006</v>
      </c>
      <c r="J199" s="337">
        <f t="shared" si="71"/>
        <v>-1</v>
      </c>
      <c r="K199" s="15">
        <f t="shared" si="72"/>
        <v>0</v>
      </c>
      <c r="L199" s="22">
        <f t="shared" si="73"/>
        <v>-5</v>
      </c>
      <c r="M199" s="22">
        <f t="shared" si="74"/>
        <v>5</v>
      </c>
      <c r="N199" s="22">
        <f t="shared" si="75"/>
        <v>0</v>
      </c>
      <c r="O199" s="22"/>
      <c r="P199" s="288">
        <f t="shared" si="76"/>
        <v>-4.3207892857142873</v>
      </c>
      <c r="Q199" s="22">
        <f t="shared" si="77"/>
        <v>-5</v>
      </c>
      <c r="R199" s="290"/>
      <c r="S199" s="290">
        <f t="shared" si="78"/>
        <v>402.68500000000131</v>
      </c>
      <c r="T199" s="290" t="e">
        <f t="shared" si="79"/>
        <v>#DIV/0!</v>
      </c>
      <c r="U199" s="290" t="e">
        <f t="shared" si="80"/>
        <v>#DIV/0!</v>
      </c>
      <c r="V199" s="22">
        <f t="shared" si="81"/>
        <v>18550.000000000007</v>
      </c>
      <c r="W199" s="288" t="e">
        <f t="shared" si="82"/>
        <v>#DIV/0!</v>
      </c>
      <c r="X199" s="288" t="e">
        <f t="shared" si="83"/>
        <v>#DIV/0!</v>
      </c>
      <c r="Y199" s="288" t="e">
        <f t="shared" si="84"/>
        <v>#DIV/0!</v>
      </c>
      <c r="Z199" s="291" t="e">
        <f t="shared" si="85"/>
        <v>#DIV/0!</v>
      </c>
      <c r="AA199" s="22">
        <f>SUM(L$2:L199)-SUM(AB$2:AB199)</f>
        <v>-18147.315000000006</v>
      </c>
      <c r="AB199" s="292"/>
      <c r="AC199" s="40" t="e">
        <f t="shared" si="86"/>
        <v>#DIV/0!</v>
      </c>
      <c r="AD199" s="40" t="e">
        <f t="shared" si="87"/>
        <v>#DIV/0!</v>
      </c>
    </row>
    <row r="200" spans="1:30" s="1" customFormat="1" x14ac:dyDescent="0.25">
      <c r="A200" s="190"/>
      <c r="B200" s="392"/>
      <c r="C200" s="66"/>
      <c r="D200" s="66"/>
      <c r="E200" s="118"/>
      <c r="F200" s="16">
        <f t="shared" si="67"/>
        <v>4200</v>
      </c>
      <c r="G200" s="17">
        <f t="shared" si="68"/>
        <v>4.3219797619047631</v>
      </c>
      <c r="H200" s="15">
        <f t="shared" si="69"/>
        <v>18152.315000000006</v>
      </c>
      <c r="I200" s="15">
        <f t="shared" si="70"/>
        <v>-18152.315000000006</v>
      </c>
      <c r="J200" s="337">
        <f t="shared" si="71"/>
        <v>-1</v>
      </c>
      <c r="K200" s="15">
        <f t="shared" si="72"/>
        <v>0</v>
      </c>
      <c r="L200" s="22">
        <f t="shared" si="73"/>
        <v>-5</v>
      </c>
      <c r="M200" s="22">
        <f t="shared" si="74"/>
        <v>5</v>
      </c>
      <c r="N200" s="22">
        <f t="shared" si="75"/>
        <v>0</v>
      </c>
      <c r="O200" s="22"/>
      <c r="P200" s="288">
        <f t="shared" si="76"/>
        <v>-4.3219797619047631</v>
      </c>
      <c r="Q200" s="22">
        <f t="shared" si="77"/>
        <v>-5</v>
      </c>
      <c r="R200" s="290"/>
      <c r="S200" s="290">
        <f t="shared" si="78"/>
        <v>397.68500000000131</v>
      </c>
      <c r="T200" s="290" t="e">
        <f t="shared" si="79"/>
        <v>#DIV/0!</v>
      </c>
      <c r="U200" s="290" t="e">
        <f t="shared" si="80"/>
        <v>#DIV/0!</v>
      </c>
      <c r="V200" s="22">
        <f t="shared" si="81"/>
        <v>18550.000000000007</v>
      </c>
      <c r="W200" s="288" t="e">
        <f t="shared" si="82"/>
        <v>#DIV/0!</v>
      </c>
      <c r="X200" s="288" t="e">
        <f t="shared" si="83"/>
        <v>#DIV/0!</v>
      </c>
      <c r="Y200" s="288" t="e">
        <f t="shared" si="84"/>
        <v>#DIV/0!</v>
      </c>
      <c r="Z200" s="291" t="e">
        <f t="shared" si="85"/>
        <v>#DIV/0!</v>
      </c>
      <c r="AA200" s="22">
        <f>SUM(L$2:L200)-SUM(AB$2:AB200)</f>
        <v>-18152.315000000006</v>
      </c>
      <c r="AB200" s="292"/>
      <c r="AC200" s="40" t="e">
        <f t="shared" si="86"/>
        <v>#DIV/0!</v>
      </c>
      <c r="AD200" s="40" t="e">
        <f t="shared" si="87"/>
        <v>#DIV/0!</v>
      </c>
    </row>
    <row r="201" spans="1:30" s="1" customFormat="1" x14ac:dyDescent="0.25">
      <c r="A201" s="190"/>
      <c r="B201" s="392"/>
      <c r="C201" s="66"/>
      <c r="D201" s="66"/>
      <c r="E201" s="118"/>
      <c r="F201" s="16">
        <f t="shared" ref="F201:F264" si="88">IF(C201="买",F200+D201,F200-D201)</f>
        <v>4200</v>
      </c>
      <c r="G201" s="17">
        <f t="shared" ref="G201:G264" si="89">H201/F201</f>
        <v>4.3231702380952397</v>
      </c>
      <c r="H201" s="15">
        <f t="shared" ref="H201:H264" si="90">IF(C201="买",H200+D201*E201+M201+N201,H200+-1*D201*E201+M201+N201)+O200</f>
        <v>18157.315000000006</v>
      </c>
      <c r="I201" s="15">
        <f t="shared" ref="I201:I264" si="91">-H201+K201</f>
        <v>-18157.315000000006</v>
      </c>
      <c r="J201" s="337">
        <f t="shared" ref="J201:J264" si="92">(E201-G201)/G201</f>
        <v>-1</v>
      </c>
      <c r="K201" s="15">
        <f t="shared" ref="K201:K264" si="93">F201*E201</f>
        <v>0</v>
      </c>
      <c r="L201" s="22">
        <f t="shared" ref="L201:L264" si="94">I201-I200</f>
        <v>-5</v>
      </c>
      <c r="M201" s="22">
        <f t="shared" ref="M201:M264" si="95">IF(D201*E201*2.5/10000&gt;5,D201*E201*2.5/10000,5)+(D201/1000)*0.6</f>
        <v>5</v>
      </c>
      <c r="N201" s="22">
        <f t="shared" ref="N201:N264" si="96">IF(C201="卖",D201*E201/1000,0)</f>
        <v>0</v>
      </c>
      <c r="O201" s="22"/>
      <c r="P201" s="288">
        <f t="shared" ref="P201:P264" si="97">E201-G201</f>
        <v>-4.3231702380952397</v>
      </c>
      <c r="Q201" s="22">
        <f t="shared" ref="Q201:Q264" si="98">(H201-H200)*-1</f>
        <v>-5</v>
      </c>
      <c r="R201" s="290"/>
      <c r="S201" s="290">
        <f t="shared" ref="S201:S264" si="99">S200+Q201+O201+R201</f>
        <v>392.68500000000131</v>
      </c>
      <c r="T201" s="290" t="e">
        <f t="shared" ref="T201:T264" si="100">S201/E201</f>
        <v>#DIV/0!</v>
      </c>
      <c r="U201" s="290" t="e">
        <f t="shared" ref="U201:U264" si="101">F201+T201</f>
        <v>#DIV/0!</v>
      </c>
      <c r="V201" s="22">
        <f t="shared" ref="V201:V264" si="102">H201+S201</f>
        <v>18550.000000000007</v>
      </c>
      <c r="W201" s="288" t="e">
        <f t="shared" ref="W201:W264" si="103">V201/U201</f>
        <v>#DIV/0!</v>
      </c>
      <c r="X201" s="288" t="e">
        <f t="shared" ref="X201:X264" si="104">W201-G201</f>
        <v>#DIV/0!</v>
      </c>
      <c r="Y201" s="288" t="e">
        <f t="shared" ref="Y201:Y264" si="105">(X201-P201)*-1</f>
        <v>#DIV/0!</v>
      </c>
      <c r="Z201" s="291" t="e">
        <f t="shared" ref="Z201:Z264" si="106">F201/U201</f>
        <v>#DIV/0!</v>
      </c>
      <c r="AA201" s="22">
        <f>SUM(L$2:L201)-SUM(AB$2:AB201)</f>
        <v>-18157.315000000006</v>
      </c>
      <c r="AB201" s="292"/>
      <c r="AC201" s="40" t="e">
        <f t="shared" ref="AC201:AC264" si="107">I201/E201*(1-0.0005)</f>
        <v>#DIV/0!</v>
      </c>
      <c r="AD201" s="40" t="e">
        <f t="shared" ref="AD201:AD264" si="108">AC201-F201</f>
        <v>#DIV/0!</v>
      </c>
    </row>
    <row r="202" spans="1:30" s="1" customFormat="1" x14ac:dyDescent="0.25">
      <c r="A202" s="190"/>
      <c r="B202" s="392"/>
      <c r="C202" s="66"/>
      <c r="D202" s="66"/>
      <c r="E202" s="118"/>
      <c r="F202" s="16">
        <f t="shared" si="88"/>
        <v>4200</v>
      </c>
      <c r="G202" s="17">
        <f t="shared" si="89"/>
        <v>4.3243607142857154</v>
      </c>
      <c r="H202" s="15">
        <f t="shared" si="90"/>
        <v>18162.315000000006</v>
      </c>
      <c r="I202" s="15">
        <f t="shared" si="91"/>
        <v>-18162.315000000006</v>
      </c>
      <c r="J202" s="337">
        <f t="shared" si="92"/>
        <v>-1</v>
      </c>
      <c r="K202" s="15">
        <f t="shared" si="93"/>
        <v>0</v>
      </c>
      <c r="L202" s="22">
        <f t="shared" si="94"/>
        <v>-5</v>
      </c>
      <c r="M202" s="22">
        <f t="shared" si="95"/>
        <v>5</v>
      </c>
      <c r="N202" s="22">
        <f t="shared" si="96"/>
        <v>0</v>
      </c>
      <c r="O202" s="22"/>
      <c r="P202" s="288">
        <f t="shared" si="97"/>
        <v>-4.3243607142857154</v>
      </c>
      <c r="Q202" s="22">
        <f t="shared" si="98"/>
        <v>-5</v>
      </c>
      <c r="R202" s="290"/>
      <c r="S202" s="290">
        <f t="shared" si="99"/>
        <v>387.68500000000131</v>
      </c>
      <c r="T202" s="290" t="e">
        <f t="shared" si="100"/>
        <v>#DIV/0!</v>
      </c>
      <c r="U202" s="290" t="e">
        <f t="shared" si="101"/>
        <v>#DIV/0!</v>
      </c>
      <c r="V202" s="22">
        <f t="shared" si="102"/>
        <v>18550.000000000007</v>
      </c>
      <c r="W202" s="288" t="e">
        <f t="shared" si="103"/>
        <v>#DIV/0!</v>
      </c>
      <c r="X202" s="288" t="e">
        <f t="shared" si="104"/>
        <v>#DIV/0!</v>
      </c>
      <c r="Y202" s="288" t="e">
        <f t="shared" si="105"/>
        <v>#DIV/0!</v>
      </c>
      <c r="Z202" s="291" t="e">
        <f t="shared" si="106"/>
        <v>#DIV/0!</v>
      </c>
      <c r="AA202" s="22">
        <f>SUM(L$2:L202)-SUM(AB$2:AB202)</f>
        <v>-18162.315000000006</v>
      </c>
      <c r="AB202" s="292"/>
      <c r="AC202" s="40" t="e">
        <f t="shared" si="107"/>
        <v>#DIV/0!</v>
      </c>
      <c r="AD202" s="40" t="e">
        <f t="shared" si="108"/>
        <v>#DIV/0!</v>
      </c>
    </row>
    <row r="203" spans="1:30" s="1" customFormat="1" x14ac:dyDescent="0.25">
      <c r="A203" s="190"/>
      <c r="B203" s="392"/>
      <c r="C203" s="66"/>
      <c r="D203" s="66"/>
      <c r="E203" s="118"/>
      <c r="F203" s="16">
        <f t="shared" si="88"/>
        <v>4200</v>
      </c>
      <c r="G203" s="17">
        <f t="shared" si="89"/>
        <v>4.3255511904761921</v>
      </c>
      <c r="H203" s="15">
        <f t="shared" si="90"/>
        <v>18167.315000000006</v>
      </c>
      <c r="I203" s="15">
        <f t="shared" si="91"/>
        <v>-18167.315000000006</v>
      </c>
      <c r="J203" s="337">
        <f t="shared" si="92"/>
        <v>-1</v>
      </c>
      <c r="K203" s="15">
        <f t="shared" si="93"/>
        <v>0</v>
      </c>
      <c r="L203" s="22">
        <f t="shared" si="94"/>
        <v>-5</v>
      </c>
      <c r="M203" s="22">
        <f t="shared" si="95"/>
        <v>5</v>
      </c>
      <c r="N203" s="22">
        <f t="shared" si="96"/>
        <v>0</v>
      </c>
      <c r="O203" s="22"/>
      <c r="P203" s="288">
        <f t="shared" si="97"/>
        <v>-4.3255511904761921</v>
      </c>
      <c r="Q203" s="22">
        <f t="shared" si="98"/>
        <v>-5</v>
      </c>
      <c r="R203" s="290"/>
      <c r="S203" s="290">
        <f t="shared" si="99"/>
        <v>382.68500000000131</v>
      </c>
      <c r="T203" s="290" t="e">
        <f t="shared" si="100"/>
        <v>#DIV/0!</v>
      </c>
      <c r="U203" s="290" t="e">
        <f t="shared" si="101"/>
        <v>#DIV/0!</v>
      </c>
      <c r="V203" s="22">
        <f t="shared" si="102"/>
        <v>18550.000000000007</v>
      </c>
      <c r="W203" s="288" t="e">
        <f t="shared" si="103"/>
        <v>#DIV/0!</v>
      </c>
      <c r="X203" s="288" t="e">
        <f t="shared" si="104"/>
        <v>#DIV/0!</v>
      </c>
      <c r="Y203" s="288" t="e">
        <f t="shared" si="105"/>
        <v>#DIV/0!</v>
      </c>
      <c r="Z203" s="291" t="e">
        <f t="shared" si="106"/>
        <v>#DIV/0!</v>
      </c>
      <c r="AA203" s="22">
        <f>SUM(L$2:L203)-SUM(AB$2:AB203)</f>
        <v>-18167.315000000006</v>
      </c>
      <c r="AB203" s="292"/>
      <c r="AC203" s="40" t="e">
        <f t="shared" si="107"/>
        <v>#DIV/0!</v>
      </c>
      <c r="AD203" s="40" t="e">
        <f t="shared" si="108"/>
        <v>#DIV/0!</v>
      </c>
    </row>
    <row r="204" spans="1:30" s="1" customFormat="1" x14ac:dyDescent="0.25">
      <c r="A204" s="190"/>
      <c r="B204" s="392"/>
      <c r="C204" s="66"/>
      <c r="D204" s="66"/>
      <c r="E204" s="118"/>
      <c r="F204" s="16">
        <f t="shared" si="88"/>
        <v>4200</v>
      </c>
      <c r="G204" s="17">
        <f t="shared" si="89"/>
        <v>4.3267416666666678</v>
      </c>
      <c r="H204" s="15">
        <f t="shared" si="90"/>
        <v>18172.315000000006</v>
      </c>
      <c r="I204" s="15">
        <f t="shared" si="91"/>
        <v>-18172.315000000006</v>
      </c>
      <c r="J204" s="337">
        <f t="shared" si="92"/>
        <v>-1</v>
      </c>
      <c r="K204" s="15">
        <f t="shared" si="93"/>
        <v>0</v>
      </c>
      <c r="L204" s="22">
        <f t="shared" si="94"/>
        <v>-5</v>
      </c>
      <c r="M204" s="22">
        <f t="shared" si="95"/>
        <v>5</v>
      </c>
      <c r="N204" s="22">
        <f t="shared" si="96"/>
        <v>0</v>
      </c>
      <c r="O204" s="22"/>
      <c r="P204" s="288">
        <f t="shared" si="97"/>
        <v>-4.3267416666666678</v>
      </c>
      <c r="Q204" s="22">
        <f t="shared" si="98"/>
        <v>-5</v>
      </c>
      <c r="R204" s="290"/>
      <c r="S204" s="290">
        <f t="shared" si="99"/>
        <v>377.68500000000131</v>
      </c>
      <c r="T204" s="290" t="e">
        <f t="shared" si="100"/>
        <v>#DIV/0!</v>
      </c>
      <c r="U204" s="290" t="e">
        <f t="shared" si="101"/>
        <v>#DIV/0!</v>
      </c>
      <c r="V204" s="22">
        <f t="shared" si="102"/>
        <v>18550.000000000007</v>
      </c>
      <c r="W204" s="288" t="e">
        <f t="shared" si="103"/>
        <v>#DIV/0!</v>
      </c>
      <c r="X204" s="288" t="e">
        <f t="shared" si="104"/>
        <v>#DIV/0!</v>
      </c>
      <c r="Y204" s="288" t="e">
        <f t="shared" si="105"/>
        <v>#DIV/0!</v>
      </c>
      <c r="Z204" s="291" t="e">
        <f t="shared" si="106"/>
        <v>#DIV/0!</v>
      </c>
      <c r="AA204" s="22">
        <f>SUM(L$2:L204)-SUM(AB$2:AB204)</f>
        <v>-18172.315000000006</v>
      </c>
      <c r="AB204" s="292"/>
      <c r="AC204" s="40" t="e">
        <f t="shared" si="107"/>
        <v>#DIV/0!</v>
      </c>
      <c r="AD204" s="40" t="e">
        <f t="shared" si="108"/>
        <v>#DIV/0!</v>
      </c>
    </row>
    <row r="205" spans="1:30" s="1" customFormat="1" x14ac:dyDescent="0.25">
      <c r="A205" s="190"/>
      <c r="B205" s="392"/>
      <c r="C205" s="66"/>
      <c r="D205" s="66"/>
      <c r="E205" s="118"/>
      <c r="F205" s="16">
        <f t="shared" si="88"/>
        <v>4200</v>
      </c>
      <c r="G205" s="17">
        <f t="shared" si="89"/>
        <v>4.3279321428571444</v>
      </c>
      <c r="H205" s="15">
        <f t="shared" si="90"/>
        <v>18177.315000000006</v>
      </c>
      <c r="I205" s="15">
        <f t="shared" si="91"/>
        <v>-18177.315000000006</v>
      </c>
      <c r="J205" s="337">
        <f t="shared" si="92"/>
        <v>-1</v>
      </c>
      <c r="K205" s="15">
        <f t="shared" si="93"/>
        <v>0</v>
      </c>
      <c r="L205" s="22">
        <f t="shared" si="94"/>
        <v>-5</v>
      </c>
      <c r="M205" s="22">
        <f t="shared" si="95"/>
        <v>5</v>
      </c>
      <c r="N205" s="22">
        <f t="shared" si="96"/>
        <v>0</v>
      </c>
      <c r="O205" s="22"/>
      <c r="P205" s="288">
        <f t="shared" si="97"/>
        <v>-4.3279321428571444</v>
      </c>
      <c r="Q205" s="22">
        <f t="shared" si="98"/>
        <v>-5</v>
      </c>
      <c r="R205" s="290"/>
      <c r="S205" s="290">
        <f t="shared" si="99"/>
        <v>372.68500000000131</v>
      </c>
      <c r="T205" s="290" t="e">
        <f t="shared" si="100"/>
        <v>#DIV/0!</v>
      </c>
      <c r="U205" s="290" t="e">
        <f t="shared" si="101"/>
        <v>#DIV/0!</v>
      </c>
      <c r="V205" s="22">
        <f t="shared" si="102"/>
        <v>18550.000000000007</v>
      </c>
      <c r="W205" s="288" t="e">
        <f t="shared" si="103"/>
        <v>#DIV/0!</v>
      </c>
      <c r="X205" s="288" t="e">
        <f t="shared" si="104"/>
        <v>#DIV/0!</v>
      </c>
      <c r="Y205" s="288" t="e">
        <f t="shared" si="105"/>
        <v>#DIV/0!</v>
      </c>
      <c r="Z205" s="291" t="e">
        <f t="shared" si="106"/>
        <v>#DIV/0!</v>
      </c>
      <c r="AA205" s="22">
        <f>SUM(L$2:L205)-SUM(AB$2:AB205)</f>
        <v>-18177.315000000006</v>
      </c>
      <c r="AB205" s="292"/>
      <c r="AC205" s="40" t="e">
        <f t="shared" si="107"/>
        <v>#DIV/0!</v>
      </c>
      <c r="AD205" s="40" t="e">
        <f t="shared" si="108"/>
        <v>#DIV/0!</v>
      </c>
    </row>
    <row r="206" spans="1:30" s="1" customFormat="1" x14ac:dyDescent="0.25">
      <c r="A206" s="190"/>
      <c r="B206" s="392"/>
      <c r="C206" s="66"/>
      <c r="D206" s="66"/>
      <c r="E206" s="118"/>
      <c r="F206" s="16">
        <f t="shared" si="88"/>
        <v>4200</v>
      </c>
      <c r="G206" s="17">
        <f t="shared" si="89"/>
        <v>4.3291226190476202</v>
      </c>
      <c r="H206" s="15">
        <f t="shared" si="90"/>
        <v>18182.315000000006</v>
      </c>
      <c r="I206" s="15">
        <f t="shared" si="91"/>
        <v>-18182.315000000006</v>
      </c>
      <c r="J206" s="337">
        <f t="shared" si="92"/>
        <v>-1</v>
      </c>
      <c r="K206" s="15">
        <f t="shared" si="93"/>
        <v>0</v>
      </c>
      <c r="L206" s="22">
        <f t="shared" si="94"/>
        <v>-5</v>
      </c>
      <c r="M206" s="22">
        <f t="shared" si="95"/>
        <v>5</v>
      </c>
      <c r="N206" s="22">
        <f t="shared" si="96"/>
        <v>0</v>
      </c>
      <c r="O206" s="22"/>
      <c r="P206" s="288">
        <f t="shared" si="97"/>
        <v>-4.3291226190476202</v>
      </c>
      <c r="Q206" s="22">
        <f t="shared" si="98"/>
        <v>-5</v>
      </c>
      <c r="R206" s="290"/>
      <c r="S206" s="290">
        <f t="shared" si="99"/>
        <v>367.68500000000131</v>
      </c>
      <c r="T206" s="290" t="e">
        <f t="shared" si="100"/>
        <v>#DIV/0!</v>
      </c>
      <c r="U206" s="290" t="e">
        <f t="shared" si="101"/>
        <v>#DIV/0!</v>
      </c>
      <c r="V206" s="22">
        <f t="shared" si="102"/>
        <v>18550.000000000007</v>
      </c>
      <c r="W206" s="288" t="e">
        <f t="shared" si="103"/>
        <v>#DIV/0!</v>
      </c>
      <c r="X206" s="288" t="e">
        <f t="shared" si="104"/>
        <v>#DIV/0!</v>
      </c>
      <c r="Y206" s="288" t="e">
        <f t="shared" si="105"/>
        <v>#DIV/0!</v>
      </c>
      <c r="Z206" s="291" t="e">
        <f t="shared" si="106"/>
        <v>#DIV/0!</v>
      </c>
      <c r="AA206" s="22">
        <f>SUM(L$2:L206)-SUM(AB$2:AB206)</f>
        <v>-18182.315000000006</v>
      </c>
      <c r="AB206" s="292"/>
      <c r="AC206" s="40" t="e">
        <f t="shared" si="107"/>
        <v>#DIV/0!</v>
      </c>
      <c r="AD206" s="40" t="e">
        <f t="shared" si="108"/>
        <v>#DIV/0!</v>
      </c>
    </row>
    <row r="207" spans="1:30" s="1" customFormat="1" x14ac:dyDescent="0.25">
      <c r="A207" s="190"/>
      <c r="B207" s="392"/>
      <c r="C207" s="66"/>
      <c r="D207" s="66"/>
      <c r="E207" s="118"/>
      <c r="F207" s="16">
        <f t="shared" si="88"/>
        <v>4200</v>
      </c>
      <c r="G207" s="17">
        <f t="shared" si="89"/>
        <v>4.3303130952380968</v>
      </c>
      <c r="H207" s="15">
        <f t="shared" si="90"/>
        <v>18187.315000000006</v>
      </c>
      <c r="I207" s="15">
        <f t="shared" si="91"/>
        <v>-18187.315000000006</v>
      </c>
      <c r="J207" s="337">
        <f t="shared" si="92"/>
        <v>-1</v>
      </c>
      <c r="K207" s="15">
        <f t="shared" si="93"/>
        <v>0</v>
      </c>
      <c r="L207" s="22">
        <f t="shared" si="94"/>
        <v>-5</v>
      </c>
      <c r="M207" s="22">
        <f t="shared" si="95"/>
        <v>5</v>
      </c>
      <c r="N207" s="22">
        <f t="shared" si="96"/>
        <v>0</v>
      </c>
      <c r="O207" s="22"/>
      <c r="P207" s="288">
        <f t="shared" si="97"/>
        <v>-4.3303130952380968</v>
      </c>
      <c r="Q207" s="22">
        <f t="shared" si="98"/>
        <v>-5</v>
      </c>
      <c r="R207" s="290"/>
      <c r="S207" s="290">
        <f t="shared" si="99"/>
        <v>362.68500000000131</v>
      </c>
      <c r="T207" s="290" t="e">
        <f t="shared" si="100"/>
        <v>#DIV/0!</v>
      </c>
      <c r="U207" s="290" t="e">
        <f t="shared" si="101"/>
        <v>#DIV/0!</v>
      </c>
      <c r="V207" s="22">
        <f t="shared" si="102"/>
        <v>18550.000000000007</v>
      </c>
      <c r="W207" s="288" t="e">
        <f t="shared" si="103"/>
        <v>#DIV/0!</v>
      </c>
      <c r="X207" s="288" t="e">
        <f t="shared" si="104"/>
        <v>#DIV/0!</v>
      </c>
      <c r="Y207" s="288" t="e">
        <f t="shared" si="105"/>
        <v>#DIV/0!</v>
      </c>
      <c r="Z207" s="291" t="e">
        <f t="shared" si="106"/>
        <v>#DIV/0!</v>
      </c>
      <c r="AA207" s="22">
        <f>SUM(L$2:L207)-SUM(AB$2:AB207)</f>
        <v>-18187.315000000006</v>
      </c>
      <c r="AB207" s="292"/>
      <c r="AC207" s="40" t="e">
        <f t="shared" si="107"/>
        <v>#DIV/0!</v>
      </c>
      <c r="AD207" s="40" t="e">
        <f t="shared" si="108"/>
        <v>#DIV/0!</v>
      </c>
    </row>
    <row r="208" spans="1:30" s="1" customFormat="1" x14ac:dyDescent="0.25">
      <c r="A208" s="190"/>
      <c r="B208" s="392"/>
      <c r="C208" s="66"/>
      <c r="D208" s="66"/>
      <c r="E208" s="118"/>
      <c r="F208" s="16">
        <f t="shared" si="88"/>
        <v>4200</v>
      </c>
      <c r="G208" s="17">
        <f t="shared" si="89"/>
        <v>4.3315035714285726</v>
      </c>
      <c r="H208" s="15">
        <f t="shared" si="90"/>
        <v>18192.315000000006</v>
      </c>
      <c r="I208" s="15">
        <f t="shared" si="91"/>
        <v>-18192.315000000006</v>
      </c>
      <c r="J208" s="337">
        <f t="shared" si="92"/>
        <v>-1</v>
      </c>
      <c r="K208" s="15">
        <f t="shared" si="93"/>
        <v>0</v>
      </c>
      <c r="L208" s="22">
        <f t="shared" si="94"/>
        <v>-5</v>
      </c>
      <c r="M208" s="22">
        <f t="shared" si="95"/>
        <v>5</v>
      </c>
      <c r="N208" s="22">
        <f t="shared" si="96"/>
        <v>0</v>
      </c>
      <c r="O208" s="22"/>
      <c r="P208" s="288">
        <f t="shared" si="97"/>
        <v>-4.3315035714285726</v>
      </c>
      <c r="Q208" s="22">
        <f t="shared" si="98"/>
        <v>-5</v>
      </c>
      <c r="R208" s="290"/>
      <c r="S208" s="290">
        <f t="shared" si="99"/>
        <v>357.68500000000131</v>
      </c>
      <c r="T208" s="290" t="e">
        <f t="shared" si="100"/>
        <v>#DIV/0!</v>
      </c>
      <c r="U208" s="290" t="e">
        <f t="shared" si="101"/>
        <v>#DIV/0!</v>
      </c>
      <c r="V208" s="22">
        <f t="shared" si="102"/>
        <v>18550.000000000007</v>
      </c>
      <c r="W208" s="288" t="e">
        <f t="shared" si="103"/>
        <v>#DIV/0!</v>
      </c>
      <c r="X208" s="288" t="e">
        <f t="shared" si="104"/>
        <v>#DIV/0!</v>
      </c>
      <c r="Y208" s="288" t="e">
        <f t="shared" si="105"/>
        <v>#DIV/0!</v>
      </c>
      <c r="Z208" s="291" t="e">
        <f t="shared" si="106"/>
        <v>#DIV/0!</v>
      </c>
      <c r="AA208" s="22">
        <f>SUM(L$2:L208)-SUM(AB$2:AB208)</f>
        <v>-18192.315000000006</v>
      </c>
      <c r="AB208" s="292"/>
      <c r="AC208" s="40" t="e">
        <f t="shared" si="107"/>
        <v>#DIV/0!</v>
      </c>
      <c r="AD208" s="40" t="e">
        <f t="shared" si="108"/>
        <v>#DIV/0!</v>
      </c>
    </row>
    <row r="209" spans="1:30" s="1" customFormat="1" x14ac:dyDescent="0.25">
      <c r="A209" s="190"/>
      <c r="B209" s="392"/>
      <c r="C209" s="66"/>
      <c r="D209" s="66"/>
      <c r="E209" s="118"/>
      <c r="F209" s="16">
        <f t="shared" si="88"/>
        <v>4200</v>
      </c>
      <c r="G209" s="17">
        <f t="shared" si="89"/>
        <v>4.3326940476190492</v>
      </c>
      <c r="H209" s="15">
        <f t="shared" si="90"/>
        <v>18197.315000000006</v>
      </c>
      <c r="I209" s="15">
        <f t="shared" si="91"/>
        <v>-18197.315000000006</v>
      </c>
      <c r="J209" s="337">
        <f t="shared" si="92"/>
        <v>-1</v>
      </c>
      <c r="K209" s="15">
        <f t="shared" si="93"/>
        <v>0</v>
      </c>
      <c r="L209" s="22">
        <f t="shared" si="94"/>
        <v>-5</v>
      </c>
      <c r="M209" s="22">
        <f t="shared" si="95"/>
        <v>5</v>
      </c>
      <c r="N209" s="22">
        <f t="shared" si="96"/>
        <v>0</v>
      </c>
      <c r="O209" s="22"/>
      <c r="P209" s="288">
        <f t="shared" si="97"/>
        <v>-4.3326940476190492</v>
      </c>
      <c r="Q209" s="22">
        <f t="shared" si="98"/>
        <v>-5</v>
      </c>
      <c r="R209" s="290"/>
      <c r="S209" s="290">
        <f t="shared" si="99"/>
        <v>352.68500000000131</v>
      </c>
      <c r="T209" s="290" t="e">
        <f t="shared" si="100"/>
        <v>#DIV/0!</v>
      </c>
      <c r="U209" s="290" t="e">
        <f t="shared" si="101"/>
        <v>#DIV/0!</v>
      </c>
      <c r="V209" s="22">
        <f t="shared" si="102"/>
        <v>18550.000000000007</v>
      </c>
      <c r="W209" s="288" t="e">
        <f t="shared" si="103"/>
        <v>#DIV/0!</v>
      </c>
      <c r="X209" s="288" t="e">
        <f t="shared" si="104"/>
        <v>#DIV/0!</v>
      </c>
      <c r="Y209" s="288" t="e">
        <f t="shared" si="105"/>
        <v>#DIV/0!</v>
      </c>
      <c r="Z209" s="291" t="e">
        <f t="shared" si="106"/>
        <v>#DIV/0!</v>
      </c>
      <c r="AA209" s="22">
        <f>SUM(L$2:L209)-SUM(AB$2:AB209)</f>
        <v>-18197.315000000006</v>
      </c>
      <c r="AB209" s="292"/>
      <c r="AC209" s="40" t="e">
        <f t="shared" si="107"/>
        <v>#DIV/0!</v>
      </c>
      <c r="AD209" s="40" t="e">
        <f t="shared" si="108"/>
        <v>#DIV/0!</v>
      </c>
    </row>
    <row r="210" spans="1:30" s="1" customFormat="1" x14ac:dyDescent="0.25">
      <c r="A210" s="190"/>
      <c r="B210" s="392"/>
      <c r="C210" s="66"/>
      <c r="D210" s="66"/>
      <c r="E210" s="118"/>
      <c r="F210" s="16">
        <f t="shared" si="88"/>
        <v>4200</v>
      </c>
      <c r="G210" s="17">
        <f t="shared" si="89"/>
        <v>4.3338845238095249</v>
      </c>
      <c r="H210" s="15">
        <f t="shared" si="90"/>
        <v>18202.315000000006</v>
      </c>
      <c r="I210" s="15">
        <f t="shared" si="91"/>
        <v>-18202.315000000006</v>
      </c>
      <c r="J210" s="337">
        <f t="shared" si="92"/>
        <v>-1</v>
      </c>
      <c r="K210" s="15">
        <f t="shared" si="93"/>
        <v>0</v>
      </c>
      <c r="L210" s="22">
        <f t="shared" si="94"/>
        <v>-5</v>
      </c>
      <c r="M210" s="22">
        <f t="shared" si="95"/>
        <v>5</v>
      </c>
      <c r="N210" s="22">
        <f t="shared" si="96"/>
        <v>0</v>
      </c>
      <c r="O210" s="22"/>
      <c r="P210" s="288">
        <f t="shared" si="97"/>
        <v>-4.3338845238095249</v>
      </c>
      <c r="Q210" s="22">
        <f t="shared" si="98"/>
        <v>-5</v>
      </c>
      <c r="R210" s="290"/>
      <c r="S210" s="290">
        <f t="shared" si="99"/>
        <v>347.68500000000131</v>
      </c>
      <c r="T210" s="290" t="e">
        <f t="shared" si="100"/>
        <v>#DIV/0!</v>
      </c>
      <c r="U210" s="290" t="e">
        <f t="shared" si="101"/>
        <v>#DIV/0!</v>
      </c>
      <c r="V210" s="22">
        <f t="shared" si="102"/>
        <v>18550.000000000007</v>
      </c>
      <c r="W210" s="288" t="e">
        <f t="shared" si="103"/>
        <v>#DIV/0!</v>
      </c>
      <c r="X210" s="288" t="e">
        <f t="shared" si="104"/>
        <v>#DIV/0!</v>
      </c>
      <c r="Y210" s="288" t="e">
        <f t="shared" si="105"/>
        <v>#DIV/0!</v>
      </c>
      <c r="Z210" s="291" t="e">
        <f t="shared" si="106"/>
        <v>#DIV/0!</v>
      </c>
      <c r="AA210" s="22">
        <f>SUM(L$2:L210)-SUM(AB$2:AB210)</f>
        <v>-18202.315000000006</v>
      </c>
      <c r="AB210" s="292"/>
      <c r="AC210" s="40" t="e">
        <f t="shared" si="107"/>
        <v>#DIV/0!</v>
      </c>
      <c r="AD210" s="40" t="e">
        <f t="shared" si="108"/>
        <v>#DIV/0!</v>
      </c>
    </row>
    <row r="211" spans="1:30" s="1" customFormat="1" x14ac:dyDescent="0.25">
      <c r="A211" s="190"/>
      <c r="B211" s="392"/>
      <c r="C211" s="66"/>
      <c r="D211" s="66"/>
      <c r="E211" s="118"/>
      <c r="F211" s="16">
        <f t="shared" si="88"/>
        <v>4200</v>
      </c>
      <c r="G211" s="17">
        <f t="shared" si="89"/>
        <v>4.3350750000000016</v>
      </c>
      <c r="H211" s="15">
        <f t="shared" si="90"/>
        <v>18207.315000000006</v>
      </c>
      <c r="I211" s="15">
        <f t="shared" si="91"/>
        <v>-18207.315000000006</v>
      </c>
      <c r="J211" s="337">
        <f t="shared" si="92"/>
        <v>-1</v>
      </c>
      <c r="K211" s="15">
        <f t="shared" si="93"/>
        <v>0</v>
      </c>
      <c r="L211" s="22">
        <f t="shared" si="94"/>
        <v>-5</v>
      </c>
      <c r="M211" s="22">
        <f t="shared" si="95"/>
        <v>5</v>
      </c>
      <c r="N211" s="22">
        <f t="shared" si="96"/>
        <v>0</v>
      </c>
      <c r="O211" s="22"/>
      <c r="P211" s="288">
        <f t="shared" si="97"/>
        <v>-4.3350750000000016</v>
      </c>
      <c r="Q211" s="22">
        <f t="shared" si="98"/>
        <v>-5</v>
      </c>
      <c r="R211" s="290"/>
      <c r="S211" s="290">
        <f t="shared" si="99"/>
        <v>342.68500000000131</v>
      </c>
      <c r="T211" s="290" t="e">
        <f t="shared" si="100"/>
        <v>#DIV/0!</v>
      </c>
      <c r="U211" s="290" t="e">
        <f t="shared" si="101"/>
        <v>#DIV/0!</v>
      </c>
      <c r="V211" s="22">
        <f t="shared" si="102"/>
        <v>18550.000000000007</v>
      </c>
      <c r="W211" s="288" t="e">
        <f t="shared" si="103"/>
        <v>#DIV/0!</v>
      </c>
      <c r="X211" s="288" t="e">
        <f t="shared" si="104"/>
        <v>#DIV/0!</v>
      </c>
      <c r="Y211" s="288" t="e">
        <f t="shared" si="105"/>
        <v>#DIV/0!</v>
      </c>
      <c r="Z211" s="291" t="e">
        <f t="shared" si="106"/>
        <v>#DIV/0!</v>
      </c>
      <c r="AA211" s="22">
        <f>SUM(L$2:L211)-SUM(AB$2:AB211)</f>
        <v>-18207.315000000006</v>
      </c>
      <c r="AB211" s="292"/>
      <c r="AC211" s="40" t="e">
        <f t="shared" si="107"/>
        <v>#DIV/0!</v>
      </c>
      <c r="AD211" s="40" t="e">
        <f t="shared" si="108"/>
        <v>#DIV/0!</v>
      </c>
    </row>
    <row r="212" spans="1:30" s="1" customFormat="1" x14ac:dyDescent="0.25">
      <c r="A212" s="190"/>
      <c r="B212" s="392"/>
      <c r="C212" s="66"/>
      <c r="D212" s="66"/>
      <c r="E212" s="118"/>
      <c r="F212" s="16">
        <f t="shared" si="88"/>
        <v>4200</v>
      </c>
      <c r="G212" s="17">
        <f t="shared" si="89"/>
        <v>4.3362654761904773</v>
      </c>
      <c r="H212" s="15">
        <f t="shared" si="90"/>
        <v>18212.315000000006</v>
      </c>
      <c r="I212" s="15">
        <f t="shared" si="91"/>
        <v>-18212.315000000006</v>
      </c>
      <c r="J212" s="337">
        <f t="shared" si="92"/>
        <v>-1</v>
      </c>
      <c r="K212" s="15">
        <f t="shared" si="93"/>
        <v>0</v>
      </c>
      <c r="L212" s="22">
        <f t="shared" si="94"/>
        <v>-5</v>
      </c>
      <c r="M212" s="22">
        <f t="shared" si="95"/>
        <v>5</v>
      </c>
      <c r="N212" s="22">
        <f t="shared" si="96"/>
        <v>0</v>
      </c>
      <c r="O212" s="22"/>
      <c r="P212" s="288">
        <f t="shared" si="97"/>
        <v>-4.3362654761904773</v>
      </c>
      <c r="Q212" s="22">
        <f t="shared" si="98"/>
        <v>-5</v>
      </c>
      <c r="R212" s="290"/>
      <c r="S212" s="290">
        <f t="shared" si="99"/>
        <v>337.68500000000131</v>
      </c>
      <c r="T212" s="290" t="e">
        <f t="shared" si="100"/>
        <v>#DIV/0!</v>
      </c>
      <c r="U212" s="290" t="e">
        <f t="shared" si="101"/>
        <v>#DIV/0!</v>
      </c>
      <c r="V212" s="22">
        <f t="shared" si="102"/>
        <v>18550.000000000007</v>
      </c>
      <c r="W212" s="288" t="e">
        <f t="shared" si="103"/>
        <v>#DIV/0!</v>
      </c>
      <c r="X212" s="288" t="e">
        <f t="shared" si="104"/>
        <v>#DIV/0!</v>
      </c>
      <c r="Y212" s="288" t="e">
        <f t="shared" si="105"/>
        <v>#DIV/0!</v>
      </c>
      <c r="Z212" s="291" t="e">
        <f t="shared" si="106"/>
        <v>#DIV/0!</v>
      </c>
      <c r="AA212" s="22">
        <f>SUM(L$2:L212)-SUM(AB$2:AB212)</f>
        <v>-18212.315000000006</v>
      </c>
      <c r="AB212" s="292"/>
      <c r="AC212" s="40" t="e">
        <f t="shared" si="107"/>
        <v>#DIV/0!</v>
      </c>
      <c r="AD212" s="40" t="e">
        <f t="shared" si="108"/>
        <v>#DIV/0!</v>
      </c>
    </row>
    <row r="213" spans="1:30" s="1" customFormat="1" x14ac:dyDescent="0.25">
      <c r="A213" s="190"/>
      <c r="B213" s="392"/>
      <c r="C213" s="66"/>
      <c r="D213" s="66"/>
      <c r="E213" s="118"/>
      <c r="F213" s="16">
        <f t="shared" si="88"/>
        <v>4200</v>
      </c>
      <c r="G213" s="17">
        <f t="shared" si="89"/>
        <v>4.3374559523809539</v>
      </c>
      <c r="H213" s="15">
        <f t="shared" si="90"/>
        <v>18217.315000000006</v>
      </c>
      <c r="I213" s="15">
        <f t="shared" si="91"/>
        <v>-18217.315000000006</v>
      </c>
      <c r="J213" s="337">
        <f t="shared" si="92"/>
        <v>-1</v>
      </c>
      <c r="K213" s="15">
        <f t="shared" si="93"/>
        <v>0</v>
      </c>
      <c r="L213" s="22">
        <f t="shared" si="94"/>
        <v>-5</v>
      </c>
      <c r="M213" s="22">
        <f t="shared" si="95"/>
        <v>5</v>
      </c>
      <c r="N213" s="22">
        <f t="shared" si="96"/>
        <v>0</v>
      </c>
      <c r="O213" s="22"/>
      <c r="P213" s="288">
        <f t="shared" si="97"/>
        <v>-4.3374559523809539</v>
      </c>
      <c r="Q213" s="22">
        <f t="shared" si="98"/>
        <v>-5</v>
      </c>
      <c r="R213" s="290"/>
      <c r="S213" s="290">
        <f t="shared" si="99"/>
        <v>332.68500000000131</v>
      </c>
      <c r="T213" s="290" t="e">
        <f t="shared" si="100"/>
        <v>#DIV/0!</v>
      </c>
      <c r="U213" s="290" t="e">
        <f t="shared" si="101"/>
        <v>#DIV/0!</v>
      </c>
      <c r="V213" s="22">
        <f t="shared" si="102"/>
        <v>18550.000000000007</v>
      </c>
      <c r="W213" s="288" t="e">
        <f t="shared" si="103"/>
        <v>#DIV/0!</v>
      </c>
      <c r="X213" s="288" t="e">
        <f t="shared" si="104"/>
        <v>#DIV/0!</v>
      </c>
      <c r="Y213" s="288" t="e">
        <f t="shared" si="105"/>
        <v>#DIV/0!</v>
      </c>
      <c r="Z213" s="291" t="e">
        <f t="shared" si="106"/>
        <v>#DIV/0!</v>
      </c>
      <c r="AA213" s="22">
        <f>SUM(L$2:L213)-SUM(AB$2:AB213)</f>
        <v>-18217.315000000006</v>
      </c>
      <c r="AB213" s="292"/>
      <c r="AC213" s="40" t="e">
        <f t="shared" si="107"/>
        <v>#DIV/0!</v>
      </c>
      <c r="AD213" s="40" t="e">
        <f t="shared" si="108"/>
        <v>#DIV/0!</v>
      </c>
    </row>
    <row r="214" spans="1:30" s="1" customFormat="1" x14ac:dyDescent="0.25">
      <c r="A214" s="190"/>
      <c r="B214" s="392"/>
      <c r="C214" s="66"/>
      <c r="D214" s="66"/>
      <c r="E214" s="118"/>
      <c r="F214" s="16">
        <f t="shared" si="88"/>
        <v>4200</v>
      </c>
      <c r="G214" s="17">
        <f t="shared" si="89"/>
        <v>4.3386464285714297</v>
      </c>
      <c r="H214" s="15">
        <f t="shared" si="90"/>
        <v>18222.315000000006</v>
      </c>
      <c r="I214" s="15">
        <f t="shared" si="91"/>
        <v>-18222.315000000006</v>
      </c>
      <c r="J214" s="337">
        <f t="shared" si="92"/>
        <v>-1</v>
      </c>
      <c r="K214" s="15">
        <f t="shared" si="93"/>
        <v>0</v>
      </c>
      <c r="L214" s="22">
        <f t="shared" si="94"/>
        <v>-5</v>
      </c>
      <c r="M214" s="22">
        <f t="shared" si="95"/>
        <v>5</v>
      </c>
      <c r="N214" s="22">
        <f t="shared" si="96"/>
        <v>0</v>
      </c>
      <c r="O214" s="22"/>
      <c r="P214" s="288">
        <f t="shared" si="97"/>
        <v>-4.3386464285714297</v>
      </c>
      <c r="Q214" s="22">
        <f t="shared" si="98"/>
        <v>-5</v>
      </c>
      <c r="R214" s="290"/>
      <c r="S214" s="290">
        <f t="shared" si="99"/>
        <v>327.68500000000131</v>
      </c>
      <c r="T214" s="290" t="e">
        <f t="shared" si="100"/>
        <v>#DIV/0!</v>
      </c>
      <c r="U214" s="290" t="e">
        <f t="shared" si="101"/>
        <v>#DIV/0!</v>
      </c>
      <c r="V214" s="22">
        <f t="shared" si="102"/>
        <v>18550.000000000007</v>
      </c>
      <c r="W214" s="288" t="e">
        <f t="shared" si="103"/>
        <v>#DIV/0!</v>
      </c>
      <c r="X214" s="288" t="e">
        <f t="shared" si="104"/>
        <v>#DIV/0!</v>
      </c>
      <c r="Y214" s="288" t="e">
        <f t="shared" si="105"/>
        <v>#DIV/0!</v>
      </c>
      <c r="Z214" s="291" t="e">
        <f t="shared" si="106"/>
        <v>#DIV/0!</v>
      </c>
      <c r="AA214" s="22">
        <f>SUM(L$2:L214)-SUM(AB$2:AB214)</f>
        <v>-18222.315000000006</v>
      </c>
      <c r="AB214" s="292"/>
      <c r="AC214" s="40" t="e">
        <f t="shared" si="107"/>
        <v>#DIV/0!</v>
      </c>
      <c r="AD214" s="40" t="e">
        <f t="shared" si="108"/>
        <v>#DIV/0!</v>
      </c>
    </row>
    <row r="215" spans="1:30" s="1" customFormat="1" x14ac:dyDescent="0.25">
      <c r="A215" s="190"/>
      <c r="B215" s="392"/>
      <c r="C215" s="66"/>
      <c r="D215" s="66"/>
      <c r="E215" s="118"/>
      <c r="F215" s="16">
        <f t="shared" si="88"/>
        <v>4200</v>
      </c>
      <c r="G215" s="17">
        <f t="shared" si="89"/>
        <v>4.3398369047619063</v>
      </c>
      <c r="H215" s="15">
        <f t="shared" si="90"/>
        <v>18227.315000000006</v>
      </c>
      <c r="I215" s="15">
        <f t="shared" si="91"/>
        <v>-18227.315000000006</v>
      </c>
      <c r="J215" s="337">
        <f t="shared" si="92"/>
        <v>-1</v>
      </c>
      <c r="K215" s="15">
        <f t="shared" si="93"/>
        <v>0</v>
      </c>
      <c r="L215" s="22">
        <f t="shared" si="94"/>
        <v>-5</v>
      </c>
      <c r="M215" s="22">
        <f t="shared" si="95"/>
        <v>5</v>
      </c>
      <c r="N215" s="22">
        <f t="shared" si="96"/>
        <v>0</v>
      </c>
      <c r="O215" s="22"/>
      <c r="P215" s="288">
        <f t="shared" si="97"/>
        <v>-4.3398369047619063</v>
      </c>
      <c r="Q215" s="22">
        <f t="shared" si="98"/>
        <v>-5</v>
      </c>
      <c r="R215" s="290"/>
      <c r="S215" s="290">
        <f t="shared" si="99"/>
        <v>322.68500000000131</v>
      </c>
      <c r="T215" s="290" t="e">
        <f t="shared" si="100"/>
        <v>#DIV/0!</v>
      </c>
      <c r="U215" s="290" t="e">
        <f t="shared" si="101"/>
        <v>#DIV/0!</v>
      </c>
      <c r="V215" s="22">
        <f t="shared" si="102"/>
        <v>18550.000000000007</v>
      </c>
      <c r="W215" s="288" t="e">
        <f t="shared" si="103"/>
        <v>#DIV/0!</v>
      </c>
      <c r="X215" s="288" t="e">
        <f t="shared" si="104"/>
        <v>#DIV/0!</v>
      </c>
      <c r="Y215" s="288" t="e">
        <f t="shared" si="105"/>
        <v>#DIV/0!</v>
      </c>
      <c r="Z215" s="291" t="e">
        <f t="shared" si="106"/>
        <v>#DIV/0!</v>
      </c>
      <c r="AA215" s="22">
        <f>SUM(L$2:L215)-SUM(AB$2:AB215)</f>
        <v>-18227.315000000006</v>
      </c>
      <c r="AB215" s="292"/>
      <c r="AC215" s="40" t="e">
        <f t="shared" si="107"/>
        <v>#DIV/0!</v>
      </c>
      <c r="AD215" s="40" t="e">
        <f t="shared" si="108"/>
        <v>#DIV/0!</v>
      </c>
    </row>
    <row r="216" spans="1:30" s="1" customFormat="1" x14ac:dyDescent="0.25">
      <c r="A216" s="190"/>
      <c r="B216" s="392"/>
      <c r="C216" s="66"/>
      <c r="D216" s="66"/>
      <c r="E216" s="118"/>
      <c r="F216" s="16">
        <f t="shared" si="88"/>
        <v>4200</v>
      </c>
      <c r="G216" s="17">
        <f t="shared" si="89"/>
        <v>4.3410273809523821</v>
      </c>
      <c r="H216" s="15">
        <f t="shared" si="90"/>
        <v>18232.315000000006</v>
      </c>
      <c r="I216" s="15">
        <f t="shared" si="91"/>
        <v>-18232.315000000006</v>
      </c>
      <c r="J216" s="337">
        <f t="shared" si="92"/>
        <v>-1</v>
      </c>
      <c r="K216" s="15">
        <f t="shared" si="93"/>
        <v>0</v>
      </c>
      <c r="L216" s="22">
        <f t="shared" si="94"/>
        <v>-5</v>
      </c>
      <c r="M216" s="22">
        <f t="shared" si="95"/>
        <v>5</v>
      </c>
      <c r="N216" s="22">
        <f t="shared" si="96"/>
        <v>0</v>
      </c>
      <c r="O216" s="22"/>
      <c r="P216" s="288">
        <f t="shared" si="97"/>
        <v>-4.3410273809523821</v>
      </c>
      <c r="Q216" s="22">
        <f t="shared" si="98"/>
        <v>-5</v>
      </c>
      <c r="R216" s="290"/>
      <c r="S216" s="290">
        <f t="shared" si="99"/>
        <v>317.68500000000131</v>
      </c>
      <c r="T216" s="290" t="e">
        <f t="shared" si="100"/>
        <v>#DIV/0!</v>
      </c>
      <c r="U216" s="290" t="e">
        <f t="shared" si="101"/>
        <v>#DIV/0!</v>
      </c>
      <c r="V216" s="22">
        <f t="shared" si="102"/>
        <v>18550.000000000007</v>
      </c>
      <c r="W216" s="288" t="e">
        <f t="shared" si="103"/>
        <v>#DIV/0!</v>
      </c>
      <c r="X216" s="288" t="e">
        <f t="shared" si="104"/>
        <v>#DIV/0!</v>
      </c>
      <c r="Y216" s="288" t="e">
        <f t="shared" si="105"/>
        <v>#DIV/0!</v>
      </c>
      <c r="Z216" s="291" t="e">
        <f t="shared" si="106"/>
        <v>#DIV/0!</v>
      </c>
      <c r="AA216" s="22">
        <f>SUM(L$2:L216)-SUM(AB$2:AB216)</f>
        <v>-18232.315000000006</v>
      </c>
      <c r="AB216" s="292"/>
      <c r="AC216" s="40" t="e">
        <f t="shared" si="107"/>
        <v>#DIV/0!</v>
      </c>
      <c r="AD216" s="40" t="e">
        <f t="shared" si="108"/>
        <v>#DIV/0!</v>
      </c>
    </row>
    <row r="217" spans="1:30" s="1" customFormat="1" x14ac:dyDescent="0.25">
      <c r="A217" s="190"/>
      <c r="B217" s="392"/>
      <c r="C217" s="66"/>
      <c r="D217" s="66"/>
      <c r="E217" s="118"/>
      <c r="F217" s="16">
        <f t="shared" si="88"/>
        <v>4200</v>
      </c>
      <c r="G217" s="17">
        <f t="shared" si="89"/>
        <v>4.3422178571428587</v>
      </c>
      <c r="H217" s="15">
        <f t="shared" si="90"/>
        <v>18237.315000000006</v>
      </c>
      <c r="I217" s="15">
        <f t="shared" si="91"/>
        <v>-18237.315000000006</v>
      </c>
      <c r="J217" s="337">
        <f t="shared" si="92"/>
        <v>-1</v>
      </c>
      <c r="K217" s="15">
        <f t="shared" si="93"/>
        <v>0</v>
      </c>
      <c r="L217" s="22">
        <f t="shared" si="94"/>
        <v>-5</v>
      </c>
      <c r="M217" s="22">
        <f t="shared" si="95"/>
        <v>5</v>
      </c>
      <c r="N217" s="22">
        <f t="shared" si="96"/>
        <v>0</v>
      </c>
      <c r="O217" s="22"/>
      <c r="P217" s="288">
        <f t="shared" si="97"/>
        <v>-4.3422178571428587</v>
      </c>
      <c r="Q217" s="22">
        <f t="shared" si="98"/>
        <v>-5</v>
      </c>
      <c r="R217" s="290"/>
      <c r="S217" s="290">
        <f t="shared" si="99"/>
        <v>312.68500000000131</v>
      </c>
      <c r="T217" s="290" t="e">
        <f t="shared" si="100"/>
        <v>#DIV/0!</v>
      </c>
      <c r="U217" s="290" t="e">
        <f t="shared" si="101"/>
        <v>#DIV/0!</v>
      </c>
      <c r="V217" s="22">
        <f t="shared" si="102"/>
        <v>18550.000000000007</v>
      </c>
      <c r="W217" s="288" t="e">
        <f t="shared" si="103"/>
        <v>#DIV/0!</v>
      </c>
      <c r="X217" s="288" t="e">
        <f t="shared" si="104"/>
        <v>#DIV/0!</v>
      </c>
      <c r="Y217" s="288" t="e">
        <f t="shared" si="105"/>
        <v>#DIV/0!</v>
      </c>
      <c r="Z217" s="291" t="e">
        <f t="shared" si="106"/>
        <v>#DIV/0!</v>
      </c>
      <c r="AA217" s="22">
        <f>SUM(L$2:L217)-SUM(AB$2:AB217)</f>
        <v>-18237.315000000006</v>
      </c>
      <c r="AB217" s="292"/>
      <c r="AC217" s="40" t="e">
        <f t="shared" si="107"/>
        <v>#DIV/0!</v>
      </c>
      <c r="AD217" s="40" t="e">
        <f t="shared" si="108"/>
        <v>#DIV/0!</v>
      </c>
    </row>
    <row r="218" spans="1:30" s="1" customFormat="1" x14ac:dyDescent="0.25">
      <c r="A218" s="190"/>
      <c r="B218" s="392"/>
      <c r="C218" s="66"/>
      <c r="D218" s="66"/>
      <c r="E218" s="118"/>
      <c r="F218" s="16">
        <f t="shared" si="88"/>
        <v>4200</v>
      </c>
      <c r="G218" s="17">
        <f t="shared" si="89"/>
        <v>4.3434083333333344</v>
      </c>
      <c r="H218" s="15">
        <f t="shared" si="90"/>
        <v>18242.315000000006</v>
      </c>
      <c r="I218" s="15">
        <f t="shared" si="91"/>
        <v>-18242.315000000006</v>
      </c>
      <c r="J218" s="337">
        <f t="shared" si="92"/>
        <v>-1</v>
      </c>
      <c r="K218" s="15">
        <f t="shared" si="93"/>
        <v>0</v>
      </c>
      <c r="L218" s="22">
        <f t="shared" si="94"/>
        <v>-5</v>
      </c>
      <c r="M218" s="22">
        <f t="shared" si="95"/>
        <v>5</v>
      </c>
      <c r="N218" s="22">
        <f t="shared" si="96"/>
        <v>0</v>
      </c>
      <c r="O218" s="22"/>
      <c r="P218" s="288">
        <f t="shared" si="97"/>
        <v>-4.3434083333333344</v>
      </c>
      <c r="Q218" s="22">
        <f t="shared" si="98"/>
        <v>-5</v>
      </c>
      <c r="R218" s="290"/>
      <c r="S218" s="290">
        <f t="shared" si="99"/>
        <v>307.68500000000131</v>
      </c>
      <c r="T218" s="290" t="e">
        <f t="shared" si="100"/>
        <v>#DIV/0!</v>
      </c>
      <c r="U218" s="290" t="e">
        <f t="shared" si="101"/>
        <v>#DIV/0!</v>
      </c>
      <c r="V218" s="22">
        <f t="shared" si="102"/>
        <v>18550.000000000007</v>
      </c>
      <c r="W218" s="288" t="e">
        <f t="shared" si="103"/>
        <v>#DIV/0!</v>
      </c>
      <c r="X218" s="288" t="e">
        <f t="shared" si="104"/>
        <v>#DIV/0!</v>
      </c>
      <c r="Y218" s="288" t="e">
        <f t="shared" si="105"/>
        <v>#DIV/0!</v>
      </c>
      <c r="Z218" s="291" t="e">
        <f t="shared" si="106"/>
        <v>#DIV/0!</v>
      </c>
      <c r="AA218" s="22">
        <f>SUM(L$2:L218)-SUM(AB$2:AB218)</f>
        <v>-18242.315000000006</v>
      </c>
      <c r="AB218" s="292"/>
      <c r="AC218" s="40" t="e">
        <f t="shared" si="107"/>
        <v>#DIV/0!</v>
      </c>
      <c r="AD218" s="40" t="e">
        <f t="shared" si="108"/>
        <v>#DIV/0!</v>
      </c>
    </row>
    <row r="219" spans="1:30" s="1" customFormat="1" x14ac:dyDescent="0.25">
      <c r="A219" s="190"/>
      <c r="B219" s="392"/>
      <c r="C219" s="66"/>
      <c r="D219" s="66"/>
      <c r="E219" s="118"/>
      <c r="F219" s="16">
        <f t="shared" si="88"/>
        <v>4200</v>
      </c>
      <c r="G219" s="17">
        <f t="shared" si="89"/>
        <v>4.3445988095238111</v>
      </c>
      <c r="H219" s="15">
        <f t="shared" si="90"/>
        <v>18247.315000000006</v>
      </c>
      <c r="I219" s="15">
        <f t="shared" si="91"/>
        <v>-18247.315000000006</v>
      </c>
      <c r="J219" s="337">
        <f t="shared" si="92"/>
        <v>-1</v>
      </c>
      <c r="K219" s="15">
        <f t="shared" si="93"/>
        <v>0</v>
      </c>
      <c r="L219" s="22">
        <f t="shared" si="94"/>
        <v>-5</v>
      </c>
      <c r="M219" s="22">
        <f t="shared" si="95"/>
        <v>5</v>
      </c>
      <c r="N219" s="22">
        <f t="shared" si="96"/>
        <v>0</v>
      </c>
      <c r="O219" s="22"/>
      <c r="P219" s="288">
        <f t="shared" si="97"/>
        <v>-4.3445988095238111</v>
      </c>
      <c r="Q219" s="22">
        <f t="shared" si="98"/>
        <v>-5</v>
      </c>
      <c r="R219" s="290"/>
      <c r="S219" s="290">
        <f t="shared" si="99"/>
        <v>302.68500000000131</v>
      </c>
      <c r="T219" s="290" t="e">
        <f t="shared" si="100"/>
        <v>#DIV/0!</v>
      </c>
      <c r="U219" s="290" t="e">
        <f t="shared" si="101"/>
        <v>#DIV/0!</v>
      </c>
      <c r="V219" s="22">
        <f t="shared" si="102"/>
        <v>18550.000000000007</v>
      </c>
      <c r="W219" s="288" t="e">
        <f t="shared" si="103"/>
        <v>#DIV/0!</v>
      </c>
      <c r="X219" s="288" t="e">
        <f t="shared" si="104"/>
        <v>#DIV/0!</v>
      </c>
      <c r="Y219" s="288" t="e">
        <f t="shared" si="105"/>
        <v>#DIV/0!</v>
      </c>
      <c r="Z219" s="291" t="e">
        <f t="shared" si="106"/>
        <v>#DIV/0!</v>
      </c>
      <c r="AA219" s="22">
        <f>SUM(L$2:L219)-SUM(AB$2:AB219)</f>
        <v>-18247.315000000006</v>
      </c>
      <c r="AB219" s="292"/>
      <c r="AC219" s="40" t="e">
        <f t="shared" si="107"/>
        <v>#DIV/0!</v>
      </c>
      <c r="AD219" s="40" t="e">
        <f t="shared" si="108"/>
        <v>#DIV/0!</v>
      </c>
    </row>
    <row r="220" spans="1:30" s="1" customFormat="1" x14ac:dyDescent="0.25">
      <c r="A220" s="190"/>
      <c r="B220" s="392"/>
      <c r="C220" s="66"/>
      <c r="D220" s="66"/>
      <c r="E220" s="118"/>
      <c r="F220" s="16">
        <f t="shared" si="88"/>
        <v>4200</v>
      </c>
      <c r="G220" s="17">
        <f t="shared" si="89"/>
        <v>4.3457892857142868</v>
      </c>
      <c r="H220" s="15">
        <f t="shared" si="90"/>
        <v>18252.315000000006</v>
      </c>
      <c r="I220" s="15">
        <f t="shared" si="91"/>
        <v>-18252.315000000006</v>
      </c>
      <c r="J220" s="337">
        <f t="shared" si="92"/>
        <v>-1</v>
      </c>
      <c r="K220" s="15">
        <f t="shared" si="93"/>
        <v>0</v>
      </c>
      <c r="L220" s="22">
        <f t="shared" si="94"/>
        <v>-5</v>
      </c>
      <c r="M220" s="22">
        <f t="shared" si="95"/>
        <v>5</v>
      </c>
      <c r="N220" s="22">
        <f t="shared" si="96"/>
        <v>0</v>
      </c>
      <c r="O220" s="22"/>
      <c r="P220" s="288">
        <f t="shared" si="97"/>
        <v>-4.3457892857142868</v>
      </c>
      <c r="Q220" s="22">
        <f t="shared" si="98"/>
        <v>-5</v>
      </c>
      <c r="R220" s="290"/>
      <c r="S220" s="290">
        <f t="shared" si="99"/>
        <v>297.68500000000131</v>
      </c>
      <c r="T220" s="290" t="e">
        <f t="shared" si="100"/>
        <v>#DIV/0!</v>
      </c>
      <c r="U220" s="290" t="e">
        <f t="shared" si="101"/>
        <v>#DIV/0!</v>
      </c>
      <c r="V220" s="22">
        <f t="shared" si="102"/>
        <v>18550.000000000007</v>
      </c>
      <c r="W220" s="288" t="e">
        <f t="shared" si="103"/>
        <v>#DIV/0!</v>
      </c>
      <c r="X220" s="288" t="e">
        <f t="shared" si="104"/>
        <v>#DIV/0!</v>
      </c>
      <c r="Y220" s="288" t="e">
        <f t="shared" si="105"/>
        <v>#DIV/0!</v>
      </c>
      <c r="Z220" s="291" t="e">
        <f t="shared" si="106"/>
        <v>#DIV/0!</v>
      </c>
      <c r="AA220" s="22">
        <f>SUM(L$2:L220)-SUM(AB$2:AB220)</f>
        <v>-18252.315000000006</v>
      </c>
      <c r="AB220" s="292"/>
      <c r="AC220" s="40" t="e">
        <f t="shared" si="107"/>
        <v>#DIV/0!</v>
      </c>
      <c r="AD220" s="40" t="e">
        <f t="shared" si="108"/>
        <v>#DIV/0!</v>
      </c>
    </row>
    <row r="221" spans="1:30" s="1" customFormat="1" x14ac:dyDescent="0.25">
      <c r="A221" s="190"/>
      <c r="B221" s="392"/>
      <c r="C221" s="66"/>
      <c r="D221" s="66"/>
      <c r="E221" s="118"/>
      <c r="F221" s="16">
        <f t="shared" si="88"/>
        <v>4200</v>
      </c>
      <c r="G221" s="17">
        <f t="shared" si="89"/>
        <v>4.3469797619047634</v>
      </c>
      <c r="H221" s="15">
        <f t="shared" si="90"/>
        <v>18257.315000000006</v>
      </c>
      <c r="I221" s="15">
        <f t="shared" si="91"/>
        <v>-18257.315000000006</v>
      </c>
      <c r="J221" s="337">
        <f t="shared" si="92"/>
        <v>-1</v>
      </c>
      <c r="K221" s="15">
        <f t="shared" si="93"/>
        <v>0</v>
      </c>
      <c r="L221" s="22">
        <f t="shared" si="94"/>
        <v>-5</v>
      </c>
      <c r="M221" s="22">
        <f t="shared" si="95"/>
        <v>5</v>
      </c>
      <c r="N221" s="22">
        <f t="shared" si="96"/>
        <v>0</v>
      </c>
      <c r="O221" s="22"/>
      <c r="P221" s="288">
        <f t="shared" si="97"/>
        <v>-4.3469797619047634</v>
      </c>
      <c r="Q221" s="22">
        <f t="shared" si="98"/>
        <v>-5</v>
      </c>
      <c r="R221" s="290"/>
      <c r="S221" s="290">
        <f t="shared" si="99"/>
        <v>292.68500000000131</v>
      </c>
      <c r="T221" s="290" t="e">
        <f t="shared" si="100"/>
        <v>#DIV/0!</v>
      </c>
      <c r="U221" s="290" t="e">
        <f t="shared" si="101"/>
        <v>#DIV/0!</v>
      </c>
      <c r="V221" s="22">
        <f t="shared" si="102"/>
        <v>18550.000000000007</v>
      </c>
      <c r="W221" s="288" t="e">
        <f t="shared" si="103"/>
        <v>#DIV/0!</v>
      </c>
      <c r="X221" s="288" t="e">
        <f t="shared" si="104"/>
        <v>#DIV/0!</v>
      </c>
      <c r="Y221" s="288" t="e">
        <f t="shared" si="105"/>
        <v>#DIV/0!</v>
      </c>
      <c r="Z221" s="291" t="e">
        <f t="shared" si="106"/>
        <v>#DIV/0!</v>
      </c>
      <c r="AA221" s="22">
        <f>SUM(L$2:L221)-SUM(AB$2:AB221)</f>
        <v>-18257.315000000006</v>
      </c>
      <c r="AB221" s="292"/>
      <c r="AC221" s="40" t="e">
        <f t="shared" si="107"/>
        <v>#DIV/0!</v>
      </c>
      <c r="AD221" s="40" t="e">
        <f t="shared" si="108"/>
        <v>#DIV/0!</v>
      </c>
    </row>
    <row r="222" spans="1:30" s="1" customFormat="1" x14ac:dyDescent="0.25">
      <c r="A222" s="190"/>
      <c r="B222" s="392"/>
      <c r="C222" s="66"/>
      <c r="D222" s="66"/>
      <c r="E222" s="118"/>
      <c r="F222" s="16">
        <f t="shared" si="88"/>
        <v>4200</v>
      </c>
      <c r="G222" s="17">
        <f t="shared" si="89"/>
        <v>4.3481702380952392</v>
      </c>
      <c r="H222" s="15">
        <f t="shared" si="90"/>
        <v>18262.315000000006</v>
      </c>
      <c r="I222" s="15">
        <f t="shared" si="91"/>
        <v>-18262.315000000006</v>
      </c>
      <c r="J222" s="337">
        <f t="shared" si="92"/>
        <v>-1</v>
      </c>
      <c r="K222" s="15">
        <f t="shared" si="93"/>
        <v>0</v>
      </c>
      <c r="L222" s="22">
        <f t="shared" si="94"/>
        <v>-5</v>
      </c>
      <c r="M222" s="22">
        <f t="shared" si="95"/>
        <v>5</v>
      </c>
      <c r="N222" s="22">
        <f t="shared" si="96"/>
        <v>0</v>
      </c>
      <c r="O222" s="22"/>
      <c r="P222" s="288">
        <f t="shared" si="97"/>
        <v>-4.3481702380952392</v>
      </c>
      <c r="Q222" s="22">
        <f t="shared" si="98"/>
        <v>-5</v>
      </c>
      <c r="R222" s="290"/>
      <c r="S222" s="290">
        <f t="shared" si="99"/>
        <v>287.68500000000131</v>
      </c>
      <c r="T222" s="290" t="e">
        <f t="shared" si="100"/>
        <v>#DIV/0!</v>
      </c>
      <c r="U222" s="290" t="e">
        <f t="shared" si="101"/>
        <v>#DIV/0!</v>
      </c>
      <c r="V222" s="22">
        <f t="shared" si="102"/>
        <v>18550.000000000007</v>
      </c>
      <c r="W222" s="288" t="e">
        <f t="shared" si="103"/>
        <v>#DIV/0!</v>
      </c>
      <c r="X222" s="288" t="e">
        <f t="shared" si="104"/>
        <v>#DIV/0!</v>
      </c>
      <c r="Y222" s="288" t="e">
        <f t="shared" si="105"/>
        <v>#DIV/0!</v>
      </c>
      <c r="Z222" s="291" t="e">
        <f t="shared" si="106"/>
        <v>#DIV/0!</v>
      </c>
      <c r="AA222" s="22">
        <f>SUM(L$2:L222)-SUM(AB$2:AB222)</f>
        <v>-18262.315000000006</v>
      </c>
      <c r="AB222" s="292"/>
      <c r="AC222" s="40" t="e">
        <f t="shared" si="107"/>
        <v>#DIV/0!</v>
      </c>
      <c r="AD222" s="40" t="e">
        <f t="shared" si="108"/>
        <v>#DIV/0!</v>
      </c>
    </row>
    <row r="223" spans="1:30" s="1" customFormat="1" x14ac:dyDescent="0.25">
      <c r="A223" s="190"/>
      <c r="B223" s="392"/>
      <c r="C223" s="66"/>
      <c r="D223" s="66"/>
      <c r="E223" s="118"/>
      <c r="F223" s="16">
        <f t="shared" si="88"/>
        <v>4200</v>
      </c>
      <c r="G223" s="17">
        <f t="shared" si="89"/>
        <v>4.3493607142857158</v>
      </c>
      <c r="H223" s="15">
        <f t="shared" si="90"/>
        <v>18267.315000000006</v>
      </c>
      <c r="I223" s="15">
        <f t="shared" si="91"/>
        <v>-18267.315000000006</v>
      </c>
      <c r="J223" s="337">
        <f t="shared" si="92"/>
        <v>-1</v>
      </c>
      <c r="K223" s="15">
        <f t="shared" si="93"/>
        <v>0</v>
      </c>
      <c r="L223" s="22">
        <f t="shared" si="94"/>
        <v>-5</v>
      </c>
      <c r="M223" s="22">
        <f t="shared" si="95"/>
        <v>5</v>
      </c>
      <c r="N223" s="22">
        <f t="shared" si="96"/>
        <v>0</v>
      </c>
      <c r="O223" s="22"/>
      <c r="P223" s="288">
        <f t="shared" si="97"/>
        <v>-4.3493607142857158</v>
      </c>
      <c r="Q223" s="22">
        <f t="shared" si="98"/>
        <v>-5</v>
      </c>
      <c r="R223" s="290"/>
      <c r="S223" s="290">
        <f t="shared" si="99"/>
        <v>282.68500000000131</v>
      </c>
      <c r="T223" s="290" t="e">
        <f t="shared" si="100"/>
        <v>#DIV/0!</v>
      </c>
      <c r="U223" s="290" t="e">
        <f t="shared" si="101"/>
        <v>#DIV/0!</v>
      </c>
      <c r="V223" s="22">
        <f t="shared" si="102"/>
        <v>18550.000000000007</v>
      </c>
      <c r="W223" s="288" t="e">
        <f t="shared" si="103"/>
        <v>#DIV/0!</v>
      </c>
      <c r="X223" s="288" t="e">
        <f t="shared" si="104"/>
        <v>#DIV/0!</v>
      </c>
      <c r="Y223" s="288" t="e">
        <f t="shared" si="105"/>
        <v>#DIV/0!</v>
      </c>
      <c r="Z223" s="291" t="e">
        <f t="shared" si="106"/>
        <v>#DIV/0!</v>
      </c>
      <c r="AA223" s="22">
        <f>SUM(L$2:L223)-SUM(AB$2:AB223)</f>
        <v>-18267.315000000006</v>
      </c>
      <c r="AB223" s="292"/>
      <c r="AC223" s="40" t="e">
        <f t="shared" si="107"/>
        <v>#DIV/0!</v>
      </c>
      <c r="AD223" s="40" t="e">
        <f t="shared" si="108"/>
        <v>#DIV/0!</v>
      </c>
    </row>
    <row r="224" spans="1:30" s="1" customFormat="1" x14ac:dyDescent="0.25">
      <c r="A224" s="190"/>
      <c r="B224" s="392"/>
      <c r="C224" s="66"/>
      <c r="D224" s="66"/>
      <c r="E224" s="118"/>
      <c r="F224" s="16">
        <f t="shared" si="88"/>
        <v>4200</v>
      </c>
      <c r="G224" s="17">
        <f t="shared" si="89"/>
        <v>4.3505511904761915</v>
      </c>
      <c r="H224" s="15">
        <f t="shared" si="90"/>
        <v>18272.315000000006</v>
      </c>
      <c r="I224" s="15">
        <f t="shared" si="91"/>
        <v>-18272.315000000006</v>
      </c>
      <c r="J224" s="337">
        <f t="shared" si="92"/>
        <v>-1</v>
      </c>
      <c r="K224" s="15">
        <f t="shared" si="93"/>
        <v>0</v>
      </c>
      <c r="L224" s="22">
        <f t="shared" si="94"/>
        <v>-5</v>
      </c>
      <c r="M224" s="22">
        <f t="shared" si="95"/>
        <v>5</v>
      </c>
      <c r="N224" s="22">
        <f t="shared" si="96"/>
        <v>0</v>
      </c>
      <c r="O224" s="22"/>
      <c r="P224" s="288">
        <f t="shared" si="97"/>
        <v>-4.3505511904761915</v>
      </c>
      <c r="Q224" s="22">
        <f t="shared" si="98"/>
        <v>-5</v>
      </c>
      <c r="R224" s="290"/>
      <c r="S224" s="290">
        <f t="shared" si="99"/>
        <v>277.68500000000131</v>
      </c>
      <c r="T224" s="290" t="e">
        <f t="shared" si="100"/>
        <v>#DIV/0!</v>
      </c>
      <c r="U224" s="290" t="e">
        <f t="shared" si="101"/>
        <v>#DIV/0!</v>
      </c>
      <c r="V224" s="22">
        <f t="shared" si="102"/>
        <v>18550.000000000007</v>
      </c>
      <c r="W224" s="288" t="e">
        <f t="shared" si="103"/>
        <v>#DIV/0!</v>
      </c>
      <c r="X224" s="288" t="e">
        <f t="shared" si="104"/>
        <v>#DIV/0!</v>
      </c>
      <c r="Y224" s="288" t="e">
        <f t="shared" si="105"/>
        <v>#DIV/0!</v>
      </c>
      <c r="Z224" s="291" t="e">
        <f t="shared" si="106"/>
        <v>#DIV/0!</v>
      </c>
      <c r="AA224" s="22">
        <f>SUM(L$2:L224)-SUM(AB$2:AB224)</f>
        <v>-18272.315000000006</v>
      </c>
      <c r="AB224" s="292"/>
      <c r="AC224" s="40" t="e">
        <f t="shared" si="107"/>
        <v>#DIV/0!</v>
      </c>
      <c r="AD224" s="40" t="e">
        <f t="shared" si="108"/>
        <v>#DIV/0!</v>
      </c>
    </row>
    <row r="225" spans="1:30" s="1" customFormat="1" x14ac:dyDescent="0.25">
      <c r="A225" s="190"/>
      <c r="B225" s="392"/>
      <c r="C225" s="66"/>
      <c r="D225" s="66"/>
      <c r="E225" s="118"/>
      <c r="F225" s="16">
        <f t="shared" si="88"/>
        <v>4200</v>
      </c>
      <c r="G225" s="17">
        <f t="shared" si="89"/>
        <v>4.3517416666666682</v>
      </c>
      <c r="H225" s="15">
        <f t="shared" si="90"/>
        <v>18277.315000000006</v>
      </c>
      <c r="I225" s="15">
        <f t="shared" si="91"/>
        <v>-18277.315000000006</v>
      </c>
      <c r="J225" s="337">
        <f t="shared" si="92"/>
        <v>-1</v>
      </c>
      <c r="K225" s="15">
        <f t="shared" si="93"/>
        <v>0</v>
      </c>
      <c r="L225" s="22">
        <f t="shared" si="94"/>
        <v>-5</v>
      </c>
      <c r="M225" s="22">
        <f t="shared" si="95"/>
        <v>5</v>
      </c>
      <c r="N225" s="22">
        <f t="shared" si="96"/>
        <v>0</v>
      </c>
      <c r="O225" s="22"/>
      <c r="P225" s="288">
        <f t="shared" si="97"/>
        <v>-4.3517416666666682</v>
      </c>
      <c r="Q225" s="22">
        <f t="shared" si="98"/>
        <v>-5</v>
      </c>
      <c r="R225" s="290"/>
      <c r="S225" s="290">
        <f t="shared" si="99"/>
        <v>272.68500000000131</v>
      </c>
      <c r="T225" s="290" t="e">
        <f t="shared" si="100"/>
        <v>#DIV/0!</v>
      </c>
      <c r="U225" s="290" t="e">
        <f t="shared" si="101"/>
        <v>#DIV/0!</v>
      </c>
      <c r="V225" s="22">
        <f t="shared" si="102"/>
        <v>18550.000000000007</v>
      </c>
      <c r="W225" s="288" t="e">
        <f t="shared" si="103"/>
        <v>#DIV/0!</v>
      </c>
      <c r="X225" s="288" t="e">
        <f t="shared" si="104"/>
        <v>#DIV/0!</v>
      </c>
      <c r="Y225" s="288" t="e">
        <f t="shared" si="105"/>
        <v>#DIV/0!</v>
      </c>
      <c r="Z225" s="291" t="e">
        <f t="shared" si="106"/>
        <v>#DIV/0!</v>
      </c>
      <c r="AA225" s="22">
        <f>SUM(L$2:L225)-SUM(AB$2:AB225)</f>
        <v>-18277.315000000006</v>
      </c>
      <c r="AB225" s="292"/>
      <c r="AC225" s="40" t="e">
        <f t="shared" si="107"/>
        <v>#DIV/0!</v>
      </c>
      <c r="AD225" s="40" t="e">
        <f t="shared" si="108"/>
        <v>#DIV/0!</v>
      </c>
    </row>
    <row r="226" spans="1:30" s="1" customFormat="1" x14ac:dyDescent="0.25">
      <c r="A226" s="190"/>
      <c r="B226" s="392"/>
      <c r="C226" s="66"/>
      <c r="D226" s="66"/>
      <c r="E226" s="118"/>
      <c r="F226" s="16">
        <f t="shared" si="88"/>
        <v>4200</v>
      </c>
      <c r="G226" s="17">
        <f t="shared" si="89"/>
        <v>4.3529321428571439</v>
      </c>
      <c r="H226" s="15">
        <f t="shared" si="90"/>
        <v>18282.315000000006</v>
      </c>
      <c r="I226" s="15">
        <f t="shared" si="91"/>
        <v>-18282.315000000006</v>
      </c>
      <c r="J226" s="337">
        <f t="shared" si="92"/>
        <v>-1</v>
      </c>
      <c r="K226" s="15">
        <f t="shared" si="93"/>
        <v>0</v>
      </c>
      <c r="L226" s="22">
        <f t="shared" si="94"/>
        <v>-5</v>
      </c>
      <c r="M226" s="22">
        <f t="shared" si="95"/>
        <v>5</v>
      </c>
      <c r="N226" s="22">
        <f t="shared" si="96"/>
        <v>0</v>
      </c>
      <c r="O226" s="22"/>
      <c r="P226" s="288">
        <f t="shared" si="97"/>
        <v>-4.3529321428571439</v>
      </c>
      <c r="Q226" s="22">
        <f t="shared" si="98"/>
        <v>-5</v>
      </c>
      <c r="R226" s="290"/>
      <c r="S226" s="290">
        <f t="shared" si="99"/>
        <v>267.68500000000131</v>
      </c>
      <c r="T226" s="290" t="e">
        <f t="shared" si="100"/>
        <v>#DIV/0!</v>
      </c>
      <c r="U226" s="290" t="e">
        <f t="shared" si="101"/>
        <v>#DIV/0!</v>
      </c>
      <c r="V226" s="22">
        <f t="shared" si="102"/>
        <v>18550.000000000007</v>
      </c>
      <c r="W226" s="288" t="e">
        <f t="shared" si="103"/>
        <v>#DIV/0!</v>
      </c>
      <c r="X226" s="288" t="e">
        <f t="shared" si="104"/>
        <v>#DIV/0!</v>
      </c>
      <c r="Y226" s="288" t="e">
        <f t="shared" si="105"/>
        <v>#DIV/0!</v>
      </c>
      <c r="Z226" s="291" t="e">
        <f t="shared" si="106"/>
        <v>#DIV/0!</v>
      </c>
      <c r="AA226" s="22">
        <f>SUM(L$2:L226)-SUM(AB$2:AB226)</f>
        <v>-18282.315000000006</v>
      </c>
      <c r="AB226" s="292"/>
      <c r="AC226" s="40" t="e">
        <f t="shared" si="107"/>
        <v>#DIV/0!</v>
      </c>
      <c r="AD226" s="40" t="e">
        <f t="shared" si="108"/>
        <v>#DIV/0!</v>
      </c>
    </row>
    <row r="227" spans="1:30" s="1" customFormat="1" x14ac:dyDescent="0.25">
      <c r="A227" s="190"/>
      <c r="B227" s="392"/>
      <c r="C227" s="66"/>
      <c r="D227" s="66"/>
      <c r="E227" s="118"/>
      <c r="F227" s="16">
        <f t="shared" si="88"/>
        <v>4200</v>
      </c>
      <c r="G227" s="17">
        <f t="shared" si="89"/>
        <v>4.3541226190476205</v>
      </c>
      <c r="H227" s="15">
        <f t="shared" si="90"/>
        <v>18287.315000000006</v>
      </c>
      <c r="I227" s="15">
        <f t="shared" si="91"/>
        <v>-18287.315000000006</v>
      </c>
      <c r="J227" s="337">
        <f t="shared" si="92"/>
        <v>-1</v>
      </c>
      <c r="K227" s="15">
        <f t="shared" si="93"/>
        <v>0</v>
      </c>
      <c r="L227" s="22">
        <f t="shared" si="94"/>
        <v>-5</v>
      </c>
      <c r="M227" s="22">
        <f t="shared" si="95"/>
        <v>5</v>
      </c>
      <c r="N227" s="22">
        <f t="shared" si="96"/>
        <v>0</v>
      </c>
      <c r="O227" s="22"/>
      <c r="P227" s="288">
        <f t="shared" si="97"/>
        <v>-4.3541226190476205</v>
      </c>
      <c r="Q227" s="22">
        <f t="shared" si="98"/>
        <v>-5</v>
      </c>
      <c r="R227" s="290"/>
      <c r="S227" s="290">
        <f t="shared" si="99"/>
        <v>262.68500000000131</v>
      </c>
      <c r="T227" s="290" t="e">
        <f t="shared" si="100"/>
        <v>#DIV/0!</v>
      </c>
      <c r="U227" s="290" t="e">
        <f t="shared" si="101"/>
        <v>#DIV/0!</v>
      </c>
      <c r="V227" s="22">
        <f t="shared" si="102"/>
        <v>18550.000000000007</v>
      </c>
      <c r="W227" s="288" t="e">
        <f t="shared" si="103"/>
        <v>#DIV/0!</v>
      </c>
      <c r="X227" s="288" t="e">
        <f t="shared" si="104"/>
        <v>#DIV/0!</v>
      </c>
      <c r="Y227" s="288" t="e">
        <f t="shared" si="105"/>
        <v>#DIV/0!</v>
      </c>
      <c r="Z227" s="291" t="e">
        <f t="shared" si="106"/>
        <v>#DIV/0!</v>
      </c>
      <c r="AA227" s="22">
        <f>SUM(L$2:L227)-SUM(AB$2:AB227)</f>
        <v>-18287.315000000006</v>
      </c>
      <c r="AB227" s="292"/>
      <c r="AC227" s="40" t="e">
        <f t="shared" si="107"/>
        <v>#DIV/0!</v>
      </c>
      <c r="AD227" s="40" t="e">
        <f t="shared" si="108"/>
        <v>#DIV/0!</v>
      </c>
    </row>
    <row r="228" spans="1:30" s="1" customFormat="1" x14ac:dyDescent="0.25">
      <c r="A228" s="190"/>
      <c r="B228" s="392"/>
      <c r="C228" s="66"/>
      <c r="D228" s="66"/>
      <c r="E228" s="118"/>
      <c r="F228" s="16">
        <f t="shared" si="88"/>
        <v>4200</v>
      </c>
      <c r="G228" s="17">
        <f t="shared" si="89"/>
        <v>4.3553130952380963</v>
      </c>
      <c r="H228" s="15">
        <f t="shared" si="90"/>
        <v>18292.315000000006</v>
      </c>
      <c r="I228" s="15">
        <f t="shared" si="91"/>
        <v>-18292.315000000006</v>
      </c>
      <c r="J228" s="337">
        <f t="shared" si="92"/>
        <v>-1</v>
      </c>
      <c r="K228" s="15">
        <f t="shared" si="93"/>
        <v>0</v>
      </c>
      <c r="L228" s="22">
        <f t="shared" si="94"/>
        <v>-5</v>
      </c>
      <c r="M228" s="22">
        <f t="shared" si="95"/>
        <v>5</v>
      </c>
      <c r="N228" s="22">
        <f t="shared" si="96"/>
        <v>0</v>
      </c>
      <c r="O228" s="22"/>
      <c r="P228" s="288">
        <f t="shared" si="97"/>
        <v>-4.3553130952380963</v>
      </c>
      <c r="Q228" s="22">
        <f t="shared" si="98"/>
        <v>-5</v>
      </c>
      <c r="R228" s="290"/>
      <c r="S228" s="290">
        <f t="shared" si="99"/>
        <v>257.68500000000131</v>
      </c>
      <c r="T228" s="290" t="e">
        <f t="shared" si="100"/>
        <v>#DIV/0!</v>
      </c>
      <c r="U228" s="290" t="e">
        <f t="shared" si="101"/>
        <v>#DIV/0!</v>
      </c>
      <c r="V228" s="22">
        <f t="shared" si="102"/>
        <v>18550.000000000007</v>
      </c>
      <c r="W228" s="288" t="e">
        <f t="shared" si="103"/>
        <v>#DIV/0!</v>
      </c>
      <c r="X228" s="288" t="e">
        <f t="shared" si="104"/>
        <v>#DIV/0!</v>
      </c>
      <c r="Y228" s="288" t="e">
        <f t="shared" si="105"/>
        <v>#DIV/0!</v>
      </c>
      <c r="Z228" s="291" t="e">
        <f t="shared" si="106"/>
        <v>#DIV/0!</v>
      </c>
      <c r="AA228" s="22">
        <f>SUM(L$2:L228)-SUM(AB$2:AB228)</f>
        <v>-18292.315000000006</v>
      </c>
      <c r="AB228" s="292"/>
      <c r="AC228" s="40" t="e">
        <f t="shared" si="107"/>
        <v>#DIV/0!</v>
      </c>
      <c r="AD228" s="40" t="e">
        <f t="shared" si="108"/>
        <v>#DIV/0!</v>
      </c>
    </row>
    <row r="229" spans="1:30" s="1" customFormat="1" x14ac:dyDescent="0.25">
      <c r="A229" s="190"/>
      <c r="B229" s="392"/>
      <c r="C229" s="66"/>
      <c r="D229" s="66"/>
      <c r="E229" s="118"/>
      <c r="F229" s="16">
        <f t="shared" si="88"/>
        <v>4200</v>
      </c>
      <c r="G229" s="17">
        <f t="shared" si="89"/>
        <v>4.3565035714285729</v>
      </c>
      <c r="H229" s="15">
        <f t="shared" si="90"/>
        <v>18297.315000000006</v>
      </c>
      <c r="I229" s="15">
        <f t="shared" si="91"/>
        <v>-18297.315000000006</v>
      </c>
      <c r="J229" s="337">
        <f t="shared" si="92"/>
        <v>-1</v>
      </c>
      <c r="K229" s="15">
        <f t="shared" si="93"/>
        <v>0</v>
      </c>
      <c r="L229" s="22">
        <f t="shared" si="94"/>
        <v>-5</v>
      </c>
      <c r="M229" s="22">
        <f t="shared" si="95"/>
        <v>5</v>
      </c>
      <c r="N229" s="22">
        <f t="shared" si="96"/>
        <v>0</v>
      </c>
      <c r="O229" s="22"/>
      <c r="P229" s="288">
        <f t="shared" si="97"/>
        <v>-4.3565035714285729</v>
      </c>
      <c r="Q229" s="22">
        <f t="shared" si="98"/>
        <v>-5</v>
      </c>
      <c r="R229" s="290"/>
      <c r="S229" s="290">
        <f t="shared" si="99"/>
        <v>252.68500000000131</v>
      </c>
      <c r="T229" s="290" t="e">
        <f t="shared" si="100"/>
        <v>#DIV/0!</v>
      </c>
      <c r="U229" s="290" t="e">
        <f t="shared" si="101"/>
        <v>#DIV/0!</v>
      </c>
      <c r="V229" s="22">
        <f t="shared" si="102"/>
        <v>18550.000000000007</v>
      </c>
      <c r="W229" s="288" t="e">
        <f t="shared" si="103"/>
        <v>#DIV/0!</v>
      </c>
      <c r="X229" s="288" t="e">
        <f t="shared" si="104"/>
        <v>#DIV/0!</v>
      </c>
      <c r="Y229" s="288" t="e">
        <f t="shared" si="105"/>
        <v>#DIV/0!</v>
      </c>
      <c r="Z229" s="291" t="e">
        <f t="shared" si="106"/>
        <v>#DIV/0!</v>
      </c>
      <c r="AA229" s="22">
        <f>SUM(L$2:L229)-SUM(AB$2:AB229)</f>
        <v>-18297.315000000006</v>
      </c>
      <c r="AB229" s="292"/>
      <c r="AC229" s="40" t="e">
        <f t="shared" si="107"/>
        <v>#DIV/0!</v>
      </c>
      <c r="AD229" s="40" t="e">
        <f t="shared" si="108"/>
        <v>#DIV/0!</v>
      </c>
    </row>
    <row r="230" spans="1:30" s="1" customFormat="1" x14ac:dyDescent="0.25">
      <c r="A230" s="190"/>
      <c r="B230" s="392"/>
      <c r="C230" s="66"/>
      <c r="D230" s="66"/>
      <c r="E230" s="118"/>
      <c r="F230" s="16">
        <f t="shared" si="88"/>
        <v>4200</v>
      </c>
      <c r="G230" s="17">
        <f t="shared" si="89"/>
        <v>4.3576940476190487</v>
      </c>
      <c r="H230" s="15">
        <f t="shared" si="90"/>
        <v>18302.315000000006</v>
      </c>
      <c r="I230" s="15">
        <f t="shared" si="91"/>
        <v>-18302.315000000006</v>
      </c>
      <c r="J230" s="337">
        <f t="shared" si="92"/>
        <v>-1</v>
      </c>
      <c r="K230" s="15">
        <f t="shared" si="93"/>
        <v>0</v>
      </c>
      <c r="L230" s="22">
        <f t="shared" si="94"/>
        <v>-5</v>
      </c>
      <c r="M230" s="22">
        <f t="shared" si="95"/>
        <v>5</v>
      </c>
      <c r="N230" s="22">
        <f t="shared" si="96"/>
        <v>0</v>
      </c>
      <c r="O230" s="22"/>
      <c r="P230" s="288">
        <f t="shared" si="97"/>
        <v>-4.3576940476190487</v>
      </c>
      <c r="Q230" s="22">
        <f t="shared" si="98"/>
        <v>-5</v>
      </c>
      <c r="R230" s="290"/>
      <c r="S230" s="290">
        <f t="shared" si="99"/>
        <v>247.68500000000131</v>
      </c>
      <c r="T230" s="290" t="e">
        <f t="shared" si="100"/>
        <v>#DIV/0!</v>
      </c>
      <c r="U230" s="290" t="e">
        <f t="shared" si="101"/>
        <v>#DIV/0!</v>
      </c>
      <c r="V230" s="22">
        <f t="shared" si="102"/>
        <v>18550.000000000007</v>
      </c>
      <c r="W230" s="288" t="e">
        <f t="shared" si="103"/>
        <v>#DIV/0!</v>
      </c>
      <c r="X230" s="288" t="e">
        <f t="shared" si="104"/>
        <v>#DIV/0!</v>
      </c>
      <c r="Y230" s="288" t="e">
        <f t="shared" si="105"/>
        <v>#DIV/0!</v>
      </c>
      <c r="Z230" s="291" t="e">
        <f t="shared" si="106"/>
        <v>#DIV/0!</v>
      </c>
      <c r="AA230" s="22">
        <f>SUM(L$2:L230)-SUM(AB$2:AB230)</f>
        <v>-18302.315000000006</v>
      </c>
      <c r="AB230" s="292"/>
      <c r="AC230" s="40" t="e">
        <f t="shared" si="107"/>
        <v>#DIV/0!</v>
      </c>
      <c r="AD230" s="40" t="e">
        <f t="shared" si="108"/>
        <v>#DIV/0!</v>
      </c>
    </row>
    <row r="231" spans="1:30" s="1" customFormat="1" x14ac:dyDescent="0.25">
      <c r="A231" s="190"/>
      <c r="B231" s="392"/>
      <c r="C231" s="66"/>
      <c r="D231" s="66"/>
      <c r="E231" s="118"/>
      <c r="F231" s="16">
        <f t="shared" si="88"/>
        <v>4200</v>
      </c>
      <c r="G231" s="17">
        <f t="shared" si="89"/>
        <v>4.3588845238095253</v>
      </c>
      <c r="H231" s="15">
        <f t="shared" si="90"/>
        <v>18307.315000000006</v>
      </c>
      <c r="I231" s="15">
        <f t="shared" si="91"/>
        <v>-18307.315000000006</v>
      </c>
      <c r="J231" s="337">
        <f t="shared" si="92"/>
        <v>-1</v>
      </c>
      <c r="K231" s="15">
        <f t="shared" si="93"/>
        <v>0</v>
      </c>
      <c r="L231" s="22">
        <f t="shared" si="94"/>
        <v>-5</v>
      </c>
      <c r="M231" s="22">
        <f t="shared" si="95"/>
        <v>5</v>
      </c>
      <c r="N231" s="22">
        <f t="shared" si="96"/>
        <v>0</v>
      </c>
      <c r="O231" s="22"/>
      <c r="P231" s="288">
        <f t="shared" si="97"/>
        <v>-4.3588845238095253</v>
      </c>
      <c r="Q231" s="22">
        <f t="shared" si="98"/>
        <v>-5</v>
      </c>
      <c r="R231" s="290"/>
      <c r="S231" s="290">
        <f t="shared" si="99"/>
        <v>242.68500000000131</v>
      </c>
      <c r="T231" s="290" t="e">
        <f t="shared" si="100"/>
        <v>#DIV/0!</v>
      </c>
      <c r="U231" s="290" t="e">
        <f t="shared" si="101"/>
        <v>#DIV/0!</v>
      </c>
      <c r="V231" s="22">
        <f t="shared" si="102"/>
        <v>18550.000000000007</v>
      </c>
      <c r="W231" s="288" t="e">
        <f t="shared" si="103"/>
        <v>#DIV/0!</v>
      </c>
      <c r="X231" s="288" t="e">
        <f t="shared" si="104"/>
        <v>#DIV/0!</v>
      </c>
      <c r="Y231" s="288" t="e">
        <f t="shared" si="105"/>
        <v>#DIV/0!</v>
      </c>
      <c r="Z231" s="291" t="e">
        <f t="shared" si="106"/>
        <v>#DIV/0!</v>
      </c>
      <c r="AA231" s="22">
        <f>SUM(L$2:L231)-SUM(AB$2:AB231)</f>
        <v>-18307.315000000006</v>
      </c>
      <c r="AB231" s="292"/>
      <c r="AC231" s="40" t="e">
        <f t="shared" si="107"/>
        <v>#DIV/0!</v>
      </c>
      <c r="AD231" s="40" t="e">
        <f t="shared" si="108"/>
        <v>#DIV/0!</v>
      </c>
    </row>
    <row r="232" spans="1:30" s="1" customFormat="1" x14ac:dyDescent="0.25">
      <c r="A232" s="190"/>
      <c r="B232" s="392"/>
      <c r="C232" s="66"/>
      <c r="D232" s="66"/>
      <c r="E232" s="118"/>
      <c r="F232" s="16">
        <f t="shared" si="88"/>
        <v>4200</v>
      </c>
      <c r="G232" s="17">
        <f t="shared" si="89"/>
        <v>4.360075000000001</v>
      </c>
      <c r="H232" s="15">
        <f t="shared" si="90"/>
        <v>18312.315000000006</v>
      </c>
      <c r="I232" s="15">
        <f t="shared" si="91"/>
        <v>-18312.315000000006</v>
      </c>
      <c r="J232" s="337">
        <f t="shared" si="92"/>
        <v>-1</v>
      </c>
      <c r="K232" s="15">
        <f t="shared" si="93"/>
        <v>0</v>
      </c>
      <c r="L232" s="22">
        <f t="shared" si="94"/>
        <v>-5</v>
      </c>
      <c r="M232" s="22">
        <f t="shared" si="95"/>
        <v>5</v>
      </c>
      <c r="N232" s="22">
        <f t="shared" si="96"/>
        <v>0</v>
      </c>
      <c r="O232" s="22"/>
      <c r="P232" s="288">
        <f t="shared" si="97"/>
        <v>-4.360075000000001</v>
      </c>
      <c r="Q232" s="22">
        <f t="shared" si="98"/>
        <v>-5</v>
      </c>
      <c r="R232" s="290"/>
      <c r="S232" s="290">
        <f t="shared" si="99"/>
        <v>237.68500000000131</v>
      </c>
      <c r="T232" s="290" t="e">
        <f t="shared" si="100"/>
        <v>#DIV/0!</v>
      </c>
      <c r="U232" s="290" t="e">
        <f t="shared" si="101"/>
        <v>#DIV/0!</v>
      </c>
      <c r="V232" s="22">
        <f t="shared" si="102"/>
        <v>18550.000000000007</v>
      </c>
      <c r="W232" s="288" t="e">
        <f t="shared" si="103"/>
        <v>#DIV/0!</v>
      </c>
      <c r="X232" s="288" t="e">
        <f t="shared" si="104"/>
        <v>#DIV/0!</v>
      </c>
      <c r="Y232" s="288" t="e">
        <f t="shared" si="105"/>
        <v>#DIV/0!</v>
      </c>
      <c r="Z232" s="291" t="e">
        <f t="shared" si="106"/>
        <v>#DIV/0!</v>
      </c>
      <c r="AA232" s="22">
        <f>SUM(L$2:L232)-SUM(AB$2:AB232)</f>
        <v>-18312.315000000006</v>
      </c>
      <c r="AB232" s="292"/>
      <c r="AC232" s="40" t="e">
        <f t="shared" si="107"/>
        <v>#DIV/0!</v>
      </c>
      <c r="AD232" s="40" t="e">
        <f t="shared" si="108"/>
        <v>#DIV/0!</v>
      </c>
    </row>
    <row r="233" spans="1:30" s="1" customFormat="1" x14ac:dyDescent="0.25">
      <c r="A233" s="190"/>
      <c r="B233" s="392"/>
      <c r="C233" s="66"/>
      <c r="D233" s="66"/>
      <c r="E233" s="118"/>
      <c r="F233" s="16">
        <f t="shared" si="88"/>
        <v>4200</v>
      </c>
      <c r="G233" s="17">
        <f t="shared" si="89"/>
        <v>4.3612654761904777</v>
      </c>
      <c r="H233" s="15">
        <f t="shared" si="90"/>
        <v>18317.315000000006</v>
      </c>
      <c r="I233" s="15">
        <f t="shared" si="91"/>
        <v>-18317.315000000006</v>
      </c>
      <c r="J233" s="337">
        <f t="shared" si="92"/>
        <v>-1</v>
      </c>
      <c r="K233" s="15">
        <f t="shared" si="93"/>
        <v>0</v>
      </c>
      <c r="L233" s="22">
        <f t="shared" si="94"/>
        <v>-5</v>
      </c>
      <c r="M233" s="22">
        <f t="shared" si="95"/>
        <v>5</v>
      </c>
      <c r="N233" s="22">
        <f t="shared" si="96"/>
        <v>0</v>
      </c>
      <c r="O233" s="22"/>
      <c r="P233" s="288">
        <f t="shared" si="97"/>
        <v>-4.3612654761904777</v>
      </c>
      <c r="Q233" s="22">
        <f t="shared" si="98"/>
        <v>-5</v>
      </c>
      <c r="R233" s="290"/>
      <c r="S233" s="290">
        <f t="shared" si="99"/>
        <v>232.68500000000131</v>
      </c>
      <c r="T233" s="290" t="e">
        <f t="shared" si="100"/>
        <v>#DIV/0!</v>
      </c>
      <c r="U233" s="290" t="e">
        <f t="shared" si="101"/>
        <v>#DIV/0!</v>
      </c>
      <c r="V233" s="22">
        <f t="shared" si="102"/>
        <v>18550.000000000007</v>
      </c>
      <c r="W233" s="288" t="e">
        <f t="shared" si="103"/>
        <v>#DIV/0!</v>
      </c>
      <c r="X233" s="288" t="e">
        <f t="shared" si="104"/>
        <v>#DIV/0!</v>
      </c>
      <c r="Y233" s="288" t="e">
        <f t="shared" si="105"/>
        <v>#DIV/0!</v>
      </c>
      <c r="Z233" s="291" t="e">
        <f t="shared" si="106"/>
        <v>#DIV/0!</v>
      </c>
      <c r="AA233" s="22">
        <f>SUM(L$2:L233)-SUM(AB$2:AB233)</f>
        <v>-18317.315000000006</v>
      </c>
      <c r="AB233" s="292"/>
      <c r="AC233" s="40" t="e">
        <f t="shared" si="107"/>
        <v>#DIV/0!</v>
      </c>
      <c r="AD233" s="40" t="e">
        <f t="shared" si="108"/>
        <v>#DIV/0!</v>
      </c>
    </row>
    <row r="234" spans="1:30" s="1" customFormat="1" x14ac:dyDescent="0.25">
      <c r="A234" s="190"/>
      <c r="B234" s="392"/>
      <c r="C234" s="66"/>
      <c r="D234" s="66"/>
      <c r="E234" s="118"/>
      <c r="F234" s="16">
        <f t="shared" si="88"/>
        <v>4200</v>
      </c>
      <c r="G234" s="17">
        <f t="shared" si="89"/>
        <v>4.3624559523809534</v>
      </c>
      <c r="H234" s="15">
        <f t="shared" si="90"/>
        <v>18322.315000000006</v>
      </c>
      <c r="I234" s="15">
        <f t="shared" si="91"/>
        <v>-18322.315000000006</v>
      </c>
      <c r="J234" s="337">
        <f t="shared" si="92"/>
        <v>-1</v>
      </c>
      <c r="K234" s="15">
        <f t="shared" si="93"/>
        <v>0</v>
      </c>
      <c r="L234" s="22">
        <f t="shared" si="94"/>
        <v>-5</v>
      </c>
      <c r="M234" s="22">
        <f t="shared" si="95"/>
        <v>5</v>
      </c>
      <c r="N234" s="22">
        <f t="shared" si="96"/>
        <v>0</v>
      </c>
      <c r="O234" s="22"/>
      <c r="P234" s="288">
        <f t="shared" si="97"/>
        <v>-4.3624559523809534</v>
      </c>
      <c r="Q234" s="22">
        <f t="shared" si="98"/>
        <v>-5</v>
      </c>
      <c r="R234" s="290"/>
      <c r="S234" s="290">
        <f t="shared" si="99"/>
        <v>227.68500000000131</v>
      </c>
      <c r="T234" s="290" t="e">
        <f t="shared" si="100"/>
        <v>#DIV/0!</v>
      </c>
      <c r="U234" s="290" t="e">
        <f t="shared" si="101"/>
        <v>#DIV/0!</v>
      </c>
      <c r="V234" s="22">
        <f t="shared" si="102"/>
        <v>18550.000000000007</v>
      </c>
      <c r="W234" s="288" t="e">
        <f t="shared" si="103"/>
        <v>#DIV/0!</v>
      </c>
      <c r="X234" s="288" t="e">
        <f t="shared" si="104"/>
        <v>#DIV/0!</v>
      </c>
      <c r="Y234" s="288" t="e">
        <f t="shared" si="105"/>
        <v>#DIV/0!</v>
      </c>
      <c r="Z234" s="291" t="e">
        <f t="shared" si="106"/>
        <v>#DIV/0!</v>
      </c>
      <c r="AA234" s="22">
        <f>SUM(L$2:L234)-SUM(AB$2:AB234)</f>
        <v>-18322.315000000006</v>
      </c>
      <c r="AB234" s="292"/>
      <c r="AC234" s="40" t="e">
        <f t="shared" si="107"/>
        <v>#DIV/0!</v>
      </c>
      <c r="AD234" s="40" t="e">
        <f t="shared" si="108"/>
        <v>#DIV/0!</v>
      </c>
    </row>
    <row r="235" spans="1:30" s="1" customFormat="1" x14ac:dyDescent="0.25">
      <c r="A235" s="190"/>
      <c r="B235" s="392"/>
      <c r="C235" s="66"/>
      <c r="D235" s="66"/>
      <c r="E235" s="118"/>
      <c r="F235" s="16">
        <f t="shared" si="88"/>
        <v>4200</v>
      </c>
      <c r="G235" s="17">
        <f t="shared" si="89"/>
        <v>4.36364642857143</v>
      </c>
      <c r="H235" s="15">
        <f t="shared" si="90"/>
        <v>18327.315000000006</v>
      </c>
      <c r="I235" s="15">
        <f t="shared" si="91"/>
        <v>-18327.315000000006</v>
      </c>
      <c r="J235" s="337">
        <f t="shared" si="92"/>
        <v>-1</v>
      </c>
      <c r="K235" s="15">
        <f t="shared" si="93"/>
        <v>0</v>
      </c>
      <c r="L235" s="22">
        <f t="shared" si="94"/>
        <v>-5</v>
      </c>
      <c r="M235" s="22">
        <f t="shared" si="95"/>
        <v>5</v>
      </c>
      <c r="N235" s="22">
        <f t="shared" si="96"/>
        <v>0</v>
      </c>
      <c r="O235" s="22"/>
      <c r="P235" s="288">
        <f t="shared" si="97"/>
        <v>-4.36364642857143</v>
      </c>
      <c r="Q235" s="22">
        <f t="shared" si="98"/>
        <v>-5</v>
      </c>
      <c r="R235" s="290"/>
      <c r="S235" s="290">
        <f t="shared" si="99"/>
        <v>222.68500000000131</v>
      </c>
      <c r="T235" s="290" t="e">
        <f t="shared" si="100"/>
        <v>#DIV/0!</v>
      </c>
      <c r="U235" s="290" t="e">
        <f t="shared" si="101"/>
        <v>#DIV/0!</v>
      </c>
      <c r="V235" s="22">
        <f t="shared" si="102"/>
        <v>18550.000000000007</v>
      </c>
      <c r="W235" s="288" t="e">
        <f t="shared" si="103"/>
        <v>#DIV/0!</v>
      </c>
      <c r="X235" s="288" t="e">
        <f t="shared" si="104"/>
        <v>#DIV/0!</v>
      </c>
      <c r="Y235" s="288" t="e">
        <f t="shared" si="105"/>
        <v>#DIV/0!</v>
      </c>
      <c r="Z235" s="291" t="e">
        <f t="shared" si="106"/>
        <v>#DIV/0!</v>
      </c>
      <c r="AA235" s="22">
        <f>SUM(L$2:L235)-SUM(AB$2:AB235)</f>
        <v>-18327.315000000006</v>
      </c>
      <c r="AB235" s="292"/>
      <c r="AC235" s="40" t="e">
        <f t="shared" si="107"/>
        <v>#DIV/0!</v>
      </c>
      <c r="AD235" s="40" t="e">
        <f t="shared" si="108"/>
        <v>#DIV/0!</v>
      </c>
    </row>
    <row r="236" spans="1:30" s="1" customFormat="1" x14ac:dyDescent="0.25">
      <c r="A236" s="190"/>
      <c r="B236" s="392"/>
      <c r="C236" s="66"/>
      <c r="D236" s="66"/>
      <c r="E236" s="118"/>
      <c r="F236" s="16">
        <f t="shared" si="88"/>
        <v>4200</v>
      </c>
      <c r="G236" s="17">
        <f t="shared" si="89"/>
        <v>4.3648369047619058</v>
      </c>
      <c r="H236" s="15">
        <f t="shared" si="90"/>
        <v>18332.315000000006</v>
      </c>
      <c r="I236" s="15">
        <f t="shared" si="91"/>
        <v>-18332.315000000006</v>
      </c>
      <c r="J236" s="337">
        <f t="shared" si="92"/>
        <v>-1</v>
      </c>
      <c r="K236" s="15">
        <f t="shared" si="93"/>
        <v>0</v>
      </c>
      <c r="L236" s="22">
        <f t="shared" si="94"/>
        <v>-5</v>
      </c>
      <c r="M236" s="22">
        <f t="shared" si="95"/>
        <v>5</v>
      </c>
      <c r="N236" s="22">
        <f t="shared" si="96"/>
        <v>0</v>
      </c>
      <c r="O236" s="22"/>
      <c r="P236" s="288">
        <f t="shared" si="97"/>
        <v>-4.3648369047619058</v>
      </c>
      <c r="Q236" s="22">
        <f t="shared" si="98"/>
        <v>-5</v>
      </c>
      <c r="R236" s="290"/>
      <c r="S236" s="290">
        <f t="shared" si="99"/>
        <v>217.68500000000131</v>
      </c>
      <c r="T236" s="290" t="e">
        <f t="shared" si="100"/>
        <v>#DIV/0!</v>
      </c>
      <c r="U236" s="290" t="e">
        <f t="shared" si="101"/>
        <v>#DIV/0!</v>
      </c>
      <c r="V236" s="22">
        <f t="shared" si="102"/>
        <v>18550.000000000007</v>
      </c>
      <c r="W236" s="288" t="e">
        <f t="shared" si="103"/>
        <v>#DIV/0!</v>
      </c>
      <c r="X236" s="288" t="e">
        <f t="shared" si="104"/>
        <v>#DIV/0!</v>
      </c>
      <c r="Y236" s="288" t="e">
        <f t="shared" si="105"/>
        <v>#DIV/0!</v>
      </c>
      <c r="Z236" s="291" t="e">
        <f t="shared" si="106"/>
        <v>#DIV/0!</v>
      </c>
      <c r="AA236" s="22">
        <f>SUM(L$2:L236)-SUM(AB$2:AB236)</f>
        <v>-18332.315000000006</v>
      </c>
      <c r="AB236" s="292"/>
      <c r="AC236" s="40" t="e">
        <f t="shared" si="107"/>
        <v>#DIV/0!</v>
      </c>
      <c r="AD236" s="40" t="e">
        <f t="shared" si="108"/>
        <v>#DIV/0!</v>
      </c>
    </row>
    <row r="237" spans="1:30" s="1" customFormat="1" x14ac:dyDescent="0.25">
      <c r="A237" s="190"/>
      <c r="B237" s="392"/>
      <c r="C237" s="66"/>
      <c r="D237" s="66"/>
      <c r="E237" s="118"/>
      <c r="F237" s="16">
        <f t="shared" si="88"/>
        <v>4200</v>
      </c>
      <c r="G237" s="17">
        <f t="shared" si="89"/>
        <v>4.3660273809523824</v>
      </c>
      <c r="H237" s="15">
        <f t="shared" si="90"/>
        <v>18337.315000000006</v>
      </c>
      <c r="I237" s="15">
        <f t="shared" si="91"/>
        <v>-18337.315000000006</v>
      </c>
      <c r="J237" s="337">
        <f t="shared" si="92"/>
        <v>-1</v>
      </c>
      <c r="K237" s="15">
        <f t="shared" si="93"/>
        <v>0</v>
      </c>
      <c r="L237" s="22">
        <f t="shared" si="94"/>
        <v>-5</v>
      </c>
      <c r="M237" s="22">
        <f t="shared" si="95"/>
        <v>5</v>
      </c>
      <c r="N237" s="22">
        <f t="shared" si="96"/>
        <v>0</v>
      </c>
      <c r="O237" s="22"/>
      <c r="P237" s="288">
        <f t="shared" si="97"/>
        <v>-4.3660273809523824</v>
      </c>
      <c r="Q237" s="22">
        <f t="shared" si="98"/>
        <v>-5</v>
      </c>
      <c r="R237" s="290"/>
      <c r="S237" s="290">
        <f t="shared" si="99"/>
        <v>212.68500000000131</v>
      </c>
      <c r="T237" s="290" t="e">
        <f t="shared" si="100"/>
        <v>#DIV/0!</v>
      </c>
      <c r="U237" s="290" t="e">
        <f t="shared" si="101"/>
        <v>#DIV/0!</v>
      </c>
      <c r="V237" s="22">
        <f t="shared" si="102"/>
        <v>18550.000000000007</v>
      </c>
      <c r="W237" s="288" t="e">
        <f t="shared" si="103"/>
        <v>#DIV/0!</v>
      </c>
      <c r="X237" s="288" t="e">
        <f t="shared" si="104"/>
        <v>#DIV/0!</v>
      </c>
      <c r="Y237" s="288" t="e">
        <f t="shared" si="105"/>
        <v>#DIV/0!</v>
      </c>
      <c r="Z237" s="291" t="e">
        <f t="shared" si="106"/>
        <v>#DIV/0!</v>
      </c>
      <c r="AA237" s="22">
        <f>SUM(L$2:L237)-SUM(AB$2:AB237)</f>
        <v>-18337.315000000006</v>
      </c>
      <c r="AB237" s="292"/>
      <c r="AC237" s="40" t="e">
        <f t="shared" si="107"/>
        <v>#DIV/0!</v>
      </c>
      <c r="AD237" s="40" t="e">
        <f t="shared" si="108"/>
        <v>#DIV/0!</v>
      </c>
    </row>
    <row r="238" spans="1:30" s="1" customFormat="1" x14ac:dyDescent="0.25">
      <c r="A238" s="190"/>
      <c r="B238" s="392"/>
      <c r="C238" s="66"/>
      <c r="D238" s="66"/>
      <c r="E238" s="118"/>
      <c r="F238" s="16">
        <f t="shared" si="88"/>
        <v>4200</v>
      </c>
      <c r="G238" s="17">
        <f t="shared" si="89"/>
        <v>4.3672178571428582</v>
      </c>
      <c r="H238" s="15">
        <f t="shared" si="90"/>
        <v>18342.315000000006</v>
      </c>
      <c r="I238" s="15">
        <f t="shared" si="91"/>
        <v>-18342.315000000006</v>
      </c>
      <c r="J238" s="337">
        <f t="shared" si="92"/>
        <v>-1</v>
      </c>
      <c r="K238" s="15">
        <f t="shared" si="93"/>
        <v>0</v>
      </c>
      <c r="L238" s="22">
        <f t="shared" si="94"/>
        <v>-5</v>
      </c>
      <c r="M238" s="22">
        <f t="shared" si="95"/>
        <v>5</v>
      </c>
      <c r="N238" s="22">
        <f t="shared" si="96"/>
        <v>0</v>
      </c>
      <c r="O238" s="22"/>
      <c r="P238" s="288">
        <f t="shared" si="97"/>
        <v>-4.3672178571428582</v>
      </c>
      <c r="Q238" s="22">
        <f t="shared" si="98"/>
        <v>-5</v>
      </c>
      <c r="R238" s="290"/>
      <c r="S238" s="290">
        <f t="shared" si="99"/>
        <v>207.68500000000131</v>
      </c>
      <c r="T238" s="290" t="e">
        <f t="shared" si="100"/>
        <v>#DIV/0!</v>
      </c>
      <c r="U238" s="290" t="e">
        <f t="shared" si="101"/>
        <v>#DIV/0!</v>
      </c>
      <c r="V238" s="22">
        <f t="shared" si="102"/>
        <v>18550.000000000007</v>
      </c>
      <c r="W238" s="288" t="e">
        <f t="shared" si="103"/>
        <v>#DIV/0!</v>
      </c>
      <c r="X238" s="288" t="e">
        <f t="shared" si="104"/>
        <v>#DIV/0!</v>
      </c>
      <c r="Y238" s="288" t="e">
        <f t="shared" si="105"/>
        <v>#DIV/0!</v>
      </c>
      <c r="Z238" s="291" t="e">
        <f t="shared" si="106"/>
        <v>#DIV/0!</v>
      </c>
      <c r="AA238" s="22">
        <f>SUM(L$2:L238)-SUM(AB$2:AB238)</f>
        <v>-18342.315000000006</v>
      </c>
      <c r="AB238" s="292"/>
      <c r="AC238" s="40" t="e">
        <f t="shared" si="107"/>
        <v>#DIV/0!</v>
      </c>
      <c r="AD238" s="40" t="e">
        <f t="shared" si="108"/>
        <v>#DIV/0!</v>
      </c>
    </row>
    <row r="239" spans="1:30" s="1" customFormat="1" x14ac:dyDescent="0.25">
      <c r="A239" s="190"/>
      <c r="B239" s="392"/>
      <c r="C239" s="66"/>
      <c r="D239" s="66"/>
      <c r="E239" s="118"/>
      <c r="F239" s="16">
        <f t="shared" si="88"/>
        <v>4200</v>
      </c>
      <c r="G239" s="17">
        <f t="shared" si="89"/>
        <v>4.3684083333333348</v>
      </c>
      <c r="H239" s="15">
        <f t="shared" si="90"/>
        <v>18347.315000000006</v>
      </c>
      <c r="I239" s="15">
        <f t="shared" si="91"/>
        <v>-18347.315000000006</v>
      </c>
      <c r="J239" s="337">
        <f t="shared" si="92"/>
        <v>-1</v>
      </c>
      <c r="K239" s="15">
        <f t="shared" si="93"/>
        <v>0</v>
      </c>
      <c r="L239" s="22">
        <f t="shared" si="94"/>
        <v>-5</v>
      </c>
      <c r="M239" s="22">
        <f t="shared" si="95"/>
        <v>5</v>
      </c>
      <c r="N239" s="22">
        <f t="shared" si="96"/>
        <v>0</v>
      </c>
      <c r="O239" s="22"/>
      <c r="P239" s="288">
        <f t="shared" si="97"/>
        <v>-4.3684083333333348</v>
      </c>
      <c r="Q239" s="22">
        <f t="shared" si="98"/>
        <v>-5</v>
      </c>
      <c r="R239" s="290"/>
      <c r="S239" s="290">
        <f t="shared" si="99"/>
        <v>202.68500000000131</v>
      </c>
      <c r="T239" s="290" t="e">
        <f t="shared" si="100"/>
        <v>#DIV/0!</v>
      </c>
      <c r="U239" s="290" t="e">
        <f t="shared" si="101"/>
        <v>#DIV/0!</v>
      </c>
      <c r="V239" s="22">
        <f t="shared" si="102"/>
        <v>18550.000000000007</v>
      </c>
      <c r="W239" s="288" t="e">
        <f t="shared" si="103"/>
        <v>#DIV/0!</v>
      </c>
      <c r="X239" s="288" t="e">
        <f t="shared" si="104"/>
        <v>#DIV/0!</v>
      </c>
      <c r="Y239" s="288" t="e">
        <f t="shared" si="105"/>
        <v>#DIV/0!</v>
      </c>
      <c r="Z239" s="291" t="e">
        <f t="shared" si="106"/>
        <v>#DIV/0!</v>
      </c>
      <c r="AA239" s="22">
        <f>SUM(L$2:L239)-SUM(AB$2:AB239)</f>
        <v>-18347.315000000006</v>
      </c>
      <c r="AB239" s="292"/>
      <c r="AC239" s="40" t="e">
        <f t="shared" si="107"/>
        <v>#DIV/0!</v>
      </c>
      <c r="AD239" s="40" t="e">
        <f t="shared" si="108"/>
        <v>#DIV/0!</v>
      </c>
    </row>
    <row r="240" spans="1:30" s="1" customFormat="1" x14ac:dyDescent="0.25">
      <c r="A240" s="190"/>
      <c r="B240" s="392"/>
      <c r="C240" s="66"/>
      <c r="D240" s="66"/>
      <c r="E240" s="118"/>
      <c r="F240" s="16">
        <f t="shared" si="88"/>
        <v>4200</v>
      </c>
      <c r="G240" s="17">
        <f t="shared" si="89"/>
        <v>4.3695988095238105</v>
      </c>
      <c r="H240" s="15">
        <f t="shared" si="90"/>
        <v>18352.315000000006</v>
      </c>
      <c r="I240" s="15">
        <f t="shared" si="91"/>
        <v>-18352.315000000006</v>
      </c>
      <c r="J240" s="337">
        <f t="shared" si="92"/>
        <v>-1</v>
      </c>
      <c r="K240" s="15">
        <f t="shared" si="93"/>
        <v>0</v>
      </c>
      <c r="L240" s="22">
        <f t="shared" si="94"/>
        <v>-5</v>
      </c>
      <c r="M240" s="22">
        <f t="shared" si="95"/>
        <v>5</v>
      </c>
      <c r="N240" s="22">
        <f t="shared" si="96"/>
        <v>0</v>
      </c>
      <c r="O240" s="22"/>
      <c r="P240" s="288">
        <f t="shared" si="97"/>
        <v>-4.3695988095238105</v>
      </c>
      <c r="Q240" s="22">
        <f t="shared" si="98"/>
        <v>-5</v>
      </c>
      <c r="R240" s="290"/>
      <c r="S240" s="290">
        <f t="shared" si="99"/>
        <v>197.68500000000131</v>
      </c>
      <c r="T240" s="290" t="e">
        <f t="shared" si="100"/>
        <v>#DIV/0!</v>
      </c>
      <c r="U240" s="290" t="e">
        <f t="shared" si="101"/>
        <v>#DIV/0!</v>
      </c>
      <c r="V240" s="22">
        <f t="shared" si="102"/>
        <v>18550.000000000007</v>
      </c>
      <c r="W240" s="288" t="e">
        <f t="shared" si="103"/>
        <v>#DIV/0!</v>
      </c>
      <c r="X240" s="288" t="e">
        <f t="shared" si="104"/>
        <v>#DIV/0!</v>
      </c>
      <c r="Y240" s="288" t="e">
        <f t="shared" si="105"/>
        <v>#DIV/0!</v>
      </c>
      <c r="Z240" s="291" t="e">
        <f t="shared" si="106"/>
        <v>#DIV/0!</v>
      </c>
      <c r="AA240" s="22">
        <f>SUM(L$2:L240)-SUM(AB$2:AB240)</f>
        <v>-18352.315000000006</v>
      </c>
      <c r="AB240" s="292"/>
      <c r="AC240" s="40" t="e">
        <f t="shared" si="107"/>
        <v>#DIV/0!</v>
      </c>
      <c r="AD240" s="40" t="e">
        <f t="shared" si="108"/>
        <v>#DIV/0!</v>
      </c>
    </row>
    <row r="241" spans="1:30" s="1" customFormat="1" x14ac:dyDescent="0.25">
      <c r="A241" s="190"/>
      <c r="B241" s="392"/>
      <c r="C241" s="66"/>
      <c r="D241" s="66"/>
      <c r="E241" s="118"/>
      <c r="F241" s="16">
        <f t="shared" si="88"/>
        <v>4200</v>
      </c>
      <c r="G241" s="17">
        <f t="shared" si="89"/>
        <v>4.3707892857142872</v>
      </c>
      <c r="H241" s="15">
        <f t="shared" si="90"/>
        <v>18357.315000000006</v>
      </c>
      <c r="I241" s="15">
        <f t="shared" si="91"/>
        <v>-18357.315000000006</v>
      </c>
      <c r="J241" s="337">
        <f t="shared" si="92"/>
        <v>-1</v>
      </c>
      <c r="K241" s="15">
        <f t="shared" si="93"/>
        <v>0</v>
      </c>
      <c r="L241" s="22">
        <f t="shared" si="94"/>
        <v>-5</v>
      </c>
      <c r="M241" s="22">
        <f t="shared" si="95"/>
        <v>5</v>
      </c>
      <c r="N241" s="22">
        <f t="shared" si="96"/>
        <v>0</v>
      </c>
      <c r="O241" s="22"/>
      <c r="P241" s="288">
        <f t="shared" si="97"/>
        <v>-4.3707892857142872</v>
      </c>
      <c r="Q241" s="22">
        <f t="shared" si="98"/>
        <v>-5</v>
      </c>
      <c r="R241" s="290"/>
      <c r="S241" s="290">
        <f t="shared" si="99"/>
        <v>192.68500000000131</v>
      </c>
      <c r="T241" s="290" t="e">
        <f t="shared" si="100"/>
        <v>#DIV/0!</v>
      </c>
      <c r="U241" s="290" t="e">
        <f t="shared" si="101"/>
        <v>#DIV/0!</v>
      </c>
      <c r="V241" s="22">
        <f t="shared" si="102"/>
        <v>18550.000000000007</v>
      </c>
      <c r="W241" s="288" t="e">
        <f t="shared" si="103"/>
        <v>#DIV/0!</v>
      </c>
      <c r="X241" s="288" t="e">
        <f t="shared" si="104"/>
        <v>#DIV/0!</v>
      </c>
      <c r="Y241" s="288" t="e">
        <f t="shared" si="105"/>
        <v>#DIV/0!</v>
      </c>
      <c r="Z241" s="291" t="e">
        <f t="shared" si="106"/>
        <v>#DIV/0!</v>
      </c>
      <c r="AA241" s="22">
        <f>SUM(L$2:L241)-SUM(AB$2:AB241)</f>
        <v>-18357.315000000006</v>
      </c>
      <c r="AB241" s="292"/>
      <c r="AC241" s="40" t="e">
        <f t="shared" si="107"/>
        <v>#DIV/0!</v>
      </c>
      <c r="AD241" s="40" t="e">
        <f t="shared" si="108"/>
        <v>#DIV/0!</v>
      </c>
    </row>
    <row r="242" spans="1:30" s="1" customFormat="1" x14ac:dyDescent="0.25">
      <c r="A242" s="190"/>
      <c r="B242" s="392"/>
      <c r="C242" s="66"/>
      <c r="D242" s="66"/>
      <c r="E242" s="118"/>
      <c r="F242" s="16">
        <f t="shared" si="88"/>
        <v>4200</v>
      </c>
      <c r="G242" s="17">
        <f t="shared" si="89"/>
        <v>4.3719797619047629</v>
      </c>
      <c r="H242" s="15">
        <f t="shared" si="90"/>
        <v>18362.315000000006</v>
      </c>
      <c r="I242" s="15">
        <f t="shared" si="91"/>
        <v>-18362.315000000006</v>
      </c>
      <c r="J242" s="337">
        <f t="shared" si="92"/>
        <v>-1</v>
      </c>
      <c r="K242" s="15">
        <f t="shared" si="93"/>
        <v>0</v>
      </c>
      <c r="L242" s="22">
        <f t="shared" si="94"/>
        <v>-5</v>
      </c>
      <c r="M242" s="22">
        <f t="shared" si="95"/>
        <v>5</v>
      </c>
      <c r="N242" s="22">
        <f t="shared" si="96"/>
        <v>0</v>
      </c>
      <c r="O242" s="22"/>
      <c r="P242" s="288">
        <f t="shared" si="97"/>
        <v>-4.3719797619047629</v>
      </c>
      <c r="Q242" s="22">
        <f t="shared" si="98"/>
        <v>-5</v>
      </c>
      <c r="R242" s="290"/>
      <c r="S242" s="290">
        <f t="shared" si="99"/>
        <v>187.68500000000131</v>
      </c>
      <c r="T242" s="290" t="e">
        <f t="shared" si="100"/>
        <v>#DIV/0!</v>
      </c>
      <c r="U242" s="290" t="e">
        <f t="shared" si="101"/>
        <v>#DIV/0!</v>
      </c>
      <c r="V242" s="22">
        <f t="shared" si="102"/>
        <v>18550.000000000007</v>
      </c>
      <c r="W242" s="288" t="e">
        <f t="shared" si="103"/>
        <v>#DIV/0!</v>
      </c>
      <c r="X242" s="288" t="e">
        <f t="shared" si="104"/>
        <v>#DIV/0!</v>
      </c>
      <c r="Y242" s="288" t="e">
        <f t="shared" si="105"/>
        <v>#DIV/0!</v>
      </c>
      <c r="Z242" s="291" t="e">
        <f t="shared" si="106"/>
        <v>#DIV/0!</v>
      </c>
      <c r="AA242" s="22">
        <f>SUM(L$2:L242)-SUM(AB$2:AB242)</f>
        <v>-18362.315000000006</v>
      </c>
      <c r="AB242" s="292"/>
      <c r="AC242" s="40" t="e">
        <f t="shared" si="107"/>
        <v>#DIV/0!</v>
      </c>
      <c r="AD242" s="40" t="e">
        <f t="shared" si="108"/>
        <v>#DIV/0!</v>
      </c>
    </row>
    <row r="243" spans="1:30" s="1" customFormat="1" x14ac:dyDescent="0.25">
      <c r="A243" s="190"/>
      <c r="B243" s="392"/>
      <c r="C243" s="66"/>
      <c r="D243" s="66"/>
      <c r="E243" s="118"/>
      <c r="F243" s="16">
        <f t="shared" si="88"/>
        <v>4200</v>
      </c>
      <c r="G243" s="17">
        <f t="shared" si="89"/>
        <v>4.3731702380952395</v>
      </c>
      <c r="H243" s="15">
        <f t="shared" si="90"/>
        <v>18367.315000000006</v>
      </c>
      <c r="I243" s="15">
        <f t="shared" si="91"/>
        <v>-18367.315000000006</v>
      </c>
      <c r="J243" s="337">
        <f t="shared" si="92"/>
        <v>-1</v>
      </c>
      <c r="K243" s="15">
        <f t="shared" si="93"/>
        <v>0</v>
      </c>
      <c r="L243" s="22">
        <f t="shared" si="94"/>
        <v>-5</v>
      </c>
      <c r="M243" s="22">
        <f t="shared" si="95"/>
        <v>5</v>
      </c>
      <c r="N243" s="22">
        <f t="shared" si="96"/>
        <v>0</v>
      </c>
      <c r="O243" s="22"/>
      <c r="P243" s="288">
        <f t="shared" si="97"/>
        <v>-4.3731702380952395</v>
      </c>
      <c r="Q243" s="22">
        <f t="shared" si="98"/>
        <v>-5</v>
      </c>
      <c r="R243" s="290"/>
      <c r="S243" s="290">
        <f t="shared" si="99"/>
        <v>182.68500000000131</v>
      </c>
      <c r="T243" s="290" t="e">
        <f t="shared" si="100"/>
        <v>#DIV/0!</v>
      </c>
      <c r="U243" s="290" t="e">
        <f t="shared" si="101"/>
        <v>#DIV/0!</v>
      </c>
      <c r="V243" s="22">
        <f t="shared" si="102"/>
        <v>18550.000000000007</v>
      </c>
      <c r="W243" s="288" t="e">
        <f t="shared" si="103"/>
        <v>#DIV/0!</v>
      </c>
      <c r="X243" s="288" t="e">
        <f t="shared" si="104"/>
        <v>#DIV/0!</v>
      </c>
      <c r="Y243" s="288" t="e">
        <f t="shared" si="105"/>
        <v>#DIV/0!</v>
      </c>
      <c r="Z243" s="291" t="e">
        <f t="shared" si="106"/>
        <v>#DIV/0!</v>
      </c>
      <c r="AA243" s="22">
        <f>SUM(L$2:L243)-SUM(AB$2:AB243)</f>
        <v>-18367.315000000006</v>
      </c>
      <c r="AB243" s="292"/>
      <c r="AC243" s="40" t="e">
        <f t="shared" si="107"/>
        <v>#DIV/0!</v>
      </c>
      <c r="AD243" s="40" t="e">
        <f t="shared" si="108"/>
        <v>#DIV/0!</v>
      </c>
    </row>
    <row r="244" spans="1:30" s="1" customFormat="1" x14ac:dyDescent="0.25">
      <c r="A244" s="190"/>
      <c r="B244" s="392"/>
      <c r="C244" s="66"/>
      <c r="D244" s="66"/>
      <c r="E244" s="118"/>
      <c r="F244" s="16">
        <f t="shared" si="88"/>
        <v>4200</v>
      </c>
      <c r="G244" s="17">
        <f t="shared" si="89"/>
        <v>4.3743607142857153</v>
      </c>
      <c r="H244" s="15">
        <f t="shared" si="90"/>
        <v>18372.315000000006</v>
      </c>
      <c r="I244" s="15">
        <f t="shared" si="91"/>
        <v>-18372.315000000006</v>
      </c>
      <c r="J244" s="337">
        <f t="shared" si="92"/>
        <v>-1</v>
      </c>
      <c r="K244" s="15">
        <f t="shared" si="93"/>
        <v>0</v>
      </c>
      <c r="L244" s="22">
        <f t="shared" si="94"/>
        <v>-5</v>
      </c>
      <c r="M244" s="22">
        <f t="shared" si="95"/>
        <v>5</v>
      </c>
      <c r="N244" s="22">
        <f t="shared" si="96"/>
        <v>0</v>
      </c>
      <c r="O244" s="22"/>
      <c r="P244" s="288">
        <f t="shared" si="97"/>
        <v>-4.3743607142857153</v>
      </c>
      <c r="Q244" s="22">
        <f t="shared" si="98"/>
        <v>-5</v>
      </c>
      <c r="R244" s="290"/>
      <c r="S244" s="290">
        <f t="shared" si="99"/>
        <v>177.68500000000131</v>
      </c>
      <c r="T244" s="290" t="e">
        <f t="shared" si="100"/>
        <v>#DIV/0!</v>
      </c>
      <c r="U244" s="290" t="e">
        <f t="shared" si="101"/>
        <v>#DIV/0!</v>
      </c>
      <c r="V244" s="22">
        <f t="shared" si="102"/>
        <v>18550.000000000007</v>
      </c>
      <c r="W244" s="288" t="e">
        <f t="shared" si="103"/>
        <v>#DIV/0!</v>
      </c>
      <c r="X244" s="288" t="e">
        <f t="shared" si="104"/>
        <v>#DIV/0!</v>
      </c>
      <c r="Y244" s="288" t="e">
        <f t="shared" si="105"/>
        <v>#DIV/0!</v>
      </c>
      <c r="Z244" s="291" t="e">
        <f t="shared" si="106"/>
        <v>#DIV/0!</v>
      </c>
      <c r="AA244" s="22">
        <f>SUM(L$2:L244)-SUM(AB$2:AB244)</f>
        <v>-18372.315000000006</v>
      </c>
      <c r="AB244" s="292"/>
      <c r="AC244" s="40" t="e">
        <f t="shared" si="107"/>
        <v>#DIV/0!</v>
      </c>
      <c r="AD244" s="40" t="e">
        <f t="shared" si="108"/>
        <v>#DIV/0!</v>
      </c>
    </row>
    <row r="245" spans="1:30" s="1" customFormat="1" x14ac:dyDescent="0.25">
      <c r="A245" s="190"/>
      <c r="B245" s="392"/>
      <c r="C245" s="66"/>
      <c r="D245" s="66"/>
      <c r="E245" s="118"/>
      <c r="F245" s="16">
        <f t="shared" si="88"/>
        <v>4200</v>
      </c>
      <c r="G245" s="17">
        <f t="shared" si="89"/>
        <v>4.3755511904761919</v>
      </c>
      <c r="H245" s="15">
        <f t="shared" si="90"/>
        <v>18377.315000000006</v>
      </c>
      <c r="I245" s="15">
        <f t="shared" si="91"/>
        <v>-18377.315000000006</v>
      </c>
      <c r="J245" s="337">
        <f t="shared" si="92"/>
        <v>-1</v>
      </c>
      <c r="K245" s="15">
        <f t="shared" si="93"/>
        <v>0</v>
      </c>
      <c r="L245" s="22">
        <f t="shared" si="94"/>
        <v>-5</v>
      </c>
      <c r="M245" s="22">
        <f t="shared" si="95"/>
        <v>5</v>
      </c>
      <c r="N245" s="22">
        <f t="shared" si="96"/>
        <v>0</v>
      </c>
      <c r="O245" s="22"/>
      <c r="P245" s="288">
        <f t="shared" si="97"/>
        <v>-4.3755511904761919</v>
      </c>
      <c r="Q245" s="22">
        <f t="shared" si="98"/>
        <v>-5</v>
      </c>
      <c r="R245" s="290"/>
      <c r="S245" s="290">
        <f t="shared" si="99"/>
        <v>172.68500000000131</v>
      </c>
      <c r="T245" s="290" t="e">
        <f t="shared" si="100"/>
        <v>#DIV/0!</v>
      </c>
      <c r="U245" s="290" t="e">
        <f t="shared" si="101"/>
        <v>#DIV/0!</v>
      </c>
      <c r="V245" s="22">
        <f t="shared" si="102"/>
        <v>18550.000000000007</v>
      </c>
      <c r="W245" s="288" t="e">
        <f t="shared" si="103"/>
        <v>#DIV/0!</v>
      </c>
      <c r="X245" s="288" t="e">
        <f t="shared" si="104"/>
        <v>#DIV/0!</v>
      </c>
      <c r="Y245" s="288" t="e">
        <f t="shared" si="105"/>
        <v>#DIV/0!</v>
      </c>
      <c r="Z245" s="291" t="e">
        <f t="shared" si="106"/>
        <v>#DIV/0!</v>
      </c>
      <c r="AA245" s="22">
        <f>SUM(L$2:L245)-SUM(AB$2:AB245)</f>
        <v>-18377.315000000006</v>
      </c>
      <c r="AB245" s="292"/>
      <c r="AC245" s="40" t="e">
        <f t="shared" si="107"/>
        <v>#DIV/0!</v>
      </c>
      <c r="AD245" s="40" t="e">
        <f t="shared" si="108"/>
        <v>#DIV/0!</v>
      </c>
    </row>
    <row r="246" spans="1:30" s="1" customFormat="1" x14ac:dyDescent="0.25">
      <c r="A246" s="190"/>
      <c r="B246" s="392"/>
      <c r="C246" s="66"/>
      <c r="D246" s="66"/>
      <c r="E246" s="118"/>
      <c r="F246" s="16">
        <f t="shared" si="88"/>
        <v>4200</v>
      </c>
      <c r="G246" s="17">
        <f t="shared" si="89"/>
        <v>4.3767416666666685</v>
      </c>
      <c r="H246" s="15">
        <f t="shared" si="90"/>
        <v>18382.315000000006</v>
      </c>
      <c r="I246" s="15">
        <f t="shared" si="91"/>
        <v>-18382.315000000006</v>
      </c>
      <c r="J246" s="337">
        <f t="shared" si="92"/>
        <v>-1</v>
      </c>
      <c r="K246" s="15">
        <f t="shared" si="93"/>
        <v>0</v>
      </c>
      <c r="L246" s="22">
        <f t="shared" si="94"/>
        <v>-5</v>
      </c>
      <c r="M246" s="22">
        <f t="shared" si="95"/>
        <v>5</v>
      </c>
      <c r="N246" s="22">
        <f t="shared" si="96"/>
        <v>0</v>
      </c>
      <c r="O246" s="22"/>
      <c r="P246" s="288">
        <f t="shared" si="97"/>
        <v>-4.3767416666666685</v>
      </c>
      <c r="Q246" s="22">
        <f t="shared" si="98"/>
        <v>-5</v>
      </c>
      <c r="R246" s="290"/>
      <c r="S246" s="290">
        <f t="shared" si="99"/>
        <v>167.68500000000131</v>
      </c>
      <c r="T246" s="290" t="e">
        <f t="shared" si="100"/>
        <v>#DIV/0!</v>
      </c>
      <c r="U246" s="290" t="e">
        <f t="shared" si="101"/>
        <v>#DIV/0!</v>
      </c>
      <c r="V246" s="22">
        <f t="shared" si="102"/>
        <v>18550.000000000007</v>
      </c>
      <c r="W246" s="288" t="e">
        <f t="shared" si="103"/>
        <v>#DIV/0!</v>
      </c>
      <c r="X246" s="288" t="e">
        <f t="shared" si="104"/>
        <v>#DIV/0!</v>
      </c>
      <c r="Y246" s="288" t="e">
        <f t="shared" si="105"/>
        <v>#DIV/0!</v>
      </c>
      <c r="Z246" s="291" t="e">
        <f t="shared" si="106"/>
        <v>#DIV/0!</v>
      </c>
      <c r="AA246" s="22">
        <f>SUM(L$2:L246)-SUM(AB$2:AB246)</f>
        <v>-18382.315000000006</v>
      </c>
      <c r="AB246" s="292"/>
      <c r="AC246" s="40" t="e">
        <f t="shared" si="107"/>
        <v>#DIV/0!</v>
      </c>
      <c r="AD246" s="40" t="e">
        <f t="shared" si="108"/>
        <v>#DIV/0!</v>
      </c>
    </row>
    <row r="247" spans="1:30" s="1" customFormat="1" x14ac:dyDescent="0.25">
      <c r="A247" s="190"/>
      <c r="B247" s="392"/>
      <c r="C247" s="66"/>
      <c r="D247" s="66"/>
      <c r="E247" s="118"/>
      <c r="F247" s="16">
        <f t="shared" si="88"/>
        <v>4200</v>
      </c>
      <c r="G247" s="17">
        <f t="shared" si="89"/>
        <v>4.3779321428571443</v>
      </c>
      <c r="H247" s="15">
        <f t="shared" si="90"/>
        <v>18387.315000000006</v>
      </c>
      <c r="I247" s="15">
        <f t="shared" si="91"/>
        <v>-18387.315000000006</v>
      </c>
      <c r="J247" s="337">
        <f t="shared" si="92"/>
        <v>-1</v>
      </c>
      <c r="K247" s="15">
        <f t="shared" si="93"/>
        <v>0</v>
      </c>
      <c r="L247" s="22">
        <f t="shared" si="94"/>
        <v>-5</v>
      </c>
      <c r="M247" s="22">
        <f t="shared" si="95"/>
        <v>5</v>
      </c>
      <c r="N247" s="22">
        <f t="shared" si="96"/>
        <v>0</v>
      </c>
      <c r="O247" s="22"/>
      <c r="P247" s="288">
        <f t="shared" si="97"/>
        <v>-4.3779321428571443</v>
      </c>
      <c r="Q247" s="22">
        <f t="shared" si="98"/>
        <v>-5</v>
      </c>
      <c r="R247" s="290"/>
      <c r="S247" s="290">
        <f t="shared" si="99"/>
        <v>162.68500000000131</v>
      </c>
      <c r="T247" s="290" t="e">
        <f t="shared" si="100"/>
        <v>#DIV/0!</v>
      </c>
      <c r="U247" s="290" t="e">
        <f t="shared" si="101"/>
        <v>#DIV/0!</v>
      </c>
      <c r="V247" s="22">
        <f t="shared" si="102"/>
        <v>18550.000000000007</v>
      </c>
      <c r="W247" s="288" t="e">
        <f t="shared" si="103"/>
        <v>#DIV/0!</v>
      </c>
      <c r="X247" s="288" t="e">
        <f t="shared" si="104"/>
        <v>#DIV/0!</v>
      </c>
      <c r="Y247" s="288" t="e">
        <f t="shared" si="105"/>
        <v>#DIV/0!</v>
      </c>
      <c r="Z247" s="291" t="e">
        <f t="shared" si="106"/>
        <v>#DIV/0!</v>
      </c>
      <c r="AA247" s="22">
        <f>SUM(L$2:L247)-SUM(AB$2:AB247)</f>
        <v>-18387.315000000006</v>
      </c>
      <c r="AB247" s="292"/>
      <c r="AC247" s="40" t="e">
        <f t="shared" si="107"/>
        <v>#DIV/0!</v>
      </c>
      <c r="AD247" s="40" t="e">
        <f t="shared" si="108"/>
        <v>#DIV/0!</v>
      </c>
    </row>
    <row r="248" spans="1:30" s="1" customFormat="1" x14ac:dyDescent="0.25">
      <c r="A248" s="190"/>
      <c r="B248" s="395"/>
      <c r="C248" s="66"/>
      <c r="D248" s="66"/>
      <c r="E248" s="118"/>
      <c r="F248" s="16">
        <f t="shared" si="88"/>
        <v>4200</v>
      </c>
      <c r="G248" s="17">
        <f t="shared" si="89"/>
        <v>4.3791226190476209</v>
      </c>
      <c r="H248" s="15">
        <f t="shared" si="90"/>
        <v>18392.315000000006</v>
      </c>
      <c r="I248" s="15">
        <f t="shared" si="91"/>
        <v>-18392.315000000006</v>
      </c>
      <c r="J248" s="337">
        <f t="shared" si="92"/>
        <v>-1</v>
      </c>
      <c r="K248" s="15">
        <f t="shared" si="93"/>
        <v>0</v>
      </c>
      <c r="L248" s="22">
        <f t="shared" si="94"/>
        <v>-5</v>
      </c>
      <c r="M248" s="22">
        <f t="shared" si="95"/>
        <v>5</v>
      </c>
      <c r="N248" s="22">
        <f t="shared" si="96"/>
        <v>0</v>
      </c>
      <c r="O248" s="22"/>
      <c r="P248" s="288">
        <f t="shared" si="97"/>
        <v>-4.3791226190476209</v>
      </c>
      <c r="Q248" s="22">
        <f t="shared" si="98"/>
        <v>-5</v>
      </c>
      <c r="R248" s="290"/>
      <c r="S248" s="290">
        <f t="shared" si="99"/>
        <v>157.68500000000131</v>
      </c>
      <c r="T248" s="290" t="e">
        <f t="shared" si="100"/>
        <v>#DIV/0!</v>
      </c>
      <c r="U248" s="290" t="e">
        <f t="shared" si="101"/>
        <v>#DIV/0!</v>
      </c>
      <c r="V248" s="22">
        <f t="shared" si="102"/>
        <v>18550.000000000007</v>
      </c>
      <c r="W248" s="288" t="e">
        <f t="shared" si="103"/>
        <v>#DIV/0!</v>
      </c>
      <c r="X248" s="288" t="e">
        <f t="shared" si="104"/>
        <v>#DIV/0!</v>
      </c>
      <c r="Y248" s="288" t="e">
        <f t="shared" si="105"/>
        <v>#DIV/0!</v>
      </c>
      <c r="Z248" s="291" t="e">
        <f t="shared" si="106"/>
        <v>#DIV/0!</v>
      </c>
      <c r="AA248" s="22">
        <f>SUM(L$2:L248)-SUM(AB$2:AB248)</f>
        <v>-18392.315000000006</v>
      </c>
      <c r="AB248" s="292"/>
      <c r="AC248" s="40" t="e">
        <f t="shared" si="107"/>
        <v>#DIV/0!</v>
      </c>
      <c r="AD248" s="40" t="e">
        <f t="shared" si="108"/>
        <v>#DIV/0!</v>
      </c>
    </row>
    <row r="249" spans="1:30" s="1" customFormat="1" x14ac:dyDescent="0.25">
      <c r="A249" s="190"/>
      <c r="B249" s="392"/>
      <c r="C249" s="66"/>
      <c r="D249" s="66"/>
      <c r="E249" s="118"/>
      <c r="F249" s="16">
        <f t="shared" si="88"/>
        <v>4200</v>
      </c>
      <c r="G249" s="17">
        <f t="shared" si="89"/>
        <v>4.3803130952380966</v>
      </c>
      <c r="H249" s="15">
        <f t="shared" si="90"/>
        <v>18397.315000000006</v>
      </c>
      <c r="I249" s="15">
        <f t="shared" si="91"/>
        <v>-18397.315000000006</v>
      </c>
      <c r="J249" s="337">
        <f t="shared" si="92"/>
        <v>-1</v>
      </c>
      <c r="K249" s="15">
        <f t="shared" si="93"/>
        <v>0</v>
      </c>
      <c r="L249" s="22">
        <f t="shared" si="94"/>
        <v>-5</v>
      </c>
      <c r="M249" s="22">
        <f t="shared" si="95"/>
        <v>5</v>
      </c>
      <c r="N249" s="22">
        <f t="shared" si="96"/>
        <v>0</v>
      </c>
      <c r="O249" s="22"/>
      <c r="P249" s="288">
        <f t="shared" si="97"/>
        <v>-4.3803130952380966</v>
      </c>
      <c r="Q249" s="22">
        <f t="shared" si="98"/>
        <v>-5</v>
      </c>
      <c r="R249" s="290"/>
      <c r="S249" s="290">
        <f t="shared" si="99"/>
        <v>152.68500000000131</v>
      </c>
      <c r="T249" s="290" t="e">
        <f t="shared" si="100"/>
        <v>#DIV/0!</v>
      </c>
      <c r="U249" s="290" t="e">
        <f t="shared" si="101"/>
        <v>#DIV/0!</v>
      </c>
      <c r="V249" s="22">
        <f t="shared" si="102"/>
        <v>18550.000000000007</v>
      </c>
      <c r="W249" s="288" t="e">
        <f t="shared" si="103"/>
        <v>#DIV/0!</v>
      </c>
      <c r="X249" s="288" t="e">
        <f t="shared" si="104"/>
        <v>#DIV/0!</v>
      </c>
      <c r="Y249" s="288" t="e">
        <f t="shared" si="105"/>
        <v>#DIV/0!</v>
      </c>
      <c r="Z249" s="291" t="e">
        <f t="shared" si="106"/>
        <v>#DIV/0!</v>
      </c>
      <c r="AA249" s="22">
        <f>SUM(L$2:L249)-SUM(AB$2:AB249)</f>
        <v>-18397.315000000006</v>
      </c>
      <c r="AB249" s="292"/>
      <c r="AC249" s="40" t="e">
        <f t="shared" si="107"/>
        <v>#DIV/0!</v>
      </c>
      <c r="AD249" s="40" t="e">
        <f t="shared" si="108"/>
        <v>#DIV/0!</v>
      </c>
    </row>
    <row r="250" spans="1:30" s="1" customFormat="1" x14ac:dyDescent="0.25">
      <c r="A250" s="190"/>
      <c r="B250" s="392"/>
      <c r="C250" s="66"/>
      <c r="D250" s="66"/>
      <c r="E250" s="118"/>
      <c r="F250" s="16">
        <f t="shared" si="88"/>
        <v>4200</v>
      </c>
      <c r="G250" s="17">
        <f t="shared" si="89"/>
        <v>4.3815035714285733</v>
      </c>
      <c r="H250" s="15">
        <f t="shared" si="90"/>
        <v>18402.315000000006</v>
      </c>
      <c r="I250" s="15">
        <f t="shared" si="91"/>
        <v>-18402.315000000006</v>
      </c>
      <c r="J250" s="337">
        <f t="shared" si="92"/>
        <v>-1</v>
      </c>
      <c r="K250" s="15">
        <f t="shared" si="93"/>
        <v>0</v>
      </c>
      <c r="L250" s="22">
        <f t="shared" si="94"/>
        <v>-5</v>
      </c>
      <c r="M250" s="22">
        <f t="shared" si="95"/>
        <v>5</v>
      </c>
      <c r="N250" s="22">
        <f t="shared" si="96"/>
        <v>0</v>
      </c>
      <c r="O250" s="22"/>
      <c r="P250" s="288">
        <f t="shared" si="97"/>
        <v>-4.3815035714285733</v>
      </c>
      <c r="Q250" s="22">
        <f t="shared" si="98"/>
        <v>-5</v>
      </c>
      <c r="R250" s="290"/>
      <c r="S250" s="290">
        <f t="shared" si="99"/>
        <v>147.68500000000131</v>
      </c>
      <c r="T250" s="290" t="e">
        <f t="shared" si="100"/>
        <v>#DIV/0!</v>
      </c>
      <c r="U250" s="290" t="e">
        <f t="shared" si="101"/>
        <v>#DIV/0!</v>
      </c>
      <c r="V250" s="22">
        <f t="shared" si="102"/>
        <v>18550.000000000007</v>
      </c>
      <c r="W250" s="288" t="e">
        <f t="shared" si="103"/>
        <v>#DIV/0!</v>
      </c>
      <c r="X250" s="288" t="e">
        <f t="shared" si="104"/>
        <v>#DIV/0!</v>
      </c>
      <c r="Y250" s="288" t="e">
        <f t="shared" si="105"/>
        <v>#DIV/0!</v>
      </c>
      <c r="Z250" s="291" t="e">
        <f t="shared" si="106"/>
        <v>#DIV/0!</v>
      </c>
      <c r="AA250" s="22">
        <f>SUM(L$2:L250)-SUM(AB$2:AB250)</f>
        <v>-18402.315000000006</v>
      </c>
      <c r="AB250" s="292"/>
      <c r="AC250" s="40" t="e">
        <f t="shared" si="107"/>
        <v>#DIV/0!</v>
      </c>
      <c r="AD250" s="40" t="e">
        <f t="shared" si="108"/>
        <v>#DIV/0!</v>
      </c>
    </row>
    <row r="251" spans="1:30" s="1" customFormat="1" x14ac:dyDescent="0.25">
      <c r="A251" s="190"/>
      <c r="B251" s="392"/>
      <c r="C251" s="66"/>
      <c r="D251" s="66"/>
      <c r="E251" s="118"/>
      <c r="F251" s="16">
        <f t="shared" si="88"/>
        <v>4200</v>
      </c>
      <c r="G251" s="17">
        <f t="shared" si="89"/>
        <v>4.382694047619049</v>
      </c>
      <c r="H251" s="15">
        <f t="shared" si="90"/>
        <v>18407.315000000006</v>
      </c>
      <c r="I251" s="15">
        <f t="shared" si="91"/>
        <v>-18407.315000000006</v>
      </c>
      <c r="J251" s="337">
        <f t="shared" si="92"/>
        <v>-1</v>
      </c>
      <c r="K251" s="15">
        <f t="shared" si="93"/>
        <v>0</v>
      </c>
      <c r="L251" s="22">
        <f t="shared" si="94"/>
        <v>-5</v>
      </c>
      <c r="M251" s="22">
        <f t="shared" si="95"/>
        <v>5</v>
      </c>
      <c r="N251" s="22">
        <f t="shared" si="96"/>
        <v>0</v>
      </c>
      <c r="O251" s="22"/>
      <c r="P251" s="288">
        <f t="shared" si="97"/>
        <v>-4.382694047619049</v>
      </c>
      <c r="Q251" s="22">
        <f t="shared" si="98"/>
        <v>-5</v>
      </c>
      <c r="R251" s="290"/>
      <c r="S251" s="290">
        <f t="shared" si="99"/>
        <v>142.68500000000131</v>
      </c>
      <c r="T251" s="290" t="e">
        <f t="shared" si="100"/>
        <v>#DIV/0!</v>
      </c>
      <c r="U251" s="290" t="e">
        <f t="shared" si="101"/>
        <v>#DIV/0!</v>
      </c>
      <c r="V251" s="22">
        <f t="shared" si="102"/>
        <v>18550.000000000007</v>
      </c>
      <c r="W251" s="288" t="e">
        <f t="shared" si="103"/>
        <v>#DIV/0!</v>
      </c>
      <c r="X251" s="288" t="e">
        <f t="shared" si="104"/>
        <v>#DIV/0!</v>
      </c>
      <c r="Y251" s="288" t="e">
        <f t="shared" si="105"/>
        <v>#DIV/0!</v>
      </c>
      <c r="Z251" s="291" t="e">
        <f t="shared" si="106"/>
        <v>#DIV/0!</v>
      </c>
      <c r="AA251" s="22">
        <f>SUM(L$2:L251)-SUM(AB$2:AB251)</f>
        <v>-18407.315000000006</v>
      </c>
      <c r="AB251" s="292"/>
      <c r="AC251" s="40" t="e">
        <f t="shared" si="107"/>
        <v>#DIV/0!</v>
      </c>
      <c r="AD251" s="40" t="e">
        <f t="shared" si="108"/>
        <v>#DIV/0!</v>
      </c>
    </row>
    <row r="252" spans="1:30" s="1" customFormat="1" x14ac:dyDescent="0.25">
      <c r="A252" s="190"/>
      <c r="B252" s="392"/>
      <c r="C252" s="66"/>
      <c r="D252" s="66"/>
      <c r="E252" s="118"/>
      <c r="F252" s="16">
        <f t="shared" si="88"/>
        <v>4200</v>
      </c>
      <c r="G252" s="17">
        <f t="shared" si="89"/>
        <v>4.3838845238095256</v>
      </c>
      <c r="H252" s="15">
        <f t="shared" si="90"/>
        <v>18412.315000000006</v>
      </c>
      <c r="I252" s="15">
        <f t="shared" si="91"/>
        <v>-18412.315000000006</v>
      </c>
      <c r="J252" s="337">
        <f t="shared" si="92"/>
        <v>-1</v>
      </c>
      <c r="K252" s="15">
        <f t="shared" si="93"/>
        <v>0</v>
      </c>
      <c r="L252" s="22">
        <f t="shared" si="94"/>
        <v>-5</v>
      </c>
      <c r="M252" s="22">
        <f t="shared" si="95"/>
        <v>5</v>
      </c>
      <c r="N252" s="22">
        <f t="shared" si="96"/>
        <v>0</v>
      </c>
      <c r="O252" s="22"/>
      <c r="P252" s="288">
        <f t="shared" si="97"/>
        <v>-4.3838845238095256</v>
      </c>
      <c r="Q252" s="22">
        <f t="shared" si="98"/>
        <v>-5</v>
      </c>
      <c r="R252" s="290"/>
      <c r="S252" s="290">
        <f t="shared" si="99"/>
        <v>137.68500000000131</v>
      </c>
      <c r="T252" s="290" t="e">
        <f t="shared" si="100"/>
        <v>#DIV/0!</v>
      </c>
      <c r="U252" s="290" t="e">
        <f t="shared" si="101"/>
        <v>#DIV/0!</v>
      </c>
      <c r="V252" s="22">
        <f t="shared" si="102"/>
        <v>18550.000000000007</v>
      </c>
      <c r="W252" s="288" t="e">
        <f t="shared" si="103"/>
        <v>#DIV/0!</v>
      </c>
      <c r="X252" s="288" t="e">
        <f t="shared" si="104"/>
        <v>#DIV/0!</v>
      </c>
      <c r="Y252" s="288" t="e">
        <f t="shared" si="105"/>
        <v>#DIV/0!</v>
      </c>
      <c r="Z252" s="291" t="e">
        <f t="shared" si="106"/>
        <v>#DIV/0!</v>
      </c>
      <c r="AA252" s="22">
        <f>SUM(L$2:L252)-SUM(AB$2:AB252)</f>
        <v>-18412.315000000006</v>
      </c>
      <c r="AB252" s="292"/>
      <c r="AC252" s="40" t="e">
        <f t="shared" si="107"/>
        <v>#DIV/0!</v>
      </c>
      <c r="AD252" s="40" t="e">
        <f t="shared" si="108"/>
        <v>#DIV/0!</v>
      </c>
    </row>
    <row r="253" spans="1:30" s="1" customFormat="1" x14ac:dyDescent="0.25">
      <c r="A253" s="190"/>
      <c r="B253" s="392"/>
      <c r="C253" s="66"/>
      <c r="D253" s="66"/>
      <c r="E253" s="118"/>
      <c r="F253" s="16">
        <f t="shared" si="88"/>
        <v>4200</v>
      </c>
      <c r="G253" s="17">
        <f t="shared" si="89"/>
        <v>4.3850750000000014</v>
      </c>
      <c r="H253" s="15">
        <f t="shared" si="90"/>
        <v>18417.315000000006</v>
      </c>
      <c r="I253" s="15">
        <f t="shared" si="91"/>
        <v>-18417.315000000006</v>
      </c>
      <c r="J253" s="337">
        <f t="shared" si="92"/>
        <v>-1</v>
      </c>
      <c r="K253" s="15">
        <f t="shared" si="93"/>
        <v>0</v>
      </c>
      <c r="L253" s="22">
        <f t="shared" si="94"/>
        <v>-5</v>
      </c>
      <c r="M253" s="22">
        <f t="shared" si="95"/>
        <v>5</v>
      </c>
      <c r="N253" s="22">
        <f t="shared" si="96"/>
        <v>0</v>
      </c>
      <c r="O253" s="22"/>
      <c r="P253" s="288">
        <f t="shared" si="97"/>
        <v>-4.3850750000000014</v>
      </c>
      <c r="Q253" s="22">
        <f t="shared" si="98"/>
        <v>-5</v>
      </c>
      <c r="R253" s="290"/>
      <c r="S253" s="290">
        <f t="shared" si="99"/>
        <v>132.68500000000131</v>
      </c>
      <c r="T253" s="290" t="e">
        <f t="shared" si="100"/>
        <v>#DIV/0!</v>
      </c>
      <c r="U253" s="290" t="e">
        <f t="shared" si="101"/>
        <v>#DIV/0!</v>
      </c>
      <c r="V253" s="22">
        <f t="shared" si="102"/>
        <v>18550.000000000007</v>
      </c>
      <c r="W253" s="288" t="e">
        <f t="shared" si="103"/>
        <v>#DIV/0!</v>
      </c>
      <c r="X253" s="288" t="e">
        <f t="shared" si="104"/>
        <v>#DIV/0!</v>
      </c>
      <c r="Y253" s="288" t="e">
        <f t="shared" si="105"/>
        <v>#DIV/0!</v>
      </c>
      <c r="Z253" s="291" t="e">
        <f t="shared" si="106"/>
        <v>#DIV/0!</v>
      </c>
      <c r="AA253" s="22">
        <f>SUM(L$2:L253)-SUM(AB$2:AB253)</f>
        <v>-18417.315000000006</v>
      </c>
      <c r="AB253" s="292"/>
      <c r="AC253" s="40" t="e">
        <f t="shared" si="107"/>
        <v>#DIV/0!</v>
      </c>
      <c r="AD253" s="40" t="e">
        <f t="shared" si="108"/>
        <v>#DIV/0!</v>
      </c>
    </row>
    <row r="254" spans="1:30" s="1" customFormat="1" x14ac:dyDescent="0.25">
      <c r="A254" s="190"/>
      <c r="B254" s="392"/>
      <c r="C254" s="66"/>
      <c r="D254" s="66"/>
      <c r="E254" s="118"/>
      <c r="F254" s="16">
        <f t="shared" si="88"/>
        <v>4200</v>
      </c>
      <c r="G254" s="17">
        <f t="shared" si="89"/>
        <v>4.386265476190478</v>
      </c>
      <c r="H254" s="15">
        <f t="shared" si="90"/>
        <v>18422.315000000006</v>
      </c>
      <c r="I254" s="15">
        <f t="shared" si="91"/>
        <v>-18422.315000000006</v>
      </c>
      <c r="J254" s="337">
        <f t="shared" si="92"/>
        <v>-1</v>
      </c>
      <c r="K254" s="15">
        <f t="shared" si="93"/>
        <v>0</v>
      </c>
      <c r="L254" s="22">
        <f t="shared" si="94"/>
        <v>-5</v>
      </c>
      <c r="M254" s="22">
        <f t="shared" si="95"/>
        <v>5</v>
      </c>
      <c r="N254" s="22">
        <f t="shared" si="96"/>
        <v>0</v>
      </c>
      <c r="O254" s="22"/>
      <c r="P254" s="288">
        <f t="shared" si="97"/>
        <v>-4.386265476190478</v>
      </c>
      <c r="Q254" s="22">
        <f t="shared" si="98"/>
        <v>-5</v>
      </c>
      <c r="R254" s="290"/>
      <c r="S254" s="290">
        <f t="shared" si="99"/>
        <v>127.68500000000131</v>
      </c>
      <c r="T254" s="290" t="e">
        <f t="shared" si="100"/>
        <v>#DIV/0!</v>
      </c>
      <c r="U254" s="290" t="e">
        <f t="shared" si="101"/>
        <v>#DIV/0!</v>
      </c>
      <c r="V254" s="22">
        <f t="shared" si="102"/>
        <v>18550.000000000007</v>
      </c>
      <c r="W254" s="288" t="e">
        <f t="shared" si="103"/>
        <v>#DIV/0!</v>
      </c>
      <c r="X254" s="288" t="e">
        <f t="shared" si="104"/>
        <v>#DIV/0!</v>
      </c>
      <c r="Y254" s="288" t="e">
        <f t="shared" si="105"/>
        <v>#DIV/0!</v>
      </c>
      <c r="Z254" s="291" t="e">
        <f t="shared" si="106"/>
        <v>#DIV/0!</v>
      </c>
      <c r="AA254" s="22">
        <f>SUM(L$2:L254)-SUM(AB$2:AB254)</f>
        <v>-18422.315000000006</v>
      </c>
      <c r="AB254" s="292"/>
      <c r="AC254" s="40" t="e">
        <f t="shared" si="107"/>
        <v>#DIV/0!</v>
      </c>
      <c r="AD254" s="40" t="e">
        <f t="shared" si="108"/>
        <v>#DIV/0!</v>
      </c>
    </row>
    <row r="255" spans="1:30" s="1" customFormat="1" x14ac:dyDescent="0.25">
      <c r="A255" s="190"/>
      <c r="B255" s="392"/>
      <c r="C255" s="66"/>
      <c r="D255" s="66"/>
      <c r="E255" s="118"/>
      <c r="F255" s="16">
        <f t="shared" si="88"/>
        <v>4200</v>
      </c>
      <c r="G255" s="17">
        <f t="shared" si="89"/>
        <v>4.3874559523809538</v>
      </c>
      <c r="H255" s="15">
        <f t="shared" si="90"/>
        <v>18427.315000000006</v>
      </c>
      <c r="I255" s="15">
        <f t="shared" si="91"/>
        <v>-18427.315000000006</v>
      </c>
      <c r="J255" s="337">
        <f t="shared" si="92"/>
        <v>-1</v>
      </c>
      <c r="K255" s="15">
        <f t="shared" si="93"/>
        <v>0</v>
      </c>
      <c r="L255" s="22">
        <f t="shared" si="94"/>
        <v>-5</v>
      </c>
      <c r="M255" s="22">
        <f t="shared" si="95"/>
        <v>5</v>
      </c>
      <c r="N255" s="22">
        <f t="shared" si="96"/>
        <v>0</v>
      </c>
      <c r="O255" s="22"/>
      <c r="P255" s="288">
        <f t="shared" si="97"/>
        <v>-4.3874559523809538</v>
      </c>
      <c r="Q255" s="22">
        <f t="shared" si="98"/>
        <v>-5</v>
      </c>
      <c r="R255" s="290"/>
      <c r="S255" s="290">
        <f t="shared" si="99"/>
        <v>122.68500000000131</v>
      </c>
      <c r="T255" s="290" t="e">
        <f t="shared" si="100"/>
        <v>#DIV/0!</v>
      </c>
      <c r="U255" s="290" t="e">
        <f t="shared" si="101"/>
        <v>#DIV/0!</v>
      </c>
      <c r="V255" s="22">
        <f t="shared" si="102"/>
        <v>18550.000000000007</v>
      </c>
      <c r="W255" s="288" t="e">
        <f t="shared" si="103"/>
        <v>#DIV/0!</v>
      </c>
      <c r="X255" s="288" t="e">
        <f t="shared" si="104"/>
        <v>#DIV/0!</v>
      </c>
      <c r="Y255" s="288" t="e">
        <f t="shared" si="105"/>
        <v>#DIV/0!</v>
      </c>
      <c r="Z255" s="291" t="e">
        <f t="shared" si="106"/>
        <v>#DIV/0!</v>
      </c>
      <c r="AA255" s="22">
        <f>SUM(L$2:L255)-SUM(AB$2:AB255)</f>
        <v>-18427.315000000006</v>
      </c>
      <c r="AB255" s="292"/>
      <c r="AC255" s="40" t="e">
        <f t="shared" si="107"/>
        <v>#DIV/0!</v>
      </c>
      <c r="AD255" s="40" t="e">
        <f t="shared" si="108"/>
        <v>#DIV/0!</v>
      </c>
    </row>
    <row r="256" spans="1:30" s="1" customFormat="1" x14ac:dyDescent="0.25">
      <c r="A256" s="190"/>
      <c r="B256" s="392"/>
      <c r="C256" s="66"/>
      <c r="D256" s="66"/>
      <c r="E256" s="118"/>
      <c r="F256" s="16">
        <f t="shared" si="88"/>
        <v>4200</v>
      </c>
      <c r="G256" s="17">
        <f t="shared" si="89"/>
        <v>4.3886464285714304</v>
      </c>
      <c r="H256" s="15">
        <f t="shared" si="90"/>
        <v>18432.315000000006</v>
      </c>
      <c r="I256" s="15">
        <f t="shared" si="91"/>
        <v>-18432.315000000006</v>
      </c>
      <c r="J256" s="337">
        <f t="shared" si="92"/>
        <v>-1</v>
      </c>
      <c r="K256" s="15">
        <f t="shared" si="93"/>
        <v>0</v>
      </c>
      <c r="L256" s="22">
        <f t="shared" si="94"/>
        <v>-5</v>
      </c>
      <c r="M256" s="22">
        <f t="shared" si="95"/>
        <v>5</v>
      </c>
      <c r="N256" s="22">
        <f t="shared" si="96"/>
        <v>0</v>
      </c>
      <c r="O256" s="22"/>
      <c r="P256" s="288">
        <f t="shared" si="97"/>
        <v>-4.3886464285714304</v>
      </c>
      <c r="Q256" s="22">
        <f t="shared" si="98"/>
        <v>-5</v>
      </c>
      <c r="R256" s="290"/>
      <c r="S256" s="290">
        <f t="shared" si="99"/>
        <v>117.68500000000131</v>
      </c>
      <c r="T256" s="290" t="e">
        <f t="shared" si="100"/>
        <v>#DIV/0!</v>
      </c>
      <c r="U256" s="290" t="e">
        <f t="shared" si="101"/>
        <v>#DIV/0!</v>
      </c>
      <c r="V256" s="22">
        <f t="shared" si="102"/>
        <v>18550.000000000007</v>
      </c>
      <c r="W256" s="288" t="e">
        <f t="shared" si="103"/>
        <v>#DIV/0!</v>
      </c>
      <c r="X256" s="288" t="e">
        <f t="shared" si="104"/>
        <v>#DIV/0!</v>
      </c>
      <c r="Y256" s="288" t="e">
        <f t="shared" si="105"/>
        <v>#DIV/0!</v>
      </c>
      <c r="Z256" s="291" t="e">
        <f t="shared" si="106"/>
        <v>#DIV/0!</v>
      </c>
      <c r="AA256" s="22">
        <f>SUM(L$2:L256)-SUM(AB$2:AB256)</f>
        <v>-18432.315000000006</v>
      </c>
      <c r="AB256" s="292"/>
      <c r="AC256" s="40" t="e">
        <f t="shared" si="107"/>
        <v>#DIV/0!</v>
      </c>
      <c r="AD256" s="40" t="e">
        <f t="shared" si="108"/>
        <v>#DIV/0!</v>
      </c>
    </row>
    <row r="257" spans="1:30" s="1" customFormat="1" x14ac:dyDescent="0.25">
      <c r="A257" s="190"/>
      <c r="B257" s="392"/>
      <c r="C257" s="66"/>
      <c r="D257" s="66"/>
      <c r="E257" s="118"/>
      <c r="F257" s="16">
        <f t="shared" si="88"/>
        <v>4200</v>
      </c>
      <c r="G257" s="17">
        <f t="shared" si="89"/>
        <v>4.3898369047619061</v>
      </c>
      <c r="H257" s="15">
        <f t="shared" si="90"/>
        <v>18437.315000000006</v>
      </c>
      <c r="I257" s="15">
        <f t="shared" si="91"/>
        <v>-18437.315000000006</v>
      </c>
      <c r="J257" s="337">
        <f t="shared" si="92"/>
        <v>-1</v>
      </c>
      <c r="K257" s="15">
        <f t="shared" si="93"/>
        <v>0</v>
      </c>
      <c r="L257" s="22">
        <f t="shared" si="94"/>
        <v>-5</v>
      </c>
      <c r="M257" s="22">
        <f t="shared" si="95"/>
        <v>5</v>
      </c>
      <c r="N257" s="22">
        <f t="shared" si="96"/>
        <v>0</v>
      </c>
      <c r="O257" s="22"/>
      <c r="P257" s="288">
        <f t="shared" si="97"/>
        <v>-4.3898369047619061</v>
      </c>
      <c r="Q257" s="22">
        <f t="shared" si="98"/>
        <v>-5</v>
      </c>
      <c r="R257" s="290"/>
      <c r="S257" s="290">
        <f t="shared" si="99"/>
        <v>112.68500000000131</v>
      </c>
      <c r="T257" s="290" t="e">
        <f t="shared" si="100"/>
        <v>#DIV/0!</v>
      </c>
      <c r="U257" s="290" t="e">
        <f t="shared" si="101"/>
        <v>#DIV/0!</v>
      </c>
      <c r="V257" s="22">
        <f t="shared" si="102"/>
        <v>18550.000000000007</v>
      </c>
      <c r="W257" s="288" t="e">
        <f t="shared" si="103"/>
        <v>#DIV/0!</v>
      </c>
      <c r="X257" s="288" t="e">
        <f t="shared" si="104"/>
        <v>#DIV/0!</v>
      </c>
      <c r="Y257" s="288" t="e">
        <f t="shared" si="105"/>
        <v>#DIV/0!</v>
      </c>
      <c r="Z257" s="291" t="e">
        <f t="shared" si="106"/>
        <v>#DIV/0!</v>
      </c>
      <c r="AA257" s="22">
        <f>SUM(L$2:L257)-SUM(AB$2:AB257)</f>
        <v>-18437.315000000006</v>
      </c>
      <c r="AB257" s="292"/>
      <c r="AC257" s="40" t="e">
        <f t="shared" si="107"/>
        <v>#DIV/0!</v>
      </c>
      <c r="AD257" s="40" t="e">
        <f t="shared" si="108"/>
        <v>#DIV/0!</v>
      </c>
    </row>
    <row r="258" spans="1:30" s="1" customFormat="1" x14ac:dyDescent="0.25">
      <c r="A258" s="190"/>
      <c r="B258" s="392"/>
      <c r="C258" s="66"/>
      <c r="D258" s="66"/>
      <c r="E258" s="118"/>
      <c r="F258" s="16">
        <f t="shared" si="88"/>
        <v>4200</v>
      </c>
      <c r="G258" s="17">
        <f t="shared" si="89"/>
        <v>4.3910273809523828</v>
      </c>
      <c r="H258" s="15">
        <f t="shared" si="90"/>
        <v>18442.315000000006</v>
      </c>
      <c r="I258" s="15">
        <f t="shared" si="91"/>
        <v>-18442.315000000006</v>
      </c>
      <c r="J258" s="337">
        <f t="shared" si="92"/>
        <v>-1</v>
      </c>
      <c r="K258" s="15">
        <f t="shared" si="93"/>
        <v>0</v>
      </c>
      <c r="L258" s="22">
        <f t="shared" si="94"/>
        <v>-5</v>
      </c>
      <c r="M258" s="22">
        <f t="shared" si="95"/>
        <v>5</v>
      </c>
      <c r="N258" s="22">
        <f t="shared" si="96"/>
        <v>0</v>
      </c>
      <c r="O258" s="22"/>
      <c r="P258" s="288">
        <f t="shared" si="97"/>
        <v>-4.3910273809523828</v>
      </c>
      <c r="Q258" s="22">
        <f t="shared" si="98"/>
        <v>-5</v>
      </c>
      <c r="R258" s="290"/>
      <c r="S258" s="290">
        <f t="shared" si="99"/>
        <v>107.68500000000131</v>
      </c>
      <c r="T258" s="290" t="e">
        <f t="shared" si="100"/>
        <v>#DIV/0!</v>
      </c>
      <c r="U258" s="290" t="e">
        <f t="shared" si="101"/>
        <v>#DIV/0!</v>
      </c>
      <c r="V258" s="22">
        <f t="shared" si="102"/>
        <v>18550.000000000007</v>
      </c>
      <c r="W258" s="288" t="e">
        <f t="shared" si="103"/>
        <v>#DIV/0!</v>
      </c>
      <c r="X258" s="288" t="e">
        <f t="shared" si="104"/>
        <v>#DIV/0!</v>
      </c>
      <c r="Y258" s="288" t="e">
        <f t="shared" si="105"/>
        <v>#DIV/0!</v>
      </c>
      <c r="Z258" s="291" t="e">
        <f t="shared" si="106"/>
        <v>#DIV/0!</v>
      </c>
      <c r="AA258" s="22">
        <f>SUM(L$2:L258)-SUM(AB$2:AB258)</f>
        <v>-18442.315000000006</v>
      </c>
      <c r="AB258" s="292"/>
      <c r="AC258" s="40" t="e">
        <f t="shared" si="107"/>
        <v>#DIV/0!</v>
      </c>
      <c r="AD258" s="40" t="e">
        <f t="shared" si="108"/>
        <v>#DIV/0!</v>
      </c>
    </row>
    <row r="259" spans="1:30" s="1" customFormat="1" x14ac:dyDescent="0.25">
      <c r="A259" s="190"/>
      <c r="B259" s="392"/>
      <c r="C259" s="66"/>
      <c r="D259" s="66"/>
      <c r="E259" s="118"/>
      <c r="F259" s="16">
        <f t="shared" si="88"/>
        <v>4200</v>
      </c>
      <c r="G259" s="17">
        <f t="shared" si="89"/>
        <v>4.3922178571428585</v>
      </c>
      <c r="H259" s="15">
        <f t="shared" si="90"/>
        <v>18447.315000000006</v>
      </c>
      <c r="I259" s="15">
        <f t="shared" si="91"/>
        <v>-18447.315000000006</v>
      </c>
      <c r="J259" s="337">
        <f t="shared" si="92"/>
        <v>-1</v>
      </c>
      <c r="K259" s="15">
        <f t="shared" si="93"/>
        <v>0</v>
      </c>
      <c r="L259" s="22">
        <f t="shared" si="94"/>
        <v>-5</v>
      </c>
      <c r="M259" s="22">
        <f t="shared" si="95"/>
        <v>5</v>
      </c>
      <c r="N259" s="22">
        <f t="shared" si="96"/>
        <v>0</v>
      </c>
      <c r="O259" s="22"/>
      <c r="P259" s="288">
        <f t="shared" si="97"/>
        <v>-4.3922178571428585</v>
      </c>
      <c r="Q259" s="22">
        <f t="shared" si="98"/>
        <v>-5</v>
      </c>
      <c r="R259" s="290"/>
      <c r="S259" s="290">
        <f t="shared" si="99"/>
        <v>102.68500000000131</v>
      </c>
      <c r="T259" s="290" t="e">
        <f t="shared" si="100"/>
        <v>#DIV/0!</v>
      </c>
      <c r="U259" s="290" t="e">
        <f t="shared" si="101"/>
        <v>#DIV/0!</v>
      </c>
      <c r="V259" s="22">
        <f t="shared" si="102"/>
        <v>18550.000000000007</v>
      </c>
      <c r="W259" s="288" t="e">
        <f t="shared" si="103"/>
        <v>#DIV/0!</v>
      </c>
      <c r="X259" s="288" t="e">
        <f t="shared" si="104"/>
        <v>#DIV/0!</v>
      </c>
      <c r="Y259" s="288" t="e">
        <f t="shared" si="105"/>
        <v>#DIV/0!</v>
      </c>
      <c r="Z259" s="291" t="e">
        <f t="shared" si="106"/>
        <v>#DIV/0!</v>
      </c>
      <c r="AA259" s="22">
        <f>SUM(L$2:L259)-SUM(AB$2:AB259)</f>
        <v>-18447.315000000006</v>
      </c>
      <c r="AB259" s="292"/>
      <c r="AC259" s="40" t="e">
        <f t="shared" si="107"/>
        <v>#DIV/0!</v>
      </c>
      <c r="AD259" s="40" t="e">
        <f t="shared" si="108"/>
        <v>#DIV/0!</v>
      </c>
    </row>
    <row r="260" spans="1:30" s="1" customFormat="1" x14ac:dyDescent="0.25">
      <c r="A260" s="190"/>
      <c r="B260" s="392"/>
      <c r="C260" s="66"/>
      <c r="D260" s="66"/>
      <c r="E260" s="118"/>
      <c r="F260" s="16">
        <f t="shared" si="88"/>
        <v>4200</v>
      </c>
      <c r="G260" s="17">
        <f t="shared" si="89"/>
        <v>4.3934083333333351</v>
      </c>
      <c r="H260" s="15">
        <f t="shared" si="90"/>
        <v>18452.315000000006</v>
      </c>
      <c r="I260" s="15">
        <f t="shared" si="91"/>
        <v>-18452.315000000006</v>
      </c>
      <c r="J260" s="337">
        <f t="shared" si="92"/>
        <v>-1</v>
      </c>
      <c r="K260" s="15">
        <f t="shared" si="93"/>
        <v>0</v>
      </c>
      <c r="L260" s="22">
        <f t="shared" si="94"/>
        <v>-5</v>
      </c>
      <c r="M260" s="22">
        <f t="shared" si="95"/>
        <v>5</v>
      </c>
      <c r="N260" s="22">
        <f t="shared" si="96"/>
        <v>0</v>
      </c>
      <c r="O260" s="22"/>
      <c r="P260" s="288">
        <f t="shared" si="97"/>
        <v>-4.3934083333333351</v>
      </c>
      <c r="Q260" s="22">
        <f t="shared" si="98"/>
        <v>-5</v>
      </c>
      <c r="R260" s="290"/>
      <c r="S260" s="290">
        <f t="shared" si="99"/>
        <v>97.68500000000131</v>
      </c>
      <c r="T260" s="290" t="e">
        <f t="shared" si="100"/>
        <v>#DIV/0!</v>
      </c>
      <c r="U260" s="290" t="e">
        <f t="shared" si="101"/>
        <v>#DIV/0!</v>
      </c>
      <c r="V260" s="22">
        <f t="shared" si="102"/>
        <v>18550.000000000007</v>
      </c>
      <c r="W260" s="288" t="e">
        <f t="shared" si="103"/>
        <v>#DIV/0!</v>
      </c>
      <c r="X260" s="288" t="e">
        <f t="shared" si="104"/>
        <v>#DIV/0!</v>
      </c>
      <c r="Y260" s="288" t="e">
        <f t="shared" si="105"/>
        <v>#DIV/0!</v>
      </c>
      <c r="Z260" s="291" t="e">
        <f t="shared" si="106"/>
        <v>#DIV/0!</v>
      </c>
      <c r="AA260" s="22">
        <f>SUM(L$2:L260)-SUM(AB$2:AB260)</f>
        <v>-18452.315000000006</v>
      </c>
      <c r="AB260" s="292"/>
      <c r="AC260" s="40" t="e">
        <f t="shared" si="107"/>
        <v>#DIV/0!</v>
      </c>
      <c r="AD260" s="40" t="e">
        <f t="shared" si="108"/>
        <v>#DIV/0!</v>
      </c>
    </row>
    <row r="261" spans="1:30" s="1" customFormat="1" x14ac:dyDescent="0.25">
      <c r="A261" s="190"/>
      <c r="B261" s="392"/>
      <c r="C261" s="66"/>
      <c r="D261" s="66"/>
      <c r="E261" s="118"/>
      <c r="F261" s="16">
        <f t="shared" si="88"/>
        <v>4200</v>
      </c>
      <c r="G261" s="17">
        <f t="shared" si="89"/>
        <v>4.3945988095238109</v>
      </c>
      <c r="H261" s="15">
        <f t="shared" si="90"/>
        <v>18457.315000000006</v>
      </c>
      <c r="I261" s="15">
        <f t="shared" si="91"/>
        <v>-18457.315000000006</v>
      </c>
      <c r="J261" s="337">
        <f t="shared" si="92"/>
        <v>-1</v>
      </c>
      <c r="K261" s="15">
        <f t="shared" si="93"/>
        <v>0</v>
      </c>
      <c r="L261" s="22">
        <f t="shared" si="94"/>
        <v>-5</v>
      </c>
      <c r="M261" s="22">
        <f t="shared" si="95"/>
        <v>5</v>
      </c>
      <c r="N261" s="22">
        <f t="shared" si="96"/>
        <v>0</v>
      </c>
      <c r="O261" s="22"/>
      <c r="P261" s="288">
        <f t="shared" si="97"/>
        <v>-4.3945988095238109</v>
      </c>
      <c r="Q261" s="22">
        <f t="shared" si="98"/>
        <v>-5</v>
      </c>
      <c r="R261" s="290"/>
      <c r="S261" s="290">
        <f t="shared" si="99"/>
        <v>92.68500000000131</v>
      </c>
      <c r="T261" s="290" t="e">
        <f t="shared" si="100"/>
        <v>#DIV/0!</v>
      </c>
      <c r="U261" s="290" t="e">
        <f t="shared" si="101"/>
        <v>#DIV/0!</v>
      </c>
      <c r="V261" s="22">
        <f t="shared" si="102"/>
        <v>18550.000000000007</v>
      </c>
      <c r="W261" s="288" t="e">
        <f t="shared" si="103"/>
        <v>#DIV/0!</v>
      </c>
      <c r="X261" s="288" t="e">
        <f t="shared" si="104"/>
        <v>#DIV/0!</v>
      </c>
      <c r="Y261" s="288" t="e">
        <f t="shared" si="105"/>
        <v>#DIV/0!</v>
      </c>
      <c r="Z261" s="291" t="e">
        <f t="shared" si="106"/>
        <v>#DIV/0!</v>
      </c>
      <c r="AA261" s="22">
        <f>SUM(L$2:L261)-SUM(AB$2:AB261)</f>
        <v>-18457.315000000006</v>
      </c>
      <c r="AB261" s="292"/>
      <c r="AC261" s="40" t="e">
        <f t="shared" si="107"/>
        <v>#DIV/0!</v>
      </c>
      <c r="AD261" s="40" t="e">
        <f t="shared" si="108"/>
        <v>#DIV/0!</v>
      </c>
    </row>
    <row r="262" spans="1:30" s="1" customFormat="1" x14ac:dyDescent="0.25">
      <c r="A262" s="190"/>
      <c r="B262" s="392"/>
      <c r="C262" s="66"/>
      <c r="D262" s="66"/>
      <c r="E262" s="118"/>
      <c r="F262" s="16">
        <f t="shared" si="88"/>
        <v>4200</v>
      </c>
      <c r="G262" s="17">
        <f t="shared" si="89"/>
        <v>4.3957892857142875</v>
      </c>
      <c r="H262" s="15">
        <f t="shared" si="90"/>
        <v>18462.315000000006</v>
      </c>
      <c r="I262" s="15">
        <f t="shared" si="91"/>
        <v>-18462.315000000006</v>
      </c>
      <c r="J262" s="337">
        <f t="shared" si="92"/>
        <v>-1</v>
      </c>
      <c r="K262" s="15">
        <f t="shared" si="93"/>
        <v>0</v>
      </c>
      <c r="L262" s="22">
        <f t="shared" si="94"/>
        <v>-5</v>
      </c>
      <c r="M262" s="22">
        <f t="shared" si="95"/>
        <v>5</v>
      </c>
      <c r="N262" s="22">
        <f t="shared" si="96"/>
        <v>0</v>
      </c>
      <c r="O262" s="22"/>
      <c r="P262" s="288">
        <f t="shared" si="97"/>
        <v>-4.3957892857142875</v>
      </c>
      <c r="Q262" s="22">
        <f t="shared" si="98"/>
        <v>-5</v>
      </c>
      <c r="R262" s="290"/>
      <c r="S262" s="290">
        <f t="shared" si="99"/>
        <v>87.68500000000131</v>
      </c>
      <c r="T262" s="290" t="e">
        <f t="shared" si="100"/>
        <v>#DIV/0!</v>
      </c>
      <c r="U262" s="290" t="e">
        <f t="shared" si="101"/>
        <v>#DIV/0!</v>
      </c>
      <c r="V262" s="22">
        <f t="shared" si="102"/>
        <v>18550.000000000007</v>
      </c>
      <c r="W262" s="288" t="e">
        <f t="shared" si="103"/>
        <v>#DIV/0!</v>
      </c>
      <c r="X262" s="288" t="e">
        <f t="shared" si="104"/>
        <v>#DIV/0!</v>
      </c>
      <c r="Y262" s="288" t="e">
        <f t="shared" si="105"/>
        <v>#DIV/0!</v>
      </c>
      <c r="Z262" s="291" t="e">
        <f t="shared" si="106"/>
        <v>#DIV/0!</v>
      </c>
      <c r="AA262" s="22">
        <f>SUM(L$2:L262)-SUM(AB$2:AB262)</f>
        <v>-18462.315000000006</v>
      </c>
      <c r="AB262" s="292"/>
      <c r="AC262" s="40" t="e">
        <f t="shared" si="107"/>
        <v>#DIV/0!</v>
      </c>
      <c r="AD262" s="40" t="e">
        <f t="shared" si="108"/>
        <v>#DIV/0!</v>
      </c>
    </row>
    <row r="263" spans="1:30" s="1" customFormat="1" x14ac:dyDescent="0.25">
      <c r="A263" s="190"/>
      <c r="B263" s="392"/>
      <c r="C263" s="66"/>
      <c r="D263" s="66"/>
      <c r="E263" s="118"/>
      <c r="F263" s="16">
        <f t="shared" si="88"/>
        <v>4200</v>
      </c>
      <c r="G263" s="17">
        <f t="shared" si="89"/>
        <v>4.3969797619047633</v>
      </c>
      <c r="H263" s="15">
        <f t="shared" si="90"/>
        <v>18467.315000000006</v>
      </c>
      <c r="I263" s="15">
        <f t="shared" si="91"/>
        <v>-18467.315000000006</v>
      </c>
      <c r="J263" s="337">
        <f t="shared" si="92"/>
        <v>-1</v>
      </c>
      <c r="K263" s="15">
        <f t="shared" si="93"/>
        <v>0</v>
      </c>
      <c r="L263" s="22">
        <f t="shared" si="94"/>
        <v>-5</v>
      </c>
      <c r="M263" s="22">
        <f t="shared" si="95"/>
        <v>5</v>
      </c>
      <c r="N263" s="22">
        <f t="shared" si="96"/>
        <v>0</v>
      </c>
      <c r="O263" s="22"/>
      <c r="P263" s="288">
        <f t="shared" si="97"/>
        <v>-4.3969797619047633</v>
      </c>
      <c r="Q263" s="22">
        <f t="shared" si="98"/>
        <v>-5</v>
      </c>
      <c r="R263" s="290"/>
      <c r="S263" s="290">
        <f t="shared" si="99"/>
        <v>82.68500000000131</v>
      </c>
      <c r="T263" s="290" t="e">
        <f t="shared" si="100"/>
        <v>#DIV/0!</v>
      </c>
      <c r="U263" s="290" t="e">
        <f t="shared" si="101"/>
        <v>#DIV/0!</v>
      </c>
      <c r="V263" s="22">
        <f t="shared" si="102"/>
        <v>18550.000000000007</v>
      </c>
      <c r="W263" s="288" t="e">
        <f t="shared" si="103"/>
        <v>#DIV/0!</v>
      </c>
      <c r="X263" s="288" t="e">
        <f t="shared" si="104"/>
        <v>#DIV/0!</v>
      </c>
      <c r="Y263" s="288" t="e">
        <f t="shared" si="105"/>
        <v>#DIV/0!</v>
      </c>
      <c r="Z263" s="291" t="e">
        <f t="shared" si="106"/>
        <v>#DIV/0!</v>
      </c>
      <c r="AA263" s="22">
        <f>SUM(L$2:L263)-SUM(AB$2:AB263)</f>
        <v>-18467.315000000006</v>
      </c>
      <c r="AB263" s="292"/>
      <c r="AC263" s="40" t="e">
        <f t="shared" si="107"/>
        <v>#DIV/0!</v>
      </c>
      <c r="AD263" s="40" t="e">
        <f t="shared" si="108"/>
        <v>#DIV/0!</v>
      </c>
    </row>
    <row r="264" spans="1:30" s="1" customFormat="1" x14ac:dyDescent="0.25">
      <c r="A264" s="190"/>
      <c r="B264" s="392"/>
      <c r="C264" s="66"/>
      <c r="D264" s="66"/>
      <c r="E264" s="118"/>
      <c r="F264" s="16">
        <f t="shared" si="88"/>
        <v>4200</v>
      </c>
      <c r="G264" s="17">
        <f t="shared" si="89"/>
        <v>4.3981702380952399</v>
      </c>
      <c r="H264" s="15">
        <f t="shared" si="90"/>
        <v>18472.315000000006</v>
      </c>
      <c r="I264" s="15">
        <f t="shared" si="91"/>
        <v>-18472.315000000006</v>
      </c>
      <c r="J264" s="337">
        <f t="shared" si="92"/>
        <v>-1</v>
      </c>
      <c r="K264" s="15">
        <f t="shared" si="93"/>
        <v>0</v>
      </c>
      <c r="L264" s="22">
        <f t="shared" si="94"/>
        <v>-5</v>
      </c>
      <c r="M264" s="22">
        <f t="shared" si="95"/>
        <v>5</v>
      </c>
      <c r="N264" s="22">
        <f t="shared" si="96"/>
        <v>0</v>
      </c>
      <c r="O264" s="22"/>
      <c r="P264" s="288">
        <f t="shared" si="97"/>
        <v>-4.3981702380952399</v>
      </c>
      <c r="Q264" s="22">
        <f t="shared" si="98"/>
        <v>-5</v>
      </c>
      <c r="R264" s="290"/>
      <c r="S264" s="290">
        <f t="shared" si="99"/>
        <v>77.68500000000131</v>
      </c>
      <c r="T264" s="290" t="e">
        <f t="shared" si="100"/>
        <v>#DIV/0!</v>
      </c>
      <c r="U264" s="290" t="e">
        <f t="shared" si="101"/>
        <v>#DIV/0!</v>
      </c>
      <c r="V264" s="22">
        <f t="shared" si="102"/>
        <v>18550.000000000007</v>
      </c>
      <c r="W264" s="288" t="e">
        <f t="shared" si="103"/>
        <v>#DIV/0!</v>
      </c>
      <c r="X264" s="288" t="e">
        <f t="shared" si="104"/>
        <v>#DIV/0!</v>
      </c>
      <c r="Y264" s="288" t="e">
        <f t="shared" si="105"/>
        <v>#DIV/0!</v>
      </c>
      <c r="Z264" s="291" t="e">
        <f t="shared" si="106"/>
        <v>#DIV/0!</v>
      </c>
      <c r="AA264" s="22">
        <f>SUM(L$2:L264)-SUM(AB$2:AB264)</f>
        <v>-18472.315000000006</v>
      </c>
      <c r="AB264" s="292"/>
      <c r="AC264" s="40" t="e">
        <f t="shared" si="107"/>
        <v>#DIV/0!</v>
      </c>
      <c r="AD264" s="40" t="e">
        <f t="shared" si="108"/>
        <v>#DIV/0!</v>
      </c>
    </row>
    <row r="265" spans="1:30" s="1" customFormat="1" x14ac:dyDescent="0.25">
      <c r="A265" s="190"/>
      <c r="B265" s="394"/>
      <c r="C265" s="66"/>
      <c r="D265" s="66"/>
      <c r="E265" s="118"/>
      <c r="F265" s="16">
        <f t="shared" ref="F265:F328" si="109">IF(C265="买",F264+D265,F264-D265)</f>
        <v>4200</v>
      </c>
      <c r="G265" s="17">
        <f t="shared" ref="G265:G328" si="110">H265/F265</f>
        <v>4.3993607142857156</v>
      </c>
      <c r="H265" s="15">
        <f t="shared" ref="H265:H328" si="111">IF(C265="买",H264+D265*E265+M265+N265,H264+-1*D265*E265+M265+N265)+O264</f>
        <v>18477.315000000006</v>
      </c>
      <c r="I265" s="15">
        <f t="shared" ref="I265:I328" si="112">-H265+K265</f>
        <v>-18477.315000000006</v>
      </c>
      <c r="J265" s="337">
        <f t="shared" ref="J265:J328" si="113">(E265-G265)/G265</f>
        <v>-1</v>
      </c>
      <c r="K265" s="15">
        <f t="shared" ref="K265:K328" si="114">F265*E265</f>
        <v>0</v>
      </c>
      <c r="L265" s="22">
        <f t="shared" ref="L265:L328" si="115">I265-I264</f>
        <v>-5</v>
      </c>
      <c r="M265" s="22">
        <f t="shared" ref="M265:M328" si="116">IF(D265*E265*2.5/10000&gt;5,D265*E265*2.5/10000,5)+(D265/1000)*0.6</f>
        <v>5</v>
      </c>
      <c r="N265" s="22">
        <f t="shared" ref="N265:N328" si="117">IF(C265="卖",D265*E265/1000,0)</f>
        <v>0</v>
      </c>
      <c r="O265" s="22"/>
      <c r="P265" s="288">
        <f t="shared" ref="P265:P328" si="118">E265-G265</f>
        <v>-4.3993607142857156</v>
      </c>
      <c r="Q265" s="22">
        <f t="shared" ref="Q265:Q328" si="119">(H265-H264)*-1</f>
        <v>-5</v>
      </c>
      <c r="R265" s="290"/>
      <c r="S265" s="290">
        <f t="shared" ref="S265:S328" si="120">S264+Q265+O265+R265</f>
        <v>72.68500000000131</v>
      </c>
      <c r="T265" s="290" t="e">
        <f t="shared" ref="T265:T328" si="121">S265/E265</f>
        <v>#DIV/0!</v>
      </c>
      <c r="U265" s="290" t="e">
        <f t="shared" ref="U265:U328" si="122">F265+T265</f>
        <v>#DIV/0!</v>
      </c>
      <c r="V265" s="22">
        <f t="shared" ref="V265:V328" si="123">H265+S265</f>
        <v>18550.000000000007</v>
      </c>
      <c r="W265" s="288" t="e">
        <f t="shared" ref="W265:W328" si="124">V265/U265</f>
        <v>#DIV/0!</v>
      </c>
      <c r="X265" s="288" t="e">
        <f t="shared" ref="X265:X328" si="125">W265-G265</f>
        <v>#DIV/0!</v>
      </c>
      <c r="Y265" s="288" t="e">
        <f t="shared" ref="Y265:Y328" si="126">(X265-P265)*-1</f>
        <v>#DIV/0!</v>
      </c>
      <c r="Z265" s="291" t="e">
        <f t="shared" ref="Z265:Z328" si="127">F265/U265</f>
        <v>#DIV/0!</v>
      </c>
      <c r="AA265" s="22">
        <f>SUM(L$2:L265)-SUM(AB$2:AB265)</f>
        <v>-18477.315000000006</v>
      </c>
      <c r="AB265" s="292"/>
      <c r="AC265" s="40" t="e">
        <f t="shared" ref="AC265:AC328" si="128">I265/E265*(1-0.0005)</f>
        <v>#DIV/0!</v>
      </c>
      <c r="AD265" s="40" t="e">
        <f t="shared" ref="AD265:AD328" si="129">AC265-F265</f>
        <v>#DIV/0!</v>
      </c>
    </row>
    <row r="266" spans="1:30" s="1" customFormat="1" x14ac:dyDescent="0.25">
      <c r="A266" s="190"/>
      <c r="B266" s="392"/>
      <c r="C266" s="66"/>
      <c r="D266" s="66"/>
      <c r="E266" s="118"/>
      <c r="F266" s="16">
        <f t="shared" si="109"/>
        <v>4200</v>
      </c>
      <c r="G266" s="17">
        <f t="shared" si="110"/>
        <v>4.4005511904761923</v>
      </c>
      <c r="H266" s="15">
        <f t="shared" si="111"/>
        <v>18482.315000000006</v>
      </c>
      <c r="I266" s="15">
        <f t="shared" si="112"/>
        <v>-18482.315000000006</v>
      </c>
      <c r="J266" s="337">
        <f t="shared" si="113"/>
        <v>-1</v>
      </c>
      <c r="K266" s="15">
        <f t="shared" si="114"/>
        <v>0</v>
      </c>
      <c r="L266" s="22">
        <f t="shared" si="115"/>
        <v>-5</v>
      </c>
      <c r="M266" s="22">
        <f t="shared" si="116"/>
        <v>5</v>
      </c>
      <c r="N266" s="22">
        <f t="shared" si="117"/>
        <v>0</v>
      </c>
      <c r="O266" s="22"/>
      <c r="P266" s="288">
        <f t="shared" si="118"/>
        <v>-4.4005511904761923</v>
      </c>
      <c r="Q266" s="22">
        <f t="shared" si="119"/>
        <v>-5</v>
      </c>
      <c r="R266" s="290"/>
      <c r="S266" s="290">
        <f t="shared" si="120"/>
        <v>67.68500000000131</v>
      </c>
      <c r="T266" s="290" t="e">
        <f t="shared" si="121"/>
        <v>#DIV/0!</v>
      </c>
      <c r="U266" s="290" t="e">
        <f t="shared" si="122"/>
        <v>#DIV/0!</v>
      </c>
      <c r="V266" s="22">
        <f t="shared" si="123"/>
        <v>18550.000000000007</v>
      </c>
      <c r="W266" s="288" t="e">
        <f t="shared" si="124"/>
        <v>#DIV/0!</v>
      </c>
      <c r="X266" s="288" t="e">
        <f t="shared" si="125"/>
        <v>#DIV/0!</v>
      </c>
      <c r="Y266" s="288" t="e">
        <f t="shared" si="126"/>
        <v>#DIV/0!</v>
      </c>
      <c r="Z266" s="291" t="e">
        <f t="shared" si="127"/>
        <v>#DIV/0!</v>
      </c>
      <c r="AA266" s="22">
        <f>SUM(L$2:L266)-SUM(AB$2:AB266)</f>
        <v>-18482.315000000006</v>
      </c>
      <c r="AB266" s="292"/>
      <c r="AC266" s="40" t="e">
        <f t="shared" si="128"/>
        <v>#DIV/0!</v>
      </c>
      <c r="AD266" s="40" t="e">
        <f t="shared" si="129"/>
        <v>#DIV/0!</v>
      </c>
    </row>
    <row r="267" spans="1:30" s="1" customFormat="1" x14ac:dyDescent="0.25">
      <c r="A267" s="190"/>
      <c r="B267" s="392"/>
      <c r="C267" s="66"/>
      <c r="D267" s="66"/>
      <c r="E267" s="118"/>
      <c r="F267" s="16">
        <f t="shared" si="109"/>
        <v>4200</v>
      </c>
      <c r="G267" s="17">
        <f t="shared" si="110"/>
        <v>4.401741666666668</v>
      </c>
      <c r="H267" s="15">
        <f t="shared" si="111"/>
        <v>18487.315000000006</v>
      </c>
      <c r="I267" s="15">
        <f t="shared" si="112"/>
        <v>-18487.315000000006</v>
      </c>
      <c r="J267" s="337">
        <f t="shared" si="113"/>
        <v>-1</v>
      </c>
      <c r="K267" s="15">
        <f t="shared" si="114"/>
        <v>0</v>
      </c>
      <c r="L267" s="22">
        <f t="shared" si="115"/>
        <v>-5</v>
      </c>
      <c r="M267" s="22">
        <f t="shared" si="116"/>
        <v>5</v>
      </c>
      <c r="N267" s="22">
        <f t="shared" si="117"/>
        <v>0</v>
      </c>
      <c r="O267" s="22"/>
      <c r="P267" s="288">
        <f t="shared" si="118"/>
        <v>-4.401741666666668</v>
      </c>
      <c r="Q267" s="22">
        <f t="shared" si="119"/>
        <v>-5</v>
      </c>
      <c r="R267" s="290"/>
      <c r="S267" s="290">
        <f t="shared" si="120"/>
        <v>62.68500000000131</v>
      </c>
      <c r="T267" s="290" t="e">
        <f t="shared" si="121"/>
        <v>#DIV/0!</v>
      </c>
      <c r="U267" s="290" t="e">
        <f t="shared" si="122"/>
        <v>#DIV/0!</v>
      </c>
      <c r="V267" s="22">
        <f t="shared" si="123"/>
        <v>18550.000000000007</v>
      </c>
      <c r="W267" s="288" t="e">
        <f t="shared" si="124"/>
        <v>#DIV/0!</v>
      </c>
      <c r="X267" s="288" t="e">
        <f t="shared" si="125"/>
        <v>#DIV/0!</v>
      </c>
      <c r="Y267" s="288" t="e">
        <f t="shared" si="126"/>
        <v>#DIV/0!</v>
      </c>
      <c r="Z267" s="291" t="e">
        <f t="shared" si="127"/>
        <v>#DIV/0!</v>
      </c>
      <c r="AA267" s="22">
        <f>SUM(L$2:L267)-SUM(AB$2:AB267)</f>
        <v>-18487.315000000006</v>
      </c>
      <c r="AB267" s="292"/>
      <c r="AC267" s="40" t="e">
        <f t="shared" si="128"/>
        <v>#DIV/0!</v>
      </c>
      <c r="AD267" s="40" t="e">
        <f t="shared" si="129"/>
        <v>#DIV/0!</v>
      </c>
    </row>
    <row r="268" spans="1:30" s="1" customFormat="1" x14ac:dyDescent="0.25">
      <c r="A268" s="190"/>
      <c r="B268" s="392"/>
      <c r="C268" s="66"/>
      <c r="D268" s="66"/>
      <c r="E268" s="118"/>
      <c r="F268" s="16">
        <f t="shared" si="109"/>
        <v>4200</v>
      </c>
      <c r="G268" s="17">
        <f t="shared" si="110"/>
        <v>4.4029321428571446</v>
      </c>
      <c r="H268" s="15">
        <f t="shared" si="111"/>
        <v>18492.315000000006</v>
      </c>
      <c r="I268" s="15">
        <f t="shared" si="112"/>
        <v>-18492.315000000006</v>
      </c>
      <c r="J268" s="337">
        <f t="shared" si="113"/>
        <v>-1</v>
      </c>
      <c r="K268" s="15">
        <f t="shared" si="114"/>
        <v>0</v>
      </c>
      <c r="L268" s="22">
        <f t="shared" si="115"/>
        <v>-5</v>
      </c>
      <c r="M268" s="22">
        <f t="shared" si="116"/>
        <v>5</v>
      </c>
      <c r="N268" s="22">
        <f t="shared" si="117"/>
        <v>0</v>
      </c>
      <c r="O268" s="22"/>
      <c r="P268" s="288">
        <f t="shared" si="118"/>
        <v>-4.4029321428571446</v>
      </c>
      <c r="Q268" s="22">
        <f t="shared" si="119"/>
        <v>-5</v>
      </c>
      <c r="R268" s="290"/>
      <c r="S268" s="290">
        <f t="shared" si="120"/>
        <v>57.68500000000131</v>
      </c>
      <c r="T268" s="290" t="e">
        <f t="shared" si="121"/>
        <v>#DIV/0!</v>
      </c>
      <c r="U268" s="290" t="e">
        <f t="shared" si="122"/>
        <v>#DIV/0!</v>
      </c>
      <c r="V268" s="22">
        <f t="shared" si="123"/>
        <v>18550.000000000007</v>
      </c>
      <c r="W268" s="288" t="e">
        <f t="shared" si="124"/>
        <v>#DIV/0!</v>
      </c>
      <c r="X268" s="288" t="e">
        <f t="shared" si="125"/>
        <v>#DIV/0!</v>
      </c>
      <c r="Y268" s="288" t="e">
        <f t="shared" si="126"/>
        <v>#DIV/0!</v>
      </c>
      <c r="Z268" s="291" t="e">
        <f t="shared" si="127"/>
        <v>#DIV/0!</v>
      </c>
      <c r="AA268" s="22">
        <f>SUM(L$2:L268)-SUM(AB$2:AB268)</f>
        <v>-18492.315000000006</v>
      </c>
      <c r="AB268" s="292"/>
      <c r="AC268" s="40" t="e">
        <f t="shared" si="128"/>
        <v>#DIV/0!</v>
      </c>
      <c r="AD268" s="40" t="e">
        <f t="shared" si="129"/>
        <v>#DIV/0!</v>
      </c>
    </row>
    <row r="269" spans="1:30" s="1" customFormat="1" x14ac:dyDescent="0.25">
      <c r="A269" s="190"/>
      <c r="B269" s="392"/>
      <c r="C269" s="66"/>
      <c r="D269" s="66"/>
      <c r="E269" s="118"/>
      <c r="F269" s="16">
        <f t="shared" si="109"/>
        <v>4200</v>
      </c>
      <c r="G269" s="17">
        <f t="shared" si="110"/>
        <v>4.4041226190476204</v>
      </c>
      <c r="H269" s="15">
        <f t="shared" si="111"/>
        <v>18497.315000000006</v>
      </c>
      <c r="I269" s="15">
        <f t="shared" si="112"/>
        <v>-18497.315000000006</v>
      </c>
      <c r="J269" s="337">
        <f t="shared" si="113"/>
        <v>-1</v>
      </c>
      <c r="K269" s="15">
        <f t="shared" si="114"/>
        <v>0</v>
      </c>
      <c r="L269" s="22">
        <f t="shared" si="115"/>
        <v>-5</v>
      </c>
      <c r="M269" s="22">
        <f t="shared" si="116"/>
        <v>5</v>
      </c>
      <c r="N269" s="22">
        <f t="shared" si="117"/>
        <v>0</v>
      </c>
      <c r="O269" s="22"/>
      <c r="P269" s="288">
        <f t="shared" si="118"/>
        <v>-4.4041226190476204</v>
      </c>
      <c r="Q269" s="22">
        <f t="shared" si="119"/>
        <v>-5</v>
      </c>
      <c r="R269" s="290"/>
      <c r="S269" s="290">
        <f t="shared" si="120"/>
        <v>52.68500000000131</v>
      </c>
      <c r="T269" s="290" t="e">
        <f t="shared" si="121"/>
        <v>#DIV/0!</v>
      </c>
      <c r="U269" s="290" t="e">
        <f t="shared" si="122"/>
        <v>#DIV/0!</v>
      </c>
      <c r="V269" s="22">
        <f t="shared" si="123"/>
        <v>18550.000000000007</v>
      </c>
      <c r="W269" s="288" t="e">
        <f t="shared" si="124"/>
        <v>#DIV/0!</v>
      </c>
      <c r="X269" s="288" t="e">
        <f t="shared" si="125"/>
        <v>#DIV/0!</v>
      </c>
      <c r="Y269" s="288" t="e">
        <f t="shared" si="126"/>
        <v>#DIV/0!</v>
      </c>
      <c r="Z269" s="291" t="e">
        <f t="shared" si="127"/>
        <v>#DIV/0!</v>
      </c>
      <c r="AA269" s="22">
        <f>SUM(L$2:L269)-SUM(AB$2:AB269)</f>
        <v>-18497.315000000006</v>
      </c>
      <c r="AB269" s="292"/>
      <c r="AC269" s="40" t="e">
        <f t="shared" si="128"/>
        <v>#DIV/0!</v>
      </c>
      <c r="AD269" s="40" t="e">
        <f t="shared" si="129"/>
        <v>#DIV/0!</v>
      </c>
    </row>
    <row r="270" spans="1:30" s="1" customFormat="1" x14ac:dyDescent="0.25">
      <c r="A270" s="190"/>
      <c r="B270" s="392"/>
      <c r="C270" s="66"/>
      <c r="D270" s="66"/>
      <c r="E270" s="118"/>
      <c r="F270" s="16">
        <f t="shared" si="109"/>
        <v>4200</v>
      </c>
      <c r="G270" s="17">
        <f t="shared" si="110"/>
        <v>4.405313095238097</v>
      </c>
      <c r="H270" s="15">
        <f t="shared" si="111"/>
        <v>18502.315000000006</v>
      </c>
      <c r="I270" s="15">
        <f t="shared" si="112"/>
        <v>-18502.315000000006</v>
      </c>
      <c r="J270" s="337">
        <f t="shared" si="113"/>
        <v>-1</v>
      </c>
      <c r="K270" s="15">
        <f t="shared" si="114"/>
        <v>0</v>
      </c>
      <c r="L270" s="22">
        <f t="shared" si="115"/>
        <v>-5</v>
      </c>
      <c r="M270" s="22">
        <f t="shared" si="116"/>
        <v>5</v>
      </c>
      <c r="N270" s="22">
        <f t="shared" si="117"/>
        <v>0</v>
      </c>
      <c r="O270" s="22"/>
      <c r="P270" s="288">
        <f t="shared" si="118"/>
        <v>-4.405313095238097</v>
      </c>
      <c r="Q270" s="22">
        <f t="shared" si="119"/>
        <v>-5</v>
      </c>
      <c r="R270" s="290"/>
      <c r="S270" s="290">
        <f t="shared" si="120"/>
        <v>47.68500000000131</v>
      </c>
      <c r="T270" s="290" t="e">
        <f t="shared" si="121"/>
        <v>#DIV/0!</v>
      </c>
      <c r="U270" s="290" t="e">
        <f t="shared" si="122"/>
        <v>#DIV/0!</v>
      </c>
      <c r="V270" s="22">
        <f t="shared" si="123"/>
        <v>18550.000000000007</v>
      </c>
      <c r="W270" s="288" t="e">
        <f t="shared" si="124"/>
        <v>#DIV/0!</v>
      </c>
      <c r="X270" s="288" t="e">
        <f t="shared" si="125"/>
        <v>#DIV/0!</v>
      </c>
      <c r="Y270" s="288" t="e">
        <f t="shared" si="126"/>
        <v>#DIV/0!</v>
      </c>
      <c r="Z270" s="291" t="e">
        <f t="shared" si="127"/>
        <v>#DIV/0!</v>
      </c>
      <c r="AA270" s="22">
        <f>SUM(L$2:L270)-SUM(AB$2:AB270)</f>
        <v>-18502.315000000006</v>
      </c>
      <c r="AB270" s="292"/>
      <c r="AC270" s="40" t="e">
        <f t="shared" si="128"/>
        <v>#DIV/0!</v>
      </c>
      <c r="AD270" s="40" t="e">
        <f t="shared" si="129"/>
        <v>#DIV/0!</v>
      </c>
    </row>
    <row r="271" spans="1:30" s="1" customFormat="1" x14ac:dyDescent="0.25">
      <c r="A271" s="190"/>
      <c r="B271" s="392"/>
      <c r="C271" s="66"/>
      <c r="D271" s="66"/>
      <c r="E271" s="118"/>
      <c r="F271" s="16">
        <f t="shared" si="109"/>
        <v>4200</v>
      </c>
      <c r="G271" s="17">
        <f t="shared" si="110"/>
        <v>4.4065035714285727</v>
      </c>
      <c r="H271" s="15">
        <f t="shared" si="111"/>
        <v>18507.315000000006</v>
      </c>
      <c r="I271" s="15">
        <f t="shared" si="112"/>
        <v>-18507.315000000006</v>
      </c>
      <c r="J271" s="337">
        <f t="shared" si="113"/>
        <v>-1</v>
      </c>
      <c r="K271" s="15">
        <f t="shared" si="114"/>
        <v>0</v>
      </c>
      <c r="L271" s="22">
        <f t="shared" si="115"/>
        <v>-5</v>
      </c>
      <c r="M271" s="22">
        <f t="shared" si="116"/>
        <v>5</v>
      </c>
      <c r="N271" s="22">
        <f t="shared" si="117"/>
        <v>0</v>
      </c>
      <c r="O271" s="22"/>
      <c r="P271" s="288">
        <f t="shared" si="118"/>
        <v>-4.4065035714285727</v>
      </c>
      <c r="Q271" s="22">
        <f t="shared" si="119"/>
        <v>-5</v>
      </c>
      <c r="R271" s="290"/>
      <c r="S271" s="290">
        <f t="shared" si="120"/>
        <v>42.68500000000131</v>
      </c>
      <c r="T271" s="290" t="e">
        <f t="shared" si="121"/>
        <v>#DIV/0!</v>
      </c>
      <c r="U271" s="290" t="e">
        <f t="shared" si="122"/>
        <v>#DIV/0!</v>
      </c>
      <c r="V271" s="22">
        <f t="shared" si="123"/>
        <v>18550.000000000007</v>
      </c>
      <c r="W271" s="288" t="e">
        <f t="shared" si="124"/>
        <v>#DIV/0!</v>
      </c>
      <c r="X271" s="288" t="e">
        <f t="shared" si="125"/>
        <v>#DIV/0!</v>
      </c>
      <c r="Y271" s="288" t="e">
        <f t="shared" si="126"/>
        <v>#DIV/0!</v>
      </c>
      <c r="Z271" s="291" t="e">
        <f t="shared" si="127"/>
        <v>#DIV/0!</v>
      </c>
      <c r="AA271" s="22">
        <f>SUM(L$2:L271)-SUM(AB$2:AB271)</f>
        <v>-18507.315000000006</v>
      </c>
      <c r="AB271" s="292"/>
      <c r="AC271" s="40" t="e">
        <f t="shared" si="128"/>
        <v>#DIV/0!</v>
      </c>
      <c r="AD271" s="40" t="e">
        <f t="shared" si="129"/>
        <v>#DIV/0!</v>
      </c>
    </row>
    <row r="272" spans="1:30" s="1" customFormat="1" x14ac:dyDescent="0.25">
      <c r="A272" s="190"/>
      <c r="B272" s="392"/>
      <c r="C272" s="66"/>
      <c r="D272" s="66"/>
      <c r="E272" s="118"/>
      <c r="F272" s="16">
        <f t="shared" si="109"/>
        <v>4200</v>
      </c>
      <c r="G272" s="17">
        <f t="shared" si="110"/>
        <v>4.4076940476190494</v>
      </c>
      <c r="H272" s="15">
        <f t="shared" si="111"/>
        <v>18512.315000000006</v>
      </c>
      <c r="I272" s="15">
        <f t="shared" si="112"/>
        <v>-18512.315000000006</v>
      </c>
      <c r="J272" s="337">
        <f t="shared" si="113"/>
        <v>-1</v>
      </c>
      <c r="K272" s="15">
        <f t="shared" si="114"/>
        <v>0</v>
      </c>
      <c r="L272" s="22">
        <f t="shared" si="115"/>
        <v>-5</v>
      </c>
      <c r="M272" s="22">
        <f t="shared" si="116"/>
        <v>5</v>
      </c>
      <c r="N272" s="22">
        <f t="shared" si="117"/>
        <v>0</v>
      </c>
      <c r="O272" s="22"/>
      <c r="P272" s="288">
        <f t="shared" si="118"/>
        <v>-4.4076940476190494</v>
      </c>
      <c r="Q272" s="22">
        <f t="shared" si="119"/>
        <v>-5</v>
      </c>
      <c r="R272" s="290"/>
      <c r="S272" s="290">
        <f t="shared" si="120"/>
        <v>37.68500000000131</v>
      </c>
      <c r="T272" s="290" t="e">
        <f t="shared" si="121"/>
        <v>#DIV/0!</v>
      </c>
      <c r="U272" s="290" t="e">
        <f t="shared" si="122"/>
        <v>#DIV/0!</v>
      </c>
      <c r="V272" s="22">
        <f t="shared" si="123"/>
        <v>18550.000000000007</v>
      </c>
      <c r="W272" s="288" t="e">
        <f t="shared" si="124"/>
        <v>#DIV/0!</v>
      </c>
      <c r="X272" s="288" t="e">
        <f t="shared" si="125"/>
        <v>#DIV/0!</v>
      </c>
      <c r="Y272" s="288" t="e">
        <f t="shared" si="126"/>
        <v>#DIV/0!</v>
      </c>
      <c r="Z272" s="291" t="e">
        <f t="shared" si="127"/>
        <v>#DIV/0!</v>
      </c>
      <c r="AA272" s="22">
        <f>SUM(L$2:L272)-SUM(AB$2:AB272)</f>
        <v>-18512.315000000006</v>
      </c>
      <c r="AB272" s="292"/>
      <c r="AC272" s="40" t="e">
        <f t="shared" si="128"/>
        <v>#DIV/0!</v>
      </c>
      <c r="AD272" s="40" t="e">
        <f t="shared" si="129"/>
        <v>#DIV/0!</v>
      </c>
    </row>
    <row r="273" spans="1:30" s="1" customFormat="1" x14ac:dyDescent="0.25">
      <c r="A273" s="190"/>
      <c r="B273" s="392"/>
      <c r="C273" s="66"/>
      <c r="D273" s="66"/>
      <c r="E273" s="118"/>
      <c r="F273" s="16">
        <f t="shared" si="109"/>
        <v>4200</v>
      </c>
      <c r="G273" s="17">
        <f t="shared" si="110"/>
        <v>4.4088845238095251</v>
      </c>
      <c r="H273" s="15">
        <f t="shared" si="111"/>
        <v>18517.315000000006</v>
      </c>
      <c r="I273" s="15">
        <f t="shared" si="112"/>
        <v>-18517.315000000006</v>
      </c>
      <c r="J273" s="337">
        <f t="shared" si="113"/>
        <v>-1</v>
      </c>
      <c r="K273" s="15">
        <f t="shared" si="114"/>
        <v>0</v>
      </c>
      <c r="L273" s="22">
        <f t="shared" si="115"/>
        <v>-5</v>
      </c>
      <c r="M273" s="22">
        <f t="shared" si="116"/>
        <v>5</v>
      </c>
      <c r="N273" s="22">
        <f t="shared" si="117"/>
        <v>0</v>
      </c>
      <c r="O273" s="22"/>
      <c r="P273" s="288">
        <f t="shared" si="118"/>
        <v>-4.4088845238095251</v>
      </c>
      <c r="Q273" s="22">
        <f t="shared" si="119"/>
        <v>-5</v>
      </c>
      <c r="R273" s="290"/>
      <c r="S273" s="290">
        <f t="shared" si="120"/>
        <v>32.68500000000131</v>
      </c>
      <c r="T273" s="290" t="e">
        <f t="shared" si="121"/>
        <v>#DIV/0!</v>
      </c>
      <c r="U273" s="290" t="e">
        <f t="shared" si="122"/>
        <v>#DIV/0!</v>
      </c>
      <c r="V273" s="22">
        <f t="shared" si="123"/>
        <v>18550.000000000007</v>
      </c>
      <c r="W273" s="288" t="e">
        <f t="shared" si="124"/>
        <v>#DIV/0!</v>
      </c>
      <c r="X273" s="288" t="e">
        <f t="shared" si="125"/>
        <v>#DIV/0!</v>
      </c>
      <c r="Y273" s="288" t="e">
        <f t="shared" si="126"/>
        <v>#DIV/0!</v>
      </c>
      <c r="Z273" s="291" t="e">
        <f t="shared" si="127"/>
        <v>#DIV/0!</v>
      </c>
      <c r="AA273" s="22">
        <f>SUM(L$2:L273)-SUM(AB$2:AB273)</f>
        <v>-18517.315000000006</v>
      </c>
      <c r="AB273" s="292"/>
      <c r="AC273" s="40" t="e">
        <f t="shared" si="128"/>
        <v>#DIV/0!</v>
      </c>
      <c r="AD273" s="40" t="e">
        <f t="shared" si="129"/>
        <v>#DIV/0!</v>
      </c>
    </row>
    <row r="274" spans="1:30" s="1" customFormat="1" x14ac:dyDescent="0.25">
      <c r="A274" s="190"/>
      <c r="B274" s="392"/>
      <c r="C274" s="66"/>
      <c r="D274" s="66"/>
      <c r="E274" s="118"/>
      <c r="F274" s="16">
        <f t="shared" si="109"/>
        <v>4200</v>
      </c>
      <c r="G274" s="17">
        <f t="shared" si="110"/>
        <v>4.4100750000000017</v>
      </c>
      <c r="H274" s="15">
        <f t="shared" si="111"/>
        <v>18522.315000000006</v>
      </c>
      <c r="I274" s="15">
        <f t="shared" si="112"/>
        <v>-18522.315000000006</v>
      </c>
      <c r="J274" s="337">
        <f t="shared" si="113"/>
        <v>-1</v>
      </c>
      <c r="K274" s="15">
        <f t="shared" si="114"/>
        <v>0</v>
      </c>
      <c r="L274" s="22">
        <f t="shared" si="115"/>
        <v>-5</v>
      </c>
      <c r="M274" s="22">
        <f t="shared" si="116"/>
        <v>5</v>
      </c>
      <c r="N274" s="22">
        <f t="shared" si="117"/>
        <v>0</v>
      </c>
      <c r="O274" s="22"/>
      <c r="P274" s="288">
        <f t="shared" si="118"/>
        <v>-4.4100750000000017</v>
      </c>
      <c r="Q274" s="22">
        <f t="shared" si="119"/>
        <v>-5</v>
      </c>
      <c r="R274" s="290"/>
      <c r="S274" s="290">
        <f t="shared" si="120"/>
        <v>27.68500000000131</v>
      </c>
      <c r="T274" s="290" t="e">
        <f t="shared" si="121"/>
        <v>#DIV/0!</v>
      </c>
      <c r="U274" s="290" t="e">
        <f t="shared" si="122"/>
        <v>#DIV/0!</v>
      </c>
      <c r="V274" s="22">
        <f t="shared" si="123"/>
        <v>18550.000000000007</v>
      </c>
      <c r="W274" s="288" t="e">
        <f t="shared" si="124"/>
        <v>#DIV/0!</v>
      </c>
      <c r="X274" s="288" t="e">
        <f t="shared" si="125"/>
        <v>#DIV/0!</v>
      </c>
      <c r="Y274" s="288" t="e">
        <f t="shared" si="126"/>
        <v>#DIV/0!</v>
      </c>
      <c r="Z274" s="291" t="e">
        <f t="shared" si="127"/>
        <v>#DIV/0!</v>
      </c>
      <c r="AA274" s="22">
        <f>SUM(L$2:L274)-SUM(AB$2:AB274)</f>
        <v>-18522.315000000006</v>
      </c>
      <c r="AB274" s="292"/>
      <c r="AC274" s="40" t="e">
        <f t="shared" si="128"/>
        <v>#DIV/0!</v>
      </c>
      <c r="AD274" s="40" t="e">
        <f t="shared" si="129"/>
        <v>#DIV/0!</v>
      </c>
    </row>
    <row r="275" spans="1:30" s="1" customFormat="1" x14ac:dyDescent="0.25">
      <c r="A275" s="190"/>
      <c r="B275" s="392"/>
      <c r="C275" s="66"/>
      <c r="D275" s="66"/>
      <c r="E275" s="118"/>
      <c r="F275" s="16">
        <f t="shared" si="109"/>
        <v>4200</v>
      </c>
      <c r="G275" s="17">
        <f t="shared" si="110"/>
        <v>4.4112654761904775</v>
      </c>
      <c r="H275" s="15">
        <f t="shared" si="111"/>
        <v>18527.315000000006</v>
      </c>
      <c r="I275" s="15">
        <f t="shared" si="112"/>
        <v>-18527.315000000006</v>
      </c>
      <c r="J275" s="337">
        <f t="shared" si="113"/>
        <v>-1</v>
      </c>
      <c r="K275" s="15">
        <f t="shared" si="114"/>
        <v>0</v>
      </c>
      <c r="L275" s="22">
        <f t="shared" si="115"/>
        <v>-5</v>
      </c>
      <c r="M275" s="22">
        <f t="shared" si="116"/>
        <v>5</v>
      </c>
      <c r="N275" s="22">
        <f t="shared" si="117"/>
        <v>0</v>
      </c>
      <c r="O275" s="22"/>
      <c r="P275" s="288">
        <f t="shared" si="118"/>
        <v>-4.4112654761904775</v>
      </c>
      <c r="Q275" s="22">
        <f t="shared" si="119"/>
        <v>-5</v>
      </c>
      <c r="R275" s="290"/>
      <c r="S275" s="290">
        <f t="shared" si="120"/>
        <v>22.68500000000131</v>
      </c>
      <c r="T275" s="290" t="e">
        <f t="shared" si="121"/>
        <v>#DIV/0!</v>
      </c>
      <c r="U275" s="290" t="e">
        <f t="shared" si="122"/>
        <v>#DIV/0!</v>
      </c>
      <c r="V275" s="22">
        <f t="shared" si="123"/>
        <v>18550.000000000007</v>
      </c>
      <c r="W275" s="288" t="e">
        <f t="shared" si="124"/>
        <v>#DIV/0!</v>
      </c>
      <c r="X275" s="288" t="e">
        <f t="shared" si="125"/>
        <v>#DIV/0!</v>
      </c>
      <c r="Y275" s="288" t="e">
        <f t="shared" si="126"/>
        <v>#DIV/0!</v>
      </c>
      <c r="Z275" s="291" t="e">
        <f t="shared" si="127"/>
        <v>#DIV/0!</v>
      </c>
      <c r="AA275" s="22">
        <f>SUM(L$2:L275)-SUM(AB$2:AB275)</f>
        <v>-18527.315000000006</v>
      </c>
      <c r="AB275" s="292"/>
      <c r="AC275" s="40" t="e">
        <f t="shared" si="128"/>
        <v>#DIV/0!</v>
      </c>
      <c r="AD275" s="40" t="e">
        <f t="shared" si="129"/>
        <v>#DIV/0!</v>
      </c>
    </row>
    <row r="276" spans="1:30" s="1" customFormat="1" x14ac:dyDescent="0.25">
      <c r="A276" s="190"/>
      <c r="B276" s="392"/>
      <c r="C276" s="66"/>
      <c r="D276" s="66"/>
      <c r="E276" s="118"/>
      <c r="F276" s="16">
        <f t="shared" si="109"/>
        <v>4200</v>
      </c>
      <c r="G276" s="17">
        <f t="shared" si="110"/>
        <v>4.4124559523809541</v>
      </c>
      <c r="H276" s="15">
        <f t="shared" si="111"/>
        <v>18532.315000000006</v>
      </c>
      <c r="I276" s="15">
        <f t="shared" si="112"/>
        <v>-18532.315000000006</v>
      </c>
      <c r="J276" s="337">
        <f t="shared" si="113"/>
        <v>-1</v>
      </c>
      <c r="K276" s="15">
        <f t="shared" si="114"/>
        <v>0</v>
      </c>
      <c r="L276" s="22">
        <f t="shared" si="115"/>
        <v>-5</v>
      </c>
      <c r="M276" s="22">
        <f t="shared" si="116"/>
        <v>5</v>
      </c>
      <c r="N276" s="22">
        <f t="shared" si="117"/>
        <v>0</v>
      </c>
      <c r="O276" s="22"/>
      <c r="P276" s="288">
        <f t="shared" si="118"/>
        <v>-4.4124559523809541</v>
      </c>
      <c r="Q276" s="22">
        <f t="shared" si="119"/>
        <v>-5</v>
      </c>
      <c r="R276" s="290"/>
      <c r="S276" s="290">
        <f t="shared" si="120"/>
        <v>17.68500000000131</v>
      </c>
      <c r="T276" s="290" t="e">
        <f t="shared" si="121"/>
        <v>#DIV/0!</v>
      </c>
      <c r="U276" s="290" t="e">
        <f t="shared" si="122"/>
        <v>#DIV/0!</v>
      </c>
      <c r="V276" s="22">
        <f t="shared" si="123"/>
        <v>18550.000000000007</v>
      </c>
      <c r="W276" s="288" t="e">
        <f t="shared" si="124"/>
        <v>#DIV/0!</v>
      </c>
      <c r="X276" s="288" t="e">
        <f t="shared" si="125"/>
        <v>#DIV/0!</v>
      </c>
      <c r="Y276" s="288" t="e">
        <f t="shared" si="126"/>
        <v>#DIV/0!</v>
      </c>
      <c r="Z276" s="291" t="e">
        <f t="shared" si="127"/>
        <v>#DIV/0!</v>
      </c>
      <c r="AA276" s="22">
        <f>SUM(L$2:L276)-SUM(AB$2:AB276)</f>
        <v>-18532.315000000006</v>
      </c>
      <c r="AB276" s="292"/>
      <c r="AC276" s="40" t="e">
        <f t="shared" si="128"/>
        <v>#DIV/0!</v>
      </c>
      <c r="AD276" s="40" t="e">
        <f t="shared" si="129"/>
        <v>#DIV/0!</v>
      </c>
    </row>
    <row r="277" spans="1:30" s="1" customFormat="1" x14ac:dyDescent="0.25">
      <c r="A277" s="190"/>
      <c r="B277" s="392"/>
      <c r="C277" s="66"/>
      <c r="D277" s="66"/>
      <c r="E277" s="118"/>
      <c r="F277" s="16">
        <f t="shared" si="109"/>
        <v>4200</v>
      </c>
      <c r="G277" s="17">
        <f t="shared" si="110"/>
        <v>4.4136464285714299</v>
      </c>
      <c r="H277" s="15">
        <f t="shared" si="111"/>
        <v>18537.315000000006</v>
      </c>
      <c r="I277" s="15">
        <f t="shared" si="112"/>
        <v>-18537.315000000006</v>
      </c>
      <c r="J277" s="337">
        <f t="shared" si="113"/>
        <v>-1</v>
      </c>
      <c r="K277" s="15">
        <f t="shared" si="114"/>
        <v>0</v>
      </c>
      <c r="L277" s="22">
        <f t="shared" si="115"/>
        <v>-5</v>
      </c>
      <c r="M277" s="22">
        <f t="shared" si="116"/>
        <v>5</v>
      </c>
      <c r="N277" s="22">
        <f t="shared" si="117"/>
        <v>0</v>
      </c>
      <c r="O277" s="22"/>
      <c r="P277" s="288">
        <f t="shared" si="118"/>
        <v>-4.4136464285714299</v>
      </c>
      <c r="Q277" s="22">
        <f t="shared" si="119"/>
        <v>-5</v>
      </c>
      <c r="R277" s="290"/>
      <c r="S277" s="290">
        <f t="shared" si="120"/>
        <v>12.68500000000131</v>
      </c>
      <c r="T277" s="290" t="e">
        <f t="shared" si="121"/>
        <v>#DIV/0!</v>
      </c>
      <c r="U277" s="290" t="e">
        <f t="shared" si="122"/>
        <v>#DIV/0!</v>
      </c>
      <c r="V277" s="22">
        <f t="shared" si="123"/>
        <v>18550.000000000007</v>
      </c>
      <c r="W277" s="288" t="e">
        <f t="shared" si="124"/>
        <v>#DIV/0!</v>
      </c>
      <c r="X277" s="288" t="e">
        <f t="shared" si="125"/>
        <v>#DIV/0!</v>
      </c>
      <c r="Y277" s="288" t="e">
        <f t="shared" si="126"/>
        <v>#DIV/0!</v>
      </c>
      <c r="Z277" s="291" t="e">
        <f t="shared" si="127"/>
        <v>#DIV/0!</v>
      </c>
      <c r="AA277" s="22">
        <f>SUM(L$2:L277)-SUM(AB$2:AB277)</f>
        <v>-18537.315000000006</v>
      </c>
      <c r="AB277" s="292"/>
      <c r="AC277" s="40" t="e">
        <f t="shared" si="128"/>
        <v>#DIV/0!</v>
      </c>
      <c r="AD277" s="40" t="e">
        <f t="shared" si="129"/>
        <v>#DIV/0!</v>
      </c>
    </row>
    <row r="278" spans="1:30" s="1" customFormat="1" x14ac:dyDescent="0.25">
      <c r="A278" s="190"/>
      <c r="B278" s="392"/>
      <c r="C278" s="66"/>
      <c r="D278" s="66"/>
      <c r="E278" s="118"/>
      <c r="F278" s="16">
        <f t="shared" si="109"/>
        <v>4200</v>
      </c>
      <c r="G278" s="17">
        <f t="shared" si="110"/>
        <v>4.4148369047619065</v>
      </c>
      <c r="H278" s="15">
        <f t="shared" si="111"/>
        <v>18542.315000000006</v>
      </c>
      <c r="I278" s="15">
        <f t="shared" si="112"/>
        <v>-18542.315000000006</v>
      </c>
      <c r="J278" s="337">
        <f t="shared" si="113"/>
        <v>-1</v>
      </c>
      <c r="K278" s="15">
        <f t="shared" si="114"/>
        <v>0</v>
      </c>
      <c r="L278" s="22">
        <f t="shared" si="115"/>
        <v>-5</v>
      </c>
      <c r="M278" s="22">
        <f t="shared" si="116"/>
        <v>5</v>
      </c>
      <c r="N278" s="22">
        <f t="shared" si="117"/>
        <v>0</v>
      </c>
      <c r="O278" s="22"/>
      <c r="P278" s="288">
        <f t="shared" si="118"/>
        <v>-4.4148369047619065</v>
      </c>
      <c r="Q278" s="22">
        <f t="shared" si="119"/>
        <v>-5</v>
      </c>
      <c r="R278" s="290"/>
      <c r="S278" s="290">
        <f t="shared" si="120"/>
        <v>7.6850000000013097</v>
      </c>
      <c r="T278" s="290" t="e">
        <f t="shared" si="121"/>
        <v>#DIV/0!</v>
      </c>
      <c r="U278" s="290" t="e">
        <f t="shared" si="122"/>
        <v>#DIV/0!</v>
      </c>
      <c r="V278" s="22">
        <f t="shared" si="123"/>
        <v>18550.000000000007</v>
      </c>
      <c r="W278" s="288" t="e">
        <f t="shared" si="124"/>
        <v>#DIV/0!</v>
      </c>
      <c r="X278" s="288" t="e">
        <f t="shared" si="125"/>
        <v>#DIV/0!</v>
      </c>
      <c r="Y278" s="288" t="e">
        <f t="shared" si="126"/>
        <v>#DIV/0!</v>
      </c>
      <c r="Z278" s="291" t="e">
        <f t="shared" si="127"/>
        <v>#DIV/0!</v>
      </c>
      <c r="AA278" s="22">
        <f>SUM(L$2:L278)-SUM(AB$2:AB278)</f>
        <v>-18542.315000000006</v>
      </c>
      <c r="AB278" s="292"/>
      <c r="AC278" s="40" t="e">
        <f t="shared" si="128"/>
        <v>#DIV/0!</v>
      </c>
      <c r="AD278" s="40" t="e">
        <f t="shared" si="129"/>
        <v>#DIV/0!</v>
      </c>
    </row>
    <row r="279" spans="1:30" s="1" customFormat="1" x14ac:dyDescent="0.25">
      <c r="A279" s="190"/>
      <c r="B279" s="392"/>
      <c r="C279" s="66"/>
      <c r="D279" s="66"/>
      <c r="E279" s="118"/>
      <c r="F279" s="16">
        <f t="shared" si="109"/>
        <v>4200</v>
      </c>
      <c r="G279" s="17">
        <f t="shared" si="110"/>
        <v>4.4160273809523822</v>
      </c>
      <c r="H279" s="15">
        <f t="shared" si="111"/>
        <v>18547.315000000006</v>
      </c>
      <c r="I279" s="15">
        <f t="shared" si="112"/>
        <v>-18547.315000000006</v>
      </c>
      <c r="J279" s="337">
        <f t="shared" si="113"/>
        <v>-1</v>
      </c>
      <c r="K279" s="15">
        <f t="shared" si="114"/>
        <v>0</v>
      </c>
      <c r="L279" s="22">
        <f t="shared" si="115"/>
        <v>-5</v>
      </c>
      <c r="M279" s="22">
        <f t="shared" si="116"/>
        <v>5</v>
      </c>
      <c r="N279" s="22">
        <f t="shared" si="117"/>
        <v>0</v>
      </c>
      <c r="O279" s="22"/>
      <c r="P279" s="288">
        <f t="shared" si="118"/>
        <v>-4.4160273809523822</v>
      </c>
      <c r="Q279" s="22">
        <f t="shared" si="119"/>
        <v>-5</v>
      </c>
      <c r="R279" s="290"/>
      <c r="S279" s="290">
        <f t="shared" si="120"/>
        <v>2.6850000000013097</v>
      </c>
      <c r="T279" s="290" t="e">
        <f t="shared" si="121"/>
        <v>#DIV/0!</v>
      </c>
      <c r="U279" s="290" t="e">
        <f t="shared" si="122"/>
        <v>#DIV/0!</v>
      </c>
      <c r="V279" s="22">
        <f t="shared" si="123"/>
        <v>18550.000000000007</v>
      </c>
      <c r="W279" s="288" t="e">
        <f t="shared" si="124"/>
        <v>#DIV/0!</v>
      </c>
      <c r="X279" s="288" t="e">
        <f t="shared" si="125"/>
        <v>#DIV/0!</v>
      </c>
      <c r="Y279" s="288" t="e">
        <f t="shared" si="126"/>
        <v>#DIV/0!</v>
      </c>
      <c r="Z279" s="291" t="e">
        <f t="shared" si="127"/>
        <v>#DIV/0!</v>
      </c>
      <c r="AA279" s="22">
        <f>SUM(L$2:L279)-SUM(AB$2:AB279)</f>
        <v>-18547.315000000006</v>
      </c>
      <c r="AB279" s="292"/>
      <c r="AC279" s="40" t="e">
        <f t="shared" si="128"/>
        <v>#DIV/0!</v>
      </c>
      <c r="AD279" s="40" t="e">
        <f t="shared" si="129"/>
        <v>#DIV/0!</v>
      </c>
    </row>
    <row r="280" spans="1:30" s="1" customFormat="1" x14ac:dyDescent="0.25">
      <c r="A280" s="190"/>
      <c r="B280" s="392"/>
      <c r="C280" s="66"/>
      <c r="D280" s="66"/>
      <c r="E280" s="118"/>
      <c r="F280" s="16">
        <f t="shared" si="109"/>
        <v>4200</v>
      </c>
      <c r="G280" s="17">
        <f t="shared" si="110"/>
        <v>4.4172178571428589</v>
      </c>
      <c r="H280" s="15">
        <f t="shared" si="111"/>
        <v>18552.315000000006</v>
      </c>
      <c r="I280" s="15">
        <f t="shared" si="112"/>
        <v>-18552.315000000006</v>
      </c>
      <c r="J280" s="337">
        <f t="shared" si="113"/>
        <v>-1</v>
      </c>
      <c r="K280" s="15">
        <f t="shared" si="114"/>
        <v>0</v>
      </c>
      <c r="L280" s="22">
        <f t="shared" si="115"/>
        <v>-5</v>
      </c>
      <c r="M280" s="22">
        <f t="shared" si="116"/>
        <v>5</v>
      </c>
      <c r="N280" s="22">
        <f t="shared" si="117"/>
        <v>0</v>
      </c>
      <c r="O280" s="22"/>
      <c r="P280" s="288">
        <f t="shared" si="118"/>
        <v>-4.4172178571428589</v>
      </c>
      <c r="Q280" s="22">
        <f t="shared" si="119"/>
        <v>-5</v>
      </c>
      <c r="R280" s="290"/>
      <c r="S280" s="290">
        <f t="shared" si="120"/>
        <v>-2.3149999999986903</v>
      </c>
      <c r="T280" s="290" t="e">
        <f t="shared" si="121"/>
        <v>#DIV/0!</v>
      </c>
      <c r="U280" s="290" t="e">
        <f t="shared" si="122"/>
        <v>#DIV/0!</v>
      </c>
      <c r="V280" s="22">
        <f t="shared" si="123"/>
        <v>18550.000000000007</v>
      </c>
      <c r="W280" s="288" t="e">
        <f t="shared" si="124"/>
        <v>#DIV/0!</v>
      </c>
      <c r="X280" s="288" t="e">
        <f t="shared" si="125"/>
        <v>#DIV/0!</v>
      </c>
      <c r="Y280" s="288" t="e">
        <f t="shared" si="126"/>
        <v>#DIV/0!</v>
      </c>
      <c r="Z280" s="291" t="e">
        <f t="shared" si="127"/>
        <v>#DIV/0!</v>
      </c>
      <c r="AA280" s="22">
        <f>SUM(L$2:L280)-SUM(AB$2:AB280)</f>
        <v>-18552.315000000006</v>
      </c>
      <c r="AB280" s="292"/>
      <c r="AC280" s="40" t="e">
        <f t="shared" si="128"/>
        <v>#DIV/0!</v>
      </c>
      <c r="AD280" s="40" t="e">
        <f t="shared" si="129"/>
        <v>#DIV/0!</v>
      </c>
    </row>
    <row r="281" spans="1:30" s="1" customFormat="1" x14ac:dyDescent="0.25">
      <c r="A281" s="190"/>
      <c r="B281" s="392"/>
      <c r="C281" s="66"/>
      <c r="D281" s="66"/>
      <c r="E281" s="118"/>
      <c r="F281" s="16">
        <f t="shared" si="109"/>
        <v>4200</v>
      </c>
      <c r="G281" s="17">
        <f t="shared" si="110"/>
        <v>4.4184083333333346</v>
      </c>
      <c r="H281" s="15">
        <f t="shared" si="111"/>
        <v>18557.315000000006</v>
      </c>
      <c r="I281" s="15">
        <f t="shared" si="112"/>
        <v>-18557.315000000006</v>
      </c>
      <c r="J281" s="337">
        <f t="shared" si="113"/>
        <v>-1</v>
      </c>
      <c r="K281" s="15">
        <f t="shared" si="114"/>
        <v>0</v>
      </c>
      <c r="L281" s="22">
        <f t="shared" si="115"/>
        <v>-5</v>
      </c>
      <c r="M281" s="22">
        <f t="shared" si="116"/>
        <v>5</v>
      </c>
      <c r="N281" s="22">
        <f t="shared" si="117"/>
        <v>0</v>
      </c>
      <c r="O281" s="22"/>
      <c r="P281" s="288">
        <f t="shared" si="118"/>
        <v>-4.4184083333333346</v>
      </c>
      <c r="Q281" s="22">
        <f t="shared" si="119"/>
        <v>-5</v>
      </c>
      <c r="R281" s="290"/>
      <c r="S281" s="290">
        <f t="shared" si="120"/>
        <v>-7.3149999999986903</v>
      </c>
      <c r="T281" s="290" t="e">
        <f t="shared" si="121"/>
        <v>#DIV/0!</v>
      </c>
      <c r="U281" s="290" t="e">
        <f t="shared" si="122"/>
        <v>#DIV/0!</v>
      </c>
      <c r="V281" s="22">
        <f t="shared" si="123"/>
        <v>18550.000000000007</v>
      </c>
      <c r="W281" s="288" t="e">
        <f t="shared" si="124"/>
        <v>#DIV/0!</v>
      </c>
      <c r="X281" s="288" t="e">
        <f t="shared" si="125"/>
        <v>#DIV/0!</v>
      </c>
      <c r="Y281" s="288" t="e">
        <f t="shared" si="126"/>
        <v>#DIV/0!</v>
      </c>
      <c r="Z281" s="291" t="e">
        <f t="shared" si="127"/>
        <v>#DIV/0!</v>
      </c>
      <c r="AA281" s="22">
        <f>SUM(L$2:L281)-SUM(AB$2:AB281)</f>
        <v>-18557.315000000006</v>
      </c>
      <c r="AB281" s="292"/>
      <c r="AC281" s="40" t="e">
        <f t="shared" si="128"/>
        <v>#DIV/0!</v>
      </c>
      <c r="AD281" s="40" t="e">
        <f t="shared" si="129"/>
        <v>#DIV/0!</v>
      </c>
    </row>
    <row r="282" spans="1:30" s="1" customFormat="1" x14ac:dyDescent="0.25">
      <c r="A282" s="190"/>
      <c r="B282" s="392"/>
      <c r="C282" s="66"/>
      <c r="D282" s="66"/>
      <c r="E282" s="118"/>
      <c r="F282" s="16">
        <f t="shared" si="109"/>
        <v>4200</v>
      </c>
      <c r="G282" s="17">
        <f t="shared" si="110"/>
        <v>4.4195988095238112</v>
      </c>
      <c r="H282" s="15">
        <f t="shared" si="111"/>
        <v>18562.315000000006</v>
      </c>
      <c r="I282" s="15">
        <f t="shared" si="112"/>
        <v>-18562.315000000006</v>
      </c>
      <c r="J282" s="337">
        <f t="shared" si="113"/>
        <v>-1</v>
      </c>
      <c r="K282" s="15">
        <f t="shared" si="114"/>
        <v>0</v>
      </c>
      <c r="L282" s="22">
        <f t="shared" si="115"/>
        <v>-5</v>
      </c>
      <c r="M282" s="22">
        <f t="shared" si="116"/>
        <v>5</v>
      </c>
      <c r="N282" s="22">
        <f t="shared" si="117"/>
        <v>0</v>
      </c>
      <c r="O282" s="22"/>
      <c r="P282" s="288">
        <f t="shared" si="118"/>
        <v>-4.4195988095238112</v>
      </c>
      <c r="Q282" s="22">
        <f t="shared" si="119"/>
        <v>-5</v>
      </c>
      <c r="R282" s="290"/>
      <c r="S282" s="290">
        <f t="shared" si="120"/>
        <v>-12.31499999999869</v>
      </c>
      <c r="T282" s="290" t="e">
        <f t="shared" si="121"/>
        <v>#DIV/0!</v>
      </c>
      <c r="U282" s="290" t="e">
        <f t="shared" si="122"/>
        <v>#DIV/0!</v>
      </c>
      <c r="V282" s="22">
        <f t="shared" si="123"/>
        <v>18550.000000000007</v>
      </c>
      <c r="W282" s="288" t="e">
        <f t="shared" si="124"/>
        <v>#DIV/0!</v>
      </c>
      <c r="X282" s="288" t="e">
        <f t="shared" si="125"/>
        <v>#DIV/0!</v>
      </c>
      <c r="Y282" s="288" t="e">
        <f t="shared" si="126"/>
        <v>#DIV/0!</v>
      </c>
      <c r="Z282" s="291" t="e">
        <f t="shared" si="127"/>
        <v>#DIV/0!</v>
      </c>
      <c r="AA282" s="22">
        <f>SUM(L$2:L282)-SUM(AB$2:AB282)</f>
        <v>-18562.315000000006</v>
      </c>
      <c r="AB282" s="292"/>
      <c r="AC282" s="40" t="e">
        <f t="shared" si="128"/>
        <v>#DIV/0!</v>
      </c>
      <c r="AD282" s="40" t="e">
        <f t="shared" si="129"/>
        <v>#DIV/0!</v>
      </c>
    </row>
    <row r="283" spans="1:30" s="1" customFormat="1" x14ac:dyDescent="0.25">
      <c r="A283" s="190"/>
      <c r="B283" s="392"/>
      <c r="C283" s="66"/>
      <c r="D283" s="66"/>
      <c r="E283" s="118"/>
      <c r="F283" s="16">
        <f t="shared" si="109"/>
        <v>4200</v>
      </c>
      <c r="G283" s="17">
        <f t="shared" si="110"/>
        <v>4.420789285714287</v>
      </c>
      <c r="H283" s="15">
        <f t="shared" si="111"/>
        <v>18567.315000000006</v>
      </c>
      <c r="I283" s="15">
        <f t="shared" si="112"/>
        <v>-18567.315000000006</v>
      </c>
      <c r="J283" s="337">
        <f t="shared" si="113"/>
        <v>-1</v>
      </c>
      <c r="K283" s="15">
        <f t="shared" si="114"/>
        <v>0</v>
      </c>
      <c r="L283" s="22">
        <f t="shared" si="115"/>
        <v>-5</v>
      </c>
      <c r="M283" s="22">
        <f t="shared" si="116"/>
        <v>5</v>
      </c>
      <c r="N283" s="22">
        <f t="shared" si="117"/>
        <v>0</v>
      </c>
      <c r="O283" s="22"/>
      <c r="P283" s="288">
        <f t="shared" si="118"/>
        <v>-4.420789285714287</v>
      </c>
      <c r="Q283" s="22">
        <f t="shared" si="119"/>
        <v>-5</v>
      </c>
      <c r="R283" s="290"/>
      <c r="S283" s="290">
        <f t="shared" si="120"/>
        <v>-17.31499999999869</v>
      </c>
      <c r="T283" s="290" t="e">
        <f t="shared" si="121"/>
        <v>#DIV/0!</v>
      </c>
      <c r="U283" s="290" t="e">
        <f t="shared" si="122"/>
        <v>#DIV/0!</v>
      </c>
      <c r="V283" s="22">
        <f t="shared" si="123"/>
        <v>18550.000000000007</v>
      </c>
      <c r="W283" s="288" t="e">
        <f t="shared" si="124"/>
        <v>#DIV/0!</v>
      </c>
      <c r="X283" s="288" t="e">
        <f t="shared" si="125"/>
        <v>#DIV/0!</v>
      </c>
      <c r="Y283" s="288" t="e">
        <f t="shared" si="126"/>
        <v>#DIV/0!</v>
      </c>
      <c r="Z283" s="291" t="e">
        <f t="shared" si="127"/>
        <v>#DIV/0!</v>
      </c>
      <c r="AA283" s="22">
        <f>SUM(L$2:L283)-SUM(AB$2:AB283)</f>
        <v>-18567.315000000006</v>
      </c>
      <c r="AB283" s="292"/>
      <c r="AC283" s="40" t="e">
        <f t="shared" si="128"/>
        <v>#DIV/0!</v>
      </c>
      <c r="AD283" s="40" t="e">
        <f t="shared" si="129"/>
        <v>#DIV/0!</v>
      </c>
    </row>
    <row r="284" spans="1:30" s="1" customFormat="1" x14ac:dyDescent="0.25">
      <c r="A284" s="190"/>
      <c r="B284" s="392"/>
      <c r="C284" s="66"/>
      <c r="D284" s="66"/>
      <c r="E284" s="118"/>
      <c r="F284" s="16">
        <f t="shared" si="109"/>
        <v>4200</v>
      </c>
      <c r="G284" s="17">
        <f t="shared" si="110"/>
        <v>4.4219797619047636</v>
      </c>
      <c r="H284" s="15">
        <f t="shared" si="111"/>
        <v>18572.315000000006</v>
      </c>
      <c r="I284" s="15">
        <f t="shared" si="112"/>
        <v>-18572.315000000006</v>
      </c>
      <c r="J284" s="337">
        <f t="shared" si="113"/>
        <v>-1</v>
      </c>
      <c r="K284" s="15">
        <f t="shared" si="114"/>
        <v>0</v>
      </c>
      <c r="L284" s="22">
        <f t="shared" si="115"/>
        <v>-5</v>
      </c>
      <c r="M284" s="22">
        <f t="shared" si="116"/>
        <v>5</v>
      </c>
      <c r="N284" s="22">
        <f t="shared" si="117"/>
        <v>0</v>
      </c>
      <c r="O284" s="22"/>
      <c r="P284" s="288">
        <f t="shared" si="118"/>
        <v>-4.4219797619047636</v>
      </c>
      <c r="Q284" s="22">
        <f t="shared" si="119"/>
        <v>-5</v>
      </c>
      <c r="R284" s="290"/>
      <c r="S284" s="290">
        <f t="shared" si="120"/>
        <v>-22.31499999999869</v>
      </c>
      <c r="T284" s="290" t="e">
        <f t="shared" si="121"/>
        <v>#DIV/0!</v>
      </c>
      <c r="U284" s="290" t="e">
        <f t="shared" si="122"/>
        <v>#DIV/0!</v>
      </c>
      <c r="V284" s="22">
        <f t="shared" si="123"/>
        <v>18550.000000000007</v>
      </c>
      <c r="W284" s="288" t="e">
        <f t="shared" si="124"/>
        <v>#DIV/0!</v>
      </c>
      <c r="X284" s="288" t="e">
        <f t="shared" si="125"/>
        <v>#DIV/0!</v>
      </c>
      <c r="Y284" s="288" t="e">
        <f t="shared" si="126"/>
        <v>#DIV/0!</v>
      </c>
      <c r="Z284" s="291" t="e">
        <f t="shared" si="127"/>
        <v>#DIV/0!</v>
      </c>
      <c r="AA284" s="22">
        <f>SUM(L$2:L284)-SUM(AB$2:AB284)</f>
        <v>-18572.315000000006</v>
      </c>
      <c r="AB284" s="292"/>
      <c r="AC284" s="40" t="e">
        <f t="shared" si="128"/>
        <v>#DIV/0!</v>
      </c>
      <c r="AD284" s="40" t="e">
        <f t="shared" si="129"/>
        <v>#DIV/0!</v>
      </c>
    </row>
    <row r="285" spans="1:30" s="1" customFormat="1" x14ac:dyDescent="0.25">
      <c r="A285" s="190"/>
      <c r="B285" s="392"/>
      <c r="C285" s="66"/>
      <c r="D285" s="66"/>
      <c r="E285" s="118"/>
      <c r="F285" s="16">
        <f t="shared" si="109"/>
        <v>4200</v>
      </c>
      <c r="G285" s="17">
        <f t="shared" si="110"/>
        <v>4.4231702380952393</v>
      </c>
      <c r="H285" s="15">
        <f t="shared" si="111"/>
        <v>18577.315000000006</v>
      </c>
      <c r="I285" s="15">
        <f t="shared" si="112"/>
        <v>-18577.315000000006</v>
      </c>
      <c r="J285" s="337">
        <f t="shared" si="113"/>
        <v>-1</v>
      </c>
      <c r="K285" s="15">
        <f t="shared" si="114"/>
        <v>0</v>
      </c>
      <c r="L285" s="22">
        <f t="shared" si="115"/>
        <v>-5</v>
      </c>
      <c r="M285" s="22">
        <f t="shared" si="116"/>
        <v>5</v>
      </c>
      <c r="N285" s="22">
        <f t="shared" si="117"/>
        <v>0</v>
      </c>
      <c r="O285" s="22"/>
      <c r="P285" s="288">
        <f t="shared" si="118"/>
        <v>-4.4231702380952393</v>
      </c>
      <c r="Q285" s="22">
        <f t="shared" si="119"/>
        <v>-5</v>
      </c>
      <c r="R285" s="290"/>
      <c r="S285" s="290">
        <f t="shared" si="120"/>
        <v>-27.31499999999869</v>
      </c>
      <c r="T285" s="290" t="e">
        <f t="shared" si="121"/>
        <v>#DIV/0!</v>
      </c>
      <c r="U285" s="290" t="e">
        <f t="shared" si="122"/>
        <v>#DIV/0!</v>
      </c>
      <c r="V285" s="22">
        <f t="shared" si="123"/>
        <v>18550.000000000007</v>
      </c>
      <c r="W285" s="288" t="e">
        <f t="shared" si="124"/>
        <v>#DIV/0!</v>
      </c>
      <c r="X285" s="288" t="e">
        <f t="shared" si="125"/>
        <v>#DIV/0!</v>
      </c>
      <c r="Y285" s="288" t="e">
        <f t="shared" si="126"/>
        <v>#DIV/0!</v>
      </c>
      <c r="Z285" s="291" t="e">
        <f t="shared" si="127"/>
        <v>#DIV/0!</v>
      </c>
      <c r="AA285" s="22">
        <f>SUM(L$2:L285)-SUM(AB$2:AB285)</f>
        <v>-18577.315000000006</v>
      </c>
      <c r="AB285" s="292"/>
      <c r="AC285" s="40" t="e">
        <f t="shared" si="128"/>
        <v>#DIV/0!</v>
      </c>
      <c r="AD285" s="40" t="e">
        <f t="shared" si="129"/>
        <v>#DIV/0!</v>
      </c>
    </row>
    <row r="286" spans="1:30" s="1" customFormat="1" x14ac:dyDescent="0.25">
      <c r="A286" s="190"/>
      <c r="B286" s="392"/>
      <c r="C286" s="66"/>
      <c r="D286" s="66"/>
      <c r="E286" s="118"/>
      <c r="F286" s="16">
        <f t="shared" si="109"/>
        <v>4200</v>
      </c>
      <c r="G286" s="17">
        <f t="shared" si="110"/>
        <v>4.424360714285716</v>
      </c>
      <c r="H286" s="15">
        <f t="shared" si="111"/>
        <v>18582.315000000006</v>
      </c>
      <c r="I286" s="15">
        <f t="shared" si="112"/>
        <v>-18582.315000000006</v>
      </c>
      <c r="J286" s="337">
        <f t="shared" si="113"/>
        <v>-1</v>
      </c>
      <c r="K286" s="15">
        <f t="shared" si="114"/>
        <v>0</v>
      </c>
      <c r="L286" s="22">
        <f t="shared" si="115"/>
        <v>-5</v>
      </c>
      <c r="M286" s="22">
        <f t="shared" si="116"/>
        <v>5</v>
      </c>
      <c r="N286" s="22">
        <f t="shared" si="117"/>
        <v>0</v>
      </c>
      <c r="O286" s="22"/>
      <c r="P286" s="288">
        <f t="shared" si="118"/>
        <v>-4.424360714285716</v>
      </c>
      <c r="Q286" s="22">
        <f t="shared" si="119"/>
        <v>-5</v>
      </c>
      <c r="R286" s="290"/>
      <c r="S286" s="290">
        <f t="shared" si="120"/>
        <v>-32.31499999999869</v>
      </c>
      <c r="T286" s="290" t="e">
        <f t="shared" si="121"/>
        <v>#DIV/0!</v>
      </c>
      <c r="U286" s="290" t="e">
        <f t="shared" si="122"/>
        <v>#DIV/0!</v>
      </c>
      <c r="V286" s="22">
        <f t="shared" si="123"/>
        <v>18550.000000000007</v>
      </c>
      <c r="W286" s="288" t="e">
        <f t="shared" si="124"/>
        <v>#DIV/0!</v>
      </c>
      <c r="X286" s="288" t="e">
        <f t="shared" si="125"/>
        <v>#DIV/0!</v>
      </c>
      <c r="Y286" s="288" t="e">
        <f t="shared" si="126"/>
        <v>#DIV/0!</v>
      </c>
      <c r="Z286" s="291" t="e">
        <f t="shared" si="127"/>
        <v>#DIV/0!</v>
      </c>
      <c r="AA286" s="22">
        <f>SUM(L$2:L286)-SUM(AB$2:AB286)</f>
        <v>-18582.315000000006</v>
      </c>
      <c r="AB286" s="292"/>
      <c r="AC286" s="40" t="e">
        <f t="shared" si="128"/>
        <v>#DIV/0!</v>
      </c>
      <c r="AD286" s="40" t="e">
        <f t="shared" si="129"/>
        <v>#DIV/0!</v>
      </c>
    </row>
    <row r="287" spans="1:30" s="1" customFormat="1" x14ac:dyDescent="0.25">
      <c r="A287" s="190"/>
      <c r="B287" s="392"/>
      <c r="C287" s="66"/>
      <c r="D287" s="66"/>
      <c r="E287" s="118"/>
      <c r="F287" s="16">
        <f t="shared" si="109"/>
        <v>4200</v>
      </c>
      <c r="G287" s="17">
        <f t="shared" si="110"/>
        <v>4.4255511904761917</v>
      </c>
      <c r="H287" s="15">
        <f t="shared" si="111"/>
        <v>18587.315000000006</v>
      </c>
      <c r="I287" s="15">
        <f t="shared" si="112"/>
        <v>-18587.315000000006</v>
      </c>
      <c r="J287" s="337">
        <f t="shared" si="113"/>
        <v>-1</v>
      </c>
      <c r="K287" s="15">
        <f t="shared" si="114"/>
        <v>0</v>
      </c>
      <c r="L287" s="22">
        <f t="shared" si="115"/>
        <v>-5</v>
      </c>
      <c r="M287" s="22">
        <f t="shared" si="116"/>
        <v>5</v>
      </c>
      <c r="N287" s="22">
        <f t="shared" si="117"/>
        <v>0</v>
      </c>
      <c r="O287" s="22"/>
      <c r="P287" s="288">
        <f t="shared" si="118"/>
        <v>-4.4255511904761917</v>
      </c>
      <c r="Q287" s="22">
        <f t="shared" si="119"/>
        <v>-5</v>
      </c>
      <c r="R287" s="290"/>
      <c r="S287" s="290">
        <f t="shared" si="120"/>
        <v>-37.31499999999869</v>
      </c>
      <c r="T287" s="290" t="e">
        <f t="shared" si="121"/>
        <v>#DIV/0!</v>
      </c>
      <c r="U287" s="290" t="e">
        <f t="shared" si="122"/>
        <v>#DIV/0!</v>
      </c>
      <c r="V287" s="22">
        <f t="shared" si="123"/>
        <v>18550.000000000007</v>
      </c>
      <c r="W287" s="288" t="e">
        <f t="shared" si="124"/>
        <v>#DIV/0!</v>
      </c>
      <c r="X287" s="288" t="e">
        <f t="shared" si="125"/>
        <v>#DIV/0!</v>
      </c>
      <c r="Y287" s="288" t="e">
        <f t="shared" si="126"/>
        <v>#DIV/0!</v>
      </c>
      <c r="Z287" s="291" t="e">
        <f t="shared" si="127"/>
        <v>#DIV/0!</v>
      </c>
      <c r="AA287" s="22">
        <f>SUM(L$2:L287)-SUM(AB$2:AB287)</f>
        <v>-18587.315000000006</v>
      </c>
      <c r="AB287" s="292"/>
      <c r="AC287" s="40" t="e">
        <f t="shared" si="128"/>
        <v>#DIV/0!</v>
      </c>
      <c r="AD287" s="40" t="e">
        <f t="shared" si="129"/>
        <v>#DIV/0!</v>
      </c>
    </row>
    <row r="288" spans="1:30" s="1" customFormat="1" x14ac:dyDescent="0.25">
      <c r="A288" s="190"/>
      <c r="B288" s="392"/>
      <c r="C288" s="66"/>
      <c r="D288" s="66"/>
      <c r="E288" s="118"/>
      <c r="F288" s="16">
        <f t="shared" si="109"/>
        <v>4200</v>
      </c>
      <c r="G288" s="17">
        <f t="shared" si="110"/>
        <v>4.4267416666666684</v>
      </c>
      <c r="H288" s="15">
        <f t="shared" si="111"/>
        <v>18592.315000000006</v>
      </c>
      <c r="I288" s="15">
        <f t="shared" si="112"/>
        <v>-18592.315000000006</v>
      </c>
      <c r="J288" s="337">
        <f t="shared" si="113"/>
        <v>-1</v>
      </c>
      <c r="K288" s="15">
        <f t="shared" si="114"/>
        <v>0</v>
      </c>
      <c r="L288" s="22">
        <f t="shared" si="115"/>
        <v>-5</v>
      </c>
      <c r="M288" s="22">
        <f t="shared" si="116"/>
        <v>5</v>
      </c>
      <c r="N288" s="22">
        <f t="shared" si="117"/>
        <v>0</v>
      </c>
      <c r="O288" s="22"/>
      <c r="P288" s="288">
        <f t="shared" si="118"/>
        <v>-4.4267416666666684</v>
      </c>
      <c r="Q288" s="22">
        <f t="shared" si="119"/>
        <v>-5</v>
      </c>
      <c r="R288" s="290"/>
      <c r="S288" s="290">
        <f t="shared" si="120"/>
        <v>-42.31499999999869</v>
      </c>
      <c r="T288" s="290" t="e">
        <f t="shared" si="121"/>
        <v>#DIV/0!</v>
      </c>
      <c r="U288" s="290" t="e">
        <f t="shared" si="122"/>
        <v>#DIV/0!</v>
      </c>
      <c r="V288" s="22">
        <f t="shared" si="123"/>
        <v>18550.000000000007</v>
      </c>
      <c r="W288" s="288" t="e">
        <f t="shared" si="124"/>
        <v>#DIV/0!</v>
      </c>
      <c r="X288" s="288" t="e">
        <f t="shared" si="125"/>
        <v>#DIV/0!</v>
      </c>
      <c r="Y288" s="288" t="e">
        <f t="shared" si="126"/>
        <v>#DIV/0!</v>
      </c>
      <c r="Z288" s="291" t="e">
        <f t="shared" si="127"/>
        <v>#DIV/0!</v>
      </c>
      <c r="AA288" s="22">
        <f>SUM(L$2:L288)-SUM(AB$2:AB288)</f>
        <v>-18592.315000000006</v>
      </c>
      <c r="AB288" s="292"/>
      <c r="AC288" s="40" t="e">
        <f t="shared" si="128"/>
        <v>#DIV/0!</v>
      </c>
      <c r="AD288" s="40" t="e">
        <f t="shared" si="129"/>
        <v>#DIV/0!</v>
      </c>
    </row>
    <row r="289" spans="1:30" s="1" customFormat="1" x14ac:dyDescent="0.25">
      <c r="A289" s="190"/>
      <c r="B289" s="392"/>
      <c r="C289" s="66"/>
      <c r="D289" s="66"/>
      <c r="E289" s="118"/>
      <c r="F289" s="16">
        <f t="shared" si="109"/>
        <v>4200</v>
      </c>
      <c r="G289" s="17">
        <f t="shared" si="110"/>
        <v>4.4279321428571441</v>
      </c>
      <c r="H289" s="15">
        <f t="shared" si="111"/>
        <v>18597.315000000006</v>
      </c>
      <c r="I289" s="15">
        <f t="shared" si="112"/>
        <v>-18597.315000000006</v>
      </c>
      <c r="J289" s="337">
        <f t="shared" si="113"/>
        <v>-1</v>
      </c>
      <c r="K289" s="15">
        <f t="shared" si="114"/>
        <v>0</v>
      </c>
      <c r="L289" s="22">
        <f t="shared" si="115"/>
        <v>-5</v>
      </c>
      <c r="M289" s="22">
        <f t="shared" si="116"/>
        <v>5</v>
      </c>
      <c r="N289" s="22">
        <f t="shared" si="117"/>
        <v>0</v>
      </c>
      <c r="O289" s="22"/>
      <c r="P289" s="288">
        <f t="shared" si="118"/>
        <v>-4.4279321428571441</v>
      </c>
      <c r="Q289" s="22">
        <f t="shared" si="119"/>
        <v>-5</v>
      </c>
      <c r="R289" s="290"/>
      <c r="S289" s="290">
        <f t="shared" si="120"/>
        <v>-47.31499999999869</v>
      </c>
      <c r="T289" s="290" t="e">
        <f t="shared" si="121"/>
        <v>#DIV/0!</v>
      </c>
      <c r="U289" s="290" t="e">
        <f t="shared" si="122"/>
        <v>#DIV/0!</v>
      </c>
      <c r="V289" s="22">
        <f t="shared" si="123"/>
        <v>18550.000000000007</v>
      </c>
      <c r="W289" s="288" t="e">
        <f t="shared" si="124"/>
        <v>#DIV/0!</v>
      </c>
      <c r="X289" s="288" t="e">
        <f t="shared" si="125"/>
        <v>#DIV/0!</v>
      </c>
      <c r="Y289" s="288" t="e">
        <f t="shared" si="126"/>
        <v>#DIV/0!</v>
      </c>
      <c r="Z289" s="291" t="e">
        <f t="shared" si="127"/>
        <v>#DIV/0!</v>
      </c>
      <c r="AA289" s="22">
        <f>SUM(L$2:L289)-SUM(AB$2:AB289)</f>
        <v>-18597.315000000006</v>
      </c>
      <c r="AB289" s="292"/>
      <c r="AC289" s="40" t="e">
        <f t="shared" si="128"/>
        <v>#DIV/0!</v>
      </c>
      <c r="AD289" s="40" t="e">
        <f t="shared" si="129"/>
        <v>#DIV/0!</v>
      </c>
    </row>
    <row r="290" spans="1:30" s="1" customFormat="1" x14ac:dyDescent="0.25">
      <c r="A290" s="190"/>
      <c r="B290" s="392"/>
      <c r="C290" s="66"/>
      <c r="D290" s="66"/>
      <c r="E290" s="118"/>
      <c r="F290" s="16">
        <f t="shared" si="109"/>
        <v>4200</v>
      </c>
      <c r="G290" s="17">
        <f t="shared" si="110"/>
        <v>4.4291226190476207</v>
      </c>
      <c r="H290" s="15">
        <f t="shared" si="111"/>
        <v>18602.315000000006</v>
      </c>
      <c r="I290" s="15">
        <f t="shared" si="112"/>
        <v>-18602.315000000006</v>
      </c>
      <c r="J290" s="337">
        <f t="shared" si="113"/>
        <v>-1</v>
      </c>
      <c r="K290" s="15">
        <f t="shared" si="114"/>
        <v>0</v>
      </c>
      <c r="L290" s="22">
        <f t="shared" si="115"/>
        <v>-5</v>
      </c>
      <c r="M290" s="22">
        <f t="shared" si="116"/>
        <v>5</v>
      </c>
      <c r="N290" s="22">
        <f t="shared" si="117"/>
        <v>0</v>
      </c>
      <c r="O290" s="22"/>
      <c r="P290" s="288">
        <f t="shared" si="118"/>
        <v>-4.4291226190476207</v>
      </c>
      <c r="Q290" s="22">
        <f t="shared" si="119"/>
        <v>-5</v>
      </c>
      <c r="R290" s="290"/>
      <c r="S290" s="290">
        <f t="shared" si="120"/>
        <v>-52.31499999999869</v>
      </c>
      <c r="T290" s="290" t="e">
        <f t="shared" si="121"/>
        <v>#DIV/0!</v>
      </c>
      <c r="U290" s="290" t="e">
        <f t="shared" si="122"/>
        <v>#DIV/0!</v>
      </c>
      <c r="V290" s="22">
        <f t="shared" si="123"/>
        <v>18550.000000000007</v>
      </c>
      <c r="W290" s="288" t="e">
        <f t="shared" si="124"/>
        <v>#DIV/0!</v>
      </c>
      <c r="X290" s="288" t="e">
        <f t="shared" si="125"/>
        <v>#DIV/0!</v>
      </c>
      <c r="Y290" s="288" t="e">
        <f t="shared" si="126"/>
        <v>#DIV/0!</v>
      </c>
      <c r="Z290" s="291" t="e">
        <f t="shared" si="127"/>
        <v>#DIV/0!</v>
      </c>
      <c r="AA290" s="22">
        <f>SUM(L$2:L290)-SUM(AB$2:AB290)</f>
        <v>-18602.315000000006</v>
      </c>
      <c r="AB290" s="292"/>
      <c r="AC290" s="40" t="e">
        <f t="shared" si="128"/>
        <v>#DIV/0!</v>
      </c>
      <c r="AD290" s="40" t="e">
        <f t="shared" si="129"/>
        <v>#DIV/0!</v>
      </c>
    </row>
    <row r="291" spans="1:30" s="1" customFormat="1" x14ac:dyDescent="0.25">
      <c r="A291" s="190"/>
      <c r="B291" s="392"/>
      <c r="C291" s="66"/>
      <c r="D291" s="66"/>
      <c r="E291" s="118"/>
      <c r="F291" s="16">
        <f t="shared" si="109"/>
        <v>4200</v>
      </c>
      <c r="G291" s="17">
        <f t="shared" si="110"/>
        <v>4.4303130952380965</v>
      </c>
      <c r="H291" s="15">
        <f t="shared" si="111"/>
        <v>18607.315000000006</v>
      </c>
      <c r="I291" s="15">
        <f t="shared" si="112"/>
        <v>-18607.315000000006</v>
      </c>
      <c r="J291" s="337">
        <f t="shared" si="113"/>
        <v>-1</v>
      </c>
      <c r="K291" s="15">
        <f t="shared" si="114"/>
        <v>0</v>
      </c>
      <c r="L291" s="22">
        <f t="shared" si="115"/>
        <v>-5</v>
      </c>
      <c r="M291" s="22">
        <f t="shared" si="116"/>
        <v>5</v>
      </c>
      <c r="N291" s="22">
        <f t="shared" si="117"/>
        <v>0</v>
      </c>
      <c r="O291" s="22"/>
      <c r="P291" s="288">
        <f t="shared" si="118"/>
        <v>-4.4303130952380965</v>
      </c>
      <c r="Q291" s="22">
        <f t="shared" si="119"/>
        <v>-5</v>
      </c>
      <c r="R291" s="290"/>
      <c r="S291" s="290">
        <f t="shared" si="120"/>
        <v>-57.31499999999869</v>
      </c>
      <c r="T291" s="290" t="e">
        <f t="shared" si="121"/>
        <v>#DIV/0!</v>
      </c>
      <c r="U291" s="290" t="e">
        <f t="shared" si="122"/>
        <v>#DIV/0!</v>
      </c>
      <c r="V291" s="22">
        <f t="shared" si="123"/>
        <v>18550.000000000007</v>
      </c>
      <c r="W291" s="288" t="e">
        <f t="shared" si="124"/>
        <v>#DIV/0!</v>
      </c>
      <c r="X291" s="288" t="e">
        <f t="shared" si="125"/>
        <v>#DIV/0!</v>
      </c>
      <c r="Y291" s="288" t="e">
        <f t="shared" si="126"/>
        <v>#DIV/0!</v>
      </c>
      <c r="Z291" s="291" t="e">
        <f t="shared" si="127"/>
        <v>#DIV/0!</v>
      </c>
      <c r="AA291" s="22">
        <f>SUM(L$2:L291)-SUM(AB$2:AB291)</f>
        <v>-18607.315000000006</v>
      </c>
      <c r="AB291" s="292"/>
      <c r="AC291" s="40" t="e">
        <f t="shared" si="128"/>
        <v>#DIV/0!</v>
      </c>
      <c r="AD291" s="40" t="e">
        <f t="shared" si="129"/>
        <v>#DIV/0!</v>
      </c>
    </row>
    <row r="292" spans="1:30" s="1" customFormat="1" x14ac:dyDescent="0.25">
      <c r="A292" s="190"/>
      <c r="B292" s="392"/>
      <c r="C292" s="66"/>
      <c r="D292" s="66"/>
      <c r="E292" s="118"/>
      <c r="F292" s="16">
        <f t="shared" si="109"/>
        <v>4200</v>
      </c>
      <c r="G292" s="17">
        <f t="shared" si="110"/>
        <v>4.4315035714285731</v>
      </c>
      <c r="H292" s="15">
        <f t="shared" si="111"/>
        <v>18612.315000000006</v>
      </c>
      <c r="I292" s="15">
        <f t="shared" si="112"/>
        <v>-18612.315000000006</v>
      </c>
      <c r="J292" s="337">
        <f t="shared" si="113"/>
        <v>-1</v>
      </c>
      <c r="K292" s="15">
        <f t="shared" si="114"/>
        <v>0</v>
      </c>
      <c r="L292" s="22">
        <f t="shared" si="115"/>
        <v>-5</v>
      </c>
      <c r="M292" s="22">
        <f t="shared" si="116"/>
        <v>5</v>
      </c>
      <c r="N292" s="22">
        <f t="shared" si="117"/>
        <v>0</v>
      </c>
      <c r="O292" s="22"/>
      <c r="P292" s="288">
        <f t="shared" si="118"/>
        <v>-4.4315035714285731</v>
      </c>
      <c r="Q292" s="22">
        <f t="shared" si="119"/>
        <v>-5</v>
      </c>
      <c r="R292" s="290"/>
      <c r="S292" s="290">
        <f t="shared" si="120"/>
        <v>-62.31499999999869</v>
      </c>
      <c r="T292" s="290" t="e">
        <f t="shared" si="121"/>
        <v>#DIV/0!</v>
      </c>
      <c r="U292" s="290" t="e">
        <f t="shared" si="122"/>
        <v>#DIV/0!</v>
      </c>
      <c r="V292" s="22">
        <f t="shared" si="123"/>
        <v>18550.000000000007</v>
      </c>
      <c r="W292" s="288" t="e">
        <f t="shared" si="124"/>
        <v>#DIV/0!</v>
      </c>
      <c r="X292" s="288" t="e">
        <f t="shared" si="125"/>
        <v>#DIV/0!</v>
      </c>
      <c r="Y292" s="288" t="e">
        <f t="shared" si="126"/>
        <v>#DIV/0!</v>
      </c>
      <c r="Z292" s="291" t="e">
        <f t="shared" si="127"/>
        <v>#DIV/0!</v>
      </c>
      <c r="AA292" s="22">
        <f>SUM(L$2:L292)-SUM(AB$2:AB292)</f>
        <v>-18612.315000000006</v>
      </c>
      <c r="AB292" s="292"/>
      <c r="AC292" s="40" t="e">
        <f t="shared" si="128"/>
        <v>#DIV/0!</v>
      </c>
      <c r="AD292" s="40" t="e">
        <f t="shared" si="129"/>
        <v>#DIV/0!</v>
      </c>
    </row>
    <row r="293" spans="1:30" s="1" customFormat="1" x14ac:dyDescent="0.25">
      <c r="A293" s="190"/>
      <c r="B293" s="392"/>
      <c r="C293" s="66"/>
      <c r="D293" s="66"/>
      <c r="E293" s="118"/>
      <c r="F293" s="16">
        <f t="shared" si="109"/>
        <v>4200</v>
      </c>
      <c r="G293" s="17">
        <f t="shared" si="110"/>
        <v>4.4326940476190488</v>
      </c>
      <c r="H293" s="15">
        <f t="shared" si="111"/>
        <v>18617.315000000006</v>
      </c>
      <c r="I293" s="15">
        <f t="shared" si="112"/>
        <v>-18617.315000000006</v>
      </c>
      <c r="J293" s="337">
        <f t="shared" si="113"/>
        <v>-1</v>
      </c>
      <c r="K293" s="15">
        <f t="shared" si="114"/>
        <v>0</v>
      </c>
      <c r="L293" s="22">
        <f t="shared" si="115"/>
        <v>-5</v>
      </c>
      <c r="M293" s="22">
        <f t="shared" si="116"/>
        <v>5</v>
      </c>
      <c r="N293" s="22">
        <f t="shared" si="117"/>
        <v>0</v>
      </c>
      <c r="O293" s="22"/>
      <c r="P293" s="288">
        <f t="shared" si="118"/>
        <v>-4.4326940476190488</v>
      </c>
      <c r="Q293" s="22">
        <f t="shared" si="119"/>
        <v>-5</v>
      </c>
      <c r="R293" s="290"/>
      <c r="S293" s="290">
        <f t="shared" si="120"/>
        <v>-67.31499999999869</v>
      </c>
      <c r="T293" s="290" t="e">
        <f t="shared" si="121"/>
        <v>#DIV/0!</v>
      </c>
      <c r="U293" s="290" t="e">
        <f t="shared" si="122"/>
        <v>#DIV/0!</v>
      </c>
      <c r="V293" s="22">
        <f t="shared" si="123"/>
        <v>18550.000000000007</v>
      </c>
      <c r="W293" s="288" t="e">
        <f t="shared" si="124"/>
        <v>#DIV/0!</v>
      </c>
      <c r="X293" s="288" t="e">
        <f t="shared" si="125"/>
        <v>#DIV/0!</v>
      </c>
      <c r="Y293" s="288" t="e">
        <f t="shared" si="126"/>
        <v>#DIV/0!</v>
      </c>
      <c r="Z293" s="291" t="e">
        <f t="shared" si="127"/>
        <v>#DIV/0!</v>
      </c>
      <c r="AA293" s="22">
        <f>SUM(L$2:L293)-SUM(AB$2:AB293)</f>
        <v>-18617.315000000006</v>
      </c>
      <c r="AB293" s="292"/>
      <c r="AC293" s="40" t="e">
        <f t="shared" si="128"/>
        <v>#DIV/0!</v>
      </c>
      <c r="AD293" s="40" t="e">
        <f t="shared" si="129"/>
        <v>#DIV/0!</v>
      </c>
    </row>
    <row r="294" spans="1:30" s="1" customFormat="1" x14ac:dyDescent="0.25">
      <c r="A294" s="190"/>
      <c r="B294" s="392"/>
      <c r="C294" s="66"/>
      <c r="D294" s="66"/>
      <c r="E294" s="118"/>
      <c r="F294" s="16">
        <f t="shared" si="109"/>
        <v>4200</v>
      </c>
      <c r="G294" s="17">
        <f t="shared" si="110"/>
        <v>4.4338845238095255</v>
      </c>
      <c r="H294" s="15">
        <f t="shared" si="111"/>
        <v>18622.315000000006</v>
      </c>
      <c r="I294" s="15">
        <f t="shared" si="112"/>
        <v>-18622.315000000006</v>
      </c>
      <c r="J294" s="337">
        <f t="shared" si="113"/>
        <v>-1</v>
      </c>
      <c r="K294" s="15">
        <f t="shared" si="114"/>
        <v>0</v>
      </c>
      <c r="L294" s="22">
        <f t="shared" si="115"/>
        <v>-5</v>
      </c>
      <c r="M294" s="22">
        <f t="shared" si="116"/>
        <v>5</v>
      </c>
      <c r="N294" s="22">
        <f t="shared" si="117"/>
        <v>0</v>
      </c>
      <c r="O294" s="22"/>
      <c r="P294" s="288">
        <f t="shared" si="118"/>
        <v>-4.4338845238095255</v>
      </c>
      <c r="Q294" s="22">
        <f t="shared" si="119"/>
        <v>-5</v>
      </c>
      <c r="R294" s="290"/>
      <c r="S294" s="290">
        <f t="shared" si="120"/>
        <v>-72.31499999999869</v>
      </c>
      <c r="T294" s="290" t="e">
        <f t="shared" si="121"/>
        <v>#DIV/0!</v>
      </c>
      <c r="U294" s="290" t="e">
        <f t="shared" si="122"/>
        <v>#DIV/0!</v>
      </c>
      <c r="V294" s="22">
        <f t="shared" si="123"/>
        <v>18550.000000000007</v>
      </c>
      <c r="W294" s="288" t="e">
        <f t="shared" si="124"/>
        <v>#DIV/0!</v>
      </c>
      <c r="X294" s="288" t="e">
        <f t="shared" si="125"/>
        <v>#DIV/0!</v>
      </c>
      <c r="Y294" s="288" t="e">
        <f t="shared" si="126"/>
        <v>#DIV/0!</v>
      </c>
      <c r="Z294" s="291" t="e">
        <f t="shared" si="127"/>
        <v>#DIV/0!</v>
      </c>
      <c r="AA294" s="22">
        <f>SUM(L$2:L294)-SUM(AB$2:AB294)</f>
        <v>-18622.315000000006</v>
      </c>
      <c r="AB294" s="292"/>
      <c r="AC294" s="40" t="e">
        <f t="shared" si="128"/>
        <v>#DIV/0!</v>
      </c>
      <c r="AD294" s="40" t="e">
        <f t="shared" si="129"/>
        <v>#DIV/0!</v>
      </c>
    </row>
    <row r="295" spans="1:30" s="1" customFormat="1" x14ac:dyDescent="0.25">
      <c r="A295" s="190"/>
      <c r="B295" s="392"/>
      <c r="C295" s="66"/>
      <c r="D295" s="66"/>
      <c r="E295" s="118"/>
      <c r="F295" s="16">
        <f t="shared" si="109"/>
        <v>4200</v>
      </c>
      <c r="G295" s="17">
        <f t="shared" si="110"/>
        <v>4.4350750000000012</v>
      </c>
      <c r="H295" s="15">
        <f t="shared" si="111"/>
        <v>18627.315000000006</v>
      </c>
      <c r="I295" s="15">
        <f t="shared" si="112"/>
        <v>-18627.315000000006</v>
      </c>
      <c r="J295" s="337">
        <f t="shared" si="113"/>
        <v>-1</v>
      </c>
      <c r="K295" s="15">
        <f t="shared" si="114"/>
        <v>0</v>
      </c>
      <c r="L295" s="22">
        <f t="shared" si="115"/>
        <v>-5</v>
      </c>
      <c r="M295" s="22">
        <f t="shared" si="116"/>
        <v>5</v>
      </c>
      <c r="N295" s="22">
        <f t="shared" si="117"/>
        <v>0</v>
      </c>
      <c r="O295" s="22"/>
      <c r="P295" s="288">
        <f t="shared" si="118"/>
        <v>-4.4350750000000012</v>
      </c>
      <c r="Q295" s="22">
        <f t="shared" si="119"/>
        <v>-5</v>
      </c>
      <c r="R295" s="290"/>
      <c r="S295" s="290">
        <f t="shared" si="120"/>
        <v>-77.31499999999869</v>
      </c>
      <c r="T295" s="290" t="e">
        <f t="shared" si="121"/>
        <v>#DIV/0!</v>
      </c>
      <c r="U295" s="290" t="e">
        <f t="shared" si="122"/>
        <v>#DIV/0!</v>
      </c>
      <c r="V295" s="22">
        <f t="shared" si="123"/>
        <v>18550.000000000007</v>
      </c>
      <c r="W295" s="288" t="e">
        <f t="shared" si="124"/>
        <v>#DIV/0!</v>
      </c>
      <c r="X295" s="288" t="e">
        <f t="shared" si="125"/>
        <v>#DIV/0!</v>
      </c>
      <c r="Y295" s="288" t="e">
        <f t="shared" si="126"/>
        <v>#DIV/0!</v>
      </c>
      <c r="Z295" s="291" t="e">
        <f t="shared" si="127"/>
        <v>#DIV/0!</v>
      </c>
      <c r="AA295" s="22">
        <f>SUM(L$2:L295)-SUM(AB$2:AB295)</f>
        <v>-18627.315000000006</v>
      </c>
      <c r="AB295" s="292"/>
      <c r="AC295" s="40" t="e">
        <f t="shared" si="128"/>
        <v>#DIV/0!</v>
      </c>
      <c r="AD295" s="40" t="e">
        <f t="shared" si="129"/>
        <v>#DIV/0!</v>
      </c>
    </row>
    <row r="296" spans="1:30" s="1" customFormat="1" x14ac:dyDescent="0.25">
      <c r="A296" s="190"/>
      <c r="B296" s="392"/>
      <c r="C296" s="66"/>
      <c r="D296" s="66"/>
      <c r="E296" s="118"/>
      <c r="F296" s="16">
        <f t="shared" si="109"/>
        <v>4200</v>
      </c>
      <c r="G296" s="17">
        <f t="shared" si="110"/>
        <v>4.4362654761904778</v>
      </c>
      <c r="H296" s="15">
        <f t="shared" si="111"/>
        <v>18632.315000000006</v>
      </c>
      <c r="I296" s="15">
        <f t="shared" si="112"/>
        <v>-18632.315000000006</v>
      </c>
      <c r="J296" s="337">
        <f t="shared" si="113"/>
        <v>-1</v>
      </c>
      <c r="K296" s="15">
        <f t="shared" si="114"/>
        <v>0</v>
      </c>
      <c r="L296" s="22">
        <f t="shared" si="115"/>
        <v>-5</v>
      </c>
      <c r="M296" s="22">
        <f t="shared" si="116"/>
        <v>5</v>
      </c>
      <c r="N296" s="22">
        <f t="shared" si="117"/>
        <v>0</v>
      </c>
      <c r="O296" s="22"/>
      <c r="P296" s="288">
        <f t="shared" si="118"/>
        <v>-4.4362654761904778</v>
      </c>
      <c r="Q296" s="22">
        <f t="shared" si="119"/>
        <v>-5</v>
      </c>
      <c r="R296" s="290"/>
      <c r="S296" s="290">
        <f t="shared" si="120"/>
        <v>-82.31499999999869</v>
      </c>
      <c r="T296" s="290" t="e">
        <f t="shared" si="121"/>
        <v>#DIV/0!</v>
      </c>
      <c r="U296" s="290" t="e">
        <f t="shared" si="122"/>
        <v>#DIV/0!</v>
      </c>
      <c r="V296" s="22">
        <f t="shared" si="123"/>
        <v>18550.000000000007</v>
      </c>
      <c r="W296" s="288" t="e">
        <f t="shared" si="124"/>
        <v>#DIV/0!</v>
      </c>
      <c r="X296" s="288" t="e">
        <f t="shared" si="125"/>
        <v>#DIV/0!</v>
      </c>
      <c r="Y296" s="288" t="e">
        <f t="shared" si="126"/>
        <v>#DIV/0!</v>
      </c>
      <c r="Z296" s="291" t="e">
        <f t="shared" si="127"/>
        <v>#DIV/0!</v>
      </c>
      <c r="AA296" s="22">
        <f>SUM(L$2:L296)-SUM(AB$2:AB296)</f>
        <v>-18632.315000000006</v>
      </c>
      <c r="AB296" s="292"/>
      <c r="AC296" s="40" t="e">
        <f t="shared" si="128"/>
        <v>#DIV/0!</v>
      </c>
      <c r="AD296" s="40" t="e">
        <f t="shared" si="129"/>
        <v>#DIV/0!</v>
      </c>
    </row>
    <row r="297" spans="1:30" s="1" customFormat="1" x14ac:dyDescent="0.25">
      <c r="A297" s="190"/>
      <c r="B297" s="392"/>
      <c r="C297" s="66"/>
      <c r="D297" s="66"/>
      <c r="E297" s="118"/>
      <c r="F297" s="16">
        <f t="shared" si="109"/>
        <v>4200</v>
      </c>
      <c r="G297" s="17">
        <f t="shared" si="110"/>
        <v>4.4374559523809536</v>
      </c>
      <c r="H297" s="15">
        <f t="shared" si="111"/>
        <v>18637.315000000006</v>
      </c>
      <c r="I297" s="15">
        <f t="shared" si="112"/>
        <v>-18637.315000000006</v>
      </c>
      <c r="J297" s="337">
        <f t="shared" si="113"/>
        <v>-1</v>
      </c>
      <c r="K297" s="15">
        <f t="shared" si="114"/>
        <v>0</v>
      </c>
      <c r="L297" s="22">
        <f t="shared" si="115"/>
        <v>-5</v>
      </c>
      <c r="M297" s="22">
        <f t="shared" si="116"/>
        <v>5</v>
      </c>
      <c r="N297" s="22">
        <f t="shared" si="117"/>
        <v>0</v>
      </c>
      <c r="O297" s="22"/>
      <c r="P297" s="288">
        <f t="shared" si="118"/>
        <v>-4.4374559523809536</v>
      </c>
      <c r="Q297" s="22">
        <f t="shared" si="119"/>
        <v>-5</v>
      </c>
      <c r="R297" s="290"/>
      <c r="S297" s="290">
        <f t="shared" si="120"/>
        <v>-87.31499999999869</v>
      </c>
      <c r="T297" s="290" t="e">
        <f t="shared" si="121"/>
        <v>#DIV/0!</v>
      </c>
      <c r="U297" s="290" t="e">
        <f t="shared" si="122"/>
        <v>#DIV/0!</v>
      </c>
      <c r="V297" s="22">
        <f t="shared" si="123"/>
        <v>18550.000000000007</v>
      </c>
      <c r="W297" s="288" t="e">
        <f t="shared" si="124"/>
        <v>#DIV/0!</v>
      </c>
      <c r="X297" s="288" t="e">
        <f t="shared" si="125"/>
        <v>#DIV/0!</v>
      </c>
      <c r="Y297" s="288" t="e">
        <f t="shared" si="126"/>
        <v>#DIV/0!</v>
      </c>
      <c r="Z297" s="291" t="e">
        <f t="shared" si="127"/>
        <v>#DIV/0!</v>
      </c>
      <c r="AA297" s="22">
        <f>SUM(L$2:L297)-SUM(AB$2:AB297)</f>
        <v>-18637.315000000006</v>
      </c>
      <c r="AB297" s="292"/>
      <c r="AC297" s="40" t="e">
        <f t="shared" si="128"/>
        <v>#DIV/0!</v>
      </c>
      <c r="AD297" s="40" t="e">
        <f t="shared" si="129"/>
        <v>#DIV/0!</v>
      </c>
    </row>
    <row r="298" spans="1:30" s="1" customFormat="1" x14ac:dyDescent="0.25">
      <c r="A298" s="190"/>
      <c r="B298" s="392"/>
      <c r="C298" s="66"/>
      <c r="D298" s="66"/>
      <c r="E298" s="118"/>
      <c r="F298" s="16">
        <f t="shared" si="109"/>
        <v>4200</v>
      </c>
      <c r="G298" s="17">
        <f t="shared" si="110"/>
        <v>4.4386464285714302</v>
      </c>
      <c r="H298" s="15">
        <f t="shared" si="111"/>
        <v>18642.315000000006</v>
      </c>
      <c r="I298" s="15">
        <f t="shared" si="112"/>
        <v>-18642.315000000006</v>
      </c>
      <c r="J298" s="337">
        <f t="shared" si="113"/>
        <v>-1</v>
      </c>
      <c r="K298" s="15">
        <f t="shared" si="114"/>
        <v>0</v>
      </c>
      <c r="L298" s="22">
        <f t="shared" si="115"/>
        <v>-5</v>
      </c>
      <c r="M298" s="22">
        <f t="shared" si="116"/>
        <v>5</v>
      </c>
      <c r="N298" s="22">
        <f t="shared" si="117"/>
        <v>0</v>
      </c>
      <c r="O298" s="22"/>
      <c r="P298" s="288">
        <f t="shared" si="118"/>
        <v>-4.4386464285714302</v>
      </c>
      <c r="Q298" s="22">
        <f t="shared" si="119"/>
        <v>-5</v>
      </c>
      <c r="R298" s="290"/>
      <c r="S298" s="290">
        <f t="shared" si="120"/>
        <v>-92.31499999999869</v>
      </c>
      <c r="T298" s="290" t="e">
        <f t="shared" si="121"/>
        <v>#DIV/0!</v>
      </c>
      <c r="U298" s="290" t="e">
        <f t="shared" si="122"/>
        <v>#DIV/0!</v>
      </c>
      <c r="V298" s="22">
        <f t="shared" si="123"/>
        <v>18550.000000000007</v>
      </c>
      <c r="W298" s="288" t="e">
        <f t="shared" si="124"/>
        <v>#DIV/0!</v>
      </c>
      <c r="X298" s="288" t="e">
        <f t="shared" si="125"/>
        <v>#DIV/0!</v>
      </c>
      <c r="Y298" s="288" t="e">
        <f t="shared" si="126"/>
        <v>#DIV/0!</v>
      </c>
      <c r="Z298" s="291" t="e">
        <f t="shared" si="127"/>
        <v>#DIV/0!</v>
      </c>
      <c r="AA298" s="22">
        <f>SUM(L$2:L298)-SUM(AB$2:AB298)</f>
        <v>-18642.315000000006</v>
      </c>
      <c r="AB298" s="292"/>
      <c r="AC298" s="40" t="e">
        <f t="shared" si="128"/>
        <v>#DIV/0!</v>
      </c>
      <c r="AD298" s="40" t="e">
        <f t="shared" si="129"/>
        <v>#DIV/0!</v>
      </c>
    </row>
    <row r="299" spans="1:30" s="1" customFormat="1" x14ac:dyDescent="0.25">
      <c r="A299" s="190"/>
      <c r="B299" s="392"/>
      <c r="C299" s="66"/>
      <c r="D299" s="66"/>
      <c r="E299" s="118"/>
      <c r="F299" s="16">
        <f t="shared" si="109"/>
        <v>4200</v>
      </c>
      <c r="G299" s="17">
        <f t="shared" si="110"/>
        <v>4.439836904761906</v>
      </c>
      <c r="H299" s="15">
        <f t="shared" si="111"/>
        <v>18647.315000000006</v>
      </c>
      <c r="I299" s="15">
        <f t="shared" si="112"/>
        <v>-18647.315000000006</v>
      </c>
      <c r="J299" s="337">
        <f t="shared" si="113"/>
        <v>-1</v>
      </c>
      <c r="K299" s="15">
        <f t="shared" si="114"/>
        <v>0</v>
      </c>
      <c r="L299" s="22">
        <f t="shared" si="115"/>
        <v>-5</v>
      </c>
      <c r="M299" s="22">
        <f t="shared" si="116"/>
        <v>5</v>
      </c>
      <c r="N299" s="22">
        <f t="shared" si="117"/>
        <v>0</v>
      </c>
      <c r="O299" s="22"/>
      <c r="P299" s="288">
        <f t="shared" si="118"/>
        <v>-4.439836904761906</v>
      </c>
      <c r="Q299" s="22">
        <f t="shared" si="119"/>
        <v>-5</v>
      </c>
      <c r="R299" s="290"/>
      <c r="S299" s="290">
        <f t="shared" si="120"/>
        <v>-97.31499999999869</v>
      </c>
      <c r="T299" s="290" t="e">
        <f t="shared" si="121"/>
        <v>#DIV/0!</v>
      </c>
      <c r="U299" s="290" t="e">
        <f t="shared" si="122"/>
        <v>#DIV/0!</v>
      </c>
      <c r="V299" s="22">
        <f t="shared" si="123"/>
        <v>18550.000000000007</v>
      </c>
      <c r="W299" s="288" t="e">
        <f t="shared" si="124"/>
        <v>#DIV/0!</v>
      </c>
      <c r="X299" s="288" t="e">
        <f t="shared" si="125"/>
        <v>#DIV/0!</v>
      </c>
      <c r="Y299" s="288" t="e">
        <f t="shared" si="126"/>
        <v>#DIV/0!</v>
      </c>
      <c r="Z299" s="291" t="e">
        <f t="shared" si="127"/>
        <v>#DIV/0!</v>
      </c>
      <c r="AA299" s="22">
        <f>SUM(L$2:L299)-SUM(AB$2:AB299)</f>
        <v>-18647.315000000006</v>
      </c>
      <c r="AB299" s="292"/>
      <c r="AC299" s="40" t="e">
        <f t="shared" si="128"/>
        <v>#DIV/0!</v>
      </c>
      <c r="AD299" s="40" t="e">
        <f t="shared" si="129"/>
        <v>#DIV/0!</v>
      </c>
    </row>
    <row r="300" spans="1:30" s="1" customFormat="1" x14ac:dyDescent="0.25">
      <c r="A300" s="190"/>
      <c r="B300" s="392"/>
      <c r="C300" s="66"/>
      <c r="D300" s="66"/>
      <c r="E300" s="118"/>
      <c r="F300" s="16">
        <f t="shared" si="109"/>
        <v>4200</v>
      </c>
      <c r="G300" s="17">
        <f t="shared" si="110"/>
        <v>4.4410273809523826</v>
      </c>
      <c r="H300" s="15">
        <f t="shared" si="111"/>
        <v>18652.315000000006</v>
      </c>
      <c r="I300" s="15">
        <f t="shared" si="112"/>
        <v>-18652.315000000006</v>
      </c>
      <c r="J300" s="337">
        <f t="shared" si="113"/>
        <v>-1</v>
      </c>
      <c r="K300" s="15">
        <f t="shared" si="114"/>
        <v>0</v>
      </c>
      <c r="L300" s="22">
        <f t="shared" si="115"/>
        <v>-5</v>
      </c>
      <c r="M300" s="22">
        <f t="shared" si="116"/>
        <v>5</v>
      </c>
      <c r="N300" s="22">
        <f t="shared" si="117"/>
        <v>0</v>
      </c>
      <c r="O300" s="22"/>
      <c r="P300" s="288">
        <f t="shared" si="118"/>
        <v>-4.4410273809523826</v>
      </c>
      <c r="Q300" s="22">
        <f t="shared" si="119"/>
        <v>-5</v>
      </c>
      <c r="R300" s="290"/>
      <c r="S300" s="290">
        <f t="shared" si="120"/>
        <v>-102.31499999999869</v>
      </c>
      <c r="T300" s="290" t="e">
        <f t="shared" si="121"/>
        <v>#DIV/0!</v>
      </c>
      <c r="U300" s="290" t="e">
        <f t="shared" si="122"/>
        <v>#DIV/0!</v>
      </c>
      <c r="V300" s="22">
        <f t="shared" si="123"/>
        <v>18550.000000000007</v>
      </c>
      <c r="W300" s="288" t="e">
        <f t="shared" si="124"/>
        <v>#DIV/0!</v>
      </c>
      <c r="X300" s="288" t="e">
        <f t="shared" si="125"/>
        <v>#DIV/0!</v>
      </c>
      <c r="Y300" s="288" t="e">
        <f t="shared" si="126"/>
        <v>#DIV/0!</v>
      </c>
      <c r="Z300" s="291" t="e">
        <f t="shared" si="127"/>
        <v>#DIV/0!</v>
      </c>
      <c r="AA300" s="22">
        <f>SUM(L$2:L300)-SUM(AB$2:AB300)</f>
        <v>-18652.315000000006</v>
      </c>
      <c r="AB300" s="292"/>
      <c r="AC300" s="40" t="e">
        <f t="shared" si="128"/>
        <v>#DIV/0!</v>
      </c>
      <c r="AD300" s="40" t="e">
        <f t="shared" si="129"/>
        <v>#DIV/0!</v>
      </c>
    </row>
    <row r="301" spans="1:30" s="1" customFormat="1" x14ac:dyDescent="0.25">
      <c r="A301" s="190"/>
      <c r="B301" s="392"/>
      <c r="C301" s="66"/>
      <c r="D301" s="66"/>
      <c r="E301" s="66"/>
      <c r="F301" s="16">
        <f t="shared" si="109"/>
        <v>4200</v>
      </c>
      <c r="G301" s="17">
        <f t="shared" si="110"/>
        <v>4.4422178571428583</v>
      </c>
      <c r="H301" s="15">
        <f t="shared" si="111"/>
        <v>18657.315000000006</v>
      </c>
      <c r="I301" s="15">
        <f t="shared" si="112"/>
        <v>-18657.315000000006</v>
      </c>
      <c r="J301" s="337">
        <f t="shared" si="113"/>
        <v>-1</v>
      </c>
      <c r="K301" s="15">
        <f t="shared" si="114"/>
        <v>0</v>
      </c>
      <c r="L301" s="22">
        <f t="shared" si="115"/>
        <v>-5</v>
      </c>
      <c r="M301" s="22">
        <f t="shared" si="116"/>
        <v>5</v>
      </c>
      <c r="N301" s="22">
        <f t="shared" si="117"/>
        <v>0</v>
      </c>
      <c r="O301" s="22"/>
      <c r="P301" s="288">
        <f t="shared" si="118"/>
        <v>-4.4422178571428583</v>
      </c>
      <c r="Q301" s="22">
        <f t="shared" si="119"/>
        <v>-5</v>
      </c>
      <c r="R301" s="290"/>
      <c r="S301" s="290">
        <f t="shared" si="120"/>
        <v>-107.31499999999869</v>
      </c>
      <c r="T301" s="290" t="e">
        <f t="shared" si="121"/>
        <v>#DIV/0!</v>
      </c>
      <c r="U301" s="290" t="e">
        <f t="shared" si="122"/>
        <v>#DIV/0!</v>
      </c>
      <c r="V301" s="22">
        <f t="shared" si="123"/>
        <v>18550.000000000007</v>
      </c>
      <c r="W301" s="288" t="e">
        <f t="shared" si="124"/>
        <v>#DIV/0!</v>
      </c>
      <c r="X301" s="288" t="e">
        <f t="shared" si="125"/>
        <v>#DIV/0!</v>
      </c>
      <c r="Y301" s="288" t="e">
        <f t="shared" si="126"/>
        <v>#DIV/0!</v>
      </c>
      <c r="Z301" s="291" t="e">
        <f t="shared" si="127"/>
        <v>#DIV/0!</v>
      </c>
      <c r="AA301" s="22">
        <f>SUM(L$2:L301)-SUM(AB$2:AB301)</f>
        <v>-18657.315000000006</v>
      </c>
      <c r="AB301" s="292"/>
      <c r="AC301" s="40" t="e">
        <f t="shared" si="128"/>
        <v>#DIV/0!</v>
      </c>
      <c r="AD301" s="40" t="e">
        <f t="shared" si="129"/>
        <v>#DIV/0!</v>
      </c>
    </row>
    <row r="302" spans="1:30" s="1" customFormat="1" x14ac:dyDescent="0.25">
      <c r="A302" s="190"/>
      <c r="B302" s="392"/>
      <c r="C302" s="66"/>
      <c r="D302" s="66"/>
      <c r="E302" s="66"/>
      <c r="F302" s="16">
        <f t="shared" si="109"/>
        <v>4200</v>
      </c>
      <c r="G302" s="17">
        <f t="shared" si="110"/>
        <v>4.443408333333335</v>
      </c>
      <c r="H302" s="15">
        <f t="shared" si="111"/>
        <v>18662.315000000006</v>
      </c>
      <c r="I302" s="15">
        <f t="shared" si="112"/>
        <v>-18662.315000000006</v>
      </c>
      <c r="J302" s="337">
        <f t="shared" si="113"/>
        <v>-1</v>
      </c>
      <c r="K302" s="15">
        <f t="shared" si="114"/>
        <v>0</v>
      </c>
      <c r="L302" s="22">
        <f t="shared" si="115"/>
        <v>-5</v>
      </c>
      <c r="M302" s="22">
        <f t="shared" si="116"/>
        <v>5</v>
      </c>
      <c r="N302" s="22">
        <f t="shared" si="117"/>
        <v>0</v>
      </c>
      <c r="O302" s="22"/>
      <c r="P302" s="288">
        <f t="shared" si="118"/>
        <v>-4.443408333333335</v>
      </c>
      <c r="Q302" s="22">
        <f t="shared" si="119"/>
        <v>-5</v>
      </c>
      <c r="R302" s="290"/>
      <c r="S302" s="290">
        <f t="shared" si="120"/>
        <v>-112.31499999999869</v>
      </c>
      <c r="T302" s="290" t="e">
        <f t="shared" si="121"/>
        <v>#DIV/0!</v>
      </c>
      <c r="U302" s="290" t="e">
        <f t="shared" si="122"/>
        <v>#DIV/0!</v>
      </c>
      <c r="V302" s="22">
        <f t="shared" si="123"/>
        <v>18550.000000000007</v>
      </c>
      <c r="W302" s="288" t="e">
        <f t="shared" si="124"/>
        <v>#DIV/0!</v>
      </c>
      <c r="X302" s="288" t="e">
        <f t="shared" si="125"/>
        <v>#DIV/0!</v>
      </c>
      <c r="Y302" s="288" t="e">
        <f t="shared" si="126"/>
        <v>#DIV/0!</v>
      </c>
      <c r="Z302" s="291" t="e">
        <f t="shared" si="127"/>
        <v>#DIV/0!</v>
      </c>
      <c r="AA302" s="22">
        <f>SUM(L$2:L302)-SUM(AB$2:AB302)</f>
        <v>-18662.315000000006</v>
      </c>
      <c r="AB302" s="292"/>
      <c r="AC302" s="40" t="e">
        <f t="shared" si="128"/>
        <v>#DIV/0!</v>
      </c>
      <c r="AD302" s="40" t="e">
        <f t="shared" si="129"/>
        <v>#DIV/0!</v>
      </c>
    </row>
    <row r="303" spans="1:30" s="1" customFormat="1" x14ac:dyDescent="0.25">
      <c r="A303" s="190"/>
      <c r="B303" s="392"/>
      <c r="C303" s="66"/>
      <c r="D303" s="66"/>
      <c r="E303" s="66"/>
      <c r="F303" s="16">
        <f t="shared" si="109"/>
        <v>4200</v>
      </c>
      <c r="G303" s="17">
        <f t="shared" si="110"/>
        <v>4.4445988095238107</v>
      </c>
      <c r="H303" s="15">
        <f t="shared" si="111"/>
        <v>18667.315000000006</v>
      </c>
      <c r="I303" s="15">
        <f t="shared" si="112"/>
        <v>-18667.315000000006</v>
      </c>
      <c r="J303" s="337">
        <f t="shared" si="113"/>
        <v>-1</v>
      </c>
      <c r="K303" s="15">
        <f t="shared" si="114"/>
        <v>0</v>
      </c>
      <c r="L303" s="22">
        <f t="shared" si="115"/>
        <v>-5</v>
      </c>
      <c r="M303" s="22">
        <f t="shared" si="116"/>
        <v>5</v>
      </c>
      <c r="N303" s="22">
        <f t="shared" si="117"/>
        <v>0</v>
      </c>
      <c r="O303" s="22"/>
      <c r="P303" s="288">
        <f t="shared" si="118"/>
        <v>-4.4445988095238107</v>
      </c>
      <c r="Q303" s="22">
        <f t="shared" si="119"/>
        <v>-5</v>
      </c>
      <c r="R303" s="290"/>
      <c r="S303" s="290">
        <f t="shared" si="120"/>
        <v>-117.31499999999869</v>
      </c>
      <c r="T303" s="290" t="e">
        <f t="shared" si="121"/>
        <v>#DIV/0!</v>
      </c>
      <c r="U303" s="290" t="e">
        <f t="shared" si="122"/>
        <v>#DIV/0!</v>
      </c>
      <c r="V303" s="22">
        <f t="shared" si="123"/>
        <v>18550.000000000007</v>
      </c>
      <c r="W303" s="288" t="e">
        <f t="shared" si="124"/>
        <v>#DIV/0!</v>
      </c>
      <c r="X303" s="288" t="e">
        <f t="shared" si="125"/>
        <v>#DIV/0!</v>
      </c>
      <c r="Y303" s="288" t="e">
        <f t="shared" si="126"/>
        <v>#DIV/0!</v>
      </c>
      <c r="Z303" s="291" t="e">
        <f t="shared" si="127"/>
        <v>#DIV/0!</v>
      </c>
      <c r="AA303" s="22">
        <f>SUM(L$2:L303)-SUM(AB$2:AB303)</f>
        <v>-18667.315000000006</v>
      </c>
      <c r="AB303" s="292"/>
      <c r="AC303" s="40" t="e">
        <f t="shared" si="128"/>
        <v>#DIV/0!</v>
      </c>
      <c r="AD303" s="40" t="e">
        <f t="shared" si="129"/>
        <v>#DIV/0!</v>
      </c>
    </row>
    <row r="304" spans="1:30" s="1" customFormat="1" x14ac:dyDescent="0.25">
      <c r="A304" s="190"/>
      <c r="B304" s="392"/>
      <c r="C304" s="66"/>
      <c r="D304" s="66"/>
      <c r="E304" s="66"/>
      <c r="F304" s="16">
        <f t="shared" si="109"/>
        <v>4200</v>
      </c>
      <c r="G304" s="17">
        <f t="shared" si="110"/>
        <v>4.4457892857142873</v>
      </c>
      <c r="H304" s="15">
        <f t="shared" si="111"/>
        <v>18672.315000000006</v>
      </c>
      <c r="I304" s="15">
        <f t="shared" si="112"/>
        <v>-18672.315000000006</v>
      </c>
      <c r="J304" s="337">
        <f t="shared" si="113"/>
        <v>-1</v>
      </c>
      <c r="K304" s="15">
        <f t="shared" si="114"/>
        <v>0</v>
      </c>
      <c r="L304" s="22">
        <f t="shared" si="115"/>
        <v>-5</v>
      </c>
      <c r="M304" s="22">
        <f t="shared" si="116"/>
        <v>5</v>
      </c>
      <c r="N304" s="22">
        <f t="shared" si="117"/>
        <v>0</v>
      </c>
      <c r="O304" s="22"/>
      <c r="P304" s="288">
        <f t="shared" si="118"/>
        <v>-4.4457892857142873</v>
      </c>
      <c r="Q304" s="22">
        <f t="shared" si="119"/>
        <v>-5</v>
      </c>
      <c r="R304" s="290"/>
      <c r="S304" s="290">
        <f t="shared" si="120"/>
        <v>-122.31499999999869</v>
      </c>
      <c r="T304" s="290" t="e">
        <f t="shared" si="121"/>
        <v>#DIV/0!</v>
      </c>
      <c r="U304" s="290" t="e">
        <f t="shared" si="122"/>
        <v>#DIV/0!</v>
      </c>
      <c r="V304" s="22">
        <f t="shared" si="123"/>
        <v>18550.000000000007</v>
      </c>
      <c r="W304" s="288" t="e">
        <f t="shared" si="124"/>
        <v>#DIV/0!</v>
      </c>
      <c r="X304" s="288" t="e">
        <f t="shared" si="125"/>
        <v>#DIV/0!</v>
      </c>
      <c r="Y304" s="288" t="e">
        <f t="shared" si="126"/>
        <v>#DIV/0!</v>
      </c>
      <c r="Z304" s="291" t="e">
        <f t="shared" si="127"/>
        <v>#DIV/0!</v>
      </c>
      <c r="AA304" s="22">
        <f>SUM(L$2:L304)-SUM(AB$2:AB304)</f>
        <v>-18672.315000000006</v>
      </c>
      <c r="AB304" s="292"/>
      <c r="AC304" s="40" t="e">
        <f t="shared" si="128"/>
        <v>#DIV/0!</v>
      </c>
      <c r="AD304" s="40" t="e">
        <f t="shared" si="129"/>
        <v>#DIV/0!</v>
      </c>
    </row>
    <row r="305" spans="1:30" s="1" customFormat="1" x14ac:dyDescent="0.25">
      <c r="A305" s="190"/>
      <c r="B305" s="392"/>
      <c r="C305" s="66"/>
      <c r="D305" s="66"/>
      <c r="E305" s="66"/>
      <c r="F305" s="16">
        <f t="shared" si="109"/>
        <v>4200</v>
      </c>
      <c r="G305" s="17">
        <f t="shared" si="110"/>
        <v>4.4469797619047631</v>
      </c>
      <c r="H305" s="15">
        <f t="shared" si="111"/>
        <v>18677.315000000006</v>
      </c>
      <c r="I305" s="15">
        <f t="shared" si="112"/>
        <v>-18677.315000000006</v>
      </c>
      <c r="J305" s="337">
        <f t="shared" si="113"/>
        <v>-1</v>
      </c>
      <c r="K305" s="15">
        <f t="shared" si="114"/>
        <v>0</v>
      </c>
      <c r="L305" s="22">
        <f t="shared" si="115"/>
        <v>-5</v>
      </c>
      <c r="M305" s="22">
        <f t="shared" si="116"/>
        <v>5</v>
      </c>
      <c r="N305" s="22">
        <f t="shared" si="117"/>
        <v>0</v>
      </c>
      <c r="O305" s="22"/>
      <c r="P305" s="288">
        <f t="shared" si="118"/>
        <v>-4.4469797619047631</v>
      </c>
      <c r="Q305" s="22">
        <f t="shared" si="119"/>
        <v>-5</v>
      </c>
      <c r="R305" s="290"/>
      <c r="S305" s="290">
        <f t="shared" si="120"/>
        <v>-127.31499999999869</v>
      </c>
      <c r="T305" s="290" t="e">
        <f t="shared" si="121"/>
        <v>#DIV/0!</v>
      </c>
      <c r="U305" s="290" t="e">
        <f t="shared" si="122"/>
        <v>#DIV/0!</v>
      </c>
      <c r="V305" s="22">
        <f t="shared" si="123"/>
        <v>18550.000000000007</v>
      </c>
      <c r="W305" s="288" t="e">
        <f t="shared" si="124"/>
        <v>#DIV/0!</v>
      </c>
      <c r="X305" s="288" t="e">
        <f t="shared" si="125"/>
        <v>#DIV/0!</v>
      </c>
      <c r="Y305" s="288" t="e">
        <f t="shared" si="126"/>
        <v>#DIV/0!</v>
      </c>
      <c r="Z305" s="291" t="e">
        <f t="shared" si="127"/>
        <v>#DIV/0!</v>
      </c>
      <c r="AA305" s="22">
        <f>SUM(L$2:L305)-SUM(AB$2:AB305)</f>
        <v>-18677.315000000006</v>
      </c>
      <c r="AB305" s="292"/>
      <c r="AC305" s="40" t="e">
        <f t="shared" si="128"/>
        <v>#DIV/0!</v>
      </c>
      <c r="AD305" s="40" t="e">
        <f t="shared" si="129"/>
        <v>#DIV/0!</v>
      </c>
    </row>
    <row r="306" spans="1:30" s="1" customFormat="1" x14ac:dyDescent="0.25">
      <c r="A306" s="190"/>
      <c r="B306" s="392"/>
      <c r="C306" s="66"/>
      <c r="D306" s="66"/>
      <c r="E306" s="66"/>
      <c r="F306" s="16">
        <f t="shared" si="109"/>
        <v>4200</v>
      </c>
      <c r="G306" s="17">
        <f t="shared" si="110"/>
        <v>4.4481702380952397</v>
      </c>
      <c r="H306" s="15">
        <f t="shared" si="111"/>
        <v>18682.315000000006</v>
      </c>
      <c r="I306" s="15">
        <f t="shared" si="112"/>
        <v>-18682.315000000006</v>
      </c>
      <c r="J306" s="337">
        <f t="shared" si="113"/>
        <v>-1</v>
      </c>
      <c r="K306" s="15">
        <f t="shared" si="114"/>
        <v>0</v>
      </c>
      <c r="L306" s="22">
        <f t="shared" si="115"/>
        <v>-5</v>
      </c>
      <c r="M306" s="22">
        <f t="shared" si="116"/>
        <v>5</v>
      </c>
      <c r="N306" s="22">
        <f t="shared" si="117"/>
        <v>0</v>
      </c>
      <c r="O306" s="22"/>
      <c r="P306" s="288">
        <f t="shared" si="118"/>
        <v>-4.4481702380952397</v>
      </c>
      <c r="Q306" s="22">
        <f t="shared" si="119"/>
        <v>-5</v>
      </c>
      <c r="R306" s="290"/>
      <c r="S306" s="290">
        <f t="shared" si="120"/>
        <v>-132.31499999999869</v>
      </c>
      <c r="T306" s="290" t="e">
        <f t="shared" si="121"/>
        <v>#DIV/0!</v>
      </c>
      <c r="U306" s="290" t="e">
        <f t="shared" si="122"/>
        <v>#DIV/0!</v>
      </c>
      <c r="V306" s="22">
        <f t="shared" si="123"/>
        <v>18550.000000000007</v>
      </c>
      <c r="W306" s="288" t="e">
        <f t="shared" si="124"/>
        <v>#DIV/0!</v>
      </c>
      <c r="X306" s="288" t="e">
        <f t="shared" si="125"/>
        <v>#DIV/0!</v>
      </c>
      <c r="Y306" s="288" t="e">
        <f t="shared" si="126"/>
        <v>#DIV/0!</v>
      </c>
      <c r="Z306" s="291" t="e">
        <f t="shared" si="127"/>
        <v>#DIV/0!</v>
      </c>
      <c r="AA306" s="22">
        <f>SUM(L$2:L306)-SUM(AB$2:AB306)</f>
        <v>-18682.315000000006</v>
      </c>
      <c r="AB306" s="292"/>
      <c r="AC306" s="40" t="e">
        <f t="shared" si="128"/>
        <v>#DIV/0!</v>
      </c>
      <c r="AD306" s="40" t="e">
        <f t="shared" si="129"/>
        <v>#DIV/0!</v>
      </c>
    </row>
    <row r="307" spans="1:30" s="1" customFormat="1" x14ac:dyDescent="0.25">
      <c r="A307" s="190"/>
      <c r="B307" s="392"/>
      <c r="C307" s="66"/>
      <c r="D307" s="66"/>
      <c r="E307" s="66"/>
      <c r="F307" s="16">
        <f t="shared" si="109"/>
        <v>4200</v>
      </c>
      <c r="G307" s="17">
        <f t="shared" si="110"/>
        <v>4.4493607142857154</v>
      </c>
      <c r="H307" s="15">
        <f t="shared" si="111"/>
        <v>18687.315000000006</v>
      </c>
      <c r="I307" s="15">
        <f t="shared" si="112"/>
        <v>-18687.315000000006</v>
      </c>
      <c r="J307" s="337">
        <f t="shared" si="113"/>
        <v>-1</v>
      </c>
      <c r="K307" s="15">
        <f t="shared" si="114"/>
        <v>0</v>
      </c>
      <c r="L307" s="22">
        <f t="shared" si="115"/>
        <v>-5</v>
      </c>
      <c r="M307" s="22">
        <f t="shared" si="116"/>
        <v>5</v>
      </c>
      <c r="N307" s="22">
        <f t="shared" si="117"/>
        <v>0</v>
      </c>
      <c r="O307" s="22"/>
      <c r="P307" s="288">
        <f t="shared" si="118"/>
        <v>-4.4493607142857154</v>
      </c>
      <c r="Q307" s="22">
        <f t="shared" si="119"/>
        <v>-5</v>
      </c>
      <c r="R307" s="290"/>
      <c r="S307" s="290">
        <f t="shared" si="120"/>
        <v>-137.31499999999869</v>
      </c>
      <c r="T307" s="290" t="e">
        <f t="shared" si="121"/>
        <v>#DIV/0!</v>
      </c>
      <c r="U307" s="290" t="e">
        <f t="shared" si="122"/>
        <v>#DIV/0!</v>
      </c>
      <c r="V307" s="22">
        <f t="shared" si="123"/>
        <v>18550.000000000007</v>
      </c>
      <c r="W307" s="288" t="e">
        <f t="shared" si="124"/>
        <v>#DIV/0!</v>
      </c>
      <c r="X307" s="288" t="e">
        <f t="shared" si="125"/>
        <v>#DIV/0!</v>
      </c>
      <c r="Y307" s="288" t="e">
        <f t="shared" si="126"/>
        <v>#DIV/0!</v>
      </c>
      <c r="Z307" s="291" t="e">
        <f t="shared" si="127"/>
        <v>#DIV/0!</v>
      </c>
      <c r="AA307" s="22">
        <f>SUM(L$2:L307)-SUM(AB$2:AB307)</f>
        <v>-18687.315000000006</v>
      </c>
      <c r="AB307" s="292"/>
      <c r="AC307" s="40" t="e">
        <f t="shared" si="128"/>
        <v>#DIV/0!</v>
      </c>
      <c r="AD307" s="40" t="e">
        <f t="shared" si="129"/>
        <v>#DIV/0!</v>
      </c>
    </row>
    <row r="308" spans="1:30" s="1" customFormat="1" x14ac:dyDescent="0.25">
      <c r="A308" s="190"/>
      <c r="B308" s="392"/>
      <c r="C308" s="66"/>
      <c r="D308" s="66"/>
      <c r="E308" s="66"/>
      <c r="F308" s="16">
        <f t="shared" si="109"/>
        <v>4200</v>
      </c>
      <c r="G308" s="17">
        <f t="shared" si="110"/>
        <v>4.4505511904761921</v>
      </c>
      <c r="H308" s="15">
        <f t="shared" si="111"/>
        <v>18692.315000000006</v>
      </c>
      <c r="I308" s="15">
        <f t="shared" si="112"/>
        <v>-18692.315000000006</v>
      </c>
      <c r="J308" s="337">
        <f t="shared" si="113"/>
        <v>-1</v>
      </c>
      <c r="K308" s="15">
        <f t="shared" si="114"/>
        <v>0</v>
      </c>
      <c r="L308" s="22">
        <f t="shared" si="115"/>
        <v>-5</v>
      </c>
      <c r="M308" s="22">
        <f t="shared" si="116"/>
        <v>5</v>
      </c>
      <c r="N308" s="22">
        <f t="shared" si="117"/>
        <v>0</v>
      </c>
      <c r="O308" s="22"/>
      <c r="P308" s="288">
        <f t="shared" si="118"/>
        <v>-4.4505511904761921</v>
      </c>
      <c r="Q308" s="22">
        <f t="shared" si="119"/>
        <v>-5</v>
      </c>
      <c r="R308" s="290"/>
      <c r="S308" s="290">
        <f t="shared" si="120"/>
        <v>-142.31499999999869</v>
      </c>
      <c r="T308" s="290" t="e">
        <f t="shared" si="121"/>
        <v>#DIV/0!</v>
      </c>
      <c r="U308" s="290" t="e">
        <f t="shared" si="122"/>
        <v>#DIV/0!</v>
      </c>
      <c r="V308" s="22">
        <f t="shared" si="123"/>
        <v>18550.000000000007</v>
      </c>
      <c r="W308" s="288" t="e">
        <f t="shared" si="124"/>
        <v>#DIV/0!</v>
      </c>
      <c r="X308" s="288" t="e">
        <f t="shared" si="125"/>
        <v>#DIV/0!</v>
      </c>
      <c r="Y308" s="288" t="e">
        <f t="shared" si="126"/>
        <v>#DIV/0!</v>
      </c>
      <c r="Z308" s="291" t="e">
        <f t="shared" si="127"/>
        <v>#DIV/0!</v>
      </c>
      <c r="AA308" s="22">
        <f>SUM(L$2:L308)-SUM(AB$2:AB308)</f>
        <v>-18692.315000000006</v>
      </c>
      <c r="AB308" s="292"/>
      <c r="AC308" s="40" t="e">
        <f t="shared" si="128"/>
        <v>#DIV/0!</v>
      </c>
      <c r="AD308" s="40" t="e">
        <f t="shared" si="129"/>
        <v>#DIV/0!</v>
      </c>
    </row>
    <row r="309" spans="1:30" s="1" customFormat="1" x14ac:dyDescent="0.25">
      <c r="A309" s="190"/>
      <c r="B309" s="392"/>
      <c r="C309" s="66"/>
      <c r="D309" s="66"/>
      <c r="E309" s="66"/>
      <c r="F309" s="16">
        <f t="shared" si="109"/>
        <v>4200</v>
      </c>
      <c r="G309" s="17">
        <f t="shared" si="110"/>
        <v>4.4517416666666678</v>
      </c>
      <c r="H309" s="15">
        <f t="shared" si="111"/>
        <v>18697.315000000006</v>
      </c>
      <c r="I309" s="15">
        <f t="shared" si="112"/>
        <v>-18697.315000000006</v>
      </c>
      <c r="J309" s="337">
        <f t="shared" si="113"/>
        <v>-1</v>
      </c>
      <c r="K309" s="15">
        <f t="shared" si="114"/>
        <v>0</v>
      </c>
      <c r="L309" s="22">
        <f t="shared" si="115"/>
        <v>-5</v>
      </c>
      <c r="M309" s="22">
        <f t="shared" si="116"/>
        <v>5</v>
      </c>
      <c r="N309" s="22">
        <f t="shared" si="117"/>
        <v>0</v>
      </c>
      <c r="O309" s="22"/>
      <c r="P309" s="288">
        <f t="shared" si="118"/>
        <v>-4.4517416666666678</v>
      </c>
      <c r="Q309" s="22">
        <f t="shared" si="119"/>
        <v>-5</v>
      </c>
      <c r="R309" s="290"/>
      <c r="S309" s="290">
        <f t="shared" si="120"/>
        <v>-147.31499999999869</v>
      </c>
      <c r="T309" s="290" t="e">
        <f t="shared" si="121"/>
        <v>#DIV/0!</v>
      </c>
      <c r="U309" s="290" t="e">
        <f t="shared" si="122"/>
        <v>#DIV/0!</v>
      </c>
      <c r="V309" s="22">
        <f t="shared" si="123"/>
        <v>18550.000000000007</v>
      </c>
      <c r="W309" s="288" t="e">
        <f t="shared" si="124"/>
        <v>#DIV/0!</v>
      </c>
      <c r="X309" s="288" t="e">
        <f t="shared" si="125"/>
        <v>#DIV/0!</v>
      </c>
      <c r="Y309" s="288" t="e">
        <f t="shared" si="126"/>
        <v>#DIV/0!</v>
      </c>
      <c r="Z309" s="291" t="e">
        <f t="shared" si="127"/>
        <v>#DIV/0!</v>
      </c>
      <c r="AA309" s="22">
        <f>SUM(L$2:L309)-SUM(AB$2:AB309)</f>
        <v>-18697.315000000006</v>
      </c>
      <c r="AB309" s="292"/>
      <c r="AC309" s="40" t="e">
        <f t="shared" si="128"/>
        <v>#DIV/0!</v>
      </c>
      <c r="AD309" s="40" t="e">
        <f t="shared" si="129"/>
        <v>#DIV/0!</v>
      </c>
    </row>
    <row r="310" spans="1:30" s="1" customFormat="1" x14ac:dyDescent="0.25">
      <c r="A310" s="190"/>
      <c r="B310" s="392"/>
      <c r="C310" s="66"/>
      <c r="D310" s="66"/>
      <c r="E310" s="66"/>
      <c r="F310" s="16">
        <f t="shared" si="109"/>
        <v>4200</v>
      </c>
      <c r="G310" s="17">
        <f t="shared" si="110"/>
        <v>4.4529321428571444</v>
      </c>
      <c r="H310" s="15">
        <f t="shared" si="111"/>
        <v>18702.315000000006</v>
      </c>
      <c r="I310" s="15">
        <f t="shared" si="112"/>
        <v>-18702.315000000006</v>
      </c>
      <c r="J310" s="337">
        <f t="shared" si="113"/>
        <v>-1</v>
      </c>
      <c r="K310" s="15">
        <f t="shared" si="114"/>
        <v>0</v>
      </c>
      <c r="L310" s="22">
        <f t="shared" si="115"/>
        <v>-5</v>
      </c>
      <c r="M310" s="22">
        <f t="shared" si="116"/>
        <v>5</v>
      </c>
      <c r="N310" s="22">
        <f t="shared" si="117"/>
        <v>0</v>
      </c>
      <c r="O310" s="22"/>
      <c r="P310" s="288">
        <f t="shared" si="118"/>
        <v>-4.4529321428571444</v>
      </c>
      <c r="Q310" s="22">
        <f t="shared" si="119"/>
        <v>-5</v>
      </c>
      <c r="R310" s="290"/>
      <c r="S310" s="290">
        <f t="shared" si="120"/>
        <v>-152.31499999999869</v>
      </c>
      <c r="T310" s="290" t="e">
        <f t="shared" si="121"/>
        <v>#DIV/0!</v>
      </c>
      <c r="U310" s="290" t="e">
        <f t="shared" si="122"/>
        <v>#DIV/0!</v>
      </c>
      <c r="V310" s="22">
        <f t="shared" si="123"/>
        <v>18550.000000000007</v>
      </c>
      <c r="W310" s="288" t="e">
        <f t="shared" si="124"/>
        <v>#DIV/0!</v>
      </c>
      <c r="X310" s="288" t="e">
        <f t="shared" si="125"/>
        <v>#DIV/0!</v>
      </c>
      <c r="Y310" s="288" t="e">
        <f t="shared" si="126"/>
        <v>#DIV/0!</v>
      </c>
      <c r="Z310" s="291" t="e">
        <f t="shared" si="127"/>
        <v>#DIV/0!</v>
      </c>
      <c r="AA310" s="22">
        <f>SUM(L$2:L310)-SUM(AB$2:AB310)</f>
        <v>-18702.315000000006</v>
      </c>
      <c r="AB310" s="292"/>
      <c r="AC310" s="40" t="e">
        <f t="shared" si="128"/>
        <v>#DIV/0!</v>
      </c>
      <c r="AD310" s="40" t="e">
        <f t="shared" si="129"/>
        <v>#DIV/0!</v>
      </c>
    </row>
    <row r="311" spans="1:30" s="1" customFormat="1" x14ac:dyDescent="0.25">
      <c r="A311" s="190"/>
      <c r="B311" s="392"/>
      <c r="C311" s="66"/>
      <c r="D311" s="66"/>
      <c r="E311" s="66"/>
      <c r="F311" s="16">
        <f t="shared" si="109"/>
        <v>4200</v>
      </c>
      <c r="G311" s="17">
        <f t="shared" si="110"/>
        <v>4.4541226190476202</v>
      </c>
      <c r="H311" s="15">
        <f t="shared" si="111"/>
        <v>18707.315000000006</v>
      </c>
      <c r="I311" s="15">
        <f t="shared" si="112"/>
        <v>-18707.315000000006</v>
      </c>
      <c r="J311" s="337">
        <f t="shared" si="113"/>
        <v>-1</v>
      </c>
      <c r="K311" s="15">
        <f t="shared" si="114"/>
        <v>0</v>
      </c>
      <c r="L311" s="22">
        <f t="shared" si="115"/>
        <v>-5</v>
      </c>
      <c r="M311" s="22">
        <f t="shared" si="116"/>
        <v>5</v>
      </c>
      <c r="N311" s="22">
        <f t="shared" si="117"/>
        <v>0</v>
      </c>
      <c r="O311" s="22"/>
      <c r="P311" s="288">
        <f t="shared" si="118"/>
        <v>-4.4541226190476202</v>
      </c>
      <c r="Q311" s="22">
        <f t="shared" si="119"/>
        <v>-5</v>
      </c>
      <c r="R311" s="290"/>
      <c r="S311" s="290">
        <f t="shared" si="120"/>
        <v>-157.31499999999869</v>
      </c>
      <c r="T311" s="290" t="e">
        <f t="shared" si="121"/>
        <v>#DIV/0!</v>
      </c>
      <c r="U311" s="290" t="e">
        <f t="shared" si="122"/>
        <v>#DIV/0!</v>
      </c>
      <c r="V311" s="22">
        <f t="shared" si="123"/>
        <v>18550.000000000007</v>
      </c>
      <c r="W311" s="288" t="e">
        <f t="shared" si="124"/>
        <v>#DIV/0!</v>
      </c>
      <c r="X311" s="288" t="e">
        <f t="shared" si="125"/>
        <v>#DIV/0!</v>
      </c>
      <c r="Y311" s="288" t="e">
        <f t="shared" si="126"/>
        <v>#DIV/0!</v>
      </c>
      <c r="Z311" s="291" t="e">
        <f t="shared" si="127"/>
        <v>#DIV/0!</v>
      </c>
      <c r="AA311" s="22">
        <f>SUM(L$2:L311)-SUM(AB$2:AB311)</f>
        <v>-18707.315000000006</v>
      </c>
      <c r="AB311" s="292"/>
      <c r="AC311" s="40" t="e">
        <f t="shared" si="128"/>
        <v>#DIV/0!</v>
      </c>
      <c r="AD311" s="40" t="e">
        <f t="shared" si="129"/>
        <v>#DIV/0!</v>
      </c>
    </row>
    <row r="312" spans="1:30" s="1" customFormat="1" x14ac:dyDescent="0.25">
      <c r="A312" s="190"/>
      <c r="B312" s="392"/>
      <c r="C312" s="66"/>
      <c r="D312" s="66"/>
      <c r="E312" s="66"/>
      <c r="F312" s="16">
        <f t="shared" si="109"/>
        <v>4200</v>
      </c>
      <c r="G312" s="17">
        <f t="shared" si="110"/>
        <v>4.4553130952380968</v>
      </c>
      <c r="H312" s="15">
        <f t="shared" si="111"/>
        <v>18712.315000000006</v>
      </c>
      <c r="I312" s="15">
        <f t="shared" si="112"/>
        <v>-18712.315000000006</v>
      </c>
      <c r="J312" s="337">
        <f t="shared" si="113"/>
        <v>-1</v>
      </c>
      <c r="K312" s="15">
        <f t="shared" si="114"/>
        <v>0</v>
      </c>
      <c r="L312" s="22">
        <f t="shared" si="115"/>
        <v>-5</v>
      </c>
      <c r="M312" s="22">
        <f t="shared" si="116"/>
        <v>5</v>
      </c>
      <c r="N312" s="22">
        <f t="shared" si="117"/>
        <v>0</v>
      </c>
      <c r="O312" s="22"/>
      <c r="P312" s="288">
        <f t="shared" si="118"/>
        <v>-4.4553130952380968</v>
      </c>
      <c r="Q312" s="22">
        <f t="shared" si="119"/>
        <v>-5</v>
      </c>
      <c r="R312" s="290"/>
      <c r="S312" s="290">
        <f t="shared" si="120"/>
        <v>-162.31499999999869</v>
      </c>
      <c r="T312" s="290" t="e">
        <f t="shared" si="121"/>
        <v>#DIV/0!</v>
      </c>
      <c r="U312" s="290" t="e">
        <f t="shared" si="122"/>
        <v>#DIV/0!</v>
      </c>
      <c r="V312" s="22">
        <f t="shared" si="123"/>
        <v>18550.000000000007</v>
      </c>
      <c r="W312" s="288" t="e">
        <f t="shared" si="124"/>
        <v>#DIV/0!</v>
      </c>
      <c r="X312" s="288" t="e">
        <f t="shared" si="125"/>
        <v>#DIV/0!</v>
      </c>
      <c r="Y312" s="288" t="e">
        <f t="shared" si="126"/>
        <v>#DIV/0!</v>
      </c>
      <c r="Z312" s="291" t="e">
        <f t="shared" si="127"/>
        <v>#DIV/0!</v>
      </c>
      <c r="AA312" s="22">
        <f>SUM(L$2:L312)-SUM(AB$2:AB312)</f>
        <v>-18712.315000000006</v>
      </c>
      <c r="AB312" s="292"/>
      <c r="AC312" s="40" t="e">
        <f t="shared" si="128"/>
        <v>#DIV/0!</v>
      </c>
      <c r="AD312" s="40" t="e">
        <f t="shared" si="129"/>
        <v>#DIV/0!</v>
      </c>
    </row>
    <row r="313" spans="1:30" s="1" customFormat="1" x14ac:dyDescent="0.25">
      <c r="A313" s="190"/>
      <c r="B313" s="392"/>
      <c r="C313" s="66"/>
      <c r="D313" s="66"/>
      <c r="E313" s="66"/>
      <c r="F313" s="16">
        <f t="shared" si="109"/>
        <v>4200</v>
      </c>
      <c r="G313" s="17">
        <f t="shared" si="110"/>
        <v>4.4565035714285726</v>
      </c>
      <c r="H313" s="15">
        <f t="shared" si="111"/>
        <v>18717.315000000006</v>
      </c>
      <c r="I313" s="15">
        <f t="shared" si="112"/>
        <v>-18717.315000000006</v>
      </c>
      <c r="J313" s="337">
        <f t="shared" si="113"/>
        <v>-1</v>
      </c>
      <c r="K313" s="15">
        <f t="shared" si="114"/>
        <v>0</v>
      </c>
      <c r="L313" s="22">
        <f t="shared" si="115"/>
        <v>-5</v>
      </c>
      <c r="M313" s="22">
        <f t="shared" si="116"/>
        <v>5</v>
      </c>
      <c r="N313" s="22">
        <f t="shared" si="117"/>
        <v>0</v>
      </c>
      <c r="O313" s="22"/>
      <c r="P313" s="288">
        <f t="shared" si="118"/>
        <v>-4.4565035714285726</v>
      </c>
      <c r="Q313" s="22">
        <f t="shared" si="119"/>
        <v>-5</v>
      </c>
      <c r="R313" s="290"/>
      <c r="S313" s="290">
        <f t="shared" si="120"/>
        <v>-167.31499999999869</v>
      </c>
      <c r="T313" s="290" t="e">
        <f t="shared" si="121"/>
        <v>#DIV/0!</v>
      </c>
      <c r="U313" s="290" t="e">
        <f t="shared" si="122"/>
        <v>#DIV/0!</v>
      </c>
      <c r="V313" s="22">
        <f t="shared" si="123"/>
        <v>18550.000000000007</v>
      </c>
      <c r="W313" s="288" t="e">
        <f t="shared" si="124"/>
        <v>#DIV/0!</v>
      </c>
      <c r="X313" s="288" t="e">
        <f t="shared" si="125"/>
        <v>#DIV/0!</v>
      </c>
      <c r="Y313" s="288" t="e">
        <f t="shared" si="126"/>
        <v>#DIV/0!</v>
      </c>
      <c r="Z313" s="291" t="e">
        <f t="shared" si="127"/>
        <v>#DIV/0!</v>
      </c>
      <c r="AA313" s="22">
        <f>SUM(L$2:L313)-SUM(AB$2:AB313)</f>
        <v>-18717.315000000006</v>
      </c>
      <c r="AB313" s="292"/>
      <c r="AC313" s="40" t="e">
        <f t="shared" si="128"/>
        <v>#DIV/0!</v>
      </c>
      <c r="AD313" s="40" t="e">
        <f t="shared" si="129"/>
        <v>#DIV/0!</v>
      </c>
    </row>
    <row r="314" spans="1:30" s="1" customFormat="1" x14ac:dyDescent="0.25">
      <c r="A314" s="190"/>
      <c r="B314" s="392"/>
      <c r="C314" s="66"/>
      <c r="D314" s="66"/>
      <c r="E314" s="66"/>
      <c r="F314" s="16">
        <f t="shared" si="109"/>
        <v>4200</v>
      </c>
      <c r="G314" s="17">
        <f t="shared" si="110"/>
        <v>4.4576940476190492</v>
      </c>
      <c r="H314" s="15">
        <f t="shared" si="111"/>
        <v>18722.315000000006</v>
      </c>
      <c r="I314" s="15">
        <f t="shared" si="112"/>
        <v>-18722.315000000006</v>
      </c>
      <c r="J314" s="337">
        <f t="shared" si="113"/>
        <v>-1</v>
      </c>
      <c r="K314" s="15">
        <f t="shared" si="114"/>
        <v>0</v>
      </c>
      <c r="L314" s="22">
        <f t="shared" si="115"/>
        <v>-5</v>
      </c>
      <c r="M314" s="22">
        <f t="shared" si="116"/>
        <v>5</v>
      </c>
      <c r="N314" s="22">
        <f t="shared" si="117"/>
        <v>0</v>
      </c>
      <c r="O314" s="22"/>
      <c r="P314" s="288">
        <f t="shared" si="118"/>
        <v>-4.4576940476190492</v>
      </c>
      <c r="Q314" s="22">
        <f t="shared" si="119"/>
        <v>-5</v>
      </c>
      <c r="R314" s="290"/>
      <c r="S314" s="290">
        <f t="shared" si="120"/>
        <v>-172.31499999999869</v>
      </c>
      <c r="T314" s="290" t="e">
        <f t="shared" si="121"/>
        <v>#DIV/0!</v>
      </c>
      <c r="U314" s="290" t="e">
        <f t="shared" si="122"/>
        <v>#DIV/0!</v>
      </c>
      <c r="V314" s="22">
        <f t="shared" si="123"/>
        <v>18550.000000000007</v>
      </c>
      <c r="W314" s="288" t="e">
        <f t="shared" si="124"/>
        <v>#DIV/0!</v>
      </c>
      <c r="X314" s="288" t="e">
        <f t="shared" si="125"/>
        <v>#DIV/0!</v>
      </c>
      <c r="Y314" s="288" t="e">
        <f t="shared" si="126"/>
        <v>#DIV/0!</v>
      </c>
      <c r="Z314" s="291" t="e">
        <f t="shared" si="127"/>
        <v>#DIV/0!</v>
      </c>
      <c r="AA314" s="22">
        <f>SUM(L$2:L314)-SUM(AB$2:AB314)</f>
        <v>-18722.315000000006</v>
      </c>
      <c r="AB314" s="292"/>
      <c r="AC314" s="40" t="e">
        <f t="shared" si="128"/>
        <v>#DIV/0!</v>
      </c>
      <c r="AD314" s="40" t="e">
        <f t="shared" si="129"/>
        <v>#DIV/0!</v>
      </c>
    </row>
    <row r="315" spans="1:30" s="1" customFormat="1" x14ac:dyDescent="0.25">
      <c r="A315" s="190"/>
      <c r="B315" s="392"/>
      <c r="C315" s="66"/>
      <c r="D315" s="66"/>
      <c r="E315" s="66"/>
      <c r="F315" s="16">
        <f t="shared" si="109"/>
        <v>4200</v>
      </c>
      <c r="G315" s="17">
        <f t="shared" si="110"/>
        <v>4.4588845238095249</v>
      </c>
      <c r="H315" s="15">
        <f t="shared" si="111"/>
        <v>18727.315000000006</v>
      </c>
      <c r="I315" s="15">
        <f t="shared" si="112"/>
        <v>-18727.315000000006</v>
      </c>
      <c r="J315" s="337">
        <f t="shared" si="113"/>
        <v>-1</v>
      </c>
      <c r="K315" s="15">
        <f t="shared" si="114"/>
        <v>0</v>
      </c>
      <c r="L315" s="22">
        <f t="shared" si="115"/>
        <v>-5</v>
      </c>
      <c r="M315" s="22">
        <f t="shared" si="116"/>
        <v>5</v>
      </c>
      <c r="N315" s="22">
        <f t="shared" si="117"/>
        <v>0</v>
      </c>
      <c r="O315" s="22"/>
      <c r="P315" s="288">
        <f t="shared" si="118"/>
        <v>-4.4588845238095249</v>
      </c>
      <c r="Q315" s="22">
        <f t="shared" si="119"/>
        <v>-5</v>
      </c>
      <c r="R315" s="290"/>
      <c r="S315" s="290">
        <f t="shared" si="120"/>
        <v>-177.31499999999869</v>
      </c>
      <c r="T315" s="290" t="e">
        <f t="shared" si="121"/>
        <v>#DIV/0!</v>
      </c>
      <c r="U315" s="290" t="e">
        <f t="shared" si="122"/>
        <v>#DIV/0!</v>
      </c>
      <c r="V315" s="22">
        <f t="shared" si="123"/>
        <v>18550.000000000007</v>
      </c>
      <c r="W315" s="288" t="e">
        <f t="shared" si="124"/>
        <v>#DIV/0!</v>
      </c>
      <c r="X315" s="288" t="e">
        <f t="shared" si="125"/>
        <v>#DIV/0!</v>
      </c>
      <c r="Y315" s="288" t="e">
        <f t="shared" si="126"/>
        <v>#DIV/0!</v>
      </c>
      <c r="Z315" s="291" t="e">
        <f t="shared" si="127"/>
        <v>#DIV/0!</v>
      </c>
      <c r="AA315" s="22">
        <f>SUM(L$2:L315)-SUM(AB$2:AB315)</f>
        <v>-18727.315000000006</v>
      </c>
      <c r="AB315" s="292"/>
      <c r="AC315" s="40" t="e">
        <f t="shared" si="128"/>
        <v>#DIV/0!</v>
      </c>
      <c r="AD315" s="40" t="e">
        <f t="shared" si="129"/>
        <v>#DIV/0!</v>
      </c>
    </row>
    <row r="316" spans="1:30" s="1" customFormat="1" x14ac:dyDescent="0.25">
      <c r="A316" s="190"/>
      <c r="B316" s="392"/>
      <c r="C316" s="66"/>
      <c r="D316" s="66"/>
      <c r="E316" s="66"/>
      <c r="F316" s="16">
        <f t="shared" si="109"/>
        <v>4200</v>
      </c>
      <c r="G316" s="17">
        <f t="shared" si="110"/>
        <v>4.4600750000000016</v>
      </c>
      <c r="H316" s="15">
        <f t="shared" si="111"/>
        <v>18732.315000000006</v>
      </c>
      <c r="I316" s="15">
        <f t="shared" si="112"/>
        <v>-18732.315000000006</v>
      </c>
      <c r="J316" s="337">
        <f t="shared" si="113"/>
        <v>-1</v>
      </c>
      <c r="K316" s="15">
        <f t="shared" si="114"/>
        <v>0</v>
      </c>
      <c r="L316" s="22">
        <f t="shared" si="115"/>
        <v>-5</v>
      </c>
      <c r="M316" s="22">
        <f t="shared" si="116"/>
        <v>5</v>
      </c>
      <c r="N316" s="22">
        <f t="shared" si="117"/>
        <v>0</v>
      </c>
      <c r="O316" s="22"/>
      <c r="P316" s="288">
        <f t="shared" si="118"/>
        <v>-4.4600750000000016</v>
      </c>
      <c r="Q316" s="22">
        <f t="shared" si="119"/>
        <v>-5</v>
      </c>
      <c r="R316" s="290"/>
      <c r="S316" s="290">
        <f t="shared" si="120"/>
        <v>-182.31499999999869</v>
      </c>
      <c r="T316" s="290" t="e">
        <f t="shared" si="121"/>
        <v>#DIV/0!</v>
      </c>
      <c r="U316" s="290" t="e">
        <f t="shared" si="122"/>
        <v>#DIV/0!</v>
      </c>
      <c r="V316" s="22">
        <f t="shared" si="123"/>
        <v>18550.000000000007</v>
      </c>
      <c r="W316" s="288" t="e">
        <f t="shared" si="124"/>
        <v>#DIV/0!</v>
      </c>
      <c r="X316" s="288" t="e">
        <f t="shared" si="125"/>
        <v>#DIV/0!</v>
      </c>
      <c r="Y316" s="288" t="e">
        <f t="shared" si="126"/>
        <v>#DIV/0!</v>
      </c>
      <c r="Z316" s="291" t="e">
        <f t="shared" si="127"/>
        <v>#DIV/0!</v>
      </c>
      <c r="AA316" s="22">
        <f>SUM(L$2:L316)-SUM(AB$2:AB316)</f>
        <v>-18732.315000000006</v>
      </c>
      <c r="AB316" s="292"/>
      <c r="AC316" s="40" t="e">
        <f t="shared" si="128"/>
        <v>#DIV/0!</v>
      </c>
      <c r="AD316" s="40" t="e">
        <f t="shared" si="129"/>
        <v>#DIV/0!</v>
      </c>
    </row>
    <row r="317" spans="1:30" s="1" customFormat="1" x14ac:dyDescent="0.25">
      <c r="A317" s="190"/>
      <c r="B317" s="392"/>
      <c r="C317" s="66"/>
      <c r="D317" s="66"/>
      <c r="E317" s="66"/>
      <c r="F317" s="16">
        <f t="shared" si="109"/>
        <v>4200</v>
      </c>
      <c r="G317" s="17">
        <f t="shared" si="110"/>
        <v>4.4612654761904773</v>
      </c>
      <c r="H317" s="15">
        <f t="shared" si="111"/>
        <v>18737.315000000006</v>
      </c>
      <c r="I317" s="15">
        <f t="shared" si="112"/>
        <v>-18737.315000000006</v>
      </c>
      <c r="J317" s="337">
        <f t="shared" si="113"/>
        <v>-1</v>
      </c>
      <c r="K317" s="15">
        <f t="shared" si="114"/>
        <v>0</v>
      </c>
      <c r="L317" s="22">
        <f t="shared" si="115"/>
        <v>-5</v>
      </c>
      <c r="M317" s="22">
        <f t="shared" si="116"/>
        <v>5</v>
      </c>
      <c r="N317" s="22">
        <f t="shared" si="117"/>
        <v>0</v>
      </c>
      <c r="O317" s="22"/>
      <c r="P317" s="288">
        <f t="shared" si="118"/>
        <v>-4.4612654761904773</v>
      </c>
      <c r="Q317" s="22">
        <f t="shared" si="119"/>
        <v>-5</v>
      </c>
      <c r="R317" s="290"/>
      <c r="S317" s="290">
        <f t="shared" si="120"/>
        <v>-187.31499999999869</v>
      </c>
      <c r="T317" s="290" t="e">
        <f t="shared" si="121"/>
        <v>#DIV/0!</v>
      </c>
      <c r="U317" s="290" t="e">
        <f t="shared" si="122"/>
        <v>#DIV/0!</v>
      </c>
      <c r="V317" s="22">
        <f t="shared" si="123"/>
        <v>18550.000000000007</v>
      </c>
      <c r="W317" s="288" t="e">
        <f t="shared" si="124"/>
        <v>#DIV/0!</v>
      </c>
      <c r="X317" s="288" t="e">
        <f t="shared" si="125"/>
        <v>#DIV/0!</v>
      </c>
      <c r="Y317" s="288" t="e">
        <f t="shared" si="126"/>
        <v>#DIV/0!</v>
      </c>
      <c r="Z317" s="291" t="e">
        <f t="shared" si="127"/>
        <v>#DIV/0!</v>
      </c>
      <c r="AA317" s="22">
        <f>SUM(L$2:L317)-SUM(AB$2:AB317)</f>
        <v>-18737.315000000006</v>
      </c>
      <c r="AB317" s="292"/>
      <c r="AC317" s="40" t="e">
        <f t="shared" si="128"/>
        <v>#DIV/0!</v>
      </c>
      <c r="AD317" s="40" t="e">
        <f t="shared" si="129"/>
        <v>#DIV/0!</v>
      </c>
    </row>
    <row r="318" spans="1:30" s="1" customFormat="1" x14ac:dyDescent="0.25">
      <c r="A318" s="190"/>
      <c r="B318" s="392"/>
      <c r="C318" s="66"/>
      <c r="D318" s="66"/>
      <c r="E318" s="66"/>
      <c r="F318" s="16">
        <f t="shared" si="109"/>
        <v>4200</v>
      </c>
      <c r="G318" s="17">
        <f t="shared" si="110"/>
        <v>4.4624559523809539</v>
      </c>
      <c r="H318" s="15">
        <f t="shared" si="111"/>
        <v>18742.315000000006</v>
      </c>
      <c r="I318" s="15">
        <f t="shared" si="112"/>
        <v>-18742.315000000006</v>
      </c>
      <c r="J318" s="337">
        <f t="shared" si="113"/>
        <v>-1</v>
      </c>
      <c r="K318" s="15">
        <f t="shared" si="114"/>
        <v>0</v>
      </c>
      <c r="L318" s="22">
        <f t="shared" si="115"/>
        <v>-5</v>
      </c>
      <c r="M318" s="22">
        <f t="shared" si="116"/>
        <v>5</v>
      </c>
      <c r="N318" s="22">
        <f t="shared" si="117"/>
        <v>0</v>
      </c>
      <c r="O318" s="22"/>
      <c r="P318" s="288">
        <f t="shared" si="118"/>
        <v>-4.4624559523809539</v>
      </c>
      <c r="Q318" s="22">
        <f t="shared" si="119"/>
        <v>-5</v>
      </c>
      <c r="R318" s="290"/>
      <c r="S318" s="290">
        <f t="shared" si="120"/>
        <v>-192.31499999999869</v>
      </c>
      <c r="T318" s="290" t="e">
        <f t="shared" si="121"/>
        <v>#DIV/0!</v>
      </c>
      <c r="U318" s="290" t="e">
        <f t="shared" si="122"/>
        <v>#DIV/0!</v>
      </c>
      <c r="V318" s="22">
        <f t="shared" si="123"/>
        <v>18550.000000000007</v>
      </c>
      <c r="W318" s="288" t="e">
        <f t="shared" si="124"/>
        <v>#DIV/0!</v>
      </c>
      <c r="X318" s="288" t="e">
        <f t="shared" si="125"/>
        <v>#DIV/0!</v>
      </c>
      <c r="Y318" s="288" t="e">
        <f t="shared" si="126"/>
        <v>#DIV/0!</v>
      </c>
      <c r="Z318" s="291" t="e">
        <f t="shared" si="127"/>
        <v>#DIV/0!</v>
      </c>
      <c r="AA318" s="22">
        <f>SUM(L$2:L318)-SUM(AB$2:AB318)</f>
        <v>-18742.315000000006</v>
      </c>
      <c r="AB318" s="292"/>
      <c r="AC318" s="40" t="e">
        <f t="shared" si="128"/>
        <v>#DIV/0!</v>
      </c>
      <c r="AD318" s="40" t="e">
        <f t="shared" si="129"/>
        <v>#DIV/0!</v>
      </c>
    </row>
    <row r="319" spans="1:30" s="1" customFormat="1" x14ac:dyDescent="0.25">
      <c r="A319" s="190"/>
      <c r="B319" s="392"/>
      <c r="C319" s="66"/>
      <c r="D319" s="66"/>
      <c r="E319" s="66"/>
      <c r="F319" s="16">
        <f t="shared" si="109"/>
        <v>4200</v>
      </c>
      <c r="G319" s="17">
        <f t="shared" si="110"/>
        <v>4.4636464285714297</v>
      </c>
      <c r="H319" s="15">
        <f t="shared" si="111"/>
        <v>18747.315000000006</v>
      </c>
      <c r="I319" s="15">
        <f t="shared" si="112"/>
        <v>-18747.315000000006</v>
      </c>
      <c r="J319" s="337">
        <f t="shared" si="113"/>
        <v>-1</v>
      </c>
      <c r="K319" s="15">
        <f t="shared" si="114"/>
        <v>0</v>
      </c>
      <c r="L319" s="22">
        <f t="shared" si="115"/>
        <v>-5</v>
      </c>
      <c r="M319" s="22">
        <f t="shared" si="116"/>
        <v>5</v>
      </c>
      <c r="N319" s="22">
        <f t="shared" si="117"/>
        <v>0</v>
      </c>
      <c r="O319" s="22"/>
      <c r="P319" s="288">
        <f t="shared" si="118"/>
        <v>-4.4636464285714297</v>
      </c>
      <c r="Q319" s="22">
        <f t="shared" si="119"/>
        <v>-5</v>
      </c>
      <c r="R319" s="290"/>
      <c r="S319" s="290">
        <f t="shared" si="120"/>
        <v>-197.31499999999869</v>
      </c>
      <c r="T319" s="290" t="e">
        <f t="shared" si="121"/>
        <v>#DIV/0!</v>
      </c>
      <c r="U319" s="290" t="e">
        <f t="shared" si="122"/>
        <v>#DIV/0!</v>
      </c>
      <c r="V319" s="22">
        <f t="shared" si="123"/>
        <v>18550.000000000007</v>
      </c>
      <c r="W319" s="288" t="e">
        <f t="shared" si="124"/>
        <v>#DIV/0!</v>
      </c>
      <c r="X319" s="288" t="e">
        <f t="shared" si="125"/>
        <v>#DIV/0!</v>
      </c>
      <c r="Y319" s="288" t="e">
        <f t="shared" si="126"/>
        <v>#DIV/0!</v>
      </c>
      <c r="Z319" s="291" t="e">
        <f t="shared" si="127"/>
        <v>#DIV/0!</v>
      </c>
      <c r="AA319" s="22">
        <f>SUM(L$2:L319)-SUM(AB$2:AB319)</f>
        <v>-18747.315000000006</v>
      </c>
      <c r="AB319" s="292"/>
      <c r="AC319" s="40" t="e">
        <f t="shared" si="128"/>
        <v>#DIV/0!</v>
      </c>
      <c r="AD319" s="40" t="e">
        <f t="shared" si="129"/>
        <v>#DIV/0!</v>
      </c>
    </row>
    <row r="320" spans="1:30" s="1" customFormat="1" x14ac:dyDescent="0.25">
      <c r="A320" s="190"/>
      <c r="B320" s="392"/>
      <c r="C320" s="66"/>
      <c r="D320" s="66"/>
      <c r="E320" s="66"/>
      <c r="F320" s="16">
        <f t="shared" si="109"/>
        <v>4200</v>
      </c>
      <c r="G320" s="17">
        <f t="shared" si="110"/>
        <v>4.4648369047619063</v>
      </c>
      <c r="H320" s="15">
        <f t="shared" si="111"/>
        <v>18752.315000000006</v>
      </c>
      <c r="I320" s="15">
        <f t="shared" si="112"/>
        <v>-18752.315000000006</v>
      </c>
      <c r="J320" s="337">
        <f t="shared" si="113"/>
        <v>-1</v>
      </c>
      <c r="K320" s="15">
        <f t="shared" si="114"/>
        <v>0</v>
      </c>
      <c r="L320" s="22">
        <f t="shared" si="115"/>
        <v>-5</v>
      </c>
      <c r="M320" s="22">
        <f t="shared" si="116"/>
        <v>5</v>
      </c>
      <c r="N320" s="22">
        <f t="shared" si="117"/>
        <v>0</v>
      </c>
      <c r="O320" s="22"/>
      <c r="P320" s="288">
        <f t="shared" si="118"/>
        <v>-4.4648369047619063</v>
      </c>
      <c r="Q320" s="22">
        <f t="shared" si="119"/>
        <v>-5</v>
      </c>
      <c r="R320" s="290"/>
      <c r="S320" s="290">
        <f t="shared" si="120"/>
        <v>-202.31499999999869</v>
      </c>
      <c r="T320" s="290" t="e">
        <f t="shared" si="121"/>
        <v>#DIV/0!</v>
      </c>
      <c r="U320" s="290" t="e">
        <f t="shared" si="122"/>
        <v>#DIV/0!</v>
      </c>
      <c r="V320" s="22">
        <f t="shared" si="123"/>
        <v>18550.000000000007</v>
      </c>
      <c r="W320" s="288" t="e">
        <f t="shared" si="124"/>
        <v>#DIV/0!</v>
      </c>
      <c r="X320" s="288" t="e">
        <f t="shared" si="125"/>
        <v>#DIV/0!</v>
      </c>
      <c r="Y320" s="288" t="e">
        <f t="shared" si="126"/>
        <v>#DIV/0!</v>
      </c>
      <c r="Z320" s="291" t="e">
        <f t="shared" si="127"/>
        <v>#DIV/0!</v>
      </c>
      <c r="AA320" s="22">
        <f>SUM(L$2:L320)-SUM(AB$2:AB320)</f>
        <v>-18752.315000000006</v>
      </c>
      <c r="AB320" s="292"/>
      <c r="AC320" s="40" t="e">
        <f t="shared" si="128"/>
        <v>#DIV/0!</v>
      </c>
      <c r="AD320" s="40" t="e">
        <f t="shared" si="129"/>
        <v>#DIV/0!</v>
      </c>
    </row>
    <row r="321" spans="1:30" s="1" customFormat="1" x14ac:dyDescent="0.25">
      <c r="A321" s="190"/>
      <c r="B321" s="392"/>
      <c r="C321" s="66"/>
      <c r="D321" s="66"/>
      <c r="E321" s="66"/>
      <c r="F321" s="16">
        <f t="shared" si="109"/>
        <v>4200</v>
      </c>
      <c r="G321" s="17">
        <f t="shared" si="110"/>
        <v>4.4660273809523821</v>
      </c>
      <c r="H321" s="15">
        <f t="shared" si="111"/>
        <v>18757.315000000006</v>
      </c>
      <c r="I321" s="15">
        <f t="shared" si="112"/>
        <v>-18757.315000000006</v>
      </c>
      <c r="J321" s="337">
        <f t="shared" si="113"/>
        <v>-1</v>
      </c>
      <c r="K321" s="15">
        <f t="shared" si="114"/>
        <v>0</v>
      </c>
      <c r="L321" s="22">
        <f t="shared" si="115"/>
        <v>-5</v>
      </c>
      <c r="M321" s="22">
        <f t="shared" si="116"/>
        <v>5</v>
      </c>
      <c r="N321" s="22">
        <f t="shared" si="117"/>
        <v>0</v>
      </c>
      <c r="O321" s="22"/>
      <c r="P321" s="288">
        <f t="shared" si="118"/>
        <v>-4.4660273809523821</v>
      </c>
      <c r="Q321" s="22">
        <f t="shared" si="119"/>
        <v>-5</v>
      </c>
      <c r="R321" s="290"/>
      <c r="S321" s="290">
        <f t="shared" si="120"/>
        <v>-207.31499999999869</v>
      </c>
      <c r="T321" s="290" t="e">
        <f t="shared" si="121"/>
        <v>#DIV/0!</v>
      </c>
      <c r="U321" s="290" t="e">
        <f t="shared" si="122"/>
        <v>#DIV/0!</v>
      </c>
      <c r="V321" s="22">
        <f t="shared" si="123"/>
        <v>18550.000000000007</v>
      </c>
      <c r="W321" s="288" t="e">
        <f t="shared" si="124"/>
        <v>#DIV/0!</v>
      </c>
      <c r="X321" s="288" t="e">
        <f t="shared" si="125"/>
        <v>#DIV/0!</v>
      </c>
      <c r="Y321" s="288" t="e">
        <f t="shared" si="126"/>
        <v>#DIV/0!</v>
      </c>
      <c r="Z321" s="291" t="e">
        <f t="shared" si="127"/>
        <v>#DIV/0!</v>
      </c>
      <c r="AA321" s="22">
        <f>SUM(L$2:L321)-SUM(AB$2:AB321)</f>
        <v>-18757.315000000006</v>
      </c>
      <c r="AB321" s="292"/>
      <c r="AC321" s="40" t="e">
        <f t="shared" si="128"/>
        <v>#DIV/0!</v>
      </c>
      <c r="AD321" s="40" t="e">
        <f t="shared" si="129"/>
        <v>#DIV/0!</v>
      </c>
    </row>
    <row r="322" spans="1:30" s="1" customFormat="1" x14ac:dyDescent="0.25">
      <c r="A322" s="190"/>
      <c r="B322" s="392"/>
      <c r="C322" s="66"/>
      <c r="D322" s="66"/>
      <c r="E322" s="66"/>
      <c r="F322" s="16">
        <f t="shared" si="109"/>
        <v>4200</v>
      </c>
      <c r="G322" s="17">
        <f t="shared" si="110"/>
        <v>4.4672178571428587</v>
      </c>
      <c r="H322" s="15">
        <f t="shared" si="111"/>
        <v>18762.315000000006</v>
      </c>
      <c r="I322" s="15">
        <f t="shared" si="112"/>
        <v>-18762.315000000006</v>
      </c>
      <c r="J322" s="337">
        <f t="shared" si="113"/>
        <v>-1</v>
      </c>
      <c r="K322" s="15">
        <f t="shared" si="114"/>
        <v>0</v>
      </c>
      <c r="L322" s="22">
        <f t="shared" si="115"/>
        <v>-5</v>
      </c>
      <c r="M322" s="22">
        <f t="shared" si="116"/>
        <v>5</v>
      </c>
      <c r="N322" s="22">
        <f t="shared" si="117"/>
        <v>0</v>
      </c>
      <c r="O322" s="22"/>
      <c r="P322" s="288">
        <f t="shared" si="118"/>
        <v>-4.4672178571428587</v>
      </c>
      <c r="Q322" s="22">
        <f t="shared" si="119"/>
        <v>-5</v>
      </c>
      <c r="R322" s="290"/>
      <c r="S322" s="290">
        <f t="shared" si="120"/>
        <v>-212.31499999999869</v>
      </c>
      <c r="T322" s="290" t="e">
        <f t="shared" si="121"/>
        <v>#DIV/0!</v>
      </c>
      <c r="U322" s="290" t="e">
        <f t="shared" si="122"/>
        <v>#DIV/0!</v>
      </c>
      <c r="V322" s="22">
        <f t="shared" si="123"/>
        <v>18550.000000000007</v>
      </c>
      <c r="W322" s="288" t="e">
        <f t="shared" si="124"/>
        <v>#DIV/0!</v>
      </c>
      <c r="X322" s="288" t="e">
        <f t="shared" si="125"/>
        <v>#DIV/0!</v>
      </c>
      <c r="Y322" s="288" t="e">
        <f t="shared" si="126"/>
        <v>#DIV/0!</v>
      </c>
      <c r="Z322" s="291" t="e">
        <f t="shared" si="127"/>
        <v>#DIV/0!</v>
      </c>
      <c r="AA322" s="22">
        <f>SUM(L$2:L322)-SUM(AB$2:AB322)</f>
        <v>-18762.315000000006</v>
      </c>
      <c r="AB322" s="292"/>
      <c r="AC322" s="40" t="e">
        <f t="shared" si="128"/>
        <v>#DIV/0!</v>
      </c>
      <c r="AD322" s="40" t="e">
        <f t="shared" si="129"/>
        <v>#DIV/0!</v>
      </c>
    </row>
    <row r="323" spans="1:30" s="1" customFormat="1" x14ac:dyDescent="0.25">
      <c r="A323" s="190"/>
      <c r="B323" s="392"/>
      <c r="C323" s="66"/>
      <c r="D323" s="66"/>
      <c r="E323" s="66"/>
      <c r="F323" s="16">
        <f t="shared" si="109"/>
        <v>4200</v>
      </c>
      <c r="G323" s="17">
        <f t="shared" si="110"/>
        <v>4.4684083333333344</v>
      </c>
      <c r="H323" s="15">
        <f t="shared" si="111"/>
        <v>18767.315000000006</v>
      </c>
      <c r="I323" s="15">
        <f t="shared" si="112"/>
        <v>-18767.315000000006</v>
      </c>
      <c r="J323" s="337">
        <f t="shared" si="113"/>
        <v>-1</v>
      </c>
      <c r="K323" s="15">
        <f t="shared" si="114"/>
        <v>0</v>
      </c>
      <c r="L323" s="22">
        <f t="shared" si="115"/>
        <v>-5</v>
      </c>
      <c r="M323" s="22">
        <f t="shared" si="116"/>
        <v>5</v>
      </c>
      <c r="N323" s="22">
        <f t="shared" si="117"/>
        <v>0</v>
      </c>
      <c r="O323" s="22"/>
      <c r="P323" s="288">
        <f t="shared" si="118"/>
        <v>-4.4684083333333344</v>
      </c>
      <c r="Q323" s="22">
        <f t="shared" si="119"/>
        <v>-5</v>
      </c>
      <c r="R323" s="290"/>
      <c r="S323" s="290">
        <f t="shared" si="120"/>
        <v>-217.31499999999869</v>
      </c>
      <c r="T323" s="290" t="e">
        <f t="shared" si="121"/>
        <v>#DIV/0!</v>
      </c>
      <c r="U323" s="290" t="e">
        <f t="shared" si="122"/>
        <v>#DIV/0!</v>
      </c>
      <c r="V323" s="22">
        <f t="shared" si="123"/>
        <v>18550.000000000007</v>
      </c>
      <c r="W323" s="288" t="e">
        <f t="shared" si="124"/>
        <v>#DIV/0!</v>
      </c>
      <c r="X323" s="288" t="e">
        <f t="shared" si="125"/>
        <v>#DIV/0!</v>
      </c>
      <c r="Y323" s="288" t="e">
        <f t="shared" si="126"/>
        <v>#DIV/0!</v>
      </c>
      <c r="Z323" s="291" t="e">
        <f t="shared" si="127"/>
        <v>#DIV/0!</v>
      </c>
      <c r="AA323" s="22">
        <f>SUM(L$2:L323)-SUM(AB$2:AB323)</f>
        <v>-18767.315000000006</v>
      </c>
      <c r="AB323" s="292"/>
      <c r="AC323" s="40" t="e">
        <f t="shared" si="128"/>
        <v>#DIV/0!</v>
      </c>
      <c r="AD323" s="40" t="e">
        <f t="shared" si="129"/>
        <v>#DIV/0!</v>
      </c>
    </row>
    <row r="324" spans="1:30" s="1" customFormat="1" x14ac:dyDescent="0.25">
      <c r="A324" s="190"/>
      <c r="B324" s="392"/>
      <c r="C324" s="66"/>
      <c r="D324" s="66"/>
      <c r="E324" s="66"/>
      <c r="F324" s="16">
        <f t="shared" si="109"/>
        <v>4200</v>
      </c>
      <c r="G324" s="17">
        <f t="shared" si="110"/>
        <v>4.4695988095238111</v>
      </c>
      <c r="H324" s="15">
        <f t="shared" si="111"/>
        <v>18772.315000000006</v>
      </c>
      <c r="I324" s="15">
        <f t="shared" si="112"/>
        <v>-18772.315000000006</v>
      </c>
      <c r="J324" s="337">
        <f t="shared" si="113"/>
        <v>-1</v>
      </c>
      <c r="K324" s="15">
        <f t="shared" si="114"/>
        <v>0</v>
      </c>
      <c r="L324" s="22">
        <f t="shared" si="115"/>
        <v>-5</v>
      </c>
      <c r="M324" s="22">
        <f t="shared" si="116"/>
        <v>5</v>
      </c>
      <c r="N324" s="22">
        <f t="shared" si="117"/>
        <v>0</v>
      </c>
      <c r="O324" s="22"/>
      <c r="P324" s="288">
        <f t="shared" si="118"/>
        <v>-4.4695988095238111</v>
      </c>
      <c r="Q324" s="22">
        <f t="shared" si="119"/>
        <v>-5</v>
      </c>
      <c r="R324" s="290"/>
      <c r="S324" s="290">
        <f t="shared" si="120"/>
        <v>-222.31499999999869</v>
      </c>
      <c r="T324" s="290" t="e">
        <f t="shared" si="121"/>
        <v>#DIV/0!</v>
      </c>
      <c r="U324" s="290" t="e">
        <f t="shared" si="122"/>
        <v>#DIV/0!</v>
      </c>
      <c r="V324" s="22">
        <f t="shared" si="123"/>
        <v>18550.000000000007</v>
      </c>
      <c r="W324" s="288" t="e">
        <f t="shared" si="124"/>
        <v>#DIV/0!</v>
      </c>
      <c r="X324" s="288" t="e">
        <f t="shared" si="125"/>
        <v>#DIV/0!</v>
      </c>
      <c r="Y324" s="288" t="e">
        <f t="shared" si="126"/>
        <v>#DIV/0!</v>
      </c>
      <c r="Z324" s="291" t="e">
        <f t="shared" si="127"/>
        <v>#DIV/0!</v>
      </c>
      <c r="AA324" s="22">
        <f>SUM(L$2:L324)-SUM(AB$2:AB324)</f>
        <v>-18772.315000000006</v>
      </c>
      <c r="AB324" s="292"/>
      <c r="AC324" s="40" t="e">
        <f t="shared" si="128"/>
        <v>#DIV/0!</v>
      </c>
      <c r="AD324" s="40" t="e">
        <f t="shared" si="129"/>
        <v>#DIV/0!</v>
      </c>
    </row>
    <row r="325" spans="1:30" s="1" customFormat="1" x14ac:dyDescent="0.25">
      <c r="A325" s="190"/>
      <c r="B325" s="392"/>
      <c r="C325" s="66"/>
      <c r="D325" s="66"/>
      <c r="E325" s="66"/>
      <c r="F325" s="16">
        <f t="shared" si="109"/>
        <v>4200</v>
      </c>
      <c r="G325" s="17">
        <f t="shared" si="110"/>
        <v>4.4707892857142868</v>
      </c>
      <c r="H325" s="15">
        <f t="shared" si="111"/>
        <v>18777.315000000006</v>
      </c>
      <c r="I325" s="15">
        <f t="shared" si="112"/>
        <v>-18777.315000000006</v>
      </c>
      <c r="J325" s="337">
        <f t="shared" si="113"/>
        <v>-1</v>
      </c>
      <c r="K325" s="15">
        <f t="shared" si="114"/>
        <v>0</v>
      </c>
      <c r="L325" s="22">
        <f t="shared" si="115"/>
        <v>-5</v>
      </c>
      <c r="M325" s="22">
        <f t="shared" si="116"/>
        <v>5</v>
      </c>
      <c r="N325" s="22">
        <f t="shared" si="117"/>
        <v>0</v>
      </c>
      <c r="O325" s="22"/>
      <c r="P325" s="288">
        <f t="shared" si="118"/>
        <v>-4.4707892857142868</v>
      </c>
      <c r="Q325" s="22">
        <f t="shared" si="119"/>
        <v>-5</v>
      </c>
      <c r="R325" s="290"/>
      <c r="S325" s="290">
        <f t="shared" si="120"/>
        <v>-227.31499999999869</v>
      </c>
      <c r="T325" s="290" t="e">
        <f t="shared" si="121"/>
        <v>#DIV/0!</v>
      </c>
      <c r="U325" s="290" t="e">
        <f t="shared" si="122"/>
        <v>#DIV/0!</v>
      </c>
      <c r="V325" s="22">
        <f t="shared" si="123"/>
        <v>18550.000000000007</v>
      </c>
      <c r="W325" s="288" t="e">
        <f t="shared" si="124"/>
        <v>#DIV/0!</v>
      </c>
      <c r="X325" s="288" t="e">
        <f t="shared" si="125"/>
        <v>#DIV/0!</v>
      </c>
      <c r="Y325" s="288" t="e">
        <f t="shared" si="126"/>
        <v>#DIV/0!</v>
      </c>
      <c r="Z325" s="291" t="e">
        <f t="shared" si="127"/>
        <v>#DIV/0!</v>
      </c>
      <c r="AA325" s="22">
        <f>SUM(L$2:L325)-SUM(AB$2:AB325)</f>
        <v>-18777.315000000006</v>
      </c>
      <c r="AB325" s="292"/>
      <c r="AC325" s="40" t="e">
        <f t="shared" si="128"/>
        <v>#DIV/0!</v>
      </c>
      <c r="AD325" s="40" t="e">
        <f t="shared" si="129"/>
        <v>#DIV/0!</v>
      </c>
    </row>
    <row r="326" spans="1:30" s="1" customFormat="1" x14ac:dyDescent="0.25">
      <c r="A326" s="190"/>
      <c r="B326" s="392"/>
      <c r="C326" s="66"/>
      <c r="D326" s="66"/>
      <c r="E326" s="66"/>
      <c r="F326" s="16">
        <f t="shared" si="109"/>
        <v>4200</v>
      </c>
      <c r="G326" s="17">
        <f t="shared" si="110"/>
        <v>4.4719797619047634</v>
      </c>
      <c r="H326" s="15">
        <f t="shared" si="111"/>
        <v>18782.315000000006</v>
      </c>
      <c r="I326" s="15">
        <f t="shared" si="112"/>
        <v>-18782.315000000006</v>
      </c>
      <c r="J326" s="337">
        <f t="shared" si="113"/>
        <v>-1</v>
      </c>
      <c r="K326" s="15">
        <f t="shared" si="114"/>
        <v>0</v>
      </c>
      <c r="L326" s="22">
        <f t="shared" si="115"/>
        <v>-5</v>
      </c>
      <c r="M326" s="22">
        <f t="shared" si="116"/>
        <v>5</v>
      </c>
      <c r="N326" s="22">
        <f t="shared" si="117"/>
        <v>0</v>
      </c>
      <c r="O326" s="22"/>
      <c r="P326" s="288">
        <f t="shared" si="118"/>
        <v>-4.4719797619047634</v>
      </c>
      <c r="Q326" s="22">
        <f t="shared" si="119"/>
        <v>-5</v>
      </c>
      <c r="R326" s="290"/>
      <c r="S326" s="290">
        <f t="shared" si="120"/>
        <v>-232.31499999999869</v>
      </c>
      <c r="T326" s="290" t="e">
        <f t="shared" si="121"/>
        <v>#DIV/0!</v>
      </c>
      <c r="U326" s="290" t="e">
        <f t="shared" si="122"/>
        <v>#DIV/0!</v>
      </c>
      <c r="V326" s="22">
        <f t="shared" si="123"/>
        <v>18550.000000000007</v>
      </c>
      <c r="W326" s="288" t="e">
        <f t="shared" si="124"/>
        <v>#DIV/0!</v>
      </c>
      <c r="X326" s="288" t="e">
        <f t="shared" si="125"/>
        <v>#DIV/0!</v>
      </c>
      <c r="Y326" s="288" t="e">
        <f t="shared" si="126"/>
        <v>#DIV/0!</v>
      </c>
      <c r="Z326" s="291" t="e">
        <f t="shared" si="127"/>
        <v>#DIV/0!</v>
      </c>
      <c r="AA326" s="22">
        <f>SUM(L$2:L326)-SUM(AB$2:AB326)</f>
        <v>-18782.315000000006</v>
      </c>
      <c r="AB326" s="292"/>
      <c r="AC326" s="40" t="e">
        <f t="shared" si="128"/>
        <v>#DIV/0!</v>
      </c>
      <c r="AD326" s="40" t="e">
        <f t="shared" si="129"/>
        <v>#DIV/0!</v>
      </c>
    </row>
    <row r="327" spans="1:30" s="1" customFormat="1" x14ac:dyDescent="0.25">
      <c r="A327" s="190"/>
      <c r="B327" s="392"/>
      <c r="C327" s="66"/>
      <c r="D327" s="66"/>
      <c r="E327" s="66"/>
      <c r="F327" s="16">
        <f t="shared" si="109"/>
        <v>4200</v>
      </c>
      <c r="G327" s="17">
        <f t="shared" si="110"/>
        <v>4.4731702380952392</v>
      </c>
      <c r="H327" s="15">
        <f t="shared" si="111"/>
        <v>18787.315000000006</v>
      </c>
      <c r="I327" s="15">
        <f t="shared" si="112"/>
        <v>-18787.315000000006</v>
      </c>
      <c r="J327" s="337">
        <f t="shared" si="113"/>
        <v>-1</v>
      </c>
      <c r="K327" s="15">
        <f t="shared" si="114"/>
        <v>0</v>
      </c>
      <c r="L327" s="22">
        <f t="shared" si="115"/>
        <v>-5</v>
      </c>
      <c r="M327" s="22">
        <f t="shared" si="116"/>
        <v>5</v>
      </c>
      <c r="N327" s="22">
        <f t="shared" si="117"/>
        <v>0</v>
      </c>
      <c r="O327" s="22"/>
      <c r="P327" s="288">
        <f t="shared" si="118"/>
        <v>-4.4731702380952392</v>
      </c>
      <c r="Q327" s="22">
        <f t="shared" si="119"/>
        <v>-5</v>
      </c>
      <c r="R327" s="290"/>
      <c r="S327" s="290">
        <f t="shared" si="120"/>
        <v>-237.31499999999869</v>
      </c>
      <c r="T327" s="290" t="e">
        <f t="shared" si="121"/>
        <v>#DIV/0!</v>
      </c>
      <c r="U327" s="290" t="e">
        <f t="shared" si="122"/>
        <v>#DIV/0!</v>
      </c>
      <c r="V327" s="22">
        <f t="shared" si="123"/>
        <v>18550.000000000007</v>
      </c>
      <c r="W327" s="288" t="e">
        <f t="shared" si="124"/>
        <v>#DIV/0!</v>
      </c>
      <c r="X327" s="288" t="e">
        <f t="shared" si="125"/>
        <v>#DIV/0!</v>
      </c>
      <c r="Y327" s="288" t="e">
        <f t="shared" si="126"/>
        <v>#DIV/0!</v>
      </c>
      <c r="Z327" s="291" t="e">
        <f t="shared" si="127"/>
        <v>#DIV/0!</v>
      </c>
      <c r="AA327" s="22">
        <f>SUM(L$2:L327)-SUM(AB$2:AB327)</f>
        <v>-18787.315000000006</v>
      </c>
      <c r="AB327" s="292"/>
      <c r="AC327" s="40" t="e">
        <f t="shared" si="128"/>
        <v>#DIV/0!</v>
      </c>
      <c r="AD327" s="40" t="e">
        <f t="shared" si="129"/>
        <v>#DIV/0!</v>
      </c>
    </row>
    <row r="328" spans="1:30" s="1" customFormat="1" x14ac:dyDescent="0.25">
      <c r="A328" s="190"/>
      <c r="B328" s="392"/>
      <c r="C328" s="66"/>
      <c r="D328" s="66"/>
      <c r="E328" s="66"/>
      <c r="F328" s="16">
        <f t="shared" si="109"/>
        <v>4200</v>
      </c>
      <c r="G328" s="17">
        <f t="shared" si="110"/>
        <v>4.4743607142857158</v>
      </c>
      <c r="H328" s="15">
        <f t="shared" si="111"/>
        <v>18792.315000000006</v>
      </c>
      <c r="I328" s="15">
        <f t="shared" si="112"/>
        <v>-18792.315000000006</v>
      </c>
      <c r="J328" s="337">
        <f t="shared" si="113"/>
        <v>-1</v>
      </c>
      <c r="K328" s="15">
        <f t="shared" si="114"/>
        <v>0</v>
      </c>
      <c r="L328" s="22">
        <f t="shared" si="115"/>
        <v>-5</v>
      </c>
      <c r="M328" s="22">
        <f t="shared" si="116"/>
        <v>5</v>
      </c>
      <c r="N328" s="22">
        <f t="shared" si="117"/>
        <v>0</v>
      </c>
      <c r="O328" s="22"/>
      <c r="P328" s="288">
        <f t="shared" si="118"/>
        <v>-4.4743607142857158</v>
      </c>
      <c r="Q328" s="22">
        <f t="shared" si="119"/>
        <v>-5</v>
      </c>
      <c r="R328" s="290"/>
      <c r="S328" s="290">
        <f t="shared" si="120"/>
        <v>-242.31499999999869</v>
      </c>
      <c r="T328" s="290" t="e">
        <f t="shared" si="121"/>
        <v>#DIV/0!</v>
      </c>
      <c r="U328" s="290" t="e">
        <f t="shared" si="122"/>
        <v>#DIV/0!</v>
      </c>
      <c r="V328" s="22">
        <f t="shared" si="123"/>
        <v>18550.000000000007</v>
      </c>
      <c r="W328" s="288" t="e">
        <f t="shared" si="124"/>
        <v>#DIV/0!</v>
      </c>
      <c r="X328" s="288" t="e">
        <f t="shared" si="125"/>
        <v>#DIV/0!</v>
      </c>
      <c r="Y328" s="288" t="e">
        <f t="shared" si="126"/>
        <v>#DIV/0!</v>
      </c>
      <c r="Z328" s="291" t="e">
        <f t="shared" si="127"/>
        <v>#DIV/0!</v>
      </c>
      <c r="AA328" s="22">
        <f>SUM(L$2:L328)-SUM(AB$2:AB328)</f>
        <v>-18792.315000000006</v>
      </c>
      <c r="AB328" s="292"/>
      <c r="AC328" s="40" t="e">
        <f t="shared" si="128"/>
        <v>#DIV/0!</v>
      </c>
      <c r="AD328" s="40" t="e">
        <f t="shared" si="129"/>
        <v>#DIV/0!</v>
      </c>
    </row>
    <row r="329" spans="1:30" s="1" customFormat="1" x14ac:dyDescent="0.25">
      <c r="A329" s="190"/>
      <c r="B329" s="392"/>
      <c r="C329" s="66"/>
      <c r="D329" s="66"/>
      <c r="E329" s="66"/>
      <c r="F329" s="16">
        <f t="shared" ref="F329:F392" si="130">IF(C329="买",F328+D329,F328-D329)</f>
        <v>4200</v>
      </c>
      <c r="G329" s="17">
        <f t="shared" ref="G329:G392" si="131">H329/F329</f>
        <v>4.4755511904761915</v>
      </c>
      <c r="H329" s="15">
        <f t="shared" ref="H329:H392" si="132">IF(C329="买",H328+D329*E329+M329+N329,H328+-1*D329*E329+M329+N329)+O328</f>
        <v>18797.315000000006</v>
      </c>
      <c r="I329" s="15">
        <f t="shared" ref="I329:I392" si="133">-H329+K329</f>
        <v>-18797.315000000006</v>
      </c>
      <c r="J329" s="337">
        <f t="shared" ref="J329:J392" si="134">(E329-G329)/G329</f>
        <v>-1</v>
      </c>
      <c r="K329" s="15">
        <f t="shared" ref="K329:K392" si="135">F329*E329</f>
        <v>0</v>
      </c>
      <c r="L329" s="22">
        <f t="shared" ref="L329:L392" si="136">I329-I328</f>
        <v>-5</v>
      </c>
      <c r="M329" s="22">
        <f t="shared" ref="M329:M392" si="137">IF(D329*E329*2.5/10000&gt;5,D329*E329*2.5/10000,5)+(D329/1000)*0.6</f>
        <v>5</v>
      </c>
      <c r="N329" s="22">
        <f t="shared" ref="N329:N392" si="138">IF(C329="卖",D329*E329/1000,0)</f>
        <v>0</v>
      </c>
      <c r="O329" s="22"/>
      <c r="P329" s="288">
        <f t="shared" ref="P329:P392" si="139">E329-G329</f>
        <v>-4.4755511904761915</v>
      </c>
      <c r="Q329" s="22">
        <f t="shared" ref="Q329:Q392" si="140">(H329-H328)*-1</f>
        <v>-5</v>
      </c>
      <c r="R329" s="290"/>
      <c r="S329" s="290">
        <f t="shared" ref="S329:S392" si="141">S328+Q329+O329+R329</f>
        <v>-247.31499999999869</v>
      </c>
      <c r="T329" s="290" t="e">
        <f t="shared" ref="T329:T392" si="142">S329/E329</f>
        <v>#DIV/0!</v>
      </c>
      <c r="U329" s="290" t="e">
        <f t="shared" ref="U329:U392" si="143">F329+T329</f>
        <v>#DIV/0!</v>
      </c>
      <c r="V329" s="22">
        <f t="shared" ref="V329:V392" si="144">H329+S329</f>
        <v>18550.000000000007</v>
      </c>
      <c r="W329" s="288" t="e">
        <f t="shared" ref="W329:W392" si="145">V329/U329</f>
        <v>#DIV/0!</v>
      </c>
      <c r="X329" s="288" t="e">
        <f t="shared" ref="X329:X392" si="146">W329-G329</f>
        <v>#DIV/0!</v>
      </c>
      <c r="Y329" s="288" t="e">
        <f t="shared" ref="Y329:Y392" si="147">(X329-P329)*-1</f>
        <v>#DIV/0!</v>
      </c>
      <c r="Z329" s="291" t="e">
        <f t="shared" ref="Z329:Z392" si="148">F329/U329</f>
        <v>#DIV/0!</v>
      </c>
      <c r="AA329" s="22">
        <f>SUM(L$2:L329)-SUM(AB$2:AB329)</f>
        <v>-18797.315000000006</v>
      </c>
      <c r="AB329" s="292"/>
      <c r="AC329" s="40" t="e">
        <f t="shared" ref="AC329:AC392" si="149">I329/E329*(1-0.0005)</f>
        <v>#DIV/0!</v>
      </c>
      <c r="AD329" s="40" t="e">
        <f t="shared" ref="AD329:AD392" si="150">AC329-F329</f>
        <v>#DIV/0!</v>
      </c>
    </row>
    <row r="330" spans="1:30" s="1" customFormat="1" x14ac:dyDescent="0.25">
      <c r="A330" s="190"/>
      <c r="B330" s="392"/>
      <c r="C330" s="66"/>
      <c r="D330" s="66"/>
      <c r="E330" s="66"/>
      <c r="F330" s="16">
        <f t="shared" si="130"/>
        <v>4200</v>
      </c>
      <c r="G330" s="17">
        <f t="shared" si="131"/>
        <v>4.4767416666666682</v>
      </c>
      <c r="H330" s="15">
        <f t="shared" si="132"/>
        <v>18802.315000000006</v>
      </c>
      <c r="I330" s="15">
        <f t="shared" si="133"/>
        <v>-18802.315000000006</v>
      </c>
      <c r="J330" s="337">
        <f t="shared" si="134"/>
        <v>-1</v>
      </c>
      <c r="K330" s="15">
        <f t="shared" si="135"/>
        <v>0</v>
      </c>
      <c r="L330" s="22">
        <f t="shared" si="136"/>
        <v>-5</v>
      </c>
      <c r="M330" s="22">
        <f t="shared" si="137"/>
        <v>5</v>
      </c>
      <c r="N330" s="22">
        <f t="shared" si="138"/>
        <v>0</v>
      </c>
      <c r="O330" s="22"/>
      <c r="P330" s="288">
        <f t="shared" si="139"/>
        <v>-4.4767416666666682</v>
      </c>
      <c r="Q330" s="22">
        <f t="shared" si="140"/>
        <v>-5</v>
      </c>
      <c r="R330" s="290"/>
      <c r="S330" s="290">
        <f t="shared" si="141"/>
        <v>-252.31499999999869</v>
      </c>
      <c r="T330" s="290" t="e">
        <f t="shared" si="142"/>
        <v>#DIV/0!</v>
      </c>
      <c r="U330" s="290" t="e">
        <f t="shared" si="143"/>
        <v>#DIV/0!</v>
      </c>
      <c r="V330" s="22">
        <f t="shared" si="144"/>
        <v>18550.000000000007</v>
      </c>
      <c r="W330" s="288" t="e">
        <f t="shared" si="145"/>
        <v>#DIV/0!</v>
      </c>
      <c r="X330" s="288" t="e">
        <f t="shared" si="146"/>
        <v>#DIV/0!</v>
      </c>
      <c r="Y330" s="288" t="e">
        <f t="shared" si="147"/>
        <v>#DIV/0!</v>
      </c>
      <c r="Z330" s="291" t="e">
        <f t="shared" si="148"/>
        <v>#DIV/0!</v>
      </c>
      <c r="AA330" s="22">
        <f>SUM(L$2:L330)-SUM(AB$2:AB330)</f>
        <v>-18802.315000000006</v>
      </c>
      <c r="AB330" s="292"/>
      <c r="AC330" s="40" t="e">
        <f t="shared" si="149"/>
        <v>#DIV/0!</v>
      </c>
      <c r="AD330" s="40" t="e">
        <f t="shared" si="150"/>
        <v>#DIV/0!</v>
      </c>
    </row>
    <row r="331" spans="1:30" s="1" customFormat="1" x14ac:dyDescent="0.25">
      <c r="A331" s="190"/>
      <c r="B331" s="392"/>
      <c r="C331" s="66"/>
      <c r="D331" s="66"/>
      <c r="E331" s="66"/>
      <c r="F331" s="16">
        <f t="shared" si="130"/>
        <v>4200</v>
      </c>
      <c r="G331" s="17">
        <f t="shared" si="131"/>
        <v>4.4779321428571439</v>
      </c>
      <c r="H331" s="15">
        <f t="shared" si="132"/>
        <v>18807.315000000006</v>
      </c>
      <c r="I331" s="15">
        <f t="shared" si="133"/>
        <v>-18807.315000000006</v>
      </c>
      <c r="J331" s="337">
        <f t="shared" si="134"/>
        <v>-1</v>
      </c>
      <c r="K331" s="15">
        <f t="shared" si="135"/>
        <v>0</v>
      </c>
      <c r="L331" s="22">
        <f t="shared" si="136"/>
        <v>-5</v>
      </c>
      <c r="M331" s="22">
        <f t="shared" si="137"/>
        <v>5</v>
      </c>
      <c r="N331" s="22">
        <f t="shared" si="138"/>
        <v>0</v>
      </c>
      <c r="O331" s="22"/>
      <c r="P331" s="288">
        <f t="shared" si="139"/>
        <v>-4.4779321428571439</v>
      </c>
      <c r="Q331" s="22">
        <f t="shared" si="140"/>
        <v>-5</v>
      </c>
      <c r="R331" s="290"/>
      <c r="S331" s="290">
        <f t="shared" si="141"/>
        <v>-257.31499999999869</v>
      </c>
      <c r="T331" s="290" t="e">
        <f t="shared" si="142"/>
        <v>#DIV/0!</v>
      </c>
      <c r="U331" s="290" t="e">
        <f t="shared" si="143"/>
        <v>#DIV/0!</v>
      </c>
      <c r="V331" s="22">
        <f t="shared" si="144"/>
        <v>18550.000000000007</v>
      </c>
      <c r="W331" s="288" t="e">
        <f t="shared" si="145"/>
        <v>#DIV/0!</v>
      </c>
      <c r="X331" s="288" t="e">
        <f t="shared" si="146"/>
        <v>#DIV/0!</v>
      </c>
      <c r="Y331" s="288" t="e">
        <f t="shared" si="147"/>
        <v>#DIV/0!</v>
      </c>
      <c r="Z331" s="291" t="e">
        <f t="shared" si="148"/>
        <v>#DIV/0!</v>
      </c>
      <c r="AA331" s="22">
        <f>SUM(L$2:L331)-SUM(AB$2:AB331)</f>
        <v>-18807.315000000006</v>
      </c>
      <c r="AB331" s="292"/>
      <c r="AC331" s="40" t="e">
        <f t="shared" si="149"/>
        <v>#DIV/0!</v>
      </c>
      <c r="AD331" s="40" t="e">
        <f t="shared" si="150"/>
        <v>#DIV/0!</v>
      </c>
    </row>
    <row r="332" spans="1:30" s="1" customFormat="1" x14ac:dyDescent="0.25">
      <c r="A332" s="190"/>
      <c r="B332" s="392"/>
      <c r="C332" s="66"/>
      <c r="D332" s="66"/>
      <c r="E332" s="66"/>
      <c r="F332" s="16">
        <f t="shared" si="130"/>
        <v>4200</v>
      </c>
      <c r="G332" s="17">
        <f t="shared" si="131"/>
        <v>4.4791226190476205</v>
      </c>
      <c r="H332" s="15">
        <f t="shared" si="132"/>
        <v>18812.315000000006</v>
      </c>
      <c r="I332" s="15">
        <f t="shared" si="133"/>
        <v>-18812.315000000006</v>
      </c>
      <c r="J332" s="337">
        <f t="shared" si="134"/>
        <v>-1</v>
      </c>
      <c r="K332" s="15">
        <f t="shared" si="135"/>
        <v>0</v>
      </c>
      <c r="L332" s="22">
        <f t="shared" si="136"/>
        <v>-5</v>
      </c>
      <c r="M332" s="22">
        <f t="shared" si="137"/>
        <v>5</v>
      </c>
      <c r="N332" s="22">
        <f t="shared" si="138"/>
        <v>0</v>
      </c>
      <c r="O332" s="22"/>
      <c r="P332" s="288">
        <f t="shared" si="139"/>
        <v>-4.4791226190476205</v>
      </c>
      <c r="Q332" s="22">
        <f t="shared" si="140"/>
        <v>-5</v>
      </c>
      <c r="R332" s="290"/>
      <c r="S332" s="290">
        <f t="shared" si="141"/>
        <v>-262.31499999999869</v>
      </c>
      <c r="T332" s="290" t="e">
        <f t="shared" si="142"/>
        <v>#DIV/0!</v>
      </c>
      <c r="U332" s="290" t="e">
        <f t="shared" si="143"/>
        <v>#DIV/0!</v>
      </c>
      <c r="V332" s="22">
        <f t="shared" si="144"/>
        <v>18550.000000000007</v>
      </c>
      <c r="W332" s="288" t="e">
        <f t="shared" si="145"/>
        <v>#DIV/0!</v>
      </c>
      <c r="X332" s="288" t="e">
        <f t="shared" si="146"/>
        <v>#DIV/0!</v>
      </c>
      <c r="Y332" s="288" t="e">
        <f t="shared" si="147"/>
        <v>#DIV/0!</v>
      </c>
      <c r="Z332" s="291" t="e">
        <f t="shared" si="148"/>
        <v>#DIV/0!</v>
      </c>
      <c r="AA332" s="22">
        <f>SUM(L$2:L332)-SUM(AB$2:AB332)</f>
        <v>-18812.315000000006</v>
      </c>
      <c r="AB332" s="292"/>
      <c r="AC332" s="40" t="e">
        <f t="shared" si="149"/>
        <v>#DIV/0!</v>
      </c>
      <c r="AD332" s="40" t="e">
        <f t="shared" si="150"/>
        <v>#DIV/0!</v>
      </c>
    </row>
    <row r="333" spans="1:30" s="1" customFormat="1" x14ac:dyDescent="0.25">
      <c r="A333" s="190"/>
      <c r="B333" s="392"/>
      <c r="C333" s="66"/>
      <c r="D333" s="66"/>
      <c r="E333" s="66"/>
      <c r="F333" s="16">
        <f t="shared" si="130"/>
        <v>4200</v>
      </c>
      <c r="G333" s="17">
        <f t="shared" si="131"/>
        <v>4.4803130952380963</v>
      </c>
      <c r="H333" s="15">
        <f t="shared" si="132"/>
        <v>18817.315000000006</v>
      </c>
      <c r="I333" s="15">
        <f t="shared" si="133"/>
        <v>-18817.315000000006</v>
      </c>
      <c r="J333" s="337">
        <f t="shared" si="134"/>
        <v>-1</v>
      </c>
      <c r="K333" s="15">
        <f t="shared" si="135"/>
        <v>0</v>
      </c>
      <c r="L333" s="22">
        <f t="shared" si="136"/>
        <v>-5</v>
      </c>
      <c r="M333" s="22">
        <f t="shared" si="137"/>
        <v>5</v>
      </c>
      <c r="N333" s="22">
        <f t="shared" si="138"/>
        <v>0</v>
      </c>
      <c r="O333" s="22"/>
      <c r="P333" s="288">
        <f t="shared" si="139"/>
        <v>-4.4803130952380963</v>
      </c>
      <c r="Q333" s="22">
        <f t="shared" si="140"/>
        <v>-5</v>
      </c>
      <c r="R333" s="290"/>
      <c r="S333" s="290">
        <f t="shared" si="141"/>
        <v>-267.31499999999869</v>
      </c>
      <c r="T333" s="290" t="e">
        <f t="shared" si="142"/>
        <v>#DIV/0!</v>
      </c>
      <c r="U333" s="290" t="e">
        <f t="shared" si="143"/>
        <v>#DIV/0!</v>
      </c>
      <c r="V333" s="22">
        <f t="shared" si="144"/>
        <v>18550.000000000007</v>
      </c>
      <c r="W333" s="288" t="e">
        <f t="shared" si="145"/>
        <v>#DIV/0!</v>
      </c>
      <c r="X333" s="288" t="e">
        <f t="shared" si="146"/>
        <v>#DIV/0!</v>
      </c>
      <c r="Y333" s="288" t="e">
        <f t="shared" si="147"/>
        <v>#DIV/0!</v>
      </c>
      <c r="Z333" s="291" t="e">
        <f t="shared" si="148"/>
        <v>#DIV/0!</v>
      </c>
      <c r="AA333" s="22">
        <f>SUM(L$2:L333)-SUM(AB$2:AB333)</f>
        <v>-18817.315000000006</v>
      </c>
      <c r="AB333" s="292"/>
      <c r="AC333" s="40" t="e">
        <f t="shared" si="149"/>
        <v>#DIV/0!</v>
      </c>
      <c r="AD333" s="40" t="e">
        <f t="shared" si="150"/>
        <v>#DIV/0!</v>
      </c>
    </row>
    <row r="334" spans="1:30" s="1" customFormat="1" x14ac:dyDescent="0.25">
      <c r="A334" s="190"/>
      <c r="B334" s="392"/>
      <c r="C334" s="66"/>
      <c r="D334" s="66"/>
      <c r="E334" s="66"/>
      <c r="F334" s="16">
        <f t="shared" si="130"/>
        <v>4200</v>
      </c>
      <c r="G334" s="17">
        <f t="shared" si="131"/>
        <v>4.4815035714285729</v>
      </c>
      <c r="H334" s="15">
        <f t="shared" si="132"/>
        <v>18822.315000000006</v>
      </c>
      <c r="I334" s="15">
        <f t="shared" si="133"/>
        <v>-18822.315000000006</v>
      </c>
      <c r="J334" s="337">
        <f t="shared" si="134"/>
        <v>-1</v>
      </c>
      <c r="K334" s="15">
        <f t="shared" si="135"/>
        <v>0</v>
      </c>
      <c r="L334" s="22">
        <f t="shared" si="136"/>
        <v>-5</v>
      </c>
      <c r="M334" s="22">
        <f t="shared" si="137"/>
        <v>5</v>
      </c>
      <c r="N334" s="22">
        <f t="shared" si="138"/>
        <v>0</v>
      </c>
      <c r="O334" s="22"/>
      <c r="P334" s="288">
        <f t="shared" si="139"/>
        <v>-4.4815035714285729</v>
      </c>
      <c r="Q334" s="22">
        <f t="shared" si="140"/>
        <v>-5</v>
      </c>
      <c r="R334" s="290"/>
      <c r="S334" s="290">
        <f t="shared" si="141"/>
        <v>-272.31499999999869</v>
      </c>
      <c r="T334" s="290" t="e">
        <f t="shared" si="142"/>
        <v>#DIV/0!</v>
      </c>
      <c r="U334" s="290" t="e">
        <f t="shared" si="143"/>
        <v>#DIV/0!</v>
      </c>
      <c r="V334" s="22">
        <f t="shared" si="144"/>
        <v>18550.000000000007</v>
      </c>
      <c r="W334" s="288" t="e">
        <f t="shared" si="145"/>
        <v>#DIV/0!</v>
      </c>
      <c r="X334" s="288" t="e">
        <f t="shared" si="146"/>
        <v>#DIV/0!</v>
      </c>
      <c r="Y334" s="288" t="e">
        <f t="shared" si="147"/>
        <v>#DIV/0!</v>
      </c>
      <c r="Z334" s="291" t="e">
        <f t="shared" si="148"/>
        <v>#DIV/0!</v>
      </c>
      <c r="AA334" s="22">
        <f>SUM(L$2:L334)-SUM(AB$2:AB334)</f>
        <v>-18822.315000000006</v>
      </c>
      <c r="AB334" s="292"/>
      <c r="AC334" s="40" t="e">
        <f t="shared" si="149"/>
        <v>#DIV/0!</v>
      </c>
      <c r="AD334" s="40" t="e">
        <f t="shared" si="150"/>
        <v>#DIV/0!</v>
      </c>
    </row>
    <row r="335" spans="1:30" s="1" customFormat="1" x14ac:dyDescent="0.25">
      <c r="A335" s="190"/>
      <c r="B335" s="392"/>
      <c r="C335" s="66"/>
      <c r="D335" s="66"/>
      <c r="E335" s="66"/>
      <c r="F335" s="16">
        <f t="shared" si="130"/>
        <v>4200</v>
      </c>
      <c r="G335" s="17">
        <f t="shared" si="131"/>
        <v>4.4826940476190487</v>
      </c>
      <c r="H335" s="15">
        <f t="shared" si="132"/>
        <v>18827.315000000006</v>
      </c>
      <c r="I335" s="15">
        <f t="shared" si="133"/>
        <v>-18827.315000000006</v>
      </c>
      <c r="J335" s="337">
        <f t="shared" si="134"/>
        <v>-1</v>
      </c>
      <c r="K335" s="15">
        <f t="shared" si="135"/>
        <v>0</v>
      </c>
      <c r="L335" s="22">
        <f t="shared" si="136"/>
        <v>-5</v>
      </c>
      <c r="M335" s="22">
        <f t="shared" si="137"/>
        <v>5</v>
      </c>
      <c r="N335" s="22">
        <f t="shared" si="138"/>
        <v>0</v>
      </c>
      <c r="O335" s="22"/>
      <c r="P335" s="288">
        <f t="shared" si="139"/>
        <v>-4.4826940476190487</v>
      </c>
      <c r="Q335" s="22">
        <f t="shared" si="140"/>
        <v>-5</v>
      </c>
      <c r="R335" s="290"/>
      <c r="S335" s="290">
        <f t="shared" si="141"/>
        <v>-277.31499999999869</v>
      </c>
      <c r="T335" s="290" t="e">
        <f t="shared" si="142"/>
        <v>#DIV/0!</v>
      </c>
      <c r="U335" s="290" t="e">
        <f t="shared" si="143"/>
        <v>#DIV/0!</v>
      </c>
      <c r="V335" s="22">
        <f t="shared" si="144"/>
        <v>18550.000000000007</v>
      </c>
      <c r="W335" s="288" t="e">
        <f t="shared" si="145"/>
        <v>#DIV/0!</v>
      </c>
      <c r="X335" s="288" t="e">
        <f t="shared" si="146"/>
        <v>#DIV/0!</v>
      </c>
      <c r="Y335" s="288" t="e">
        <f t="shared" si="147"/>
        <v>#DIV/0!</v>
      </c>
      <c r="Z335" s="291" t="e">
        <f t="shared" si="148"/>
        <v>#DIV/0!</v>
      </c>
      <c r="AA335" s="22">
        <f>SUM(L$2:L335)-SUM(AB$2:AB335)</f>
        <v>-18827.315000000006</v>
      </c>
      <c r="AB335" s="292"/>
      <c r="AC335" s="40" t="e">
        <f t="shared" si="149"/>
        <v>#DIV/0!</v>
      </c>
      <c r="AD335" s="40" t="e">
        <f t="shared" si="150"/>
        <v>#DIV/0!</v>
      </c>
    </row>
    <row r="336" spans="1:30" s="1" customFormat="1" x14ac:dyDescent="0.25">
      <c r="A336" s="190"/>
      <c r="B336" s="392"/>
      <c r="C336" s="66"/>
      <c r="D336" s="66"/>
      <c r="E336" s="66"/>
      <c r="F336" s="16">
        <f t="shared" si="130"/>
        <v>4200</v>
      </c>
      <c r="G336" s="17">
        <f t="shared" si="131"/>
        <v>4.4838845238095253</v>
      </c>
      <c r="H336" s="15">
        <f t="shared" si="132"/>
        <v>18832.315000000006</v>
      </c>
      <c r="I336" s="15">
        <f t="shared" si="133"/>
        <v>-18832.315000000006</v>
      </c>
      <c r="J336" s="337">
        <f t="shared" si="134"/>
        <v>-1</v>
      </c>
      <c r="K336" s="15">
        <f t="shared" si="135"/>
        <v>0</v>
      </c>
      <c r="L336" s="22">
        <f t="shared" si="136"/>
        <v>-5</v>
      </c>
      <c r="M336" s="22">
        <f t="shared" si="137"/>
        <v>5</v>
      </c>
      <c r="N336" s="22">
        <f t="shared" si="138"/>
        <v>0</v>
      </c>
      <c r="O336" s="22"/>
      <c r="P336" s="288">
        <f t="shared" si="139"/>
        <v>-4.4838845238095253</v>
      </c>
      <c r="Q336" s="22">
        <f t="shared" si="140"/>
        <v>-5</v>
      </c>
      <c r="R336" s="290"/>
      <c r="S336" s="290">
        <f t="shared" si="141"/>
        <v>-282.31499999999869</v>
      </c>
      <c r="T336" s="290" t="e">
        <f t="shared" si="142"/>
        <v>#DIV/0!</v>
      </c>
      <c r="U336" s="290" t="e">
        <f t="shared" si="143"/>
        <v>#DIV/0!</v>
      </c>
      <c r="V336" s="22">
        <f t="shared" si="144"/>
        <v>18550.000000000007</v>
      </c>
      <c r="W336" s="288" t="e">
        <f t="shared" si="145"/>
        <v>#DIV/0!</v>
      </c>
      <c r="X336" s="288" t="e">
        <f t="shared" si="146"/>
        <v>#DIV/0!</v>
      </c>
      <c r="Y336" s="288" t="e">
        <f t="shared" si="147"/>
        <v>#DIV/0!</v>
      </c>
      <c r="Z336" s="291" t="e">
        <f t="shared" si="148"/>
        <v>#DIV/0!</v>
      </c>
      <c r="AA336" s="22">
        <f>SUM(L$2:L336)-SUM(AB$2:AB336)</f>
        <v>-18832.315000000006</v>
      </c>
      <c r="AB336" s="292"/>
      <c r="AC336" s="40" t="e">
        <f t="shared" si="149"/>
        <v>#DIV/0!</v>
      </c>
      <c r="AD336" s="40" t="e">
        <f t="shared" si="150"/>
        <v>#DIV/0!</v>
      </c>
    </row>
    <row r="337" spans="1:30" s="1" customFormat="1" x14ac:dyDescent="0.25">
      <c r="A337" s="190"/>
      <c r="B337" s="392"/>
      <c r="C337" s="66"/>
      <c r="D337" s="66"/>
      <c r="E337" s="66"/>
      <c r="F337" s="16">
        <f t="shared" si="130"/>
        <v>4200</v>
      </c>
      <c r="G337" s="17">
        <f t="shared" si="131"/>
        <v>4.485075000000001</v>
      </c>
      <c r="H337" s="15">
        <f t="shared" si="132"/>
        <v>18837.315000000006</v>
      </c>
      <c r="I337" s="15">
        <f t="shared" si="133"/>
        <v>-18837.315000000006</v>
      </c>
      <c r="J337" s="337">
        <f t="shared" si="134"/>
        <v>-1</v>
      </c>
      <c r="K337" s="15">
        <f t="shared" si="135"/>
        <v>0</v>
      </c>
      <c r="L337" s="22">
        <f t="shared" si="136"/>
        <v>-5</v>
      </c>
      <c r="M337" s="22">
        <f t="shared" si="137"/>
        <v>5</v>
      </c>
      <c r="N337" s="22">
        <f t="shared" si="138"/>
        <v>0</v>
      </c>
      <c r="O337" s="22"/>
      <c r="P337" s="288">
        <f t="shared" si="139"/>
        <v>-4.485075000000001</v>
      </c>
      <c r="Q337" s="22">
        <f t="shared" si="140"/>
        <v>-5</v>
      </c>
      <c r="R337" s="290"/>
      <c r="S337" s="290">
        <f t="shared" si="141"/>
        <v>-287.31499999999869</v>
      </c>
      <c r="T337" s="290" t="e">
        <f t="shared" si="142"/>
        <v>#DIV/0!</v>
      </c>
      <c r="U337" s="290" t="e">
        <f t="shared" si="143"/>
        <v>#DIV/0!</v>
      </c>
      <c r="V337" s="22">
        <f t="shared" si="144"/>
        <v>18550.000000000007</v>
      </c>
      <c r="W337" s="288" t="e">
        <f t="shared" si="145"/>
        <v>#DIV/0!</v>
      </c>
      <c r="X337" s="288" t="e">
        <f t="shared" si="146"/>
        <v>#DIV/0!</v>
      </c>
      <c r="Y337" s="288" t="e">
        <f t="shared" si="147"/>
        <v>#DIV/0!</v>
      </c>
      <c r="Z337" s="291" t="e">
        <f t="shared" si="148"/>
        <v>#DIV/0!</v>
      </c>
      <c r="AA337" s="22">
        <f>SUM(L$2:L337)-SUM(AB$2:AB337)</f>
        <v>-18837.315000000006</v>
      </c>
      <c r="AB337" s="292"/>
      <c r="AC337" s="40" t="e">
        <f t="shared" si="149"/>
        <v>#DIV/0!</v>
      </c>
      <c r="AD337" s="40" t="e">
        <f t="shared" si="150"/>
        <v>#DIV/0!</v>
      </c>
    </row>
    <row r="338" spans="1:30" s="1" customFormat="1" x14ac:dyDescent="0.25">
      <c r="A338" s="190"/>
      <c r="B338" s="392"/>
      <c r="C338" s="66"/>
      <c r="D338" s="66"/>
      <c r="E338" s="66"/>
      <c r="F338" s="16">
        <f t="shared" si="130"/>
        <v>4200</v>
      </c>
      <c r="G338" s="17">
        <f t="shared" si="131"/>
        <v>4.4862654761904777</v>
      </c>
      <c r="H338" s="15">
        <f t="shared" si="132"/>
        <v>18842.315000000006</v>
      </c>
      <c r="I338" s="15">
        <f t="shared" si="133"/>
        <v>-18842.315000000006</v>
      </c>
      <c r="J338" s="337">
        <f t="shared" si="134"/>
        <v>-1</v>
      </c>
      <c r="K338" s="15">
        <f t="shared" si="135"/>
        <v>0</v>
      </c>
      <c r="L338" s="22">
        <f t="shared" si="136"/>
        <v>-5</v>
      </c>
      <c r="M338" s="22">
        <f t="shared" si="137"/>
        <v>5</v>
      </c>
      <c r="N338" s="22">
        <f t="shared" si="138"/>
        <v>0</v>
      </c>
      <c r="O338" s="22"/>
      <c r="P338" s="288">
        <f t="shared" si="139"/>
        <v>-4.4862654761904777</v>
      </c>
      <c r="Q338" s="22">
        <f t="shared" si="140"/>
        <v>-5</v>
      </c>
      <c r="R338" s="290"/>
      <c r="S338" s="290">
        <f t="shared" si="141"/>
        <v>-292.31499999999869</v>
      </c>
      <c r="T338" s="290" t="e">
        <f t="shared" si="142"/>
        <v>#DIV/0!</v>
      </c>
      <c r="U338" s="290" t="e">
        <f t="shared" si="143"/>
        <v>#DIV/0!</v>
      </c>
      <c r="V338" s="22">
        <f t="shared" si="144"/>
        <v>18550.000000000007</v>
      </c>
      <c r="W338" s="288" t="e">
        <f t="shared" si="145"/>
        <v>#DIV/0!</v>
      </c>
      <c r="X338" s="288" t="e">
        <f t="shared" si="146"/>
        <v>#DIV/0!</v>
      </c>
      <c r="Y338" s="288" t="e">
        <f t="shared" si="147"/>
        <v>#DIV/0!</v>
      </c>
      <c r="Z338" s="291" t="e">
        <f t="shared" si="148"/>
        <v>#DIV/0!</v>
      </c>
      <c r="AA338" s="22">
        <f>SUM(L$2:L338)-SUM(AB$2:AB338)</f>
        <v>-18842.315000000006</v>
      </c>
      <c r="AB338" s="292"/>
      <c r="AC338" s="40" t="e">
        <f t="shared" si="149"/>
        <v>#DIV/0!</v>
      </c>
      <c r="AD338" s="40" t="e">
        <f t="shared" si="150"/>
        <v>#DIV/0!</v>
      </c>
    </row>
    <row r="339" spans="1:30" s="1" customFormat="1" x14ac:dyDescent="0.25">
      <c r="A339" s="190"/>
      <c r="B339" s="392"/>
      <c r="C339" s="66"/>
      <c r="D339" s="66"/>
      <c r="E339" s="66"/>
      <c r="F339" s="16">
        <f t="shared" si="130"/>
        <v>4200</v>
      </c>
      <c r="G339" s="17">
        <f t="shared" si="131"/>
        <v>4.4874559523809534</v>
      </c>
      <c r="H339" s="15">
        <f t="shared" si="132"/>
        <v>18847.315000000006</v>
      </c>
      <c r="I339" s="15">
        <f t="shared" si="133"/>
        <v>-18847.315000000006</v>
      </c>
      <c r="J339" s="337">
        <f t="shared" si="134"/>
        <v>-1</v>
      </c>
      <c r="K339" s="15">
        <f t="shared" si="135"/>
        <v>0</v>
      </c>
      <c r="L339" s="22">
        <f t="shared" si="136"/>
        <v>-5</v>
      </c>
      <c r="M339" s="22">
        <f t="shared" si="137"/>
        <v>5</v>
      </c>
      <c r="N339" s="22">
        <f t="shared" si="138"/>
        <v>0</v>
      </c>
      <c r="O339" s="22"/>
      <c r="P339" s="288">
        <f t="shared" si="139"/>
        <v>-4.4874559523809534</v>
      </c>
      <c r="Q339" s="22">
        <f t="shared" si="140"/>
        <v>-5</v>
      </c>
      <c r="R339" s="290"/>
      <c r="S339" s="290">
        <f t="shared" si="141"/>
        <v>-297.31499999999869</v>
      </c>
      <c r="T339" s="290" t="e">
        <f t="shared" si="142"/>
        <v>#DIV/0!</v>
      </c>
      <c r="U339" s="290" t="e">
        <f t="shared" si="143"/>
        <v>#DIV/0!</v>
      </c>
      <c r="V339" s="22">
        <f t="shared" si="144"/>
        <v>18550.000000000007</v>
      </c>
      <c r="W339" s="288" t="e">
        <f t="shared" si="145"/>
        <v>#DIV/0!</v>
      </c>
      <c r="X339" s="288" t="e">
        <f t="shared" si="146"/>
        <v>#DIV/0!</v>
      </c>
      <c r="Y339" s="288" t="e">
        <f t="shared" si="147"/>
        <v>#DIV/0!</v>
      </c>
      <c r="Z339" s="291" t="e">
        <f t="shared" si="148"/>
        <v>#DIV/0!</v>
      </c>
      <c r="AA339" s="22">
        <f>SUM(L$2:L339)-SUM(AB$2:AB339)</f>
        <v>-18847.315000000006</v>
      </c>
      <c r="AB339" s="292"/>
      <c r="AC339" s="40" t="e">
        <f t="shared" si="149"/>
        <v>#DIV/0!</v>
      </c>
      <c r="AD339" s="40" t="e">
        <f t="shared" si="150"/>
        <v>#DIV/0!</v>
      </c>
    </row>
    <row r="340" spans="1:30" s="1" customFormat="1" x14ac:dyDescent="0.25">
      <c r="A340" s="190"/>
      <c r="B340" s="392"/>
      <c r="C340" s="66"/>
      <c r="D340" s="66"/>
      <c r="E340" s="66"/>
      <c r="F340" s="16">
        <f t="shared" si="130"/>
        <v>4200</v>
      </c>
      <c r="G340" s="17">
        <f t="shared" si="131"/>
        <v>4.48864642857143</v>
      </c>
      <c r="H340" s="15">
        <f t="shared" si="132"/>
        <v>18852.315000000006</v>
      </c>
      <c r="I340" s="15">
        <f t="shared" si="133"/>
        <v>-18852.315000000006</v>
      </c>
      <c r="J340" s="337">
        <f t="shared" si="134"/>
        <v>-1</v>
      </c>
      <c r="K340" s="15">
        <f t="shared" si="135"/>
        <v>0</v>
      </c>
      <c r="L340" s="22">
        <f t="shared" si="136"/>
        <v>-5</v>
      </c>
      <c r="M340" s="22">
        <f t="shared" si="137"/>
        <v>5</v>
      </c>
      <c r="N340" s="22">
        <f t="shared" si="138"/>
        <v>0</v>
      </c>
      <c r="O340" s="22"/>
      <c r="P340" s="288">
        <f t="shared" si="139"/>
        <v>-4.48864642857143</v>
      </c>
      <c r="Q340" s="22">
        <f t="shared" si="140"/>
        <v>-5</v>
      </c>
      <c r="R340" s="290"/>
      <c r="S340" s="290">
        <f t="shared" si="141"/>
        <v>-302.31499999999869</v>
      </c>
      <c r="T340" s="290" t="e">
        <f t="shared" si="142"/>
        <v>#DIV/0!</v>
      </c>
      <c r="U340" s="290" t="e">
        <f t="shared" si="143"/>
        <v>#DIV/0!</v>
      </c>
      <c r="V340" s="22">
        <f t="shared" si="144"/>
        <v>18550.000000000007</v>
      </c>
      <c r="W340" s="288" t="e">
        <f t="shared" si="145"/>
        <v>#DIV/0!</v>
      </c>
      <c r="X340" s="288" t="e">
        <f t="shared" si="146"/>
        <v>#DIV/0!</v>
      </c>
      <c r="Y340" s="288" t="e">
        <f t="shared" si="147"/>
        <v>#DIV/0!</v>
      </c>
      <c r="Z340" s="291" t="e">
        <f t="shared" si="148"/>
        <v>#DIV/0!</v>
      </c>
      <c r="AA340" s="22">
        <f>SUM(L$2:L340)-SUM(AB$2:AB340)</f>
        <v>-18852.315000000006</v>
      </c>
      <c r="AB340" s="292"/>
      <c r="AC340" s="40" t="e">
        <f t="shared" si="149"/>
        <v>#DIV/0!</v>
      </c>
      <c r="AD340" s="40" t="e">
        <f t="shared" si="150"/>
        <v>#DIV/0!</v>
      </c>
    </row>
    <row r="341" spans="1:30" s="1" customFormat="1" x14ac:dyDescent="0.25">
      <c r="A341" s="190"/>
      <c r="B341" s="392"/>
      <c r="C341" s="66"/>
      <c r="D341" s="66"/>
      <c r="E341" s="66"/>
      <c r="F341" s="16">
        <f t="shared" si="130"/>
        <v>4200</v>
      </c>
      <c r="G341" s="17">
        <f t="shared" si="131"/>
        <v>4.4898369047619058</v>
      </c>
      <c r="H341" s="15">
        <f t="shared" si="132"/>
        <v>18857.315000000006</v>
      </c>
      <c r="I341" s="15">
        <f t="shared" si="133"/>
        <v>-18857.315000000006</v>
      </c>
      <c r="J341" s="337">
        <f t="shared" si="134"/>
        <v>-1</v>
      </c>
      <c r="K341" s="15">
        <f t="shared" si="135"/>
        <v>0</v>
      </c>
      <c r="L341" s="22">
        <f t="shared" si="136"/>
        <v>-5</v>
      </c>
      <c r="M341" s="22">
        <f t="shared" si="137"/>
        <v>5</v>
      </c>
      <c r="N341" s="22">
        <f t="shared" si="138"/>
        <v>0</v>
      </c>
      <c r="O341" s="22"/>
      <c r="P341" s="288">
        <f t="shared" si="139"/>
        <v>-4.4898369047619058</v>
      </c>
      <c r="Q341" s="22">
        <f t="shared" si="140"/>
        <v>-5</v>
      </c>
      <c r="R341" s="290"/>
      <c r="S341" s="290">
        <f t="shared" si="141"/>
        <v>-307.31499999999869</v>
      </c>
      <c r="T341" s="290" t="e">
        <f t="shared" si="142"/>
        <v>#DIV/0!</v>
      </c>
      <c r="U341" s="290" t="e">
        <f t="shared" si="143"/>
        <v>#DIV/0!</v>
      </c>
      <c r="V341" s="22">
        <f t="shared" si="144"/>
        <v>18550.000000000007</v>
      </c>
      <c r="W341" s="288" t="e">
        <f t="shared" si="145"/>
        <v>#DIV/0!</v>
      </c>
      <c r="X341" s="288" t="e">
        <f t="shared" si="146"/>
        <v>#DIV/0!</v>
      </c>
      <c r="Y341" s="288" t="e">
        <f t="shared" si="147"/>
        <v>#DIV/0!</v>
      </c>
      <c r="Z341" s="291" t="e">
        <f t="shared" si="148"/>
        <v>#DIV/0!</v>
      </c>
      <c r="AA341" s="22">
        <f>SUM(L$2:L341)-SUM(AB$2:AB341)</f>
        <v>-18857.315000000006</v>
      </c>
      <c r="AB341" s="292"/>
      <c r="AC341" s="40" t="e">
        <f t="shared" si="149"/>
        <v>#DIV/0!</v>
      </c>
      <c r="AD341" s="40" t="e">
        <f t="shared" si="150"/>
        <v>#DIV/0!</v>
      </c>
    </row>
    <row r="342" spans="1:30" s="1" customFormat="1" x14ac:dyDescent="0.25">
      <c r="A342" s="190"/>
      <c r="B342" s="392"/>
      <c r="C342" s="66"/>
      <c r="D342" s="66"/>
      <c r="E342" s="66"/>
      <c r="F342" s="16">
        <f t="shared" si="130"/>
        <v>4200</v>
      </c>
      <c r="G342" s="17">
        <f t="shared" si="131"/>
        <v>4.4910273809523824</v>
      </c>
      <c r="H342" s="15">
        <f t="shared" si="132"/>
        <v>18862.315000000006</v>
      </c>
      <c r="I342" s="15">
        <f t="shared" si="133"/>
        <v>-18862.315000000006</v>
      </c>
      <c r="J342" s="337">
        <f t="shared" si="134"/>
        <v>-1</v>
      </c>
      <c r="K342" s="15">
        <f t="shared" si="135"/>
        <v>0</v>
      </c>
      <c r="L342" s="22">
        <f t="shared" si="136"/>
        <v>-5</v>
      </c>
      <c r="M342" s="22">
        <f t="shared" si="137"/>
        <v>5</v>
      </c>
      <c r="N342" s="22">
        <f t="shared" si="138"/>
        <v>0</v>
      </c>
      <c r="O342" s="22"/>
      <c r="P342" s="288">
        <f t="shared" si="139"/>
        <v>-4.4910273809523824</v>
      </c>
      <c r="Q342" s="22">
        <f t="shared" si="140"/>
        <v>-5</v>
      </c>
      <c r="R342" s="290"/>
      <c r="S342" s="290">
        <f t="shared" si="141"/>
        <v>-312.31499999999869</v>
      </c>
      <c r="T342" s="290" t="e">
        <f t="shared" si="142"/>
        <v>#DIV/0!</v>
      </c>
      <c r="U342" s="290" t="e">
        <f t="shared" si="143"/>
        <v>#DIV/0!</v>
      </c>
      <c r="V342" s="22">
        <f t="shared" si="144"/>
        <v>18550.000000000007</v>
      </c>
      <c r="W342" s="288" t="e">
        <f t="shared" si="145"/>
        <v>#DIV/0!</v>
      </c>
      <c r="X342" s="288" t="e">
        <f t="shared" si="146"/>
        <v>#DIV/0!</v>
      </c>
      <c r="Y342" s="288" t="e">
        <f t="shared" si="147"/>
        <v>#DIV/0!</v>
      </c>
      <c r="Z342" s="291" t="e">
        <f t="shared" si="148"/>
        <v>#DIV/0!</v>
      </c>
      <c r="AA342" s="22">
        <f>SUM(L$2:L342)-SUM(AB$2:AB342)</f>
        <v>-18862.315000000006</v>
      </c>
      <c r="AB342" s="292"/>
      <c r="AC342" s="40" t="e">
        <f t="shared" si="149"/>
        <v>#DIV/0!</v>
      </c>
      <c r="AD342" s="40" t="e">
        <f t="shared" si="150"/>
        <v>#DIV/0!</v>
      </c>
    </row>
    <row r="343" spans="1:30" s="1" customFormat="1" x14ac:dyDescent="0.25">
      <c r="A343" s="190"/>
      <c r="B343" s="392"/>
      <c r="C343" s="66"/>
      <c r="D343" s="66"/>
      <c r="E343" s="66"/>
      <c r="F343" s="16">
        <f t="shared" si="130"/>
        <v>4200</v>
      </c>
      <c r="G343" s="17">
        <f t="shared" si="131"/>
        <v>4.4922178571428582</v>
      </c>
      <c r="H343" s="15">
        <f t="shared" si="132"/>
        <v>18867.315000000006</v>
      </c>
      <c r="I343" s="15">
        <f t="shared" si="133"/>
        <v>-18867.315000000006</v>
      </c>
      <c r="J343" s="337">
        <f t="shared" si="134"/>
        <v>-1</v>
      </c>
      <c r="K343" s="15">
        <f t="shared" si="135"/>
        <v>0</v>
      </c>
      <c r="L343" s="22">
        <f t="shared" si="136"/>
        <v>-5</v>
      </c>
      <c r="M343" s="22">
        <f t="shared" si="137"/>
        <v>5</v>
      </c>
      <c r="N343" s="22">
        <f t="shared" si="138"/>
        <v>0</v>
      </c>
      <c r="O343" s="22"/>
      <c r="P343" s="288">
        <f t="shared" si="139"/>
        <v>-4.4922178571428582</v>
      </c>
      <c r="Q343" s="22">
        <f t="shared" si="140"/>
        <v>-5</v>
      </c>
      <c r="R343" s="290"/>
      <c r="S343" s="290">
        <f t="shared" si="141"/>
        <v>-317.31499999999869</v>
      </c>
      <c r="T343" s="290" t="e">
        <f t="shared" si="142"/>
        <v>#DIV/0!</v>
      </c>
      <c r="U343" s="290" t="e">
        <f t="shared" si="143"/>
        <v>#DIV/0!</v>
      </c>
      <c r="V343" s="22">
        <f t="shared" si="144"/>
        <v>18550.000000000007</v>
      </c>
      <c r="W343" s="288" t="e">
        <f t="shared" si="145"/>
        <v>#DIV/0!</v>
      </c>
      <c r="X343" s="288" t="e">
        <f t="shared" si="146"/>
        <v>#DIV/0!</v>
      </c>
      <c r="Y343" s="288" t="e">
        <f t="shared" si="147"/>
        <v>#DIV/0!</v>
      </c>
      <c r="Z343" s="291" t="e">
        <f t="shared" si="148"/>
        <v>#DIV/0!</v>
      </c>
      <c r="AA343" s="22">
        <f>SUM(L$2:L343)-SUM(AB$2:AB343)</f>
        <v>-18867.315000000006</v>
      </c>
      <c r="AB343" s="292"/>
      <c r="AC343" s="40" t="e">
        <f t="shared" si="149"/>
        <v>#DIV/0!</v>
      </c>
      <c r="AD343" s="40" t="e">
        <f t="shared" si="150"/>
        <v>#DIV/0!</v>
      </c>
    </row>
    <row r="344" spans="1:30" s="1" customFormat="1" x14ac:dyDescent="0.25">
      <c r="A344" s="190"/>
      <c r="B344" s="392"/>
      <c r="C344" s="66"/>
      <c r="D344" s="66"/>
      <c r="E344" s="66"/>
      <c r="F344" s="16">
        <f t="shared" si="130"/>
        <v>4200</v>
      </c>
      <c r="G344" s="17">
        <f t="shared" si="131"/>
        <v>4.4934083333333348</v>
      </c>
      <c r="H344" s="15">
        <f t="shared" si="132"/>
        <v>18872.315000000006</v>
      </c>
      <c r="I344" s="15">
        <f t="shared" si="133"/>
        <v>-18872.315000000006</v>
      </c>
      <c r="J344" s="337">
        <f t="shared" si="134"/>
        <v>-1</v>
      </c>
      <c r="K344" s="15">
        <f t="shared" si="135"/>
        <v>0</v>
      </c>
      <c r="L344" s="22">
        <f t="shared" si="136"/>
        <v>-5</v>
      </c>
      <c r="M344" s="22">
        <f t="shared" si="137"/>
        <v>5</v>
      </c>
      <c r="N344" s="22">
        <f t="shared" si="138"/>
        <v>0</v>
      </c>
      <c r="O344" s="22"/>
      <c r="P344" s="288">
        <f t="shared" si="139"/>
        <v>-4.4934083333333348</v>
      </c>
      <c r="Q344" s="22">
        <f t="shared" si="140"/>
        <v>-5</v>
      </c>
      <c r="R344" s="290"/>
      <c r="S344" s="290">
        <f t="shared" si="141"/>
        <v>-322.31499999999869</v>
      </c>
      <c r="T344" s="290" t="e">
        <f t="shared" si="142"/>
        <v>#DIV/0!</v>
      </c>
      <c r="U344" s="290" t="e">
        <f t="shared" si="143"/>
        <v>#DIV/0!</v>
      </c>
      <c r="V344" s="22">
        <f t="shared" si="144"/>
        <v>18550.000000000007</v>
      </c>
      <c r="W344" s="288" t="e">
        <f t="shared" si="145"/>
        <v>#DIV/0!</v>
      </c>
      <c r="X344" s="288" t="e">
        <f t="shared" si="146"/>
        <v>#DIV/0!</v>
      </c>
      <c r="Y344" s="288" t="e">
        <f t="shared" si="147"/>
        <v>#DIV/0!</v>
      </c>
      <c r="Z344" s="291" t="e">
        <f t="shared" si="148"/>
        <v>#DIV/0!</v>
      </c>
      <c r="AA344" s="22">
        <f>SUM(L$2:L344)-SUM(AB$2:AB344)</f>
        <v>-18872.315000000006</v>
      </c>
      <c r="AB344" s="292"/>
      <c r="AC344" s="40" t="e">
        <f t="shared" si="149"/>
        <v>#DIV/0!</v>
      </c>
      <c r="AD344" s="40" t="e">
        <f t="shared" si="150"/>
        <v>#DIV/0!</v>
      </c>
    </row>
    <row r="345" spans="1:30" s="1" customFormat="1" x14ac:dyDescent="0.25">
      <c r="A345" s="190"/>
      <c r="B345" s="392"/>
      <c r="C345" s="66"/>
      <c r="D345" s="66"/>
      <c r="E345" s="66"/>
      <c r="F345" s="16">
        <f t="shared" si="130"/>
        <v>4200</v>
      </c>
      <c r="G345" s="17">
        <f t="shared" si="131"/>
        <v>4.4945988095238105</v>
      </c>
      <c r="H345" s="15">
        <f t="shared" si="132"/>
        <v>18877.315000000006</v>
      </c>
      <c r="I345" s="15">
        <f t="shared" si="133"/>
        <v>-18877.315000000006</v>
      </c>
      <c r="J345" s="337">
        <f t="shared" si="134"/>
        <v>-1</v>
      </c>
      <c r="K345" s="15">
        <f t="shared" si="135"/>
        <v>0</v>
      </c>
      <c r="L345" s="22">
        <f t="shared" si="136"/>
        <v>-5</v>
      </c>
      <c r="M345" s="22">
        <f t="shared" si="137"/>
        <v>5</v>
      </c>
      <c r="N345" s="22">
        <f t="shared" si="138"/>
        <v>0</v>
      </c>
      <c r="O345" s="22"/>
      <c r="P345" s="288">
        <f t="shared" si="139"/>
        <v>-4.4945988095238105</v>
      </c>
      <c r="Q345" s="22">
        <f t="shared" si="140"/>
        <v>-5</v>
      </c>
      <c r="R345" s="290"/>
      <c r="S345" s="290">
        <f t="shared" si="141"/>
        <v>-327.31499999999869</v>
      </c>
      <c r="T345" s="290" t="e">
        <f t="shared" si="142"/>
        <v>#DIV/0!</v>
      </c>
      <c r="U345" s="290" t="e">
        <f t="shared" si="143"/>
        <v>#DIV/0!</v>
      </c>
      <c r="V345" s="22">
        <f t="shared" si="144"/>
        <v>18550.000000000007</v>
      </c>
      <c r="W345" s="288" t="e">
        <f t="shared" si="145"/>
        <v>#DIV/0!</v>
      </c>
      <c r="X345" s="288" t="e">
        <f t="shared" si="146"/>
        <v>#DIV/0!</v>
      </c>
      <c r="Y345" s="288" t="e">
        <f t="shared" si="147"/>
        <v>#DIV/0!</v>
      </c>
      <c r="Z345" s="291" t="e">
        <f t="shared" si="148"/>
        <v>#DIV/0!</v>
      </c>
      <c r="AA345" s="22">
        <f>SUM(L$2:L345)-SUM(AB$2:AB345)</f>
        <v>-18877.315000000006</v>
      </c>
      <c r="AB345" s="292"/>
      <c r="AC345" s="40" t="e">
        <f t="shared" si="149"/>
        <v>#DIV/0!</v>
      </c>
      <c r="AD345" s="40" t="e">
        <f t="shared" si="150"/>
        <v>#DIV/0!</v>
      </c>
    </row>
    <row r="346" spans="1:30" s="1" customFormat="1" x14ac:dyDescent="0.25">
      <c r="A346" s="190"/>
      <c r="B346" s="392"/>
      <c r="C346" s="66"/>
      <c r="D346" s="66"/>
      <c r="E346" s="66"/>
      <c r="F346" s="16">
        <f t="shared" si="130"/>
        <v>4200</v>
      </c>
      <c r="G346" s="17">
        <f t="shared" si="131"/>
        <v>4.4957892857142872</v>
      </c>
      <c r="H346" s="15">
        <f t="shared" si="132"/>
        <v>18882.315000000006</v>
      </c>
      <c r="I346" s="15">
        <f t="shared" si="133"/>
        <v>-18882.315000000006</v>
      </c>
      <c r="J346" s="337">
        <f t="shared" si="134"/>
        <v>-1</v>
      </c>
      <c r="K346" s="15">
        <f t="shared" si="135"/>
        <v>0</v>
      </c>
      <c r="L346" s="22">
        <f t="shared" si="136"/>
        <v>-5</v>
      </c>
      <c r="M346" s="22">
        <f t="shared" si="137"/>
        <v>5</v>
      </c>
      <c r="N346" s="22">
        <f t="shared" si="138"/>
        <v>0</v>
      </c>
      <c r="O346" s="22"/>
      <c r="P346" s="288">
        <f t="shared" si="139"/>
        <v>-4.4957892857142872</v>
      </c>
      <c r="Q346" s="22">
        <f t="shared" si="140"/>
        <v>-5</v>
      </c>
      <c r="R346" s="290"/>
      <c r="S346" s="290">
        <f t="shared" si="141"/>
        <v>-332.31499999999869</v>
      </c>
      <c r="T346" s="290" t="e">
        <f t="shared" si="142"/>
        <v>#DIV/0!</v>
      </c>
      <c r="U346" s="290" t="e">
        <f t="shared" si="143"/>
        <v>#DIV/0!</v>
      </c>
      <c r="V346" s="22">
        <f t="shared" si="144"/>
        <v>18550.000000000007</v>
      </c>
      <c r="W346" s="288" t="e">
        <f t="shared" si="145"/>
        <v>#DIV/0!</v>
      </c>
      <c r="X346" s="288" t="e">
        <f t="shared" si="146"/>
        <v>#DIV/0!</v>
      </c>
      <c r="Y346" s="288" t="e">
        <f t="shared" si="147"/>
        <v>#DIV/0!</v>
      </c>
      <c r="Z346" s="291" t="e">
        <f t="shared" si="148"/>
        <v>#DIV/0!</v>
      </c>
      <c r="AA346" s="22">
        <f>SUM(L$2:L346)-SUM(AB$2:AB346)</f>
        <v>-18882.315000000006</v>
      </c>
      <c r="AB346" s="292"/>
      <c r="AC346" s="40" t="e">
        <f t="shared" si="149"/>
        <v>#DIV/0!</v>
      </c>
      <c r="AD346" s="40" t="e">
        <f t="shared" si="150"/>
        <v>#DIV/0!</v>
      </c>
    </row>
    <row r="347" spans="1:30" s="1" customFormat="1" x14ac:dyDescent="0.25">
      <c r="A347" s="190"/>
      <c r="B347" s="392"/>
      <c r="C347" s="66"/>
      <c r="D347" s="66"/>
      <c r="E347" s="66"/>
      <c r="F347" s="16">
        <f t="shared" si="130"/>
        <v>4200</v>
      </c>
      <c r="G347" s="17">
        <f t="shared" si="131"/>
        <v>4.4969797619047629</v>
      </c>
      <c r="H347" s="15">
        <f t="shared" si="132"/>
        <v>18887.315000000006</v>
      </c>
      <c r="I347" s="15">
        <f t="shared" si="133"/>
        <v>-18887.315000000006</v>
      </c>
      <c r="J347" s="337">
        <f t="shared" si="134"/>
        <v>-1</v>
      </c>
      <c r="K347" s="15">
        <f t="shared" si="135"/>
        <v>0</v>
      </c>
      <c r="L347" s="22">
        <f t="shared" si="136"/>
        <v>-5</v>
      </c>
      <c r="M347" s="22">
        <f t="shared" si="137"/>
        <v>5</v>
      </c>
      <c r="N347" s="22">
        <f t="shared" si="138"/>
        <v>0</v>
      </c>
      <c r="O347" s="22"/>
      <c r="P347" s="288">
        <f t="shared" si="139"/>
        <v>-4.4969797619047629</v>
      </c>
      <c r="Q347" s="22">
        <f t="shared" si="140"/>
        <v>-5</v>
      </c>
      <c r="R347" s="290"/>
      <c r="S347" s="290">
        <f t="shared" si="141"/>
        <v>-337.31499999999869</v>
      </c>
      <c r="T347" s="290" t="e">
        <f t="shared" si="142"/>
        <v>#DIV/0!</v>
      </c>
      <c r="U347" s="290" t="e">
        <f t="shared" si="143"/>
        <v>#DIV/0!</v>
      </c>
      <c r="V347" s="22">
        <f t="shared" si="144"/>
        <v>18550.000000000007</v>
      </c>
      <c r="W347" s="288" t="e">
        <f t="shared" si="145"/>
        <v>#DIV/0!</v>
      </c>
      <c r="X347" s="288" t="e">
        <f t="shared" si="146"/>
        <v>#DIV/0!</v>
      </c>
      <c r="Y347" s="288" t="e">
        <f t="shared" si="147"/>
        <v>#DIV/0!</v>
      </c>
      <c r="Z347" s="291" t="e">
        <f t="shared" si="148"/>
        <v>#DIV/0!</v>
      </c>
      <c r="AA347" s="22">
        <f>SUM(L$2:L347)-SUM(AB$2:AB347)</f>
        <v>-18887.315000000006</v>
      </c>
      <c r="AB347" s="292"/>
      <c r="AC347" s="40" t="e">
        <f t="shared" si="149"/>
        <v>#DIV/0!</v>
      </c>
      <c r="AD347" s="40" t="e">
        <f t="shared" si="150"/>
        <v>#DIV/0!</v>
      </c>
    </row>
    <row r="348" spans="1:30" s="1" customFormat="1" x14ac:dyDescent="0.25">
      <c r="A348" s="190"/>
      <c r="B348" s="392"/>
      <c r="C348" s="66"/>
      <c r="D348" s="66"/>
      <c r="E348" s="66"/>
      <c r="F348" s="16">
        <f t="shared" si="130"/>
        <v>4200</v>
      </c>
      <c r="G348" s="17">
        <f t="shared" si="131"/>
        <v>4.4981702380952395</v>
      </c>
      <c r="H348" s="15">
        <f t="shared" si="132"/>
        <v>18892.315000000006</v>
      </c>
      <c r="I348" s="15">
        <f t="shared" si="133"/>
        <v>-18892.315000000006</v>
      </c>
      <c r="J348" s="337">
        <f t="shared" si="134"/>
        <v>-1</v>
      </c>
      <c r="K348" s="15">
        <f t="shared" si="135"/>
        <v>0</v>
      </c>
      <c r="L348" s="22">
        <f t="shared" si="136"/>
        <v>-5</v>
      </c>
      <c r="M348" s="22">
        <f t="shared" si="137"/>
        <v>5</v>
      </c>
      <c r="N348" s="22">
        <f t="shared" si="138"/>
        <v>0</v>
      </c>
      <c r="O348" s="22"/>
      <c r="P348" s="288">
        <f t="shared" si="139"/>
        <v>-4.4981702380952395</v>
      </c>
      <c r="Q348" s="22">
        <f t="shared" si="140"/>
        <v>-5</v>
      </c>
      <c r="R348" s="290"/>
      <c r="S348" s="290">
        <f t="shared" si="141"/>
        <v>-342.31499999999869</v>
      </c>
      <c r="T348" s="290" t="e">
        <f t="shared" si="142"/>
        <v>#DIV/0!</v>
      </c>
      <c r="U348" s="290" t="e">
        <f t="shared" si="143"/>
        <v>#DIV/0!</v>
      </c>
      <c r="V348" s="22">
        <f t="shared" si="144"/>
        <v>18550.000000000007</v>
      </c>
      <c r="W348" s="288" t="e">
        <f t="shared" si="145"/>
        <v>#DIV/0!</v>
      </c>
      <c r="X348" s="288" t="e">
        <f t="shared" si="146"/>
        <v>#DIV/0!</v>
      </c>
      <c r="Y348" s="288" t="e">
        <f t="shared" si="147"/>
        <v>#DIV/0!</v>
      </c>
      <c r="Z348" s="291" t="e">
        <f t="shared" si="148"/>
        <v>#DIV/0!</v>
      </c>
      <c r="AA348" s="22">
        <f>SUM(L$2:L348)-SUM(AB$2:AB348)</f>
        <v>-18892.315000000006</v>
      </c>
      <c r="AB348" s="292"/>
      <c r="AC348" s="40" t="e">
        <f t="shared" si="149"/>
        <v>#DIV/0!</v>
      </c>
      <c r="AD348" s="40" t="e">
        <f t="shared" si="150"/>
        <v>#DIV/0!</v>
      </c>
    </row>
    <row r="349" spans="1:30" s="1" customFormat="1" x14ac:dyDescent="0.25">
      <c r="A349" s="190"/>
      <c r="B349" s="392"/>
      <c r="C349" s="66"/>
      <c r="D349" s="66"/>
      <c r="E349" s="66"/>
      <c r="F349" s="16">
        <f t="shared" si="130"/>
        <v>4200</v>
      </c>
      <c r="G349" s="17">
        <f t="shared" si="131"/>
        <v>4.4993607142857153</v>
      </c>
      <c r="H349" s="15">
        <f t="shared" si="132"/>
        <v>18897.315000000006</v>
      </c>
      <c r="I349" s="15">
        <f t="shared" si="133"/>
        <v>-18897.315000000006</v>
      </c>
      <c r="J349" s="337">
        <f t="shared" si="134"/>
        <v>-1</v>
      </c>
      <c r="K349" s="15">
        <f t="shared" si="135"/>
        <v>0</v>
      </c>
      <c r="L349" s="22">
        <f t="shared" si="136"/>
        <v>-5</v>
      </c>
      <c r="M349" s="22">
        <f t="shared" si="137"/>
        <v>5</v>
      </c>
      <c r="N349" s="22">
        <f t="shared" si="138"/>
        <v>0</v>
      </c>
      <c r="O349" s="22"/>
      <c r="P349" s="288">
        <f t="shared" si="139"/>
        <v>-4.4993607142857153</v>
      </c>
      <c r="Q349" s="22">
        <f t="shared" si="140"/>
        <v>-5</v>
      </c>
      <c r="R349" s="290"/>
      <c r="S349" s="290">
        <f t="shared" si="141"/>
        <v>-347.31499999999869</v>
      </c>
      <c r="T349" s="290" t="e">
        <f t="shared" si="142"/>
        <v>#DIV/0!</v>
      </c>
      <c r="U349" s="290" t="e">
        <f t="shared" si="143"/>
        <v>#DIV/0!</v>
      </c>
      <c r="V349" s="22">
        <f t="shared" si="144"/>
        <v>18550.000000000007</v>
      </c>
      <c r="W349" s="288" t="e">
        <f t="shared" si="145"/>
        <v>#DIV/0!</v>
      </c>
      <c r="X349" s="288" t="e">
        <f t="shared" si="146"/>
        <v>#DIV/0!</v>
      </c>
      <c r="Y349" s="288" t="e">
        <f t="shared" si="147"/>
        <v>#DIV/0!</v>
      </c>
      <c r="Z349" s="291" t="e">
        <f t="shared" si="148"/>
        <v>#DIV/0!</v>
      </c>
      <c r="AA349" s="22">
        <f>SUM(L$2:L349)-SUM(AB$2:AB349)</f>
        <v>-18897.315000000006</v>
      </c>
      <c r="AB349" s="292"/>
      <c r="AC349" s="40" t="e">
        <f t="shared" si="149"/>
        <v>#DIV/0!</v>
      </c>
      <c r="AD349" s="40" t="e">
        <f t="shared" si="150"/>
        <v>#DIV/0!</v>
      </c>
    </row>
    <row r="350" spans="1:30" s="1" customFormat="1" x14ac:dyDescent="0.25">
      <c r="A350" s="190"/>
      <c r="B350" s="392"/>
      <c r="C350" s="66"/>
      <c r="D350" s="66"/>
      <c r="E350" s="66"/>
      <c r="F350" s="16">
        <f t="shared" si="130"/>
        <v>4200</v>
      </c>
      <c r="G350" s="17">
        <f t="shared" si="131"/>
        <v>4.5005511904761919</v>
      </c>
      <c r="H350" s="15">
        <f t="shared" si="132"/>
        <v>18902.315000000006</v>
      </c>
      <c r="I350" s="15">
        <f t="shared" si="133"/>
        <v>-18902.315000000006</v>
      </c>
      <c r="J350" s="337">
        <f t="shared" si="134"/>
        <v>-1</v>
      </c>
      <c r="K350" s="15">
        <f t="shared" si="135"/>
        <v>0</v>
      </c>
      <c r="L350" s="22">
        <f t="shared" si="136"/>
        <v>-5</v>
      </c>
      <c r="M350" s="22">
        <f t="shared" si="137"/>
        <v>5</v>
      </c>
      <c r="N350" s="22">
        <f t="shared" si="138"/>
        <v>0</v>
      </c>
      <c r="O350" s="22"/>
      <c r="P350" s="288">
        <f t="shared" si="139"/>
        <v>-4.5005511904761919</v>
      </c>
      <c r="Q350" s="22">
        <f t="shared" si="140"/>
        <v>-5</v>
      </c>
      <c r="R350" s="290"/>
      <c r="S350" s="290">
        <f t="shared" si="141"/>
        <v>-352.31499999999869</v>
      </c>
      <c r="T350" s="290" t="e">
        <f t="shared" si="142"/>
        <v>#DIV/0!</v>
      </c>
      <c r="U350" s="290" t="e">
        <f t="shared" si="143"/>
        <v>#DIV/0!</v>
      </c>
      <c r="V350" s="22">
        <f t="shared" si="144"/>
        <v>18550.000000000007</v>
      </c>
      <c r="W350" s="288" t="e">
        <f t="shared" si="145"/>
        <v>#DIV/0!</v>
      </c>
      <c r="X350" s="288" t="e">
        <f t="shared" si="146"/>
        <v>#DIV/0!</v>
      </c>
      <c r="Y350" s="288" t="e">
        <f t="shared" si="147"/>
        <v>#DIV/0!</v>
      </c>
      <c r="Z350" s="291" t="e">
        <f t="shared" si="148"/>
        <v>#DIV/0!</v>
      </c>
      <c r="AA350" s="22">
        <f>SUM(L$2:L350)-SUM(AB$2:AB350)</f>
        <v>-18902.315000000006</v>
      </c>
      <c r="AB350" s="292"/>
      <c r="AC350" s="40" t="e">
        <f t="shared" si="149"/>
        <v>#DIV/0!</v>
      </c>
      <c r="AD350" s="40" t="e">
        <f t="shared" si="150"/>
        <v>#DIV/0!</v>
      </c>
    </row>
    <row r="351" spans="1:30" s="1" customFormat="1" x14ac:dyDescent="0.25">
      <c r="A351" s="190"/>
      <c r="B351" s="392"/>
      <c r="C351" s="66"/>
      <c r="D351" s="66"/>
      <c r="E351" s="66"/>
      <c r="F351" s="16">
        <f t="shared" si="130"/>
        <v>4200</v>
      </c>
      <c r="G351" s="17">
        <f t="shared" si="131"/>
        <v>4.5017416666666685</v>
      </c>
      <c r="H351" s="15">
        <f t="shared" si="132"/>
        <v>18907.315000000006</v>
      </c>
      <c r="I351" s="15">
        <f t="shared" si="133"/>
        <v>-18907.315000000006</v>
      </c>
      <c r="J351" s="337">
        <f t="shared" si="134"/>
        <v>-1</v>
      </c>
      <c r="K351" s="15">
        <f t="shared" si="135"/>
        <v>0</v>
      </c>
      <c r="L351" s="22">
        <f t="shared" si="136"/>
        <v>-5</v>
      </c>
      <c r="M351" s="22">
        <f t="shared" si="137"/>
        <v>5</v>
      </c>
      <c r="N351" s="22">
        <f t="shared" si="138"/>
        <v>0</v>
      </c>
      <c r="O351" s="22"/>
      <c r="P351" s="288">
        <f t="shared" si="139"/>
        <v>-4.5017416666666685</v>
      </c>
      <c r="Q351" s="22">
        <f t="shared" si="140"/>
        <v>-5</v>
      </c>
      <c r="R351" s="290"/>
      <c r="S351" s="290">
        <f t="shared" si="141"/>
        <v>-357.31499999999869</v>
      </c>
      <c r="T351" s="290" t="e">
        <f t="shared" si="142"/>
        <v>#DIV/0!</v>
      </c>
      <c r="U351" s="290" t="e">
        <f t="shared" si="143"/>
        <v>#DIV/0!</v>
      </c>
      <c r="V351" s="22">
        <f t="shared" si="144"/>
        <v>18550.000000000007</v>
      </c>
      <c r="W351" s="288" t="e">
        <f t="shared" si="145"/>
        <v>#DIV/0!</v>
      </c>
      <c r="X351" s="288" t="e">
        <f t="shared" si="146"/>
        <v>#DIV/0!</v>
      </c>
      <c r="Y351" s="288" t="e">
        <f t="shared" si="147"/>
        <v>#DIV/0!</v>
      </c>
      <c r="Z351" s="291" t="e">
        <f t="shared" si="148"/>
        <v>#DIV/0!</v>
      </c>
      <c r="AA351" s="22">
        <f>SUM(L$2:L351)-SUM(AB$2:AB351)</f>
        <v>-18907.315000000006</v>
      </c>
      <c r="AB351" s="292"/>
      <c r="AC351" s="40" t="e">
        <f t="shared" si="149"/>
        <v>#DIV/0!</v>
      </c>
      <c r="AD351" s="40" t="e">
        <f t="shared" si="150"/>
        <v>#DIV/0!</v>
      </c>
    </row>
    <row r="352" spans="1:30" s="1" customFormat="1" x14ac:dyDescent="0.25">
      <c r="A352" s="190"/>
      <c r="B352" s="392"/>
      <c r="C352" s="66"/>
      <c r="D352" s="66"/>
      <c r="E352" s="66"/>
      <c r="F352" s="16">
        <f t="shared" si="130"/>
        <v>4200</v>
      </c>
      <c r="G352" s="17">
        <f t="shared" si="131"/>
        <v>4.5029321428571443</v>
      </c>
      <c r="H352" s="15">
        <f t="shared" si="132"/>
        <v>18912.315000000006</v>
      </c>
      <c r="I352" s="15">
        <f t="shared" si="133"/>
        <v>-18912.315000000006</v>
      </c>
      <c r="J352" s="337">
        <f t="shared" si="134"/>
        <v>-1</v>
      </c>
      <c r="K352" s="15">
        <f t="shared" si="135"/>
        <v>0</v>
      </c>
      <c r="L352" s="22">
        <f t="shared" si="136"/>
        <v>-5</v>
      </c>
      <c r="M352" s="22">
        <f t="shared" si="137"/>
        <v>5</v>
      </c>
      <c r="N352" s="22">
        <f t="shared" si="138"/>
        <v>0</v>
      </c>
      <c r="O352" s="22"/>
      <c r="P352" s="288">
        <f t="shared" si="139"/>
        <v>-4.5029321428571443</v>
      </c>
      <c r="Q352" s="22">
        <f t="shared" si="140"/>
        <v>-5</v>
      </c>
      <c r="R352" s="290"/>
      <c r="S352" s="290">
        <f t="shared" si="141"/>
        <v>-362.31499999999869</v>
      </c>
      <c r="T352" s="290" t="e">
        <f t="shared" si="142"/>
        <v>#DIV/0!</v>
      </c>
      <c r="U352" s="290" t="e">
        <f t="shared" si="143"/>
        <v>#DIV/0!</v>
      </c>
      <c r="V352" s="22">
        <f t="shared" si="144"/>
        <v>18550.000000000007</v>
      </c>
      <c r="W352" s="288" t="e">
        <f t="shared" si="145"/>
        <v>#DIV/0!</v>
      </c>
      <c r="X352" s="288" t="e">
        <f t="shared" si="146"/>
        <v>#DIV/0!</v>
      </c>
      <c r="Y352" s="288" t="e">
        <f t="shared" si="147"/>
        <v>#DIV/0!</v>
      </c>
      <c r="Z352" s="291" t="e">
        <f t="shared" si="148"/>
        <v>#DIV/0!</v>
      </c>
      <c r="AA352" s="22">
        <f>SUM(L$2:L352)-SUM(AB$2:AB352)</f>
        <v>-18912.315000000006</v>
      </c>
      <c r="AB352" s="292"/>
      <c r="AC352" s="40" t="e">
        <f t="shared" si="149"/>
        <v>#DIV/0!</v>
      </c>
      <c r="AD352" s="40" t="e">
        <f t="shared" si="150"/>
        <v>#DIV/0!</v>
      </c>
    </row>
    <row r="353" spans="1:30" s="1" customFormat="1" x14ac:dyDescent="0.25">
      <c r="A353" s="190"/>
      <c r="B353" s="392"/>
      <c r="C353" s="66"/>
      <c r="D353" s="66"/>
      <c r="E353" s="66"/>
      <c r="F353" s="16">
        <f t="shared" si="130"/>
        <v>4200</v>
      </c>
      <c r="G353" s="17">
        <f t="shared" si="131"/>
        <v>4.5041226190476209</v>
      </c>
      <c r="H353" s="15">
        <f t="shared" si="132"/>
        <v>18917.315000000006</v>
      </c>
      <c r="I353" s="15">
        <f t="shared" si="133"/>
        <v>-18917.315000000006</v>
      </c>
      <c r="J353" s="337">
        <f t="shared" si="134"/>
        <v>-1</v>
      </c>
      <c r="K353" s="15">
        <f t="shared" si="135"/>
        <v>0</v>
      </c>
      <c r="L353" s="22">
        <f t="shared" si="136"/>
        <v>-5</v>
      </c>
      <c r="M353" s="22">
        <f t="shared" si="137"/>
        <v>5</v>
      </c>
      <c r="N353" s="22">
        <f t="shared" si="138"/>
        <v>0</v>
      </c>
      <c r="O353" s="22"/>
      <c r="P353" s="288">
        <f t="shared" si="139"/>
        <v>-4.5041226190476209</v>
      </c>
      <c r="Q353" s="22">
        <f t="shared" si="140"/>
        <v>-5</v>
      </c>
      <c r="R353" s="290"/>
      <c r="S353" s="290">
        <f t="shared" si="141"/>
        <v>-367.31499999999869</v>
      </c>
      <c r="T353" s="290" t="e">
        <f t="shared" si="142"/>
        <v>#DIV/0!</v>
      </c>
      <c r="U353" s="290" t="e">
        <f t="shared" si="143"/>
        <v>#DIV/0!</v>
      </c>
      <c r="V353" s="22">
        <f t="shared" si="144"/>
        <v>18550.000000000007</v>
      </c>
      <c r="W353" s="288" t="e">
        <f t="shared" si="145"/>
        <v>#DIV/0!</v>
      </c>
      <c r="X353" s="288" t="e">
        <f t="shared" si="146"/>
        <v>#DIV/0!</v>
      </c>
      <c r="Y353" s="288" t="e">
        <f t="shared" si="147"/>
        <v>#DIV/0!</v>
      </c>
      <c r="Z353" s="291" t="e">
        <f t="shared" si="148"/>
        <v>#DIV/0!</v>
      </c>
      <c r="AA353" s="22">
        <f>SUM(L$2:L353)-SUM(AB$2:AB353)</f>
        <v>-18917.315000000006</v>
      </c>
      <c r="AB353" s="292"/>
      <c r="AC353" s="40" t="e">
        <f t="shared" si="149"/>
        <v>#DIV/0!</v>
      </c>
      <c r="AD353" s="40" t="e">
        <f t="shared" si="150"/>
        <v>#DIV/0!</v>
      </c>
    </row>
    <row r="354" spans="1:30" s="1" customFormat="1" x14ac:dyDescent="0.25">
      <c r="A354" s="190"/>
      <c r="B354" s="392"/>
      <c r="C354" s="66"/>
      <c r="D354" s="66"/>
      <c r="E354" s="66"/>
      <c r="F354" s="16">
        <f t="shared" si="130"/>
        <v>4200</v>
      </c>
      <c r="G354" s="17">
        <f t="shared" si="131"/>
        <v>4.5053130952380966</v>
      </c>
      <c r="H354" s="15">
        <f t="shared" si="132"/>
        <v>18922.315000000006</v>
      </c>
      <c r="I354" s="15">
        <f t="shared" si="133"/>
        <v>-18922.315000000006</v>
      </c>
      <c r="J354" s="337">
        <f t="shared" si="134"/>
        <v>-1</v>
      </c>
      <c r="K354" s="15">
        <f t="shared" si="135"/>
        <v>0</v>
      </c>
      <c r="L354" s="22">
        <f t="shared" si="136"/>
        <v>-5</v>
      </c>
      <c r="M354" s="22">
        <f t="shared" si="137"/>
        <v>5</v>
      </c>
      <c r="N354" s="22">
        <f t="shared" si="138"/>
        <v>0</v>
      </c>
      <c r="O354" s="22"/>
      <c r="P354" s="288">
        <f t="shared" si="139"/>
        <v>-4.5053130952380966</v>
      </c>
      <c r="Q354" s="22">
        <f t="shared" si="140"/>
        <v>-5</v>
      </c>
      <c r="R354" s="290"/>
      <c r="S354" s="290">
        <f t="shared" si="141"/>
        <v>-372.31499999999869</v>
      </c>
      <c r="T354" s="290" t="e">
        <f t="shared" si="142"/>
        <v>#DIV/0!</v>
      </c>
      <c r="U354" s="290" t="e">
        <f t="shared" si="143"/>
        <v>#DIV/0!</v>
      </c>
      <c r="V354" s="22">
        <f t="shared" si="144"/>
        <v>18550.000000000007</v>
      </c>
      <c r="W354" s="288" t="e">
        <f t="shared" si="145"/>
        <v>#DIV/0!</v>
      </c>
      <c r="X354" s="288" t="e">
        <f t="shared" si="146"/>
        <v>#DIV/0!</v>
      </c>
      <c r="Y354" s="288" t="e">
        <f t="shared" si="147"/>
        <v>#DIV/0!</v>
      </c>
      <c r="Z354" s="291" t="e">
        <f t="shared" si="148"/>
        <v>#DIV/0!</v>
      </c>
      <c r="AA354" s="22">
        <f>SUM(L$2:L354)-SUM(AB$2:AB354)</f>
        <v>-18922.315000000006</v>
      </c>
      <c r="AB354" s="292"/>
      <c r="AC354" s="40" t="e">
        <f t="shared" si="149"/>
        <v>#DIV/0!</v>
      </c>
      <c r="AD354" s="40" t="e">
        <f t="shared" si="150"/>
        <v>#DIV/0!</v>
      </c>
    </row>
    <row r="355" spans="1:30" s="1" customFormat="1" x14ac:dyDescent="0.25">
      <c r="A355" s="190"/>
      <c r="B355" s="392"/>
      <c r="C355" s="66"/>
      <c r="D355" s="66"/>
      <c r="E355" s="66"/>
      <c r="F355" s="16">
        <f t="shared" si="130"/>
        <v>4200</v>
      </c>
      <c r="G355" s="17">
        <f t="shared" si="131"/>
        <v>4.5065035714285733</v>
      </c>
      <c r="H355" s="15">
        <f t="shared" si="132"/>
        <v>18927.315000000006</v>
      </c>
      <c r="I355" s="15">
        <f t="shared" si="133"/>
        <v>-18927.315000000006</v>
      </c>
      <c r="J355" s="337">
        <f t="shared" si="134"/>
        <v>-1</v>
      </c>
      <c r="K355" s="15">
        <f t="shared" si="135"/>
        <v>0</v>
      </c>
      <c r="L355" s="22">
        <f t="shared" si="136"/>
        <v>-5</v>
      </c>
      <c r="M355" s="22">
        <f t="shared" si="137"/>
        <v>5</v>
      </c>
      <c r="N355" s="22">
        <f t="shared" si="138"/>
        <v>0</v>
      </c>
      <c r="O355" s="22"/>
      <c r="P355" s="288">
        <f t="shared" si="139"/>
        <v>-4.5065035714285733</v>
      </c>
      <c r="Q355" s="22">
        <f t="shared" si="140"/>
        <v>-5</v>
      </c>
      <c r="R355" s="290"/>
      <c r="S355" s="290">
        <f t="shared" si="141"/>
        <v>-377.31499999999869</v>
      </c>
      <c r="T355" s="290" t="e">
        <f t="shared" si="142"/>
        <v>#DIV/0!</v>
      </c>
      <c r="U355" s="290" t="e">
        <f t="shared" si="143"/>
        <v>#DIV/0!</v>
      </c>
      <c r="V355" s="22">
        <f t="shared" si="144"/>
        <v>18550.000000000007</v>
      </c>
      <c r="W355" s="288" t="e">
        <f t="shared" si="145"/>
        <v>#DIV/0!</v>
      </c>
      <c r="X355" s="288" t="e">
        <f t="shared" si="146"/>
        <v>#DIV/0!</v>
      </c>
      <c r="Y355" s="288" t="e">
        <f t="shared" si="147"/>
        <v>#DIV/0!</v>
      </c>
      <c r="Z355" s="291" t="e">
        <f t="shared" si="148"/>
        <v>#DIV/0!</v>
      </c>
      <c r="AA355" s="22">
        <f>SUM(L$2:L355)-SUM(AB$2:AB355)</f>
        <v>-18927.315000000006</v>
      </c>
      <c r="AB355" s="292"/>
      <c r="AC355" s="40" t="e">
        <f t="shared" si="149"/>
        <v>#DIV/0!</v>
      </c>
      <c r="AD355" s="40" t="e">
        <f t="shared" si="150"/>
        <v>#DIV/0!</v>
      </c>
    </row>
    <row r="356" spans="1:30" s="1" customFormat="1" x14ac:dyDescent="0.25">
      <c r="A356" s="190"/>
      <c r="B356" s="392"/>
      <c r="C356" s="66"/>
      <c r="D356" s="66"/>
      <c r="E356" s="66"/>
      <c r="F356" s="16">
        <f t="shared" si="130"/>
        <v>4200</v>
      </c>
      <c r="G356" s="17">
        <f t="shared" si="131"/>
        <v>4.507694047619049</v>
      </c>
      <c r="H356" s="15">
        <f t="shared" si="132"/>
        <v>18932.315000000006</v>
      </c>
      <c r="I356" s="15">
        <f t="shared" si="133"/>
        <v>-18932.315000000006</v>
      </c>
      <c r="J356" s="337">
        <f t="shared" si="134"/>
        <v>-1</v>
      </c>
      <c r="K356" s="15">
        <f t="shared" si="135"/>
        <v>0</v>
      </c>
      <c r="L356" s="22">
        <f t="shared" si="136"/>
        <v>-5</v>
      </c>
      <c r="M356" s="22">
        <f t="shared" si="137"/>
        <v>5</v>
      </c>
      <c r="N356" s="22">
        <f t="shared" si="138"/>
        <v>0</v>
      </c>
      <c r="O356" s="22"/>
      <c r="P356" s="288">
        <f t="shared" si="139"/>
        <v>-4.507694047619049</v>
      </c>
      <c r="Q356" s="22">
        <f t="shared" si="140"/>
        <v>-5</v>
      </c>
      <c r="R356" s="290"/>
      <c r="S356" s="290">
        <f t="shared" si="141"/>
        <v>-382.31499999999869</v>
      </c>
      <c r="T356" s="290" t="e">
        <f t="shared" si="142"/>
        <v>#DIV/0!</v>
      </c>
      <c r="U356" s="290" t="e">
        <f t="shared" si="143"/>
        <v>#DIV/0!</v>
      </c>
      <c r="V356" s="22">
        <f t="shared" si="144"/>
        <v>18550.000000000007</v>
      </c>
      <c r="W356" s="288" t="e">
        <f t="shared" si="145"/>
        <v>#DIV/0!</v>
      </c>
      <c r="X356" s="288" t="e">
        <f t="shared" si="146"/>
        <v>#DIV/0!</v>
      </c>
      <c r="Y356" s="288" t="e">
        <f t="shared" si="147"/>
        <v>#DIV/0!</v>
      </c>
      <c r="Z356" s="291" t="e">
        <f t="shared" si="148"/>
        <v>#DIV/0!</v>
      </c>
      <c r="AA356" s="22">
        <f>SUM(L$2:L356)-SUM(AB$2:AB356)</f>
        <v>-18932.315000000006</v>
      </c>
      <c r="AB356" s="292"/>
      <c r="AC356" s="40" t="e">
        <f t="shared" si="149"/>
        <v>#DIV/0!</v>
      </c>
      <c r="AD356" s="40" t="e">
        <f t="shared" si="150"/>
        <v>#DIV/0!</v>
      </c>
    </row>
    <row r="357" spans="1:30" s="1" customFormat="1" x14ac:dyDescent="0.25">
      <c r="A357" s="190"/>
      <c r="B357" s="392"/>
      <c r="C357" s="66"/>
      <c r="D357" s="66"/>
      <c r="E357" s="66"/>
      <c r="F357" s="16">
        <f t="shared" si="130"/>
        <v>4200</v>
      </c>
      <c r="G357" s="17">
        <f t="shared" si="131"/>
        <v>4.5088845238095256</v>
      </c>
      <c r="H357" s="15">
        <f t="shared" si="132"/>
        <v>18937.315000000006</v>
      </c>
      <c r="I357" s="15">
        <f t="shared" si="133"/>
        <v>-18937.315000000006</v>
      </c>
      <c r="J357" s="337">
        <f t="shared" si="134"/>
        <v>-1</v>
      </c>
      <c r="K357" s="15">
        <f t="shared" si="135"/>
        <v>0</v>
      </c>
      <c r="L357" s="22">
        <f t="shared" si="136"/>
        <v>-5</v>
      </c>
      <c r="M357" s="22">
        <f t="shared" si="137"/>
        <v>5</v>
      </c>
      <c r="N357" s="22">
        <f t="shared" si="138"/>
        <v>0</v>
      </c>
      <c r="O357" s="22"/>
      <c r="P357" s="288">
        <f t="shared" si="139"/>
        <v>-4.5088845238095256</v>
      </c>
      <c r="Q357" s="22">
        <f t="shared" si="140"/>
        <v>-5</v>
      </c>
      <c r="R357" s="290"/>
      <c r="S357" s="290">
        <f t="shared" si="141"/>
        <v>-387.31499999999869</v>
      </c>
      <c r="T357" s="290" t="e">
        <f t="shared" si="142"/>
        <v>#DIV/0!</v>
      </c>
      <c r="U357" s="290" t="e">
        <f t="shared" si="143"/>
        <v>#DIV/0!</v>
      </c>
      <c r="V357" s="22">
        <f t="shared" si="144"/>
        <v>18550.000000000007</v>
      </c>
      <c r="W357" s="288" t="e">
        <f t="shared" si="145"/>
        <v>#DIV/0!</v>
      </c>
      <c r="X357" s="288" t="e">
        <f t="shared" si="146"/>
        <v>#DIV/0!</v>
      </c>
      <c r="Y357" s="288" t="e">
        <f t="shared" si="147"/>
        <v>#DIV/0!</v>
      </c>
      <c r="Z357" s="291" t="e">
        <f t="shared" si="148"/>
        <v>#DIV/0!</v>
      </c>
      <c r="AA357" s="22">
        <f>SUM(L$2:L357)-SUM(AB$2:AB357)</f>
        <v>-18937.315000000006</v>
      </c>
      <c r="AB357" s="292"/>
      <c r="AC357" s="40" t="e">
        <f t="shared" si="149"/>
        <v>#DIV/0!</v>
      </c>
      <c r="AD357" s="40" t="e">
        <f t="shared" si="150"/>
        <v>#DIV/0!</v>
      </c>
    </row>
    <row r="358" spans="1:30" s="1" customFormat="1" x14ac:dyDescent="0.25">
      <c r="A358" s="190"/>
      <c r="B358" s="392"/>
      <c r="C358" s="66"/>
      <c r="D358" s="66"/>
      <c r="E358" s="66"/>
      <c r="F358" s="16">
        <f t="shared" si="130"/>
        <v>4200</v>
      </c>
      <c r="G358" s="17">
        <f t="shared" si="131"/>
        <v>4.5100750000000014</v>
      </c>
      <c r="H358" s="15">
        <f t="shared" si="132"/>
        <v>18942.315000000006</v>
      </c>
      <c r="I358" s="15">
        <f t="shared" si="133"/>
        <v>-18942.315000000006</v>
      </c>
      <c r="J358" s="337">
        <f t="shared" si="134"/>
        <v>-1</v>
      </c>
      <c r="K358" s="15">
        <f t="shared" si="135"/>
        <v>0</v>
      </c>
      <c r="L358" s="22">
        <f t="shared" si="136"/>
        <v>-5</v>
      </c>
      <c r="M358" s="22">
        <f t="shared" si="137"/>
        <v>5</v>
      </c>
      <c r="N358" s="22">
        <f t="shared" si="138"/>
        <v>0</v>
      </c>
      <c r="O358" s="22"/>
      <c r="P358" s="288">
        <f t="shared" si="139"/>
        <v>-4.5100750000000014</v>
      </c>
      <c r="Q358" s="22">
        <f t="shared" si="140"/>
        <v>-5</v>
      </c>
      <c r="R358" s="290"/>
      <c r="S358" s="290">
        <f t="shared" si="141"/>
        <v>-392.31499999999869</v>
      </c>
      <c r="T358" s="290" t="e">
        <f t="shared" si="142"/>
        <v>#DIV/0!</v>
      </c>
      <c r="U358" s="290" t="e">
        <f t="shared" si="143"/>
        <v>#DIV/0!</v>
      </c>
      <c r="V358" s="22">
        <f t="shared" si="144"/>
        <v>18550.000000000007</v>
      </c>
      <c r="W358" s="288" t="e">
        <f t="shared" si="145"/>
        <v>#DIV/0!</v>
      </c>
      <c r="X358" s="288" t="e">
        <f t="shared" si="146"/>
        <v>#DIV/0!</v>
      </c>
      <c r="Y358" s="288" t="e">
        <f t="shared" si="147"/>
        <v>#DIV/0!</v>
      </c>
      <c r="Z358" s="291" t="e">
        <f t="shared" si="148"/>
        <v>#DIV/0!</v>
      </c>
      <c r="AA358" s="22">
        <f>SUM(L$2:L358)-SUM(AB$2:AB358)</f>
        <v>-18942.315000000006</v>
      </c>
      <c r="AB358" s="292"/>
      <c r="AC358" s="40" t="e">
        <f t="shared" si="149"/>
        <v>#DIV/0!</v>
      </c>
      <c r="AD358" s="40" t="e">
        <f t="shared" si="150"/>
        <v>#DIV/0!</v>
      </c>
    </row>
    <row r="359" spans="1:30" s="1" customFormat="1" x14ac:dyDescent="0.25">
      <c r="A359" s="190"/>
      <c r="B359" s="392"/>
      <c r="C359" s="66"/>
      <c r="D359" s="66"/>
      <c r="E359" s="66"/>
      <c r="F359" s="16">
        <f t="shared" si="130"/>
        <v>4200</v>
      </c>
      <c r="G359" s="17">
        <f t="shared" si="131"/>
        <v>4.511265476190478</v>
      </c>
      <c r="H359" s="15">
        <f t="shared" si="132"/>
        <v>18947.315000000006</v>
      </c>
      <c r="I359" s="15">
        <f t="shared" si="133"/>
        <v>-18947.315000000006</v>
      </c>
      <c r="J359" s="337">
        <f t="shared" si="134"/>
        <v>-1</v>
      </c>
      <c r="K359" s="15">
        <f t="shared" si="135"/>
        <v>0</v>
      </c>
      <c r="L359" s="22">
        <f t="shared" si="136"/>
        <v>-5</v>
      </c>
      <c r="M359" s="22">
        <f t="shared" si="137"/>
        <v>5</v>
      </c>
      <c r="N359" s="22">
        <f t="shared" si="138"/>
        <v>0</v>
      </c>
      <c r="O359" s="22"/>
      <c r="P359" s="288">
        <f t="shared" si="139"/>
        <v>-4.511265476190478</v>
      </c>
      <c r="Q359" s="22">
        <f t="shared" si="140"/>
        <v>-5</v>
      </c>
      <c r="R359" s="290"/>
      <c r="S359" s="290">
        <f t="shared" si="141"/>
        <v>-397.31499999999869</v>
      </c>
      <c r="T359" s="290" t="e">
        <f t="shared" si="142"/>
        <v>#DIV/0!</v>
      </c>
      <c r="U359" s="290" t="e">
        <f t="shared" si="143"/>
        <v>#DIV/0!</v>
      </c>
      <c r="V359" s="22">
        <f t="shared" si="144"/>
        <v>18550.000000000007</v>
      </c>
      <c r="W359" s="288" t="e">
        <f t="shared" si="145"/>
        <v>#DIV/0!</v>
      </c>
      <c r="X359" s="288" t="e">
        <f t="shared" si="146"/>
        <v>#DIV/0!</v>
      </c>
      <c r="Y359" s="288" t="e">
        <f t="shared" si="147"/>
        <v>#DIV/0!</v>
      </c>
      <c r="Z359" s="291" t="e">
        <f t="shared" si="148"/>
        <v>#DIV/0!</v>
      </c>
      <c r="AA359" s="22">
        <f>SUM(L$2:L359)-SUM(AB$2:AB359)</f>
        <v>-18947.315000000006</v>
      </c>
      <c r="AB359" s="292"/>
      <c r="AC359" s="40" t="e">
        <f t="shared" si="149"/>
        <v>#DIV/0!</v>
      </c>
      <c r="AD359" s="40" t="e">
        <f t="shared" si="150"/>
        <v>#DIV/0!</v>
      </c>
    </row>
    <row r="360" spans="1:30" s="1" customFormat="1" x14ac:dyDescent="0.25">
      <c r="A360" s="190"/>
      <c r="B360" s="392"/>
      <c r="C360" s="66"/>
      <c r="D360" s="66"/>
      <c r="E360" s="66"/>
      <c r="F360" s="16">
        <f t="shared" si="130"/>
        <v>4200</v>
      </c>
      <c r="G360" s="17">
        <f t="shared" si="131"/>
        <v>4.5124559523809538</v>
      </c>
      <c r="H360" s="15">
        <f t="shared" si="132"/>
        <v>18952.315000000006</v>
      </c>
      <c r="I360" s="15">
        <f t="shared" si="133"/>
        <v>-18952.315000000006</v>
      </c>
      <c r="J360" s="337">
        <f t="shared" si="134"/>
        <v>-1</v>
      </c>
      <c r="K360" s="15">
        <f t="shared" si="135"/>
        <v>0</v>
      </c>
      <c r="L360" s="22">
        <f t="shared" si="136"/>
        <v>-5</v>
      </c>
      <c r="M360" s="22">
        <f t="shared" si="137"/>
        <v>5</v>
      </c>
      <c r="N360" s="22">
        <f t="shared" si="138"/>
        <v>0</v>
      </c>
      <c r="O360" s="22"/>
      <c r="P360" s="288">
        <f t="shared" si="139"/>
        <v>-4.5124559523809538</v>
      </c>
      <c r="Q360" s="22">
        <f t="shared" si="140"/>
        <v>-5</v>
      </c>
      <c r="R360" s="290"/>
      <c r="S360" s="290">
        <f t="shared" si="141"/>
        <v>-402.31499999999869</v>
      </c>
      <c r="T360" s="290" t="e">
        <f t="shared" si="142"/>
        <v>#DIV/0!</v>
      </c>
      <c r="U360" s="290" t="e">
        <f t="shared" si="143"/>
        <v>#DIV/0!</v>
      </c>
      <c r="V360" s="22">
        <f t="shared" si="144"/>
        <v>18550.000000000007</v>
      </c>
      <c r="W360" s="288" t="e">
        <f t="shared" si="145"/>
        <v>#DIV/0!</v>
      </c>
      <c r="X360" s="288" t="e">
        <f t="shared" si="146"/>
        <v>#DIV/0!</v>
      </c>
      <c r="Y360" s="288" t="e">
        <f t="shared" si="147"/>
        <v>#DIV/0!</v>
      </c>
      <c r="Z360" s="291" t="e">
        <f t="shared" si="148"/>
        <v>#DIV/0!</v>
      </c>
      <c r="AA360" s="22">
        <f>SUM(L$2:L360)-SUM(AB$2:AB360)</f>
        <v>-18952.315000000006</v>
      </c>
      <c r="AB360" s="292"/>
      <c r="AC360" s="40" t="e">
        <f t="shared" si="149"/>
        <v>#DIV/0!</v>
      </c>
      <c r="AD360" s="40" t="e">
        <f t="shared" si="150"/>
        <v>#DIV/0!</v>
      </c>
    </row>
    <row r="361" spans="1:30" s="1" customFormat="1" x14ac:dyDescent="0.25">
      <c r="A361" s="190"/>
      <c r="B361" s="392"/>
      <c r="C361" s="66"/>
      <c r="D361" s="66"/>
      <c r="E361" s="66"/>
      <c r="F361" s="16">
        <f t="shared" si="130"/>
        <v>4200</v>
      </c>
      <c r="G361" s="17">
        <f t="shared" si="131"/>
        <v>4.5136464285714304</v>
      </c>
      <c r="H361" s="15">
        <f t="shared" si="132"/>
        <v>18957.315000000006</v>
      </c>
      <c r="I361" s="15">
        <f t="shared" si="133"/>
        <v>-18957.315000000006</v>
      </c>
      <c r="J361" s="337">
        <f t="shared" si="134"/>
        <v>-1</v>
      </c>
      <c r="K361" s="15">
        <f t="shared" si="135"/>
        <v>0</v>
      </c>
      <c r="L361" s="22">
        <f t="shared" si="136"/>
        <v>-5</v>
      </c>
      <c r="M361" s="22">
        <f t="shared" si="137"/>
        <v>5</v>
      </c>
      <c r="N361" s="22">
        <f t="shared" si="138"/>
        <v>0</v>
      </c>
      <c r="O361" s="22"/>
      <c r="P361" s="288">
        <f t="shared" si="139"/>
        <v>-4.5136464285714304</v>
      </c>
      <c r="Q361" s="22">
        <f t="shared" si="140"/>
        <v>-5</v>
      </c>
      <c r="R361" s="290"/>
      <c r="S361" s="290">
        <f t="shared" si="141"/>
        <v>-407.31499999999869</v>
      </c>
      <c r="T361" s="290" t="e">
        <f t="shared" si="142"/>
        <v>#DIV/0!</v>
      </c>
      <c r="U361" s="290" t="e">
        <f t="shared" si="143"/>
        <v>#DIV/0!</v>
      </c>
      <c r="V361" s="22">
        <f t="shared" si="144"/>
        <v>18550.000000000007</v>
      </c>
      <c r="W361" s="288" t="e">
        <f t="shared" si="145"/>
        <v>#DIV/0!</v>
      </c>
      <c r="X361" s="288" t="e">
        <f t="shared" si="146"/>
        <v>#DIV/0!</v>
      </c>
      <c r="Y361" s="288" t="e">
        <f t="shared" si="147"/>
        <v>#DIV/0!</v>
      </c>
      <c r="Z361" s="291" t="e">
        <f t="shared" si="148"/>
        <v>#DIV/0!</v>
      </c>
      <c r="AA361" s="22">
        <f>SUM(L$2:L361)-SUM(AB$2:AB361)</f>
        <v>-18957.315000000006</v>
      </c>
      <c r="AB361" s="292"/>
      <c r="AC361" s="40" t="e">
        <f t="shared" si="149"/>
        <v>#DIV/0!</v>
      </c>
      <c r="AD361" s="40" t="e">
        <f t="shared" si="150"/>
        <v>#DIV/0!</v>
      </c>
    </row>
    <row r="362" spans="1:30" s="1" customFormat="1" x14ac:dyDescent="0.25">
      <c r="A362" s="190"/>
      <c r="B362" s="392"/>
      <c r="C362" s="66"/>
      <c r="D362" s="66"/>
      <c r="E362" s="66"/>
      <c r="F362" s="16">
        <f t="shared" si="130"/>
        <v>4200</v>
      </c>
      <c r="G362" s="17">
        <f t="shared" si="131"/>
        <v>4.5148369047619061</v>
      </c>
      <c r="H362" s="15">
        <f t="shared" si="132"/>
        <v>18962.315000000006</v>
      </c>
      <c r="I362" s="15">
        <f t="shared" si="133"/>
        <v>-18962.315000000006</v>
      </c>
      <c r="J362" s="337">
        <f t="shared" si="134"/>
        <v>-1</v>
      </c>
      <c r="K362" s="15">
        <f t="shared" si="135"/>
        <v>0</v>
      </c>
      <c r="L362" s="22">
        <f t="shared" si="136"/>
        <v>-5</v>
      </c>
      <c r="M362" s="22">
        <f t="shared" si="137"/>
        <v>5</v>
      </c>
      <c r="N362" s="22">
        <f t="shared" si="138"/>
        <v>0</v>
      </c>
      <c r="O362" s="22"/>
      <c r="P362" s="288">
        <f t="shared" si="139"/>
        <v>-4.5148369047619061</v>
      </c>
      <c r="Q362" s="22">
        <f t="shared" si="140"/>
        <v>-5</v>
      </c>
      <c r="R362" s="290"/>
      <c r="S362" s="290">
        <f t="shared" si="141"/>
        <v>-412.31499999999869</v>
      </c>
      <c r="T362" s="290" t="e">
        <f t="shared" si="142"/>
        <v>#DIV/0!</v>
      </c>
      <c r="U362" s="290" t="e">
        <f t="shared" si="143"/>
        <v>#DIV/0!</v>
      </c>
      <c r="V362" s="22">
        <f t="shared" si="144"/>
        <v>18550.000000000007</v>
      </c>
      <c r="W362" s="288" t="e">
        <f t="shared" si="145"/>
        <v>#DIV/0!</v>
      </c>
      <c r="X362" s="288" t="e">
        <f t="shared" si="146"/>
        <v>#DIV/0!</v>
      </c>
      <c r="Y362" s="288" t="e">
        <f t="shared" si="147"/>
        <v>#DIV/0!</v>
      </c>
      <c r="Z362" s="291" t="e">
        <f t="shared" si="148"/>
        <v>#DIV/0!</v>
      </c>
      <c r="AA362" s="22">
        <f>SUM(L$2:L362)-SUM(AB$2:AB362)</f>
        <v>-18962.315000000006</v>
      </c>
      <c r="AB362" s="292"/>
      <c r="AC362" s="40" t="e">
        <f t="shared" si="149"/>
        <v>#DIV/0!</v>
      </c>
      <c r="AD362" s="40" t="e">
        <f t="shared" si="150"/>
        <v>#DIV/0!</v>
      </c>
    </row>
    <row r="363" spans="1:30" s="1" customFormat="1" x14ac:dyDescent="0.25">
      <c r="A363" s="190"/>
      <c r="B363" s="392"/>
      <c r="C363" s="66"/>
      <c r="D363" s="66"/>
      <c r="E363" s="66"/>
      <c r="F363" s="16">
        <f t="shared" si="130"/>
        <v>4200</v>
      </c>
      <c r="G363" s="17">
        <f t="shared" si="131"/>
        <v>4.5160273809523828</v>
      </c>
      <c r="H363" s="15">
        <f t="shared" si="132"/>
        <v>18967.315000000006</v>
      </c>
      <c r="I363" s="15">
        <f t="shared" si="133"/>
        <v>-18967.315000000006</v>
      </c>
      <c r="J363" s="337">
        <f t="shared" si="134"/>
        <v>-1</v>
      </c>
      <c r="K363" s="15">
        <f t="shared" si="135"/>
        <v>0</v>
      </c>
      <c r="L363" s="22">
        <f t="shared" si="136"/>
        <v>-5</v>
      </c>
      <c r="M363" s="22">
        <f t="shared" si="137"/>
        <v>5</v>
      </c>
      <c r="N363" s="22">
        <f t="shared" si="138"/>
        <v>0</v>
      </c>
      <c r="O363" s="22"/>
      <c r="P363" s="288">
        <f t="shared" si="139"/>
        <v>-4.5160273809523828</v>
      </c>
      <c r="Q363" s="22">
        <f t="shared" si="140"/>
        <v>-5</v>
      </c>
      <c r="R363" s="290"/>
      <c r="S363" s="290">
        <f t="shared" si="141"/>
        <v>-417.31499999999869</v>
      </c>
      <c r="T363" s="290" t="e">
        <f t="shared" si="142"/>
        <v>#DIV/0!</v>
      </c>
      <c r="U363" s="290" t="e">
        <f t="shared" si="143"/>
        <v>#DIV/0!</v>
      </c>
      <c r="V363" s="22">
        <f t="shared" si="144"/>
        <v>18550.000000000007</v>
      </c>
      <c r="W363" s="288" t="e">
        <f t="shared" si="145"/>
        <v>#DIV/0!</v>
      </c>
      <c r="X363" s="288" t="e">
        <f t="shared" si="146"/>
        <v>#DIV/0!</v>
      </c>
      <c r="Y363" s="288" t="e">
        <f t="shared" si="147"/>
        <v>#DIV/0!</v>
      </c>
      <c r="Z363" s="291" t="e">
        <f t="shared" si="148"/>
        <v>#DIV/0!</v>
      </c>
      <c r="AA363" s="22">
        <f>SUM(L$2:L363)-SUM(AB$2:AB363)</f>
        <v>-18967.315000000006</v>
      </c>
      <c r="AB363" s="292"/>
      <c r="AC363" s="40" t="e">
        <f t="shared" si="149"/>
        <v>#DIV/0!</v>
      </c>
      <c r="AD363" s="40" t="e">
        <f t="shared" si="150"/>
        <v>#DIV/0!</v>
      </c>
    </row>
    <row r="364" spans="1:30" s="1" customFormat="1" x14ac:dyDescent="0.25">
      <c r="A364" s="190"/>
      <c r="B364" s="392"/>
      <c r="C364" s="66"/>
      <c r="D364" s="66"/>
      <c r="E364" s="66"/>
      <c r="F364" s="16">
        <f t="shared" si="130"/>
        <v>4200</v>
      </c>
      <c r="G364" s="17">
        <f t="shared" si="131"/>
        <v>4.5172178571428585</v>
      </c>
      <c r="H364" s="15">
        <f t="shared" si="132"/>
        <v>18972.315000000006</v>
      </c>
      <c r="I364" s="15">
        <f t="shared" si="133"/>
        <v>-18972.315000000006</v>
      </c>
      <c r="J364" s="337">
        <f t="shared" si="134"/>
        <v>-1</v>
      </c>
      <c r="K364" s="15">
        <f t="shared" si="135"/>
        <v>0</v>
      </c>
      <c r="L364" s="22">
        <f t="shared" si="136"/>
        <v>-5</v>
      </c>
      <c r="M364" s="22">
        <f t="shared" si="137"/>
        <v>5</v>
      </c>
      <c r="N364" s="22">
        <f t="shared" si="138"/>
        <v>0</v>
      </c>
      <c r="O364" s="22"/>
      <c r="P364" s="288">
        <f t="shared" si="139"/>
        <v>-4.5172178571428585</v>
      </c>
      <c r="Q364" s="22">
        <f t="shared" si="140"/>
        <v>-5</v>
      </c>
      <c r="R364" s="290"/>
      <c r="S364" s="290">
        <f t="shared" si="141"/>
        <v>-422.31499999999869</v>
      </c>
      <c r="T364" s="290" t="e">
        <f t="shared" si="142"/>
        <v>#DIV/0!</v>
      </c>
      <c r="U364" s="290" t="e">
        <f t="shared" si="143"/>
        <v>#DIV/0!</v>
      </c>
      <c r="V364" s="22">
        <f t="shared" si="144"/>
        <v>18550.000000000007</v>
      </c>
      <c r="W364" s="288" t="e">
        <f t="shared" si="145"/>
        <v>#DIV/0!</v>
      </c>
      <c r="X364" s="288" t="e">
        <f t="shared" si="146"/>
        <v>#DIV/0!</v>
      </c>
      <c r="Y364" s="288" t="e">
        <f t="shared" si="147"/>
        <v>#DIV/0!</v>
      </c>
      <c r="Z364" s="291" t="e">
        <f t="shared" si="148"/>
        <v>#DIV/0!</v>
      </c>
      <c r="AA364" s="22">
        <f>SUM(L$2:L364)-SUM(AB$2:AB364)</f>
        <v>-18972.315000000006</v>
      </c>
      <c r="AB364" s="292"/>
      <c r="AC364" s="40" t="e">
        <f t="shared" si="149"/>
        <v>#DIV/0!</v>
      </c>
      <c r="AD364" s="40" t="e">
        <f t="shared" si="150"/>
        <v>#DIV/0!</v>
      </c>
    </row>
    <row r="365" spans="1:30" s="1" customFormat="1" x14ac:dyDescent="0.25">
      <c r="A365" s="190"/>
      <c r="B365" s="392"/>
      <c r="C365" s="66"/>
      <c r="D365" s="66"/>
      <c r="E365" s="66"/>
      <c r="F365" s="16">
        <f t="shared" si="130"/>
        <v>4200</v>
      </c>
      <c r="G365" s="17">
        <f t="shared" si="131"/>
        <v>4.5184083333333351</v>
      </c>
      <c r="H365" s="15">
        <f t="shared" si="132"/>
        <v>18977.315000000006</v>
      </c>
      <c r="I365" s="15">
        <f t="shared" si="133"/>
        <v>-18977.315000000006</v>
      </c>
      <c r="J365" s="337">
        <f t="shared" si="134"/>
        <v>-1</v>
      </c>
      <c r="K365" s="15">
        <f t="shared" si="135"/>
        <v>0</v>
      </c>
      <c r="L365" s="22">
        <f t="shared" si="136"/>
        <v>-5</v>
      </c>
      <c r="M365" s="22">
        <f t="shared" si="137"/>
        <v>5</v>
      </c>
      <c r="N365" s="22">
        <f t="shared" si="138"/>
        <v>0</v>
      </c>
      <c r="O365" s="22"/>
      <c r="P365" s="288">
        <f t="shared" si="139"/>
        <v>-4.5184083333333351</v>
      </c>
      <c r="Q365" s="22">
        <f t="shared" si="140"/>
        <v>-5</v>
      </c>
      <c r="R365" s="290"/>
      <c r="S365" s="290">
        <f t="shared" si="141"/>
        <v>-427.31499999999869</v>
      </c>
      <c r="T365" s="290" t="e">
        <f t="shared" si="142"/>
        <v>#DIV/0!</v>
      </c>
      <c r="U365" s="290" t="e">
        <f t="shared" si="143"/>
        <v>#DIV/0!</v>
      </c>
      <c r="V365" s="22">
        <f t="shared" si="144"/>
        <v>18550.000000000007</v>
      </c>
      <c r="W365" s="288" t="e">
        <f t="shared" si="145"/>
        <v>#DIV/0!</v>
      </c>
      <c r="X365" s="288" t="e">
        <f t="shared" si="146"/>
        <v>#DIV/0!</v>
      </c>
      <c r="Y365" s="288" t="e">
        <f t="shared" si="147"/>
        <v>#DIV/0!</v>
      </c>
      <c r="Z365" s="291" t="e">
        <f t="shared" si="148"/>
        <v>#DIV/0!</v>
      </c>
      <c r="AA365" s="22">
        <f>SUM(L$2:L365)-SUM(AB$2:AB365)</f>
        <v>-18977.315000000006</v>
      </c>
      <c r="AB365" s="292"/>
      <c r="AC365" s="40" t="e">
        <f t="shared" si="149"/>
        <v>#DIV/0!</v>
      </c>
      <c r="AD365" s="40" t="e">
        <f t="shared" si="150"/>
        <v>#DIV/0!</v>
      </c>
    </row>
    <row r="366" spans="1:30" s="1" customFormat="1" x14ac:dyDescent="0.25">
      <c r="A366" s="190"/>
      <c r="B366" s="392"/>
      <c r="C366" s="66"/>
      <c r="D366" s="66"/>
      <c r="E366" s="66"/>
      <c r="F366" s="16">
        <f t="shared" si="130"/>
        <v>4200</v>
      </c>
      <c r="G366" s="17">
        <f t="shared" si="131"/>
        <v>4.5195988095238109</v>
      </c>
      <c r="H366" s="15">
        <f t="shared" si="132"/>
        <v>18982.315000000006</v>
      </c>
      <c r="I366" s="15">
        <f t="shared" si="133"/>
        <v>-18982.315000000006</v>
      </c>
      <c r="J366" s="337">
        <f t="shared" si="134"/>
        <v>-1</v>
      </c>
      <c r="K366" s="15">
        <f t="shared" si="135"/>
        <v>0</v>
      </c>
      <c r="L366" s="22">
        <f t="shared" si="136"/>
        <v>-5</v>
      </c>
      <c r="M366" s="22">
        <f t="shared" si="137"/>
        <v>5</v>
      </c>
      <c r="N366" s="22">
        <f t="shared" si="138"/>
        <v>0</v>
      </c>
      <c r="O366" s="22"/>
      <c r="P366" s="288">
        <f t="shared" si="139"/>
        <v>-4.5195988095238109</v>
      </c>
      <c r="Q366" s="22">
        <f t="shared" si="140"/>
        <v>-5</v>
      </c>
      <c r="R366" s="290"/>
      <c r="S366" s="290">
        <f t="shared" si="141"/>
        <v>-432.31499999999869</v>
      </c>
      <c r="T366" s="290" t="e">
        <f t="shared" si="142"/>
        <v>#DIV/0!</v>
      </c>
      <c r="U366" s="290" t="e">
        <f t="shared" si="143"/>
        <v>#DIV/0!</v>
      </c>
      <c r="V366" s="22">
        <f t="shared" si="144"/>
        <v>18550.000000000007</v>
      </c>
      <c r="W366" s="288" t="e">
        <f t="shared" si="145"/>
        <v>#DIV/0!</v>
      </c>
      <c r="X366" s="288" t="e">
        <f t="shared" si="146"/>
        <v>#DIV/0!</v>
      </c>
      <c r="Y366" s="288" t="e">
        <f t="shared" si="147"/>
        <v>#DIV/0!</v>
      </c>
      <c r="Z366" s="291" t="e">
        <f t="shared" si="148"/>
        <v>#DIV/0!</v>
      </c>
      <c r="AA366" s="22">
        <f>SUM(L$2:L366)-SUM(AB$2:AB366)</f>
        <v>-18982.315000000006</v>
      </c>
      <c r="AB366" s="292"/>
      <c r="AC366" s="40" t="e">
        <f t="shared" si="149"/>
        <v>#DIV/0!</v>
      </c>
      <c r="AD366" s="40" t="e">
        <f t="shared" si="150"/>
        <v>#DIV/0!</v>
      </c>
    </row>
    <row r="367" spans="1:30" s="1" customFormat="1" x14ac:dyDescent="0.25">
      <c r="A367" s="190"/>
      <c r="B367" s="392"/>
      <c r="C367" s="66"/>
      <c r="D367" s="66"/>
      <c r="E367" s="66"/>
      <c r="F367" s="16">
        <f t="shared" si="130"/>
        <v>4200</v>
      </c>
      <c r="G367" s="17">
        <f t="shared" si="131"/>
        <v>4.5207892857142875</v>
      </c>
      <c r="H367" s="15">
        <f t="shared" si="132"/>
        <v>18987.315000000006</v>
      </c>
      <c r="I367" s="15">
        <f t="shared" si="133"/>
        <v>-18987.315000000006</v>
      </c>
      <c r="J367" s="337">
        <f t="shared" si="134"/>
        <v>-1</v>
      </c>
      <c r="K367" s="15">
        <f t="shared" si="135"/>
        <v>0</v>
      </c>
      <c r="L367" s="22">
        <f t="shared" si="136"/>
        <v>-5</v>
      </c>
      <c r="M367" s="22">
        <f t="shared" si="137"/>
        <v>5</v>
      </c>
      <c r="N367" s="22">
        <f t="shared" si="138"/>
        <v>0</v>
      </c>
      <c r="O367" s="22"/>
      <c r="P367" s="288">
        <f t="shared" si="139"/>
        <v>-4.5207892857142875</v>
      </c>
      <c r="Q367" s="22">
        <f t="shared" si="140"/>
        <v>-5</v>
      </c>
      <c r="R367" s="290"/>
      <c r="S367" s="290">
        <f t="shared" si="141"/>
        <v>-437.31499999999869</v>
      </c>
      <c r="T367" s="290" t="e">
        <f t="shared" si="142"/>
        <v>#DIV/0!</v>
      </c>
      <c r="U367" s="290" t="e">
        <f t="shared" si="143"/>
        <v>#DIV/0!</v>
      </c>
      <c r="V367" s="22">
        <f t="shared" si="144"/>
        <v>18550.000000000007</v>
      </c>
      <c r="W367" s="288" t="e">
        <f t="shared" si="145"/>
        <v>#DIV/0!</v>
      </c>
      <c r="X367" s="288" t="e">
        <f t="shared" si="146"/>
        <v>#DIV/0!</v>
      </c>
      <c r="Y367" s="288" t="e">
        <f t="shared" si="147"/>
        <v>#DIV/0!</v>
      </c>
      <c r="Z367" s="291" t="e">
        <f t="shared" si="148"/>
        <v>#DIV/0!</v>
      </c>
      <c r="AA367" s="22">
        <f>SUM(L$2:L367)-SUM(AB$2:AB367)</f>
        <v>-18987.315000000006</v>
      </c>
      <c r="AB367" s="292"/>
      <c r="AC367" s="40" t="e">
        <f t="shared" si="149"/>
        <v>#DIV/0!</v>
      </c>
      <c r="AD367" s="40" t="e">
        <f t="shared" si="150"/>
        <v>#DIV/0!</v>
      </c>
    </row>
    <row r="368" spans="1:30" s="1" customFormat="1" x14ac:dyDescent="0.25">
      <c r="A368" s="190"/>
      <c r="B368" s="392"/>
      <c r="C368" s="66"/>
      <c r="D368" s="66"/>
      <c r="E368" s="66"/>
      <c r="F368" s="16">
        <f t="shared" si="130"/>
        <v>4200</v>
      </c>
      <c r="G368" s="17">
        <f t="shared" si="131"/>
        <v>4.5219797619047633</v>
      </c>
      <c r="H368" s="15">
        <f t="shared" si="132"/>
        <v>18992.315000000006</v>
      </c>
      <c r="I368" s="15">
        <f t="shared" si="133"/>
        <v>-18992.315000000006</v>
      </c>
      <c r="J368" s="337">
        <f t="shared" si="134"/>
        <v>-1</v>
      </c>
      <c r="K368" s="15">
        <f t="shared" si="135"/>
        <v>0</v>
      </c>
      <c r="L368" s="22">
        <f t="shared" si="136"/>
        <v>-5</v>
      </c>
      <c r="M368" s="22">
        <f t="shared" si="137"/>
        <v>5</v>
      </c>
      <c r="N368" s="22">
        <f t="shared" si="138"/>
        <v>0</v>
      </c>
      <c r="O368" s="22"/>
      <c r="P368" s="288">
        <f t="shared" si="139"/>
        <v>-4.5219797619047633</v>
      </c>
      <c r="Q368" s="22">
        <f t="shared" si="140"/>
        <v>-5</v>
      </c>
      <c r="R368" s="290"/>
      <c r="S368" s="290">
        <f t="shared" si="141"/>
        <v>-442.31499999999869</v>
      </c>
      <c r="T368" s="290" t="e">
        <f t="shared" si="142"/>
        <v>#DIV/0!</v>
      </c>
      <c r="U368" s="290" t="e">
        <f t="shared" si="143"/>
        <v>#DIV/0!</v>
      </c>
      <c r="V368" s="22">
        <f t="shared" si="144"/>
        <v>18550.000000000007</v>
      </c>
      <c r="W368" s="288" t="e">
        <f t="shared" si="145"/>
        <v>#DIV/0!</v>
      </c>
      <c r="X368" s="288" t="e">
        <f t="shared" si="146"/>
        <v>#DIV/0!</v>
      </c>
      <c r="Y368" s="288" t="e">
        <f t="shared" si="147"/>
        <v>#DIV/0!</v>
      </c>
      <c r="Z368" s="291" t="e">
        <f t="shared" si="148"/>
        <v>#DIV/0!</v>
      </c>
      <c r="AA368" s="22">
        <f>SUM(L$2:L368)-SUM(AB$2:AB368)</f>
        <v>-18992.315000000006</v>
      </c>
      <c r="AB368" s="292"/>
      <c r="AC368" s="40" t="e">
        <f t="shared" si="149"/>
        <v>#DIV/0!</v>
      </c>
      <c r="AD368" s="40" t="e">
        <f t="shared" si="150"/>
        <v>#DIV/0!</v>
      </c>
    </row>
    <row r="369" spans="1:30" s="1" customFormat="1" x14ac:dyDescent="0.25">
      <c r="A369" s="190"/>
      <c r="B369" s="392"/>
      <c r="C369" s="66"/>
      <c r="D369" s="66"/>
      <c r="E369" s="66"/>
      <c r="F369" s="16">
        <f t="shared" si="130"/>
        <v>4200</v>
      </c>
      <c r="G369" s="17">
        <f t="shared" si="131"/>
        <v>4.5231702380952399</v>
      </c>
      <c r="H369" s="15">
        <f t="shared" si="132"/>
        <v>18997.315000000006</v>
      </c>
      <c r="I369" s="15">
        <f t="shared" si="133"/>
        <v>-18997.315000000006</v>
      </c>
      <c r="J369" s="337">
        <f t="shared" si="134"/>
        <v>-1</v>
      </c>
      <c r="K369" s="15">
        <f t="shared" si="135"/>
        <v>0</v>
      </c>
      <c r="L369" s="22">
        <f t="shared" si="136"/>
        <v>-5</v>
      </c>
      <c r="M369" s="22">
        <f t="shared" si="137"/>
        <v>5</v>
      </c>
      <c r="N369" s="22">
        <f t="shared" si="138"/>
        <v>0</v>
      </c>
      <c r="O369" s="22"/>
      <c r="P369" s="288">
        <f t="shared" si="139"/>
        <v>-4.5231702380952399</v>
      </c>
      <c r="Q369" s="22">
        <f t="shared" si="140"/>
        <v>-5</v>
      </c>
      <c r="R369" s="290"/>
      <c r="S369" s="290">
        <f t="shared" si="141"/>
        <v>-447.31499999999869</v>
      </c>
      <c r="T369" s="290" t="e">
        <f t="shared" si="142"/>
        <v>#DIV/0!</v>
      </c>
      <c r="U369" s="290" t="e">
        <f t="shared" si="143"/>
        <v>#DIV/0!</v>
      </c>
      <c r="V369" s="22">
        <f t="shared" si="144"/>
        <v>18550.000000000007</v>
      </c>
      <c r="W369" s="288" t="e">
        <f t="shared" si="145"/>
        <v>#DIV/0!</v>
      </c>
      <c r="X369" s="288" t="e">
        <f t="shared" si="146"/>
        <v>#DIV/0!</v>
      </c>
      <c r="Y369" s="288" t="e">
        <f t="shared" si="147"/>
        <v>#DIV/0!</v>
      </c>
      <c r="Z369" s="291" t="e">
        <f t="shared" si="148"/>
        <v>#DIV/0!</v>
      </c>
      <c r="AA369" s="22">
        <f>SUM(L$2:L369)-SUM(AB$2:AB369)</f>
        <v>-18997.315000000006</v>
      </c>
      <c r="AB369" s="292"/>
      <c r="AC369" s="40" t="e">
        <f t="shared" si="149"/>
        <v>#DIV/0!</v>
      </c>
      <c r="AD369" s="40" t="e">
        <f t="shared" si="150"/>
        <v>#DIV/0!</v>
      </c>
    </row>
    <row r="370" spans="1:30" s="1" customFormat="1" x14ac:dyDescent="0.25">
      <c r="A370" s="190"/>
      <c r="B370" s="392"/>
      <c r="C370" s="66"/>
      <c r="D370" s="66"/>
      <c r="E370" s="66"/>
      <c r="F370" s="16">
        <f t="shared" si="130"/>
        <v>4200</v>
      </c>
      <c r="G370" s="17">
        <f t="shared" si="131"/>
        <v>4.5243607142857156</v>
      </c>
      <c r="H370" s="15">
        <f t="shared" si="132"/>
        <v>19002.315000000006</v>
      </c>
      <c r="I370" s="15">
        <f t="shared" si="133"/>
        <v>-19002.315000000006</v>
      </c>
      <c r="J370" s="337">
        <f t="shared" si="134"/>
        <v>-1</v>
      </c>
      <c r="K370" s="15">
        <f t="shared" si="135"/>
        <v>0</v>
      </c>
      <c r="L370" s="22">
        <f t="shared" si="136"/>
        <v>-5</v>
      </c>
      <c r="M370" s="22">
        <f t="shared" si="137"/>
        <v>5</v>
      </c>
      <c r="N370" s="22">
        <f t="shared" si="138"/>
        <v>0</v>
      </c>
      <c r="O370" s="22"/>
      <c r="P370" s="288">
        <f t="shared" si="139"/>
        <v>-4.5243607142857156</v>
      </c>
      <c r="Q370" s="22">
        <f t="shared" si="140"/>
        <v>-5</v>
      </c>
      <c r="R370" s="290"/>
      <c r="S370" s="290">
        <f t="shared" si="141"/>
        <v>-452.31499999999869</v>
      </c>
      <c r="T370" s="290" t="e">
        <f t="shared" si="142"/>
        <v>#DIV/0!</v>
      </c>
      <c r="U370" s="290" t="e">
        <f t="shared" si="143"/>
        <v>#DIV/0!</v>
      </c>
      <c r="V370" s="22">
        <f t="shared" si="144"/>
        <v>18550.000000000007</v>
      </c>
      <c r="W370" s="288" t="e">
        <f t="shared" si="145"/>
        <v>#DIV/0!</v>
      </c>
      <c r="X370" s="288" t="e">
        <f t="shared" si="146"/>
        <v>#DIV/0!</v>
      </c>
      <c r="Y370" s="288" t="e">
        <f t="shared" si="147"/>
        <v>#DIV/0!</v>
      </c>
      <c r="Z370" s="291" t="e">
        <f t="shared" si="148"/>
        <v>#DIV/0!</v>
      </c>
      <c r="AA370" s="22">
        <f>SUM(L$2:L370)-SUM(AB$2:AB370)</f>
        <v>-19002.315000000006</v>
      </c>
      <c r="AB370" s="292"/>
      <c r="AC370" s="40" t="e">
        <f t="shared" si="149"/>
        <v>#DIV/0!</v>
      </c>
      <c r="AD370" s="40" t="e">
        <f t="shared" si="150"/>
        <v>#DIV/0!</v>
      </c>
    </row>
    <row r="371" spans="1:30" s="1" customFormat="1" x14ac:dyDescent="0.25">
      <c r="A371" s="190"/>
      <c r="B371" s="392"/>
      <c r="C371" s="66"/>
      <c r="D371" s="66"/>
      <c r="E371" s="66"/>
      <c r="F371" s="16">
        <f t="shared" si="130"/>
        <v>4200</v>
      </c>
      <c r="G371" s="17">
        <f t="shared" si="131"/>
        <v>4.5255511904761923</v>
      </c>
      <c r="H371" s="15">
        <f t="shared" si="132"/>
        <v>19007.315000000006</v>
      </c>
      <c r="I371" s="15">
        <f t="shared" si="133"/>
        <v>-19007.315000000006</v>
      </c>
      <c r="J371" s="337">
        <f t="shared" si="134"/>
        <v>-1</v>
      </c>
      <c r="K371" s="15">
        <f t="shared" si="135"/>
        <v>0</v>
      </c>
      <c r="L371" s="22">
        <f t="shared" si="136"/>
        <v>-5</v>
      </c>
      <c r="M371" s="22">
        <f t="shared" si="137"/>
        <v>5</v>
      </c>
      <c r="N371" s="22">
        <f t="shared" si="138"/>
        <v>0</v>
      </c>
      <c r="O371" s="22"/>
      <c r="P371" s="288">
        <f t="shared" si="139"/>
        <v>-4.5255511904761923</v>
      </c>
      <c r="Q371" s="22">
        <f t="shared" si="140"/>
        <v>-5</v>
      </c>
      <c r="R371" s="290"/>
      <c r="S371" s="290">
        <f t="shared" si="141"/>
        <v>-457.31499999999869</v>
      </c>
      <c r="T371" s="290" t="e">
        <f t="shared" si="142"/>
        <v>#DIV/0!</v>
      </c>
      <c r="U371" s="290" t="e">
        <f t="shared" si="143"/>
        <v>#DIV/0!</v>
      </c>
      <c r="V371" s="22">
        <f t="shared" si="144"/>
        <v>18550.000000000007</v>
      </c>
      <c r="W371" s="288" t="e">
        <f t="shared" si="145"/>
        <v>#DIV/0!</v>
      </c>
      <c r="X371" s="288" t="e">
        <f t="shared" si="146"/>
        <v>#DIV/0!</v>
      </c>
      <c r="Y371" s="288" t="e">
        <f t="shared" si="147"/>
        <v>#DIV/0!</v>
      </c>
      <c r="Z371" s="291" t="e">
        <f t="shared" si="148"/>
        <v>#DIV/0!</v>
      </c>
      <c r="AA371" s="22">
        <f>SUM(L$2:L371)-SUM(AB$2:AB371)</f>
        <v>-19007.315000000006</v>
      </c>
      <c r="AB371" s="292"/>
      <c r="AC371" s="40" t="e">
        <f t="shared" si="149"/>
        <v>#DIV/0!</v>
      </c>
      <c r="AD371" s="40" t="e">
        <f t="shared" si="150"/>
        <v>#DIV/0!</v>
      </c>
    </row>
    <row r="372" spans="1:30" s="1" customFormat="1" x14ac:dyDescent="0.25">
      <c r="A372" s="190"/>
      <c r="B372" s="392"/>
      <c r="C372" s="66"/>
      <c r="D372" s="66"/>
      <c r="E372" s="66"/>
      <c r="F372" s="16">
        <f t="shared" si="130"/>
        <v>4200</v>
      </c>
      <c r="G372" s="17">
        <f t="shared" si="131"/>
        <v>4.526741666666668</v>
      </c>
      <c r="H372" s="15">
        <f t="shared" si="132"/>
        <v>19012.315000000006</v>
      </c>
      <c r="I372" s="15">
        <f t="shared" si="133"/>
        <v>-19012.315000000006</v>
      </c>
      <c r="J372" s="337">
        <f t="shared" si="134"/>
        <v>-1</v>
      </c>
      <c r="K372" s="15">
        <f t="shared" si="135"/>
        <v>0</v>
      </c>
      <c r="L372" s="22">
        <f t="shared" si="136"/>
        <v>-5</v>
      </c>
      <c r="M372" s="22">
        <f t="shared" si="137"/>
        <v>5</v>
      </c>
      <c r="N372" s="22">
        <f t="shared" si="138"/>
        <v>0</v>
      </c>
      <c r="O372" s="22"/>
      <c r="P372" s="288">
        <f t="shared" si="139"/>
        <v>-4.526741666666668</v>
      </c>
      <c r="Q372" s="22">
        <f t="shared" si="140"/>
        <v>-5</v>
      </c>
      <c r="R372" s="290"/>
      <c r="S372" s="290">
        <f t="shared" si="141"/>
        <v>-462.31499999999869</v>
      </c>
      <c r="T372" s="290" t="e">
        <f t="shared" si="142"/>
        <v>#DIV/0!</v>
      </c>
      <c r="U372" s="290" t="e">
        <f t="shared" si="143"/>
        <v>#DIV/0!</v>
      </c>
      <c r="V372" s="22">
        <f t="shared" si="144"/>
        <v>18550.000000000007</v>
      </c>
      <c r="W372" s="288" t="e">
        <f t="shared" si="145"/>
        <v>#DIV/0!</v>
      </c>
      <c r="X372" s="288" t="e">
        <f t="shared" si="146"/>
        <v>#DIV/0!</v>
      </c>
      <c r="Y372" s="288" t="e">
        <f t="shared" si="147"/>
        <v>#DIV/0!</v>
      </c>
      <c r="Z372" s="291" t="e">
        <f t="shared" si="148"/>
        <v>#DIV/0!</v>
      </c>
      <c r="AA372" s="22">
        <f>SUM(L$2:L372)-SUM(AB$2:AB372)</f>
        <v>-19012.315000000006</v>
      </c>
      <c r="AB372" s="292"/>
      <c r="AC372" s="40" t="e">
        <f t="shared" si="149"/>
        <v>#DIV/0!</v>
      </c>
      <c r="AD372" s="40" t="e">
        <f t="shared" si="150"/>
        <v>#DIV/0!</v>
      </c>
    </row>
    <row r="373" spans="1:30" s="1" customFormat="1" x14ac:dyDescent="0.25">
      <c r="A373" s="190"/>
      <c r="B373" s="392"/>
      <c r="C373" s="66"/>
      <c r="D373" s="66"/>
      <c r="E373" s="66"/>
      <c r="F373" s="16">
        <f t="shared" si="130"/>
        <v>4200</v>
      </c>
      <c r="G373" s="17">
        <f t="shared" si="131"/>
        <v>4.5279321428571446</v>
      </c>
      <c r="H373" s="15">
        <f t="shared" si="132"/>
        <v>19017.315000000006</v>
      </c>
      <c r="I373" s="15">
        <f t="shared" si="133"/>
        <v>-19017.315000000006</v>
      </c>
      <c r="J373" s="337">
        <f t="shared" si="134"/>
        <v>-1</v>
      </c>
      <c r="K373" s="15">
        <f t="shared" si="135"/>
        <v>0</v>
      </c>
      <c r="L373" s="22">
        <f t="shared" si="136"/>
        <v>-5</v>
      </c>
      <c r="M373" s="22">
        <f t="shared" si="137"/>
        <v>5</v>
      </c>
      <c r="N373" s="22">
        <f t="shared" si="138"/>
        <v>0</v>
      </c>
      <c r="O373" s="22"/>
      <c r="P373" s="288">
        <f t="shared" si="139"/>
        <v>-4.5279321428571446</v>
      </c>
      <c r="Q373" s="22">
        <f t="shared" si="140"/>
        <v>-5</v>
      </c>
      <c r="R373" s="290"/>
      <c r="S373" s="290">
        <f t="shared" si="141"/>
        <v>-467.31499999999869</v>
      </c>
      <c r="T373" s="290" t="e">
        <f t="shared" si="142"/>
        <v>#DIV/0!</v>
      </c>
      <c r="U373" s="290" t="e">
        <f t="shared" si="143"/>
        <v>#DIV/0!</v>
      </c>
      <c r="V373" s="22">
        <f t="shared" si="144"/>
        <v>18550.000000000007</v>
      </c>
      <c r="W373" s="288" t="e">
        <f t="shared" si="145"/>
        <v>#DIV/0!</v>
      </c>
      <c r="X373" s="288" t="e">
        <f t="shared" si="146"/>
        <v>#DIV/0!</v>
      </c>
      <c r="Y373" s="288" t="e">
        <f t="shared" si="147"/>
        <v>#DIV/0!</v>
      </c>
      <c r="Z373" s="291" t="e">
        <f t="shared" si="148"/>
        <v>#DIV/0!</v>
      </c>
      <c r="AA373" s="22">
        <f>SUM(L$2:L373)-SUM(AB$2:AB373)</f>
        <v>-19017.315000000006</v>
      </c>
      <c r="AB373" s="292"/>
      <c r="AC373" s="40" t="e">
        <f t="shared" si="149"/>
        <v>#DIV/0!</v>
      </c>
      <c r="AD373" s="40" t="e">
        <f t="shared" si="150"/>
        <v>#DIV/0!</v>
      </c>
    </row>
    <row r="374" spans="1:30" s="1" customFormat="1" x14ac:dyDescent="0.25">
      <c r="A374" s="190"/>
      <c r="B374" s="392"/>
      <c r="C374" s="66"/>
      <c r="D374" s="66"/>
      <c r="E374" s="66"/>
      <c r="F374" s="16">
        <f t="shared" si="130"/>
        <v>4200</v>
      </c>
      <c r="G374" s="17">
        <f t="shared" si="131"/>
        <v>4.5291226190476204</v>
      </c>
      <c r="H374" s="15">
        <f t="shared" si="132"/>
        <v>19022.315000000006</v>
      </c>
      <c r="I374" s="15">
        <f t="shared" si="133"/>
        <v>-19022.315000000006</v>
      </c>
      <c r="J374" s="337">
        <f t="shared" si="134"/>
        <v>-1</v>
      </c>
      <c r="K374" s="15">
        <f t="shared" si="135"/>
        <v>0</v>
      </c>
      <c r="L374" s="22">
        <f t="shared" si="136"/>
        <v>-5</v>
      </c>
      <c r="M374" s="22">
        <f t="shared" si="137"/>
        <v>5</v>
      </c>
      <c r="N374" s="22">
        <f t="shared" si="138"/>
        <v>0</v>
      </c>
      <c r="O374" s="22"/>
      <c r="P374" s="288">
        <f t="shared" si="139"/>
        <v>-4.5291226190476204</v>
      </c>
      <c r="Q374" s="22">
        <f t="shared" si="140"/>
        <v>-5</v>
      </c>
      <c r="R374" s="290"/>
      <c r="S374" s="290">
        <f t="shared" si="141"/>
        <v>-472.31499999999869</v>
      </c>
      <c r="T374" s="290" t="e">
        <f t="shared" si="142"/>
        <v>#DIV/0!</v>
      </c>
      <c r="U374" s="290" t="e">
        <f t="shared" si="143"/>
        <v>#DIV/0!</v>
      </c>
      <c r="V374" s="22">
        <f t="shared" si="144"/>
        <v>18550.000000000007</v>
      </c>
      <c r="W374" s="288" t="e">
        <f t="shared" si="145"/>
        <v>#DIV/0!</v>
      </c>
      <c r="X374" s="288" t="e">
        <f t="shared" si="146"/>
        <v>#DIV/0!</v>
      </c>
      <c r="Y374" s="288" t="e">
        <f t="shared" si="147"/>
        <v>#DIV/0!</v>
      </c>
      <c r="Z374" s="291" t="e">
        <f t="shared" si="148"/>
        <v>#DIV/0!</v>
      </c>
      <c r="AA374" s="22">
        <f>SUM(L$2:L374)-SUM(AB$2:AB374)</f>
        <v>-19022.315000000006</v>
      </c>
      <c r="AB374" s="292"/>
      <c r="AC374" s="40" t="e">
        <f t="shared" si="149"/>
        <v>#DIV/0!</v>
      </c>
      <c r="AD374" s="40" t="e">
        <f t="shared" si="150"/>
        <v>#DIV/0!</v>
      </c>
    </row>
    <row r="375" spans="1:30" s="1" customFormat="1" x14ac:dyDescent="0.25">
      <c r="A375" s="190"/>
      <c r="B375" s="392"/>
      <c r="C375" s="66"/>
      <c r="D375" s="66"/>
      <c r="E375" s="66"/>
      <c r="F375" s="16">
        <f t="shared" si="130"/>
        <v>4200</v>
      </c>
      <c r="G375" s="17">
        <f t="shared" si="131"/>
        <v>4.530313095238097</v>
      </c>
      <c r="H375" s="15">
        <f t="shared" si="132"/>
        <v>19027.315000000006</v>
      </c>
      <c r="I375" s="15">
        <f t="shared" si="133"/>
        <v>-19027.315000000006</v>
      </c>
      <c r="J375" s="337">
        <f t="shared" si="134"/>
        <v>-1</v>
      </c>
      <c r="K375" s="15">
        <f t="shared" si="135"/>
        <v>0</v>
      </c>
      <c r="L375" s="22">
        <f t="shared" si="136"/>
        <v>-5</v>
      </c>
      <c r="M375" s="22">
        <f t="shared" si="137"/>
        <v>5</v>
      </c>
      <c r="N375" s="22">
        <f t="shared" si="138"/>
        <v>0</v>
      </c>
      <c r="O375" s="22"/>
      <c r="P375" s="288">
        <f t="shared" si="139"/>
        <v>-4.530313095238097</v>
      </c>
      <c r="Q375" s="22">
        <f t="shared" si="140"/>
        <v>-5</v>
      </c>
      <c r="R375" s="290"/>
      <c r="S375" s="290">
        <f t="shared" si="141"/>
        <v>-477.31499999999869</v>
      </c>
      <c r="T375" s="290" t="e">
        <f t="shared" si="142"/>
        <v>#DIV/0!</v>
      </c>
      <c r="U375" s="290" t="e">
        <f t="shared" si="143"/>
        <v>#DIV/0!</v>
      </c>
      <c r="V375" s="22">
        <f t="shared" si="144"/>
        <v>18550.000000000007</v>
      </c>
      <c r="W375" s="288" t="e">
        <f t="shared" si="145"/>
        <v>#DIV/0!</v>
      </c>
      <c r="X375" s="288" t="e">
        <f t="shared" si="146"/>
        <v>#DIV/0!</v>
      </c>
      <c r="Y375" s="288" t="e">
        <f t="shared" si="147"/>
        <v>#DIV/0!</v>
      </c>
      <c r="Z375" s="291" t="e">
        <f t="shared" si="148"/>
        <v>#DIV/0!</v>
      </c>
      <c r="AA375" s="22">
        <f>SUM(L$2:L375)-SUM(AB$2:AB375)</f>
        <v>-19027.315000000006</v>
      </c>
      <c r="AB375" s="292"/>
      <c r="AC375" s="40" t="e">
        <f t="shared" si="149"/>
        <v>#DIV/0!</v>
      </c>
      <c r="AD375" s="40" t="e">
        <f t="shared" si="150"/>
        <v>#DIV/0!</v>
      </c>
    </row>
    <row r="376" spans="1:30" s="1" customFormat="1" x14ac:dyDescent="0.25">
      <c r="A376" s="190"/>
      <c r="B376" s="392"/>
      <c r="C376" s="66"/>
      <c r="D376" s="66"/>
      <c r="E376" s="66"/>
      <c r="F376" s="16">
        <f t="shared" si="130"/>
        <v>4200</v>
      </c>
      <c r="G376" s="17">
        <f t="shared" si="131"/>
        <v>4.5315035714285727</v>
      </c>
      <c r="H376" s="15">
        <f t="shared" si="132"/>
        <v>19032.315000000006</v>
      </c>
      <c r="I376" s="15">
        <f t="shared" si="133"/>
        <v>-19032.315000000006</v>
      </c>
      <c r="J376" s="337">
        <f t="shared" si="134"/>
        <v>-1</v>
      </c>
      <c r="K376" s="15">
        <f t="shared" si="135"/>
        <v>0</v>
      </c>
      <c r="L376" s="22">
        <f t="shared" si="136"/>
        <v>-5</v>
      </c>
      <c r="M376" s="22">
        <f t="shared" si="137"/>
        <v>5</v>
      </c>
      <c r="N376" s="22">
        <f t="shared" si="138"/>
        <v>0</v>
      </c>
      <c r="O376" s="22"/>
      <c r="P376" s="288">
        <f t="shared" si="139"/>
        <v>-4.5315035714285727</v>
      </c>
      <c r="Q376" s="22">
        <f t="shared" si="140"/>
        <v>-5</v>
      </c>
      <c r="R376" s="290"/>
      <c r="S376" s="290">
        <f t="shared" si="141"/>
        <v>-482.31499999999869</v>
      </c>
      <c r="T376" s="290" t="e">
        <f t="shared" si="142"/>
        <v>#DIV/0!</v>
      </c>
      <c r="U376" s="290" t="e">
        <f t="shared" si="143"/>
        <v>#DIV/0!</v>
      </c>
      <c r="V376" s="22">
        <f t="shared" si="144"/>
        <v>18550.000000000007</v>
      </c>
      <c r="W376" s="288" t="e">
        <f t="shared" si="145"/>
        <v>#DIV/0!</v>
      </c>
      <c r="X376" s="288" t="e">
        <f t="shared" si="146"/>
        <v>#DIV/0!</v>
      </c>
      <c r="Y376" s="288" t="e">
        <f t="shared" si="147"/>
        <v>#DIV/0!</v>
      </c>
      <c r="Z376" s="291" t="e">
        <f t="shared" si="148"/>
        <v>#DIV/0!</v>
      </c>
      <c r="AA376" s="22">
        <f>SUM(L$2:L376)-SUM(AB$2:AB376)</f>
        <v>-19032.315000000006</v>
      </c>
      <c r="AB376" s="292"/>
      <c r="AC376" s="40" t="e">
        <f t="shared" si="149"/>
        <v>#DIV/0!</v>
      </c>
      <c r="AD376" s="40" t="e">
        <f t="shared" si="150"/>
        <v>#DIV/0!</v>
      </c>
    </row>
    <row r="377" spans="1:30" s="1" customFormat="1" x14ac:dyDescent="0.25">
      <c r="A377" s="190"/>
      <c r="B377" s="392"/>
      <c r="C377" s="66"/>
      <c r="D377" s="66"/>
      <c r="E377" s="66"/>
      <c r="F377" s="16">
        <f t="shared" si="130"/>
        <v>4200</v>
      </c>
      <c r="G377" s="17">
        <f t="shared" si="131"/>
        <v>4.5326940476190494</v>
      </c>
      <c r="H377" s="15">
        <f t="shared" si="132"/>
        <v>19037.315000000006</v>
      </c>
      <c r="I377" s="15">
        <f t="shared" si="133"/>
        <v>-19037.315000000006</v>
      </c>
      <c r="J377" s="337">
        <f t="shared" si="134"/>
        <v>-1</v>
      </c>
      <c r="K377" s="15">
        <f t="shared" si="135"/>
        <v>0</v>
      </c>
      <c r="L377" s="22">
        <f t="shared" si="136"/>
        <v>-5</v>
      </c>
      <c r="M377" s="22">
        <f t="shared" si="137"/>
        <v>5</v>
      </c>
      <c r="N377" s="22">
        <f t="shared" si="138"/>
        <v>0</v>
      </c>
      <c r="O377" s="22"/>
      <c r="P377" s="288">
        <f t="shared" si="139"/>
        <v>-4.5326940476190494</v>
      </c>
      <c r="Q377" s="22">
        <f t="shared" si="140"/>
        <v>-5</v>
      </c>
      <c r="R377" s="290"/>
      <c r="S377" s="290">
        <f t="shared" si="141"/>
        <v>-487.31499999999869</v>
      </c>
      <c r="T377" s="290" t="e">
        <f t="shared" si="142"/>
        <v>#DIV/0!</v>
      </c>
      <c r="U377" s="290" t="e">
        <f t="shared" si="143"/>
        <v>#DIV/0!</v>
      </c>
      <c r="V377" s="22">
        <f t="shared" si="144"/>
        <v>18550.000000000007</v>
      </c>
      <c r="W377" s="288" t="e">
        <f t="shared" si="145"/>
        <v>#DIV/0!</v>
      </c>
      <c r="X377" s="288" t="e">
        <f t="shared" si="146"/>
        <v>#DIV/0!</v>
      </c>
      <c r="Y377" s="288" t="e">
        <f t="shared" si="147"/>
        <v>#DIV/0!</v>
      </c>
      <c r="Z377" s="291" t="e">
        <f t="shared" si="148"/>
        <v>#DIV/0!</v>
      </c>
      <c r="AA377" s="22">
        <f>SUM(L$2:L377)-SUM(AB$2:AB377)</f>
        <v>-19037.315000000006</v>
      </c>
      <c r="AB377" s="292"/>
      <c r="AC377" s="40" t="e">
        <f t="shared" si="149"/>
        <v>#DIV/0!</v>
      </c>
      <c r="AD377" s="40" t="e">
        <f t="shared" si="150"/>
        <v>#DIV/0!</v>
      </c>
    </row>
    <row r="378" spans="1:30" s="1" customFormat="1" x14ac:dyDescent="0.25">
      <c r="A378" s="190"/>
      <c r="B378" s="392"/>
      <c r="C378" s="66"/>
      <c r="D378" s="66"/>
      <c r="E378" s="66"/>
      <c r="F378" s="16">
        <f t="shared" si="130"/>
        <v>4200</v>
      </c>
      <c r="G378" s="17">
        <f t="shared" si="131"/>
        <v>4.5338845238095251</v>
      </c>
      <c r="H378" s="15">
        <f t="shared" si="132"/>
        <v>19042.315000000006</v>
      </c>
      <c r="I378" s="15">
        <f t="shared" si="133"/>
        <v>-19042.315000000006</v>
      </c>
      <c r="J378" s="337">
        <f t="shared" si="134"/>
        <v>-1</v>
      </c>
      <c r="K378" s="15">
        <f t="shared" si="135"/>
        <v>0</v>
      </c>
      <c r="L378" s="22">
        <f t="shared" si="136"/>
        <v>-5</v>
      </c>
      <c r="M378" s="22">
        <f t="shared" si="137"/>
        <v>5</v>
      </c>
      <c r="N378" s="22">
        <f t="shared" si="138"/>
        <v>0</v>
      </c>
      <c r="O378" s="22"/>
      <c r="P378" s="288">
        <f t="shared" si="139"/>
        <v>-4.5338845238095251</v>
      </c>
      <c r="Q378" s="22">
        <f t="shared" si="140"/>
        <v>-5</v>
      </c>
      <c r="R378" s="290"/>
      <c r="S378" s="290">
        <f t="shared" si="141"/>
        <v>-492.31499999999869</v>
      </c>
      <c r="T378" s="290" t="e">
        <f t="shared" si="142"/>
        <v>#DIV/0!</v>
      </c>
      <c r="U378" s="290" t="e">
        <f t="shared" si="143"/>
        <v>#DIV/0!</v>
      </c>
      <c r="V378" s="22">
        <f t="shared" si="144"/>
        <v>18550.000000000007</v>
      </c>
      <c r="W378" s="288" t="e">
        <f t="shared" si="145"/>
        <v>#DIV/0!</v>
      </c>
      <c r="X378" s="288" t="e">
        <f t="shared" si="146"/>
        <v>#DIV/0!</v>
      </c>
      <c r="Y378" s="288" t="e">
        <f t="shared" si="147"/>
        <v>#DIV/0!</v>
      </c>
      <c r="Z378" s="291" t="e">
        <f t="shared" si="148"/>
        <v>#DIV/0!</v>
      </c>
      <c r="AA378" s="22">
        <f>SUM(L$2:L378)-SUM(AB$2:AB378)</f>
        <v>-19042.315000000006</v>
      </c>
      <c r="AB378" s="292"/>
      <c r="AC378" s="40" t="e">
        <f t="shared" si="149"/>
        <v>#DIV/0!</v>
      </c>
      <c r="AD378" s="40" t="e">
        <f t="shared" si="150"/>
        <v>#DIV/0!</v>
      </c>
    </row>
    <row r="379" spans="1:30" s="1" customFormat="1" x14ac:dyDescent="0.25">
      <c r="A379" s="190"/>
      <c r="B379" s="392"/>
      <c r="C379" s="66"/>
      <c r="D379" s="66"/>
      <c r="E379" s="66"/>
      <c r="F379" s="16">
        <f t="shared" si="130"/>
        <v>4200</v>
      </c>
      <c r="G379" s="17">
        <f t="shared" si="131"/>
        <v>4.5350750000000017</v>
      </c>
      <c r="H379" s="15">
        <f t="shared" si="132"/>
        <v>19047.315000000006</v>
      </c>
      <c r="I379" s="15">
        <f t="shared" si="133"/>
        <v>-19047.315000000006</v>
      </c>
      <c r="J379" s="337">
        <f t="shared" si="134"/>
        <v>-1</v>
      </c>
      <c r="K379" s="15">
        <f t="shared" si="135"/>
        <v>0</v>
      </c>
      <c r="L379" s="22">
        <f t="shared" si="136"/>
        <v>-5</v>
      </c>
      <c r="M379" s="22">
        <f t="shared" si="137"/>
        <v>5</v>
      </c>
      <c r="N379" s="22">
        <f t="shared" si="138"/>
        <v>0</v>
      </c>
      <c r="O379" s="22"/>
      <c r="P379" s="288">
        <f t="shared" si="139"/>
        <v>-4.5350750000000017</v>
      </c>
      <c r="Q379" s="22">
        <f t="shared" si="140"/>
        <v>-5</v>
      </c>
      <c r="R379" s="290"/>
      <c r="S379" s="290">
        <f t="shared" si="141"/>
        <v>-497.31499999999869</v>
      </c>
      <c r="T379" s="290" t="e">
        <f t="shared" si="142"/>
        <v>#DIV/0!</v>
      </c>
      <c r="U379" s="290" t="e">
        <f t="shared" si="143"/>
        <v>#DIV/0!</v>
      </c>
      <c r="V379" s="22">
        <f t="shared" si="144"/>
        <v>18550.000000000007</v>
      </c>
      <c r="W379" s="288" t="e">
        <f t="shared" si="145"/>
        <v>#DIV/0!</v>
      </c>
      <c r="X379" s="288" t="e">
        <f t="shared" si="146"/>
        <v>#DIV/0!</v>
      </c>
      <c r="Y379" s="288" t="e">
        <f t="shared" si="147"/>
        <v>#DIV/0!</v>
      </c>
      <c r="Z379" s="291" t="e">
        <f t="shared" si="148"/>
        <v>#DIV/0!</v>
      </c>
      <c r="AA379" s="22">
        <f>SUM(L$2:L379)-SUM(AB$2:AB379)</f>
        <v>-19047.315000000006</v>
      </c>
      <c r="AB379" s="292"/>
      <c r="AC379" s="40" t="e">
        <f t="shared" si="149"/>
        <v>#DIV/0!</v>
      </c>
      <c r="AD379" s="40" t="e">
        <f t="shared" si="150"/>
        <v>#DIV/0!</v>
      </c>
    </row>
    <row r="380" spans="1:30" s="1" customFormat="1" x14ac:dyDescent="0.25">
      <c r="A380" s="190"/>
      <c r="B380" s="392"/>
      <c r="C380" s="66"/>
      <c r="D380" s="66"/>
      <c r="E380" s="66"/>
      <c r="F380" s="16">
        <f t="shared" si="130"/>
        <v>4200</v>
      </c>
      <c r="G380" s="17">
        <f t="shared" si="131"/>
        <v>4.5362654761904775</v>
      </c>
      <c r="H380" s="15">
        <f t="shared" si="132"/>
        <v>19052.315000000006</v>
      </c>
      <c r="I380" s="15">
        <f t="shared" si="133"/>
        <v>-19052.315000000006</v>
      </c>
      <c r="J380" s="337">
        <f t="shared" si="134"/>
        <v>-1</v>
      </c>
      <c r="K380" s="15">
        <f t="shared" si="135"/>
        <v>0</v>
      </c>
      <c r="L380" s="22">
        <f t="shared" si="136"/>
        <v>-5</v>
      </c>
      <c r="M380" s="22">
        <f t="shared" si="137"/>
        <v>5</v>
      </c>
      <c r="N380" s="22">
        <f t="shared" si="138"/>
        <v>0</v>
      </c>
      <c r="O380" s="22"/>
      <c r="P380" s="288">
        <f t="shared" si="139"/>
        <v>-4.5362654761904775</v>
      </c>
      <c r="Q380" s="22">
        <f t="shared" si="140"/>
        <v>-5</v>
      </c>
      <c r="R380" s="290"/>
      <c r="S380" s="290">
        <f t="shared" si="141"/>
        <v>-502.31499999999869</v>
      </c>
      <c r="T380" s="290" t="e">
        <f t="shared" si="142"/>
        <v>#DIV/0!</v>
      </c>
      <c r="U380" s="290" t="e">
        <f t="shared" si="143"/>
        <v>#DIV/0!</v>
      </c>
      <c r="V380" s="22">
        <f t="shared" si="144"/>
        <v>18550.000000000007</v>
      </c>
      <c r="W380" s="288" t="e">
        <f t="shared" si="145"/>
        <v>#DIV/0!</v>
      </c>
      <c r="X380" s="288" t="e">
        <f t="shared" si="146"/>
        <v>#DIV/0!</v>
      </c>
      <c r="Y380" s="288" t="e">
        <f t="shared" si="147"/>
        <v>#DIV/0!</v>
      </c>
      <c r="Z380" s="291" t="e">
        <f t="shared" si="148"/>
        <v>#DIV/0!</v>
      </c>
      <c r="AA380" s="22">
        <f>SUM(L$2:L380)-SUM(AB$2:AB380)</f>
        <v>-19052.315000000006</v>
      </c>
      <c r="AB380" s="292"/>
      <c r="AC380" s="40" t="e">
        <f t="shared" si="149"/>
        <v>#DIV/0!</v>
      </c>
      <c r="AD380" s="40" t="e">
        <f t="shared" si="150"/>
        <v>#DIV/0!</v>
      </c>
    </row>
    <row r="381" spans="1:30" s="1" customFormat="1" x14ac:dyDescent="0.25">
      <c r="A381" s="190"/>
      <c r="B381" s="392"/>
      <c r="C381" s="66"/>
      <c r="D381" s="66"/>
      <c r="E381" s="66"/>
      <c r="F381" s="16">
        <f t="shared" si="130"/>
        <v>4200</v>
      </c>
      <c r="G381" s="17">
        <f t="shared" si="131"/>
        <v>4.5374559523809541</v>
      </c>
      <c r="H381" s="15">
        <f t="shared" si="132"/>
        <v>19057.315000000006</v>
      </c>
      <c r="I381" s="15">
        <f t="shared" si="133"/>
        <v>-19057.315000000006</v>
      </c>
      <c r="J381" s="337">
        <f t="shared" si="134"/>
        <v>-1</v>
      </c>
      <c r="K381" s="15">
        <f t="shared" si="135"/>
        <v>0</v>
      </c>
      <c r="L381" s="22">
        <f t="shared" si="136"/>
        <v>-5</v>
      </c>
      <c r="M381" s="22">
        <f t="shared" si="137"/>
        <v>5</v>
      </c>
      <c r="N381" s="22">
        <f t="shared" si="138"/>
        <v>0</v>
      </c>
      <c r="O381" s="22"/>
      <c r="P381" s="288">
        <f t="shared" si="139"/>
        <v>-4.5374559523809541</v>
      </c>
      <c r="Q381" s="22">
        <f t="shared" si="140"/>
        <v>-5</v>
      </c>
      <c r="R381" s="290"/>
      <c r="S381" s="290">
        <f t="shared" si="141"/>
        <v>-507.31499999999869</v>
      </c>
      <c r="T381" s="290" t="e">
        <f t="shared" si="142"/>
        <v>#DIV/0!</v>
      </c>
      <c r="U381" s="290" t="e">
        <f t="shared" si="143"/>
        <v>#DIV/0!</v>
      </c>
      <c r="V381" s="22">
        <f t="shared" si="144"/>
        <v>18550.000000000007</v>
      </c>
      <c r="W381" s="288" t="e">
        <f t="shared" si="145"/>
        <v>#DIV/0!</v>
      </c>
      <c r="X381" s="288" t="e">
        <f t="shared" si="146"/>
        <v>#DIV/0!</v>
      </c>
      <c r="Y381" s="288" t="e">
        <f t="shared" si="147"/>
        <v>#DIV/0!</v>
      </c>
      <c r="Z381" s="291" t="e">
        <f t="shared" si="148"/>
        <v>#DIV/0!</v>
      </c>
      <c r="AA381" s="22">
        <f>SUM(L$2:L381)-SUM(AB$2:AB381)</f>
        <v>-19057.315000000006</v>
      </c>
      <c r="AB381" s="292"/>
      <c r="AC381" s="40" t="e">
        <f t="shared" si="149"/>
        <v>#DIV/0!</v>
      </c>
      <c r="AD381" s="40" t="e">
        <f t="shared" si="150"/>
        <v>#DIV/0!</v>
      </c>
    </row>
    <row r="382" spans="1:30" s="1" customFormat="1" x14ac:dyDescent="0.25">
      <c r="A382" s="301"/>
      <c r="B382" s="392"/>
      <c r="C382" s="66"/>
      <c r="D382" s="66"/>
      <c r="E382" s="66"/>
      <c r="F382" s="16">
        <f t="shared" si="130"/>
        <v>4200</v>
      </c>
      <c r="G382" s="17">
        <f t="shared" si="131"/>
        <v>4.5386464285714299</v>
      </c>
      <c r="H382" s="15">
        <f t="shared" si="132"/>
        <v>19062.315000000006</v>
      </c>
      <c r="I382" s="15">
        <f t="shared" si="133"/>
        <v>-19062.315000000006</v>
      </c>
      <c r="J382" s="337">
        <f t="shared" si="134"/>
        <v>-1</v>
      </c>
      <c r="K382" s="15">
        <f t="shared" si="135"/>
        <v>0</v>
      </c>
      <c r="L382" s="22">
        <f t="shared" si="136"/>
        <v>-5</v>
      </c>
      <c r="M382" s="22">
        <f t="shared" si="137"/>
        <v>5</v>
      </c>
      <c r="N382" s="22">
        <f t="shared" si="138"/>
        <v>0</v>
      </c>
      <c r="O382" s="22"/>
      <c r="P382" s="288">
        <f t="shared" si="139"/>
        <v>-4.5386464285714299</v>
      </c>
      <c r="Q382" s="22">
        <f t="shared" si="140"/>
        <v>-5</v>
      </c>
      <c r="R382" s="290"/>
      <c r="S382" s="290">
        <f t="shared" si="141"/>
        <v>-512.31499999999869</v>
      </c>
      <c r="T382" s="290" t="e">
        <f t="shared" si="142"/>
        <v>#DIV/0!</v>
      </c>
      <c r="U382" s="290" t="e">
        <f t="shared" si="143"/>
        <v>#DIV/0!</v>
      </c>
      <c r="V382" s="22">
        <f t="shared" si="144"/>
        <v>18550.000000000007</v>
      </c>
      <c r="W382" s="288" t="e">
        <f t="shared" si="145"/>
        <v>#DIV/0!</v>
      </c>
      <c r="X382" s="288" t="e">
        <f t="shared" si="146"/>
        <v>#DIV/0!</v>
      </c>
      <c r="Y382" s="288" t="e">
        <f t="shared" si="147"/>
        <v>#DIV/0!</v>
      </c>
      <c r="Z382" s="291" t="e">
        <f t="shared" si="148"/>
        <v>#DIV/0!</v>
      </c>
      <c r="AA382" s="22">
        <f>SUM(L$2:L382)-SUM(AB$2:AB382)</f>
        <v>-19062.315000000006</v>
      </c>
      <c r="AB382" s="292"/>
      <c r="AC382" s="40" t="e">
        <f t="shared" si="149"/>
        <v>#DIV/0!</v>
      </c>
      <c r="AD382" s="40" t="e">
        <f t="shared" si="150"/>
        <v>#DIV/0!</v>
      </c>
    </row>
    <row r="383" spans="1:30" s="1" customFormat="1" x14ac:dyDescent="0.25">
      <c r="A383" s="301"/>
      <c r="B383" s="392"/>
      <c r="C383" s="66"/>
      <c r="D383" s="66"/>
      <c r="E383" s="66"/>
      <c r="F383" s="16">
        <f t="shared" si="130"/>
        <v>4200</v>
      </c>
      <c r="G383" s="17">
        <f t="shared" si="131"/>
        <v>4.5398369047619065</v>
      </c>
      <c r="H383" s="15">
        <f t="shared" si="132"/>
        <v>19067.315000000006</v>
      </c>
      <c r="I383" s="15">
        <f t="shared" si="133"/>
        <v>-19067.315000000006</v>
      </c>
      <c r="J383" s="337">
        <f t="shared" si="134"/>
        <v>-1</v>
      </c>
      <c r="K383" s="15">
        <f t="shared" si="135"/>
        <v>0</v>
      </c>
      <c r="L383" s="22">
        <f t="shared" si="136"/>
        <v>-5</v>
      </c>
      <c r="M383" s="22">
        <f t="shared" si="137"/>
        <v>5</v>
      </c>
      <c r="N383" s="22">
        <f t="shared" si="138"/>
        <v>0</v>
      </c>
      <c r="O383" s="22"/>
      <c r="P383" s="288">
        <f t="shared" si="139"/>
        <v>-4.5398369047619065</v>
      </c>
      <c r="Q383" s="22">
        <f t="shared" si="140"/>
        <v>-5</v>
      </c>
      <c r="R383" s="290"/>
      <c r="S383" s="290">
        <f t="shared" si="141"/>
        <v>-517.31499999999869</v>
      </c>
      <c r="T383" s="290" t="e">
        <f t="shared" si="142"/>
        <v>#DIV/0!</v>
      </c>
      <c r="U383" s="290" t="e">
        <f t="shared" si="143"/>
        <v>#DIV/0!</v>
      </c>
      <c r="V383" s="22">
        <f t="shared" si="144"/>
        <v>18550.000000000007</v>
      </c>
      <c r="W383" s="288" t="e">
        <f t="shared" si="145"/>
        <v>#DIV/0!</v>
      </c>
      <c r="X383" s="288" t="e">
        <f t="shared" si="146"/>
        <v>#DIV/0!</v>
      </c>
      <c r="Y383" s="288" t="e">
        <f t="shared" si="147"/>
        <v>#DIV/0!</v>
      </c>
      <c r="Z383" s="291" t="e">
        <f t="shared" si="148"/>
        <v>#DIV/0!</v>
      </c>
      <c r="AA383" s="22">
        <f>SUM(L$2:L383)-SUM(AB$2:AB383)</f>
        <v>-19067.315000000006</v>
      </c>
      <c r="AB383" s="292"/>
      <c r="AC383" s="40" t="e">
        <f t="shared" si="149"/>
        <v>#DIV/0!</v>
      </c>
      <c r="AD383" s="40" t="e">
        <f t="shared" si="150"/>
        <v>#DIV/0!</v>
      </c>
    </row>
    <row r="384" spans="1:30" s="1" customFormat="1" x14ac:dyDescent="0.25">
      <c r="A384" s="301"/>
      <c r="B384" s="392"/>
      <c r="C384" s="66"/>
      <c r="D384" s="66"/>
      <c r="E384" s="66"/>
      <c r="F384" s="16">
        <f t="shared" si="130"/>
        <v>4200</v>
      </c>
      <c r="G384" s="17">
        <f t="shared" si="131"/>
        <v>4.5410273809523822</v>
      </c>
      <c r="H384" s="15">
        <f t="shared" si="132"/>
        <v>19072.315000000006</v>
      </c>
      <c r="I384" s="15">
        <f t="shared" si="133"/>
        <v>-19072.315000000006</v>
      </c>
      <c r="J384" s="337">
        <f t="shared" si="134"/>
        <v>-1</v>
      </c>
      <c r="K384" s="15">
        <f t="shared" si="135"/>
        <v>0</v>
      </c>
      <c r="L384" s="22">
        <f t="shared" si="136"/>
        <v>-5</v>
      </c>
      <c r="M384" s="22">
        <f t="shared" si="137"/>
        <v>5</v>
      </c>
      <c r="N384" s="22">
        <f t="shared" si="138"/>
        <v>0</v>
      </c>
      <c r="O384" s="22"/>
      <c r="P384" s="288">
        <f t="shared" si="139"/>
        <v>-4.5410273809523822</v>
      </c>
      <c r="Q384" s="22">
        <f t="shared" si="140"/>
        <v>-5</v>
      </c>
      <c r="R384" s="290"/>
      <c r="S384" s="290">
        <f t="shared" si="141"/>
        <v>-522.31499999999869</v>
      </c>
      <c r="T384" s="290" t="e">
        <f t="shared" si="142"/>
        <v>#DIV/0!</v>
      </c>
      <c r="U384" s="290" t="e">
        <f t="shared" si="143"/>
        <v>#DIV/0!</v>
      </c>
      <c r="V384" s="22">
        <f t="shared" si="144"/>
        <v>18550.000000000007</v>
      </c>
      <c r="W384" s="288" t="e">
        <f t="shared" si="145"/>
        <v>#DIV/0!</v>
      </c>
      <c r="X384" s="288" t="e">
        <f t="shared" si="146"/>
        <v>#DIV/0!</v>
      </c>
      <c r="Y384" s="288" t="e">
        <f t="shared" si="147"/>
        <v>#DIV/0!</v>
      </c>
      <c r="Z384" s="291" t="e">
        <f t="shared" si="148"/>
        <v>#DIV/0!</v>
      </c>
      <c r="AA384" s="22">
        <f>SUM(L$2:L384)-SUM(AB$2:AB384)</f>
        <v>-19072.315000000006</v>
      </c>
      <c r="AB384" s="292"/>
      <c r="AC384" s="40" t="e">
        <f t="shared" si="149"/>
        <v>#DIV/0!</v>
      </c>
      <c r="AD384" s="40" t="e">
        <f t="shared" si="150"/>
        <v>#DIV/0!</v>
      </c>
    </row>
    <row r="385" spans="1:30" s="1" customFormat="1" x14ac:dyDescent="0.25">
      <c r="A385" s="301"/>
      <c r="B385" s="392"/>
      <c r="C385" s="66"/>
      <c r="D385" s="66"/>
      <c r="E385" s="66"/>
      <c r="F385" s="16">
        <f t="shared" si="130"/>
        <v>4200</v>
      </c>
      <c r="G385" s="17">
        <f t="shared" si="131"/>
        <v>4.5422178571428589</v>
      </c>
      <c r="H385" s="15">
        <f t="shared" si="132"/>
        <v>19077.315000000006</v>
      </c>
      <c r="I385" s="15">
        <f t="shared" si="133"/>
        <v>-19077.315000000006</v>
      </c>
      <c r="J385" s="337">
        <f t="shared" si="134"/>
        <v>-1</v>
      </c>
      <c r="K385" s="15">
        <f t="shared" si="135"/>
        <v>0</v>
      </c>
      <c r="L385" s="22">
        <f t="shared" si="136"/>
        <v>-5</v>
      </c>
      <c r="M385" s="22">
        <f t="shared" si="137"/>
        <v>5</v>
      </c>
      <c r="N385" s="22">
        <f t="shared" si="138"/>
        <v>0</v>
      </c>
      <c r="O385" s="22"/>
      <c r="P385" s="288">
        <f t="shared" si="139"/>
        <v>-4.5422178571428589</v>
      </c>
      <c r="Q385" s="22">
        <f t="shared" si="140"/>
        <v>-5</v>
      </c>
      <c r="R385" s="290"/>
      <c r="S385" s="290">
        <f t="shared" si="141"/>
        <v>-527.31499999999869</v>
      </c>
      <c r="T385" s="290" t="e">
        <f t="shared" si="142"/>
        <v>#DIV/0!</v>
      </c>
      <c r="U385" s="290" t="e">
        <f t="shared" si="143"/>
        <v>#DIV/0!</v>
      </c>
      <c r="V385" s="22">
        <f t="shared" si="144"/>
        <v>18550.000000000007</v>
      </c>
      <c r="W385" s="288" t="e">
        <f t="shared" si="145"/>
        <v>#DIV/0!</v>
      </c>
      <c r="X385" s="288" t="e">
        <f t="shared" si="146"/>
        <v>#DIV/0!</v>
      </c>
      <c r="Y385" s="288" t="e">
        <f t="shared" si="147"/>
        <v>#DIV/0!</v>
      </c>
      <c r="Z385" s="291" t="e">
        <f t="shared" si="148"/>
        <v>#DIV/0!</v>
      </c>
      <c r="AA385" s="22">
        <f>SUM(L$2:L385)-SUM(AB$2:AB385)</f>
        <v>-19077.315000000006</v>
      </c>
      <c r="AB385" s="292"/>
      <c r="AC385" s="40" t="e">
        <f t="shared" si="149"/>
        <v>#DIV/0!</v>
      </c>
      <c r="AD385" s="40" t="e">
        <f t="shared" si="150"/>
        <v>#DIV/0!</v>
      </c>
    </row>
    <row r="386" spans="1:30" s="1" customFormat="1" x14ac:dyDescent="0.25">
      <c r="A386" s="301"/>
      <c r="B386" s="392"/>
      <c r="C386" s="66"/>
      <c r="D386" s="66"/>
      <c r="E386" s="66"/>
      <c r="F386" s="16">
        <f t="shared" si="130"/>
        <v>4200</v>
      </c>
      <c r="G386" s="17">
        <f t="shared" si="131"/>
        <v>4.5434083333333346</v>
      </c>
      <c r="H386" s="15">
        <f t="shared" si="132"/>
        <v>19082.315000000006</v>
      </c>
      <c r="I386" s="15">
        <f t="shared" si="133"/>
        <v>-19082.315000000006</v>
      </c>
      <c r="J386" s="337">
        <f t="shared" si="134"/>
        <v>-1</v>
      </c>
      <c r="K386" s="15">
        <f t="shared" si="135"/>
        <v>0</v>
      </c>
      <c r="L386" s="22">
        <f t="shared" si="136"/>
        <v>-5</v>
      </c>
      <c r="M386" s="22">
        <f t="shared" si="137"/>
        <v>5</v>
      </c>
      <c r="N386" s="22">
        <f t="shared" si="138"/>
        <v>0</v>
      </c>
      <c r="O386" s="22"/>
      <c r="P386" s="288">
        <f t="shared" si="139"/>
        <v>-4.5434083333333346</v>
      </c>
      <c r="Q386" s="22">
        <f t="shared" si="140"/>
        <v>-5</v>
      </c>
      <c r="R386" s="290"/>
      <c r="S386" s="290">
        <f t="shared" si="141"/>
        <v>-532.31499999999869</v>
      </c>
      <c r="T386" s="290" t="e">
        <f t="shared" si="142"/>
        <v>#DIV/0!</v>
      </c>
      <c r="U386" s="290" t="e">
        <f t="shared" si="143"/>
        <v>#DIV/0!</v>
      </c>
      <c r="V386" s="22">
        <f t="shared" si="144"/>
        <v>18550.000000000007</v>
      </c>
      <c r="W386" s="288" t="e">
        <f t="shared" si="145"/>
        <v>#DIV/0!</v>
      </c>
      <c r="X386" s="288" t="e">
        <f t="shared" si="146"/>
        <v>#DIV/0!</v>
      </c>
      <c r="Y386" s="288" t="e">
        <f t="shared" si="147"/>
        <v>#DIV/0!</v>
      </c>
      <c r="Z386" s="291" t="e">
        <f t="shared" si="148"/>
        <v>#DIV/0!</v>
      </c>
      <c r="AA386" s="22">
        <f>SUM(L$2:L386)-SUM(AB$2:AB386)</f>
        <v>-19082.315000000006</v>
      </c>
      <c r="AB386" s="292"/>
      <c r="AC386" s="40" t="e">
        <f t="shared" si="149"/>
        <v>#DIV/0!</v>
      </c>
      <c r="AD386" s="40" t="e">
        <f t="shared" si="150"/>
        <v>#DIV/0!</v>
      </c>
    </row>
    <row r="387" spans="1:30" s="1" customFormat="1" x14ac:dyDescent="0.25">
      <c r="A387" s="301"/>
      <c r="B387" s="392"/>
      <c r="C387" s="66"/>
      <c r="D387" s="66"/>
      <c r="E387" s="66"/>
      <c r="F387" s="16">
        <f t="shared" si="130"/>
        <v>4200</v>
      </c>
      <c r="G387" s="17">
        <f t="shared" si="131"/>
        <v>4.5445988095238112</v>
      </c>
      <c r="H387" s="15">
        <f t="shared" si="132"/>
        <v>19087.315000000006</v>
      </c>
      <c r="I387" s="15">
        <f t="shared" si="133"/>
        <v>-19087.315000000006</v>
      </c>
      <c r="J387" s="337">
        <f t="shared" si="134"/>
        <v>-1</v>
      </c>
      <c r="K387" s="15">
        <f t="shared" si="135"/>
        <v>0</v>
      </c>
      <c r="L387" s="22">
        <f t="shared" si="136"/>
        <v>-5</v>
      </c>
      <c r="M387" s="22">
        <f t="shared" si="137"/>
        <v>5</v>
      </c>
      <c r="N387" s="22">
        <f t="shared" si="138"/>
        <v>0</v>
      </c>
      <c r="O387" s="22"/>
      <c r="P387" s="288">
        <f t="shared" si="139"/>
        <v>-4.5445988095238112</v>
      </c>
      <c r="Q387" s="22">
        <f t="shared" si="140"/>
        <v>-5</v>
      </c>
      <c r="R387" s="290"/>
      <c r="S387" s="290">
        <f t="shared" si="141"/>
        <v>-537.31499999999869</v>
      </c>
      <c r="T387" s="290" t="e">
        <f t="shared" si="142"/>
        <v>#DIV/0!</v>
      </c>
      <c r="U387" s="290" t="e">
        <f t="shared" si="143"/>
        <v>#DIV/0!</v>
      </c>
      <c r="V387" s="22">
        <f t="shared" si="144"/>
        <v>18550.000000000007</v>
      </c>
      <c r="W387" s="288" t="e">
        <f t="shared" si="145"/>
        <v>#DIV/0!</v>
      </c>
      <c r="X387" s="288" t="e">
        <f t="shared" si="146"/>
        <v>#DIV/0!</v>
      </c>
      <c r="Y387" s="288" t="e">
        <f t="shared" si="147"/>
        <v>#DIV/0!</v>
      </c>
      <c r="Z387" s="291" t="e">
        <f t="shared" si="148"/>
        <v>#DIV/0!</v>
      </c>
      <c r="AA387" s="22">
        <f>SUM(L$2:L387)-SUM(AB$2:AB387)</f>
        <v>-19087.315000000006</v>
      </c>
      <c r="AB387" s="292"/>
      <c r="AC387" s="40" t="e">
        <f t="shared" si="149"/>
        <v>#DIV/0!</v>
      </c>
      <c r="AD387" s="40" t="e">
        <f t="shared" si="150"/>
        <v>#DIV/0!</v>
      </c>
    </row>
    <row r="388" spans="1:30" s="1" customFormat="1" x14ac:dyDescent="0.25">
      <c r="A388" s="301"/>
      <c r="B388" s="392"/>
      <c r="C388" s="66"/>
      <c r="D388" s="66"/>
      <c r="E388" s="66"/>
      <c r="F388" s="16">
        <f t="shared" si="130"/>
        <v>4200</v>
      </c>
      <c r="G388" s="17">
        <f t="shared" si="131"/>
        <v>4.545789285714287</v>
      </c>
      <c r="H388" s="15">
        <f t="shared" si="132"/>
        <v>19092.315000000006</v>
      </c>
      <c r="I388" s="15">
        <f t="shared" si="133"/>
        <v>-19092.315000000006</v>
      </c>
      <c r="J388" s="337">
        <f t="shared" si="134"/>
        <v>-1</v>
      </c>
      <c r="K388" s="15">
        <f t="shared" si="135"/>
        <v>0</v>
      </c>
      <c r="L388" s="22">
        <f t="shared" si="136"/>
        <v>-5</v>
      </c>
      <c r="M388" s="22">
        <f t="shared" si="137"/>
        <v>5</v>
      </c>
      <c r="N388" s="22">
        <f t="shared" si="138"/>
        <v>0</v>
      </c>
      <c r="O388" s="22"/>
      <c r="P388" s="288">
        <f t="shared" si="139"/>
        <v>-4.545789285714287</v>
      </c>
      <c r="Q388" s="22">
        <f t="shared" si="140"/>
        <v>-5</v>
      </c>
      <c r="R388" s="290"/>
      <c r="S388" s="290">
        <f t="shared" si="141"/>
        <v>-542.31499999999869</v>
      </c>
      <c r="T388" s="290" t="e">
        <f t="shared" si="142"/>
        <v>#DIV/0!</v>
      </c>
      <c r="U388" s="290" t="e">
        <f t="shared" si="143"/>
        <v>#DIV/0!</v>
      </c>
      <c r="V388" s="22">
        <f t="shared" si="144"/>
        <v>18550.000000000007</v>
      </c>
      <c r="W388" s="288" t="e">
        <f t="shared" si="145"/>
        <v>#DIV/0!</v>
      </c>
      <c r="X388" s="288" t="e">
        <f t="shared" si="146"/>
        <v>#DIV/0!</v>
      </c>
      <c r="Y388" s="288" t="e">
        <f t="shared" si="147"/>
        <v>#DIV/0!</v>
      </c>
      <c r="Z388" s="291" t="e">
        <f t="shared" si="148"/>
        <v>#DIV/0!</v>
      </c>
      <c r="AA388" s="22">
        <f>SUM(L$2:L388)-SUM(AB$2:AB388)</f>
        <v>-19092.315000000006</v>
      </c>
      <c r="AB388" s="292"/>
      <c r="AC388" s="40" t="e">
        <f t="shared" si="149"/>
        <v>#DIV/0!</v>
      </c>
      <c r="AD388" s="40" t="e">
        <f t="shared" si="150"/>
        <v>#DIV/0!</v>
      </c>
    </row>
    <row r="389" spans="1:30" s="1" customFormat="1" x14ac:dyDescent="0.25">
      <c r="A389" s="301"/>
      <c r="B389" s="392"/>
      <c r="C389" s="66"/>
      <c r="D389" s="66"/>
      <c r="E389" s="66"/>
      <c r="F389" s="16">
        <f t="shared" si="130"/>
        <v>4200</v>
      </c>
      <c r="G389" s="17">
        <f t="shared" si="131"/>
        <v>4.5469797619047636</v>
      </c>
      <c r="H389" s="15">
        <f t="shared" si="132"/>
        <v>19097.315000000006</v>
      </c>
      <c r="I389" s="15">
        <f t="shared" si="133"/>
        <v>-19097.315000000006</v>
      </c>
      <c r="J389" s="337">
        <f t="shared" si="134"/>
        <v>-1</v>
      </c>
      <c r="K389" s="15">
        <f t="shared" si="135"/>
        <v>0</v>
      </c>
      <c r="L389" s="22">
        <f t="shared" si="136"/>
        <v>-5</v>
      </c>
      <c r="M389" s="22">
        <f t="shared" si="137"/>
        <v>5</v>
      </c>
      <c r="N389" s="22">
        <f t="shared" si="138"/>
        <v>0</v>
      </c>
      <c r="O389" s="22"/>
      <c r="P389" s="288">
        <f t="shared" si="139"/>
        <v>-4.5469797619047636</v>
      </c>
      <c r="Q389" s="22">
        <f t="shared" si="140"/>
        <v>-5</v>
      </c>
      <c r="R389" s="290"/>
      <c r="S389" s="290">
        <f t="shared" si="141"/>
        <v>-547.31499999999869</v>
      </c>
      <c r="T389" s="290" t="e">
        <f t="shared" si="142"/>
        <v>#DIV/0!</v>
      </c>
      <c r="U389" s="290" t="e">
        <f t="shared" si="143"/>
        <v>#DIV/0!</v>
      </c>
      <c r="V389" s="22">
        <f t="shared" si="144"/>
        <v>18550.000000000007</v>
      </c>
      <c r="W389" s="288" t="e">
        <f t="shared" si="145"/>
        <v>#DIV/0!</v>
      </c>
      <c r="X389" s="288" t="e">
        <f t="shared" si="146"/>
        <v>#DIV/0!</v>
      </c>
      <c r="Y389" s="288" t="e">
        <f t="shared" si="147"/>
        <v>#DIV/0!</v>
      </c>
      <c r="Z389" s="291" t="e">
        <f t="shared" si="148"/>
        <v>#DIV/0!</v>
      </c>
      <c r="AA389" s="22">
        <f>SUM(L$2:L389)-SUM(AB$2:AB389)</f>
        <v>-19097.315000000006</v>
      </c>
      <c r="AB389" s="292"/>
      <c r="AC389" s="40" t="e">
        <f t="shared" si="149"/>
        <v>#DIV/0!</v>
      </c>
      <c r="AD389" s="40" t="e">
        <f t="shared" si="150"/>
        <v>#DIV/0!</v>
      </c>
    </row>
    <row r="390" spans="1:30" s="1" customFormat="1" x14ac:dyDescent="0.25">
      <c r="A390" s="301"/>
      <c r="B390" s="392"/>
      <c r="C390" s="66"/>
      <c r="D390" s="66"/>
      <c r="E390" s="66"/>
      <c r="F390" s="16">
        <f t="shared" si="130"/>
        <v>4200</v>
      </c>
      <c r="G390" s="17">
        <f t="shared" si="131"/>
        <v>4.5481702380952393</v>
      </c>
      <c r="H390" s="15">
        <f t="shared" si="132"/>
        <v>19102.315000000006</v>
      </c>
      <c r="I390" s="15">
        <f t="shared" si="133"/>
        <v>-19102.315000000006</v>
      </c>
      <c r="J390" s="337">
        <f t="shared" si="134"/>
        <v>-1</v>
      </c>
      <c r="K390" s="15">
        <f t="shared" si="135"/>
        <v>0</v>
      </c>
      <c r="L390" s="22">
        <f t="shared" si="136"/>
        <v>-5</v>
      </c>
      <c r="M390" s="22">
        <f t="shared" si="137"/>
        <v>5</v>
      </c>
      <c r="N390" s="22">
        <f t="shared" si="138"/>
        <v>0</v>
      </c>
      <c r="O390" s="22"/>
      <c r="P390" s="288">
        <f t="shared" si="139"/>
        <v>-4.5481702380952393</v>
      </c>
      <c r="Q390" s="22">
        <f t="shared" si="140"/>
        <v>-5</v>
      </c>
      <c r="R390" s="290"/>
      <c r="S390" s="290">
        <f t="shared" si="141"/>
        <v>-552.31499999999869</v>
      </c>
      <c r="T390" s="290" t="e">
        <f t="shared" si="142"/>
        <v>#DIV/0!</v>
      </c>
      <c r="U390" s="290" t="e">
        <f t="shared" si="143"/>
        <v>#DIV/0!</v>
      </c>
      <c r="V390" s="22">
        <f t="shared" si="144"/>
        <v>18550.000000000007</v>
      </c>
      <c r="W390" s="288" t="e">
        <f t="shared" si="145"/>
        <v>#DIV/0!</v>
      </c>
      <c r="X390" s="288" t="e">
        <f t="shared" si="146"/>
        <v>#DIV/0!</v>
      </c>
      <c r="Y390" s="288" t="e">
        <f t="shared" si="147"/>
        <v>#DIV/0!</v>
      </c>
      <c r="Z390" s="291" t="e">
        <f t="shared" si="148"/>
        <v>#DIV/0!</v>
      </c>
      <c r="AA390" s="22">
        <f>SUM(L$2:L390)-SUM(AB$2:AB390)</f>
        <v>-19102.315000000006</v>
      </c>
      <c r="AB390" s="292"/>
      <c r="AC390" s="40" t="e">
        <f t="shared" si="149"/>
        <v>#DIV/0!</v>
      </c>
      <c r="AD390" s="40" t="e">
        <f t="shared" si="150"/>
        <v>#DIV/0!</v>
      </c>
    </row>
    <row r="391" spans="1:30" s="1" customFormat="1" x14ac:dyDescent="0.25">
      <c r="A391" s="301"/>
      <c r="B391" s="392"/>
      <c r="C391" s="66"/>
      <c r="D391" s="66"/>
      <c r="E391" s="66"/>
      <c r="F391" s="16">
        <f t="shared" si="130"/>
        <v>4200</v>
      </c>
      <c r="G391" s="17">
        <f t="shared" si="131"/>
        <v>4.549360714285716</v>
      </c>
      <c r="H391" s="15">
        <f t="shared" si="132"/>
        <v>19107.315000000006</v>
      </c>
      <c r="I391" s="15">
        <f t="shared" si="133"/>
        <v>-19107.315000000006</v>
      </c>
      <c r="J391" s="337">
        <f t="shared" si="134"/>
        <v>-1</v>
      </c>
      <c r="K391" s="15">
        <f t="shared" si="135"/>
        <v>0</v>
      </c>
      <c r="L391" s="22">
        <f t="shared" si="136"/>
        <v>-5</v>
      </c>
      <c r="M391" s="22">
        <f t="shared" si="137"/>
        <v>5</v>
      </c>
      <c r="N391" s="22">
        <f t="shared" si="138"/>
        <v>0</v>
      </c>
      <c r="O391" s="22"/>
      <c r="P391" s="288">
        <f t="shared" si="139"/>
        <v>-4.549360714285716</v>
      </c>
      <c r="Q391" s="22">
        <f t="shared" si="140"/>
        <v>-5</v>
      </c>
      <c r="R391" s="290"/>
      <c r="S391" s="290">
        <f t="shared" si="141"/>
        <v>-557.31499999999869</v>
      </c>
      <c r="T391" s="290" t="e">
        <f t="shared" si="142"/>
        <v>#DIV/0!</v>
      </c>
      <c r="U391" s="290" t="e">
        <f t="shared" si="143"/>
        <v>#DIV/0!</v>
      </c>
      <c r="V391" s="22">
        <f t="shared" si="144"/>
        <v>18550.000000000007</v>
      </c>
      <c r="W391" s="288" t="e">
        <f t="shared" si="145"/>
        <v>#DIV/0!</v>
      </c>
      <c r="X391" s="288" t="e">
        <f t="shared" si="146"/>
        <v>#DIV/0!</v>
      </c>
      <c r="Y391" s="288" t="e">
        <f t="shared" si="147"/>
        <v>#DIV/0!</v>
      </c>
      <c r="Z391" s="291" t="e">
        <f t="shared" si="148"/>
        <v>#DIV/0!</v>
      </c>
      <c r="AA391" s="22">
        <f>SUM(L$2:L391)-SUM(AB$2:AB391)</f>
        <v>-19107.315000000006</v>
      </c>
      <c r="AB391" s="292"/>
      <c r="AC391" s="40" t="e">
        <f t="shared" si="149"/>
        <v>#DIV/0!</v>
      </c>
      <c r="AD391" s="40" t="e">
        <f t="shared" si="150"/>
        <v>#DIV/0!</v>
      </c>
    </row>
    <row r="392" spans="1:30" s="1" customFormat="1" x14ac:dyDescent="0.25">
      <c r="A392" s="301"/>
      <c r="B392" s="392"/>
      <c r="C392" s="66"/>
      <c r="D392" s="66"/>
      <c r="E392" s="66"/>
      <c r="F392" s="16">
        <f t="shared" si="130"/>
        <v>4200</v>
      </c>
      <c r="G392" s="17">
        <f t="shared" si="131"/>
        <v>4.5505511904761917</v>
      </c>
      <c r="H392" s="15">
        <f t="shared" si="132"/>
        <v>19112.315000000006</v>
      </c>
      <c r="I392" s="15">
        <f t="shared" si="133"/>
        <v>-19112.315000000006</v>
      </c>
      <c r="J392" s="337">
        <f t="shared" si="134"/>
        <v>-1</v>
      </c>
      <c r="K392" s="15">
        <f t="shared" si="135"/>
        <v>0</v>
      </c>
      <c r="L392" s="22">
        <f t="shared" si="136"/>
        <v>-5</v>
      </c>
      <c r="M392" s="22">
        <f t="shared" si="137"/>
        <v>5</v>
      </c>
      <c r="N392" s="22">
        <f t="shared" si="138"/>
        <v>0</v>
      </c>
      <c r="O392" s="22"/>
      <c r="P392" s="288">
        <f t="shared" si="139"/>
        <v>-4.5505511904761917</v>
      </c>
      <c r="Q392" s="22">
        <f t="shared" si="140"/>
        <v>-5</v>
      </c>
      <c r="R392" s="290"/>
      <c r="S392" s="290">
        <f t="shared" si="141"/>
        <v>-562.31499999999869</v>
      </c>
      <c r="T392" s="290" t="e">
        <f t="shared" si="142"/>
        <v>#DIV/0!</v>
      </c>
      <c r="U392" s="290" t="e">
        <f t="shared" si="143"/>
        <v>#DIV/0!</v>
      </c>
      <c r="V392" s="22">
        <f t="shared" si="144"/>
        <v>18550.000000000007</v>
      </c>
      <c r="W392" s="288" t="e">
        <f t="shared" si="145"/>
        <v>#DIV/0!</v>
      </c>
      <c r="X392" s="288" t="e">
        <f t="shared" si="146"/>
        <v>#DIV/0!</v>
      </c>
      <c r="Y392" s="288" t="e">
        <f t="shared" si="147"/>
        <v>#DIV/0!</v>
      </c>
      <c r="Z392" s="291" t="e">
        <f t="shared" si="148"/>
        <v>#DIV/0!</v>
      </c>
      <c r="AA392" s="22">
        <f>SUM(L$2:L392)-SUM(AB$2:AB392)</f>
        <v>-19112.315000000006</v>
      </c>
      <c r="AB392" s="292"/>
      <c r="AC392" s="40" t="e">
        <f t="shared" si="149"/>
        <v>#DIV/0!</v>
      </c>
      <c r="AD392" s="40" t="e">
        <f t="shared" si="150"/>
        <v>#DIV/0!</v>
      </c>
    </row>
    <row r="393" spans="1:30" s="1" customFormat="1" x14ac:dyDescent="0.25">
      <c r="A393" s="301"/>
      <c r="B393" s="392"/>
      <c r="C393" s="66"/>
      <c r="D393" s="66"/>
      <c r="E393" s="66"/>
      <c r="F393" s="16">
        <f t="shared" ref="F393:F411" si="151">IF(C393="买",F392+D393,F392-D393)</f>
        <v>4200</v>
      </c>
      <c r="G393" s="17">
        <f t="shared" ref="G393:G411" si="152">H393/F393</f>
        <v>4.5517416666666684</v>
      </c>
      <c r="H393" s="15">
        <f t="shared" ref="H393:H411" si="153">IF(C393="买",H392+D393*E393+M393+N393,H392+-1*D393*E393+M393+N393)+O392</f>
        <v>19117.315000000006</v>
      </c>
      <c r="I393" s="15">
        <f t="shared" ref="I393:I411" si="154">-H393+K393</f>
        <v>-19117.315000000006</v>
      </c>
      <c r="J393" s="337">
        <f t="shared" ref="J393:J411" si="155">(E393-G393)/G393</f>
        <v>-1</v>
      </c>
      <c r="K393" s="15">
        <f t="shared" ref="K393:K411" si="156">F393*E393</f>
        <v>0</v>
      </c>
      <c r="L393" s="22">
        <f t="shared" ref="L393:L411" si="157">I393-I392</f>
        <v>-5</v>
      </c>
      <c r="M393" s="22">
        <f t="shared" ref="M393:M411" si="158">IF(D393*E393*2.5/10000&gt;5,D393*E393*2.5/10000,5)+(D393/1000)*0.6</f>
        <v>5</v>
      </c>
      <c r="N393" s="22">
        <f t="shared" ref="N393:N411" si="159">IF(C393="卖",D393*E393/1000,0)</f>
        <v>0</v>
      </c>
      <c r="O393" s="22"/>
      <c r="P393" s="288">
        <f t="shared" ref="P393:P411" si="160">E393-G393</f>
        <v>-4.5517416666666684</v>
      </c>
      <c r="Q393" s="22">
        <f t="shared" ref="Q393:Q411" si="161">(H393-H392)*-1</f>
        <v>-5</v>
      </c>
      <c r="R393" s="290"/>
      <c r="S393" s="290">
        <f t="shared" ref="S393:S411" si="162">S392+Q393+O393+R393</f>
        <v>-567.31499999999869</v>
      </c>
      <c r="T393" s="290" t="e">
        <f t="shared" ref="T393:T411" si="163">S393/E393</f>
        <v>#DIV/0!</v>
      </c>
      <c r="U393" s="290" t="e">
        <f t="shared" ref="U393:U411" si="164">F393+T393</f>
        <v>#DIV/0!</v>
      </c>
      <c r="V393" s="22">
        <f t="shared" ref="V393:V411" si="165">H393+S393</f>
        <v>18550.000000000007</v>
      </c>
      <c r="W393" s="288" t="e">
        <f t="shared" ref="W393:W411" si="166">V393/U393</f>
        <v>#DIV/0!</v>
      </c>
      <c r="X393" s="288" t="e">
        <f t="shared" ref="X393:X411" si="167">W393-G393</f>
        <v>#DIV/0!</v>
      </c>
      <c r="Y393" s="288" t="e">
        <f t="shared" ref="Y393:Y411" si="168">(X393-P393)*-1</f>
        <v>#DIV/0!</v>
      </c>
      <c r="Z393" s="291" t="e">
        <f t="shared" ref="Z393:Z411" si="169">F393/U393</f>
        <v>#DIV/0!</v>
      </c>
      <c r="AA393" s="22">
        <f>SUM(L$2:L393)-SUM(AB$2:AB393)</f>
        <v>-19117.315000000006</v>
      </c>
      <c r="AB393" s="292"/>
      <c r="AC393" s="40" t="e">
        <f t="shared" ref="AC393:AC411" si="170">I393/E393*(1-0.0005)</f>
        <v>#DIV/0!</v>
      </c>
      <c r="AD393" s="40" t="e">
        <f t="shared" ref="AD393:AD411" si="171">AC393-F393</f>
        <v>#DIV/0!</v>
      </c>
    </row>
    <row r="394" spans="1:30" s="1" customFormat="1" x14ac:dyDescent="0.25">
      <c r="A394" s="301"/>
      <c r="B394" s="392"/>
      <c r="C394" s="66"/>
      <c r="D394" s="66"/>
      <c r="E394" s="66"/>
      <c r="F394" s="16">
        <f t="shared" si="151"/>
        <v>4200</v>
      </c>
      <c r="G394" s="17">
        <f t="shared" si="152"/>
        <v>4.5529321428571441</v>
      </c>
      <c r="H394" s="15">
        <f t="shared" si="153"/>
        <v>19122.315000000006</v>
      </c>
      <c r="I394" s="15">
        <f t="shared" si="154"/>
        <v>-19122.315000000006</v>
      </c>
      <c r="J394" s="337">
        <f t="shared" si="155"/>
        <v>-1</v>
      </c>
      <c r="K394" s="15">
        <f t="shared" si="156"/>
        <v>0</v>
      </c>
      <c r="L394" s="22">
        <f t="shared" si="157"/>
        <v>-5</v>
      </c>
      <c r="M394" s="22">
        <f t="shared" si="158"/>
        <v>5</v>
      </c>
      <c r="N394" s="22">
        <f t="shared" si="159"/>
        <v>0</v>
      </c>
      <c r="O394" s="22"/>
      <c r="P394" s="288">
        <f t="shared" si="160"/>
        <v>-4.5529321428571441</v>
      </c>
      <c r="Q394" s="22">
        <f t="shared" si="161"/>
        <v>-5</v>
      </c>
      <c r="R394" s="290"/>
      <c r="S394" s="290">
        <f t="shared" si="162"/>
        <v>-572.31499999999869</v>
      </c>
      <c r="T394" s="290" t="e">
        <f t="shared" si="163"/>
        <v>#DIV/0!</v>
      </c>
      <c r="U394" s="290" t="e">
        <f t="shared" si="164"/>
        <v>#DIV/0!</v>
      </c>
      <c r="V394" s="22">
        <f t="shared" si="165"/>
        <v>18550.000000000007</v>
      </c>
      <c r="W394" s="288" t="e">
        <f t="shared" si="166"/>
        <v>#DIV/0!</v>
      </c>
      <c r="X394" s="288" t="e">
        <f t="shared" si="167"/>
        <v>#DIV/0!</v>
      </c>
      <c r="Y394" s="288" t="e">
        <f t="shared" si="168"/>
        <v>#DIV/0!</v>
      </c>
      <c r="Z394" s="291" t="e">
        <f t="shared" si="169"/>
        <v>#DIV/0!</v>
      </c>
      <c r="AA394" s="22">
        <f>SUM(L$2:L394)-SUM(AB$2:AB394)</f>
        <v>-19122.315000000006</v>
      </c>
      <c r="AB394" s="292"/>
      <c r="AC394" s="40" t="e">
        <f t="shared" si="170"/>
        <v>#DIV/0!</v>
      </c>
      <c r="AD394" s="40" t="e">
        <f t="shared" si="171"/>
        <v>#DIV/0!</v>
      </c>
    </row>
    <row r="395" spans="1:30" s="1" customFormat="1" x14ac:dyDescent="0.25">
      <c r="A395" s="301"/>
      <c r="B395" s="392"/>
      <c r="C395" s="66"/>
      <c r="D395" s="66"/>
      <c r="E395" s="66"/>
      <c r="F395" s="16">
        <f t="shared" si="151"/>
        <v>4200</v>
      </c>
      <c r="G395" s="17">
        <f t="shared" si="152"/>
        <v>4.5541226190476207</v>
      </c>
      <c r="H395" s="15">
        <f t="shared" si="153"/>
        <v>19127.315000000006</v>
      </c>
      <c r="I395" s="15">
        <f t="shared" si="154"/>
        <v>-19127.315000000006</v>
      </c>
      <c r="J395" s="337">
        <f t="shared" si="155"/>
        <v>-1</v>
      </c>
      <c r="K395" s="15">
        <f t="shared" si="156"/>
        <v>0</v>
      </c>
      <c r="L395" s="22">
        <f t="shared" si="157"/>
        <v>-5</v>
      </c>
      <c r="M395" s="22">
        <f t="shared" si="158"/>
        <v>5</v>
      </c>
      <c r="N395" s="22">
        <f t="shared" si="159"/>
        <v>0</v>
      </c>
      <c r="O395" s="22"/>
      <c r="P395" s="288">
        <f t="shared" si="160"/>
        <v>-4.5541226190476207</v>
      </c>
      <c r="Q395" s="22">
        <f t="shared" si="161"/>
        <v>-5</v>
      </c>
      <c r="R395" s="290"/>
      <c r="S395" s="290">
        <f t="shared" si="162"/>
        <v>-577.31499999999869</v>
      </c>
      <c r="T395" s="290" t="e">
        <f t="shared" si="163"/>
        <v>#DIV/0!</v>
      </c>
      <c r="U395" s="290" t="e">
        <f t="shared" si="164"/>
        <v>#DIV/0!</v>
      </c>
      <c r="V395" s="22">
        <f t="shared" si="165"/>
        <v>18550.000000000007</v>
      </c>
      <c r="W395" s="288" t="e">
        <f t="shared" si="166"/>
        <v>#DIV/0!</v>
      </c>
      <c r="X395" s="288" t="e">
        <f t="shared" si="167"/>
        <v>#DIV/0!</v>
      </c>
      <c r="Y395" s="288" t="e">
        <f t="shared" si="168"/>
        <v>#DIV/0!</v>
      </c>
      <c r="Z395" s="291" t="e">
        <f t="shared" si="169"/>
        <v>#DIV/0!</v>
      </c>
      <c r="AA395" s="22">
        <f>SUM(L$2:L395)-SUM(AB$2:AB395)</f>
        <v>-19127.315000000006</v>
      </c>
      <c r="AB395" s="292"/>
      <c r="AC395" s="40" t="e">
        <f t="shared" si="170"/>
        <v>#DIV/0!</v>
      </c>
      <c r="AD395" s="40" t="e">
        <f t="shared" si="171"/>
        <v>#DIV/0!</v>
      </c>
    </row>
    <row r="396" spans="1:30" s="1" customFormat="1" x14ac:dyDescent="0.25">
      <c r="A396" s="301"/>
      <c r="B396" s="392"/>
      <c r="C396" s="66"/>
      <c r="D396" s="66"/>
      <c r="E396" s="66"/>
      <c r="F396" s="16">
        <f t="shared" si="151"/>
        <v>4200</v>
      </c>
      <c r="G396" s="17">
        <f t="shared" si="152"/>
        <v>4.5553130952380965</v>
      </c>
      <c r="H396" s="15">
        <f t="shared" si="153"/>
        <v>19132.315000000006</v>
      </c>
      <c r="I396" s="15">
        <f t="shared" si="154"/>
        <v>-19132.315000000006</v>
      </c>
      <c r="J396" s="337">
        <f t="shared" si="155"/>
        <v>-1</v>
      </c>
      <c r="K396" s="15">
        <f t="shared" si="156"/>
        <v>0</v>
      </c>
      <c r="L396" s="22">
        <f t="shared" si="157"/>
        <v>-5</v>
      </c>
      <c r="M396" s="22">
        <f t="shared" si="158"/>
        <v>5</v>
      </c>
      <c r="N396" s="22">
        <f t="shared" si="159"/>
        <v>0</v>
      </c>
      <c r="O396" s="22"/>
      <c r="P396" s="288">
        <f t="shared" si="160"/>
        <v>-4.5553130952380965</v>
      </c>
      <c r="Q396" s="22">
        <f t="shared" si="161"/>
        <v>-5</v>
      </c>
      <c r="R396" s="290"/>
      <c r="S396" s="290">
        <f t="shared" si="162"/>
        <v>-582.31499999999869</v>
      </c>
      <c r="T396" s="290" t="e">
        <f t="shared" si="163"/>
        <v>#DIV/0!</v>
      </c>
      <c r="U396" s="290" t="e">
        <f t="shared" si="164"/>
        <v>#DIV/0!</v>
      </c>
      <c r="V396" s="22">
        <f t="shared" si="165"/>
        <v>18550.000000000007</v>
      </c>
      <c r="W396" s="288" t="e">
        <f t="shared" si="166"/>
        <v>#DIV/0!</v>
      </c>
      <c r="X396" s="288" t="e">
        <f t="shared" si="167"/>
        <v>#DIV/0!</v>
      </c>
      <c r="Y396" s="288" t="e">
        <f t="shared" si="168"/>
        <v>#DIV/0!</v>
      </c>
      <c r="Z396" s="291" t="e">
        <f t="shared" si="169"/>
        <v>#DIV/0!</v>
      </c>
      <c r="AA396" s="22">
        <f>SUM(L$2:L396)-SUM(AB$2:AB396)</f>
        <v>-19132.315000000006</v>
      </c>
      <c r="AB396" s="292"/>
      <c r="AC396" s="40" t="e">
        <f t="shared" si="170"/>
        <v>#DIV/0!</v>
      </c>
      <c r="AD396" s="40" t="e">
        <f t="shared" si="171"/>
        <v>#DIV/0!</v>
      </c>
    </row>
    <row r="397" spans="1:30" s="1" customFormat="1" x14ac:dyDescent="0.25">
      <c r="A397" s="301"/>
      <c r="B397" s="392"/>
      <c r="C397" s="66"/>
      <c r="D397" s="66"/>
      <c r="E397" s="66"/>
      <c r="F397" s="16">
        <f t="shared" si="151"/>
        <v>4200</v>
      </c>
      <c r="G397" s="17">
        <f t="shared" si="152"/>
        <v>4.5565035714285731</v>
      </c>
      <c r="H397" s="15">
        <f t="shared" si="153"/>
        <v>19137.315000000006</v>
      </c>
      <c r="I397" s="15">
        <f t="shared" si="154"/>
        <v>-19137.315000000006</v>
      </c>
      <c r="J397" s="337">
        <f t="shared" si="155"/>
        <v>-1</v>
      </c>
      <c r="K397" s="15">
        <f t="shared" si="156"/>
        <v>0</v>
      </c>
      <c r="L397" s="22">
        <f t="shared" si="157"/>
        <v>-5</v>
      </c>
      <c r="M397" s="22">
        <f t="shared" si="158"/>
        <v>5</v>
      </c>
      <c r="N397" s="22">
        <f t="shared" si="159"/>
        <v>0</v>
      </c>
      <c r="O397" s="22"/>
      <c r="P397" s="288">
        <f t="shared" si="160"/>
        <v>-4.5565035714285731</v>
      </c>
      <c r="Q397" s="22">
        <f t="shared" si="161"/>
        <v>-5</v>
      </c>
      <c r="R397" s="290"/>
      <c r="S397" s="290">
        <f t="shared" si="162"/>
        <v>-587.31499999999869</v>
      </c>
      <c r="T397" s="290" t="e">
        <f t="shared" si="163"/>
        <v>#DIV/0!</v>
      </c>
      <c r="U397" s="290" t="e">
        <f t="shared" si="164"/>
        <v>#DIV/0!</v>
      </c>
      <c r="V397" s="22">
        <f t="shared" si="165"/>
        <v>18550.000000000007</v>
      </c>
      <c r="W397" s="288" t="e">
        <f t="shared" si="166"/>
        <v>#DIV/0!</v>
      </c>
      <c r="X397" s="288" t="e">
        <f t="shared" si="167"/>
        <v>#DIV/0!</v>
      </c>
      <c r="Y397" s="288" t="e">
        <f t="shared" si="168"/>
        <v>#DIV/0!</v>
      </c>
      <c r="Z397" s="291" t="e">
        <f t="shared" si="169"/>
        <v>#DIV/0!</v>
      </c>
      <c r="AA397" s="22">
        <f>SUM(L$2:L397)-SUM(AB$2:AB397)</f>
        <v>-19137.315000000006</v>
      </c>
      <c r="AB397" s="292"/>
      <c r="AC397" s="40" t="e">
        <f t="shared" si="170"/>
        <v>#DIV/0!</v>
      </c>
      <c r="AD397" s="40" t="e">
        <f t="shared" si="171"/>
        <v>#DIV/0!</v>
      </c>
    </row>
    <row r="398" spans="1:30" s="1" customFormat="1" x14ac:dyDescent="0.25">
      <c r="A398" s="301"/>
      <c r="B398" s="392"/>
      <c r="C398" s="66"/>
      <c r="D398" s="66"/>
      <c r="E398" s="66"/>
      <c r="F398" s="16">
        <f t="shared" si="151"/>
        <v>4200</v>
      </c>
      <c r="G398" s="17">
        <f t="shared" si="152"/>
        <v>4.5576940476190488</v>
      </c>
      <c r="H398" s="15">
        <f t="shared" si="153"/>
        <v>19142.315000000006</v>
      </c>
      <c r="I398" s="15">
        <f t="shared" si="154"/>
        <v>-19142.315000000006</v>
      </c>
      <c r="J398" s="337">
        <f t="shared" si="155"/>
        <v>-1</v>
      </c>
      <c r="K398" s="15">
        <f t="shared" si="156"/>
        <v>0</v>
      </c>
      <c r="L398" s="22">
        <f t="shared" si="157"/>
        <v>-5</v>
      </c>
      <c r="M398" s="22">
        <f t="shared" si="158"/>
        <v>5</v>
      </c>
      <c r="N398" s="22">
        <f t="shared" si="159"/>
        <v>0</v>
      </c>
      <c r="O398" s="22"/>
      <c r="P398" s="288">
        <f t="shared" si="160"/>
        <v>-4.5576940476190488</v>
      </c>
      <c r="Q398" s="22">
        <f t="shared" si="161"/>
        <v>-5</v>
      </c>
      <c r="R398" s="290"/>
      <c r="S398" s="290">
        <f t="shared" si="162"/>
        <v>-592.31499999999869</v>
      </c>
      <c r="T398" s="290" t="e">
        <f t="shared" si="163"/>
        <v>#DIV/0!</v>
      </c>
      <c r="U398" s="290" t="e">
        <f t="shared" si="164"/>
        <v>#DIV/0!</v>
      </c>
      <c r="V398" s="22">
        <f t="shared" si="165"/>
        <v>18550.000000000007</v>
      </c>
      <c r="W398" s="288" t="e">
        <f t="shared" si="166"/>
        <v>#DIV/0!</v>
      </c>
      <c r="X398" s="288" t="e">
        <f t="shared" si="167"/>
        <v>#DIV/0!</v>
      </c>
      <c r="Y398" s="288" t="e">
        <f t="shared" si="168"/>
        <v>#DIV/0!</v>
      </c>
      <c r="Z398" s="291" t="e">
        <f t="shared" si="169"/>
        <v>#DIV/0!</v>
      </c>
      <c r="AA398" s="22">
        <f>SUM(L$2:L398)-SUM(AB$2:AB398)</f>
        <v>-19142.315000000006</v>
      </c>
      <c r="AB398" s="292"/>
      <c r="AC398" s="40" t="e">
        <f t="shared" si="170"/>
        <v>#DIV/0!</v>
      </c>
      <c r="AD398" s="40" t="e">
        <f t="shared" si="171"/>
        <v>#DIV/0!</v>
      </c>
    </row>
    <row r="399" spans="1:30" s="1" customFormat="1" x14ac:dyDescent="0.25">
      <c r="A399" s="301"/>
      <c r="B399" s="392"/>
      <c r="C399" s="66"/>
      <c r="D399" s="66"/>
      <c r="E399" s="66"/>
      <c r="F399" s="16">
        <f t="shared" si="151"/>
        <v>4200</v>
      </c>
      <c r="G399" s="17">
        <f t="shared" si="152"/>
        <v>4.5588845238095255</v>
      </c>
      <c r="H399" s="15">
        <f t="shared" si="153"/>
        <v>19147.315000000006</v>
      </c>
      <c r="I399" s="15">
        <f t="shared" si="154"/>
        <v>-19147.315000000006</v>
      </c>
      <c r="J399" s="337">
        <f t="shared" si="155"/>
        <v>-1</v>
      </c>
      <c r="K399" s="15">
        <f t="shared" si="156"/>
        <v>0</v>
      </c>
      <c r="L399" s="22">
        <f t="shared" si="157"/>
        <v>-5</v>
      </c>
      <c r="M399" s="22">
        <f t="shared" si="158"/>
        <v>5</v>
      </c>
      <c r="N399" s="22">
        <f t="shared" si="159"/>
        <v>0</v>
      </c>
      <c r="O399" s="22"/>
      <c r="P399" s="288">
        <f t="shared" si="160"/>
        <v>-4.5588845238095255</v>
      </c>
      <c r="Q399" s="22">
        <f t="shared" si="161"/>
        <v>-5</v>
      </c>
      <c r="R399" s="290"/>
      <c r="S399" s="290">
        <f t="shared" si="162"/>
        <v>-597.31499999999869</v>
      </c>
      <c r="T399" s="290" t="e">
        <f t="shared" si="163"/>
        <v>#DIV/0!</v>
      </c>
      <c r="U399" s="290" t="e">
        <f t="shared" si="164"/>
        <v>#DIV/0!</v>
      </c>
      <c r="V399" s="22">
        <f t="shared" si="165"/>
        <v>18550.000000000007</v>
      </c>
      <c r="W399" s="288" t="e">
        <f t="shared" si="166"/>
        <v>#DIV/0!</v>
      </c>
      <c r="X399" s="288" t="e">
        <f t="shared" si="167"/>
        <v>#DIV/0!</v>
      </c>
      <c r="Y399" s="288" t="e">
        <f t="shared" si="168"/>
        <v>#DIV/0!</v>
      </c>
      <c r="Z399" s="291" t="e">
        <f t="shared" si="169"/>
        <v>#DIV/0!</v>
      </c>
      <c r="AA399" s="22">
        <f>SUM(L$2:L399)-SUM(AB$2:AB399)</f>
        <v>-19147.315000000006</v>
      </c>
      <c r="AB399" s="292"/>
      <c r="AC399" s="40" t="e">
        <f t="shared" si="170"/>
        <v>#DIV/0!</v>
      </c>
      <c r="AD399" s="40" t="e">
        <f t="shared" si="171"/>
        <v>#DIV/0!</v>
      </c>
    </row>
    <row r="400" spans="1:30" s="1" customFormat="1" x14ac:dyDescent="0.25">
      <c r="A400" s="301"/>
      <c r="B400" s="392"/>
      <c r="C400" s="66"/>
      <c r="D400" s="66"/>
      <c r="E400" s="66"/>
      <c r="F400" s="16">
        <f t="shared" si="151"/>
        <v>4200</v>
      </c>
      <c r="G400" s="17">
        <f t="shared" si="152"/>
        <v>4.5600750000000012</v>
      </c>
      <c r="H400" s="15">
        <f t="shared" si="153"/>
        <v>19152.315000000006</v>
      </c>
      <c r="I400" s="15">
        <f t="shared" si="154"/>
        <v>-19152.315000000006</v>
      </c>
      <c r="J400" s="337">
        <f t="shared" si="155"/>
        <v>-1</v>
      </c>
      <c r="K400" s="15">
        <f t="shared" si="156"/>
        <v>0</v>
      </c>
      <c r="L400" s="22">
        <f t="shared" si="157"/>
        <v>-5</v>
      </c>
      <c r="M400" s="22">
        <f t="shared" si="158"/>
        <v>5</v>
      </c>
      <c r="N400" s="22">
        <f t="shared" si="159"/>
        <v>0</v>
      </c>
      <c r="O400" s="22"/>
      <c r="P400" s="288">
        <f t="shared" si="160"/>
        <v>-4.5600750000000012</v>
      </c>
      <c r="Q400" s="22">
        <f t="shared" si="161"/>
        <v>-5</v>
      </c>
      <c r="R400" s="290"/>
      <c r="S400" s="290">
        <f t="shared" si="162"/>
        <v>-602.31499999999869</v>
      </c>
      <c r="T400" s="290" t="e">
        <f t="shared" si="163"/>
        <v>#DIV/0!</v>
      </c>
      <c r="U400" s="290" t="e">
        <f t="shared" si="164"/>
        <v>#DIV/0!</v>
      </c>
      <c r="V400" s="22">
        <f t="shared" si="165"/>
        <v>18550.000000000007</v>
      </c>
      <c r="W400" s="288" t="e">
        <f t="shared" si="166"/>
        <v>#DIV/0!</v>
      </c>
      <c r="X400" s="288" t="e">
        <f t="shared" si="167"/>
        <v>#DIV/0!</v>
      </c>
      <c r="Y400" s="288" t="e">
        <f t="shared" si="168"/>
        <v>#DIV/0!</v>
      </c>
      <c r="Z400" s="291" t="e">
        <f t="shared" si="169"/>
        <v>#DIV/0!</v>
      </c>
      <c r="AA400" s="22">
        <f>SUM(L$2:L400)-SUM(AB$2:AB400)</f>
        <v>-19152.315000000006</v>
      </c>
      <c r="AB400" s="292"/>
      <c r="AC400" s="40" t="e">
        <f t="shared" si="170"/>
        <v>#DIV/0!</v>
      </c>
      <c r="AD400" s="40" t="e">
        <f t="shared" si="171"/>
        <v>#DIV/0!</v>
      </c>
    </row>
    <row r="401" spans="1:30" s="1" customFormat="1" x14ac:dyDescent="0.25">
      <c r="A401" s="301"/>
      <c r="B401" s="392"/>
      <c r="C401" s="66"/>
      <c r="D401" s="66"/>
      <c r="E401" s="66"/>
      <c r="F401" s="16">
        <f t="shared" si="151"/>
        <v>4200</v>
      </c>
      <c r="G401" s="17">
        <f t="shared" si="152"/>
        <v>4.5612654761904778</v>
      </c>
      <c r="H401" s="15">
        <f t="shared" si="153"/>
        <v>19157.315000000006</v>
      </c>
      <c r="I401" s="15">
        <f t="shared" si="154"/>
        <v>-19157.315000000006</v>
      </c>
      <c r="J401" s="337">
        <f t="shared" si="155"/>
        <v>-1</v>
      </c>
      <c r="K401" s="15">
        <f t="shared" si="156"/>
        <v>0</v>
      </c>
      <c r="L401" s="22">
        <f t="shared" si="157"/>
        <v>-5</v>
      </c>
      <c r="M401" s="22">
        <f t="shared" si="158"/>
        <v>5</v>
      </c>
      <c r="N401" s="22">
        <f t="shared" si="159"/>
        <v>0</v>
      </c>
      <c r="O401" s="22"/>
      <c r="P401" s="288">
        <f t="shared" si="160"/>
        <v>-4.5612654761904778</v>
      </c>
      <c r="Q401" s="22">
        <f t="shared" si="161"/>
        <v>-5</v>
      </c>
      <c r="R401" s="290"/>
      <c r="S401" s="290">
        <f t="shared" si="162"/>
        <v>-607.31499999999869</v>
      </c>
      <c r="T401" s="290" t="e">
        <f t="shared" si="163"/>
        <v>#DIV/0!</v>
      </c>
      <c r="U401" s="290" t="e">
        <f t="shared" si="164"/>
        <v>#DIV/0!</v>
      </c>
      <c r="V401" s="22">
        <f t="shared" si="165"/>
        <v>18550.000000000007</v>
      </c>
      <c r="W401" s="288" t="e">
        <f t="shared" si="166"/>
        <v>#DIV/0!</v>
      </c>
      <c r="X401" s="288" t="e">
        <f t="shared" si="167"/>
        <v>#DIV/0!</v>
      </c>
      <c r="Y401" s="288" t="e">
        <f t="shared" si="168"/>
        <v>#DIV/0!</v>
      </c>
      <c r="Z401" s="291" t="e">
        <f t="shared" si="169"/>
        <v>#DIV/0!</v>
      </c>
      <c r="AA401" s="22">
        <f>SUM(L$2:L401)-SUM(AB$2:AB401)</f>
        <v>-19157.315000000006</v>
      </c>
      <c r="AB401" s="292"/>
      <c r="AC401" s="40" t="e">
        <f t="shared" si="170"/>
        <v>#DIV/0!</v>
      </c>
      <c r="AD401" s="40" t="e">
        <f t="shared" si="171"/>
        <v>#DIV/0!</v>
      </c>
    </row>
    <row r="402" spans="1:30" s="1" customFormat="1" x14ac:dyDescent="0.25">
      <c r="A402" s="301"/>
      <c r="B402" s="392"/>
      <c r="C402" s="66"/>
      <c r="D402" s="66"/>
      <c r="E402" s="66"/>
      <c r="F402" s="16">
        <f t="shared" si="151"/>
        <v>4200</v>
      </c>
      <c r="G402" s="17">
        <f t="shared" si="152"/>
        <v>4.5624559523809536</v>
      </c>
      <c r="H402" s="15">
        <f t="shared" si="153"/>
        <v>19162.315000000006</v>
      </c>
      <c r="I402" s="15">
        <f t="shared" si="154"/>
        <v>-19162.315000000006</v>
      </c>
      <c r="J402" s="337">
        <f t="shared" si="155"/>
        <v>-1</v>
      </c>
      <c r="K402" s="15">
        <f t="shared" si="156"/>
        <v>0</v>
      </c>
      <c r="L402" s="22">
        <f t="shared" si="157"/>
        <v>-5</v>
      </c>
      <c r="M402" s="22">
        <f t="shared" si="158"/>
        <v>5</v>
      </c>
      <c r="N402" s="22">
        <f t="shared" si="159"/>
        <v>0</v>
      </c>
      <c r="O402" s="22"/>
      <c r="P402" s="288">
        <f t="shared" si="160"/>
        <v>-4.5624559523809536</v>
      </c>
      <c r="Q402" s="22">
        <f t="shared" si="161"/>
        <v>-5</v>
      </c>
      <c r="R402" s="290"/>
      <c r="S402" s="290">
        <f t="shared" si="162"/>
        <v>-612.31499999999869</v>
      </c>
      <c r="T402" s="290" t="e">
        <f t="shared" si="163"/>
        <v>#DIV/0!</v>
      </c>
      <c r="U402" s="290" t="e">
        <f t="shared" si="164"/>
        <v>#DIV/0!</v>
      </c>
      <c r="V402" s="22">
        <f t="shared" si="165"/>
        <v>18550.000000000007</v>
      </c>
      <c r="W402" s="288" t="e">
        <f t="shared" si="166"/>
        <v>#DIV/0!</v>
      </c>
      <c r="X402" s="288" t="e">
        <f t="shared" si="167"/>
        <v>#DIV/0!</v>
      </c>
      <c r="Y402" s="288" t="e">
        <f t="shared" si="168"/>
        <v>#DIV/0!</v>
      </c>
      <c r="Z402" s="291" t="e">
        <f t="shared" si="169"/>
        <v>#DIV/0!</v>
      </c>
      <c r="AA402" s="22">
        <f>SUM(L$2:L402)-SUM(AB$2:AB402)</f>
        <v>-19162.315000000006</v>
      </c>
      <c r="AB402" s="292"/>
      <c r="AC402" s="40" t="e">
        <f t="shared" si="170"/>
        <v>#DIV/0!</v>
      </c>
      <c r="AD402" s="40" t="e">
        <f t="shared" si="171"/>
        <v>#DIV/0!</v>
      </c>
    </row>
    <row r="403" spans="1:30" s="1" customFormat="1" x14ac:dyDescent="0.25">
      <c r="A403" s="301"/>
      <c r="B403" s="392"/>
      <c r="C403" s="66"/>
      <c r="D403" s="66"/>
      <c r="E403" s="66"/>
      <c r="F403" s="16">
        <f t="shared" si="151"/>
        <v>4200</v>
      </c>
      <c r="G403" s="17">
        <f t="shared" si="152"/>
        <v>4.5636464285714302</v>
      </c>
      <c r="H403" s="15">
        <f t="shared" si="153"/>
        <v>19167.315000000006</v>
      </c>
      <c r="I403" s="15">
        <f t="shared" si="154"/>
        <v>-19167.315000000006</v>
      </c>
      <c r="J403" s="337">
        <f t="shared" si="155"/>
        <v>-1</v>
      </c>
      <c r="K403" s="15">
        <f t="shared" si="156"/>
        <v>0</v>
      </c>
      <c r="L403" s="22">
        <f t="shared" si="157"/>
        <v>-5</v>
      </c>
      <c r="M403" s="22">
        <f t="shared" si="158"/>
        <v>5</v>
      </c>
      <c r="N403" s="22">
        <f t="shared" si="159"/>
        <v>0</v>
      </c>
      <c r="O403" s="22"/>
      <c r="P403" s="288">
        <f t="shared" si="160"/>
        <v>-4.5636464285714302</v>
      </c>
      <c r="Q403" s="22">
        <f t="shared" si="161"/>
        <v>-5</v>
      </c>
      <c r="R403" s="290"/>
      <c r="S403" s="290">
        <f t="shared" si="162"/>
        <v>-617.31499999999869</v>
      </c>
      <c r="T403" s="290" t="e">
        <f t="shared" si="163"/>
        <v>#DIV/0!</v>
      </c>
      <c r="U403" s="290" t="e">
        <f t="shared" si="164"/>
        <v>#DIV/0!</v>
      </c>
      <c r="V403" s="22">
        <f t="shared" si="165"/>
        <v>18550.000000000007</v>
      </c>
      <c r="W403" s="288" t="e">
        <f t="shared" si="166"/>
        <v>#DIV/0!</v>
      </c>
      <c r="X403" s="288" t="e">
        <f t="shared" si="167"/>
        <v>#DIV/0!</v>
      </c>
      <c r="Y403" s="288" t="e">
        <f t="shared" si="168"/>
        <v>#DIV/0!</v>
      </c>
      <c r="Z403" s="291" t="e">
        <f t="shared" si="169"/>
        <v>#DIV/0!</v>
      </c>
      <c r="AA403" s="22">
        <f>SUM(L$2:L403)-SUM(AB$2:AB403)</f>
        <v>-19167.315000000006</v>
      </c>
      <c r="AB403" s="292"/>
      <c r="AC403" s="40" t="e">
        <f t="shared" si="170"/>
        <v>#DIV/0!</v>
      </c>
      <c r="AD403" s="40" t="e">
        <f t="shared" si="171"/>
        <v>#DIV/0!</v>
      </c>
    </row>
    <row r="404" spans="1:30" s="1" customFormat="1" x14ac:dyDescent="0.25">
      <c r="A404" s="301"/>
      <c r="B404" s="392"/>
      <c r="C404" s="66"/>
      <c r="D404" s="66"/>
      <c r="E404" s="66"/>
      <c r="F404" s="16">
        <f t="shared" si="151"/>
        <v>4200</v>
      </c>
      <c r="G404" s="17">
        <f t="shared" si="152"/>
        <v>4.564836904761906</v>
      </c>
      <c r="H404" s="15">
        <f t="shared" si="153"/>
        <v>19172.315000000006</v>
      </c>
      <c r="I404" s="15">
        <f t="shared" si="154"/>
        <v>-19172.315000000006</v>
      </c>
      <c r="J404" s="337">
        <f t="shared" si="155"/>
        <v>-1</v>
      </c>
      <c r="K404" s="15">
        <f t="shared" si="156"/>
        <v>0</v>
      </c>
      <c r="L404" s="22">
        <f t="shared" si="157"/>
        <v>-5</v>
      </c>
      <c r="M404" s="22">
        <f t="shared" si="158"/>
        <v>5</v>
      </c>
      <c r="N404" s="22">
        <f t="shared" si="159"/>
        <v>0</v>
      </c>
      <c r="O404" s="22"/>
      <c r="P404" s="288">
        <f t="shared" si="160"/>
        <v>-4.564836904761906</v>
      </c>
      <c r="Q404" s="22">
        <f t="shared" si="161"/>
        <v>-5</v>
      </c>
      <c r="R404" s="290"/>
      <c r="S404" s="290">
        <f t="shared" si="162"/>
        <v>-622.31499999999869</v>
      </c>
      <c r="T404" s="290" t="e">
        <f t="shared" si="163"/>
        <v>#DIV/0!</v>
      </c>
      <c r="U404" s="290" t="e">
        <f t="shared" si="164"/>
        <v>#DIV/0!</v>
      </c>
      <c r="V404" s="22">
        <f t="shared" si="165"/>
        <v>18550.000000000007</v>
      </c>
      <c r="W404" s="288" t="e">
        <f t="shared" si="166"/>
        <v>#DIV/0!</v>
      </c>
      <c r="X404" s="288" t="e">
        <f t="shared" si="167"/>
        <v>#DIV/0!</v>
      </c>
      <c r="Y404" s="288" t="e">
        <f t="shared" si="168"/>
        <v>#DIV/0!</v>
      </c>
      <c r="Z404" s="291" t="e">
        <f t="shared" si="169"/>
        <v>#DIV/0!</v>
      </c>
      <c r="AA404" s="22">
        <f>SUM(L$2:L404)-SUM(AB$2:AB404)</f>
        <v>-19172.315000000006</v>
      </c>
      <c r="AB404" s="292"/>
      <c r="AC404" s="40" t="e">
        <f t="shared" si="170"/>
        <v>#DIV/0!</v>
      </c>
      <c r="AD404" s="40" t="e">
        <f t="shared" si="171"/>
        <v>#DIV/0!</v>
      </c>
    </row>
    <row r="405" spans="1:30" s="1" customFormat="1" x14ac:dyDescent="0.25">
      <c r="A405" s="301"/>
      <c r="B405" s="392"/>
      <c r="C405" s="66"/>
      <c r="D405" s="66"/>
      <c r="E405" s="66"/>
      <c r="F405" s="16">
        <f t="shared" si="151"/>
        <v>4200</v>
      </c>
      <c r="G405" s="17">
        <f t="shared" si="152"/>
        <v>4.5660273809523826</v>
      </c>
      <c r="H405" s="15">
        <f t="shared" si="153"/>
        <v>19177.315000000006</v>
      </c>
      <c r="I405" s="15">
        <f t="shared" si="154"/>
        <v>-19177.315000000006</v>
      </c>
      <c r="J405" s="337">
        <f t="shared" si="155"/>
        <v>-1</v>
      </c>
      <c r="K405" s="15">
        <f t="shared" si="156"/>
        <v>0</v>
      </c>
      <c r="L405" s="22">
        <f t="shared" si="157"/>
        <v>-5</v>
      </c>
      <c r="M405" s="22">
        <f t="shared" si="158"/>
        <v>5</v>
      </c>
      <c r="N405" s="22">
        <f t="shared" si="159"/>
        <v>0</v>
      </c>
      <c r="O405" s="22"/>
      <c r="P405" s="288">
        <f t="shared" si="160"/>
        <v>-4.5660273809523826</v>
      </c>
      <c r="Q405" s="22">
        <f t="shared" si="161"/>
        <v>-5</v>
      </c>
      <c r="R405" s="290"/>
      <c r="S405" s="290">
        <f t="shared" si="162"/>
        <v>-627.31499999999869</v>
      </c>
      <c r="T405" s="290" t="e">
        <f t="shared" si="163"/>
        <v>#DIV/0!</v>
      </c>
      <c r="U405" s="290" t="e">
        <f t="shared" si="164"/>
        <v>#DIV/0!</v>
      </c>
      <c r="V405" s="22">
        <f t="shared" si="165"/>
        <v>18550.000000000007</v>
      </c>
      <c r="W405" s="288" t="e">
        <f t="shared" si="166"/>
        <v>#DIV/0!</v>
      </c>
      <c r="X405" s="288" t="e">
        <f t="shared" si="167"/>
        <v>#DIV/0!</v>
      </c>
      <c r="Y405" s="288" t="e">
        <f t="shared" si="168"/>
        <v>#DIV/0!</v>
      </c>
      <c r="Z405" s="291" t="e">
        <f t="shared" si="169"/>
        <v>#DIV/0!</v>
      </c>
      <c r="AA405" s="22">
        <f>SUM(L$2:L405)-SUM(AB$2:AB405)</f>
        <v>-19177.315000000006</v>
      </c>
      <c r="AB405" s="292"/>
      <c r="AC405" s="40" t="e">
        <f t="shared" si="170"/>
        <v>#DIV/0!</v>
      </c>
      <c r="AD405" s="40" t="e">
        <f t="shared" si="171"/>
        <v>#DIV/0!</v>
      </c>
    </row>
    <row r="406" spans="1:30" s="1" customFormat="1" x14ac:dyDescent="0.25">
      <c r="A406" s="301"/>
      <c r="B406" s="392"/>
      <c r="C406" s="66"/>
      <c r="D406" s="66"/>
      <c r="E406" s="66"/>
      <c r="F406" s="16">
        <f t="shared" si="151"/>
        <v>4200</v>
      </c>
      <c r="G406" s="17">
        <f t="shared" si="152"/>
        <v>4.5672178571428583</v>
      </c>
      <c r="H406" s="15">
        <f t="shared" si="153"/>
        <v>19182.315000000006</v>
      </c>
      <c r="I406" s="15">
        <f t="shared" si="154"/>
        <v>-19182.315000000006</v>
      </c>
      <c r="J406" s="337">
        <f t="shared" si="155"/>
        <v>-1</v>
      </c>
      <c r="K406" s="15">
        <f t="shared" si="156"/>
        <v>0</v>
      </c>
      <c r="L406" s="22">
        <f t="shared" si="157"/>
        <v>-5</v>
      </c>
      <c r="M406" s="22">
        <f t="shared" si="158"/>
        <v>5</v>
      </c>
      <c r="N406" s="22">
        <f t="shared" si="159"/>
        <v>0</v>
      </c>
      <c r="O406" s="22"/>
      <c r="P406" s="288">
        <f t="shared" si="160"/>
        <v>-4.5672178571428583</v>
      </c>
      <c r="Q406" s="22">
        <f t="shared" si="161"/>
        <v>-5</v>
      </c>
      <c r="R406" s="290"/>
      <c r="S406" s="290">
        <f t="shared" si="162"/>
        <v>-632.31499999999869</v>
      </c>
      <c r="T406" s="290" t="e">
        <f t="shared" si="163"/>
        <v>#DIV/0!</v>
      </c>
      <c r="U406" s="290" t="e">
        <f t="shared" si="164"/>
        <v>#DIV/0!</v>
      </c>
      <c r="V406" s="22">
        <f t="shared" si="165"/>
        <v>18550.000000000007</v>
      </c>
      <c r="W406" s="288" t="e">
        <f t="shared" si="166"/>
        <v>#DIV/0!</v>
      </c>
      <c r="X406" s="288" t="e">
        <f t="shared" si="167"/>
        <v>#DIV/0!</v>
      </c>
      <c r="Y406" s="288" t="e">
        <f t="shared" si="168"/>
        <v>#DIV/0!</v>
      </c>
      <c r="Z406" s="291" t="e">
        <f t="shared" si="169"/>
        <v>#DIV/0!</v>
      </c>
      <c r="AA406" s="22">
        <f>SUM(L$2:L406)-SUM(AB$2:AB406)</f>
        <v>-19182.315000000006</v>
      </c>
      <c r="AB406" s="292"/>
      <c r="AC406" s="40" t="e">
        <f t="shared" si="170"/>
        <v>#DIV/0!</v>
      </c>
      <c r="AD406" s="40" t="e">
        <f t="shared" si="171"/>
        <v>#DIV/0!</v>
      </c>
    </row>
    <row r="407" spans="1:30" s="1" customFormat="1" x14ac:dyDescent="0.25">
      <c r="A407" s="301"/>
      <c r="B407" s="392"/>
      <c r="C407" s="66"/>
      <c r="D407" s="66"/>
      <c r="E407" s="66"/>
      <c r="F407" s="16">
        <f t="shared" si="151"/>
        <v>4200</v>
      </c>
      <c r="G407" s="17">
        <f t="shared" si="152"/>
        <v>4.568408333333335</v>
      </c>
      <c r="H407" s="15">
        <f t="shared" si="153"/>
        <v>19187.315000000006</v>
      </c>
      <c r="I407" s="15">
        <f t="shared" si="154"/>
        <v>-19187.315000000006</v>
      </c>
      <c r="J407" s="337">
        <f t="shared" si="155"/>
        <v>-1</v>
      </c>
      <c r="K407" s="15">
        <f t="shared" si="156"/>
        <v>0</v>
      </c>
      <c r="L407" s="22">
        <f t="shared" si="157"/>
        <v>-5</v>
      </c>
      <c r="M407" s="22">
        <f t="shared" si="158"/>
        <v>5</v>
      </c>
      <c r="N407" s="22">
        <f t="shared" si="159"/>
        <v>0</v>
      </c>
      <c r="O407" s="22"/>
      <c r="P407" s="288">
        <f t="shared" si="160"/>
        <v>-4.568408333333335</v>
      </c>
      <c r="Q407" s="22">
        <f t="shared" si="161"/>
        <v>-5</v>
      </c>
      <c r="R407" s="290"/>
      <c r="S407" s="290">
        <f t="shared" si="162"/>
        <v>-637.31499999999869</v>
      </c>
      <c r="T407" s="290" t="e">
        <f t="shared" si="163"/>
        <v>#DIV/0!</v>
      </c>
      <c r="U407" s="290" t="e">
        <f t="shared" si="164"/>
        <v>#DIV/0!</v>
      </c>
      <c r="V407" s="22">
        <f t="shared" si="165"/>
        <v>18550.000000000007</v>
      </c>
      <c r="W407" s="288" t="e">
        <f t="shared" si="166"/>
        <v>#DIV/0!</v>
      </c>
      <c r="X407" s="288" t="e">
        <f t="shared" si="167"/>
        <v>#DIV/0!</v>
      </c>
      <c r="Y407" s="288" t="e">
        <f t="shared" si="168"/>
        <v>#DIV/0!</v>
      </c>
      <c r="Z407" s="291" t="e">
        <f t="shared" si="169"/>
        <v>#DIV/0!</v>
      </c>
      <c r="AA407" s="22">
        <f>SUM(L$2:L407)-SUM(AB$2:AB407)</f>
        <v>-19187.315000000006</v>
      </c>
      <c r="AB407" s="292"/>
      <c r="AC407" s="40" t="e">
        <f t="shared" si="170"/>
        <v>#DIV/0!</v>
      </c>
      <c r="AD407" s="40" t="e">
        <f t="shared" si="171"/>
        <v>#DIV/0!</v>
      </c>
    </row>
    <row r="408" spans="1:30" s="1" customFormat="1" x14ac:dyDescent="0.25">
      <c r="A408" s="301"/>
      <c r="B408" s="392"/>
      <c r="C408" s="66"/>
      <c r="D408" s="66"/>
      <c r="E408" s="66"/>
      <c r="F408" s="16">
        <f t="shared" si="151"/>
        <v>4200</v>
      </c>
      <c r="G408" s="17">
        <f t="shared" si="152"/>
        <v>4.5695988095238107</v>
      </c>
      <c r="H408" s="15">
        <f t="shared" si="153"/>
        <v>19192.315000000006</v>
      </c>
      <c r="I408" s="15">
        <f t="shared" si="154"/>
        <v>-19192.315000000006</v>
      </c>
      <c r="J408" s="337">
        <f t="shared" si="155"/>
        <v>-1</v>
      </c>
      <c r="K408" s="15">
        <f t="shared" si="156"/>
        <v>0</v>
      </c>
      <c r="L408" s="22">
        <f t="shared" si="157"/>
        <v>-5</v>
      </c>
      <c r="M408" s="22">
        <f t="shared" si="158"/>
        <v>5</v>
      </c>
      <c r="N408" s="22">
        <f t="shared" si="159"/>
        <v>0</v>
      </c>
      <c r="O408" s="22"/>
      <c r="P408" s="288">
        <f t="shared" si="160"/>
        <v>-4.5695988095238107</v>
      </c>
      <c r="Q408" s="22">
        <f t="shared" si="161"/>
        <v>-5</v>
      </c>
      <c r="R408" s="290"/>
      <c r="S408" s="290">
        <f t="shared" si="162"/>
        <v>-642.31499999999869</v>
      </c>
      <c r="T408" s="290" t="e">
        <f t="shared" si="163"/>
        <v>#DIV/0!</v>
      </c>
      <c r="U408" s="290" t="e">
        <f t="shared" si="164"/>
        <v>#DIV/0!</v>
      </c>
      <c r="V408" s="22">
        <f t="shared" si="165"/>
        <v>18550.000000000007</v>
      </c>
      <c r="W408" s="288" t="e">
        <f t="shared" si="166"/>
        <v>#DIV/0!</v>
      </c>
      <c r="X408" s="288" t="e">
        <f t="shared" si="167"/>
        <v>#DIV/0!</v>
      </c>
      <c r="Y408" s="288" t="e">
        <f t="shared" si="168"/>
        <v>#DIV/0!</v>
      </c>
      <c r="Z408" s="291" t="e">
        <f t="shared" si="169"/>
        <v>#DIV/0!</v>
      </c>
      <c r="AA408" s="22">
        <f>SUM(L$2:L408)-SUM(AB$2:AB408)</f>
        <v>-19192.315000000006</v>
      </c>
      <c r="AB408" s="292"/>
      <c r="AC408" s="40" t="e">
        <f t="shared" si="170"/>
        <v>#DIV/0!</v>
      </c>
      <c r="AD408" s="40" t="e">
        <f t="shared" si="171"/>
        <v>#DIV/0!</v>
      </c>
    </row>
    <row r="409" spans="1:30" s="1" customFormat="1" x14ac:dyDescent="0.25">
      <c r="A409" s="301"/>
      <c r="B409" s="392"/>
      <c r="C409" s="66"/>
      <c r="D409" s="66"/>
      <c r="E409" s="66"/>
      <c r="F409" s="16">
        <f t="shared" si="151"/>
        <v>4200</v>
      </c>
      <c r="G409" s="17">
        <f t="shared" si="152"/>
        <v>4.5707892857142873</v>
      </c>
      <c r="H409" s="15">
        <f t="shared" si="153"/>
        <v>19197.315000000006</v>
      </c>
      <c r="I409" s="15">
        <f t="shared" si="154"/>
        <v>-19197.315000000006</v>
      </c>
      <c r="J409" s="337">
        <f t="shared" si="155"/>
        <v>-1</v>
      </c>
      <c r="K409" s="15">
        <f t="shared" si="156"/>
        <v>0</v>
      </c>
      <c r="L409" s="22">
        <f t="shared" si="157"/>
        <v>-5</v>
      </c>
      <c r="M409" s="22">
        <f t="shared" si="158"/>
        <v>5</v>
      </c>
      <c r="N409" s="22">
        <f t="shared" si="159"/>
        <v>0</v>
      </c>
      <c r="O409" s="22"/>
      <c r="P409" s="288">
        <f t="shared" si="160"/>
        <v>-4.5707892857142873</v>
      </c>
      <c r="Q409" s="22">
        <f t="shared" si="161"/>
        <v>-5</v>
      </c>
      <c r="R409" s="290"/>
      <c r="S409" s="290">
        <f t="shared" si="162"/>
        <v>-647.31499999999869</v>
      </c>
      <c r="T409" s="290" t="e">
        <f t="shared" si="163"/>
        <v>#DIV/0!</v>
      </c>
      <c r="U409" s="290" t="e">
        <f t="shared" si="164"/>
        <v>#DIV/0!</v>
      </c>
      <c r="V409" s="22">
        <f t="shared" si="165"/>
        <v>18550.000000000007</v>
      </c>
      <c r="W409" s="288" t="e">
        <f t="shared" si="166"/>
        <v>#DIV/0!</v>
      </c>
      <c r="X409" s="288" t="e">
        <f t="shared" si="167"/>
        <v>#DIV/0!</v>
      </c>
      <c r="Y409" s="288" t="e">
        <f t="shared" si="168"/>
        <v>#DIV/0!</v>
      </c>
      <c r="Z409" s="291" t="e">
        <f t="shared" si="169"/>
        <v>#DIV/0!</v>
      </c>
      <c r="AA409" s="22">
        <f>SUM(L$2:L409)-SUM(AB$2:AB409)</f>
        <v>-19197.315000000006</v>
      </c>
      <c r="AB409" s="292"/>
      <c r="AC409" s="40" t="e">
        <f t="shared" si="170"/>
        <v>#DIV/0!</v>
      </c>
      <c r="AD409" s="40" t="e">
        <f t="shared" si="171"/>
        <v>#DIV/0!</v>
      </c>
    </row>
    <row r="410" spans="1:30" s="1" customFormat="1" x14ac:dyDescent="0.25">
      <c r="A410" s="301"/>
      <c r="B410" s="392"/>
      <c r="C410" s="66"/>
      <c r="D410" s="66"/>
      <c r="E410" s="66"/>
      <c r="F410" s="16">
        <f t="shared" si="151"/>
        <v>4200</v>
      </c>
      <c r="G410" s="17">
        <f t="shared" si="152"/>
        <v>4.5719797619047631</v>
      </c>
      <c r="H410" s="15">
        <f t="shared" si="153"/>
        <v>19202.315000000006</v>
      </c>
      <c r="I410" s="15">
        <f t="shared" si="154"/>
        <v>-19202.315000000006</v>
      </c>
      <c r="J410" s="337">
        <f t="shared" si="155"/>
        <v>-1</v>
      </c>
      <c r="K410" s="15">
        <f t="shared" si="156"/>
        <v>0</v>
      </c>
      <c r="L410" s="22">
        <f t="shared" si="157"/>
        <v>-5</v>
      </c>
      <c r="M410" s="22">
        <f t="shared" si="158"/>
        <v>5</v>
      </c>
      <c r="N410" s="22">
        <f t="shared" si="159"/>
        <v>0</v>
      </c>
      <c r="O410" s="22"/>
      <c r="P410" s="288">
        <f t="shared" si="160"/>
        <v>-4.5719797619047631</v>
      </c>
      <c r="Q410" s="22">
        <f t="shared" si="161"/>
        <v>-5</v>
      </c>
      <c r="R410" s="290"/>
      <c r="S410" s="290">
        <f t="shared" si="162"/>
        <v>-652.31499999999869</v>
      </c>
      <c r="T410" s="290" t="e">
        <f t="shared" si="163"/>
        <v>#DIV/0!</v>
      </c>
      <c r="U410" s="290" t="e">
        <f t="shared" si="164"/>
        <v>#DIV/0!</v>
      </c>
      <c r="V410" s="22">
        <f t="shared" si="165"/>
        <v>18550.000000000007</v>
      </c>
      <c r="W410" s="288" t="e">
        <f t="shared" si="166"/>
        <v>#DIV/0!</v>
      </c>
      <c r="X410" s="288" t="e">
        <f t="shared" si="167"/>
        <v>#DIV/0!</v>
      </c>
      <c r="Y410" s="288" t="e">
        <f t="shared" si="168"/>
        <v>#DIV/0!</v>
      </c>
      <c r="Z410" s="291" t="e">
        <f t="shared" si="169"/>
        <v>#DIV/0!</v>
      </c>
      <c r="AA410" s="22">
        <f>SUM(L$2:L410)-SUM(AB$2:AB410)</f>
        <v>-19202.315000000006</v>
      </c>
      <c r="AB410" s="292"/>
      <c r="AC410" s="40" t="e">
        <f t="shared" si="170"/>
        <v>#DIV/0!</v>
      </c>
      <c r="AD410" s="40" t="e">
        <f t="shared" si="171"/>
        <v>#DIV/0!</v>
      </c>
    </row>
    <row r="411" spans="1:30" s="1" customFormat="1" x14ac:dyDescent="0.25">
      <c r="A411" s="301"/>
      <c r="B411" s="392"/>
      <c r="C411" s="66"/>
      <c r="D411" s="66"/>
      <c r="E411" s="66"/>
      <c r="F411" s="16">
        <f t="shared" si="151"/>
        <v>4200</v>
      </c>
      <c r="G411" s="17">
        <f t="shared" si="152"/>
        <v>4.5731702380952397</v>
      </c>
      <c r="H411" s="15">
        <f t="shared" si="153"/>
        <v>19207.315000000006</v>
      </c>
      <c r="I411" s="15">
        <f t="shared" si="154"/>
        <v>-19207.315000000006</v>
      </c>
      <c r="J411" s="337">
        <f t="shared" si="155"/>
        <v>-1</v>
      </c>
      <c r="K411" s="15">
        <f t="shared" si="156"/>
        <v>0</v>
      </c>
      <c r="L411" s="22">
        <f t="shared" si="157"/>
        <v>-5</v>
      </c>
      <c r="M411" s="22">
        <f t="shared" si="158"/>
        <v>5</v>
      </c>
      <c r="N411" s="22">
        <f t="shared" si="159"/>
        <v>0</v>
      </c>
      <c r="O411" s="22"/>
      <c r="P411" s="288">
        <f t="shared" si="160"/>
        <v>-4.5731702380952397</v>
      </c>
      <c r="Q411" s="22">
        <f t="shared" si="161"/>
        <v>-5</v>
      </c>
      <c r="R411" s="290"/>
      <c r="S411" s="290">
        <f t="shared" si="162"/>
        <v>-657.31499999999869</v>
      </c>
      <c r="T411" s="290" t="e">
        <f t="shared" si="163"/>
        <v>#DIV/0!</v>
      </c>
      <c r="U411" s="290" t="e">
        <f t="shared" si="164"/>
        <v>#DIV/0!</v>
      </c>
      <c r="V411" s="22">
        <f t="shared" si="165"/>
        <v>18550.000000000007</v>
      </c>
      <c r="W411" s="288" t="e">
        <f t="shared" si="166"/>
        <v>#DIV/0!</v>
      </c>
      <c r="X411" s="288" t="e">
        <f t="shared" si="167"/>
        <v>#DIV/0!</v>
      </c>
      <c r="Y411" s="288" t="e">
        <f t="shared" si="168"/>
        <v>#DIV/0!</v>
      </c>
      <c r="Z411" s="291" t="e">
        <f t="shared" si="169"/>
        <v>#DIV/0!</v>
      </c>
      <c r="AA411" s="22">
        <f>SUM(L$2:L411)-SUM(AB$2:AB411)</f>
        <v>-19207.315000000006</v>
      </c>
      <c r="AB411" s="292"/>
      <c r="AC411" s="40" t="e">
        <f t="shared" si="170"/>
        <v>#DIV/0!</v>
      </c>
      <c r="AD411" s="40" t="e">
        <f t="shared" si="171"/>
        <v>#DIV/0!</v>
      </c>
    </row>
    <row r="412" spans="1:30" s="1" customFormat="1" x14ac:dyDescent="0.25">
      <c r="A412" s="301"/>
      <c r="B412" s="392"/>
      <c r="C412" s="66"/>
      <c r="D412" s="66"/>
      <c r="E412" s="66"/>
      <c r="F412" s="116"/>
      <c r="G412" s="32"/>
      <c r="H412" s="31"/>
      <c r="I412" s="31">
        <f t="shared" ref="I412:I449" si="172">-H412+K412</f>
        <v>0</v>
      </c>
      <c r="J412" s="191" t="e">
        <f t="shared" ref="J412:J449" si="173">(E412-G412)/G412</f>
        <v>#DIV/0!</v>
      </c>
      <c r="K412" s="31">
        <f t="shared" ref="K412:K449" si="174">F412*E412</f>
        <v>0</v>
      </c>
      <c r="L412" s="31"/>
      <c r="M412" s="31"/>
      <c r="N412" s="31"/>
      <c r="O412" s="139"/>
      <c r="P412" s="32"/>
      <c r="Q412" s="31"/>
      <c r="R412" s="34"/>
      <c r="S412" s="31"/>
      <c r="T412" s="31"/>
      <c r="U412" s="31"/>
      <c r="V412" s="31"/>
      <c r="W412" s="31"/>
      <c r="X412" s="32"/>
      <c r="Y412" s="32"/>
      <c r="Z412" s="38" t="e">
        <f t="shared" ref="Z412:Z449" si="175">F412/U412</f>
        <v>#DIV/0!</v>
      </c>
      <c r="AA412" s="31"/>
      <c r="AB412" s="192"/>
      <c r="AC412" s="40" t="e">
        <f t="shared" ref="AC412:AC449" si="176">I412/E412*(1-0.0005)</f>
        <v>#DIV/0!</v>
      </c>
      <c r="AD412" s="40" t="e">
        <f t="shared" ref="AD412:AD449" si="177">AC412-F412</f>
        <v>#DIV/0!</v>
      </c>
    </row>
    <row r="413" spans="1:30" s="1" customFormat="1" x14ac:dyDescent="0.25">
      <c r="A413" s="301"/>
      <c r="B413" s="392"/>
      <c r="C413" s="66"/>
      <c r="D413" s="66"/>
      <c r="E413" s="66"/>
      <c r="F413" s="116"/>
      <c r="G413" s="32"/>
      <c r="H413" s="31"/>
      <c r="I413" s="31">
        <f t="shared" si="172"/>
        <v>0</v>
      </c>
      <c r="J413" s="191" t="e">
        <f t="shared" si="173"/>
        <v>#DIV/0!</v>
      </c>
      <c r="K413" s="31">
        <f t="shared" si="174"/>
        <v>0</v>
      </c>
      <c r="L413" s="31"/>
      <c r="M413" s="31"/>
      <c r="N413" s="31"/>
      <c r="O413" s="139"/>
      <c r="P413" s="32"/>
      <c r="Q413" s="31"/>
      <c r="R413" s="34"/>
      <c r="S413" s="31"/>
      <c r="T413" s="31"/>
      <c r="U413" s="31"/>
      <c r="V413" s="31"/>
      <c r="W413" s="31"/>
      <c r="X413" s="32"/>
      <c r="Y413" s="32"/>
      <c r="Z413" s="38" t="e">
        <f t="shared" si="175"/>
        <v>#DIV/0!</v>
      </c>
      <c r="AA413" s="31"/>
      <c r="AB413" s="192"/>
      <c r="AC413" s="40" t="e">
        <f t="shared" si="176"/>
        <v>#DIV/0!</v>
      </c>
      <c r="AD413" s="40" t="e">
        <f t="shared" si="177"/>
        <v>#DIV/0!</v>
      </c>
    </row>
    <row r="414" spans="1:30" s="1" customFormat="1" x14ac:dyDescent="0.25">
      <c r="A414" s="301"/>
      <c r="B414" s="392"/>
      <c r="C414" s="66"/>
      <c r="D414" s="66"/>
      <c r="E414" s="66"/>
      <c r="F414" s="116"/>
      <c r="G414" s="32"/>
      <c r="H414" s="31"/>
      <c r="I414" s="31">
        <f t="shared" si="172"/>
        <v>0</v>
      </c>
      <c r="J414" s="191" t="e">
        <f t="shared" si="173"/>
        <v>#DIV/0!</v>
      </c>
      <c r="K414" s="31">
        <f t="shared" si="174"/>
        <v>0</v>
      </c>
      <c r="L414" s="31"/>
      <c r="M414" s="31"/>
      <c r="N414" s="31"/>
      <c r="O414" s="139"/>
      <c r="P414" s="32"/>
      <c r="Q414" s="31"/>
      <c r="R414" s="34"/>
      <c r="S414" s="31"/>
      <c r="T414" s="31"/>
      <c r="U414" s="31"/>
      <c r="V414" s="31"/>
      <c r="W414" s="31"/>
      <c r="X414" s="32"/>
      <c r="Y414" s="32"/>
      <c r="Z414" s="38" t="e">
        <f t="shared" si="175"/>
        <v>#DIV/0!</v>
      </c>
      <c r="AA414" s="31"/>
      <c r="AB414" s="192"/>
      <c r="AC414" s="40" t="e">
        <f t="shared" si="176"/>
        <v>#DIV/0!</v>
      </c>
      <c r="AD414" s="40" t="e">
        <f t="shared" si="177"/>
        <v>#DIV/0!</v>
      </c>
    </row>
    <row r="415" spans="1:30" s="1" customFormat="1" x14ac:dyDescent="0.25">
      <c r="A415" s="301"/>
      <c r="B415" s="392"/>
      <c r="C415" s="66"/>
      <c r="D415" s="66"/>
      <c r="E415" s="66"/>
      <c r="F415" s="116"/>
      <c r="G415" s="32"/>
      <c r="H415" s="31"/>
      <c r="I415" s="31">
        <f t="shared" si="172"/>
        <v>0</v>
      </c>
      <c r="J415" s="191" t="e">
        <f t="shared" si="173"/>
        <v>#DIV/0!</v>
      </c>
      <c r="K415" s="31">
        <f t="shared" si="174"/>
        <v>0</v>
      </c>
      <c r="L415" s="31"/>
      <c r="M415" s="31"/>
      <c r="N415" s="31"/>
      <c r="O415" s="139"/>
      <c r="P415" s="32"/>
      <c r="Q415" s="31"/>
      <c r="R415" s="34"/>
      <c r="S415" s="31"/>
      <c r="T415" s="31"/>
      <c r="U415" s="31"/>
      <c r="V415" s="31"/>
      <c r="W415" s="31"/>
      <c r="X415" s="32"/>
      <c r="Y415" s="32"/>
      <c r="Z415" s="38" t="e">
        <f t="shared" si="175"/>
        <v>#DIV/0!</v>
      </c>
      <c r="AA415" s="31"/>
      <c r="AB415" s="192"/>
      <c r="AC415" s="40" t="e">
        <f t="shared" si="176"/>
        <v>#DIV/0!</v>
      </c>
      <c r="AD415" s="40" t="e">
        <f t="shared" si="177"/>
        <v>#DIV/0!</v>
      </c>
    </row>
    <row r="416" spans="1:30" s="1" customFormat="1" x14ac:dyDescent="0.25">
      <c r="A416" s="301"/>
      <c r="B416" s="392"/>
      <c r="C416" s="66"/>
      <c r="D416" s="66"/>
      <c r="E416" s="66"/>
      <c r="F416" s="116"/>
      <c r="G416" s="32"/>
      <c r="H416" s="31"/>
      <c r="I416" s="31">
        <f t="shared" si="172"/>
        <v>0</v>
      </c>
      <c r="J416" s="191" t="e">
        <f t="shared" si="173"/>
        <v>#DIV/0!</v>
      </c>
      <c r="K416" s="31">
        <f t="shared" si="174"/>
        <v>0</v>
      </c>
      <c r="L416" s="31"/>
      <c r="M416" s="31"/>
      <c r="N416" s="31"/>
      <c r="O416" s="139"/>
      <c r="P416" s="32"/>
      <c r="Q416" s="31"/>
      <c r="R416" s="34"/>
      <c r="S416" s="31"/>
      <c r="T416" s="31"/>
      <c r="U416" s="31"/>
      <c r="V416" s="31"/>
      <c r="W416" s="31"/>
      <c r="X416" s="32"/>
      <c r="Y416" s="32"/>
      <c r="Z416" s="38" t="e">
        <f t="shared" si="175"/>
        <v>#DIV/0!</v>
      </c>
      <c r="AA416" s="31"/>
      <c r="AB416" s="192"/>
      <c r="AC416" s="40" t="e">
        <f t="shared" si="176"/>
        <v>#DIV/0!</v>
      </c>
      <c r="AD416" s="40" t="e">
        <f t="shared" si="177"/>
        <v>#DIV/0!</v>
      </c>
    </row>
    <row r="417" spans="1:30" s="1" customFormat="1" x14ac:dyDescent="0.25">
      <c r="A417" s="301"/>
      <c r="B417" s="392"/>
      <c r="C417" s="66"/>
      <c r="D417" s="66"/>
      <c r="E417" s="66"/>
      <c r="F417" s="116"/>
      <c r="G417" s="32"/>
      <c r="H417" s="31"/>
      <c r="I417" s="31">
        <f t="shared" si="172"/>
        <v>0</v>
      </c>
      <c r="J417" s="191" t="e">
        <f t="shared" si="173"/>
        <v>#DIV/0!</v>
      </c>
      <c r="K417" s="31">
        <f t="shared" si="174"/>
        <v>0</v>
      </c>
      <c r="L417" s="31"/>
      <c r="M417" s="31"/>
      <c r="N417" s="31"/>
      <c r="O417" s="139"/>
      <c r="P417" s="32"/>
      <c r="Q417" s="31"/>
      <c r="R417" s="34"/>
      <c r="S417" s="31"/>
      <c r="T417" s="31"/>
      <c r="U417" s="31"/>
      <c r="V417" s="31"/>
      <c r="W417" s="31"/>
      <c r="X417" s="32"/>
      <c r="Y417" s="32"/>
      <c r="Z417" s="38" t="e">
        <f t="shared" si="175"/>
        <v>#DIV/0!</v>
      </c>
      <c r="AA417" s="31"/>
      <c r="AB417" s="192"/>
      <c r="AC417" s="40" t="e">
        <f t="shared" si="176"/>
        <v>#DIV/0!</v>
      </c>
      <c r="AD417" s="40" t="e">
        <f t="shared" si="177"/>
        <v>#DIV/0!</v>
      </c>
    </row>
    <row r="418" spans="1:30" s="1" customFormat="1" x14ac:dyDescent="0.25">
      <c r="A418" s="301"/>
      <c r="B418" s="396"/>
      <c r="C418" s="66"/>
      <c r="D418" s="66"/>
      <c r="E418" s="66"/>
      <c r="F418" s="116"/>
      <c r="G418" s="32"/>
      <c r="H418" s="31"/>
      <c r="I418" s="31">
        <f t="shared" si="172"/>
        <v>0</v>
      </c>
      <c r="J418" s="191" t="e">
        <f t="shared" si="173"/>
        <v>#DIV/0!</v>
      </c>
      <c r="K418" s="31">
        <f t="shared" si="174"/>
        <v>0</v>
      </c>
      <c r="L418" s="31"/>
      <c r="M418" s="31"/>
      <c r="N418" s="31"/>
      <c r="O418" s="139"/>
      <c r="P418" s="32"/>
      <c r="Q418" s="31"/>
      <c r="R418" s="34"/>
      <c r="S418" s="31"/>
      <c r="T418" s="31"/>
      <c r="U418" s="31"/>
      <c r="V418" s="31"/>
      <c r="W418" s="31"/>
      <c r="X418" s="32"/>
      <c r="Y418" s="32"/>
      <c r="Z418" s="38" t="e">
        <f t="shared" si="175"/>
        <v>#DIV/0!</v>
      </c>
      <c r="AA418" s="31"/>
      <c r="AB418" s="192"/>
      <c r="AC418" s="40" t="e">
        <f t="shared" si="176"/>
        <v>#DIV/0!</v>
      </c>
      <c r="AD418" s="40" t="e">
        <f t="shared" si="177"/>
        <v>#DIV/0!</v>
      </c>
    </row>
    <row r="419" spans="1:30" s="1" customFormat="1" x14ac:dyDescent="0.25">
      <c r="A419" s="301"/>
      <c r="B419" s="392"/>
      <c r="C419" s="66"/>
      <c r="D419" s="66"/>
      <c r="E419" s="66"/>
      <c r="F419" s="116"/>
      <c r="G419" s="32"/>
      <c r="H419" s="31"/>
      <c r="I419" s="31">
        <f t="shared" si="172"/>
        <v>0</v>
      </c>
      <c r="J419" s="191" t="e">
        <f t="shared" si="173"/>
        <v>#DIV/0!</v>
      </c>
      <c r="K419" s="31">
        <f t="shared" si="174"/>
        <v>0</v>
      </c>
      <c r="L419" s="31"/>
      <c r="M419" s="31"/>
      <c r="N419" s="31"/>
      <c r="O419" s="139"/>
      <c r="P419" s="32"/>
      <c r="Q419" s="31"/>
      <c r="R419" s="34"/>
      <c r="S419" s="31"/>
      <c r="T419" s="31"/>
      <c r="U419" s="31"/>
      <c r="V419" s="31"/>
      <c r="W419" s="31"/>
      <c r="X419" s="32"/>
      <c r="Y419" s="32"/>
      <c r="Z419" s="38" t="e">
        <f t="shared" si="175"/>
        <v>#DIV/0!</v>
      </c>
      <c r="AA419" s="31"/>
      <c r="AB419" s="192"/>
      <c r="AC419" s="40" t="e">
        <f t="shared" si="176"/>
        <v>#DIV/0!</v>
      </c>
      <c r="AD419" s="40" t="e">
        <f t="shared" si="177"/>
        <v>#DIV/0!</v>
      </c>
    </row>
    <row r="420" spans="1:30" s="1" customFormat="1" x14ac:dyDescent="0.25">
      <c r="A420" s="301"/>
      <c r="B420" s="392"/>
      <c r="C420" s="66"/>
      <c r="D420" s="66"/>
      <c r="E420" s="66"/>
      <c r="F420" s="116"/>
      <c r="G420" s="32"/>
      <c r="H420" s="31"/>
      <c r="I420" s="31">
        <f t="shared" si="172"/>
        <v>0</v>
      </c>
      <c r="J420" s="191" t="e">
        <f t="shared" si="173"/>
        <v>#DIV/0!</v>
      </c>
      <c r="K420" s="31">
        <f t="shared" si="174"/>
        <v>0</v>
      </c>
      <c r="L420" s="31"/>
      <c r="M420" s="31"/>
      <c r="N420" s="31"/>
      <c r="O420" s="139"/>
      <c r="P420" s="32"/>
      <c r="Q420" s="31"/>
      <c r="R420" s="34"/>
      <c r="S420" s="31"/>
      <c r="T420" s="31"/>
      <c r="U420" s="31"/>
      <c r="V420" s="31"/>
      <c r="W420" s="31"/>
      <c r="X420" s="32"/>
      <c r="Y420" s="32"/>
      <c r="Z420" s="38" t="e">
        <f t="shared" si="175"/>
        <v>#DIV/0!</v>
      </c>
      <c r="AA420" s="31"/>
      <c r="AB420" s="192"/>
      <c r="AC420" s="40" t="e">
        <f t="shared" si="176"/>
        <v>#DIV/0!</v>
      </c>
      <c r="AD420" s="40" t="e">
        <f t="shared" si="177"/>
        <v>#DIV/0!</v>
      </c>
    </row>
    <row r="421" spans="1:30" s="1" customFormat="1" x14ac:dyDescent="0.25">
      <c r="A421" s="301"/>
      <c r="B421" s="392"/>
      <c r="C421" s="66"/>
      <c r="D421" s="66"/>
      <c r="E421" s="66"/>
      <c r="F421" s="116"/>
      <c r="G421" s="32"/>
      <c r="H421" s="31"/>
      <c r="I421" s="31">
        <f t="shared" si="172"/>
        <v>0</v>
      </c>
      <c r="J421" s="191" t="e">
        <f t="shared" si="173"/>
        <v>#DIV/0!</v>
      </c>
      <c r="K421" s="31">
        <f t="shared" si="174"/>
        <v>0</v>
      </c>
      <c r="L421" s="31"/>
      <c r="M421" s="31"/>
      <c r="N421" s="31"/>
      <c r="O421" s="139"/>
      <c r="P421" s="32"/>
      <c r="Q421" s="31"/>
      <c r="R421" s="34"/>
      <c r="S421" s="31"/>
      <c r="T421" s="31"/>
      <c r="U421" s="31"/>
      <c r="V421" s="31"/>
      <c r="W421" s="31"/>
      <c r="X421" s="32"/>
      <c r="Y421" s="32"/>
      <c r="Z421" s="38" t="e">
        <f t="shared" si="175"/>
        <v>#DIV/0!</v>
      </c>
      <c r="AA421" s="31"/>
      <c r="AB421" s="192"/>
      <c r="AC421" s="40" t="e">
        <f t="shared" si="176"/>
        <v>#DIV/0!</v>
      </c>
      <c r="AD421" s="40" t="e">
        <f t="shared" si="177"/>
        <v>#DIV/0!</v>
      </c>
    </row>
    <row r="422" spans="1:30" s="1" customFormat="1" x14ac:dyDescent="0.25">
      <c r="A422" s="301"/>
      <c r="B422" s="392"/>
      <c r="C422" s="66"/>
      <c r="D422" s="66"/>
      <c r="E422" s="66"/>
      <c r="F422" s="116"/>
      <c r="G422" s="32"/>
      <c r="H422" s="31"/>
      <c r="I422" s="31">
        <f t="shared" si="172"/>
        <v>0</v>
      </c>
      <c r="J422" s="191" t="e">
        <f t="shared" si="173"/>
        <v>#DIV/0!</v>
      </c>
      <c r="K422" s="31">
        <f t="shared" si="174"/>
        <v>0</v>
      </c>
      <c r="L422" s="31"/>
      <c r="M422" s="31"/>
      <c r="N422" s="31"/>
      <c r="O422" s="139"/>
      <c r="P422" s="32"/>
      <c r="Q422" s="31"/>
      <c r="R422" s="34"/>
      <c r="S422" s="31"/>
      <c r="T422" s="31"/>
      <c r="U422" s="31"/>
      <c r="V422" s="31"/>
      <c r="W422" s="31"/>
      <c r="X422" s="32"/>
      <c r="Y422" s="32"/>
      <c r="Z422" s="38" t="e">
        <f t="shared" si="175"/>
        <v>#DIV/0!</v>
      </c>
      <c r="AA422" s="31"/>
      <c r="AB422" s="192"/>
      <c r="AC422" s="40" t="e">
        <f t="shared" si="176"/>
        <v>#DIV/0!</v>
      </c>
      <c r="AD422" s="40" t="e">
        <f t="shared" si="177"/>
        <v>#DIV/0!</v>
      </c>
    </row>
    <row r="423" spans="1:30" s="1" customFormat="1" x14ac:dyDescent="0.25">
      <c r="A423" s="301"/>
      <c r="B423" s="392"/>
      <c r="C423" s="66"/>
      <c r="D423" s="66"/>
      <c r="E423" s="66"/>
      <c r="F423" s="116"/>
      <c r="G423" s="32"/>
      <c r="H423" s="31"/>
      <c r="I423" s="31">
        <f t="shared" si="172"/>
        <v>0</v>
      </c>
      <c r="J423" s="191" t="e">
        <f t="shared" si="173"/>
        <v>#DIV/0!</v>
      </c>
      <c r="K423" s="31">
        <f t="shared" si="174"/>
        <v>0</v>
      </c>
      <c r="L423" s="31"/>
      <c r="M423" s="31"/>
      <c r="N423" s="31"/>
      <c r="O423" s="139"/>
      <c r="P423" s="32"/>
      <c r="Q423" s="31"/>
      <c r="R423" s="34"/>
      <c r="S423" s="31"/>
      <c r="T423" s="31"/>
      <c r="U423" s="31"/>
      <c r="V423" s="31"/>
      <c r="W423" s="31"/>
      <c r="X423" s="32"/>
      <c r="Y423" s="32"/>
      <c r="Z423" s="38" t="e">
        <f t="shared" si="175"/>
        <v>#DIV/0!</v>
      </c>
      <c r="AA423" s="31"/>
      <c r="AB423" s="192"/>
      <c r="AC423" s="40" t="e">
        <f t="shared" si="176"/>
        <v>#DIV/0!</v>
      </c>
      <c r="AD423" s="40" t="e">
        <f t="shared" si="177"/>
        <v>#DIV/0!</v>
      </c>
    </row>
    <row r="424" spans="1:30" s="1" customFormat="1" x14ac:dyDescent="0.25">
      <c r="A424" s="301"/>
      <c r="B424" s="392"/>
      <c r="C424" s="66"/>
      <c r="D424" s="66"/>
      <c r="E424" s="66"/>
      <c r="F424" s="116"/>
      <c r="G424" s="32"/>
      <c r="H424" s="31"/>
      <c r="I424" s="31">
        <f t="shared" si="172"/>
        <v>0</v>
      </c>
      <c r="J424" s="191" t="e">
        <f t="shared" si="173"/>
        <v>#DIV/0!</v>
      </c>
      <c r="K424" s="31">
        <f t="shared" si="174"/>
        <v>0</v>
      </c>
      <c r="L424" s="31"/>
      <c r="M424" s="31"/>
      <c r="N424" s="31"/>
      <c r="O424" s="139"/>
      <c r="P424" s="32"/>
      <c r="Q424" s="31"/>
      <c r="R424" s="34"/>
      <c r="S424" s="31"/>
      <c r="T424" s="31"/>
      <c r="U424" s="31"/>
      <c r="V424" s="31"/>
      <c r="W424" s="31"/>
      <c r="X424" s="32"/>
      <c r="Y424" s="32"/>
      <c r="Z424" s="38" t="e">
        <f t="shared" si="175"/>
        <v>#DIV/0!</v>
      </c>
      <c r="AA424" s="31"/>
      <c r="AB424" s="192"/>
      <c r="AC424" s="40" t="e">
        <f t="shared" si="176"/>
        <v>#DIV/0!</v>
      </c>
      <c r="AD424" s="40" t="e">
        <f t="shared" si="177"/>
        <v>#DIV/0!</v>
      </c>
    </row>
    <row r="425" spans="1:30" s="1" customFormat="1" x14ac:dyDescent="0.25">
      <c r="A425" s="301"/>
      <c r="B425" s="392"/>
      <c r="C425" s="66"/>
      <c r="D425" s="66"/>
      <c r="E425" s="66"/>
      <c r="F425" s="116"/>
      <c r="G425" s="32"/>
      <c r="H425" s="31"/>
      <c r="I425" s="31">
        <f t="shared" si="172"/>
        <v>0</v>
      </c>
      <c r="J425" s="191" t="e">
        <f t="shared" si="173"/>
        <v>#DIV/0!</v>
      </c>
      <c r="K425" s="31">
        <f t="shared" si="174"/>
        <v>0</v>
      </c>
      <c r="L425" s="31"/>
      <c r="M425" s="31"/>
      <c r="N425" s="31"/>
      <c r="O425" s="139"/>
      <c r="P425" s="32"/>
      <c r="Q425" s="31"/>
      <c r="R425" s="34"/>
      <c r="S425" s="31"/>
      <c r="T425" s="31"/>
      <c r="U425" s="31"/>
      <c r="V425" s="31"/>
      <c r="W425" s="31"/>
      <c r="X425" s="32"/>
      <c r="Y425" s="32"/>
      <c r="Z425" s="38" t="e">
        <f t="shared" si="175"/>
        <v>#DIV/0!</v>
      </c>
      <c r="AA425" s="31"/>
      <c r="AB425" s="192"/>
      <c r="AC425" s="40" t="e">
        <f t="shared" si="176"/>
        <v>#DIV/0!</v>
      </c>
      <c r="AD425" s="40" t="e">
        <f t="shared" si="177"/>
        <v>#DIV/0!</v>
      </c>
    </row>
    <row r="426" spans="1:30" s="1" customFormat="1" x14ac:dyDescent="0.25">
      <c r="A426" s="301"/>
      <c r="B426" s="392"/>
      <c r="C426" s="66"/>
      <c r="D426" s="66"/>
      <c r="E426" s="66"/>
      <c r="F426" s="116"/>
      <c r="G426" s="32"/>
      <c r="H426" s="31"/>
      <c r="I426" s="31">
        <f t="shared" si="172"/>
        <v>0</v>
      </c>
      <c r="J426" s="191" t="e">
        <f t="shared" si="173"/>
        <v>#DIV/0!</v>
      </c>
      <c r="K426" s="31">
        <f t="shared" si="174"/>
        <v>0</v>
      </c>
      <c r="L426" s="31"/>
      <c r="M426" s="31"/>
      <c r="N426" s="31"/>
      <c r="O426" s="139"/>
      <c r="P426" s="32"/>
      <c r="Q426" s="31"/>
      <c r="R426" s="34"/>
      <c r="S426" s="31"/>
      <c r="T426" s="31"/>
      <c r="U426" s="31"/>
      <c r="V426" s="31"/>
      <c r="W426" s="31"/>
      <c r="X426" s="32"/>
      <c r="Y426" s="32"/>
      <c r="Z426" s="38" t="e">
        <f t="shared" si="175"/>
        <v>#DIV/0!</v>
      </c>
      <c r="AA426" s="31"/>
      <c r="AB426" s="192"/>
      <c r="AC426" s="40" t="e">
        <f t="shared" si="176"/>
        <v>#DIV/0!</v>
      </c>
      <c r="AD426" s="40" t="e">
        <f t="shared" si="177"/>
        <v>#DIV/0!</v>
      </c>
    </row>
    <row r="427" spans="1:30" s="1" customFormat="1" x14ac:dyDescent="0.25">
      <c r="A427" s="301"/>
      <c r="B427" s="392"/>
      <c r="C427" s="66"/>
      <c r="D427" s="66"/>
      <c r="E427" s="66"/>
      <c r="F427" s="116"/>
      <c r="G427" s="32"/>
      <c r="H427" s="31"/>
      <c r="I427" s="31">
        <f t="shared" si="172"/>
        <v>0</v>
      </c>
      <c r="J427" s="191" t="e">
        <f t="shared" si="173"/>
        <v>#DIV/0!</v>
      </c>
      <c r="K427" s="31">
        <f t="shared" si="174"/>
        <v>0</v>
      </c>
      <c r="L427" s="31"/>
      <c r="M427" s="31"/>
      <c r="N427" s="31"/>
      <c r="O427" s="139"/>
      <c r="P427" s="32"/>
      <c r="Q427" s="31"/>
      <c r="R427" s="34"/>
      <c r="S427" s="31"/>
      <c r="T427" s="31"/>
      <c r="U427" s="31"/>
      <c r="V427" s="31"/>
      <c r="W427" s="31"/>
      <c r="X427" s="32"/>
      <c r="Y427" s="32"/>
      <c r="Z427" s="38" t="e">
        <f t="shared" si="175"/>
        <v>#DIV/0!</v>
      </c>
      <c r="AA427" s="31"/>
      <c r="AB427" s="192"/>
      <c r="AC427" s="40" t="e">
        <f t="shared" si="176"/>
        <v>#DIV/0!</v>
      </c>
      <c r="AD427" s="40" t="e">
        <f t="shared" si="177"/>
        <v>#DIV/0!</v>
      </c>
    </row>
    <row r="428" spans="1:30" s="1" customFormat="1" x14ac:dyDescent="0.25">
      <c r="A428" s="301"/>
      <c r="B428" s="392"/>
      <c r="C428" s="66"/>
      <c r="D428" s="66"/>
      <c r="E428" s="66"/>
      <c r="F428" s="116"/>
      <c r="G428" s="32"/>
      <c r="H428" s="31"/>
      <c r="I428" s="31">
        <f t="shared" si="172"/>
        <v>0</v>
      </c>
      <c r="J428" s="191" t="e">
        <f t="shared" si="173"/>
        <v>#DIV/0!</v>
      </c>
      <c r="K428" s="31">
        <f t="shared" si="174"/>
        <v>0</v>
      </c>
      <c r="L428" s="31"/>
      <c r="M428" s="31"/>
      <c r="N428" s="31"/>
      <c r="O428" s="139"/>
      <c r="P428" s="32"/>
      <c r="Q428" s="31"/>
      <c r="R428" s="34"/>
      <c r="S428" s="31"/>
      <c r="T428" s="31"/>
      <c r="U428" s="31"/>
      <c r="V428" s="31"/>
      <c r="W428" s="31"/>
      <c r="X428" s="32"/>
      <c r="Y428" s="32"/>
      <c r="Z428" s="38" t="e">
        <f t="shared" si="175"/>
        <v>#DIV/0!</v>
      </c>
      <c r="AA428" s="31"/>
      <c r="AB428" s="192"/>
      <c r="AC428" s="40" t="e">
        <f t="shared" si="176"/>
        <v>#DIV/0!</v>
      </c>
      <c r="AD428" s="40" t="e">
        <f t="shared" si="177"/>
        <v>#DIV/0!</v>
      </c>
    </row>
    <row r="429" spans="1:30" s="1" customFormat="1" x14ac:dyDescent="0.25">
      <c r="A429" s="301"/>
      <c r="B429" s="392"/>
      <c r="C429" s="66"/>
      <c r="D429" s="66"/>
      <c r="E429" s="66"/>
      <c r="F429" s="116"/>
      <c r="G429" s="32"/>
      <c r="H429" s="31"/>
      <c r="I429" s="31">
        <f t="shared" si="172"/>
        <v>0</v>
      </c>
      <c r="J429" s="191" t="e">
        <f t="shared" si="173"/>
        <v>#DIV/0!</v>
      </c>
      <c r="K429" s="31">
        <f t="shared" si="174"/>
        <v>0</v>
      </c>
      <c r="L429" s="31"/>
      <c r="M429" s="31"/>
      <c r="N429" s="31"/>
      <c r="O429" s="139"/>
      <c r="P429" s="32"/>
      <c r="Q429" s="31"/>
      <c r="R429" s="34"/>
      <c r="S429" s="31"/>
      <c r="T429" s="31"/>
      <c r="U429" s="31"/>
      <c r="V429" s="31"/>
      <c r="W429" s="31"/>
      <c r="X429" s="32"/>
      <c r="Y429" s="32"/>
      <c r="Z429" s="38" t="e">
        <f t="shared" si="175"/>
        <v>#DIV/0!</v>
      </c>
      <c r="AA429" s="31"/>
      <c r="AB429" s="192"/>
      <c r="AC429" s="40" t="e">
        <f t="shared" si="176"/>
        <v>#DIV/0!</v>
      </c>
      <c r="AD429" s="40" t="e">
        <f t="shared" si="177"/>
        <v>#DIV/0!</v>
      </c>
    </row>
    <row r="430" spans="1:30" s="1" customFormat="1" x14ac:dyDescent="0.25">
      <c r="A430" s="301"/>
      <c r="B430" s="392"/>
      <c r="C430" s="66"/>
      <c r="D430" s="66"/>
      <c r="E430" s="66"/>
      <c r="F430" s="116"/>
      <c r="G430" s="32"/>
      <c r="H430" s="31"/>
      <c r="I430" s="31">
        <f t="shared" si="172"/>
        <v>0</v>
      </c>
      <c r="J430" s="191" t="e">
        <f t="shared" si="173"/>
        <v>#DIV/0!</v>
      </c>
      <c r="K430" s="31">
        <f t="shared" si="174"/>
        <v>0</v>
      </c>
      <c r="L430" s="31"/>
      <c r="M430" s="31"/>
      <c r="N430" s="31"/>
      <c r="O430" s="139"/>
      <c r="P430" s="32"/>
      <c r="Q430" s="31"/>
      <c r="R430" s="34"/>
      <c r="S430" s="31"/>
      <c r="T430" s="31"/>
      <c r="U430" s="31"/>
      <c r="V430" s="31"/>
      <c r="W430" s="31"/>
      <c r="X430" s="32"/>
      <c r="Y430" s="32"/>
      <c r="Z430" s="38" t="e">
        <f t="shared" si="175"/>
        <v>#DIV/0!</v>
      </c>
      <c r="AA430" s="31"/>
      <c r="AB430" s="192"/>
      <c r="AC430" s="40" t="e">
        <f t="shared" si="176"/>
        <v>#DIV/0!</v>
      </c>
      <c r="AD430" s="40" t="e">
        <f t="shared" si="177"/>
        <v>#DIV/0!</v>
      </c>
    </row>
    <row r="431" spans="1:30" s="1" customFormat="1" x14ac:dyDescent="0.25">
      <c r="A431" s="301"/>
      <c r="B431" s="392"/>
      <c r="C431" s="66"/>
      <c r="D431" s="66"/>
      <c r="E431" s="66"/>
      <c r="F431" s="116"/>
      <c r="G431" s="32"/>
      <c r="H431" s="31"/>
      <c r="I431" s="31">
        <f t="shared" si="172"/>
        <v>0</v>
      </c>
      <c r="J431" s="191" t="e">
        <f t="shared" si="173"/>
        <v>#DIV/0!</v>
      </c>
      <c r="K431" s="31">
        <f t="shared" si="174"/>
        <v>0</v>
      </c>
      <c r="L431" s="31"/>
      <c r="M431" s="31"/>
      <c r="N431" s="31"/>
      <c r="O431" s="139"/>
      <c r="P431" s="32"/>
      <c r="Q431" s="31"/>
      <c r="R431" s="34"/>
      <c r="S431" s="31"/>
      <c r="T431" s="31"/>
      <c r="U431" s="31"/>
      <c r="V431" s="31"/>
      <c r="W431" s="31"/>
      <c r="X431" s="32"/>
      <c r="Y431" s="32"/>
      <c r="Z431" s="38" t="e">
        <f t="shared" si="175"/>
        <v>#DIV/0!</v>
      </c>
      <c r="AA431" s="31"/>
      <c r="AB431" s="192"/>
      <c r="AC431" s="40" t="e">
        <f t="shared" si="176"/>
        <v>#DIV/0!</v>
      </c>
      <c r="AD431" s="40" t="e">
        <f t="shared" si="177"/>
        <v>#DIV/0!</v>
      </c>
    </row>
    <row r="432" spans="1:30" s="1" customFormat="1" x14ac:dyDescent="0.25">
      <c r="A432" s="301"/>
      <c r="B432" s="392"/>
      <c r="C432" s="66"/>
      <c r="D432" s="66"/>
      <c r="E432" s="66"/>
      <c r="F432" s="116"/>
      <c r="G432" s="32"/>
      <c r="H432" s="31"/>
      <c r="I432" s="31">
        <f t="shared" si="172"/>
        <v>0</v>
      </c>
      <c r="J432" s="191" t="e">
        <f t="shared" si="173"/>
        <v>#DIV/0!</v>
      </c>
      <c r="K432" s="31">
        <f t="shared" si="174"/>
        <v>0</v>
      </c>
      <c r="L432" s="31"/>
      <c r="M432" s="31"/>
      <c r="N432" s="31"/>
      <c r="O432" s="139"/>
      <c r="P432" s="32"/>
      <c r="Q432" s="31"/>
      <c r="R432" s="34"/>
      <c r="S432" s="31"/>
      <c r="T432" s="31"/>
      <c r="U432" s="31"/>
      <c r="V432" s="31"/>
      <c r="W432" s="31"/>
      <c r="X432" s="32"/>
      <c r="Y432" s="32"/>
      <c r="Z432" s="38" t="e">
        <f t="shared" si="175"/>
        <v>#DIV/0!</v>
      </c>
      <c r="AA432" s="31"/>
      <c r="AB432" s="192"/>
      <c r="AC432" s="40" t="e">
        <f t="shared" si="176"/>
        <v>#DIV/0!</v>
      </c>
      <c r="AD432" s="40" t="e">
        <f t="shared" si="177"/>
        <v>#DIV/0!</v>
      </c>
    </row>
    <row r="433" spans="1:30" s="1" customFormat="1" x14ac:dyDescent="0.25">
      <c r="A433" s="301"/>
      <c r="B433" s="392"/>
      <c r="C433" s="66"/>
      <c r="D433" s="66"/>
      <c r="E433" s="66"/>
      <c r="F433" s="116"/>
      <c r="G433" s="32"/>
      <c r="H433" s="31"/>
      <c r="I433" s="31">
        <f t="shared" si="172"/>
        <v>0</v>
      </c>
      <c r="J433" s="191" t="e">
        <f t="shared" si="173"/>
        <v>#DIV/0!</v>
      </c>
      <c r="K433" s="31">
        <f t="shared" si="174"/>
        <v>0</v>
      </c>
      <c r="L433" s="31"/>
      <c r="M433" s="31"/>
      <c r="N433" s="31"/>
      <c r="O433" s="139"/>
      <c r="P433" s="32"/>
      <c r="Q433" s="31"/>
      <c r="R433" s="34"/>
      <c r="S433" s="31"/>
      <c r="T433" s="31"/>
      <c r="U433" s="31"/>
      <c r="V433" s="31"/>
      <c r="W433" s="31"/>
      <c r="X433" s="32"/>
      <c r="Y433" s="32"/>
      <c r="Z433" s="38" t="e">
        <f t="shared" si="175"/>
        <v>#DIV/0!</v>
      </c>
      <c r="AA433" s="31"/>
      <c r="AB433" s="192"/>
      <c r="AC433" s="40" t="e">
        <f t="shared" si="176"/>
        <v>#DIV/0!</v>
      </c>
      <c r="AD433" s="40" t="e">
        <f t="shared" si="177"/>
        <v>#DIV/0!</v>
      </c>
    </row>
    <row r="434" spans="1:30" s="1" customFormat="1" x14ac:dyDescent="0.25">
      <c r="A434" s="301"/>
      <c r="B434" s="392"/>
      <c r="C434" s="66"/>
      <c r="D434" s="66"/>
      <c r="E434" s="66"/>
      <c r="F434" s="116"/>
      <c r="G434" s="32"/>
      <c r="H434" s="31"/>
      <c r="I434" s="31">
        <f t="shared" si="172"/>
        <v>0</v>
      </c>
      <c r="J434" s="191" t="e">
        <f t="shared" si="173"/>
        <v>#DIV/0!</v>
      </c>
      <c r="K434" s="31">
        <f t="shared" si="174"/>
        <v>0</v>
      </c>
      <c r="L434" s="31"/>
      <c r="M434" s="31"/>
      <c r="N434" s="31"/>
      <c r="O434" s="139"/>
      <c r="P434" s="32"/>
      <c r="Q434" s="31"/>
      <c r="R434" s="34"/>
      <c r="S434" s="31"/>
      <c r="T434" s="31"/>
      <c r="U434" s="31"/>
      <c r="V434" s="31"/>
      <c r="W434" s="31"/>
      <c r="X434" s="32"/>
      <c r="Y434" s="32"/>
      <c r="Z434" s="38" t="e">
        <f t="shared" si="175"/>
        <v>#DIV/0!</v>
      </c>
      <c r="AA434" s="31"/>
      <c r="AB434" s="192"/>
      <c r="AC434" s="40" t="e">
        <f t="shared" si="176"/>
        <v>#DIV/0!</v>
      </c>
      <c r="AD434" s="40" t="e">
        <f t="shared" si="177"/>
        <v>#DIV/0!</v>
      </c>
    </row>
    <row r="435" spans="1:30" s="1" customFormat="1" x14ac:dyDescent="0.25">
      <c r="A435" s="301"/>
      <c r="B435" s="392"/>
      <c r="C435" s="66"/>
      <c r="D435" s="66"/>
      <c r="E435" s="66"/>
      <c r="F435" s="116"/>
      <c r="G435" s="32"/>
      <c r="H435" s="31"/>
      <c r="I435" s="31">
        <f t="shared" si="172"/>
        <v>0</v>
      </c>
      <c r="J435" s="191" t="e">
        <f t="shared" si="173"/>
        <v>#DIV/0!</v>
      </c>
      <c r="K435" s="31">
        <f t="shared" si="174"/>
        <v>0</v>
      </c>
      <c r="L435" s="31"/>
      <c r="M435" s="31"/>
      <c r="N435" s="31"/>
      <c r="O435" s="139"/>
      <c r="P435" s="32"/>
      <c r="Q435" s="31"/>
      <c r="R435" s="34"/>
      <c r="S435" s="31"/>
      <c r="T435" s="31"/>
      <c r="U435" s="31"/>
      <c r="V435" s="31"/>
      <c r="W435" s="31"/>
      <c r="X435" s="32"/>
      <c r="Y435" s="32"/>
      <c r="Z435" s="38" t="e">
        <f t="shared" si="175"/>
        <v>#DIV/0!</v>
      </c>
      <c r="AA435" s="31"/>
      <c r="AB435" s="192"/>
      <c r="AC435" s="40" t="e">
        <f t="shared" si="176"/>
        <v>#DIV/0!</v>
      </c>
      <c r="AD435" s="40" t="e">
        <f t="shared" si="177"/>
        <v>#DIV/0!</v>
      </c>
    </row>
    <row r="436" spans="1:30" s="1" customFormat="1" x14ac:dyDescent="0.25">
      <c r="A436" s="301"/>
      <c r="B436" s="392"/>
      <c r="C436" s="66"/>
      <c r="D436" s="66"/>
      <c r="E436" s="66"/>
      <c r="F436" s="116"/>
      <c r="G436" s="32"/>
      <c r="H436" s="31"/>
      <c r="I436" s="31">
        <f t="shared" si="172"/>
        <v>0</v>
      </c>
      <c r="J436" s="191" t="e">
        <f t="shared" si="173"/>
        <v>#DIV/0!</v>
      </c>
      <c r="K436" s="31">
        <f t="shared" si="174"/>
        <v>0</v>
      </c>
      <c r="L436" s="31"/>
      <c r="M436" s="31"/>
      <c r="N436" s="31"/>
      <c r="O436" s="139"/>
      <c r="P436" s="32"/>
      <c r="Q436" s="31"/>
      <c r="R436" s="34"/>
      <c r="S436" s="31"/>
      <c r="T436" s="31"/>
      <c r="U436" s="31"/>
      <c r="V436" s="31"/>
      <c r="W436" s="31"/>
      <c r="X436" s="32"/>
      <c r="Y436" s="32"/>
      <c r="Z436" s="38" t="e">
        <f t="shared" si="175"/>
        <v>#DIV/0!</v>
      </c>
      <c r="AA436" s="31"/>
      <c r="AB436" s="192"/>
      <c r="AC436" s="40" t="e">
        <f t="shared" si="176"/>
        <v>#DIV/0!</v>
      </c>
      <c r="AD436" s="40" t="e">
        <f t="shared" si="177"/>
        <v>#DIV/0!</v>
      </c>
    </row>
    <row r="437" spans="1:30" s="1" customFormat="1" x14ac:dyDescent="0.25">
      <c r="A437" s="301"/>
      <c r="B437" s="392"/>
      <c r="C437" s="66"/>
      <c r="D437" s="66"/>
      <c r="E437" s="66"/>
      <c r="F437" s="116"/>
      <c r="G437" s="32"/>
      <c r="H437" s="31"/>
      <c r="I437" s="31">
        <f t="shared" si="172"/>
        <v>0</v>
      </c>
      <c r="J437" s="191" t="e">
        <f t="shared" si="173"/>
        <v>#DIV/0!</v>
      </c>
      <c r="K437" s="31">
        <f t="shared" si="174"/>
        <v>0</v>
      </c>
      <c r="L437" s="31"/>
      <c r="M437" s="31"/>
      <c r="N437" s="31"/>
      <c r="O437" s="139"/>
      <c r="P437" s="32"/>
      <c r="Q437" s="31"/>
      <c r="R437" s="34"/>
      <c r="S437" s="31"/>
      <c r="T437" s="31"/>
      <c r="U437" s="31"/>
      <c r="V437" s="31"/>
      <c r="W437" s="31"/>
      <c r="X437" s="32"/>
      <c r="Y437" s="32"/>
      <c r="Z437" s="38" t="e">
        <f t="shared" si="175"/>
        <v>#DIV/0!</v>
      </c>
      <c r="AA437" s="31"/>
      <c r="AB437" s="192"/>
      <c r="AC437" s="40" t="e">
        <f t="shared" si="176"/>
        <v>#DIV/0!</v>
      </c>
      <c r="AD437" s="40" t="e">
        <f t="shared" si="177"/>
        <v>#DIV/0!</v>
      </c>
    </row>
    <row r="438" spans="1:30" s="1" customFormat="1" x14ac:dyDescent="0.25">
      <c r="A438" s="301"/>
      <c r="B438" s="392"/>
      <c r="C438" s="66"/>
      <c r="D438" s="66"/>
      <c r="E438" s="66"/>
      <c r="F438" s="116"/>
      <c r="G438" s="32"/>
      <c r="H438" s="31"/>
      <c r="I438" s="31">
        <f t="shared" si="172"/>
        <v>0</v>
      </c>
      <c r="J438" s="191" t="e">
        <f t="shared" si="173"/>
        <v>#DIV/0!</v>
      </c>
      <c r="K438" s="31">
        <f t="shared" si="174"/>
        <v>0</v>
      </c>
      <c r="L438" s="31"/>
      <c r="M438" s="31"/>
      <c r="N438" s="31"/>
      <c r="O438" s="139"/>
      <c r="P438" s="32"/>
      <c r="Q438" s="31"/>
      <c r="R438" s="34"/>
      <c r="S438" s="31"/>
      <c r="T438" s="31"/>
      <c r="U438" s="31"/>
      <c r="V438" s="31"/>
      <c r="W438" s="31"/>
      <c r="X438" s="32"/>
      <c r="Y438" s="32"/>
      <c r="Z438" s="38" t="e">
        <f t="shared" si="175"/>
        <v>#DIV/0!</v>
      </c>
      <c r="AA438" s="31"/>
      <c r="AB438" s="192"/>
      <c r="AC438" s="40" t="e">
        <f t="shared" si="176"/>
        <v>#DIV/0!</v>
      </c>
      <c r="AD438" s="40" t="e">
        <f t="shared" si="177"/>
        <v>#DIV/0!</v>
      </c>
    </row>
    <row r="439" spans="1:30" s="1" customFormat="1" x14ac:dyDescent="0.25">
      <c r="A439" s="301"/>
      <c r="B439" s="392"/>
      <c r="C439" s="66"/>
      <c r="D439" s="66"/>
      <c r="E439" s="66"/>
      <c r="F439" s="116"/>
      <c r="G439" s="32"/>
      <c r="H439" s="31"/>
      <c r="I439" s="31">
        <f t="shared" si="172"/>
        <v>0</v>
      </c>
      <c r="J439" s="191" t="e">
        <f t="shared" si="173"/>
        <v>#DIV/0!</v>
      </c>
      <c r="K439" s="31">
        <f t="shared" si="174"/>
        <v>0</v>
      </c>
      <c r="L439" s="31"/>
      <c r="M439" s="31"/>
      <c r="N439" s="31"/>
      <c r="O439" s="139"/>
      <c r="P439" s="32"/>
      <c r="Q439" s="31"/>
      <c r="R439" s="34"/>
      <c r="S439" s="31"/>
      <c r="T439" s="31"/>
      <c r="U439" s="31"/>
      <c r="V439" s="31"/>
      <c r="W439" s="31"/>
      <c r="X439" s="32"/>
      <c r="Y439" s="32"/>
      <c r="Z439" s="38" t="e">
        <f t="shared" si="175"/>
        <v>#DIV/0!</v>
      </c>
      <c r="AA439" s="31"/>
      <c r="AB439" s="192"/>
      <c r="AC439" s="40" t="e">
        <f t="shared" si="176"/>
        <v>#DIV/0!</v>
      </c>
      <c r="AD439" s="40" t="e">
        <f t="shared" si="177"/>
        <v>#DIV/0!</v>
      </c>
    </row>
    <row r="440" spans="1:30" s="1" customFormat="1" x14ac:dyDescent="0.25">
      <c r="A440" s="301"/>
      <c r="B440" s="392"/>
      <c r="C440" s="66"/>
      <c r="D440" s="66"/>
      <c r="E440" s="66"/>
      <c r="F440" s="116"/>
      <c r="G440" s="32"/>
      <c r="H440" s="31"/>
      <c r="I440" s="31">
        <f t="shared" si="172"/>
        <v>0</v>
      </c>
      <c r="J440" s="191" t="e">
        <f t="shared" si="173"/>
        <v>#DIV/0!</v>
      </c>
      <c r="K440" s="31">
        <f t="shared" si="174"/>
        <v>0</v>
      </c>
      <c r="L440" s="31"/>
      <c r="M440" s="31"/>
      <c r="N440" s="31"/>
      <c r="O440" s="139"/>
      <c r="P440" s="32"/>
      <c r="Q440" s="31"/>
      <c r="R440" s="34"/>
      <c r="S440" s="31"/>
      <c r="T440" s="31"/>
      <c r="U440" s="31"/>
      <c r="V440" s="31"/>
      <c r="W440" s="31"/>
      <c r="X440" s="32"/>
      <c r="Y440" s="32"/>
      <c r="Z440" s="38" t="e">
        <f t="shared" si="175"/>
        <v>#DIV/0!</v>
      </c>
      <c r="AA440" s="31"/>
      <c r="AB440" s="192"/>
      <c r="AC440" s="40" t="e">
        <f t="shared" si="176"/>
        <v>#DIV/0!</v>
      </c>
      <c r="AD440" s="40" t="e">
        <f t="shared" si="177"/>
        <v>#DIV/0!</v>
      </c>
    </row>
    <row r="441" spans="1:30" s="1" customFormat="1" x14ac:dyDescent="0.25">
      <c r="A441" s="301"/>
      <c r="B441" s="392"/>
      <c r="C441" s="66"/>
      <c r="D441" s="66"/>
      <c r="E441" s="66"/>
      <c r="F441" s="116"/>
      <c r="G441" s="32"/>
      <c r="H441" s="31"/>
      <c r="I441" s="31">
        <f t="shared" si="172"/>
        <v>0</v>
      </c>
      <c r="J441" s="191" t="e">
        <f t="shared" si="173"/>
        <v>#DIV/0!</v>
      </c>
      <c r="K441" s="31">
        <f t="shared" si="174"/>
        <v>0</v>
      </c>
      <c r="L441" s="31"/>
      <c r="M441" s="31"/>
      <c r="N441" s="31"/>
      <c r="O441" s="139"/>
      <c r="P441" s="32"/>
      <c r="Q441" s="31"/>
      <c r="R441" s="34"/>
      <c r="S441" s="31"/>
      <c r="T441" s="31"/>
      <c r="U441" s="31"/>
      <c r="V441" s="31"/>
      <c r="W441" s="31"/>
      <c r="X441" s="32"/>
      <c r="Y441" s="32"/>
      <c r="Z441" s="38" t="e">
        <f t="shared" si="175"/>
        <v>#DIV/0!</v>
      </c>
      <c r="AA441" s="31"/>
      <c r="AB441" s="192"/>
      <c r="AC441" s="40" t="e">
        <f t="shared" si="176"/>
        <v>#DIV/0!</v>
      </c>
      <c r="AD441" s="40" t="e">
        <f t="shared" si="177"/>
        <v>#DIV/0!</v>
      </c>
    </row>
    <row r="442" spans="1:30" s="1" customFormat="1" x14ac:dyDescent="0.25">
      <c r="A442" s="301"/>
      <c r="B442" s="392"/>
      <c r="C442" s="66"/>
      <c r="D442" s="66"/>
      <c r="E442" s="66"/>
      <c r="F442" s="116"/>
      <c r="G442" s="32"/>
      <c r="H442" s="31"/>
      <c r="I442" s="31">
        <f t="shared" si="172"/>
        <v>0</v>
      </c>
      <c r="J442" s="191" t="e">
        <f t="shared" si="173"/>
        <v>#DIV/0!</v>
      </c>
      <c r="K442" s="31">
        <f t="shared" si="174"/>
        <v>0</v>
      </c>
      <c r="L442" s="31"/>
      <c r="M442" s="31"/>
      <c r="N442" s="31"/>
      <c r="O442" s="139"/>
      <c r="P442" s="32"/>
      <c r="Q442" s="31"/>
      <c r="R442" s="34"/>
      <c r="S442" s="31"/>
      <c r="T442" s="31"/>
      <c r="U442" s="31"/>
      <c r="V442" s="31"/>
      <c r="W442" s="31"/>
      <c r="X442" s="32"/>
      <c r="Y442" s="32"/>
      <c r="Z442" s="38" t="e">
        <f t="shared" si="175"/>
        <v>#DIV/0!</v>
      </c>
      <c r="AA442" s="31"/>
      <c r="AB442" s="192"/>
      <c r="AC442" s="40" t="e">
        <f t="shared" si="176"/>
        <v>#DIV/0!</v>
      </c>
      <c r="AD442" s="40" t="e">
        <f t="shared" si="177"/>
        <v>#DIV/0!</v>
      </c>
    </row>
    <row r="443" spans="1:30" s="1" customFormat="1" x14ac:dyDescent="0.25">
      <c r="A443" s="301"/>
      <c r="B443" s="392"/>
      <c r="C443" s="66"/>
      <c r="D443" s="66"/>
      <c r="E443" s="66"/>
      <c r="F443" s="116"/>
      <c r="G443" s="32"/>
      <c r="H443" s="31"/>
      <c r="I443" s="31">
        <f t="shared" si="172"/>
        <v>0</v>
      </c>
      <c r="J443" s="191" t="e">
        <f t="shared" si="173"/>
        <v>#DIV/0!</v>
      </c>
      <c r="K443" s="31">
        <f t="shared" si="174"/>
        <v>0</v>
      </c>
      <c r="L443" s="31"/>
      <c r="M443" s="31"/>
      <c r="N443" s="31"/>
      <c r="O443" s="139"/>
      <c r="P443" s="32"/>
      <c r="Q443" s="31"/>
      <c r="R443" s="34"/>
      <c r="S443" s="31"/>
      <c r="T443" s="31"/>
      <c r="U443" s="31"/>
      <c r="V443" s="31"/>
      <c r="W443" s="31"/>
      <c r="X443" s="32"/>
      <c r="Y443" s="32"/>
      <c r="Z443" s="38" t="e">
        <f t="shared" si="175"/>
        <v>#DIV/0!</v>
      </c>
      <c r="AA443" s="31"/>
      <c r="AB443" s="192"/>
      <c r="AC443" s="40" t="e">
        <f t="shared" si="176"/>
        <v>#DIV/0!</v>
      </c>
      <c r="AD443" s="40" t="e">
        <f t="shared" si="177"/>
        <v>#DIV/0!</v>
      </c>
    </row>
    <row r="444" spans="1:30" s="1" customFormat="1" x14ac:dyDescent="0.25">
      <c r="A444" s="301"/>
      <c r="B444" s="392"/>
      <c r="C444" s="66"/>
      <c r="D444" s="66"/>
      <c r="E444" s="66"/>
      <c r="F444" s="116"/>
      <c r="G444" s="32"/>
      <c r="H444" s="31"/>
      <c r="I444" s="31">
        <f t="shared" si="172"/>
        <v>0</v>
      </c>
      <c r="J444" s="191" t="e">
        <f t="shared" si="173"/>
        <v>#DIV/0!</v>
      </c>
      <c r="K444" s="31">
        <f t="shared" si="174"/>
        <v>0</v>
      </c>
      <c r="L444" s="31"/>
      <c r="M444" s="31"/>
      <c r="N444" s="31"/>
      <c r="O444" s="139"/>
      <c r="P444" s="32"/>
      <c r="Q444" s="31"/>
      <c r="R444" s="34"/>
      <c r="S444" s="31"/>
      <c r="T444" s="31"/>
      <c r="U444" s="31"/>
      <c r="V444" s="31"/>
      <c r="W444" s="31"/>
      <c r="X444" s="32"/>
      <c r="Y444" s="32"/>
      <c r="Z444" s="38" t="e">
        <f t="shared" si="175"/>
        <v>#DIV/0!</v>
      </c>
      <c r="AA444" s="31"/>
      <c r="AB444" s="192"/>
      <c r="AC444" s="40" t="e">
        <f t="shared" si="176"/>
        <v>#DIV/0!</v>
      </c>
      <c r="AD444" s="40" t="e">
        <f t="shared" si="177"/>
        <v>#DIV/0!</v>
      </c>
    </row>
    <row r="445" spans="1:30" s="1" customFormat="1" x14ac:dyDescent="0.25">
      <c r="A445" s="301"/>
      <c r="B445" s="392"/>
      <c r="C445" s="66"/>
      <c r="D445" s="66"/>
      <c r="E445" s="66"/>
      <c r="F445" s="116"/>
      <c r="G445" s="32"/>
      <c r="H445" s="31"/>
      <c r="I445" s="31">
        <f t="shared" si="172"/>
        <v>0</v>
      </c>
      <c r="J445" s="191" t="e">
        <f t="shared" si="173"/>
        <v>#DIV/0!</v>
      </c>
      <c r="K445" s="31">
        <f t="shared" si="174"/>
        <v>0</v>
      </c>
      <c r="L445" s="31"/>
      <c r="M445" s="31"/>
      <c r="N445" s="31"/>
      <c r="O445" s="139"/>
      <c r="P445" s="32"/>
      <c r="Q445" s="31"/>
      <c r="R445" s="34"/>
      <c r="S445" s="31"/>
      <c r="T445" s="31"/>
      <c r="U445" s="31"/>
      <c r="V445" s="31"/>
      <c r="W445" s="31"/>
      <c r="X445" s="32"/>
      <c r="Y445" s="32"/>
      <c r="Z445" s="38" t="e">
        <f t="shared" si="175"/>
        <v>#DIV/0!</v>
      </c>
      <c r="AA445" s="31"/>
      <c r="AB445" s="192"/>
      <c r="AC445" s="40" t="e">
        <f t="shared" si="176"/>
        <v>#DIV/0!</v>
      </c>
      <c r="AD445" s="40" t="e">
        <f t="shared" si="177"/>
        <v>#DIV/0!</v>
      </c>
    </row>
    <row r="446" spans="1:30" s="1" customFormat="1" x14ac:dyDescent="0.25">
      <c r="A446" s="301"/>
      <c r="B446" s="392"/>
      <c r="C446" s="66"/>
      <c r="D446" s="66"/>
      <c r="E446" s="66"/>
      <c r="F446" s="116"/>
      <c r="G446" s="32"/>
      <c r="H446" s="31"/>
      <c r="I446" s="31">
        <f t="shared" si="172"/>
        <v>0</v>
      </c>
      <c r="J446" s="191" t="e">
        <f t="shared" si="173"/>
        <v>#DIV/0!</v>
      </c>
      <c r="K446" s="31">
        <f t="shared" si="174"/>
        <v>0</v>
      </c>
      <c r="L446" s="31"/>
      <c r="M446" s="31"/>
      <c r="N446" s="31"/>
      <c r="O446" s="139"/>
      <c r="P446" s="32"/>
      <c r="Q446" s="31"/>
      <c r="R446" s="34"/>
      <c r="S446" s="31"/>
      <c r="T446" s="31"/>
      <c r="U446" s="31"/>
      <c r="V446" s="31"/>
      <c r="W446" s="31"/>
      <c r="X446" s="32"/>
      <c r="Y446" s="32"/>
      <c r="Z446" s="38" t="e">
        <f t="shared" si="175"/>
        <v>#DIV/0!</v>
      </c>
      <c r="AA446" s="31"/>
      <c r="AB446" s="192"/>
      <c r="AC446" s="40" t="e">
        <f t="shared" si="176"/>
        <v>#DIV/0!</v>
      </c>
      <c r="AD446" s="40" t="e">
        <f t="shared" si="177"/>
        <v>#DIV/0!</v>
      </c>
    </row>
    <row r="447" spans="1:30" s="1" customFormat="1" x14ac:dyDescent="0.25">
      <c r="A447" s="301"/>
      <c r="B447" s="392"/>
      <c r="C447" s="66"/>
      <c r="D447" s="66"/>
      <c r="E447" s="66"/>
      <c r="F447" s="116"/>
      <c r="G447" s="32"/>
      <c r="H447" s="31"/>
      <c r="I447" s="31">
        <f t="shared" si="172"/>
        <v>0</v>
      </c>
      <c r="J447" s="191" t="e">
        <f t="shared" si="173"/>
        <v>#DIV/0!</v>
      </c>
      <c r="K447" s="31">
        <f t="shared" si="174"/>
        <v>0</v>
      </c>
      <c r="L447" s="31"/>
      <c r="M447" s="31"/>
      <c r="N447" s="31"/>
      <c r="O447" s="139"/>
      <c r="P447" s="32"/>
      <c r="Q447" s="31"/>
      <c r="R447" s="34"/>
      <c r="S447" s="31"/>
      <c r="T447" s="31"/>
      <c r="U447" s="31"/>
      <c r="V447" s="31"/>
      <c r="W447" s="31"/>
      <c r="X447" s="32"/>
      <c r="Y447" s="32"/>
      <c r="Z447" s="38" t="e">
        <f t="shared" si="175"/>
        <v>#DIV/0!</v>
      </c>
      <c r="AA447" s="31"/>
      <c r="AB447" s="192"/>
      <c r="AC447" s="40" t="e">
        <f t="shared" si="176"/>
        <v>#DIV/0!</v>
      </c>
      <c r="AD447" s="40" t="e">
        <f t="shared" si="177"/>
        <v>#DIV/0!</v>
      </c>
    </row>
    <row r="448" spans="1:30" s="1" customFormat="1" x14ac:dyDescent="0.25">
      <c r="A448" s="301"/>
      <c r="B448" s="397"/>
      <c r="C448" s="66"/>
      <c r="D448" s="66"/>
      <c r="E448" s="66"/>
      <c r="F448" s="116"/>
      <c r="G448" s="32"/>
      <c r="H448" s="31"/>
      <c r="I448" s="31">
        <f t="shared" si="172"/>
        <v>0</v>
      </c>
      <c r="J448" s="191" t="e">
        <f t="shared" si="173"/>
        <v>#DIV/0!</v>
      </c>
      <c r="K448" s="31">
        <f t="shared" si="174"/>
        <v>0</v>
      </c>
      <c r="L448" s="31"/>
      <c r="M448" s="31"/>
      <c r="N448" s="31"/>
      <c r="O448" s="139"/>
      <c r="P448" s="32"/>
      <c r="Q448" s="31"/>
      <c r="R448" s="34"/>
      <c r="S448" s="31"/>
      <c r="T448" s="31"/>
      <c r="U448" s="31"/>
      <c r="V448" s="31"/>
      <c r="W448" s="31"/>
      <c r="X448" s="32"/>
      <c r="Y448" s="32"/>
      <c r="Z448" s="38" t="e">
        <f t="shared" si="175"/>
        <v>#DIV/0!</v>
      </c>
      <c r="AA448" s="31"/>
      <c r="AB448" s="192"/>
      <c r="AC448" s="40" t="e">
        <f t="shared" si="176"/>
        <v>#DIV/0!</v>
      </c>
      <c r="AD448" s="40" t="e">
        <f t="shared" si="177"/>
        <v>#DIV/0!</v>
      </c>
    </row>
    <row r="449" spans="1:30" s="1" customFormat="1" x14ac:dyDescent="0.25">
      <c r="A449" s="301"/>
      <c r="B449" s="392"/>
      <c r="C449" s="66"/>
      <c r="D449" s="66"/>
      <c r="E449" s="66"/>
      <c r="F449" s="116"/>
      <c r="G449" s="32"/>
      <c r="H449" s="31"/>
      <c r="I449" s="31">
        <f t="shared" si="172"/>
        <v>0</v>
      </c>
      <c r="J449" s="191" t="e">
        <f t="shared" si="173"/>
        <v>#DIV/0!</v>
      </c>
      <c r="K449" s="31">
        <f t="shared" si="174"/>
        <v>0</v>
      </c>
      <c r="L449" s="31"/>
      <c r="M449" s="31"/>
      <c r="N449" s="31"/>
      <c r="O449" s="139"/>
      <c r="P449" s="32"/>
      <c r="Q449" s="31"/>
      <c r="R449" s="34"/>
      <c r="S449" s="31"/>
      <c r="T449" s="31"/>
      <c r="U449" s="31"/>
      <c r="V449" s="31"/>
      <c r="W449" s="31"/>
      <c r="X449" s="32"/>
      <c r="Y449" s="32"/>
      <c r="Z449" s="38" t="e">
        <f t="shared" si="175"/>
        <v>#DIV/0!</v>
      </c>
      <c r="AA449" s="31"/>
      <c r="AB449" s="192"/>
      <c r="AC449" s="40" t="e">
        <f t="shared" si="176"/>
        <v>#DIV/0!</v>
      </c>
      <c r="AD449" s="40" t="e">
        <f t="shared" si="177"/>
        <v>#DIV/0!</v>
      </c>
    </row>
    <row r="450" spans="1:30" s="1" customFormat="1" x14ac:dyDescent="0.25">
      <c r="A450" s="301"/>
      <c r="B450" s="392"/>
      <c r="C450" s="66"/>
      <c r="D450" s="66"/>
      <c r="E450" s="66"/>
      <c r="F450" s="116"/>
      <c r="G450" s="32"/>
      <c r="H450" s="31"/>
      <c r="I450" s="31">
        <f t="shared" ref="I450:I513" si="178">-H450+K450</f>
        <v>0</v>
      </c>
      <c r="J450" s="191" t="e">
        <f t="shared" ref="J450:J513" si="179">(E450-G450)/G450</f>
        <v>#DIV/0!</v>
      </c>
      <c r="K450" s="31">
        <f t="shared" ref="K450:K513" si="180">F450*E450</f>
        <v>0</v>
      </c>
      <c r="L450" s="31"/>
      <c r="M450" s="31"/>
      <c r="N450" s="31"/>
      <c r="O450" s="139"/>
      <c r="P450" s="32"/>
      <c r="Q450" s="31"/>
      <c r="R450" s="34"/>
      <c r="S450" s="31"/>
      <c r="T450" s="31"/>
      <c r="U450" s="31"/>
      <c r="V450" s="31"/>
      <c r="W450" s="31"/>
      <c r="X450" s="32"/>
      <c r="Y450" s="32"/>
      <c r="Z450" s="38" t="e">
        <f t="shared" ref="Z450:Z513" si="181">F450/U450</f>
        <v>#DIV/0!</v>
      </c>
      <c r="AA450" s="31"/>
      <c r="AB450" s="192"/>
      <c r="AC450" s="40" t="e">
        <f t="shared" ref="AC450:AC513" si="182">I450/E450*(1-0.0005)</f>
        <v>#DIV/0!</v>
      </c>
      <c r="AD450" s="40" t="e">
        <f t="shared" ref="AD450:AD513" si="183">AC450-F450</f>
        <v>#DIV/0!</v>
      </c>
    </row>
    <row r="451" spans="1:30" s="1" customFormat="1" x14ac:dyDescent="0.25">
      <c r="A451" s="301"/>
      <c r="B451" s="392"/>
      <c r="C451" s="66"/>
      <c r="D451" s="66"/>
      <c r="E451" s="66"/>
      <c r="F451" s="116"/>
      <c r="G451" s="32"/>
      <c r="H451" s="31"/>
      <c r="I451" s="31">
        <f t="shared" si="178"/>
        <v>0</v>
      </c>
      <c r="J451" s="191" t="e">
        <f t="shared" si="179"/>
        <v>#DIV/0!</v>
      </c>
      <c r="K451" s="31">
        <f t="shared" si="180"/>
        <v>0</v>
      </c>
      <c r="L451" s="31"/>
      <c r="M451" s="31"/>
      <c r="N451" s="31"/>
      <c r="O451" s="139"/>
      <c r="P451" s="32"/>
      <c r="Q451" s="31"/>
      <c r="R451" s="34"/>
      <c r="S451" s="31"/>
      <c r="T451" s="31"/>
      <c r="U451" s="31"/>
      <c r="V451" s="31"/>
      <c r="W451" s="31"/>
      <c r="X451" s="32"/>
      <c r="Y451" s="32"/>
      <c r="Z451" s="38" t="e">
        <f t="shared" si="181"/>
        <v>#DIV/0!</v>
      </c>
      <c r="AA451" s="31"/>
      <c r="AB451" s="192"/>
      <c r="AC451" s="40" t="e">
        <f t="shared" si="182"/>
        <v>#DIV/0!</v>
      </c>
      <c r="AD451" s="40" t="e">
        <f t="shared" si="183"/>
        <v>#DIV/0!</v>
      </c>
    </row>
    <row r="452" spans="1:30" s="1" customFormat="1" x14ac:dyDescent="0.25">
      <c r="A452" s="301"/>
      <c r="B452" s="392"/>
      <c r="C452" s="66"/>
      <c r="D452" s="66"/>
      <c r="E452" s="66"/>
      <c r="F452" s="116"/>
      <c r="G452" s="32"/>
      <c r="H452" s="31"/>
      <c r="I452" s="31">
        <f t="shared" si="178"/>
        <v>0</v>
      </c>
      <c r="J452" s="191" t="e">
        <f t="shared" si="179"/>
        <v>#DIV/0!</v>
      </c>
      <c r="K452" s="31">
        <f t="shared" si="180"/>
        <v>0</v>
      </c>
      <c r="L452" s="31"/>
      <c r="M452" s="31"/>
      <c r="N452" s="31"/>
      <c r="O452" s="139"/>
      <c r="P452" s="32"/>
      <c r="Q452" s="31"/>
      <c r="R452" s="34"/>
      <c r="S452" s="31"/>
      <c r="T452" s="31"/>
      <c r="U452" s="31"/>
      <c r="V452" s="31"/>
      <c r="W452" s="31"/>
      <c r="X452" s="32"/>
      <c r="Y452" s="32"/>
      <c r="Z452" s="38" t="e">
        <f t="shared" si="181"/>
        <v>#DIV/0!</v>
      </c>
      <c r="AA452" s="31"/>
      <c r="AB452" s="192"/>
      <c r="AC452" s="40" t="e">
        <f t="shared" si="182"/>
        <v>#DIV/0!</v>
      </c>
      <c r="AD452" s="40" t="e">
        <f t="shared" si="183"/>
        <v>#DIV/0!</v>
      </c>
    </row>
    <row r="453" spans="1:30" s="1" customFormat="1" x14ac:dyDescent="0.25">
      <c r="A453" s="301"/>
      <c r="B453" s="392"/>
      <c r="C453" s="66"/>
      <c r="D453" s="66"/>
      <c r="E453" s="66"/>
      <c r="F453" s="116"/>
      <c r="G453" s="32"/>
      <c r="H453" s="31"/>
      <c r="I453" s="31">
        <f t="shared" si="178"/>
        <v>0</v>
      </c>
      <c r="J453" s="191" t="e">
        <f t="shared" si="179"/>
        <v>#DIV/0!</v>
      </c>
      <c r="K453" s="31">
        <f t="shared" si="180"/>
        <v>0</v>
      </c>
      <c r="L453" s="31"/>
      <c r="M453" s="31"/>
      <c r="N453" s="31"/>
      <c r="O453" s="139"/>
      <c r="P453" s="32"/>
      <c r="Q453" s="31"/>
      <c r="R453" s="34"/>
      <c r="S453" s="31"/>
      <c r="T453" s="31"/>
      <c r="U453" s="31"/>
      <c r="V453" s="31"/>
      <c r="W453" s="31"/>
      <c r="X453" s="32"/>
      <c r="Y453" s="32"/>
      <c r="Z453" s="38" t="e">
        <f t="shared" si="181"/>
        <v>#DIV/0!</v>
      </c>
      <c r="AA453" s="31"/>
      <c r="AB453" s="192"/>
      <c r="AC453" s="40" t="e">
        <f t="shared" si="182"/>
        <v>#DIV/0!</v>
      </c>
      <c r="AD453" s="40" t="e">
        <f t="shared" si="183"/>
        <v>#DIV/0!</v>
      </c>
    </row>
    <row r="454" spans="1:30" s="1" customFormat="1" x14ac:dyDescent="0.25">
      <c r="A454" s="301"/>
      <c r="B454" s="392"/>
      <c r="C454" s="66"/>
      <c r="D454" s="66"/>
      <c r="E454" s="66"/>
      <c r="F454" s="116"/>
      <c r="G454" s="32"/>
      <c r="H454" s="31"/>
      <c r="I454" s="31">
        <f t="shared" si="178"/>
        <v>0</v>
      </c>
      <c r="J454" s="191" t="e">
        <f t="shared" si="179"/>
        <v>#DIV/0!</v>
      </c>
      <c r="K454" s="31">
        <f t="shared" si="180"/>
        <v>0</v>
      </c>
      <c r="L454" s="31"/>
      <c r="M454" s="31"/>
      <c r="N454" s="31"/>
      <c r="O454" s="139"/>
      <c r="P454" s="32"/>
      <c r="Q454" s="31"/>
      <c r="R454" s="34"/>
      <c r="S454" s="31"/>
      <c r="T454" s="31"/>
      <c r="U454" s="31"/>
      <c r="V454" s="31"/>
      <c r="W454" s="31"/>
      <c r="X454" s="32"/>
      <c r="Y454" s="32"/>
      <c r="Z454" s="38" t="e">
        <f t="shared" si="181"/>
        <v>#DIV/0!</v>
      </c>
      <c r="AA454" s="31"/>
      <c r="AB454" s="192"/>
      <c r="AC454" s="40" t="e">
        <f t="shared" si="182"/>
        <v>#DIV/0!</v>
      </c>
      <c r="AD454" s="40" t="e">
        <f t="shared" si="183"/>
        <v>#DIV/0!</v>
      </c>
    </row>
    <row r="455" spans="1:30" s="1" customFormat="1" x14ac:dyDescent="0.25">
      <c r="A455" s="301"/>
      <c r="B455" s="392"/>
      <c r="C455" s="66"/>
      <c r="D455" s="66"/>
      <c r="E455" s="66"/>
      <c r="F455" s="116"/>
      <c r="G455" s="32"/>
      <c r="H455" s="31"/>
      <c r="I455" s="31">
        <f t="shared" si="178"/>
        <v>0</v>
      </c>
      <c r="J455" s="191" t="e">
        <f t="shared" si="179"/>
        <v>#DIV/0!</v>
      </c>
      <c r="K455" s="31">
        <f t="shared" si="180"/>
        <v>0</v>
      </c>
      <c r="L455" s="31"/>
      <c r="M455" s="31"/>
      <c r="N455" s="31"/>
      <c r="O455" s="139"/>
      <c r="P455" s="32"/>
      <c r="Q455" s="31"/>
      <c r="R455" s="34"/>
      <c r="S455" s="31"/>
      <c r="T455" s="31"/>
      <c r="U455" s="31"/>
      <c r="V455" s="31"/>
      <c r="W455" s="31"/>
      <c r="X455" s="32"/>
      <c r="Y455" s="32"/>
      <c r="Z455" s="38" t="e">
        <f t="shared" si="181"/>
        <v>#DIV/0!</v>
      </c>
      <c r="AA455" s="31"/>
      <c r="AB455" s="192"/>
      <c r="AC455" s="40" t="e">
        <f t="shared" si="182"/>
        <v>#DIV/0!</v>
      </c>
      <c r="AD455" s="40" t="e">
        <f t="shared" si="183"/>
        <v>#DIV/0!</v>
      </c>
    </row>
    <row r="456" spans="1:30" s="1" customFormat="1" x14ac:dyDescent="0.25">
      <c r="A456" s="301"/>
      <c r="B456" s="392"/>
      <c r="C456" s="66"/>
      <c r="D456" s="66"/>
      <c r="E456" s="66"/>
      <c r="F456" s="116"/>
      <c r="G456" s="32"/>
      <c r="H456" s="31"/>
      <c r="I456" s="31">
        <f t="shared" si="178"/>
        <v>0</v>
      </c>
      <c r="J456" s="191" t="e">
        <f t="shared" si="179"/>
        <v>#DIV/0!</v>
      </c>
      <c r="K456" s="31">
        <f t="shared" si="180"/>
        <v>0</v>
      </c>
      <c r="L456" s="31"/>
      <c r="M456" s="31"/>
      <c r="N456" s="31"/>
      <c r="O456" s="139"/>
      <c r="P456" s="32"/>
      <c r="Q456" s="31"/>
      <c r="R456" s="34"/>
      <c r="S456" s="31"/>
      <c r="T456" s="31"/>
      <c r="U456" s="31"/>
      <c r="V456" s="31"/>
      <c r="W456" s="31"/>
      <c r="X456" s="32"/>
      <c r="Y456" s="32"/>
      <c r="Z456" s="38" t="e">
        <f t="shared" si="181"/>
        <v>#DIV/0!</v>
      </c>
      <c r="AA456" s="31"/>
      <c r="AB456" s="192"/>
      <c r="AC456" s="40" t="e">
        <f t="shared" si="182"/>
        <v>#DIV/0!</v>
      </c>
      <c r="AD456" s="40" t="e">
        <f t="shared" si="183"/>
        <v>#DIV/0!</v>
      </c>
    </row>
    <row r="457" spans="1:30" s="1" customFormat="1" x14ac:dyDescent="0.25">
      <c r="A457" s="301"/>
      <c r="B457" s="392"/>
      <c r="C457" s="66"/>
      <c r="D457" s="66"/>
      <c r="E457" s="66"/>
      <c r="F457" s="116"/>
      <c r="G457" s="32"/>
      <c r="H457" s="31"/>
      <c r="I457" s="31">
        <f t="shared" si="178"/>
        <v>0</v>
      </c>
      <c r="J457" s="191" t="e">
        <f t="shared" si="179"/>
        <v>#DIV/0!</v>
      </c>
      <c r="K457" s="31">
        <f t="shared" si="180"/>
        <v>0</v>
      </c>
      <c r="L457" s="31"/>
      <c r="M457" s="31"/>
      <c r="N457" s="31"/>
      <c r="O457" s="139"/>
      <c r="P457" s="32"/>
      <c r="Q457" s="31"/>
      <c r="R457" s="34"/>
      <c r="S457" s="31"/>
      <c r="T457" s="31"/>
      <c r="U457" s="31"/>
      <c r="V457" s="31"/>
      <c r="W457" s="31"/>
      <c r="X457" s="32"/>
      <c r="Y457" s="32"/>
      <c r="Z457" s="38" t="e">
        <f t="shared" si="181"/>
        <v>#DIV/0!</v>
      </c>
      <c r="AA457" s="31"/>
      <c r="AB457" s="192"/>
      <c r="AC457" s="40" t="e">
        <f t="shared" si="182"/>
        <v>#DIV/0!</v>
      </c>
      <c r="AD457" s="40" t="e">
        <f t="shared" si="183"/>
        <v>#DIV/0!</v>
      </c>
    </row>
    <row r="458" spans="1:30" s="1" customFormat="1" x14ac:dyDescent="0.25">
      <c r="A458" s="301"/>
      <c r="B458" s="392"/>
      <c r="C458" s="66"/>
      <c r="D458" s="66"/>
      <c r="E458" s="66"/>
      <c r="F458" s="116"/>
      <c r="G458" s="32"/>
      <c r="H458" s="31"/>
      <c r="I458" s="31">
        <f t="shared" si="178"/>
        <v>0</v>
      </c>
      <c r="J458" s="191" t="e">
        <f t="shared" si="179"/>
        <v>#DIV/0!</v>
      </c>
      <c r="K458" s="31">
        <f t="shared" si="180"/>
        <v>0</v>
      </c>
      <c r="L458" s="31"/>
      <c r="M458" s="31"/>
      <c r="N458" s="31"/>
      <c r="O458" s="139"/>
      <c r="P458" s="32"/>
      <c r="Q458" s="31"/>
      <c r="R458" s="34"/>
      <c r="S458" s="31"/>
      <c r="T458" s="31"/>
      <c r="U458" s="31"/>
      <c r="V458" s="31"/>
      <c r="W458" s="31"/>
      <c r="X458" s="32"/>
      <c r="Y458" s="32"/>
      <c r="Z458" s="38" t="e">
        <f t="shared" si="181"/>
        <v>#DIV/0!</v>
      </c>
      <c r="AA458" s="31"/>
      <c r="AB458" s="192"/>
      <c r="AC458" s="40" t="e">
        <f t="shared" si="182"/>
        <v>#DIV/0!</v>
      </c>
      <c r="AD458" s="40" t="e">
        <f t="shared" si="183"/>
        <v>#DIV/0!</v>
      </c>
    </row>
    <row r="459" spans="1:30" s="1" customFormat="1" x14ac:dyDescent="0.25">
      <c r="A459" s="301"/>
      <c r="B459" s="392"/>
      <c r="C459" s="66"/>
      <c r="D459" s="66"/>
      <c r="E459" s="66"/>
      <c r="F459" s="116"/>
      <c r="G459" s="32"/>
      <c r="H459" s="31"/>
      <c r="I459" s="31">
        <f t="shared" si="178"/>
        <v>0</v>
      </c>
      <c r="J459" s="191" t="e">
        <f t="shared" si="179"/>
        <v>#DIV/0!</v>
      </c>
      <c r="K459" s="31">
        <f t="shared" si="180"/>
        <v>0</v>
      </c>
      <c r="L459" s="31"/>
      <c r="M459" s="31"/>
      <c r="N459" s="31"/>
      <c r="O459" s="139"/>
      <c r="P459" s="32"/>
      <c r="Q459" s="31"/>
      <c r="R459" s="34"/>
      <c r="S459" s="31"/>
      <c r="T459" s="31"/>
      <c r="U459" s="31"/>
      <c r="V459" s="31"/>
      <c r="W459" s="31"/>
      <c r="X459" s="32"/>
      <c r="Y459" s="32"/>
      <c r="Z459" s="38" t="e">
        <f t="shared" si="181"/>
        <v>#DIV/0!</v>
      </c>
      <c r="AA459" s="31"/>
      <c r="AB459" s="192"/>
      <c r="AC459" s="40" t="e">
        <f t="shared" si="182"/>
        <v>#DIV/0!</v>
      </c>
      <c r="AD459" s="40" t="e">
        <f t="shared" si="183"/>
        <v>#DIV/0!</v>
      </c>
    </row>
    <row r="460" spans="1:30" s="1" customFormat="1" x14ac:dyDescent="0.25">
      <c r="A460" s="301"/>
      <c r="B460" s="392"/>
      <c r="C460" s="66"/>
      <c r="D460" s="66"/>
      <c r="E460" s="66"/>
      <c r="F460" s="116"/>
      <c r="G460" s="32"/>
      <c r="H460" s="31"/>
      <c r="I460" s="31">
        <f t="shared" si="178"/>
        <v>0</v>
      </c>
      <c r="J460" s="191" t="e">
        <f t="shared" si="179"/>
        <v>#DIV/0!</v>
      </c>
      <c r="K460" s="31">
        <f t="shared" si="180"/>
        <v>0</v>
      </c>
      <c r="L460" s="31"/>
      <c r="M460" s="31"/>
      <c r="N460" s="31"/>
      <c r="O460" s="139"/>
      <c r="P460" s="32"/>
      <c r="Q460" s="31"/>
      <c r="R460" s="34"/>
      <c r="S460" s="31"/>
      <c r="T460" s="31"/>
      <c r="U460" s="31"/>
      <c r="V460" s="31"/>
      <c r="W460" s="31"/>
      <c r="X460" s="32"/>
      <c r="Y460" s="32"/>
      <c r="Z460" s="38" t="e">
        <f t="shared" si="181"/>
        <v>#DIV/0!</v>
      </c>
      <c r="AA460" s="31"/>
      <c r="AB460" s="192"/>
      <c r="AC460" s="40" t="e">
        <f t="shared" si="182"/>
        <v>#DIV/0!</v>
      </c>
      <c r="AD460" s="40" t="e">
        <f t="shared" si="183"/>
        <v>#DIV/0!</v>
      </c>
    </row>
    <row r="461" spans="1:30" s="1" customFormat="1" x14ac:dyDescent="0.25">
      <c r="A461" s="301"/>
      <c r="B461" s="392"/>
      <c r="C461" s="66"/>
      <c r="D461" s="66"/>
      <c r="E461" s="66"/>
      <c r="F461" s="116"/>
      <c r="G461" s="32"/>
      <c r="H461" s="31"/>
      <c r="I461" s="31">
        <f t="shared" si="178"/>
        <v>0</v>
      </c>
      <c r="J461" s="191" t="e">
        <f t="shared" si="179"/>
        <v>#DIV/0!</v>
      </c>
      <c r="K461" s="31">
        <f t="shared" si="180"/>
        <v>0</v>
      </c>
      <c r="L461" s="31"/>
      <c r="M461" s="31"/>
      <c r="N461" s="31"/>
      <c r="O461" s="139"/>
      <c r="P461" s="32"/>
      <c r="Q461" s="31"/>
      <c r="R461" s="34"/>
      <c r="S461" s="31"/>
      <c r="T461" s="31"/>
      <c r="U461" s="31"/>
      <c r="V461" s="31"/>
      <c r="W461" s="31"/>
      <c r="X461" s="32"/>
      <c r="Y461" s="32"/>
      <c r="Z461" s="38" t="e">
        <f t="shared" si="181"/>
        <v>#DIV/0!</v>
      </c>
      <c r="AA461" s="31"/>
      <c r="AB461" s="192"/>
      <c r="AC461" s="40" t="e">
        <f t="shared" si="182"/>
        <v>#DIV/0!</v>
      </c>
      <c r="AD461" s="40" t="e">
        <f t="shared" si="183"/>
        <v>#DIV/0!</v>
      </c>
    </row>
    <row r="462" spans="1:30" s="1" customFormat="1" x14ac:dyDescent="0.25">
      <c r="A462" s="301"/>
      <c r="B462" s="392"/>
      <c r="C462" s="66"/>
      <c r="D462" s="66"/>
      <c r="E462" s="66"/>
      <c r="F462" s="116"/>
      <c r="G462" s="32"/>
      <c r="H462" s="31"/>
      <c r="I462" s="31">
        <f t="shared" si="178"/>
        <v>0</v>
      </c>
      <c r="J462" s="191" t="e">
        <f t="shared" si="179"/>
        <v>#DIV/0!</v>
      </c>
      <c r="K462" s="31">
        <f t="shared" si="180"/>
        <v>0</v>
      </c>
      <c r="L462" s="31"/>
      <c r="M462" s="31"/>
      <c r="N462" s="31"/>
      <c r="O462" s="139"/>
      <c r="P462" s="32"/>
      <c r="Q462" s="31"/>
      <c r="R462" s="34"/>
      <c r="S462" s="31"/>
      <c r="T462" s="31"/>
      <c r="U462" s="31"/>
      <c r="V462" s="31"/>
      <c r="W462" s="31"/>
      <c r="X462" s="32"/>
      <c r="Y462" s="32"/>
      <c r="Z462" s="38" t="e">
        <f t="shared" si="181"/>
        <v>#DIV/0!</v>
      </c>
      <c r="AA462" s="31"/>
      <c r="AB462" s="192"/>
      <c r="AC462" s="40" t="e">
        <f t="shared" si="182"/>
        <v>#DIV/0!</v>
      </c>
      <c r="AD462" s="40" t="e">
        <f t="shared" si="183"/>
        <v>#DIV/0!</v>
      </c>
    </row>
    <row r="463" spans="1:30" s="1" customFormat="1" x14ac:dyDescent="0.25">
      <c r="A463" s="301"/>
      <c r="B463" s="392"/>
      <c r="C463" s="66"/>
      <c r="D463" s="66"/>
      <c r="E463" s="66"/>
      <c r="F463" s="116"/>
      <c r="G463" s="32"/>
      <c r="H463" s="31"/>
      <c r="I463" s="31">
        <f t="shared" si="178"/>
        <v>0</v>
      </c>
      <c r="J463" s="191" t="e">
        <f t="shared" si="179"/>
        <v>#DIV/0!</v>
      </c>
      <c r="K463" s="31">
        <f t="shared" si="180"/>
        <v>0</v>
      </c>
      <c r="L463" s="31"/>
      <c r="M463" s="31"/>
      <c r="N463" s="31"/>
      <c r="O463" s="139"/>
      <c r="P463" s="32"/>
      <c r="Q463" s="31"/>
      <c r="R463" s="34"/>
      <c r="S463" s="31"/>
      <c r="T463" s="31"/>
      <c r="U463" s="31"/>
      <c r="V463" s="31"/>
      <c r="W463" s="31"/>
      <c r="X463" s="32"/>
      <c r="Y463" s="32"/>
      <c r="Z463" s="38" t="e">
        <f t="shared" si="181"/>
        <v>#DIV/0!</v>
      </c>
      <c r="AA463" s="31"/>
      <c r="AB463" s="192"/>
      <c r="AC463" s="40" t="e">
        <f t="shared" si="182"/>
        <v>#DIV/0!</v>
      </c>
      <c r="AD463" s="40" t="e">
        <f t="shared" si="183"/>
        <v>#DIV/0!</v>
      </c>
    </row>
    <row r="464" spans="1:30" s="1" customFormat="1" x14ac:dyDescent="0.25">
      <c r="A464" s="301"/>
      <c r="B464" s="392"/>
      <c r="C464" s="66"/>
      <c r="D464" s="66"/>
      <c r="E464" s="66"/>
      <c r="F464" s="116"/>
      <c r="G464" s="32"/>
      <c r="H464" s="31"/>
      <c r="I464" s="31">
        <f t="shared" si="178"/>
        <v>0</v>
      </c>
      <c r="J464" s="191" t="e">
        <f t="shared" si="179"/>
        <v>#DIV/0!</v>
      </c>
      <c r="K464" s="31">
        <f t="shared" si="180"/>
        <v>0</v>
      </c>
      <c r="L464" s="31"/>
      <c r="M464" s="31"/>
      <c r="N464" s="31"/>
      <c r="O464" s="139"/>
      <c r="P464" s="32"/>
      <c r="Q464" s="31"/>
      <c r="R464" s="34"/>
      <c r="S464" s="31"/>
      <c r="T464" s="31"/>
      <c r="U464" s="31"/>
      <c r="V464" s="31"/>
      <c r="W464" s="31"/>
      <c r="X464" s="32"/>
      <c r="Y464" s="32"/>
      <c r="Z464" s="38" t="e">
        <f t="shared" si="181"/>
        <v>#DIV/0!</v>
      </c>
      <c r="AA464" s="31"/>
      <c r="AB464" s="192"/>
      <c r="AC464" s="40" t="e">
        <f t="shared" si="182"/>
        <v>#DIV/0!</v>
      </c>
      <c r="AD464" s="40" t="e">
        <f t="shared" si="183"/>
        <v>#DIV/0!</v>
      </c>
    </row>
    <row r="465" spans="1:30" s="1" customFormat="1" x14ac:dyDescent="0.25">
      <c r="A465" s="301"/>
      <c r="B465" s="392"/>
      <c r="C465" s="66"/>
      <c r="D465" s="66"/>
      <c r="E465" s="66"/>
      <c r="F465" s="116"/>
      <c r="G465" s="32"/>
      <c r="H465" s="31"/>
      <c r="I465" s="31">
        <f t="shared" si="178"/>
        <v>0</v>
      </c>
      <c r="J465" s="191" t="e">
        <f t="shared" si="179"/>
        <v>#DIV/0!</v>
      </c>
      <c r="K465" s="31">
        <f t="shared" si="180"/>
        <v>0</v>
      </c>
      <c r="L465" s="31"/>
      <c r="M465" s="31"/>
      <c r="N465" s="31"/>
      <c r="O465" s="139"/>
      <c r="P465" s="32"/>
      <c r="Q465" s="31"/>
      <c r="R465" s="34"/>
      <c r="S465" s="31"/>
      <c r="T465" s="31"/>
      <c r="U465" s="31"/>
      <c r="V465" s="31"/>
      <c r="W465" s="31"/>
      <c r="X465" s="32"/>
      <c r="Y465" s="32"/>
      <c r="Z465" s="38" t="e">
        <f t="shared" si="181"/>
        <v>#DIV/0!</v>
      </c>
      <c r="AA465" s="31"/>
      <c r="AB465" s="192"/>
      <c r="AC465" s="40" t="e">
        <f t="shared" si="182"/>
        <v>#DIV/0!</v>
      </c>
      <c r="AD465" s="40" t="e">
        <f t="shared" si="183"/>
        <v>#DIV/0!</v>
      </c>
    </row>
    <row r="466" spans="1:30" s="1" customFormat="1" x14ac:dyDescent="0.25">
      <c r="A466" s="301"/>
      <c r="B466" s="392"/>
      <c r="C466" s="66"/>
      <c r="D466" s="66"/>
      <c r="E466" s="66"/>
      <c r="F466" s="116"/>
      <c r="G466" s="32"/>
      <c r="H466" s="31"/>
      <c r="I466" s="31">
        <f t="shared" si="178"/>
        <v>0</v>
      </c>
      <c r="J466" s="191" t="e">
        <f t="shared" si="179"/>
        <v>#DIV/0!</v>
      </c>
      <c r="K466" s="31">
        <f t="shared" si="180"/>
        <v>0</v>
      </c>
      <c r="L466" s="31"/>
      <c r="M466" s="31"/>
      <c r="N466" s="31"/>
      <c r="O466" s="139"/>
      <c r="P466" s="32"/>
      <c r="Q466" s="31"/>
      <c r="R466" s="34"/>
      <c r="S466" s="31"/>
      <c r="T466" s="31"/>
      <c r="U466" s="31"/>
      <c r="V466" s="31"/>
      <c r="W466" s="31"/>
      <c r="X466" s="32"/>
      <c r="Y466" s="32"/>
      <c r="Z466" s="38" t="e">
        <f t="shared" si="181"/>
        <v>#DIV/0!</v>
      </c>
      <c r="AA466" s="31"/>
      <c r="AB466" s="192"/>
      <c r="AC466" s="40" t="e">
        <f t="shared" si="182"/>
        <v>#DIV/0!</v>
      </c>
      <c r="AD466" s="40" t="e">
        <f t="shared" si="183"/>
        <v>#DIV/0!</v>
      </c>
    </row>
    <row r="467" spans="1:30" s="1" customFormat="1" x14ac:dyDescent="0.25">
      <c r="A467" s="301"/>
      <c r="B467" s="392"/>
      <c r="C467" s="66"/>
      <c r="D467" s="66"/>
      <c r="E467" s="66"/>
      <c r="F467" s="116"/>
      <c r="G467" s="32"/>
      <c r="H467" s="31"/>
      <c r="I467" s="31">
        <f t="shared" si="178"/>
        <v>0</v>
      </c>
      <c r="J467" s="191" t="e">
        <f t="shared" si="179"/>
        <v>#DIV/0!</v>
      </c>
      <c r="K467" s="31">
        <f t="shared" si="180"/>
        <v>0</v>
      </c>
      <c r="L467" s="31"/>
      <c r="M467" s="31"/>
      <c r="N467" s="31"/>
      <c r="O467" s="139"/>
      <c r="P467" s="32"/>
      <c r="Q467" s="31"/>
      <c r="R467" s="34"/>
      <c r="S467" s="31"/>
      <c r="T467" s="31"/>
      <c r="U467" s="31"/>
      <c r="V467" s="31"/>
      <c r="W467" s="31"/>
      <c r="X467" s="32"/>
      <c r="Y467" s="32"/>
      <c r="Z467" s="38" t="e">
        <f t="shared" si="181"/>
        <v>#DIV/0!</v>
      </c>
      <c r="AA467" s="31"/>
      <c r="AB467" s="192"/>
      <c r="AC467" s="40" t="e">
        <f t="shared" si="182"/>
        <v>#DIV/0!</v>
      </c>
      <c r="AD467" s="40" t="e">
        <f t="shared" si="183"/>
        <v>#DIV/0!</v>
      </c>
    </row>
    <row r="468" spans="1:30" s="1" customFormat="1" x14ac:dyDescent="0.25">
      <c r="A468" s="301"/>
      <c r="B468" s="392"/>
      <c r="C468" s="66"/>
      <c r="D468" s="66"/>
      <c r="E468" s="66"/>
      <c r="F468" s="116"/>
      <c r="G468" s="32"/>
      <c r="H468" s="31"/>
      <c r="I468" s="31">
        <f t="shared" si="178"/>
        <v>0</v>
      </c>
      <c r="J468" s="191" t="e">
        <f t="shared" si="179"/>
        <v>#DIV/0!</v>
      </c>
      <c r="K468" s="31">
        <f t="shared" si="180"/>
        <v>0</v>
      </c>
      <c r="L468" s="31"/>
      <c r="M468" s="31"/>
      <c r="N468" s="31"/>
      <c r="O468" s="139"/>
      <c r="P468" s="32"/>
      <c r="Q468" s="31"/>
      <c r="R468" s="34"/>
      <c r="S468" s="31"/>
      <c r="T468" s="31"/>
      <c r="U468" s="31"/>
      <c r="V468" s="31"/>
      <c r="W468" s="31"/>
      <c r="X468" s="32"/>
      <c r="Y468" s="32"/>
      <c r="Z468" s="38" t="e">
        <f t="shared" si="181"/>
        <v>#DIV/0!</v>
      </c>
      <c r="AA468" s="31"/>
      <c r="AB468" s="192"/>
      <c r="AC468" s="40" t="e">
        <f t="shared" si="182"/>
        <v>#DIV/0!</v>
      </c>
      <c r="AD468" s="40" t="e">
        <f t="shared" si="183"/>
        <v>#DIV/0!</v>
      </c>
    </row>
    <row r="469" spans="1:30" s="1" customFormat="1" x14ac:dyDescent="0.25">
      <c r="A469" s="301"/>
      <c r="B469" s="392"/>
      <c r="C469" s="66"/>
      <c r="D469" s="66"/>
      <c r="E469" s="66"/>
      <c r="F469" s="116"/>
      <c r="G469" s="32"/>
      <c r="H469" s="31"/>
      <c r="I469" s="31">
        <f t="shared" si="178"/>
        <v>0</v>
      </c>
      <c r="J469" s="191" t="e">
        <f t="shared" si="179"/>
        <v>#DIV/0!</v>
      </c>
      <c r="K469" s="31">
        <f t="shared" si="180"/>
        <v>0</v>
      </c>
      <c r="L469" s="31"/>
      <c r="M469" s="31"/>
      <c r="N469" s="31"/>
      <c r="O469" s="139"/>
      <c r="P469" s="32"/>
      <c r="Q469" s="31"/>
      <c r="R469" s="34"/>
      <c r="S469" s="31"/>
      <c r="T469" s="31"/>
      <c r="U469" s="31"/>
      <c r="V469" s="31"/>
      <c r="W469" s="31"/>
      <c r="X469" s="32"/>
      <c r="Y469" s="32"/>
      <c r="Z469" s="38" t="e">
        <f t="shared" si="181"/>
        <v>#DIV/0!</v>
      </c>
      <c r="AA469" s="31"/>
      <c r="AB469" s="192"/>
      <c r="AC469" s="40" t="e">
        <f t="shared" si="182"/>
        <v>#DIV/0!</v>
      </c>
      <c r="AD469" s="40" t="e">
        <f t="shared" si="183"/>
        <v>#DIV/0!</v>
      </c>
    </row>
    <row r="470" spans="1:30" s="1" customFormat="1" x14ac:dyDescent="0.25">
      <c r="A470" s="301"/>
      <c r="B470" s="392"/>
      <c r="C470" s="66"/>
      <c r="D470" s="66"/>
      <c r="E470" s="66"/>
      <c r="F470" s="116"/>
      <c r="G470" s="32"/>
      <c r="H470" s="31"/>
      <c r="I470" s="31">
        <f t="shared" si="178"/>
        <v>0</v>
      </c>
      <c r="J470" s="191" t="e">
        <f t="shared" si="179"/>
        <v>#DIV/0!</v>
      </c>
      <c r="K470" s="31">
        <f t="shared" si="180"/>
        <v>0</v>
      </c>
      <c r="L470" s="31"/>
      <c r="M470" s="31"/>
      <c r="N470" s="31"/>
      <c r="O470" s="139"/>
      <c r="P470" s="32"/>
      <c r="Q470" s="31"/>
      <c r="R470" s="34"/>
      <c r="S470" s="31"/>
      <c r="T470" s="31"/>
      <c r="U470" s="31"/>
      <c r="V470" s="31"/>
      <c r="W470" s="31"/>
      <c r="X470" s="32"/>
      <c r="Y470" s="32"/>
      <c r="Z470" s="38" t="e">
        <f t="shared" si="181"/>
        <v>#DIV/0!</v>
      </c>
      <c r="AA470" s="31"/>
      <c r="AB470" s="192"/>
      <c r="AC470" s="40" t="e">
        <f t="shared" si="182"/>
        <v>#DIV/0!</v>
      </c>
      <c r="AD470" s="40" t="e">
        <f t="shared" si="183"/>
        <v>#DIV/0!</v>
      </c>
    </row>
    <row r="471" spans="1:30" s="1" customFormat="1" x14ac:dyDescent="0.25">
      <c r="A471" s="301"/>
      <c r="B471" s="392"/>
      <c r="C471" s="66"/>
      <c r="D471" s="66"/>
      <c r="E471" s="66"/>
      <c r="F471" s="116"/>
      <c r="G471" s="32"/>
      <c r="H471" s="31"/>
      <c r="I471" s="31">
        <f t="shared" si="178"/>
        <v>0</v>
      </c>
      <c r="J471" s="191" t="e">
        <f t="shared" si="179"/>
        <v>#DIV/0!</v>
      </c>
      <c r="K471" s="31">
        <f t="shared" si="180"/>
        <v>0</v>
      </c>
      <c r="L471" s="31"/>
      <c r="M471" s="31"/>
      <c r="N471" s="31"/>
      <c r="O471" s="139"/>
      <c r="P471" s="32"/>
      <c r="Q471" s="31"/>
      <c r="R471" s="34"/>
      <c r="S471" s="31"/>
      <c r="T471" s="31"/>
      <c r="U471" s="31"/>
      <c r="V471" s="31"/>
      <c r="W471" s="31"/>
      <c r="X471" s="32"/>
      <c r="Y471" s="32"/>
      <c r="Z471" s="38" t="e">
        <f t="shared" si="181"/>
        <v>#DIV/0!</v>
      </c>
      <c r="AA471" s="31"/>
      <c r="AB471" s="192"/>
      <c r="AC471" s="40" t="e">
        <f t="shared" si="182"/>
        <v>#DIV/0!</v>
      </c>
      <c r="AD471" s="40" t="e">
        <f t="shared" si="183"/>
        <v>#DIV/0!</v>
      </c>
    </row>
    <row r="472" spans="1:30" s="1" customFormat="1" x14ac:dyDescent="0.25">
      <c r="A472" s="301"/>
      <c r="B472" s="392"/>
      <c r="C472" s="66"/>
      <c r="D472" s="66"/>
      <c r="E472" s="66"/>
      <c r="F472" s="116"/>
      <c r="G472" s="32"/>
      <c r="H472" s="31"/>
      <c r="I472" s="31">
        <f t="shared" si="178"/>
        <v>0</v>
      </c>
      <c r="J472" s="191" t="e">
        <f t="shared" si="179"/>
        <v>#DIV/0!</v>
      </c>
      <c r="K472" s="31">
        <f t="shared" si="180"/>
        <v>0</v>
      </c>
      <c r="L472" s="31"/>
      <c r="M472" s="31"/>
      <c r="N472" s="31"/>
      <c r="O472" s="139"/>
      <c r="P472" s="32"/>
      <c r="Q472" s="31"/>
      <c r="R472" s="34"/>
      <c r="S472" s="31"/>
      <c r="T472" s="31"/>
      <c r="U472" s="31"/>
      <c r="V472" s="31"/>
      <c r="W472" s="31"/>
      <c r="X472" s="32"/>
      <c r="Y472" s="32"/>
      <c r="Z472" s="38" t="e">
        <f t="shared" si="181"/>
        <v>#DIV/0!</v>
      </c>
      <c r="AA472" s="31"/>
      <c r="AB472" s="192"/>
      <c r="AC472" s="40" t="e">
        <f t="shared" si="182"/>
        <v>#DIV/0!</v>
      </c>
      <c r="AD472" s="40" t="e">
        <f t="shared" si="183"/>
        <v>#DIV/0!</v>
      </c>
    </row>
    <row r="473" spans="1:30" s="1" customFormat="1" x14ac:dyDescent="0.25">
      <c r="A473" s="301"/>
      <c r="B473" s="392"/>
      <c r="C473" s="66"/>
      <c r="D473" s="66"/>
      <c r="E473" s="66"/>
      <c r="F473" s="116"/>
      <c r="G473" s="32"/>
      <c r="H473" s="31"/>
      <c r="I473" s="31">
        <f t="shared" si="178"/>
        <v>0</v>
      </c>
      <c r="J473" s="191" t="e">
        <f t="shared" si="179"/>
        <v>#DIV/0!</v>
      </c>
      <c r="K473" s="31">
        <f t="shared" si="180"/>
        <v>0</v>
      </c>
      <c r="L473" s="31"/>
      <c r="M473" s="31"/>
      <c r="N473" s="31"/>
      <c r="O473" s="139"/>
      <c r="P473" s="32"/>
      <c r="Q473" s="31"/>
      <c r="R473" s="34"/>
      <c r="S473" s="31"/>
      <c r="T473" s="31"/>
      <c r="U473" s="31"/>
      <c r="V473" s="31"/>
      <c r="W473" s="31"/>
      <c r="X473" s="32"/>
      <c r="Y473" s="32"/>
      <c r="Z473" s="38" t="e">
        <f t="shared" si="181"/>
        <v>#DIV/0!</v>
      </c>
      <c r="AA473" s="31"/>
      <c r="AB473" s="192"/>
      <c r="AC473" s="40" t="e">
        <f t="shared" si="182"/>
        <v>#DIV/0!</v>
      </c>
      <c r="AD473" s="40" t="e">
        <f t="shared" si="183"/>
        <v>#DIV/0!</v>
      </c>
    </row>
    <row r="474" spans="1:30" s="1" customFormat="1" x14ac:dyDescent="0.25">
      <c r="A474" s="301"/>
      <c r="B474" s="392"/>
      <c r="C474" s="66"/>
      <c r="D474" s="66"/>
      <c r="E474" s="66"/>
      <c r="F474" s="116"/>
      <c r="G474" s="32"/>
      <c r="H474" s="31"/>
      <c r="I474" s="31">
        <f t="shared" si="178"/>
        <v>0</v>
      </c>
      <c r="J474" s="191" t="e">
        <f t="shared" si="179"/>
        <v>#DIV/0!</v>
      </c>
      <c r="K474" s="31">
        <f t="shared" si="180"/>
        <v>0</v>
      </c>
      <c r="L474" s="31"/>
      <c r="M474" s="31"/>
      <c r="N474" s="31"/>
      <c r="O474" s="139"/>
      <c r="P474" s="32"/>
      <c r="Q474" s="31"/>
      <c r="R474" s="34"/>
      <c r="S474" s="31"/>
      <c r="T474" s="31"/>
      <c r="U474" s="31"/>
      <c r="V474" s="31"/>
      <c r="W474" s="31"/>
      <c r="X474" s="32"/>
      <c r="Y474" s="32"/>
      <c r="Z474" s="38" t="e">
        <f t="shared" si="181"/>
        <v>#DIV/0!</v>
      </c>
      <c r="AA474" s="31"/>
      <c r="AB474" s="192"/>
      <c r="AC474" s="40" t="e">
        <f t="shared" si="182"/>
        <v>#DIV/0!</v>
      </c>
      <c r="AD474" s="40" t="e">
        <f t="shared" si="183"/>
        <v>#DIV/0!</v>
      </c>
    </row>
    <row r="475" spans="1:30" s="1" customFormat="1" x14ac:dyDescent="0.25">
      <c r="A475" s="301"/>
      <c r="B475" s="392"/>
      <c r="C475" s="66"/>
      <c r="D475" s="66"/>
      <c r="E475" s="66"/>
      <c r="F475" s="116"/>
      <c r="G475" s="32"/>
      <c r="H475" s="31"/>
      <c r="I475" s="31">
        <f t="shared" si="178"/>
        <v>0</v>
      </c>
      <c r="J475" s="191" t="e">
        <f t="shared" si="179"/>
        <v>#DIV/0!</v>
      </c>
      <c r="K475" s="31">
        <f t="shared" si="180"/>
        <v>0</v>
      </c>
      <c r="L475" s="31"/>
      <c r="M475" s="31"/>
      <c r="N475" s="31"/>
      <c r="O475" s="139"/>
      <c r="P475" s="32"/>
      <c r="Q475" s="31"/>
      <c r="R475" s="34"/>
      <c r="S475" s="31"/>
      <c r="T475" s="31"/>
      <c r="U475" s="31"/>
      <c r="V475" s="31"/>
      <c r="W475" s="31"/>
      <c r="X475" s="32"/>
      <c r="Y475" s="32"/>
      <c r="Z475" s="38" t="e">
        <f t="shared" si="181"/>
        <v>#DIV/0!</v>
      </c>
      <c r="AA475" s="31"/>
      <c r="AB475" s="192"/>
      <c r="AC475" s="40" t="e">
        <f t="shared" si="182"/>
        <v>#DIV/0!</v>
      </c>
      <c r="AD475" s="40" t="e">
        <f t="shared" si="183"/>
        <v>#DIV/0!</v>
      </c>
    </row>
    <row r="476" spans="1:30" s="1" customFormat="1" x14ac:dyDescent="0.25">
      <c r="A476" s="301"/>
      <c r="B476" s="395"/>
      <c r="C476" s="66"/>
      <c r="D476" s="66"/>
      <c r="E476" s="66"/>
      <c r="F476" s="116"/>
      <c r="G476" s="32"/>
      <c r="H476" s="31"/>
      <c r="I476" s="31">
        <f t="shared" si="178"/>
        <v>0</v>
      </c>
      <c r="J476" s="191" t="e">
        <f t="shared" si="179"/>
        <v>#DIV/0!</v>
      </c>
      <c r="K476" s="31">
        <f t="shared" si="180"/>
        <v>0</v>
      </c>
      <c r="L476" s="31"/>
      <c r="M476" s="31"/>
      <c r="N476" s="31"/>
      <c r="O476" s="139"/>
      <c r="P476" s="32"/>
      <c r="Q476" s="31"/>
      <c r="R476" s="34"/>
      <c r="S476" s="31"/>
      <c r="T476" s="31"/>
      <c r="U476" s="31"/>
      <c r="V476" s="31"/>
      <c r="W476" s="31"/>
      <c r="X476" s="32"/>
      <c r="Y476" s="32"/>
      <c r="Z476" s="38" t="e">
        <f t="shared" si="181"/>
        <v>#DIV/0!</v>
      </c>
      <c r="AA476" s="31"/>
      <c r="AB476" s="192"/>
      <c r="AC476" s="40" t="e">
        <f t="shared" si="182"/>
        <v>#DIV/0!</v>
      </c>
      <c r="AD476" s="40" t="e">
        <f t="shared" si="183"/>
        <v>#DIV/0!</v>
      </c>
    </row>
    <row r="477" spans="1:30" s="1" customFormat="1" x14ac:dyDescent="0.25">
      <c r="A477" s="301"/>
      <c r="B477" s="392"/>
      <c r="C477" s="66"/>
      <c r="D477" s="66"/>
      <c r="E477" s="66"/>
      <c r="F477" s="116"/>
      <c r="G477" s="32"/>
      <c r="H477" s="31"/>
      <c r="I477" s="31">
        <f t="shared" si="178"/>
        <v>0</v>
      </c>
      <c r="J477" s="191" t="e">
        <f t="shared" si="179"/>
        <v>#DIV/0!</v>
      </c>
      <c r="K477" s="31">
        <f t="shared" si="180"/>
        <v>0</v>
      </c>
      <c r="L477" s="31"/>
      <c r="M477" s="31"/>
      <c r="N477" s="31"/>
      <c r="O477" s="139"/>
      <c r="P477" s="32"/>
      <c r="Q477" s="31"/>
      <c r="R477" s="34"/>
      <c r="S477" s="31"/>
      <c r="T477" s="31"/>
      <c r="U477" s="31"/>
      <c r="V477" s="31"/>
      <c r="W477" s="31"/>
      <c r="X477" s="32"/>
      <c r="Y477" s="32"/>
      <c r="Z477" s="38" t="e">
        <f t="shared" si="181"/>
        <v>#DIV/0!</v>
      </c>
      <c r="AA477" s="31"/>
      <c r="AB477" s="192"/>
      <c r="AC477" s="40" t="e">
        <f t="shared" si="182"/>
        <v>#DIV/0!</v>
      </c>
      <c r="AD477" s="40" t="e">
        <f t="shared" si="183"/>
        <v>#DIV/0!</v>
      </c>
    </row>
    <row r="478" spans="1:30" s="1" customFormat="1" x14ac:dyDescent="0.25">
      <c r="A478" s="301"/>
      <c r="B478" s="392"/>
      <c r="C478" s="66"/>
      <c r="D478" s="66"/>
      <c r="E478" s="66"/>
      <c r="F478" s="116"/>
      <c r="G478" s="32"/>
      <c r="H478" s="31"/>
      <c r="I478" s="31">
        <f t="shared" si="178"/>
        <v>0</v>
      </c>
      <c r="J478" s="191" t="e">
        <f t="shared" si="179"/>
        <v>#DIV/0!</v>
      </c>
      <c r="K478" s="31">
        <f t="shared" si="180"/>
        <v>0</v>
      </c>
      <c r="L478" s="31"/>
      <c r="M478" s="31"/>
      <c r="N478" s="31"/>
      <c r="O478" s="139"/>
      <c r="P478" s="32"/>
      <c r="Q478" s="31"/>
      <c r="R478" s="34"/>
      <c r="S478" s="31"/>
      <c r="T478" s="31"/>
      <c r="U478" s="31"/>
      <c r="V478" s="31"/>
      <c r="W478" s="31"/>
      <c r="X478" s="32"/>
      <c r="Y478" s="32"/>
      <c r="Z478" s="38" t="e">
        <f t="shared" si="181"/>
        <v>#DIV/0!</v>
      </c>
      <c r="AA478" s="31"/>
      <c r="AB478" s="192"/>
      <c r="AC478" s="40" t="e">
        <f t="shared" si="182"/>
        <v>#DIV/0!</v>
      </c>
      <c r="AD478" s="40" t="e">
        <f t="shared" si="183"/>
        <v>#DIV/0!</v>
      </c>
    </row>
    <row r="479" spans="1:30" s="1" customFormat="1" x14ac:dyDescent="0.25">
      <c r="A479" s="301"/>
      <c r="B479" s="392"/>
      <c r="C479" s="66"/>
      <c r="D479" s="66"/>
      <c r="E479" s="66"/>
      <c r="F479" s="116"/>
      <c r="G479" s="32"/>
      <c r="H479" s="31"/>
      <c r="I479" s="31">
        <f t="shared" si="178"/>
        <v>0</v>
      </c>
      <c r="J479" s="191" t="e">
        <f t="shared" si="179"/>
        <v>#DIV/0!</v>
      </c>
      <c r="K479" s="31">
        <f t="shared" si="180"/>
        <v>0</v>
      </c>
      <c r="L479" s="31"/>
      <c r="M479" s="31"/>
      <c r="N479" s="31"/>
      <c r="O479" s="139"/>
      <c r="P479" s="32"/>
      <c r="Q479" s="31"/>
      <c r="R479" s="34"/>
      <c r="S479" s="31"/>
      <c r="T479" s="31"/>
      <c r="U479" s="31"/>
      <c r="V479" s="31"/>
      <c r="W479" s="31"/>
      <c r="X479" s="32"/>
      <c r="Y479" s="32"/>
      <c r="Z479" s="38" t="e">
        <f t="shared" si="181"/>
        <v>#DIV/0!</v>
      </c>
      <c r="AA479" s="31"/>
      <c r="AB479" s="192"/>
      <c r="AC479" s="40" t="e">
        <f t="shared" si="182"/>
        <v>#DIV/0!</v>
      </c>
      <c r="AD479" s="40" t="e">
        <f t="shared" si="183"/>
        <v>#DIV/0!</v>
      </c>
    </row>
    <row r="480" spans="1:30" s="1" customFormat="1" x14ac:dyDescent="0.25">
      <c r="A480" s="301"/>
      <c r="B480" s="392"/>
      <c r="C480" s="66"/>
      <c r="D480" s="66"/>
      <c r="E480" s="66"/>
      <c r="F480" s="116"/>
      <c r="G480" s="32"/>
      <c r="H480" s="31"/>
      <c r="I480" s="31">
        <f t="shared" si="178"/>
        <v>0</v>
      </c>
      <c r="J480" s="191" t="e">
        <f t="shared" si="179"/>
        <v>#DIV/0!</v>
      </c>
      <c r="K480" s="31">
        <f t="shared" si="180"/>
        <v>0</v>
      </c>
      <c r="L480" s="31"/>
      <c r="M480" s="31"/>
      <c r="N480" s="31"/>
      <c r="O480" s="139"/>
      <c r="P480" s="32"/>
      <c r="Q480" s="31"/>
      <c r="R480" s="34"/>
      <c r="S480" s="31"/>
      <c r="T480" s="31"/>
      <c r="U480" s="31"/>
      <c r="V480" s="31"/>
      <c r="W480" s="31"/>
      <c r="X480" s="32"/>
      <c r="Y480" s="32"/>
      <c r="Z480" s="38" t="e">
        <f t="shared" si="181"/>
        <v>#DIV/0!</v>
      </c>
      <c r="AA480" s="31"/>
      <c r="AB480" s="192"/>
      <c r="AC480" s="40" t="e">
        <f t="shared" si="182"/>
        <v>#DIV/0!</v>
      </c>
      <c r="AD480" s="40" t="e">
        <f t="shared" si="183"/>
        <v>#DIV/0!</v>
      </c>
    </row>
    <row r="481" spans="1:30" s="1" customFormat="1" x14ac:dyDescent="0.25">
      <c r="A481" s="301"/>
      <c r="B481" s="392"/>
      <c r="C481" s="66"/>
      <c r="D481" s="66"/>
      <c r="E481" s="66"/>
      <c r="F481" s="116"/>
      <c r="G481" s="32"/>
      <c r="H481" s="31"/>
      <c r="I481" s="31">
        <f t="shared" si="178"/>
        <v>0</v>
      </c>
      <c r="J481" s="191" t="e">
        <f t="shared" si="179"/>
        <v>#DIV/0!</v>
      </c>
      <c r="K481" s="31">
        <f t="shared" si="180"/>
        <v>0</v>
      </c>
      <c r="L481" s="31"/>
      <c r="M481" s="31"/>
      <c r="N481" s="31"/>
      <c r="O481" s="139"/>
      <c r="P481" s="32"/>
      <c r="Q481" s="31"/>
      <c r="R481" s="34"/>
      <c r="S481" s="31"/>
      <c r="T481" s="31"/>
      <c r="U481" s="31"/>
      <c r="V481" s="31"/>
      <c r="W481" s="31"/>
      <c r="X481" s="32"/>
      <c r="Y481" s="32"/>
      <c r="Z481" s="38" t="e">
        <f t="shared" si="181"/>
        <v>#DIV/0!</v>
      </c>
      <c r="AA481" s="31"/>
      <c r="AB481" s="192"/>
      <c r="AC481" s="40" t="e">
        <f t="shared" si="182"/>
        <v>#DIV/0!</v>
      </c>
      <c r="AD481" s="40" t="e">
        <f t="shared" si="183"/>
        <v>#DIV/0!</v>
      </c>
    </row>
    <row r="482" spans="1:30" s="1" customFormat="1" x14ac:dyDescent="0.25">
      <c r="A482" s="301"/>
      <c r="B482" s="392"/>
      <c r="C482" s="66"/>
      <c r="D482" s="66"/>
      <c r="E482" s="66"/>
      <c r="F482" s="116"/>
      <c r="G482" s="32"/>
      <c r="H482" s="31"/>
      <c r="I482" s="31">
        <f t="shared" si="178"/>
        <v>0</v>
      </c>
      <c r="J482" s="191" t="e">
        <f t="shared" si="179"/>
        <v>#DIV/0!</v>
      </c>
      <c r="K482" s="31">
        <f t="shared" si="180"/>
        <v>0</v>
      </c>
      <c r="L482" s="31"/>
      <c r="M482" s="31"/>
      <c r="N482" s="31"/>
      <c r="O482" s="139"/>
      <c r="P482" s="32"/>
      <c r="Q482" s="31"/>
      <c r="R482" s="34"/>
      <c r="S482" s="31"/>
      <c r="T482" s="31"/>
      <c r="U482" s="31"/>
      <c r="V482" s="31"/>
      <c r="W482" s="31"/>
      <c r="X482" s="32"/>
      <c r="Y482" s="32"/>
      <c r="Z482" s="38" t="e">
        <f t="shared" si="181"/>
        <v>#DIV/0!</v>
      </c>
      <c r="AA482" s="31"/>
      <c r="AB482" s="192"/>
      <c r="AC482" s="40" t="e">
        <f t="shared" si="182"/>
        <v>#DIV/0!</v>
      </c>
      <c r="AD482" s="40" t="e">
        <f t="shared" si="183"/>
        <v>#DIV/0!</v>
      </c>
    </row>
    <row r="483" spans="1:30" s="1" customFormat="1" x14ac:dyDescent="0.25">
      <c r="A483" s="301"/>
      <c r="B483" s="392"/>
      <c r="C483" s="66"/>
      <c r="D483" s="66"/>
      <c r="E483" s="66"/>
      <c r="F483" s="116"/>
      <c r="G483" s="32"/>
      <c r="H483" s="31"/>
      <c r="I483" s="31">
        <f t="shared" si="178"/>
        <v>0</v>
      </c>
      <c r="J483" s="191" t="e">
        <f t="shared" si="179"/>
        <v>#DIV/0!</v>
      </c>
      <c r="K483" s="31">
        <f t="shared" si="180"/>
        <v>0</v>
      </c>
      <c r="L483" s="31"/>
      <c r="M483" s="31"/>
      <c r="N483" s="31"/>
      <c r="O483" s="139"/>
      <c r="P483" s="32"/>
      <c r="Q483" s="31"/>
      <c r="R483" s="34"/>
      <c r="S483" s="31"/>
      <c r="T483" s="31"/>
      <c r="U483" s="31"/>
      <c r="V483" s="31"/>
      <c r="W483" s="31"/>
      <c r="X483" s="32"/>
      <c r="Y483" s="32"/>
      <c r="Z483" s="38" t="e">
        <f t="shared" si="181"/>
        <v>#DIV/0!</v>
      </c>
      <c r="AA483" s="31"/>
      <c r="AB483" s="192"/>
      <c r="AC483" s="40" t="e">
        <f t="shared" si="182"/>
        <v>#DIV/0!</v>
      </c>
      <c r="AD483" s="40" t="e">
        <f t="shared" si="183"/>
        <v>#DIV/0!</v>
      </c>
    </row>
    <row r="484" spans="1:30" s="1" customFormat="1" x14ac:dyDescent="0.25">
      <c r="A484" s="301"/>
      <c r="B484" s="392"/>
      <c r="C484" s="66"/>
      <c r="D484" s="66"/>
      <c r="E484" s="66"/>
      <c r="F484" s="116"/>
      <c r="G484" s="32"/>
      <c r="H484" s="31"/>
      <c r="I484" s="31">
        <f t="shared" si="178"/>
        <v>0</v>
      </c>
      <c r="J484" s="191" t="e">
        <f t="shared" si="179"/>
        <v>#DIV/0!</v>
      </c>
      <c r="K484" s="31">
        <f t="shared" si="180"/>
        <v>0</v>
      </c>
      <c r="L484" s="31"/>
      <c r="M484" s="31"/>
      <c r="N484" s="31"/>
      <c r="O484" s="139"/>
      <c r="P484" s="32"/>
      <c r="Q484" s="31"/>
      <c r="R484" s="34"/>
      <c r="S484" s="31"/>
      <c r="T484" s="31"/>
      <c r="U484" s="31"/>
      <c r="V484" s="31"/>
      <c r="W484" s="31"/>
      <c r="X484" s="32"/>
      <c r="Y484" s="32"/>
      <c r="Z484" s="38" t="e">
        <f t="shared" si="181"/>
        <v>#DIV/0!</v>
      </c>
      <c r="AA484" s="31"/>
      <c r="AB484" s="192"/>
      <c r="AC484" s="40" t="e">
        <f t="shared" si="182"/>
        <v>#DIV/0!</v>
      </c>
      <c r="AD484" s="40" t="e">
        <f t="shared" si="183"/>
        <v>#DIV/0!</v>
      </c>
    </row>
    <row r="485" spans="1:30" s="1" customFormat="1" x14ac:dyDescent="0.25">
      <c r="A485" s="301"/>
      <c r="B485" s="392"/>
      <c r="C485" s="66"/>
      <c r="D485" s="66"/>
      <c r="E485" s="66"/>
      <c r="F485" s="116"/>
      <c r="G485" s="32"/>
      <c r="H485" s="31"/>
      <c r="I485" s="31">
        <f t="shared" si="178"/>
        <v>0</v>
      </c>
      <c r="J485" s="191" t="e">
        <f t="shared" si="179"/>
        <v>#DIV/0!</v>
      </c>
      <c r="K485" s="31">
        <f t="shared" si="180"/>
        <v>0</v>
      </c>
      <c r="L485" s="31"/>
      <c r="M485" s="31"/>
      <c r="N485" s="31"/>
      <c r="O485" s="139"/>
      <c r="P485" s="32"/>
      <c r="Q485" s="31"/>
      <c r="R485" s="34"/>
      <c r="S485" s="31"/>
      <c r="T485" s="31"/>
      <c r="U485" s="31"/>
      <c r="V485" s="31"/>
      <c r="W485" s="31"/>
      <c r="X485" s="32"/>
      <c r="Y485" s="32"/>
      <c r="Z485" s="38" t="e">
        <f t="shared" si="181"/>
        <v>#DIV/0!</v>
      </c>
      <c r="AA485" s="31"/>
      <c r="AB485" s="192"/>
      <c r="AC485" s="40" t="e">
        <f t="shared" si="182"/>
        <v>#DIV/0!</v>
      </c>
      <c r="AD485" s="40" t="e">
        <f t="shared" si="183"/>
        <v>#DIV/0!</v>
      </c>
    </row>
    <row r="486" spans="1:30" s="1" customFormat="1" x14ac:dyDescent="0.25">
      <c r="A486" s="301"/>
      <c r="B486" s="392"/>
      <c r="C486" s="66"/>
      <c r="D486" s="66"/>
      <c r="E486" s="66"/>
      <c r="F486" s="116"/>
      <c r="G486" s="32"/>
      <c r="H486" s="31"/>
      <c r="I486" s="31">
        <f t="shared" si="178"/>
        <v>0</v>
      </c>
      <c r="J486" s="191" t="e">
        <f t="shared" si="179"/>
        <v>#DIV/0!</v>
      </c>
      <c r="K486" s="31">
        <f t="shared" si="180"/>
        <v>0</v>
      </c>
      <c r="L486" s="31"/>
      <c r="M486" s="31"/>
      <c r="N486" s="31"/>
      <c r="O486" s="139"/>
      <c r="P486" s="32"/>
      <c r="Q486" s="31"/>
      <c r="R486" s="34"/>
      <c r="S486" s="31"/>
      <c r="T486" s="31"/>
      <c r="U486" s="31"/>
      <c r="V486" s="31"/>
      <c r="W486" s="31"/>
      <c r="X486" s="32"/>
      <c r="Y486" s="32"/>
      <c r="Z486" s="38" t="e">
        <f t="shared" si="181"/>
        <v>#DIV/0!</v>
      </c>
      <c r="AA486" s="31"/>
      <c r="AB486" s="192"/>
      <c r="AC486" s="40" t="e">
        <f t="shared" si="182"/>
        <v>#DIV/0!</v>
      </c>
      <c r="AD486" s="40" t="e">
        <f t="shared" si="183"/>
        <v>#DIV/0!</v>
      </c>
    </row>
    <row r="487" spans="1:30" s="1" customFormat="1" x14ac:dyDescent="0.25">
      <c r="A487" s="301"/>
      <c r="B487" s="392"/>
      <c r="C487" s="66"/>
      <c r="D487" s="66"/>
      <c r="E487" s="66"/>
      <c r="F487" s="116"/>
      <c r="G487" s="32"/>
      <c r="H487" s="31"/>
      <c r="I487" s="31">
        <f t="shared" si="178"/>
        <v>0</v>
      </c>
      <c r="J487" s="191" t="e">
        <f t="shared" si="179"/>
        <v>#DIV/0!</v>
      </c>
      <c r="K487" s="31">
        <f t="shared" si="180"/>
        <v>0</v>
      </c>
      <c r="L487" s="31"/>
      <c r="M487" s="31"/>
      <c r="N487" s="31"/>
      <c r="O487" s="139"/>
      <c r="P487" s="32"/>
      <c r="Q487" s="31"/>
      <c r="R487" s="34"/>
      <c r="S487" s="31"/>
      <c r="T487" s="31"/>
      <c r="U487" s="31"/>
      <c r="V487" s="31"/>
      <c r="W487" s="31"/>
      <c r="X487" s="32"/>
      <c r="Y487" s="32"/>
      <c r="Z487" s="38" t="e">
        <f t="shared" si="181"/>
        <v>#DIV/0!</v>
      </c>
      <c r="AA487" s="31"/>
      <c r="AB487" s="192"/>
      <c r="AC487" s="40" t="e">
        <f t="shared" si="182"/>
        <v>#DIV/0!</v>
      </c>
      <c r="AD487" s="40" t="e">
        <f t="shared" si="183"/>
        <v>#DIV/0!</v>
      </c>
    </row>
    <row r="488" spans="1:30" s="1" customFormat="1" x14ac:dyDescent="0.25">
      <c r="A488" s="301"/>
      <c r="B488" s="392"/>
      <c r="C488" s="66"/>
      <c r="D488" s="66"/>
      <c r="E488" s="66"/>
      <c r="F488" s="116"/>
      <c r="G488" s="32"/>
      <c r="H488" s="31"/>
      <c r="I488" s="31">
        <f t="shared" si="178"/>
        <v>0</v>
      </c>
      <c r="J488" s="191" t="e">
        <f t="shared" si="179"/>
        <v>#DIV/0!</v>
      </c>
      <c r="K488" s="31">
        <f t="shared" si="180"/>
        <v>0</v>
      </c>
      <c r="L488" s="31"/>
      <c r="M488" s="31"/>
      <c r="N488" s="31"/>
      <c r="O488" s="139"/>
      <c r="P488" s="32"/>
      <c r="Q488" s="31"/>
      <c r="R488" s="34"/>
      <c r="S488" s="31"/>
      <c r="T488" s="31"/>
      <c r="U488" s="31"/>
      <c r="V488" s="31"/>
      <c r="W488" s="31"/>
      <c r="X488" s="32"/>
      <c r="Y488" s="32"/>
      <c r="Z488" s="38" t="e">
        <f t="shared" si="181"/>
        <v>#DIV/0!</v>
      </c>
      <c r="AA488" s="31"/>
      <c r="AB488" s="192"/>
      <c r="AC488" s="40" t="e">
        <f t="shared" si="182"/>
        <v>#DIV/0!</v>
      </c>
      <c r="AD488" s="40" t="e">
        <f t="shared" si="183"/>
        <v>#DIV/0!</v>
      </c>
    </row>
    <row r="489" spans="1:30" s="1" customFormat="1" x14ac:dyDescent="0.25">
      <c r="A489" s="301"/>
      <c r="B489" s="358"/>
      <c r="C489" s="66"/>
      <c r="D489" s="66"/>
      <c r="E489" s="66"/>
      <c r="F489" s="116"/>
      <c r="G489" s="32"/>
      <c r="H489" s="31"/>
      <c r="I489" s="31">
        <f t="shared" si="178"/>
        <v>0</v>
      </c>
      <c r="J489" s="294" t="e">
        <f t="shared" si="179"/>
        <v>#DIV/0!</v>
      </c>
      <c r="K489" s="31">
        <f t="shared" si="180"/>
        <v>0</v>
      </c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25"/>
      <c r="Y489" s="25"/>
      <c r="Z489" s="25" t="e">
        <f t="shared" si="181"/>
        <v>#DIV/0!</v>
      </c>
      <c r="AA489" s="25"/>
      <c r="AB489" s="192"/>
      <c r="AC489" s="192" t="e">
        <f t="shared" si="182"/>
        <v>#DIV/0!</v>
      </c>
      <c r="AD489" s="192" t="e">
        <f t="shared" si="183"/>
        <v>#DIV/0!</v>
      </c>
    </row>
    <row r="490" spans="1:30" s="1" customFormat="1" x14ac:dyDescent="0.25">
      <c r="A490" s="301"/>
      <c r="B490" s="358"/>
      <c r="C490" s="66"/>
      <c r="D490" s="66"/>
      <c r="E490" s="66"/>
      <c r="F490" s="116"/>
      <c r="G490" s="32"/>
      <c r="H490" s="31"/>
      <c r="I490" s="31">
        <f t="shared" si="178"/>
        <v>0</v>
      </c>
      <c r="J490" s="294" t="e">
        <f t="shared" si="179"/>
        <v>#DIV/0!</v>
      </c>
      <c r="K490" s="31">
        <f t="shared" si="180"/>
        <v>0</v>
      </c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25"/>
      <c r="Y490" s="25"/>
      <c r="Z490" s="25" t="e">
        <f t="shared" si="181"/>
        <v>#DIV/0!</v>
      </c>
      <c r="AA490" s="25"/>
      <c r="AB490" s="192"/>
      <c r="AC490" s="192" t="e">
        <f t="shared" si="182"/>
        <v>#DIV/0!</v>
      </c>
      <c r="AD490" s="192" t="e">
        <f t="shared" si="183"/>
        <v>#DIV/0!</v>
      </c>
    </row>
    <row r="491" spans="1:30" s="1" customFormat="1" x14ac:dyDescent="0.25">
      <c r="A491" s="301"/>
      <c r="B491" s="358"/>
      <c r="C491" s="66"/>
      <c r="D491" s="66"/>
      <c r="E491" s="66"/>
      <c r="F491" s="116"/>
      <c r="G491" s="32"/>
      <c r="H491" s="31"/>
      <c r="I491" s="31">
        <f t="shared" si="178"/>
        <v>0</v>
      </c>
      <c r="J491" s="294" t="e">
        <f t="shared" si="179"/>
        <v>#DIV/0!</v>
      </c>
      <c r="K491" s="31">
        <f t="shared" si="180"/>
        <v>0</v>
      </c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25"/>
      <c r="Y491" s="25"/>
      <c r="Z491" s="25" t="e">
        <f t="shared" si="181"/>
        <v>#DIV/0!</v>
      </c>
      <c r="AA491" s="25"/>
      <c r="AB491" s="192"/>
      <c r="AC491" s="192" t="e">
        <f t="shared" si="182"/>
        <v>#DIV/0!</v>
      </c>
      <c r="AD491" s="192" t="e">
        <f t="shared" si="183"/>
        <v>#DIV/0!</v>
      </c>
    </row>
    <row r="492" spans="1:30" s="1" customFormat="1" x14ac:dyDescent="0.25">
      <c r="A492" s="301"/>
      <c r="B492" s="358"/>
      <c r="C492" s="66"/>
      <c r="D492" s="66"/>
      <c r="E492" s="66"/>
      <c r="F492" s="116"/>
      <c r="G492" s="32"/>
      <c r="H492" s="31"/>
      <c r="I492" s="31">
        <f t="shared" si="178"/>
        <v>0</v>
      </c>
      <c r="J492" s="294" t="e">
        <f t="shared" si="179"/>
        <v>#DIV/0!</v>
      </c>
      <c r="K492" s="31">
        <f t="shared" si="180"/>
        <v>0</v>
      </c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25"/>
      <c r="Y492" s="25"/>
      <c r="Z492" s="25" t="e">
        <f t="shared" si="181"/>
        <v>#DIV/0!</v>
      </c>
      <c r="AA492" s="25"/>
      <c r="AB492" s="192"/>
      <c r="AC492" s="192" t="e">
        <f t="shared" si="182"/>
        <v>#DIV/0!</v>
      </c>
      <c r="AD492" s="192" t="e">
        <f t="shared" si="183"/>
        <v>#DIV/0!</v>
      </c>
    </row>
    <row r="493" spans="1:30" s="1" customFormat="1" x14ac:dyDescent="0.25">
      <c r="A493" s="301"/>
      <c r="B493" s="358"/>
      <c r="C493" s="66"/>
      <c r="D493" s="66"/>
      <c r="E493" s="66"/>
      <c r="F493" s="116"/>
      <c r="G493" s="32"/>
      <c r="H493" s="31"/>
      <c r="I493" s="31">
        <f t="shared" si="178"/>
        <v>0</v>
      </c>
      <c r="J493" s="294" t="e">
        <f t="shared" si="179"/>
        <v>#DIV/0!</v>
      </c>
      <c r="K493" s="31">
        <f t="shared" si="180"/>
        <v>0</v>
      </c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25"/>
      <c r="Y493" s="25"/>
      <c r="Z493" s="25" t="e">
        <f t="shared" si="181"/>
        <v>#DIV/0!</v>
      </c>
      <c r="AA493" s="25"/>
      <c r="AB493" s="192"/>
      <c r="AC493" s="192" t="e">
        <f t="shared" si="182"/>
        <v>#DIV/0!</v>
      </c>
      <c r="AD493" s="192" t="e">
        <f t="shared" si="183"/>
        <v>#DIV/0!</v>
      </c>
    </row>
    <row r="494" spans="1:30" s="1" customFormat="1" x14ac:dyDescent="0.25">
      <c r="A494" s="301"/>
      <c r="B494" s="358"/>
      <c r="C494" s="66"/>
      <c r="D494" s="66"/>
      <c r="E494" s="66"/>
      <c r="F494" s="116"/>
      <c r="G494" s="32"/>
      <c r="H494" s="31"/>
      <c r="I494" s="31">
        <f t="shared" si="178"/>
        <v>0</v>
      </c>
      <c r="J494" s="294" t="e">
        <f t="shared" si="179"/>
        <v>#DIV/0!</v>
      </c>
      <c r="K494" s="31">
        <f t="shared" si="180"/>
        <v>0</v>
      </c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25"/>
      <c r="Y494" s="25"/>
      <c r="Z494" s="25" t="e">
        <f t="shared" si="181"/>
        <v>#DIV/0!</v>
      </c>
      <c r="AA494" s="25"/>
      <c r="AB494" s="192"/>
      <c r="AC494" s="192" t="e">
        <f t="shared" si="182"/>
        <v>#DIV/0!</v>
      </c>
      <c r="AD494" s="192" t="e">
        <f t="shared" si="183"/>
        <v>#DIV/0!</v>
      </c>
    </row>
    <row r="495" spans="1:30" s="1" customFormat="1" x14ac:dyDescent="0.25">
      <c r="A495" s="301"/>
      <c r="B495" s="358"/>
      <c r="C495" s="66"/>
      <c r="D495" s="66"/>
      <c r="E495" s="66"/>
      <c r="F495" s="116"/>
      <c r="G495" s="32"/>
      <c r="H495" s="31"/>
      <c r="I495" s="31">
        <f t="shared" si="178"/>
        <v>0</v>
      </c>
      <c r="J495" s="294" t="e">
        <f t="shared" si="179"/>
        <v>#DIV/0!</v>
      </c>
      <c r="K495" s="31">
        <f t="shared" si="180"/>
        <v>0</v>
      </c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25"/>
      <c r="Y495" s="25"/>
      <c r="Z495" s="25" t="e">
        <f t="shared" si="181"/>
        <v>#DIV/0!</v>
      </c>
      <c r="AA495" s="25"/>
      <c r="AB495" s="192"/>
      <c r="AC495" s="192" t="e">
        <f t="shared" si="182"/>
        <v>#DIV/0!</v>
      </c>
      <c r="AD495" s="192" t="e">
        <f t="shared" si="183"/>
        <v>#DIV/0!</v>
      </c>
    </row>
    <row r="496" spans="1:30" s="1" customFormat="1" x14ac:dyDescent="0.25">
      <c r="A496" s="301"/>
      <c r="B496" s="358"/>
      <c r="C496" s="66"/>
      <c r="D496" s="66"/>
      <c r="E496" s="66"/>
      <c r="F496" s="116"/>
      <c r="G496" s="32"/>
      <c r="H496" s="31"/>
      <c r="I496" s="31">
        <f t="shared" si="178"/>
        <v>0</v>
      </c>
      <c r="J496" s="294" t="e">
        <f t="shared" si="179"/>
        <v>#DIV/0!</v>
      </c>
      <c r="K496" s="31">
        <f t="shared" si="180"/>
        <v>0</v>
      </c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25"/>
      <c r="Y496" s="25"/>
      <c r="Z496" s="25" t="e">
        <f t="shared" si="181"/>
        <v>#DIV/0!</v>
      </c>
      <c r="AA496" s="25"/>
      <c r="AB496" s="192"/>
      <c r="AC496" s="192" t="e">
        <f t="shared" si="182"/>
        <v>#DIV/0!</v>
      </c>
      <c r="AD496" s="192" t="e">
        <f t="shared" si="183"/>
        <v>#DIV/0!</v>
      </c>
    </row>
    <row r="497" spans="1:30" s="1" customFormat="1" x14ac:dyDescent="0.25">
      <c r="A497" s="301"/>
      <c r="B497" s="358"/>
      <c r="C497" s="66"/>
      <c r="D497" s="66"/>
      <c r="E497" s="66"/>
      <c r="F497" s="116"/>
      <c r="G497" s="32"/>
      <c r="H497" s="31"/>
      <c r="I497" s="31">
        <f t="shared" si="178"/>
        <v>0</v>
      </c>
      <c r="J497" s="294" t="e">
        <f t="shared" si="179"/>
        <v>#DIV/0!</v>
      </c>
      <c r="K497" s="31">
        <f t="shared" si="180"/>
        <v>0</v>
      </c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25"/>
      <c r="Y497" s="25"/>
      <c r="Z497" s="25" t="e">
        <f t="shared" si="181"/>
        <v>#DIV/0!</v>
      </c>
      <c r="AA497" s="25"/>
      <c r="AB497" s="192"/>
      <c r="AC497" s="192" t="e">
        <f t="shared" si="182"/>
        <v>#DIV/0!</v>
      </c>
      <c r="AD497" s="192" t="e">
        <f t="shared" si="183"/>
        <v>#DIV/0!</v>
      </c>
    </row>
    <row r="498" spans="1:30" s="1" customFormat="1" x14ac:dyDescent="0.25">
      <c r="A498" s="301"/>
      <c r="B498" s="358"/>
      <c r="C498" s="66"/>
      <c r="D498" s="66"/>
      <c r="E498" s="66"/>
      <c r="F498" s="116"/>
      <c r="G498" s="32"/>
      <c r="H498" s="31"/>
      <c r="I498" s="31">
        <f t="shared" si="178"/>
        <v>0</v>
      </c>
      <c r="J498" s="294" t="e">
        <f t="shared" si="179"/>
        <v>#DIV/0!</v>
      </c>
      <c r="K498" s="31">
        <f t="shared" si="180"/>
        <v>0</v>
      </c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25"/>
      <c r="Y498" s="25"/>
      <c r="Z498" s="25" t="e">
        <f t="shared" si="181"/>
        <v>#DIV/0!</v>
      </c>
      <c r="AA498" s="25"/>
      <c r="AB498" s="192"/>
      <c r="AC498" s="192" t="e">
        <f t="shared" si="182"/>
        <v>#DIV/0!</v>
      </c>
      <c r="AD498" s="192" t="e">
        <f t="shared" si="183"/>
        <v>#DIV/0!</v>
      </c>
    </row>
    <row r="499" spans="1:30" s="1" customFormat="1" x14ac:dyDescent="0.25">
      <c r="A499" s="301"/>
      <c r="B499" s="358"/>
      <c r="C499" s="66"/>
      <c r="D499" s="66"/>
      <c r="E499" s="66"/>
      <c r="F499" s="116"/>
      <c r="G499" s="32"/>
      <c r="H499" s="31"/>
      <c r="I499" s="31">
        <f t="shared" si="178"/>
        <v>0</v>
      </c>
      <c r="J499" s="294" t="e">
        <f t="shared" si="179"/>
        <v>#DIV/0!</v>
      </c>
      <c r="K499" s="31">
        <f t="shared" si="180"/>
        <v>0</v>
      </c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25"/>
      <c r="Y499" s="25"/>
      <c r="Z499" s="25" t="e">
        <f t="shared" si="181"/>
        <v>#DIV/0!</v>
      </c>
      <c r="AA499" s="25"/>
      <c r="AB499" s="192"/>
      <c r="AC499" s="192" t="e">
        <f t="shared" si="182"/>
        <v>#DIV/0!</v>
      </c>
      <c r="AD499" s="192" t="e">
        <f t="shared" si="183"/>
        <v>#DIV/0!</v>
      </c>
    </row>
    <row r="500" spans="1:30" s="1" customFormat="1" x14ac:dyDescent="0.25">
      <c r="A500" s="301"/>
      <c r="B500" s="358"/>
      <c r="C500" s="66"/>
      <c r="D500" s="66"/>
      <c r="E500" s="66"/>
      <c r="F500" s="116"/>
      <c r="G500" s="32"/>
      <c r="H500" s="31"/>
      <c r="I500" s="31">
        <f t="shared" si="178"/>
        <v>0</v>
      </c>
      <c r="J500" s="294" t="e">
        <f t="shared" si="179"/>
        <v>#DIV/0!</v>
      </c>
      <c r="K500" s="31">
        <f t="shared" si="180"/>
        <v>0</v>
      </c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25"/>
      <c r="Y500" s="25"/>
      <c r="Z500" s="25" t="e">
        <f t="shared" si="181"/>
        <v>#DIV/0!</v>
      </c>
      <c r="AA500" s="25"/>
      <c r="AB500" s="192"/>
      <c r="AC500" s="192" t="e">
        <f t="shared" si="182"/>
        <v>#DIV/0!</v>
      </c>
      <c r="AD500" s="192" t="e">
        <f t="shared" si="183"/>
        <v>#DIV/0!</v>
      </c>
    </row>
    <row r="501" spans="1:30" s="1" customFormat="1" x14ac:dyDescent="0.25">
      <c r="A501" s="301"/>
      <c r="B501" s="358"/>
      <c r="C501" s="66"/>
      <c r="D501" s="66"/>
      <c r="E501" s="66"/>
      <c r="F501" s="116"/>
      <c r="G501" s="32"/>
      <c r="H501" s="31"/>
      <c r="I501" s="31">
        <f t="shared" si="178"/>
        <v>0</v>
      </c>
      <c r="J501" s="294" t="e">
        <f t="shared" si="179"/>
        <v>#DIV/0!</v>
      </c>
      <c r="K501" s="31">
        <f t="shared" si="180"/>
        <v>0</v>
      </c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25"/>
      <c r="Y501" s="25"/>
      <c r="Z501" s="25" t="e">
        <f t="shared" si="181"/>
        <v>#DIV/0!</v>
      </c>
      <c r="AA501" s="25"/>
      <c r="AB501" s="192"/>
      <c r="AC501" s="192" t="e">
        <f t="shared" si="182"/>
        <v>#DIV/0!</v>
      </c>
      <c r="AD501" s="192" t="e">
        <f t="shared" si="183"/>
        <v>#DIV/0!</v>
      </c>
    </row>
    <row r="502" spans="1:30" s="1" customFormat="1" x14ac:dyDescent="0.25">
      <c r="A502" s="301"/>
      <c r="B502" s="358"/>
      <c r="C502" s="66"/>
      <c r="D502" s="66"/>
      <c r="E502" s="66"/>
      <c r="F502" s="116"/>
      <c r="G502" s="32"/>
      <c r="H502" s="31"/>
      <c r="I502" s="31">
        <f t="shared" si="178"/>
        <v>0</v>
      </c>
      <c r="J502" s="294" t="e">
        <f t="shared" si="179"/>
        <v>#DIV/0!</v>
      </c>
      <c r="K502" s="31">
        <f t="shared" si="180"/>
        <v>0</v>
      </c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25"/>
      <c r="Y502" s="25"/>
      <c r="Z502" s="25" t="e">
        <f t="shared" si="181"/>
        <v>#DIV/0!</v>
      </c>
      <c r="AA502" s="25"/>
      <c r="AB502" s="192"/>
      <c r="AC502" s="192" t="e">
        <f t="shared" si="182"/>
        <v>#DIV/0!</v>
      </c>
      <c r="AD502" s="192" t="e">
        <f t="shared" si="183"/>
        <v>#DIV/0!</v>
      </c>
    </row>
    <row r="503" spans="1:30" s="1" customFormat="1" x14ac:dyDescent="0.25">
      <c r="A503" s="301"/>
      <c r="B503" s="358"/>
      <c r="C503" s="66"/>
      <c r="D503" s="66"/>
      <c r="E503" s="66"/>
      <c r="F503" s="116"/>
      <c r="G503" s="32"/>
      <c r="H503" s="31"/>
      <c r="I503" s="31">
        <f t="shared" si="178"/>
        <v>0</v>
      </c>
      <c r="J503" s="294" t="e">
        <f t="shared" si="179"/>
        <v>#DIV/0!</v>
      </c>
      <c r="K503" s="31">
        <f t="shared" si="180"/>
        <v>0</v>
      </c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25"/>
      <c r="Y503" s="25"/>
      <c r="Z503" s="25" t="e">
        <f t="shared" si="181"/>
        <v>#DIV/0!</v>
      </c>
      <c r="AA503" s="25"/>
      <c r="AB503" s="192"/>
      <c r="AC503" s="192" t="e">
        <f t="shared" si="182"/>
        <v>#DIV/0!</v>
      </c>
      <c r="AD503" s="192" t="e">
        <f t="shared" si="183"/>
        <v>#DIV/0!</v>
      </c>
    </row>
    <row r="504" spans="1:30" s="1" customFormat="1" x14ac:dyDescent="0.25">
      <c r="A504" s="301"/>
      <c r="B504" s="358"/>
      <c r="C504" s="66"/>
      <c r="D504" s="66"/>
      <c r="E504" s="66"/>
      <c r="F504" s="116"/>
      <c r="G504" s="32"/>
      <c r="H504" s="31"/>
      <c r="I504" s="31">
        <f t="shared" si="178"/>
        <v>0</v>
      </c>
      <c r="J504" s="294" t="e">
        <f t="shared" si="179"/>
        <v>#DIV/0!</v>
      </c>
      <c r="K504" s="31">
        <f t="shared" si="180"/>
        <v>0</v>
      </c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25"/>
      <c r="Y504" s="25"/>
      <c r="Z504" s="25" t="e">
        <f t="shared" si="181"/>
        <v>#DIV/0!</v>
      </c>
      <c r="AA504" s="25"/>
      <c r="AB504" s="192"/>
      <c r="AC504" s="192" t="e">
        <f t="shared" si="182"/>
        <v>#DIV/0!</v>
      </c>
      <c r="AD504" s="192" t="e">
        <f t="shared" si="183"/>
        <v>#DIV/0!</v>
      </c>
    </row>
    <row r="505" spans="1:30" s="1" customFormat="1" x14ac:dyDescent="0.25">
      <c r="A505" s="301"/>
      <c r="B505" s="358"/>
      <c r="C505" s="66"/>
      <c r="D505" s="66"/>
      <c r="E505" s="66"/>
      <c r="F505" s="116"/>
      <c r="G505" s="32"/>
      <c r="H505" s="31"/>
      <c r="I505" s="31">
        <f t="shared" si="178"/>
        <v>0</v>
      </c>
      <c r="J505" s="294" t="e">
        <f t="shared" si="179"/>
        <v>#DIV/0!</v>
      </c>
      <c r="K505" s="31">
        <f t="shared" si="180"/>
        <v>0</v>
      </c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25"/>
      <c r="Y505" s="25"/>
      <c r="Z505" s="25" t="e">
        <f t="shared" si="181"/>
        <v>#DIV/0!</v>
      </c>
      <c r="AA505" s="25"/>
      <c r="AB505" s="192"/>
      <c r="AC505" s="192" t="e">
        <f t="shared" si="182"/>
        <v>#DIV/0!</v>
      </c>
      <c r="AD505" s="192" t="e">
        <f t="shared" si="183"/>
        <v>#DIV/0!</v>
      </c>
    </row>
    <row r="506" spans="1:30" s="1" customFormat="1" x14ac:dyDescent="0.25">
      <c r="A506" s="301"/>
      <c r="B506" s="358"/>
      <c r="C506" s="66"/>
      <c r="D506" s="66"/>
      <c r="E506" s="66"/>
      <c r="F506" s="116"/>
      <c r="G506" s="32"/>
      <c r="H506" s="31"/>
      <c r="I506" s="31">
        <f t="shared" si="178"/>
        <v>0</v>
      </c>
      <c r="J506" s="294" t="e">
        <f t="shared" si="179"/>
        <v>#DIV/0!</v>
      </c>
      <c r="K506" s="31">
        <f t="shared" si="180"/>
        <v>0</v>
      </c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25"/>
      <c r="Y506" s="25"/>
      <c r="Z506" s="25" t="e">
        <f t="shared" si="181"/>
        <v>#DIV/0!</v>
      </c>
      <c r="AA506" s="25"/>
      <c r="AB506" s="192"/>
      <c r="AC506" s="192" t="e">
        <f t="shared" si="182"/>
        <v>#DIV/0!</v>
      </c>
      <c r="AD506" s="192" t="e">
        <f t="shared" si="183"/>
        <v>#DIV/0!</v>
      </c>
    </row>
    <row r="507" spans="1:30" s="1" customFormat="1" x14ac:dyDescent="0.25">
      <c r="A507" s="301"/>
      <c r="B507" s="358"/>
      <c r="C507" s="66"/>
      <c r="D507" s="66"/>
      <c r="E507" s="66"/>
      <c r="F507" s="116"/>
      <c r="G507" s="32"/>
      <c r="H507" s="31"/>
      <c r="I507" s="31">
        <f t="shared" si="178"/>
        <v>0</v>
      </c>
      <c r="J507" s="294" t="e">
        <f t="shared" si="179"/>
        <v>#DIV/0!</v>
      </c>
      <c r="K507" s="31">
        <f t="shared" si="180"/>
        <v>0</v>
      </c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25"/>
      <c r="Y507" s="25"/>
      <c r="Z507" s="25" t="e">
        <f t="shared" si="181"/>
        <v>#DIV/0!</v>
      </c>
      <c r="AA507" s="25"/>
      <c r="AB507" s="192"/>
      <c r="AC507" s="192" t="e">
        <f t="shared" si="182"/>
        <v>#DIV/0!</v>
      </c>
      <c r="AD507" s="192" t="e">
        <f t="shared" si="183"/>
        <v>#DIV/0!</v>
      </c>
    </row>
    <row r="508" spans="1:30" s="1" customFormat="1" x14ac:dyDescent="0.25">
      <c r="A508" s="301"/>
      <c r="B508" s="358"/>
      <c r="C508" s="66"/>
      <c r="D508" s="66"/>
      <c r="E508" s="66"/>
      <c r="F508" s="116"/>
      <c r="G508" s="32"/>
      <c r="H508" s="31"/>
      <c r="I508" s="31">
        <f t="shared" si="178"/>
        <v>0</v>
      </c>
      <c r="J508" s="294" t="e">
        <f t="shared" si="179"/>
        <v>#DIV/0!</v>
      </c>
      <c r="K508" s="31">
        <f t="shared" si="180"/>
        <v>0</v>
      </c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25"/>
      <c r="Y508" s="25"/>
      <c r="Z508" s="25" t="e">
        <f t="shared" si="181"/>
        <v>#DIV/0!</v>
      </c>
      <c r="AA508" s="25"/>
      <c r="AB508" s="192"/>
      <c r="AC508" s="192" t="e">
        <f t="shared" si="182"/>
        <v>#DIV/0!</v>
      </c>
      <c r="AD508" s="192" t="e">
        <f t="shared" si="183"/>
        <v>#DIV/0!</v>
      </c>
    </row>
    <row r="509" spans="1:30" s="1" customFormat="1" x14ac:dyDescent="0.25">
      <c r="A509" s="350"/>
      <c r="B509" s="398"/>
      <c r="C509" s="118"/>
      <c r="D509" s="118"/>
      <c r="E509" s="118"/>
      <c r="F509" s="116"/>
      <c r="G509" s="32"/>
      <c r="H509" s="31"/>
      <c r="I509" s="31">
        <f t="shared" si="178"/>
        <v>0</v>
      </c>
      <c r="J509" s="294" t="e">
        <f t="shared" si="179"/>
        <v>#DIV/0!</v>
      </c>
      <c r="K509" s="31">
        <f t="shared" si="180"/>
        <v>0</v>
      </c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25"/>
      <c r="Y509" s="25"/>
      <c r="Z509" s="25" t="e">
        <f t="shared" si="181"/>
        <v>#DIV/0!</v>
      </c>
      <c r="AA509" s="25"/>
      <c r="AB509" s="192"/>
      <c r="AC509" s="192" t="e">
        <f t="shared" si="182"/>
        <v>#DIV/0!</v>
      </c>
      <c r="AD509" s="192" t="e">
        <f t="shared" si="183"/>
        <v>#DIV/0!</v>
      </c>
    </row>
    <row r="510" spans="1:30" s="1" customFormat="1" x14ac:dyDescent="0.25">
      <c r="A510" s="301"/>
      <c r="B510" s="358"/>
      <c r="C510" s="66"/>
      <c r="D510" s="66"/>
      <c r="E510" s="66"/>
      <c r="F510" s="116"/>
      <c r="G510" s="32"/>
      <c r="H510" s="31"/>
      <c r="I510" s="31">
        <f t="shared" si="178"/>
        <v>0</v>
      </c>
      <c r="J510" s="294" t="e">
        <f t="shared" si="179"/>
        <v>#DIV/0!</v>
      </c>
      <c r="K510" s="31">
        <f t="shared" si="180"/>
        <v>0</v>
      </c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25"/>
      <c r="Y510" s="25"/>
      <c r="Z510" s="25" t="e">
        <f t="shared" si="181"/>
        <v>#DIV/0!</v>
      </c>
      <c r="AA510" s="25"/>
      <c r="AB510" s="192"/>
      <c r="AC510" s="192" t="e">
        <f t="shared" si="182"/>
        <v>#DIV/0!</v>
      </c>
      <c r="AD510" s="192" t="e">
        <f t="shared" si="183"/>
        <v>#DIV/0!</v>
      </c>
    </row>
    <row r="511" spans="1:30" s="1" customFormat="1" x14ac:dyDescent="0.25">
      <c r="A511" s="350"/>
      <c r="B511" s="398"/>
      <c r="C511" s="118"/>
      <c r="D511" s="118"/>
      <c r="E511" s="118"/>
      <c r="F511" s="116"/>
      <c r="G511" s="32"/>
      <c r="H511" s="31"/>
      <c r="I511" s="31">
        <f t="shared" si="178"/>
        <v>0</v>
      </c>
      <c r="J511" s="294" t="e">
        <f t="shared" si="179"/>
        <v>#DIV/0!</v>
      </c>
      <c r="K511" s="31">
        <f t="shared" si="180"/>
        <v>0</v>
      </c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25"/>
      <c r="Y511" s="25"/>
      <c r="Z511" s="25" t="e">
        <f t="shared" si="181"/>
        <v>#DIV/0!</v>
      </c>
      <c r="AA511" s="25"/>
      <c r="AB511" s="192"/>
      <c r="AC511" s="192" t="e">
        <f t="shared" si="182"/>
        <v>#DIV/0!</v>
      </c>
      <c r="AD511" s="192" t="e">
        <f t="shared" si="183"/>
        <v>#DIV/0!</v>
      </c>
    </row>
    <row r="512" spans="1:30" s="1" customFormat="1" x14ac:dyDescent="0.25">
      <c r="A512" s="350"/>
      <c r="B512" s="398"/>
      <c r="C512" s="118"/>
      <c r="D512" s="118"/>
      <c r="E512" s="118"/>
      <c r="F512" s="116"/>
      <c r="G512" s="32"/>
      <c r="H512" s="31"/>
      <c r="I512" s="31">
        <f t="shared" si="178"/>
        <v>0</v>
      </c>
      <c r="J512" s="294" t="e">
        <f t="shared" si="179"/>
        <v>#DIV/0!</v>
      </c>
      <c r="K512" s="31">
        <f t="shared" si="180"/>
        <v>0</v>
      </c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25"/>
      <c r="Y512" s="25"/>
      <c r="Z512" s="25" t="e">
        <f t="shared" si="181"/>
        <v>#DIV/0!</v>
      </c>
      <c r="AA512" s="25"/>
      <c r="AB512" s="192"/>
      <c r="AC512" s="192" t="e">
        <f t="shared" si="182"/>
        <v>#DIV/0!</v>
      </c>
      <c r="AD512" s="192" t="e">
        <f t="shared" si="183"/>
        <v>#DIV/0!</v>
      </c>
    </row>
    <row r="513" spans="1:30" s="1" customFormat="1" x14ac:dyDescent="0.25">
      <c r="A513" s="301"/>
      <c r="B513" s="358"/>
      <c r="C513" s="332"/>
      <c r="D513" s="66"/>
      <c r="E513" s="66"/>
      <c r="F513" s="116"/>
      <c r="G513" s="32"/>
      <c r="H513" s="31"/>
      <c r="I513" s="31">
        <f t="shared" si="178"/>
        <v>0</v>
      </c>
      <c r="J513" s="294" t="e">
        <f t="shared" si="179"/>
        <v>#DIV/0!</v>
      </c>
      <c r="K513" s="31">
        <f t="shared" si="180"/>
        <v>0</v>
      </c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25"/>
      <c r="Y513" s="25"/>
      <c r="Z513" s="25" t="e">
        <f t="shared" si="181"/>
        <v>#DIV/0!</v>
      </c>
      <c r="AA513" s="25"/>
      <c r="AB513" s="192"/>
      <c r="AC513" s="192" t="e">
        <f t="shared" si="182"/>
        <v>#DIV/0!</v>
      </c>
      <c r="AD513" s="192" t="e">
        <f t="shared" si="183"/>
        <v>#DIV/0!</v>
      </c>
    </row>
    <row r="514" spans="1:30" s="1" customFormat="1" x14ac:dyDescent="0.25">
      <c r="A514" s="301"/>
      <c r="B514" s="358"/>
      <c r="C514" s="66"/>
      <c r="D514" s="66"/>
      <c r="E514" s="66"/>
      <c r="F514" s="116"/>
      <c r="G514" s="32"/>
      <c r="H514" s="31"/>
      <c r="I514" s="31">
        <f t="shared" ref="I514:I577" si="184">-H514+K514</f>
        <v>0</v>
      </c>
      <c r="J514" s="294" t="e">
        <f t="shared" ref="J514:J577" si="185">(E514-G514)/G514</f>
        <v>#DIV/0!</v>
      </c>
      <c r="K514" s="31">
        <f t="shared" ref="K514:K577" si="186">F514*E514</f>
        <v>0</v>
      </c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25"/>
      <c r="Y514" s="25"/>
      <c r="Z514" s="25" t="e">
        <f t="shared" ref="Z514:Z577" si="187">F514/U514</f>
        <v>#DIV/0!</v>
      </c>
      <c r="AA514" s="25"/>
      <c r="AB514" s="192"/>
      <c r="AC514" s="192" t="e">
        <f t="shared" ref="AC514:AC577" si="188">I514/E514*(1-0.0005)</f>
        <v>#DIV/0!</v>
      </c>
      <c r="AD514" s="192" t="e">
        <f t="shared" ref="AD514:AD577" si="189">AC514-F514</f>
        <v>#DIV/0!</v>
      </c>
    </row>
    <row r="515" spans="1:30" s="1" customFormat="1" x14ac:dyDescent="0.25">
      <c r="A515" s="301"/>
      <c r="B515" s="358"/>
      <c r="C515" s="66"/>
      <c r="D515" s="66"/>
      <c r="E515" s="66"/>
      <c r="F515" s="116"/>
      <c r="G515" s="32"/>
      <c r="H515" s="31"/>
      <c r="I515" s="31">
        <f t="shared" si="184"/>
        <v>0</v>
      </c>
      <c r="J515" s="294" t="e">
        <f t="shared" si="185"/>
        <v>#DIV/0!</v>
      </c>
      <c r="K515" s="31">
        <f t="shared" si="186"/>
        <v>0</v>
      </c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25"/>
      <c r="Y515" s="25"/>
      <c r="Z515" s="25" t="e">
        <f t="shared" si="187"/>
        <v>#DIV/0!</v>
      </c>
      <c r="AA515" s="25"/>
      <c r="AB515" s="192"/>
      <c r="AC515" s="192" t="e">
        <f t="shared" si="188"/>
        <v>#DIV/0!</v>
      </c>
      <c r="AD515" s="192" t="e">
        <f t="shared" si="189"/>
        <v>#DIV/0!</v>
      </c>
    </row>
    <row r="516" spans="1:30" s="1" customFormat="1" x14ac:dyDescent="0.25">
      <c r="A516" s="301"/>
      <c r="B516" s="358"/>
      <c r="C516" s="332"/>
      <c r="D516" s="66"/>
      <c r="E516" s="66"/>
      <c r="F516" s="116"/>
      <c r="G516" s="32"/>
      <c r="H516" s="31"/>
      <c r="I516" s="31">
        <f t="shared" si="184"/>
        <v>0</v>
      </c>
      <c r="J516" s="294" t="e">
        <f t="shared" si="185"/>
        <v>#DIV/0!</v>
      </c>
      <c r="K516" s="31">
        <f t="shared" si="186"/>
        <v>0</v>
      </c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25"/>
      <c r="Y516" s="25"/>
      <c r="Z516" s="25" t="e">
        <f t="shared" si="187"/>
        <v>#DIV/0!</v>
      </c>
      <c r="AA516" s="25"/>
      <c r="AB516" s="192"/>
      <c r="AC516" s="192" t="e">
        <f t="shared" si="188"/>
        <v>#DIV/0!</v>
      </c>
      <c r="AD516" s="192" t="e">
        <f t="shared" si="189"/>
        <v>#DIV/0!</v>
      </c>
    </row>
    <row r="517" spans="1:30" s="1" customFormat="1" x14ac:dyDescent="0.25">
      <c r="A517" s="301"/>
      <c r="B517" s="358"/>
      <c r="C517" s="332"/>
      <c r="D517" s="66"/>
      <c r="E517" s="66"/>
      <c r="F517" s="116"/>
      <c r="G517" s="32"/>
      <c r="H517" s="31"/>
      <c r="I517" s="31">
        <f t="shared" si="184"/>
        <v>0</v>
      </c>
      <c r="J517" s="294" t="e">
        <f t="shared" si="185"/>
        <v>#DIV/0!</v>
      </c>
      <c r="K517" s="31">
        <f t="shared" si="186"/>
        <v>0</v>
      </c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25"/>
      <c r="Y517" s="25"/>
      <c r="Z517" s="25" t="e">
        <f t="shared" si="187"/>
        <v>#DIV/0!</v>
      </c>
      <c r="AA517" s="25"/>
      <c r="AB517" s="192"/>
      <c r="AC517" s="192" t="e">
        <f t="shared" si="188"/>
        <v>#DIV/0!</v>
      </c>
      <c r="AD517" s="192" t="e">
        <f t="shared" si="189"/>
        <v>#DIV/0!</v>
      </c>
    </row>
    <row r="518" spans="1:30" s="1" customFormat="1" x14ac:dyDescent="0.25">
      <c r="A518" s="301"/>
      <c r="B518" s="358"/>
      <c r="C518" s="332"/>
      <c r="D518" s="66"/>
      <c r="E518" s="66"/>
      <c r="F518" s="116"/>
      <c r="G518" s="32"/>
      <c r="H518" s="31"/>
      <c r="I518" s="31">
        <f t="shared" si="184"/>
        <v>0</v>
      </c>
      <c r="J518" s="294" t="e">
        <f t="shared" si="185"/>
        <v>#DIV/0!</v>
      </c>
      <c r="K518" s="31">
        <f t="shared" si="186"/>
        <v>0</v>
      </c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25"/>
      <c r="Y518" s="25"/>
      <c r="Z518" s="25" t="e">
        <f t="shared" si="187"/>
        <v>#DIV/0!</v>
      </c>
      <c r="AA518" s="25"/>
      <c r="AB518" s="192"/>
      <c r="AC518" s="192" t="e">
        <f t="shared" si="188"/>
        <v>#DIV/0!</v>
      </c>
      <c r="AD518" s="192" t="e">
        <f t="shared" si="189"/>
        <v>#DIV/0!</v>
      </c>
    </row>
    <row r="519" spans="1:30" s="1" customFormat="1" x14ac:dyDescent="0.25">
      <c r="A519" s="301"/>
      <c r="B519" s="358"/>
      <c r="C519" s="332"/>
      <c r="D519" s="66"/>
      <c r="E519" s="66"/>
      <c r="F519" s="116"/>
      <c r="G519" s="32"/>
      <c r="H519" s="31"/>
      <c r="I519" s="31">
        <f t="shared" si="184"/>
        <v>0</v>
      </c>
      <c r="J519" s="294" t="e">
        <f t="shared" si="185"/>
        <v>#DIV/0!</v>
      </c>
      <c r="K519" s="31">
        <f t="shared" si="186"/>
        <v>0</v>
      </c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25"/>
      <c r="Y519" s="25"/>
      <c r="Z519" s="25" t="e">
        <f t="shared" si="187"/>
        <v>#DIV/0!</v>
      </c>
      <c r="AA519" s="25"/>
      <c r="AB519" s="192"/>
      <c r="AC519" s="192" t="e">
        <f t="shared" si="188"/>
        <v>#DIV/0!</v>
      </c>
      <c r="AD519" s="192" t="e">
        <f t="shared" si="189"/>
        <v>#DIV/0!</v>
      </c>
    </row>
    <row r="520" spans="1:30" s="1" customFormat="1" x14ac:dyDescent="0.25">
      <c r="A520" s="301"/>
      <c r="B520" s="358"/>
      <c r="C520" s="66"/>
      <c r="D520" s="66"/>
      <c r="E520" s="66"/>
      <c r="F520" s="116"/>
      <c r="G520" s="32"/>
      <c r="H520" s="31"/>
      <c r="I520" s="31">
        <f t="shared" si="184"/>
        <v>0</v>
      </c>
      <c r="J520" s="294" t="e">
        <f t="shared" si="185"/>
        <v>#DIV/0!</v>
      </c>
      <c r="K520" s="31">
        <f t="shared" si="186"/>
        <v>0</v>
      </c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25"/>
      <c r="Y520" s="25"/>
      <c r="Z520" s="25" t="e">
        <f t="shared" si="187"/>
        <v>#DIV/0!</v>
      </c>
      <c r="AA520" s="25"/>
      <c r="AB520" s="192"/>
      <c r="AC520" s="192" t="e">
        <f t="shared" si="188"/>
        <v>#DIV/0!</v>
      </c>
      <c r="AD520" s="192" t="e">
        <f t="shared" si="189"/>
        <v>#DIV/0!</v>
      </c>
    </row>
    <row r="521" spans="1:30" s="1" customFormat="1" x14ac:dyDescent="0.25">
      <c r="A521" s="301"/>
      <c r="B521" s="358"/>
      <c r="C521" s="332"/>
      <c r="D521" s="66"/>
      <c r="E521" s="66"/>
      <c r="F521" s="116"/>
      <c r="G521" s="32"/>
      <c r="H521" s="31"/>
      <c r="I521" s="31">
        <f t="shared" si="184"/>
        <v>0</v>
      </c>
      <c r="J521" s="294" t="e">
        <f t="shared" si="185"/>
        <v>#DIV/0!</v>
      </c>
      <c r="K521" s="31">
        <f t="shared" si="186"/>
        <v>0</v>
      </c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25"/>
      <c r="Y521" s="25"/>
      <c r="Z521" s="25" t="e">
        <f t="shared" si="187"/>
        <v>#DIV/0!</v>
      </c>
      <c r="AA521" s="25"/>
      <c r="AB521" s="192"/>
      <c r="AC521" s="192" t="e">
        <f t="shared" si="188"/>
        <v>#DIV/0!</v>
      </c>
      <c r="AD521" s="192" t="e">
        <f t="shared" si="189"/>
        <v>#DIV/0!</v>
      </c>
    </row>
    <row r="522" spans="1:30" s="1" customFormat="1" x14ac:dyDescent="0.25">
      <c r="A522" s="301"/>
      <c r="B522" s="358"/>
      <c r="C522" s="332"/>
      <c r="D522" s="66"/>
      <c r="E522" s="66"/>
      <c r="F522" s="116"/>
      <c r="G522" s="32"/>
      <c r="H522" s="31"/>
      <c r="I522" s="31">
        <f t="shared" si="184"/>
        <v>0</v>
      </c>
      <c r="J522" s="294" t="e">
        <f t="shared" si="185"/>
        <v>#DIV/0!</v>
      </c>
      <c r="K522" s="31">
        <f t="shared" si="186"/>
        <v>0</v>
      </c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25"/>
      <c r="Y522" s="25"/>
      <c r="Z522" s="25" t="e">
        <f t="shared" si="187"/>
        <v>#DIV/0!</v>
      </c>
      <c r="AA522" s="25"/>
      <c r="AB522" s="192"/>
      <c r="AC522" s="192" t="e">
        <f t="shared" si="188"/>
        <v>#DIV/0!</v>
      </c>
      <c r="AD522" s="192" t="e">
        <f t="shared" si="189"/>
        <v>#DIV/0!</v>
      </c>
    </row>
    <row r="523" spans="1:30" s="1" customFormat="1" x14ac:dyDescent="0.25">
      <c r="A523" s="301"/>
      <c r="B523" s="358"/>
      <c r="C523" s="66"/>
      <c r="D523" s="66"/>
      <c r="E523" s="66"/>
      <c r="F523" s="116"/>
      <c r="G523" s="32"/>
      <c r="H523" s="31"/>
      <c r="I523" s="31">
        <f t="shared" si="184"/>
        <v>0</v>
      </c>
      <c r="J523" s="294" t="e">
        <f t="shared" si="185"/>
        <v>#DIV/0!</v>
      </c>
      <c r="K523" s="31">
        <f t="shared" si="186"/>
        <v>0</v>
      </c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25"/>
      <c r="Y523" s="25"/>
      <c r="Z523" s="25" t="e">
        <f t="shared" si="187"/>
        <v>#DIV/0!</v>
      </c>
      <c r="AA523" s="25"/>
      <c r="AB523" s="192"/>
      <c r="AC523" s="192" t="e">
        <f t="shared" si="188"/>
        <v>#DIV/0!</v>
      </c>
      <c r="AD523" s="192" t="e">
        <f t="shared" si="189"/>
        <v>#DIV/0!</v>
      </c>
    </row>
    <row r="524" spans="1:30" s="1" customFormat="1" x14ac:dyDescent="0.25">
      <c r="A524" s="301"/>
      <c r="B524" s="358"/>
      <c r="C524" s="66"/>
      <c r="D524" s="66"/>
      <c r="E524" s="66"/>
      <c r="F524" s="116"/>
      <c r="G524" s="32"/>
      <c r="H524" s="31"/>
      <c r="I524" s="31">
        <f t="shared" si="184"/>
        <v>0</v>
      </c>
      <c r="J524" s="294" t="e">
        <f t="shared" si="185"/>
        <v>#DIV/0!</v>
      </c>
      <c r="K524" s="31">
        <f t="shared" si="186"/>
        <v>0</v>
      </c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25"/>
      <c r="Y524" s="25"/>
      <c r="Z524" s="25" t="e">
        <f t="shared" si="187"/>
        <v>#DIV/0!</v>
      </c>
      <c r="AA524" s="25"/>
      <c r="AB524" s="192"/>
      <c r="AC524" s="192" t="e">
        <f t="shared" si="188"/>
        <v>#DIV/0!</v>
      </c>
      <c r="AD524" s="192" t="e">
        <f t="shared" si="189"/>
        <v>#DIV/0!</v>
      </c>
    </row>
    <row r="525" spans="1:30" s="1" customFormat="1" x14ac:dyDescent="0.25">
      <c r="A525" s="301"/>
      <c r="B525" s="358"/>
      <c r="C525" s="332"/>
      <c r="D525" s="66"/>
      <c r="E525" s="66"/>
      <c r="F525" s="116"/>
      <c r="G525" s="32"/>
      <c r="H525" s="31"/>
      <c r="I525" s="31">
        <f t="shared" si="184"/>
        <v>0</v>
      </c>
      <c r="J525" s="294" t="e">
        <f t="shared" si="185"/>
        <v>#DIV/0!</v>
      </c>
      <c r="K525" s="31">
        <f t="shared" si="186"/>
        <v>0</v>
      </c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25"/>
      <c r="Y525" s="25"/>
      <c r="Z525" s="25" t="e">
        <f t="shared" si="187"/>
        <v>#DIV/0!</v>
      </c>
      <c r="AA525" s="25"/>
      <c r="AB525" s="192"/>
      <c r="AC525" s="192" t="e">
        <f t="shared" si="188"/>
        <v>#DIV/0!</v>
      </c>
      <c r="AD525" s="192" t="e">
        <f t="shared" si="189"/>
        <v>#DIV/0!</v>
      </c>
    </row>
    <row r="526" spans="1:30" s="1" customFormat="1" x14ac:dyDescent="0.25">
      <c r="A526" s="301"/>
      <c r="B526" s="358"/>
      <c r="C526" s="332"/>
      <c r="D526" s="66"/>
      <c r="E526" s="66"/>
      <c r="F526" s="116"/>
      <c r="G526" s="32"/>
      <c r="H526" s="31"/>
      <c r="I526" s="31">
        <f t="shared" si="184"/>
        <v>0</v>
      </c>
      <c r="J526" s="294" t="e">
        <f t="shared" si="185"/>
        <v>#DIV/0!</v>
      </c>
      <c r="K526" s="31">
        <f t="shared" si="186"/>
        <v>0</v>
      </c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25"/>
      <c r="Y526" s="25"/>
      <c r="Z526" s="25" t="e">
        <f t="shared" si="187"/>
        <v>#DIV/0!</v>
      </c>
      <c r="AA526" s="25"/>
      <c r="AB526" s="192"/>
      <c r="AC526" s="192" t="e">
        <f t="shared" si="188"/>
        <v>#DIV/0!</v>
      </c>
      <c r="AD526" s="192" t="e">
        <f t="shared" si="189"/>
        <v>#DIV/0!</v>
      </c>
    </row>
    <row r="527" spans="1:30" s="1" customFormat="1" x14ac:dyDescent="0.25">
      <c r="A527" s="301"/>
      <c r="B527" s="358"/>
      <c r="C527" s="332"/>
      <c r="D527" s="66"/>
      <c r="E527" s="66"/>
      <c r="F527" s="116"/>
      <c r="G527" s="32"/>
      <c r="H527" s="31"/>
      <c r="I527" s="31">
        <f t="shared" si="184"/>
        <v>0</v>
      </c>
      <c r="J527" s="294" t="e">
        <f t="shared" si="185"/>
        <v>#DIV/0!</v>
      </c>
      <c r="K527" s="31">
        <f t="shared" si="186"/>
        <v>0</v>
      </c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25"/>
      <c r="Y527" s="25"/>
      <c r="Z527" s="25" t="e">
        <f t="shared" si="187"/>
        <v>#DIV/0!</v>
      </c>
      <c r="AA527" s="25"/>
      <c r="AB527" s="192"/>
      <c r="AC527" s="192" t="e">
        <f t="shared" si="188"/>
        <v>#DIV/0!</v>
      </c>
      <c r="AD527" s="192" t="e">
        <f t="shared" si="189"/>
        <v>#DIV/0!</v>
      </c>
    </row>
    <row r="528" spans="1:30" s="1" customFormat="1" x14ac:dyDescent="0.25">
      <c r="A528" s="301"/>
      <c r="B528" s="358"/>
      <c r="C528" s="66"/>
      <c r="D528" s="66"/>
      <c r="E528" s="66"/>
      <c r="F528" s="116"/>
      <c r="G528" s="32"/>
      <c r="H528" s="31"/>
      <c r="I528" s="31">
        <f t="shared" si="184"/>
        <v>0</v>
      </c>
      <c r="J528" s="294" t="e">
        <f t="shared" si="185"/>
        <v>#DIV/0!</v>
      </c>
      <c r="K528" s="31">
        <f t="shared" si="186"/>
        <v>0</v>
      </c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25"/>
      <c r="Y528" s="25"/>
      <c r="Z528" s="25" t="e">
        <f t="shared" si="187"/>
        <v>#DIV/0!</v>
      </c>
      <c r="AA528" s="25"/>
      <c r="AB528" s="192"/>
      <c r="AC528" s="192" t="e">
        <f t="shared" si="188"/>
        <v>#DIV/0!</v>
      </c>
      <c r="AD528" s="192" t="e">
        <f t="shared" si="189"/>
        <v>#DIV/0!</v>
      </c>
    </row>
    <row r="529" spans="1:30" s="1" customFormat="1" x14ac:dyDescent="0.25">
      <c r="A529" s="301"/>
      <c r="B529" s="358"/>
      <c r="C529" s="66"/>
      <c r="D529" s="66"/>
      <c r="E529" s="66"/>
      <c r="F529" s="116"/>
      <c r="G529" s="32"/>
      <c r="H529" s="31"/>
      <c r="I529" s="31">
        <f t="shared" si="184"/>
        <v>0</v>
      </c>
      <c r="J529" s="294" t="e">
        <f t="shared" si="185"/>
        <v>#DIV/0!</v>
      </c>
      <c r="K529" s="31">
        <f t="shared" si="186"/>
        <v>0</v>
      </c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25"/>
      <c r="Y529" s="25"/>
      <c r="Z529" s="25" t="e">
        <f t="shared" si="187"/>
        <v>#DIV/0!</v>
      </c>
      <c r="AA529" s="25"/>
      <c r="AB529" s="192"/>
      <c r="AC529" s="192" t="e">
        <f t="shared" si="188"/>
        <v>#DIV/0!</v>
      </c>
      <c r="AD529" s="192" t="e">
        <f t="shared" si="189"/>
        <v>#DIV/0!</v>
      </c>
    </row>
    <row r="530" spans="1:30" s="1" customFormat="1" x14ac:dyDescent="0.25">
      <c r="A530" s="301"/>
      <c r="B530" s="358"/>
      <c r="C530" s="66"/>
      <c r="D530" s="66"/>
      <c r="E530" s="66"/>
      <c r="F530" s="116"/>
      <c r="G530" s="32"/>
      <c r="H530" s="31"/>
      <c r="I530" s="31">
        <f t="shared" si="184"/>
        <v>0</v>
      </c>
      <c r="J530" s="294" t="e">
        <f t="shared" si="185"/>
        <v>#DIV/0!</v>
      </c>
      <c r="K530" s="31">
        <f t="shared" si="186"/>
        <v>0</v>
      </c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25"/>
      <c r="Y530" s="25"/>
      <c r="Z530" s="25" t="e">
        <f t="shared" si="187"/>
        <v>#DIV/0!</v>
      </c>
      <c r="AA530" s="25"/>
      <c r="AB530" s="192"/>
      <c r="AC530" s="192" t="e">
        <f t="shared" si="188"/>
        <v>#DIV/0!</v>
      </c>
      <c r="AD530" s="192" t="e">
        <f t="shared" si="189"/>
        <v>#DIV/0!</v>
      </c>
    </row>
    <row r="531" spans="1:30" s="1" customFormat="1" x14ac:dyDescent="0.25">
      <c r="A531" s="301"/>
      <c r="B531" s="358"/>
      <c r="C531" s="66"/>
      <c r="D531" s="66"/>
      <c r="E531" s="66"/>
      <c r="F531" s="116"/>
      <c r="G531" s="32"/>
      <c r="H531" s="31"/>
      <c r="I531" s="31">
        <f t="shared" si="184"/>
        <v>0</v>
      </c>
      <c r="J531" s="294" t="e">
        <f t="shared" si="185"/>
        <v>#DIV/0!</v>
      </c>
      <c r="K531" s="31">
        <f t="shared" si="186"/>
        <v>0</v>
      </c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25"/>
      <c r="Y531" s="25"/>
      <c r="Z531" s="25" t="e">
        <f t="shared" si="187"/>
        <v>#DIV/0!</v>
      </c>
      <c r="AA531" s="25"/>
      <c r="AB531" s="192"/>
      <c r="AC531" s="192" t="e">
        <f t="shared" si="188"/>
        <v>#DIV/0!</v>
      </c>
      <c r="AD531" s="192" t="e">
        <f t="shared" si="189"/>
        <v>#DIV/0!</v>
      </c>
    </row>
    <row r="532" spans="1:30" s="1" customFormat="1" x14ac:dyDescent="0.25">
      <c r="A532" s="301"/>
      <c r="B532" s="358"/>
      <c r="C532" s="66"/>
      <c r="D532" s="66"/>
      <c r="E532" s="66"/>
      <c r="F532" s="116"/>
      <c r="G532" s="32"/>
      <c r="H532" s="31"/>
      <c r="I532" s="31">
        <f t="shared" si="184"/>
        <v>0</v>
      </c>
      <c r="J532" s="294" t="e">
        <f t="shared" si="185"/>
        <v>#DIV/0!</v>
      </c>
      <c r="K532" s="31">
        <f t="shared" si="186"/>
        <v>0</v>
      </c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25"/>
      <c r="Y532" s="25"/>
      <c r="Z532" s="25" t="e">
        <f t="shared" si="187"/>
        <v>#DIV/0!</v>
      </c>
      <c r="AA532" s="25"/>
      <c r="AB532" s="192"/>
      <c r="AC532" s="192" t="e">
        <f t="shared" si="188"/>
        <v>#DIV/0!</v>
      </c>
      <c r="AD532" s="192" t="e">
        <f t="shared" si="189"/>
        <v>#DIV/0!</v>
      </c>
    </row>
    <row r="533" spans="1:30" s="1" customFormat="1" x14ac:dyDescent="0.25">
      <c r="A533" s="301"/>
      <c r="B533" s="358"/>
      <c r="C533" s="66"/>
      <c r="D533" s="66"/>
      <c r="E533" s="66"/>
      <c r="F533" s="116"/>
      <c r="G533" s="32"/>
      <c r="H533" s="31"/>
      <c r="I533" s="31">
        <f t="shared" si="184"/>
        <v>0</v>
      </c>
      <c r="J533" s="294" t="e">
        <f t="shared" si="185"/>
        <v>#DIV/0!</v>
      </c>
      <c r="K533" s="31">
        <f t="shared" si="186"/>
        <v>0</v>
      </c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25"/>
      <c r="Y533" s="25"/>
      <c r="Z533" s="25" t="e">
        <f t="shared" si="187"/>
        <v>#DIV/0!</v>
      </c>
      <c r="AA533" s="25"/>
      <c r="AB533" s="192"/>
      <c r="AC533" s="192" t="e">
        <f t="shared" si="188"/>
        <v>#DIV/0!</v>
      </c>
      <c r="AD533" s="192" t="e">
        <f t="shared" si="189"/>
        <v>#DIV/0!</v>
      </c>
    </row>
    <row r="534" spans="1:30" s="1" customFormat="1" x14ac:dyDescent="0.25">
      <c r="A534" s="301"/>
      <c r="B534" s="358"/>
      <c r="C534" s="66"/>
      <c r="D534" s="66"/>
      <c r="E534" s="66"/>
      <c r="F534" s="116"/>
      <c r="G534" s="32"/>
      <c r="H534" s="31"/>
      <c r="I534" s="31">
        <f t="shared" si="184"/>
        <v>0</v>
      </c>
      <c r="J534" s="294" t="e">
        <f t="shared" si="185"/>
        <v>#DIV/0!</v>
      </c>
      <c r="K534" s="31">
        <f t="shared" si="186"/>
        <v>0</v>
      </c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25"/>
      <c r="Y534" s="25"/>
      <c r="Z534" s="25" t="e">
        <f t="shared" si="187"/>
        <v>#DIV/0!</v>
      </c>
      <c r="AA534" s="25"/>
      <c r="AB534" s="192"/>
      <c r="AC534" s="192" t="e">
        <f t="shared" si="188"/>
        <v>#DIV/0!</v>
      </c>
      <c r="AD534" s="192" t="e">
        <f t="shared" si="189"/>
        <v>#DIV/0!</v>
      </c>
    </row>
    <row r="535" spans="1:30" s="1" customFormat="1" x14ac:dyDescent="0.25">
      <c r="A535" s="301"/>
      <c r="B535" s="358"/>
      <c r="C535" s="66"/>
      <c r="D535" s="66"/>
      <c r="E535" s="66"/>
      <c r="F535" s="116"/>
      <c r="G535" s="32"/>
      <c r="H535" s="31"/>
      <c r="I535" s="31">
        <f t="shared" si="184"/>
        <v>0</v>
      </c>
      <c r="J535" s="294" t="e">
        <f t="shared" si="185"/>
        <v>#DIV/0!</v>
      </c>
      <c r="K535" s="31">
        <f t="shared" si="186"/>
        <v>0</v>
      </c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25"/>
      <c r="Y535" s="25"/>
      <c r="Z535" s="25" t="e">
        <f t="shared" si="187"/>
        <v>#DIV/0!</v>
      </c>
      <c r="AA535" s="25"/>
      <c r="AB535" s="192"/>
      <c r="AC535" s="192" t="e">
        <f t="shared" si="188"/>
        <v>#DIV/0!</v>
      </c>
      <c r="AD535" s="192" t="e">
        <f t="shared" si="189"/>
        <v>#DIV/0!</v>
      </c>
    </row>
    <row r="536" spans="1:30" s="1" customFormat="1" x14ac:dyDescent="0.25">
      <c r="A536" s="301"/>
      <c r="B536" s="358"/>
      <c r="C536" s="66"/>
      <c r="D536" s="66"/>
      <c r="E536" s="66"/>
      <c r="F536" s="116"/>
      <c r="G536" s="32"/>
      <c r="H536" s="31"/>
      <c r="I536" s="31">
        <f t="shared" si="184"/>
        <v>0</v>
      </c>
      <c r="J536" s="294" t="e">
        <f t="shared" si="185"/>
        <v>#DIV/0!</v>
      </c>
      <c r="K536" s="31">
        <f t="shared" si="186"/>
        <v>0</v>
      </c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25"/>
      <c r="Y536" s="25"/>
      <c r="Z536" s="25" t="e">
        <f t="shared" si="187"/>
        <v>#DIV/0!</v>
      </c>
      <c r="AA536" s="25"/>
      <c r="AB536" s="192"/>
      <c r="AC536" s="192" t="e">
        <f t="shared" si="188"/>
        <v>#DIV/0!</v>
      </c>
      <c r="AD536" s="192" t="e">
        <f t="shared" si="189"/>
        <v>#DIV/0!</v>
      </c>
    </row>
    <row r="537" spans="1:30" s="1" customFormat="1" x14ac:dyDescent="0.25">
      <c r="A537" s="301"/>
      <c r="B537" s="358"/>
      <c r="C537" s="66"/>
      <c r="D537" s="66"/>
      <c r="E537" s="66"/>
      <c r="F537" s="116"/>
      <c r="G537" s="32"/>
      <c r="H537" s="31"/>
      <c r="I537" s="31">
        <f t="shared" si="184"/>
        <v>0</v>
      </c>
      <c r="J537" s="294" t="e">
        <f t="shared" si="185"/>
        <v>#DIV/0!</v>
      </c>
      <c r="K537" s="31">
        <f t="shared" si="186"/>
        <v>0</v>
      </c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25"/>
      <c r="Y537" s="25"/>
      <c r="Z537" s="25" t="e">
        <f t="shared" si="187"/>
        <v>#DIV/0!</v>
      </c>
      <c r="AA537" s="25"/>
      <c r="AB537" s="192"/>
      <c r="AC537" s="192" t="e">
        <f t="shared" si="188"/>
        <v>#DIV/0!</v>
      </c>
      <c r="AD537" s="192" t="e">
        <f t="shared" si="189"/>
        <v>#DIV/0!</v>
      </c>
    </row>
    <row r="538" spans="1:30" s="1" customFormat="1" x14ac:dyDescent="0.25">
      <c r="A538" s="301"/>
      <c r="B538" s="358"/>
      <c r="C538" s="66"/>
      <c r="D538" s="66"/>
      <c r="E538" s="66"/>
      <c r="F538" s="116"/>
      <c r="G538" s="32"/>
      <c r="H538" s="31"/>
      <c r="I538" s="31">
        <f t="shared" si="184"/>
        <v>0</v>
      </c>
      <c r="J538" s="294" t="e">
        <f t="shared" si="185"/>
        <v>#DIV/0!</v>
      </c>
      <c r="K538" s="31">
        <f t="shared" si="186"/>
        <v>0</v>
      </c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25"/>
      <c r="Y538" s="25"/>
      <c r="Z538" s="25" t="e">
        <f t="shared" si="187"/>
        <v>#DIV/0!</v>
      </c>
      <c r="AA538" s="25"/>
      <c r="AB538" s="192"/>
      <c r="AC538" s="192" t="e">
        <f t="shared" si="188"/>
        <v>#DIV/0!</v>
      </c>
      <c r="AD538" s="192" t="e">
        <f t="shared" si="189"/>
        <v>#DIV/0!</v>
      </c>
    </row>
    <row r="539" spans="1:30" s="1" customFormat="1" x14ac:dyDescent="0.25">
      <c r="A539" s="301"/>
      <c r="B539" s="358"/>
      <c r="C539" s="66"/>
      <c r="D539" s="66"/>
      <c r="E539" s="66"/>
      <c r="F539" s="116"/>
      <c r="G539" s="32"/>
      <c r="H539" s="31"/>
      <c r="I539" s="31">
        <f t="shared" si="184"/>
        <v>0</v>
      </c>
      <c r="J539" s="294" t="e">
        <f t="shared" si="185"/>
        <v>#DIV/0!</v>
      </c>
      <c r="K539" s="31">
        <f t="shared" si="186"/>
        <v>0</v>
      </c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25"/>
      <c r="Y539" s="25"/>
      <c r="Z539" s="25" t="e">
        <f t="shared" si="187"/>
        <v>#DIV/0!</v>
      </c>
      <c r="AA539" s="25"/>
      <c r="AB539" s="192"/>
      <c r="AC539" s="192" t="e">
        <f t="shared" si="188"/>
        <v>#DIV/0!</v>
      </c>
      <c r="AD539" s="192" t="e">
        <f t="shared" si="189"/>
        <v>#DIV/0!</v>
      </c>
    </row>
    <row r="540" spans="1:30" s="1" customFormat="1" x14ac:dyDescent="0.25">
      <c r="A540" s="301"/>
      <c r="B540" s="358"/>
      <c r="C540" s="66"/>
      <c r="D540" s="66"/>
      <c r="E540" s="66"/>
      <c r="F540" s="116"/>
      <c r="G540" s="32"/>
      <c r="H540" s="31"/>
      <c r="I540" s="31">
        <f t="shared" si="184"/>
        <v>0</v>
      </c>
      <c r="J540" s="294" t="e">
        <f t="shared" si="185"/>
        <v>#DIV/0!</v>
      </c>
      <c r="K540" s="31">
        <f t="shared" si="186"/>
        <v>0</v>
      </c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25"/>
      <c r="Y540" s="25"/>
      <c r="Z540" s="25" t="e">
        <f t="shared" si="187"/>
        <v>#DIV/0!</v>
      </c>
      <c r="AA540" s="25"/>
      <c r="AB540" s="192"/>
      <c r="AC540" s="192" t="e">
        <f t="shared" si="188"/>
        <v>#DIV/0!</v>
      </c>
      <c r="AD540" s="192" t="e">
        <f t="shared" si="189"/>
        <v>#DIV/0!</v>
      </c>
    </row>
    <row r="541" spans="1:30" s="1" customFormat="1" x14ac:dyDescent="0.25">
      <c r="A541" s="350"/>
      <c r="B541" s="398"/>
      <c r="C541" s="66"/>
      <c r="D541" s="66"/>
      <c r="E541" s="66"/>
      <c r="F541" s="116"/>
      <c r="G541" s="32"/>
      <c r="H541" s="31"/>
      <c r="I541" s="31">
        <f t="shared" si="184"/>
        <v>0</v>
      </c>
      <c r="J541" s="296" t="e">
        <f t="shared" si="185"/>
        <v>#DIV/0!</v>
      </c>
      <c r="K541" s="295">
        <f t="shared" si="186"/>
        <v>0</v>
      </c>
      <c r="L541" s="295"/>
      <c r="M541" s="295"/>
      <c r="N541" s="295"/>
      <c r="O541" s="295"/>
      <c r="P541" s="295"/>
      <c r="Q541" s="295"/>
      <c r="R541" s="295"/>
      <c r="S541" s="31"/>
      <c r="T541" s="31"/>
      <c r="U541" s="31"/>
      <c r="V541" s="31"/>
      <c r="W541" s="31"/>
      <c r="X541" s="297"/>
      <c r="Y541" s="297"/>
      <c r="Z541" s="297" t="e">
        <f t="shared" si="187"/>
        <v>#DIV/0!</v>
      </c>
      <c r="AA541" s="297"/>
      <c r="AB541" s="298"/>
      <c r="AC541" s="192" t="e">
        <f t="shared" si="188"/>
        <v>#DIV/0!</v>
      </c>
      <c r="AD541" s="192" t="e">
        <f t="shared" si="189"/>
        <v>#DIV/0!</v>
      </c>
    </row>
    <row r="542" spans="1:30" s="1" customFormat="1" x14ac:dyDescent="0.25">
      <c r="A542" s="350"/>
      <c r="B542" s="358"/>
      <c r="C542" s="66"/>
      <c r="D542" s="66"/>
      <c r="E542" s="66"/>
      <c r="F542" s="116"/>
      <c r="G542" s="32"/>
      <c r="H542" s="31"/>
      <c r="I542" s="31">
        <f t="shared" si="184"/>
        <v>0</v>
      </c>
      <c r="J542" s="296" t="e">
        <f t="shared" si="185"/>
        <v>#DIV/0!</v>
      </c>
      <c r="K542" s="295">
        <f t="shared" si="186"/>
        <v>0</v>
      </c>
      <c r="L542" s="295"/>
      <c r="M542" s="295"/>
      <c r="N542" s="295"/>
      <c r="O542" s="295"/>
      <c r="P542" s="295"/>
      <c r="Q542" s="295"/>
      <c r="R542" s="295"/>
      <c r="S542" s="31"/>
      <c r="T542" s="31"/>
      <c r="U542" s="31"/>
      <c r="V542" s="31"/>
      <c r="W542" s="31"/>
      <c r="X542" s="297"/>
      <c r="Y542" s="297"/>
      <c r="Z542" s="297" t="e">
        <f t="shared" si="187"/>
        <v>#DIV/0!</v>
      </c>
      <c r="AA542" s="297"/>
      <c r="AB542" s="298"/>
      <c r="AC542" s="192" t="e">
        <f t="shared" si="188"/>
        <v>#DIV/0!</v>
      </c>
      <c r="AD542" s="192" t="e">
        <f t="shared" si="189"/>
        <v>#DIV/0!</v>
      </c>
    </row>
    <row r="543" spans="1:30" s="1" customFormat="1" x14ac:dyDescent="0.25">
      <c r="A543" s="301"/>
      <c r="B543" s="358"/>
      <c r="C543" s="332"/>
      <c r="D543" s="66"/>
      <c r="E543" s="66"/>
      <c r="F543" s="116"/>
      <c r="G543" s="32"/>
      <c r="H543" s="31"/>
      <c r="I543" s="31">
        <f t="shared" si="184"/>
        <v>0</v>
      </c>
      <c r="J543" s="296" t="e">
        <f t="shared" si="185"/>
        <v>#DIV/0!</v>
      </c>
      <c r="K543" s="295">
        <f t="shared" si="186"/>
        <v>0</v>
      </c>
      <c r="L543" s="295"/>
      <c r="M543" s="295"/>
      <c r="N543" s="295"/>
      <c r="O543" s="295"/>
      <c r="P543" s="295"/>
      <c r="Q543" s="295"/>
      <c r="R543" s="295"/>
      <c r="S543" s="31"/>
      <c r="T543" s="31"/>
      <c r="U543" s="31"/>
      <c r="V543" s="31"/>
      <c r="W543" s="31"/>
      <c r="X543" s="297"/>
      <c r="Y543" s="297"/>
      <c r="Z543" s="297" t="e">
        <f t="shared" si="187"/>
        <v>#DIV/0!</v>
      </c>
      <c r="AA543" s="297"/>
      <c r="AB543" s="298"/>
      <c r="AC543" s="192" t="e">
        <f t="shared" si="188"/>
        <v>#DIV/0!</v>
      </c>
      <c r="AD543" s="192" t="e">
        <f t="shared" si="189"/>
        <v>#DIV/0!</v>
      </c>
    </row>
    <row r="544" spans="1:30" s="1" customFormat="1" x14ac:dyDescent="0.25">
      <c r="A544" s="301"/>
      <c r="B544" s="358"/>
      <c r="C544" s="66"/>
      <c r="D544" s="66"/>
      <c r="E544" s="66"/>
      <c r="F544" s="116"/>
      <c r="G544" s="32"/>
      <c r="H544" s="31"/>
      <c r="I544" s="31">
        <f t="shared" si="184"/>
        <v>0</v>
      </c>
      <c r="J544" s="296" t="e">
        <f t="shared" si="185"/>
        <v>#DIV/0!</v>
      </c>
      <c r="K544" s="295">
        <f t="shared" si="186"/>
        <v>0</v>
      </c>
      <c r="L544" s="295"/>
      <c r="M544" s="295"/>
      <c r="N544" s="295"/>
      <c r="O544" s="295"/>
      <c r="P544" s="295"/>
      <c r="Q544" s="295"/>
      <c r="R544" s="295"/>
      <c r="S544" s="31"/>
      <c r="T544" s="31"/>
      <c r="U544" s="31"/>
      <c r="V544" s="31"/>
      <c r="W544" s="31"/>
      <c r="X544" s="297"/>
      <c r="Y544" s="297"/>
      <c r="Z544" s="297" t="e">
        <f t="shared" si="187"/>
        <v>#DIV/0!</v>
      </c>
      <c r="AA544" s="297"/>
      <c r="AB544" s="298"/>
      <c r="AC544" s="192" t="e">
        <f t="shared" si="188"/>
        <v>#DIV/0!</v>
      </c>
      <c r="AD544" s="192" t="e">
        <f t="shared" si="189"/>
        <v>#DIV/0!</v>
      </c>
    </row>
    <row r="545" spans="1:30" s="1" customFormat="1" x14ac:dyDescent="0.25">
      <c r="A545" s="301"/>
      <c r="B545" s="358"/>
      <c r="C545" s="66"/>
      <c r="D545" s="66"/>
      <c r="E545" s="66"/>
      <c r="F545" s="116"/>
      <c r="G545" s="32"/>
      <c r="H545" s="31"/>
      <c r="I545" s="31">
        <f t="shared" si="184"/>
        <v>0</v>
      </c>
      <c r="J545" s="296" t="e">
        <f t="shared" si="185"/>
        <v>#DIV/0!</v>
      </c>
      <c r="K545" s="295">
        <f t="shared" si="186"/>
        <v>0</v>
      </c>
      <c r="L545" s="295"/>
      <c r="M545" s="295"/>
      <c r="N545" s="295"/>
      <c r="O545" s="295"/>
      <c r="P545" s="295"/>
      <c r="Q545" s="295"/>
      <c r="R545" s="295"/>
      <c r="S545" s="31"/>
      <c r="T545" s="31"/>
      <c r="U545" s="31"/>
      <c r="V545" s="31"/>
      <c r="W545" s="31"/>
      <c r="X545" s="297"/>
      <c r="Y545" s="297"/>
      <c r="Z545" s="297" t="e">
        <f t="shared" si="187"/>
        <v>#DIV/0!</v>
      </c>
      <c r="AA545" s="297"/>
      <c r="AB545" s="298"/>
      <c r="AC545" s="192" t="e">
        <f t="shared" si="188"/>
        <v>#DIV/0!</v>
      </c>
      <c r="AD545" s="192" t="e">
        <f t="shared" si="189"/>
        <v>#DIV/0!</v>
      </c>
    </row>
    <row r="546" spans="1:30" s="1" customFormat="1" x14ac:dyDescent="0.25">
      <c r="A546" s="301"/>
      <c r="B546" s="358"/>
      <c r="C546" s="66"/>
      <c r="D546" s="66"/>
      <c r="E546" s="66"/>
      <c r="F546" s="116"/>
      <c r="G546" s="32"/>
      <c r="H546" s="31"/>
      <c r="I546" s="31">
        <f t="shared" si="184"/>
        <v>0</v>
      </c>
      <c r="J546" s="296" t="e">
        <f t="shared" si="185"/>
        <v>#DIV/0!</v>
      </c>
      <c r="K546" s="295">
        <f t="shared" si="186"/>
        <v>0</v>
      </c>
      <c r="L546" s="295"/>
      <c r="M546" s="295"/>
      <c r="N546" s="295"/>
      <c r="O546" s="295"/>
      <c r="P546" s="295"/>
      <c r="Q546" s="295"/>
      <c r="R546" s="295"/>
      <c r="S546" s="31"/>
      <c r="T546" s="31"/>
      <c r="U546" s="31"/>
      <c r="V546" s="31"/>
      <c r="W546" s="31"/>
      <c r="X546" s="297"/>
      <c r="Y546" s="297"/>
      <c r="Z546" s="297" t="e">
        <f t="shared" si="187"/>
        <v>#DIV/0!</v>
      </c>
      <c r="AA546" s="297"/>
      <c r="AB546" s="298"/>
      <c r="AC546" s="192" t="e">
        <f t="shared" si="188"/>
        <v>#DIV/0!</v>
      </c>
      <c r="AD546" s="192" t="e">
        <f t="shared" si="189"/>
        <v>#DIV/0!</v>
      </c>
    </row>
    <row r="547" spans="1:30" s="1" customFormat="1" x14ac:dyDescent="0.25">
      <c r="A547" s="301"/>
      <c r="B547" s="358"/>
      <c r="C547" s="332"/>
      <c r="D547" s="66"/>
      <c r="E547" s="66"/>
      <c r="F547" s="116"/>
      <c r="G547" s="32"/>
      <c r="H547" s="31"/>
      <c r="I547" s="31">
        <f t="shared" si="184"/>
        <v>0</v>
      </c>
      <c r="J547" s="296" t="e">
        <f t="shared" si="185"/>
        <v>#DIV/0!</v>
      </c>
      <c r="K547" s="295">
        <f t="shared" si="186"/>
        <v>0</v>
      </c>
      <c r="L547" s="295"/>
      <c r="M547" s="295"/>
      <c r="N547" s="295"/>
      <c r="O547" s="295"/>
      <c r="P547" s="295"/>
      <c r="Q547" s="295"/>
      <c r="R547" s="295"/>
      <c r="S547" s="31"/>
      <c r="T547" s="31"/>
      <c r="U547" s="31"/>
      <c r="V547" s="31"/>
      <c r="W547" s="31"/>
      <c r="X547" s="297"/>
      <c r="Y547" s="297"/>
      <c r="Z547" s="297" t="e">
        <f t="shared" si="187"/>
        <v>#DIV/0!</v>
      </c>
      <c r="AA547" s="297"/>
      <c r="AB547" s="298"/>
      <c r="AC547" s="192" t="e">
        <f t="shared" si="188"/>
        <v>#DIV/0!</v>
      </c>
      <c r="AD547" s="192" t="e">
        <f t="shared" si="189"/>
        <v>#DIV/0!</v>
      </c>
    </row>
    <row r="548" spans="1:30" s="1" customFormat="1" x14ac:dyDescent="0.25">
      <c r="A548" s="365"/>
      <c r="B548" s="358"/>
      <c r="C548" s="66"/>
      <c r="D548" s="66"/>
      <c r="E548" s="66"/>
      <c r="F548" s="116"/>
      <c r="G548" s="32"/>
      <c r="H548" s="31"/>
      <c r="I548" s="31">
        <f t="shared" si="184"/>
        <v>0</v>
      </c>
      <c r="J548" s="296" t="e">
        <f t="shared" si="185"/>
        <v>#DIV/0!</v>
      </c>
      <c r="K548" s="295">
        <f t="shared" si="186"/>
        <v>0</v>
      </c>
      <c r="L548" s="295"/>
      <c r="M548" s="295"/>
      <c r="N548" s="295"/>
      <c r="O548" s="295"/>
      <c r="P548" s="295"/>
      <c r="Q548" s="295"/>
      <c r="R548" s="295"/>
      <c r="S548" s="31"/>
      <c r="T548" s="31"/>
      <c r="U548" s="31"/>
      <c r="V548" s="31"/>
      <c r="W548" s="31"/>
      <c r="X548" s="297"/>
      <c r="Y548" s="297"/>
      <c r="Z548" s="297" t="e">
        <f t="shared" si="187"/>
        <v>#DIV/0!</v>
      </c>
      <c r="AA548" s="297"/>
      <c r="AB548" s="298"/>
      <c r="AC548" s="192" t="e">
        <f t="shared" si="188"/>
        <v>#DIV/0!</v>
      </c>
      <c r="AD548" s="192" t="e">
        <f t="shared" si="189"/>
        <v>#DIV/0!</v>
      </c>
    </row>
    <row r="549" spans="1:30" s="1" customFormat="1" x14ac:dyDescent="0.25">
      <c r="A549" s="365"/>
      <c r="B549" s="358"/>
      <c r="C549" s="66"/>
      <c r="D549" s="66"/>
      <c r="E549" s="66"/>
      <c r="F549" s="116"/>
      <c r="G549" s="32"/>
      <c r="H549" s="31"/>
      <c r="I549" s="31">
        <f t="shared" si="184"/>
        <v>0</v>
      </c>
      <c r="J549" s="296" t="e">
        <f t="shared" si="185"/>
        <v>#DIV/0!</v>
      </c>
      <c r="K549" s="295">
        <f t="shared" si="186"/>
        <v>0</v>
      </c>
      <c r="L549" s="295"/>
      <c r="M549" s="295"/>
      <c r="N549" s="295"/>
      <c r="O549" s="295"/>
      <c r="P549" s="295"/>
      <c r="Q549" s="295"/>
      <c r="R549" s="295"/>
      <c r="S549" s="31"/>
      <c r="T549" s="31"/>
      <c r="U549" s="31"/>
      <c r="V549" s="31"/>
      <c r="W549" s="31"/>
      <c r="X549" s="297"/>
      <c r="Y549" s="297"/>
      <c r="Z549" s="297" t="e">
        <f t="shared" si="187"/>
        <v>#DIV/0!</v>
      </c>
      <c r="AA549" s="297"/>
      <c r="AB549" s="298"/>
      <c r="AC549" s="192" t="e">
        <f t="shared" si="188"/>
        <v>#DIV/0!</v>
      </c>
      <c r="AD549" s="192" t="e">
        <f t="shared" si="189"/>
        <v>#DIV/0!</v>
      </c>
    </row>
    <row r="550" spans="1:30" s="1" customFormat="1" x14ac:dyDescent="0.25">
      <c r="A550" s="365"/>
      <c r="B550" s="358"/>
      <c r="C550" s="66"/>
      <c r="D550" s="66"/>
      <c r="E550" s="66"/>
      <c r="F550" s="116"/>
      <c r="G550" s="32"/>
      <c r="H550" s="31"/>
      <c r="I550" s="31">
        <f t="shared" si="184"/>
        <v>0</v>
      </c>
      <c r="J550" s="296" t="e">
        <f t="shared" si="185"/>
        <v>#DIV/0!</v>
      </c>
      <c r="K550" s="295">
        <f t="shared" si="186"/>
        <v>0</v>
      </c>
      <c r="L550" s="295"/>
      <c r="M550" s="295"/>
      <c r="N550" s="295"/>
      <c r="O550" s="295"/>
      <c r="P550" s="295"/>
      <c r="Q550" s="295"/>
      <c r="R550" s="295"/>
      <c r="S550" s="31"/>
      <c r="T550" s="31"/>
      <c r="U550" s="31"/>
      <c r="V550" s="31"/>
      <c r="W550" s="31"/>
      <c r="X550" s="297"/>
      <c r="Y550" s="297"/>
      <c r="Z550" s="297" t="e">
        <f t="shared" si="187"/>
        <v>#DIV/0!</v>
      </c>
      <c r="AA550" s="297"/>
      <c r="AB550" s="298"/>
      <c r="AC550" s="192" t="e">
        <f t="shared" si="188"/>
        <v>#DIV/0!</v>
      </c>
      <c r="AD550" s="192" t="e">
        <f t="shared" si="189"/>
        <v>#DIV/0!</v>
      </c>
    </row>
    <row r="551" spans="1:30" s="1" customFormat="1" x14ac:dyDescent="0.25">
      <c r="A551" s="365"/>
      <c r="B551" s="358"/>
      <c r="C551" s="66"/>
      <c r="D551" s="66"/>
      <c r="E551" s="66"/>
      <c r="F551" s="116"/>
      <c r="G551" s="32"/>
      <c r="H551" s="31"/>
      <c r="I551" s="31">
        <f t="shared" si="184"/>
        <v>0</v>
      </c>
      <c r="J551" s="296" t="e">
        <f t="shared" si="185"/>
        <v>#DIV/0!</v>
      </c>
      <c r="K551" s="295">
        <f t="shared" si="186"/>
        <v>0</v>
      </c>
      <c r="L551" s="295"/>
      <c r="M551" s="295"/>
      <c r="N551" s="295"/>
      <c r="O551" s="295"/>
      <c r="P551" s="295"/>
      <c r="Q551" s="295"/>
      <c r="R551" s="295"/>
      <c r="S551" s="31"/>
      <c r="T551" s="31"/>
      <c r="U551" s="31"/>
      <c r="V551" s="31"/>
      <c r="W551" s="31"/>
      <c r="X551" s="297"/>
      <c r="Y551" s="297"/>
      <c r="Z551" s="297" t="e">
        <f t="shared" si="187"/>
        <v>#DIV/0!</v>
      </c>
      <c r="AA551" s="297"/>
      <c r="AB551" s="298"/>
      <c r="AC551" s="192" t="e">
        <f t="shared" si="188"/>
        <v>#DIV/0!</v>
      </c>
      <c r="AD551" s="192" t="e">
        <f t="shared" si="189"/>
        <v>#DIV/0!</v>
      </c>
    </row>
    <row r="552" spans="1:30" s="1" customFormat="1" x14ac:dyDescent="0.25">
      <c r="A552" s="301"/>
      <c r="B552" s="358"/>
      <c r="C552" s="66"/>
      <c r="D552" s="66"/>
      <c r="E552" s="66"/>
      <c r="F552" s="116"/>
      <c r="G552" s="32"/>
      <c r="H552" s="31"/>
      <c r="I552" s="31">
        <f t="shared" si="184"/>
        <v>0</v>
      </c>
      <c r="J552" s="296" t="e">
        <f t="shared" si="185"/>
        <v>#DIV/0!</v>
      </c>
      <c r="K552" s="295">
        <f t="shared" si="186"/>
        <v>0</v>
      </c>
      <c r="L552" s="295"/>
      <c r="M552" s="295"/>
      <c r="N552" s="295"/>
      <c r="O552" s="295"/>
      <c r="P552" s="295"/>
      <c r="Q552" s="295"/>
      <c r="R552" s="295"/>
      <c r="S552" s="31"/>
      <c r="T552" s="31"/>
      <c r="U552" s="31"/>
      <c r="V552" s="31"/>
      <c r="W552" s="31"/>
      <c r="X552" s="297"/>
      <c r="Y552" s="297"/>
      <c r="Z552" s="297" t="e">
        <f t="shared" si="187"/>
        <v>#DIV/0!</v>
      </c>
      <c r="AA552" s="297"/>
      <c r="AB552" s="298"/>
      <c r="AC552" s="192" t="e">
        <f t="shared" si="188"/>
        <v>#DIV/0!</v>
      </c>
      <c r="AD552" s="192" t="e">
        <f t="shared" si="189"/>
        <v>#DIV/0!</v>
      </c>
    </row>
    <row r="553" spans="1:30" s="1" customFormat="1" x14ac:dyDescent="0.25">
      <c r="A553" s="301"/>
      <c r="B553" s="358"/>
      <c r="C553" s="332"/>
      <c r="D553" s="66"/>
      <c r="E553" s="66"/>
      <c r="F553" s="116"/>
      <c r="G553" s="32"/>
      <c r="H553" s="31"/>
      <c r="I553" s="31">
        <f t="shared" si="184"/>
        <v>0</v>
      </c>
      <c r="J553" s="296" t="e">
        <f t="shared" si="185"/>
        <v>#DIV/0!</v>
      </c>
      <c r="K553" s="295">
        <f t="shared" si="186"/>
        <v>0</v>
      </c>
      <c r="L553" s="295"/>
      <c r="M553" s="295"/>
      <c r="N553" s="295"/>
      <c r="O553" s="295"/>
      <c r="P553" s="295"/>
      <c r="Q553" s="295"/>
      <c r="R553" s="295"/>
      <c r="S553" s="31"/>
      <c r="T553" s="31"/>
      <c r="U553" s="31"/>
      <c r="V553" s="31"/>
      <c r="W553" s="31"/>
      <c r="X553" s="297"/>
      <c r="Y553" s="297"/>
      <c r="Z553" s="297" t="e">
        <f t="shared" si="187"/>
        <v>#DIV/0!</v>
      </c>
      <c r="AA553" s="297"/>
      <c r="AB553" s="298"/>
      <c r="AC553" s="192" t="e">
        <f t="shared" si="188"/>
        <v>#DIV/0!</v>
      </c>
      <c r="AD553" s="192" t="e">
        <f t="shared" si="189"/>
        <v>#DIV/0!</v>
      </c>
    </row>
    <row r="554" spans="1:30" s="1" customFormat="1" x14ac:dyDescent="0.25">
      <c r="A554" s="301"/>
      <c r="B554" s="358"/>
      <c r="C554" s="332"/>
      <c r="D554" s="66"/>
      <c r="E554" s="66"/>
      <c r="F554" s="116"/>
      <c r="G554" s="32"/>
      <c r="H554" s="31"/>
      <c r="I554" s="31">
        <f t="shared" si="184"/>
        <v>0</v>
      </c>
      <c r="J554" s="296" t="e">
        <f t="shared" si="185"/>
        <v>#DIV/0!</v>
      </c>
      <c r="K554" s="295">
        <f t="shared" si="186"/>
        <v>0</v>
      </c>
      <c r="L554" s="295"/>
      <c r="M554" s="295"/>
      <c r="N554" s="295"/>
      <c r="O554" s="295"/>
      <c r="P554" s="295"/>
      <c r="Q554" s="295"/>
      <c r="R554" s="295"/>
      <c r="S554" s="31"/>
      <c r="T554" s="31"/>
      <c r="U554" s="31"/>
      <c r="V554" s="31"/>
      <c r="W554" s="31"/>
      <c r="X554" s="297"/>
      <c r="Y554" s="297"/>
      <c r="Z554" s="297" t="e">
        <f t="shared" si="187"/>
        <v>#DIV/0!</v>
      </c>
      <c r="AA554" s="297"/>
      <c r="AB554" s="298"/>
      <c r="AC554" s="192" t="e">
        <f t="shared" si="188"/>
        <v>#DIV/0!</v>
      </c>
      <c r="AD554" s="192" t="e">
        <f t="shared" si="189"/>
        <v>#DIV/0!</v>
      </c>
    </row>
    <row r="555" spans="1:30" s="1" customFormat="1" x14ac:dyDescent="0.25">
      <c r="A555" s="301"/>
      <c r="B555" s="358"/>
      <c r="C555" s="66"/>
      <c r="D555" s="66"/>
      <c r="E555" s="66"/>
      <c r="F555" s="116"/>
      <c r="G555" s="32"/>
      <c r="H555" s="31"/>
      <c r="I555" s="31">
        <f t="shared" si="184"/>
        <v>0</v>
      </c>
      <c r="J555" s="296" t="e">
        <f t="shared" si="185"/>
        <v>#DIV/0!</v>
      </c>
      <c r="K555" s="295">
        <f t="shared" si="186"/>
        <v>0</v>
      </c>
      <c r="L555" s="295"/>
      <c r="M555" s="295"/>
      <c r="N555" s="295"/>
      <c r="O555" s="295"/>
      <c r="P555" s="295"/>
      <c r="Q555" s="295"/>
      <c r="R555" s="295"/>
      <c r="S555" s="31"/>
      <c r="T555" s="31"/>
      <c r="U555" s="31"/>
      <c r="V555" s="31"/>
      <c r="W555" s="31"/>
      <c r="X555" s="297"/>
      <c r="Y555" s="297"/>
      <c r="Z555" s="297" t="e">
        <f t="shared" si="187"/>
        <v>#DIV/0!</v>
      </c>
      <c r="AA555" s="297"/>
      <c r="AB555" s="298"/>
      <c r="AC555" s="192" t="e">
        <f t="shared" si="188"/>
        <v>#DIV/0!</v>
      </c>
      <c r="AD555" s="192" t="e">
        <f t="shared" si="189"/>
        <v>#DIV/0!</v>
      </c>
    </row>
    <row r="556" spans="1:30" s="1" customFormat="1" x14ac:dyDescent="0.25">
      <c r="A556" s="301"/>
      <c r="B556" s="358"/>
      <c r="C556" s="66"/>
      <c r="D556" s="66"/>
      <c r="E556" s="66"/>
      <c r="F556" s="116"/>
      <c r="G556" s="32"/>
      <c r="H556" s="31"/>
      <c r="I556" s="31">
        <f t="shared" si="184"/>
        <v>0</v>
      </c>
      <c r="J556" s="296" t="e">
        <f t="shared" si="185"/>
        <v>#DIV/0!</v>
      </c>
      <c r="K556" s="295">
        <f t="shared" si="186"/>
        <v>0</v>
      </c>
      <c r="L556" s="295"/>
      <c r="M556" s="295"/>
      <c r="N556" s="295"/>
      <c r="O556" s="295"/>
      <c r="P556" s="295"/>
      <c r="Q556" s="295"/>
      <c r="R556" s="295"/>
      <c r="S556" s="31"/>
      <c r="T556" s="31"/>
      <c r="U556" s="31"/>
      <c r="V556" s="31"/>
      <c r="W556" s="31"/>
      <c r="X556" s="297"/>
      <c r="Y556" s="297"/>
      <c r="Z556" s="297" t="e">
        <f t="shared" si="187"/>
        <v>#DIV/0!</v>
      </c>
      <c r="AA556" s="297"/>
      <c r="AB556" s="298"/>
      <c r="AC556" s="192" t="e">
        <f t="shared" si="188"/>
        <v>#DIV/0!</v>
      </c>
      <c r="AD556" s="192" t="e">
        <f t="shared" si="189"/>
        <v>#DIV/0!</v>
      </c>
    </row>
    <row r="557" spans="1:30" s="1" customFormat="1" x14ac:dyDescent="0.25">
      <c r="A557" s="301"/>
      <c r="B557" s="358"/>
      <c r="C557" s="66"/>
      <c r="D557" s="66"/>
      <c r="E557" s="66"/>
      <c r="F557" s="116"/>
      <c r="G557" s="32"/>
      <c r="H557" s="31"/>
      <c r="I557" s="31">
        <f t="shared" si="184"/>
        <v>0</v>
      </c>
      <c r="J557" s="296" t="e">
        <f t="shared" si="185"/>
        <v>#DIV/0!</v>
      </c>
      <c r="K557" s="295">
        <f t="shared" si="186"/>
        <v>0</v>
      </c>
      <c r="L557" s="295"/>
      <c r="M557" s="295"/>
      <c r="N557" s="295"/>
      <c r="O557" s="295"/>
      <c r="P557" s="295"/>
      <c r="Q557" s="295"/>
      <c r="R557" s="295"/>
      <c r="S557" s="31"/>
      <c r="T557" s="31"/>
      <c r="U557" s="31"/>
      <c r="V557" s="31"/>
      <c r="W557" s="31"/>
      <c r="X557" s="297"/>
      <c r="Y557" s="297"/>
      <c r="Z557" s="297" t="e">
        <f t="shared" si="187"/>
        <v>#DIV/0!</v>
      </c>
      <c r="AA557" s="297"/>
      <c r="AB557" s="298"/>
      <c r="AC557" s="192" t="e">
        <f t="shared" si="188"/>
        <v>#DIV/0!</v>
      </c>
      <c r="AD557" s="192" t="e">
        <f t="shared" si="189"/>
        <v>#DIV/0!</v>
      </c>
    </row>
    <row r="558" spans="1:30" s="1" customFormat="1" x14ac:dyDescent="0.25">
      <c r="A558" s="301"/>
      <c r="B558" s="399"/>
      <c r="C558" s="66"/>
      <c r="D558" s="66"/>
      <c r="E558" s="66"/>
      <c r="F558" s="116"/>
      <c r="G558" s="32"/>
      <c r="H558" s="31"/>
      <c r="I558" s="31">
        <f t="shared" si="184"/>
        <v>0</v>
      </c>
      <c r="J558" s="296" t="e">
        <f t="shared" si="185"/>
        <v>#DIV/0!</v>
      </c>
      <c r="K558" s="295">
        <f t="shared" si="186"/>
        <v>0</v>
      </c>
      <c r="L558" s="295"/>
      <c r="M558" s="295"/>
      <c r="N558" s="295"/>
      <c r="O558" s="295"/>
      <c r="P558" s="295"/>
      <c r="Q558" s="295"/>
      <c r="R558" s="295"/>
      <c r="S558" s="31"/>
      <c r="T558" s="31"/>
      <c r="U558" s="31"/>
      <c r="V558" s="31"/>
      <c r="W558" s="31"/>
      <c r="X558" s="297"/>
      <c r="Y558" s="297"/>
      <c r="Z558" s="297" t="e">
        <f t="shared" si="187"/>
        <v>#DIV/0!</v>
      </c>
      <c r="AA558" s="297"/>
      <c r="AB558" s="298"/>
      <c r="AC558" s="192" t="e">
        <f t="shared" si="188"/>
        <v>#DIV/0!</v>
      </c>
      <c r="AD558" s="192" t="e">
        <f t="shared" si="189"/>
        <v>#DIV/0!</v>
      </c>
    </row>
    <row r="559" spans="1:30" s="1" customFormat="1" x14ac:dyDescent="0.25">
      <c r="A559" s="301"/>
      <c r="B559" s="358"/>
      <c r="C559" s="66"/>
      <c r="D559" s="66"/>
      <c r="E559" s="66"/>
      <c r="F559" s="116"/>
      <c r="G559" s="32"/>
      <c r="H559" s="31"/>
      <c r="I559" s="31">
        <f t="shared" si="184"/>
        <v>0</v>
      </c>
      <c r="J559" s="296" t="e">
        <f t="shared" si="185"/>
        <v>#DIV/0!</v>
      </c>
      <c r="K559" s="295">
        <f t="shared" si="186"/>
        <v>0</v>
      </c>
      <c r="L559" s="295"/>
      <c r="M559" s="295"/>
      <c r="N559" s="295"/>
      <c r="O559" s="295"/>
      <c r="P559" s="295"/>
      <c r="Q559" s="295"/>
      <c r="R559" s="295"/>
      <c r="S559" s="31"/>
      <c r="T559" s="31"/>
      <c r="U559" s="31"/>
      <c r="V559" s="31"/>
      <c r="W559" s="31"/>
      <c r="X559" s="297"/>
      <c r="Y559" s="297"/>
      <c r="Z559" s="297" t="e">
        <f t="shared" si="187"/>
        <v>#DIV/0!</v>
      </c>
      <c r="AA559" s="297"/>
      <c r="AB559" s="298"/>
      <c r="AC559" s="192" t="e">
        <f t="shared" si="188"/>
        <v>#DIV/0!</v>
      </c>
      <c r="AD559" s="192" t="e">
        <f t="shared" si="189"/>
        <v>#DIV/0!</v>
      </c>
    </row>
    <row r="560" spans="1:30" s="1" customFormat="1" x14ac:dyDescent="0.25">
      <c r="A560" s="301"/>
      <c r="B560" s="399"/>
      <c r="C560" s="66"/>
      <c r="D560" s="66"/>
      <c r="E560" s="66"/>
      <c r="F560" s="116"/>
      <c r="G560" s="32"/>
      <c r="H560" s="31"/>
      <c r="I560" s="31">
        <f t="shared" si="184"/>
        <v>0</v>
      </c>
      <c r="J560" s="296" t="e">
        <f t="shared" si="185"/>
        <v>#DIV/0!</v>
      </c>
      <c r="K560" s="295">
        <f t="shared" si="186"/>
        <v>0</v>
      </c>
      <c r="L560" s="295"/>
      <c r="M560" s="295"/>
      <c r="N560" s="295"/>
      <c r="O560" s="295"/>
      <c r="P560" s="295"/>
      <c r="Q560" s="295"/>
      <c r="R560" s="295"/>
      <c r="S560" s="31"/>
      <c r="T560" s="31"/>
      <c r="U560" s="31"/>
      <c r="V560" s="31"/>
      <c r="W560" s="31"/>
      <c r="X560" s="297"/>
      <c r="Y560" s="297"/>
      <c r="Z560" s="297" t="e">
        <f t="shared" si="187"/>
        <v>#DIV/0!</v>
      </c>
      <c r="AA560" s="297"/>
      <c r="AB560" s="298"/>
      <c r="AC560" s="192" t="e">
        <f t="shared" si="188"/>
        <v>#DIV/0!</v>
      </c>
      <c r="AD560" s="192" t="e">
        <f t="shared" si="189"/>
        <v>#DIV/0!</v>
      </c>
    </row>
    <row r="561" spans="1:30" s="1" customFormat="1" x14ac:dyDescent="0.25">
      <c r="A561" s="301"/>
      <c r="B561" s="358"/>
      <c r="C561" s="66"/>
      <c r="D561" s="66"/>
      <c r="E561" s="66"/>
      <c r="F561" s="116"/>
      <c r="G561" s="32"/>
      <c r="H561" s="31"/>
      <c r="I561" s="31">
        <f t="shared" si="184"/>
        <v>0</v>
      </c>
      <c r="J561" s="296" t="e">
        <f t="shared" si="185"/>
        <v>#DIV/0!</v>
      </c>
      <c r="K561" s="295">
        <f t="shared" si="186"/>
        <v>0</v>
      </c>
      <c r="L561" s="295"/>
      <c r="M561" s="295"/>
      <c r="N561" s="295"/>
      <c r="O561" s="295"/>
      <c r="P561" s="295"/>
      <c r="Q561" s="295"/>
      <c r="R561" s="295"/>
      <c r="S561" s="31"/>
      <c r="T561" s="31"/>
      <c r="U561" s="31"/>
      <c r="V561" s="31"/>
      <c r="W561" s="31"/>
      <c r="X561" s="297"/>
      <c r="Y561" s="297"/>
      <c r="Z561" s="297" t="e">
        <f t="shared" si="187"/>
        <v>#DIV/0!</v>
      </c>
      <c r="AA561" s="297"/>
      <c r="AB561" s="298"/>
      <c r="AC561" s="192" t="e">
        <f t="shared" si="188"/>
        <v>#DIV/0!</v>
      </c>
      <c r="AD561" s="192" t="e">
        <f t="shared" si="189"/>
        <v>#DIV/0!</v>
      </c>
    </row>
    <row r="562" spans="1:30" s="1" customFormat="1" x14ac:dyDescent="0.25">
      <c r="A562" s="301"/>
      <c r="B562" s="358"/>
      <c r="C562" s="66"/>
      <c r="D562" s="66"/>
      <c r="E562" s="66"/>
      <c r="F562" s="116"/>
      <c r="G562" s="32"/>
      <c r="H562" s="31"/>
      <c r="I562" s="31">
        <f t="shared" si="184"/>
        <v>0</v>
      </c>
      <c r="J562" s="296" t="e">
        <f t="shared" si="185"/>
        <v>#DIV/0!</v>
      </c>
      <c r="K562" s="295">
        <f t="shared" si="186"/>
        <v>0</v>
      </c>
      <c r="L562" s="295"/>
      <c r="M562" s="295"/>
      <c r="N562" s="295"/>
      <c r="O562" s="295"/>
      <c r="P562" s="295"/>
      <c r="Q562" s="295"/>
      <c r="R562" s="295"/>
      <c r="S562" s="31"/>
      <c r="T562" s="31"/>
      <c r="U562" s="31"/>
      <c r="V562" s="31"/>
      <c r="W562" s="31"/>
      <c r="X562" s="297"/>
      <c r="Y562" s="297"/>
      <c r="Z562" s="297" t="e">
        <f t="shared" si="187"/>
        <v>#DIV/0!</v>
      </c>
      <c r="AA562" s="297"/>
      <c r="AB562" s="298"/>
      <c r="AC562" s="192" t="e">
        <f t="shared" si="188"/>
        <v>#DIV/0!</v>
      </c>
      <c r="AD562" s="192" t="e">
        <f t="shared" si="189"/>
        <v>#DIV/0!</v>
      </c>
    </row>
    <row r="563" spans="1:30" s="1" customFormat="1" x14ac:dyDescent="0.25">
      <c r="A563" s="301"/>
      <c r="B563" s="358"/>
      <c r="C563" s="66"/>
      <c r="D563" s="66"/>
      <c r="E563" s="66"/>
      <c r="F563" s="116"/>
      <c r="G563" s="32"/>
      <c r="H563" s="31"/>
      <c r="I563" s="31">
        <f t="shared" si="184"/>
        <v>0</v>
      </c>
      <c r="J563" s="296" t="e">
        <f t="shared" si="185"/>
        <v>#DIV/0!</v>
      </c>
      <c r="K563" s="295">
        <f t="shared" si="186"/>
        <v>0</v>
      </c>
      <c r="L563" s="295"/>
      <c r="M563" s="295"/>
      <c r="N563" s="295"/>
      <c r="O563" s="295"/>
      <c r="P563" s="295"/>
      <c r="Q563" s="295"/>
      <c r="R563" s="295"/>
      <c r="S563" s="31"/>
      <c r="T563" s="31"/>
      <c r="U563" s="31"/>
      <c r="V563" s="31"/>
      <c r="W563" s="31"/>
      <c r="X563" s="297"/>
      <c r="Y563" s="297"/>
      <c r="Z563" s="297" t="e">
        <f t="shared" si="187"/>
        <v>#DIV/0!</v>
      </c>
      <c r="AA563" s="297"/>
      <c r="AB563" s="298"/>
      <c r="AC563" s="192" t="e">
        <f t="shared" si="188"/>
        <v>#DIV/0!</v>
      </c>
      <c r="AD563" s="192" t="e">
        <f t="shared" si="189"/>
        <v>#DIV/0!</v>
      </c>
    </row>
    <row r="564" spans="1:30" s="1" customFormat="1" x14ac:dyDescent="0.25">
      <c r="A564" s="301"/>
      <c r="B564" s="358"/>
      <c r="C564" s="66"/>
      <c r="D564" s="66"/>
      <c r="E564" s="66"/>
      <c r="F564" s="116"/>
      <c r="G564" s="32"/>
      <c r="H564" s="31"/>
      <c r="I564" s="31">
        <f t="shared" si="184"/>
        <v>0</v>
      </c>
      <c r="J564" s="296" t="e">
        <f t="shared" si="185"/>
        <v>#DIV/0!</v>
      </c>
      <c r="K564" s="295">
        <f t="shared" si="186"/>
        <v>0</v>
      </c>
      <c r="L564" s="295"/>
      <c r="M564" s="295"/>
      <c r="N564" s="295"/>
      <c r="O564" s="295"/>
      <c r="P564" s="295"/>
      <c r="Q564" s="295"/>
      <c r="R564" s="295"/>
      <c r="S564" s="31"/>
      <c r="T564" s="31"/>
      <c r="U564" s="31"/>
      <c r="V564" s="31"/>
      <c r="W564" s="31"/>
      <c r="X564" s="297"/>
      <c r="Y564" s="297"/>
      <c r="Z564" s="297" t="e">
        <f t="shared" si="187"/>
        <v>#DIV/0!</v>
      </c>
      <c r="AA564" s="297"/>
      <c r="AB564" s="298"/>
      <c r="AC564" s="192" t="e">
        <f t="shared" si="188"/>
        <v>#DIV/0!</v>
      </c>
      <c r="AD564" s="192" t="e">
        <f t="shared" si="189"/>
        <v>#DIV/0!</v>
      </c>
    </row>
    <row r="565" spans="1:30" s="1" customFormat="1" x14ac:dyDescent="0.25">
      <c r="A565" s="350"/>
      <c r="B565" s="398"/>
      <c r="C565" s="118"/>
      <c r="D565" s="118"/>
      <c r="E565" s="118"/>
      <c r="F565" s="116"/>
      <c r="G565" s="32"/>
      <c r="H565" s="31"/>
      <c r="I565" s="31">
        <f t="shared" si="184"/>
        <v>0</v>
      </c>
      <c r="J565" s="296" t="e">
        <f t="shared" si="185"/>
        <v>#DIV/0!</v>
      </c>
      <c r="K565" s="295">
        <f t="shared" si="186"/>
        <v>0</v>
      </c>
      <c r="L565" s="295"/>
      <c r="M565" s="295"/>
      <c r="N565" s="295"/>
      <c r="O565" s="295"/>
      <c r="P565" s="295"/>
      <c r="Q565" s="295"/>
      <c r="R565" s="295"/>
      <c r="S565" s="31"/>
      <c r="T565" s="31"/>
      <c r="U565" s="31"/>
      <c r="V565" s="31"/>
      <c r="W565" s="31"/>
      <c r="X565" s="297"/>
      <c r="Y565" s="297"/>
      <c r="Z565" s="297" t="e">
        <f t="shared" si="187"/>
        <v>#DIV/0!</v>
      </c>
      <c r="AA565" s="297"/>
      <c r="AB565" s="298"/>
      <c r="AC565" s="192" t="e">
        <f t="shared" si="188"/>
        <v>#DIV/0!</v>
      </c>
      <c r="AD565" s="192" t="e">
        <f t="shared" si="189"/>
        <v>#DIV/0!</v>
      </c>
    </row>
    <row r="566" spans="1:30" s="1" customFormat="1" x14ac:dyDescent="0.25">
      <c r="A566" s="301"/>
      <c r="B566" s="358"/>
      <c r="C566" s="66"/>
      <c r="D566" s="66"/>
      <c r="E566" s="66"/>
      <c r="F566" s="116"/>
      <c r="G566" s="32"/>
      <c r="H566" s="31"/>
      <c r="I566" s="31">
        <f t="shared" si="184"/>
        <v>0</v>
      </c>
      <c r="J566" s="296" t="e">
        <f t="shared" si="185"/>
        <v>#DIV/0!</v>
      </c>
      <c r="K566" s="295">
        <f t="shared" si="186"/>
        <v>0</v>
      </c>
      <c r="L566" s="295"/>
      <c r="M566" s="295"/>
      <c r="N566" s="295"/>
      <c r="O566" s="295"/>
      <c r="P566" s="295"/>
      <c r="Q566" s="295"/>
      <c r="R566" s="295"/>
      <c r="S566" s="31"/>
      <c r="T566" s="31"/>
      <c r="U566" s="31"/>
      <c r="V566" s="31"/>
      <c r="W566" s="31"/>
      <c r="X566" s="297"/>
      <c r="Y566" s="297"/>
      <c r="Z566" s="297" t="e">
        <f t="shared" si="187"/>
        <v>#DIV/0!</v>
      </c>
      <c r="AA566" s="297"/>
      <c r="AB566" s="298"/>
      <c r="AC566" s="192" t="e">
        <f t="shared" si="188"/>
        <v>#DIV/0!</v>
      </c>
      <c r="AD566" s="192" t="e">
        <f t="shared" si="189"/>
        <v>#DIV/0!</v>
      </c>
    </row>
    <row r="567" spans="1:30" s="1" customFormat="1" x14ac:dyDescent="0.25">
      <c r="A567" s="301"/>
      <c r="B567" s="358"/>
      <c r="C567" s="66"/>
      <c r="D567" s="66"/>
      <c r="E567" s="66"/>
      <c r="F567" s="116"/>
      <c r="G567" s="32"/>
      <c r="H567" s="31"/>
      <c r="I567" s="31">
        <f t="shared" si="184"/>
        <v>0</v>
      </c>
      <c r="J567" s="296" t="e">
        <f t="shared" si="185"/>
        <v>#DIV/0!</v>
      </c>
      <c r="K567" s="295">
        <f t="shared" si="186"/>
        <v>0</v>
      </c>
      <c r="L567" s="295"/>
      <c r="M567" s="295"/>
      <c r="N567" s="295"/>
      <c r="O567" s="295"/>
      <c r="P567" s="295"/>
      <c r="Q567" s="295"/>
      <c r="R567" s="295"/>
      <c r="S567" s="31"/>
      <c r="T567" s="31"/>
      <c r="U567" s="31"/>
      <c r="V567" s="31"/>
      <c r="W567" s="31"/>
      <c r="X567" s="297"/>
      <c r="Y567" s="297"/>
      <c r="Z567" s="297" t="e">
        <f t="shared" si="187"/>
        <v>#DIV/0!</v>
      </c>
      <c r="AA567" s="297"/>
      <c r="AB567" s="298"/>
      <c r="AC567" s="192" t="e">
        <f t="shared" si="188"/>
        <v>#DIV/0!</v>
      </c>
      <c r="AD567" s="192" t="e">
        <f t="shared" si="189"/>
        <v>#DIV/0!</v>
      </c>
    </row>
    <row r="568" spans="1:30" s="1" customFormat="1" x14ac:dyDescent="0.25">
      <c r="A568" s="350"/>
      <c r="B568" s="358"/>
      <c r="C568" s="118"/>
      <c r="D568" s="118"/>
      <c r="E568" s="118"/>
      <c r="F568" s="116"/>
      <c r="G568" s="32"/>
      <c r="H568" s="31"/>
      <c r="I568" s="31">
        <f t="shared" si="184"/>
        <v>0</v>
      </c>
      <c r="J568" s="296" t="e">
        <f t="shared" si="185"/>
        <v>#DIV/0!</v>
      </c>
      <c r="K568" s="295">
        <f t="shared" si="186"/>
        <v>0</v>
      </c>
      <c r="L568" s="295"/>
      <c r="M568" s="295"/>
      <c r="N568" s="295"/>
      <c r="O568" s="295"/>
      <c r="P568" s="295"/>
      <c r="Q568" s="295"/>
      <c r="R568" s="295"/>
      <c r="S568" s="31"/>
      <c r="T568" s="31"/>
      <c r="U568" s="31"/>
      <c r="V568" s="31"/>
      <c r="W568" s="31"/>
      <c r="X568" s="297"/>
      <c r="Y568" s="297"/>
      <c r="Z568" s="297" t="e">
        <f t="shared" si="187"/>
        <v>#DIV/0!</v>
      </c>
      <c r="AA568" s="297"/>
      <c r="AB568" s="298"/>
      <c r="AC568" s="192" t="e">
        <f t="shared" si="188"/>
        <v>#DIV/0!</v>
      </c>
      <c r="AD568" s="192" t="e">
        <f t="shared" si="189"/>
        <v>#DIV/0!</v>
      </c>
    </row>
    <row r="569" spans="1:30" s="1" customFormat="1" x14ac:dyDescent="0.25">
      <c r="A569" s="301"/>
      <c r="B569" s="358"/>
      <c r="C569" s="332"/>
      <c r="D569" s="66"/>
      <c r="E569" s="66"/>
      <c r="F569" s="116"/>
      <c r="G569" s="32"/>
      <c r="H569" s="31"/>
      <c r="I569" s="31">
        <f t="shared" si="184"/>
        <v>0</v>
      </c>
      <c r="J569" s="296" t="e">
        <f t="shared" si="185"/>
        <v>#DIV/0!</v>
      </c>
      <c r="K569" s="295">
        <f t="shared" si="186"/>
        <v>0</v>
      </c>
      <c r="L569" s="295"/>
      <c r="M569" s="295"/>
      <c r="N569" s="295"/>
      <c r="O569" s="295"/>
      <c r="P569" s="295"/>
      <c r="Q569" s="295"/>
      <c r="R569" s="295"/>
      <c r="S569" s="31"/>
      <c r="T569" s="31"/>
      <c r="U569" s="31"/>
      <c r="V569" s="31"/>
      <c r="W569" s="31"/>
      <c r="X569" s="297"/>
      <c r="Y569" s="297"/>
      <c r="Z569" s="297" t="e">
        <f t="shared" si="187"/>
        <v>#DIV/0!</v>
      </c>
      <c r="AA569" s="297"/>
      <c r="AB569" s="298"/>
      <c r="AC569" s="192" t="e">
        <f t="shared" si="188"/>
        <v>#DIV/0!</v>
      </c>
      <c r="AD569" s="192" t="e">
        <f t="shared" si="189"/>
        <v>#DIV/0!</v>
      </c>
    </row>
    <row r="570" spans="1:30" s="1" customFormat="1" x14ac:dyDescent="0.25">
      <c r="A570" s="350"/>
      <c r="B570" s="398"/>
      <c r="C570" s="334"/>
      <c r="D570" s="118"/>
      <c r="E570" s="118"/>
      <c r="F570" s="116"/>
      <c r="G570" s="32"/>
      <c r="H570" s="31"/>
      <c r="I570" s="31">
        <f t="shared" si="184"/>
        <v>0</v>
      </c>
      <c r="J570" s="296" t="e">
        <f t="shared" si="185"/>
        <v>#DIV/0!</v>
      </c>
      <c r="K570" s="295">
        <f t="shared" si="186"/>
        <v>0</v>
      </c>
      <c r="L570" s="295"/>
      <c r="M570" s="295"/>
      <c r="N570" s="295"/>
      <c r="O570" s="295"/>
      <c r="P570" s="295"/>
      <c r="Q570" s="295"/>
      <c r="R570" s="295"/>
      <c r="S570" s="31"/>
      <c r="T570" s="31"/>
      <c r="U570" s="31"/>
      <c r="V570" s="31"/>
      <c r="W570" s="31"/>
      <c r="X570" s="297"/>
      <c r="Y570" s="297"/>
      <c r="Z570" s="297" t="e">
        <f t="shared" si="187"/>
        <v>#DIV/0!</v>
      </c>
      <c r="AA570" s="297"/>
      <c r="AB570" s="298"/>
      <c r="AC570" s="192" t="e">
        <f t="shared" si="188"/>
        <v>#DIV/0!</v>
      </c>
      <c r="AD570" s="192" t="e">
        <f t="shared" si="189"/>
        <v>#DIV/0!</v>
      </c>
    </row>
    <row r="571" spans="1:30" s="1" customFormat="1" x14ac:dyDescent="0.25">
      <c r="A571" s="301"/>
      <c r="B571" s="358"/>
      <c r="C571" s="66"/>
      <c r="D571" s="66"/>
      <c r="E571" s="66"/>
      <c r="F571" s="116"/>
      <c r="G571" s="32"/>
      <c r="H571" s="31"/>
      <c r="I571" s="31">
        <f t="shared" si="184"/>
        <v>0</v>
      </c>
      <c r="J571" s="296" t="e">
        <f t="shared" si="185"/>
        <v>#DIV/0!</v>
      </c>
      <c r="K571" s="295">
        <f t="shared" si="186"/>
        <v>0</v>
      </c>
      <c r="L571" s="295"/>
      <c r="M571" s="295"/>
      <c r="N571" s="295"/>
      <c r="O571" s="295"/>
      <c r="P571" s="295"/>
      <c r="Q571" s="295"/>
      <c r="R571" s="295"/>
      <c r="S571" s="31"/>
      <c r="T571" s="31"/>
      <c r="U571" s="31"/>
      <c r="V571" s="31"/>
      <c r="W571" s="31"/>
      <c r="X571" s="297"/>
      <c r="Y571" s="297"/>
      <c r="Z571" s="297" t="e">
        <f t="shared" si="187"/>
        <v>#DIV/0!</v>
      </c>
      <c r="AA571" s="297"/>
      <c r="AB571" s="298"/>
      <c r="AC571" s="192" t="e">
        <f t="shared" si="188"/>
        <v>#DIV/0!</v>
      </c>
      <c r="AD571" s="192" t="e">
        <f t="shared" si="189"/>
        <v>#DIV/0!</v>
      </c>
    </row>
    <row r="572" spans="1:30" s="1" customFormat="1" x14ac:dyDescent="0.25">
      <c r="A572" s="301"/>
      <c r="B572" s="358"/>
      <c r="C572" s="66"/>
      <c r="D572" s="66"/>
      <c r="E572" s="66"/>
      <c r="F572" s="116"/>
      <c r="G572" s="32"/>
      <c r="H572" s="31"/>
      <c r="I572" s="31">
        <f t="shared" si="184"/>
        <v>0</v>
      </c>
      <c r="J572" s="296" t="e">
        <f t="shared" si="185"/>
        <v>#DIV/0!</v>
      </c>
      <c r="K572" s="295">
        <f t="shared" si="186"/>
        <v>0</v>
      </c>
      <c r="L572" s="295"/>
      <c r="M572" s="295"/>
      <c r="N572" s="295"/>
      <c r="O572" s="295"/>
      <c r="P572" s="295"/>
      <c r="Q572" s="295"/>
      <c r="R572" s="295"/>
      <c r="S572" s="31"/>
      <c r="T572" s="31"/>
      <c r="U572" s="31"/>
      <c r="V572" s="31"/>
      <c r="W572" s="31"/>
      <c r="X572" s="297"/>
      <c r="Y572" s="297"/>
      <c r="Z572" s="297" t="e">
        <f t="shared" si="187"/>
        <v>#DIV/0!</v>
      </c>
      <c r="AA572" s="297"/>
      <c r="AB572" s="298"/>
      <c r="AC572" s="192" t="e">
        <f t="shared" si="188"/>
        <v>#DIV/0!</v>
      </c>
      <c r="AD572" s="192" t="e">
        <f t="shared" si="189"/>
        <v>#DIV/0!</v>
      </c>
    </row>
    <row r="573" spans="1:30" s="1" customFormat="1" x14ac:dyDescent="0.25">
      <c r="A573" s="301"/>
      <c r="B573" s="358"/>
      <c r="C573" s="66"/>
      <c r="D573" s="66"/>
      <c r="E573" s="66"/>
      <c r="F573" s="116"/>
      <c r="G573" s="32"/>
      <c r="H573" s="31"/>
      <c r="I573" s="31">
        <f t="shared" si="184"/>
        <v>0</v>
      </c>
      <c r="J573" s="296" t="e">
        <f t="shared" si="185"/>
        <v>#DIV/0!</v>
      </c>
      <c r="K573" s="295">
        <f t="shared" si="186"/>
        <v>0</v>
      </c>
      <c r="L573" s="295"/>
      <c r="M573" s="295"/>
      <c r="N573" s="295"/>
      <c r="O573" s="295"/>
      <c r="P573" s="295"/>
      <c r="Q573" s="295"/>
      <c r="R573" s="295"/>
      <c r="S573" s="31"/>
      <c r="T573" s="31"/>
      <c r="U573" s="31"/>
      <c r="V573" s="31"/>
      <c r="W573" s="31"/>
      <c r="X573" s="297"/>
      <c r="Y573" s="297"/>
      <c r="Z573" s="297" t="e">
        <f t="shared" si="187"/>
        <v>#DIV/0!</v>
      </c>
      <c r="AA573" s="297"/>
      <c r="AB573" s="298"/>
      <c r="AC573" s="192" t="e">
        <f t="shared" si="188"/>
        <v>#DIV/0!</v>
      </c>
      <c r="AD573" s="192" t="e">
        <f t="shared" si="189"/>
        <v>#DIV/0!</v>
      </c>
    </row>
    <row r="574" spans="1:30" s="1" customFormat="1" x14ac:dyDescent="0.25">
      <c r="A574" s="301"/>
      <c r="B574" s="358"/>
      <c r="C574" s="66"/>
      <c r="D574" s="66"/>
      <c r="E574" s="66"/>
      <c r="F574" s="116"/>
      <c r="G574" s="32"/>
      <c r="H574" s="31"/>
      <c r="I574" s="31">
        <f t="shared" si="184"/>
        <v>0</v>
      </c>
      <c r="J574" s="296" t="e">
        <f t="shared" si="185"/>
        <v>#DIV/0!</v>
      </c>
      <c r="K574" s="295">
        <f t="shared" si="186"/>
        <v>0</v>
      </c>
      <c r="L574" s="295"/>
      <c r="M574" s="295"/>
      <c r="N574" s="295"/>
      <c r="O574" s="295"/>
      <c r="P574" s="295"/>
      <c r="Q574" s="295"/>
      <c r="R574" s="295"/>
      <c r="S574" s="31"/>
      <c r="T574" s="31"/>
      <c r="U574" s="31"/>
      <c r="V574" s="31"/>
      <c r="W574" s="31"/>
      <c r="X574" s="297"/>
      <c r="Y574" s="297"/>
      <c r="Z574" s="297" t="e">
        <f t="shared" si="187"/>
        <v>#DIV/0!</v>
      </c>
      <c r="AA574" s="297"/>
      <c r="AB574" s="298"/>
      <c r="AC574" s="192" t="e">
        <f t="shared" si="188"/>
        <v>#DIV/0!</v>
      </c>
      <c r="AD574" s="192" t="e">
        <f t="shared" si="189"/>
        <v>#DIV/0!</v>
      </c>
    </row>
    <row r="575" spans="1:30" s="1" customFormat="1" x14ac:dyDescent="0.25">
      <c r="A575" s="301"/>
      <c r="B575" s="358"/>
      <c r="C575" s="66"/>
      <c r="D575" s="66"/>
      <c r="E575" s="66"/>
      <c r="F575" s="116"/>
      <c r="G575" s="32"/>
      <c r="H575" s="31"/>
      <c r="I575" s="31">
        <f t="shared" si="184"/>
        <v>0</v>
      </c>
      <c r="J575" s="296" t="e">
        <f t="shared" si="185"/>
        <v>#DIV/0!</v>
      </c>
      <c r="K575" s="295">
        <f t="shared" si="186"/>
        <v>0</v>
      </c>
      <c r="L575" s="295"/>
      <c r="M575" s="295"/>
      <c r="N575" s="295"/>
      <c r="O575" s="295"/>
      <c r="P575" s="295"/>
      <c r="Q575" s="295"/>
      <c r="R575" s="295"/>
      <c r="S575" s="31"/>
      <c r="T575" s="31"/>
      <c r="U575" s="31"/>
      <c r="V575" s="31"/>
      <c r="W575" s="31"/>
      <c r="X575" s="297"/>
      <c r="Y575" s="297"/>
      <c r="Z575" s="297" t="e">
        <f t="shared" si="187"/>
        <v>#DIV/0!</v>
      </c>
      <c r="AA575" s="297"/>
      <c r="AB575" s="298"/>
      <c r="AC575" s="192" t="e">
        <f t="shared" si="188"/>
        <v>#DIV/0!</v>
      </c>
      <c r="AD575" s="192" t="e">
        <f t="shared" si="189"/>
        <v>#DIV/0!</v>
      </c>
    </row>
    <row r="576" spans="1:30" s="1" customFormat="1" x14ac:dyDescent="0.25">
      <c r="A576" s="350"/>
      <c r="B576" s="398"/>
      <c r="C576" s="118"/>
      <c r="D576" s="118"/>
      <c r="E576" s="118"/>
      <c r="F576" s="116"/>
      <c r="G576" s="32"/>
      <c r="H576" s="31"/>
      <c r="I576" s="31">
        <f t="shared" si="184"/>
        <v>0</v>
      </c>
      <c r="J576" s="296" t="e">
        <f t="shared" si="185"/>
        <v>#DIV/0!</v>
      </c>
      <c r="K576" s="295">
        <f t="shared" si="186"/>
        <v>0</v>
      </c>
      <c r="L576" s="295"/>
      <c r="M576" s="295"/>
      <c r="N576" s="295"/>
      <c r="O576" s="295"/>
      <c r="P576" s="295"/>
      <c r="Q576" s="295"/>
      <c r="R576" s="295"/>
      <c r="S576" s="31"/>
      <c r="T576" s="31"/>
      <c r="U576" s="31"/>
      <c r="V576" s="31"/>
      <c r="W576" s="31"/>
      <c r="X576" s="297"/>
      <c r="Y576" s="297"/>
      <c r="Z576" s="297" t="e">
        <f t="shared" si="187"/>
        <v>#DIV/0!</v>
      </c>
      <c r="AA576" s="297"/>
      <c r="AB576" s="298"/>
      <c r="AC576" s="192" t="e">
        <f t="shared" si="188"/>
        <v>#DIV/0!</v>
      </c>
      <c r="AD576" s="192" t="e">
        <f t="shared" si="189"/>
        <v>#DIV/0!</v>
      </c>
    </row>
    <row r="577" spans="1:30" s="1" customFormat="1" x14ac:dyDescent="0.25">
      <c r="A577" s="301"/>
      <c r="B577" s="358"/>
      <c r="C577" s="66"/>
      <c r="D577" s="66"/>
      <c r="E577" s="66"/>
      <c r="F577" s="116"/>
      <c r="G577" s="32"/>
      <c r="H577" s="31"/>
      <c r="I577" s="31">
        <f t="shared" si="184"/>
        <v>0</v>
      </c>
      <c r="J577" s="296" t="e">
        <f t="shared" si="185"/>
        <v>#DIV/0!</v>
      </c>
      <c r="K577" s="295">
        <f t="shared" si="186"/>
        <v>0</v>
      </c>
      <c r="L577" s="295"/>
      <c r="M577" s="295"/>
      <c r="N577" s="295"/>
      <c r="O577" s="295"/>
      <c r="P577" s="295"/>
      <c r="Q577" s="295"/>
      <c r="R577" s="295"/>
      <c r="S577" s="31"/>
      <c r="T577" s="31"/>
      <c r="U577" s="31"/>
      <c r="V577" s="31"/>
      <c r="W577" s="31"/>
      <c r="X577" s="297"/>
      <c r="Y577" s="297"/>
      <c r="Z577" s="297" t="e">
        <f t="shared" si="187"/>
        <v>#DIV/0!</v>
      </c>
      <c r="AA577" s="297"/>
      <c r="AB577" s="298"/>
      <c r="AC577" s="192" t="e">
        <f t="shared" si="188"/>
        <v>#DIV/0!</v>
      </c>
      <c r="AD577" s="192" t="e">
        <f t="shared" si="189"/>
        <v>#DIV/0!</v>
      </c>
    </row>
    <row r="578" spans="1:30" s="1" customFormat="1" x14ac:dyDescent="0.25">
      <c r="A578" s="301"/>
      <c r="B578" s="358"/>
      <c r="C578" s="66"/>
      <c r="D578" s="66"/>
      <c r="E578" s="66"/>
      <c r="F578" s="116"/>
      <c r="G578" s="32"/>
      <c r="H578" s="31"/>
      <c r="I578" s="31">
        <f t="shared" ref="I578:I641" si="190">-H578+K578</f>
        <v>0</v>
      </c>
      <c r="J578" s="296" t="e">
        <f t="shared" ref="J578:J641" si="191">(E578-G578)/G578</f>
        <v>#DIV/0!</v>
      </c>
      <c r="K578" s="295">
        <f t="shared" ref="K578:K641" si="192">F578*E578</f>
        <v>0</v>
      </c>
      <c r="L578" s="295"/>
      <c r="M578" s="295"/>
      <c r="N578" s="295"/>
      <c r="O578" s="295"/>
      <c r="P578" s="295"/>
      <c r="Q578" s="295"/>
      <c r="R578" s="295"/>
      <c r="S578" s="31"/>
      <c r="T578" s="31"/>
      <c r="U578" s="31"/>
      <c r="V578" s="31"/>
      <c r="W578" s="31"/>
      <c r="X578" s="297"/>
      <c r="Y578" s="297"/>
      <c r="Z578" s="297" t="e">
        <f t="shared" ref="Z578:Z641" si="193">F578/U578</f>
        <v>#DIV/0!</v>
      </c>
      <c r="AA578" s="297"/>
      <c r="AB578" s="298"/>
      <c r="AC578" s="192" t="e">
        <f t="shared" ref="AC578:AC641" si="194">I578/E578*(1-0.0005)</f>
        <v>#DIV/0!</v>
      </c>
      <c r="AD578" s="192" t="e">
        <f t="shared" ref="AD578:AD641" si="195">AC578-F578</f>
        <v>#DIV/0!</v>
      </c>
    </row>
    <row r="579" spans="1:30" s="1" customFormat="1" x14ac:dyDescent="0.25">
      <c r="A579" s="350"/>
      <c r="B579" s="398"/>
      <c r="C579" s="118"/>
      <c r="D579" s="118"/>
      <c r="E579" s="118"/>
      <c r="F579" s="116"/>
      <c r="G579" s="32"/>
      <c r="H579" s="31"/>
      <c r="I579" s="31">
        <f t="shared" si="190"/>
        <v>0</v>
      </c>
      <c r="J579" s="296" t="e">
        <f t="shared" si="191"/>
        <v>#DIV/0!</v>
      </c>
      <c r="K579" s="295">
        <f t="shared" si="192"/>
        <v>0</v>
      </c>
      <c r="L579" s="295"/>
      <c r="M579" s="295"/>
      <c r="N579" s="295"/>
      <c r="O579" s="295"/>
      <c r="P579" s="295"/>
      <c r="Q579" s="295"/>
      <c r="R579" s="295"/>
      <c r="S579" s="31"/>
      <c r="T579" s="31"/>
      <c r="U579" s="31"/>
      <c r="V579" s="31"/>
      <c r="W579" s="31"/>
      <c r="X579" s="297"/>
      <c r="Y579" s="297"/>
      <c r="Z579" s="297" t="e">
        <f t="shared" si="193"/>
        <v>#DIV/0!</v>
      </c>
      <c r="AA579" s="297"/>
      <c r="AB579" s="298"/>
      <c r="AC579" s="192" t="e">
        <f t="shared" si="194"/>
        <v>#DIV/0!</v>
      </c>
      <c r="AD579" s="192" t="e">
        <f t="shared" si="195"/>
        <v>#DIV/0!</v>
      </c>
    </row>
    <row r="580" spans="1:30" s="1" customFormat="1" x14ac:dyDescent="0.25">
      <c r="A580" s="301"/>
      <c r="B580" s="358"/>
      <c r="C580" s="332"/>
      <c r="D580" s="66"/>
      <c r="E580" s="66"/>
      <c r="F580" s="116"/>
      <c r="G580" s="32"/>
      <c r="H580" s="31"/>
      <c r="I580" s="31">
        <f t="shared" si="190"/>
        <v>0</v>
      </c>
      <c r="J580" s="296" t="e">
        <f t="shared" si="191"/>
        <v>#DIV/0!</v>
      </c>
      <c r="K580" s="295">
        <f t="shared" si="192"/>
        <v>0</v>
      </c>
      <c r="L580" s="295"/>
      <c r="M580" s="295"/>
      <c r="N580" s="295"/>
      <c r="O580" s="295"/>
      <c r="P580" s="295"/>
      <c r="Q580" s="295"/>
      <c r="R580" s="295"/>
      <c r="S580" s="31"/>
      <c r="T580" s="31"/>
      <c r="U580" s="31"/>
      <c r="V580" s="31"/>
      <c r="W580" s="31"/>
      <c r="X580" s="297"/>
      <c r="Y580" s="297"/>
      <c r="Z580" s="297" t="e">
        <f t="shared" si="193"/>
        <v>#DIV/0!</v>
      </c>
      <c r="AA580" s="297"/>
      <c r="AB580" s="298"/>
      <c r="AC580" s="192" t="e">
        <f t="shared" si="194"/>
        <v>#DIV/0!</v>
      </c>
      <c r="AD580" s="192" t="e">
        <f t="shared" si="195"/>
        <v>#DIV/0!</v>
      </c>
    </row>
    <row r="581" spans="1:30" s="1" customFormat="1" x14ac:dyDescent="0.25">
      <c r="A581" s="301"/>
      <c r="B581" s="358"/>
      <c r="C581" s="66"/>
      <c r="D581" s="66"/>
      <c r="E581" s="66"/>
      <c r="F581" s="116"/>
      <c r="G581" s="32"/>
      <c r="H581" s="31"/>
      <c r="I581" s="31">
        <f t="shared" si="190"/>
        <v>0</v>
      </c>
      <c r="J581" s="296" t="e">
        <f t="shared" si="191"/>
        <v>#DIV/0!</v>
      </c>
      <c r="K581" s="295">
        <f t="shared" si="192"/>
        <v>0</v>
      </c>
      <c r="L581" s="295"/>
      <c r="M581" s="295"/>
      <c r="N581" s="295"/>
      <c r="O581" s="295"/>
      <c r="P581" s="295"/>
      <c r="Q581" s="295"/>
      <c r="R581" s="295"/>
      <c r="S581" s="31"/>
      <c r="T581" s="31"/>
      <c r="U581" s="31"/>
      <c r="V581" s="31"/>
      <c r="W581" s="31"/>
      <c r="X581" s="297"/>
      <c r="Y581" s="297"/>
      <c r="Z581" s="297" t="e">
        <f t="shared" si="193"/>
        <v>#DIV/0!</v>
      </c>
      <c r="AA581" s="297"/>
      <c r="AB581" s="298"/>
      <c r="AC581" s="192" t="e">
        <f t="shared" si="194"/>
        <v>#DIV/0!</v>
      </c>
      <c r="AD581" s="192" t="e">
        <f t="shared" si="195"/>
        <v>#DIV/0!</v>
      </c>
    </row>
    <row r="582" spans="1:30" s="1" customFormat="1" x14ac:dyDescent="0.25">
      <c r="A582" s="350"/>
      <c r="B582" s="398"/>
      <c r="C582" s="118"/>
      <c r="D582" s="118"/>
      <c r="E582" s="118"/>
      <c r="F582" s="116"/>
      <c r="G582" s="32"/>
      <c r="H582" s="31"/>
      <c r="I582" s="31">
        <f t="shared" si="190"/>
        <v>0</v>
      </c>
      <c r="J582" s="296" t="e">
        <f t="shared" si="191"/>
        <v>#DIV/0!</v>
      </c>
      <c r="K582" s="295">
        <f t="shared" si="192"/>
        <v>0</v>
      </c>
      <c r="L582" s="295"/>
      <c r="M582" s="295"/>
      <c r="N582" s="295"/>
      <c r="O582" s="295"/>
      <c r="P582" s="295"/>
      <c r="Q582" s="295"/>
      <c r="R582" s="295"/>
      <c r="S582" s="31"/>
      <c r="T582" s="31"/>
      <c r="U582" s="31"/>
      <c r="V582" s="31"/>
      <c r="W582" s="31"/>
      <c r="X582" s="297"/>
      <c r="Y582" s="297"/>
      <c r="Z582" s="297" t="e">
        <f t="shared" si="193"/>
        <v>#DIV/0!</v>
      </c>
      <c r="AA582" s="297"/>
      <c r="AB582" s="298"/>
      <c r="AC582" s="192" t="e">
        <f t="shared" si="194"/>
        <v>#DIV/0!</v>
      </c>
      <c r="AD582" s="192" t="e">
        <f t="shared" si="195"/>
        <v>#DIV/0!</v>
      </c>
    </row>
    <row r="583" spans="1:30" s="1" customFormat="1" x14ac:dyDescent="0.25">
      <c r="A583" s="350"/>
      <c r="B583" s="398"/>
      <c r="C583" s="118"/>
      <c r="D583" s="118"/>
      <c r="E583" s="118"/>
      <c r="F583" s="116"/>
      <c r="G583" s="32"/>
      <c r="H583" s="31"/>
      <c r="I583" s="31">
        <f t="shared" si="190"/>
        <v>0</v>
      </c>
      <c r="J583" s="296" t="e">
        <f t="shared" si="191"/>
        <v>#DIV/0!</v>
      </c>
      <c r="K583" s="295">
        <f t="shared" si="192"/>
        <v>0</v>
      </c>
      <c r="L583" s="295"/>
      <c r="M583" s="295"/>
      <c r="N583" s="295"/>
      <c r="O583" s="295"/>
      <c r="P583" s="295"/>
      <c r="Q583" s="295"/>
      <c r="R583" s="295"/>
      <c r="S583" s="31"/>
      <c r="T583" s="31"/>
      <c r="U583" s="31"/>
      <c r="V583" s="31"/>
      <c r="W583" s="31"/>
      <c r="X583" s="297"/>
      <c r="Y583" s="297"/>
      <c r="Z583" s="297" t="e">
        <f t="shared" si="193"/>
        <v>#DIV/0!</v>
      </c>
      <c r="AA583" s="297"/>
      <c r="AB583" s="298"/>
      <c r="AC583" s="192" t="e">
        <f t="shared" si="194"/>
        <v>#DIV/0!</v>
      </c>
      <c r="AD583" s="192" t="e">
        <f t="shared" si="195"/>
        <v>#DIV/0!</v>
      </c>
    </row>
    <row r="584" spans="1:30" s="1" customFormat="1" x14ac:dyDescent="0.25">
      <c r="A584" s="350"/>
      <c r="B584" s="358"/>
      <c r="C584" s="118"/>
      <c r="D584" s="118"/>
      <c r="E584" s="118"/>
      <c r="F584" s="116"/>
      <c r="G584" s="32"/>
      <c r="H584" s="31"/>
      <c r="I584" s="31">
        <f t="shared" si="190"/>
        <v>0</v>
      </c>
      <c r="J584" s="296" t="e">
        <f t="shared" si="191"/>
        <v>#DIV/0!</v>
      </c>
      <c r="K584" s="295">
        <f t="shared" si="192"/>
        <v>0</v>
      </c>
      <c r="L584" s="295"/>
      <c r="M584" s="295"/>
      <c r="N584" s="295"/>
      <c r="O584" s="295"/>
      <c r="P584" s="295"/>
      <c r="Q584" s="295"/>
      <c r="R584" s="295"/>
      <c r="S584" s="31"/>
      <c r="T584" s="31"/>
      <c r="U584" s="31"/>
      <c r="V584" s="31"/>
      <c r="W584" s="31"/>
      <c r="X584" s="297"/>
      <c r="Y584" s="297"/>
      <c r="Z584" s="297" t="e">
        <f t="shared" si="193"/>
        <v>#DIV/0!</v>
      </c>
      <c r="AA584" s="297"/>
      <c r="AB584" s="298"/>
      <c r="AC584" s="192" t="e">
        <f t="shared" si="194"/>
        <v>#DIV/0!</v>
      </c>
      <c r="AD584" s="192" t="e">
        <f t="shared" si="195"/>
        <v>#DIV/0!</v>
      </c>
    </row>
    <row r="585" spans="1:30" s="1" customFormat="1" x14ac:dyDescent="0.25">
      <c r="A585" s="350"/>
      <c r="B585" s="358"/>
      <c r="C585" s="118"/>
      <c r="D585" s="118"/>
      <c r="E585" s="118"/>
      <c r="F585" s="116"/>
      <c r="G585" s="32"/>
      <c r="H585" s="31"/>
      <c r="I585" s="31">
        <f t="shared" si="190"/>
        <v>0</v>
      </c>
      <c r="J585" s="296" t="e">
        <f t="shared" si="191"/>
        <v>#DIV/0!</v>
      </c>
      <c r="K585" s="295">
        <f t="shared" si="192"/>
        <v>0</v>
      </c>
      <c r="L585" s="295"/>
      <c r="M585" s="295"/>
      <c r="N585" s="295"/>
      <c r="O585" s="295"/>
      <c r="P585" s="295"/>
      <c r="Q585" s="295"/>
      <c r="R585" s="295"/>
      <c r="S585" s="31"/>
      <c r="T585" s="31"/>
      <c r="U585" s="31"/>
      <c r="V585" s="31"/>
      <c r="W585" s="31"/>
      <c r="X585" s="297"/>
      <c r="Y585" s="297"/>
      <c r="Z585" s="297" t="e">
        <f t="shared" si="193"/>
        <v>#DIV/0!</v>
      </c>
      <c r="AA585" s="297"/>
      <c r="AB585" s="298"/>
      <c r="AC585" s="192" t="e">
        <f t="shared" si="194"/>
        <v>#DIV/0!</v>
      </c>
      <c r="AD585" s="192" t="e">
        <f t="shared" si="195"/>
        <v>#DIV/0!</v>
      </c>
    </row>
    <row r="586" spans="1:30" s="1" customFormat="1" x14ac:dyDescent="0.25">
      <c r="A586" s="350"/>
      <c r="B586" s="358"/>
      <c r="C586" s="334"/>
      <c r="D586" s="118"/>
      <c r="E586" s="118"/>
      <c r="F586" s="116"/>
      <c r="G586" s="32"/>
      <c r="H586" s="31"/>
      <c r="I586" s="31">
        <f t="shared" si="190"/>
        <v>0</v>
      </c>
      <c r="J586" s="296" t="e">
        <f t="shared" si="191"/>
        <v>#DIV/0!</v>
      </c>
      <c r="K586" s="295">
        <f t="shared" si="192"/>
        <v>0</v>
      </c>
      <c r="L586" s="295"/>
      <c r="M586" s="295"/>
      <c r="N586" s="295"/>
      <c r="O586" s="295"/>
      <c r="P586" s="295"/>
      <c r="Q586" s="295"/>
      <c r="R586" s="295"/>
      <c r="S586" s="31"/>
      <c r="T586" s="31"/>
      <c r="U586" s="31"/>
      <c r="V586" s="31"/>
      <c r="W586" s="31"/>
      <c r="X586" s="297"/>
      <c r="Y586" s="297"/>
      <c r="Z586" s="297" t="e">
        <f t="shared" si="193"/>
        <v>#DIV/0!</v>
      </c>
      <c r="AA586" s="297"/>
      <c r="AB586" s="298"/>
      <c r="AC586" s="192" t="e">
        <f t="shared" si="194"/>
        <v>#DIV/0!</v>
      </c>
      <c r="AD586" s="192" t="e">
        <f t="shared" si="195"/>
        <v>#DIV/0!</v>
      </c>
    </row>
    <row r="587" spans="1:30" s="1" customFormat="1" x14ac:dyDescent="0.25">
      <c r="A587" s="350"/>
      <c r="B587" s="358"/>
      <c r="C587" s="334"/>
      <c r="D587" s="118"/>
      <c r="E587" s="118"/>
      <c r="F587" s="116"/>
      <c r="G587" s="32"/>
      <c r="H587" s="31"/>
      <c r="I587" s="31">
        <f t="shared" si="190"/>
        <v>0</v>
      </c>
      <c r="J587" s="296" t="e">
        <f t="shared" si="191"/>
        <v>#DIV/0!</v>
      </c>
      <c r="K587" s="295">
        <f t="shared" si="192"/>
        <v>0</v>
      </c>
      <c r="L587" s="295"/>
      <c r="M587" s="295"/>
      <c r="N587" s="295"/>
      <c r="O587" s="295"/>
      <c r="P587" s="295"/>
      <c r="Q587" s="295"/>
      <c r="R587" s="295"/>
      <c r="S587" s="31"/>
      <c r="T587" s="31"/>
      <c r="U587" s="31"/>
      <c r="V587" s="31"/>
      <c r="W587" s="31"/>
      <c r="X587" s="297"/>
      <c r="Y587" s="297"/>
      <c r="Z587" s="297" t="e">
        <f t="shared" si="193"/>
        <v>#DIV/0!</v>
      </c>
      <c r="AA587" s="297"/>
      <c r="AB587" s="298"/>
      <c r="AC587" s="192" t="e">
        <f t="shared" si="194"/>
        <v>#DIV/0!</v>
      </c>
      <c r="AD587" s="192" t="e">
        <f t="shared" si="195"/>
        <v>#DIV/0!</v>
      </c>
    </row>
    <row r="588" spans="1:30" s="1" customFormat="1" x14ac:dyDescent="0.25">
      <c r="A588" s="350"/>
      <c r="B588" s="358"/>
      <c r="C588" s="66"/>
      <c r="D588" s="118"/>
      <c r="E588" s="118"/>
      <c r="F588" s="116"/>
      <c r="G588" s="32"/>
      <c r="H588" s="31"/>
      <c r="I588" s="31">
        <f t="shared" si="190"/>
        <v>0</v>
      </c>
      <c r="J588" s="296" t="e">
        <f t="shared" si="191"/>
        <v>#DIV/0!</v>
      </c>
      <c r="K588" s="295">
        <f t="shared" si="192"/>
        <v>0</v>
      </c>
      <c r="L588" s="295"/>
      <c r="M588" s="295"/>
      <c r="N588" s="295"/>
      <c r="O588" s="295"/>
      <c r="P588" s="295"/>
      <c r="Q588" s="295"/>
      <c r="R588" s="295"/>
      <c r="S588" s="31"/>
      <c r="T588" s="31"/>
      <c r="U588" s="31"/>
      <c r="V588" s="31"/>
      <c r="W588" s="31"/>
      <c r="X588" s="297"/>
      <c r="Y588" s="297"/>
      <c r="Z588" s="297" t="e">
        <f t="shared" si="193"/>
        <v>#DIV/0!</v>
      </c>
      <c r="AA588" s="297"/>
      <c r="AB588" s="298"/>
      <c r="AC588" s="192" t="e">
        <f t="shared" si="194"/>
        <v>#DIV/0!</v>
      </c>
      <c r="AD588" s="192" t="e">
        <f t="shared" si="195"/>
        <v>#DIV/0!</v>
      </c>
    </row>
    <row r="589" spans="1:30" s="1" customFormat="1" x14ac:dyDescent="0.25">
      <c r="A589" s="350"/>
      <c r="B589" s="358"/>
      <c r="C589" s="66"/>
      <c r="D589" s="118"/>
      <c r="E589" s="118"/>
      <c r="F589" s="116"/>
      <c r="G589" s="32"/>
      <c r="H589" s="31"/>
      <c r="I589" s="31">
        <f t="shared" si="190"/>
        <v>0</v>
      </c>
      <c r="J589" s="296" t="e">
        <f t="shared" si="191"/>
        <v>#DIV/0!</v>
      </c>
      <c r="K589" s="295">
        <f t="shared" si="192"/>
        <v>0</v>
      </c>
      <c r="L589" s="295"/>
      <c r="M589" s="295"/>
      <c r="N589" s="295"/>
      <c r="O589" s="295"/>
      <c r="P589" s="295"/>
      <c r="Q589" s="295"/>
      <c r="R589" s="295"/>
      <c r="S589" s="31"/>
      <c r="T589" s="31"/>
      <c r="U589" s="31"/>
      <c r="V589" s="31"/>
      <c r="W589" s="31"/>
      <c r="X589" s="297"/>
      <c r="Y589" s="297"/>
      <c r="Z589" s="297" t="e">
        <f t="shared" si="193"/>
        <v>#DIV/0!</v>
      </c>
      <c r="AA589" s="297"/>
      <c r="AB589" s="298"/>
      <c r="AC589" s="192" t="e">
        <f t="shared" si="194"/>
        <v>#DIV/0!</v>
      </c>
      <c r="AD589" s="192" t="e">
        <f t="shared" si="195"/>
        <v>#DIV/0!</v>
      </c>
    </row>
    <row r="590" spans="1:30" s="1" customFormat="1" x14ac:dyDescent="0.25">
      <c r="A590" s="350"/>
      <c r="B590" s="358"/>
      <c r="C590" s="66"/>
      <c r="D590" s="118"/>
      <c r="E590" s="118"/>
      <c r="F590" s="116"/>
      <c r="G590" s="32"/>
      <c r="H590" s="31"/>
      <c r="I590" s="31">
        <f t="shared" si="190"/>
        <v>0</v>
      </c>
      <c r="J590" s="296" t="e">
        <f t="shared" si="191"/>
        <v>#DIV/0!</v>
      </c>
      <c r="K590" s="295">
        <f t="shared" si="192"/>
        <v>0</v>
      </c>
      <c r="L590" s="295"/>
      <c r="M590" s="295"/>
      <c r="N590" s="295"/>
      <c r="O590" s="295"/>
      <c r="P590" s="295"/>
      <c r="Q590" s="295"/>
      <c r="R590" s="295"/>
      <c r="S590" s="31"/>
      <c r="T590" s="31"/>
      <c r="U590" s="31"/>
      <c r="V590" s="31"/>
      <c r="W590" s="31"/>
      <c r="X590" s="297"/>
      <c r="Y590" s="297"/>
      <c r="Z590" s="297" t="e">
        <f t="shared" si="193"/>
        <v>#DIV/0!</v>
      </c>
      <c r="AA590" s="297"/>
      <c r="AB590" s="298"/>
      <c r="AC590" s="192" t="e">
        <f t="shared" si="194"/>
        <v>#DIV/0!</v>
      </c>
      <c r="AD590" s="192" t="e">
        <f t="shared" si="195"/>
        <v>#DIV/0!</v>
      </c>
    </row>
    <row r="591" spans="1:30" s="1" customFormat="1" x14ac:dyDescent="0.25">
      <c r="A591" s="350"/>
      <c r="B591" s="358"/>
      <c r="C591" s="66"/>
      <c r="D591" s="118"/>
      <c r="E591" s="118"/>
      <c r="F591" s="116"/>
      <c r="G591" s="32"/>
      <c r="H591" s="31"/>
      <c r="I591" s="31">
        <f t="shared" si="190"/>
        <v>0</v>
      </c>
      <c r="J591" s="296" t="e">
        <f t="shared" si="191"/>
        <v>#DIV/0!</v>
      </c>
      <c r="K591" s="295">
        <f t="shared" si="192"/>
        <v>0</v>
      </c>
      <c r="L591" s="295"/>
      <c r="M591" s="295"/>
      <c r="N591" s="295"/>
      <c r="O591" s="295"/>
      <c r="P591" s="295"/>
      <c r="Q591" s="295"/>
      <c r="R591" s="295"/>
      <c r="S591" s="31"/>
      <c r="T591" s="31"/>
      <c r="U591" s="31"/>
      <c r="V591" s="31"/>
      <c r="W591" s="31"/>
      <c r="X591" s="297"/>
      <c r="Y591" s="297"/>
      <c r="Z591" s="297" t="e">
        <f t="shared" si="193"/>
        <v>#DIV/0!</v>
      </c>
      <c r="AA591" s="297"/>
      <c r="AB591" s="298"/>
      <c r="AC591" s="192" t="e">
        <f t="shared" si="194"/>
        <v>#DIV/0!</v>
      </c>
      <c r="AD591" s="192" t="e">
        <f t="shared" si="195"/>
        <v>#DIV/0!</v>
      </c>
    </row>
    <row r="592" spans="1:30" s="1" customFormat="1" x14ac:dyDescent="0.25">
      <c r="A592" s="350"/>
      <c r="B592" s="358"/>
      <c r="C592" s="332"/>
      <c r="D592" s="118"/>
      <c r="E592" s="118"/>
      <c r="F592" s="116"/>
      <c r="G592" s="32"/>
      <c r="H592" s="31"/>
      <c r="I592" s="31">
        <f t="shared" si="190"/>
        <v>0</v>
      </c>
      <c r="J592" s="296" t="e">
        <f t="shared" si="191"/>
        <v>#DIV/0!</v>
      </c>
      <c r="K592" s="295">
        <f t="shared" si="192"/>
        <v>0</v>
      </c>
      <c r="L592" s="295"/>
      <c r="M592" s="295"/>
      <c r="N592" s="295"/>
      <c r="O592" s="295"/>
      <c r="P592" s="295"/>
      <c r="Q592" s="295"/>
      <c r="R592" s="295"/>
      <c r="S592" s="31"/>
      <c r="T592" s="31"/>
      <c r="U592" s="31"/>
      <c r="V592" s="31"/>
      <c r="W592" s="31"/>
      <c r="X592" s="297"/>
      <c r="Y592" s="297"/>
      <c r="Z592" s="297" t="e">
        <f t="shared" si="193"/>
        <v>#DIV/0!</v>
      </c>
      <c r="AA592" s="297"/>
      <c r="AB592" s="298"/>
      <c r="AC592" s="192" t="e">
        <f t="shared" si="194"/>
        <v>#DIV/0!</v>
      </c>
      <c r="AD592" s="192" t="e">
        <f t="shared" si="195"/>
        <v>#DIV/0!</v>
      </c>
    </row>
    <row r="593" spans="1:30" s="1" customFormat="1" x14ac:dyDescent="0.25">
      <c r="A593" s="301"/>
      <c r="B593" s="358"/>
      <c r="C593" s="332"/>
      <c r="D593" s="118"/>
      <c r="E593" s="118"/>
      <c r="F593" s="116"/>
      <c r="G593" s="32"/>
      <c r="H593" s="31"/>
      <c r="I593" s="31">
        <f t="shared" si="190"/>
        <v>0</v>
      </c>
      <c r="J593" s="296" t="e">
        <f t="shared" si="191"/>
        <v>#DIV/0!</v>
      </c>
      <c r="K593" s="295">
        <f t="shared" si="192"/>
        <v>0</v>
      </c>
      <c r="L593" s="295"/>
      <c r="M593" s="295"/>
      <c r="N593" s="295"/>
      <c r="O593" s="295"/>
      <c r="P593" s="295"/>
      <c r="Q593" s="295"/>
      <c r="R593" s="295"/>
      <c r="S593" s="31"/>
      <c r="T593" s="31"/>
      <c r="U593" s="31"/>
      <c r="V593" s="31"/>
      <c r="W593" s="31"/>
      <c r="X593" s="297"/>
      <c r="Y593" s="297"/>
      <c r="Z593" s="297" t="e">
        <f t="shared" si="193"/>
        <v>#DIV/0!</v>
      </c>
      <c r="AA593" s="297"/>
      <c r="AB593" s="298"/>
      <c r="AC593" s="192" t="e">
        <f t="shared" si="194"/>
        <v>#DIV/0!</v>
      </c>
      <c r="AD593" s="192" t="e">
        <f t="shared" si="195"/>
        <v>#DIV/0!</v>
      </c>
    </row>
    <row r="594" spans="1:30" s="1" customFormat="1" x14ac:dyDescent="0.25">
      <c r="A594" s="301"/>
      <c r="B594" s="358"/>
      <c r="C594" s="66"/>
      <c r="D594" s="118"/>
      <c r="E594" s="118"/>
      <c r="F594" s="116"/>
      <c r="G594" s="32"/>
      <c r="H594" s="31"/>
      <c r="I594" s="31">
        <f t="shared" si="190"/>
        <v>0</v>
      </c>
      <c r="J594" s="296" t="e">
        <f t="shared" si="191"/>
        <v>#DIV/0!</v>
      </c>
      <c r="K594" s="295">
        <f t="shared" si="192"/>
        <v>0</v>
      </c>
      <c r="L594" s="295"/>
      <c r="M594" s="295"/>
      <c r="N594" s="295"/>
      <c r="O594" s="295"/>
      <c r="P594" s="295"/>
      <c r="Q594" s="295"/>
      <c r="R594" s="295"/>
      <c r="S594" s="31"/>
      <c r="T594" s="31"/>
      <c r="U594" s="31"/>
      <c r="V594" s="31"/>
      <c r="W594" s="31"/>
      <c r="X594" s="297"/>
      <c r="Y594" s="297"/>
      <c r="Z594" s="297" t="e">
        <f t="shared" si="193"/>
        <v>#DIV/0!</v>
      </c>
      <c r="AA594" s="297"/>
      <c r="AB594" s="298"/>
      <c r="AC594" s="192" t="e">
        <f t="shared" si="194"/>
        <v>#DIV/0!</v>
      </c>
      <c r="AD594" s="192" t="e">
        <f t="shared" si="195"/>
        <v>#DIV/0!</v>
      </c>
    </row>
    <row r="595" spans="1:30" s="1" customFormat="1" x14ac:dyDescent="0.25">
      <c r="A595" s="301"/>
      <c r="B595" s="358"/>
      <c r="C595" s="332"/>
      <c r="D595" s="118"/>
      <c r="E595" s="118"/>
      <c r="F595" s="116"/>
      <c r="G595" s="32"/>
      <c r="H595" s="31"/>
      <c r="I595" s="31">
        <f t="shared" si="190"/>
        <v>0</v>
      </c>
      <c r="J595" s="296" t="e">
        <f t="shared" si="191"/>
        <v>#DIV/0!</v>
      </c>
      <c r="K595" s="295">
        <f t="shared" si="192"/>
        <v>0</v>
      </c>
      <c r="L595" s="295"/>
      <c r="M595" s="295"/>
      <c r="N595" s="295"/>
      <c r="O595" s="295"/>
      <c r="P595" s="295"/>
      <c r="Q595" s="295"/>
      <c r="R595" s="295"/>
      <c r="S595" s="31"/>
      <c r="T595" s="31"/>
      <c r="U595" s="31"/>
      <c r="V595" s="31"/>
      <c r="W595" s="31"/>
      <c r="X595" s="297"/>
      <c r="Y595" s="297"/>
      <c r="Z595" s="297" t="e">
        <f t="shared" si="193"/>
        <v>#DIV/0!</v>
      </c>
      <c r="AA595" s="297"/>
      <c r="AB595" s="298"/>
      <c r="AC595" s="192" t="e">
        <f t="shared" si="194"/>
        <v>#DIV/0!</v>
      </c>
      <c r="AD595" s="192" t="e">
        <f t="shared" si="195"/>
        <v>#DIV/0!</v>
      </c>
    </row>
    <row r="596" spans="1:30" s="1" customFormat="1" x14ac:dyDescent="0.25">
      <c r="A596" s="301"/>
      <c r="B596" s="358"/>
      <c r="C596" s="66"/>
      <c r="D596" s="118"/>
      <c r="E596" s="118"/>
      <c r="F596" s="116"/>
      <c r="G596" s="32"/>
      <c r="H596" s="31"/>
      <c r="I596" s="31">
        <f t="shared" si="190"/>
        <v>0</v>
      </c>
      <c r="J596" s="296" t="e">
        <f t="shared" si="191"/>
        <v>#DIV/0!</v>
      </c>
      <c r="K596" s="295">
        <f t="shared" si="192"/>
        <v>0</v>
      </c>
      <c r="L596" s="295"/>
      <c r="M596" s="295"/>
      <c r="N596" s="295"/>
      <c r="O596" s="295"/>
      <c r="P596" s="295"/>
      <c r="Q596" s="295"/>
      <c r="R596" s="295"/>
      <c r="S596" s="31"/>
      <c r="T596" s="31"/>
      <c r="U596" s="31"/>
      <c r="V596" s="31"/>
      <c r="W596" s="31"/>
      <c r="X596" s="297"/>
      <c r="Y596" s="297"/>
      <c r="Z596" s="297" t="e">
        <f t="shared" si="193"/>
        <v>#DIV/0!</v>
      </c>
      <c r="AA596" s="297"/>
      <c r="AB596" s="298"/>
      <c r="AC596" s="192" t="e">
        <f t="shared" si="194"/>
        <v>#DIV/0!</v>
      </c>
      <c r="AD596" s="192" t="e">
        <f t="shared" si="195"/>
        <v>#DIV/0!</v>
      </c>
    </row>
    <row r="597" spans="1:30" s="1" customFormat="1" x14ac:dyDescent="0.25">
      <c r="A597" s="301"/>
      <c r="B597" s="358"/>
      <c r="C597" s="66"/>
      <c r="D597" s="118"/>
      <c r="E597" s="118"/>
      <c r="F597" s="116"/>
      <c r="G597" s="32"/>
      <c r="H597" s="31"/>
      <c r="I597" s="31">
        <f t="shared" si="190"/>
        <v>0</v>
      </c>
      <c r="J597" s="296" t="e">
        <f t="shared" si="191"/>
        <v>#DIV/0!</v>
      </c>
      <c r="K597" s="295">
        <f t="shared" si="192"/>
        <v>0</v>
      </c>
      <c r="L597" s="295"/>
      <c r="M597" s="295"/>
      <c r="N597" s="295"/>
      <c r="O597" s="295"/>
      <c r="P597" s="295"/>
      <c r="Q597" s="295"/>
      <c r="R597" s="295"/>
      <c r="S597" s="31"/>
      <c r="T597" s="31"/>
      <c r="U597" s="31"/>
      <c r="V597" s="31"/>
      <c r="W597" s="31"/>
      <c r="X597" s="297"/>
      <c r="Y597" s="297"/>
      <c r="Z597" s="297" t="e">
        <f t="shared" si="193"/>
        <v>#DIV/0!</v>
      </c>
      <c r="AA597" s="297"/>
      <c r="AB597" s="298"/>
      <c r="AC597" s="192" t="e">
        <f t="shared" si="194"/>
        <v>#DIV/0!</v>
      </c>
      <c r="AD597" s="192" t="e">
        <f t="shared" si="195"/>
        <v>#DIV/0!</v>
      </c>
    </row>
    <row r="598" spans="1:30" s="1" customFormat="1" x14ac:dyDescent="0.25">
      <c r="A598" s="301"/>
      <c r="B598" s="358"/>
      <c r="C598" s="332"/>
      <c r="D598" s="118"/>
      <c r="E598" s="118"/>
      <c r="F598" s="116"/>
      <c r="G598" s="32"/>
      <c r="H598" s="31"/>
      <c r="I598" s="31">
        <f t="shared" si="190"/>
        <v>0</v>
      </c>
      <c r="J598" s="296" t="e">
        <f t="shared" si="191"/>
        <v>#DIV/0!</v>
      </c>
      <c r="K598" s="295">
        <f t="shared" si="192"/>
        <v>0</v>
      </c>
      <c r="L598" s="295"/>
      <c r="M598" s="295"/>
      <c r="N598" s="295"/>
      <c r="O598" s="295"/>
      <c r="P598" s="295"/>
      <c r="Q598" s="295"/>
      <c r="R598" s="295"/>
      <c r="S598" s="31"/>
      <c r="T598" s="31"/>
      <c r="U598" s="31"/>
      <c r="V598" s="31"/>
      <c r="W598" s="31"/>
      <c r="X598" s="297"/>
      <c r="Y598" s="297"/>
      <c r="Z598" s="297" t="e">
        <f t="shared" si="193"/>
        <v>#DIV/0!</v>
      </c>
      <c r="AA598" s="297"/>
      <c r="AB598" s="298"/>
      <c r="AC598" s="192" t="e">
        <f t="shared" si="194"/>
        <v>#DIV/0!</v>
      </c>
      <c r="AD598" s="192" t="e">
        <f t="shared" si="195"/>
        <v>#DIV/0!</v>
      </c>
    </row>
    <row r="599" spans="1:30" s="1" customFormat="1" x14ac:dyDescent="0.25">
      <c r="A599" s="301"/>
      <c r="B599" s="358"/>
      <c r="C599" s="66"/>
      <c r="D599" s="118"/>
      <c r="E599" s="118"/>
      <c r="F599" s="116"/>
      <c r="G599" s="32"/>
      <c r="H599" s="31"/>
      <c r="I599" s="31">
        <f t="shared" si="190"/>
        <v>0</v>
      </c>
      <c r="J599" s="296" t="e">
        <f t="shared" si="191"/>
        <v>#DIV/0!</v>
      </c>
      <c r="K599" s="295">
        <f t="shared" si="192"/>
        <v>0</v>
      </c>
      <c r="L599" s="295"/>
      <c r="M599" s="295"/>
      <c r="N599" s="295"/>
      <c r="O599" s="295"/>
      <c r="P599" s="295"/>
      <c r="Q599" s="295"/>
      <c r="R599" s="295"/>
      <c r="S599" s="31"/>
      <c r="T599" s="31"/>
      <c r="U599" s="31"/>
      <c r="V599" s="31"/>
      <c r="W599" s="31"/>
      <c r="X599" s="297"/>
      <c r="Y599" s="297"/>
      <c r="Z599" s="297" t="e">
        <f t="shared" si="193"/>
        <v>#DIV/0!</v>
      </c>
      <c r="AA599" s="297"/>
      <c r="AB599" s="298"/>
      <c r="AC599" s="192" t="e">
        <f t="shared" si="194"/>
        <v>#DIV/0!</v>
      </c>
      <c r="AD599" s="192" t="e">
        <f t="shared" si="195"/>
        <v>#DIV/0!</v>
      </c>
    </row>
    <row r="600" spans="1:30" s="1" customFormat="1" x14ac:dyDescent="0.25">
      <c r="A600" s="301"/>
      <c r="B600" s="358"/>
      <c r="C600" s="66"/>
      <c r="D600" s="118"/>
      <c r="E600" s="118"/>
      <c r="F600" s="116"/>
      <c r="G600" s="32"/>
      <c r="H600" s="31"/>
      <c r="I600" s="31">
        <f t="shared" si="190"/>
        <v>0</v>
      </c>
      <c r="J600" s="296" t="e">
        <f t="shared" si="191"/>
        <v>#DIV/0!</v>
      </c>
      <c r="K600" s="295">
        <f t="shared" si="192"/>
        <v>0</v>
      </c>
      <c r="L600" s="295"/>
      <c r="M600" s="295"/>
      <c r="N600" s="295"/>
      <c r="O600" s="295"/>
      <c r="P600" s="295"/>
      <c r="Q600" s="295"/>
      <c r="R600" s="295"/>
      <c r="S600" s="31"/>
      <c r="T600" s="31"/>
      <c r="U600" s="31"/>
      <c r="V600" s="31"/>
      <c r="W600" s="31"/>
      <c r="X600" s="297"/>
      <c r="Y600" s="297"/>
      <c r="Z600" s="297" t="e">
        <f t="shared" si="193"/>
        <v>#DIV/0!</v>
      </c>
      <c r="AA600" s="297"/>
      <c r="AB600" s="298"/>
      <c r="AC600" s="192" t="e">
        <f t="shared" si="194"/>
        <v>#DIV/0!</v>
      </c>
      <c r="AD600" s="192" t="e">
        <f t="shared" si="195"/>
        <v>#DIV/0!</v>
      </c>
    </row>
    <row r="601" spans="1:30" s="1" customFormat="1" x14ac:dyDescent="0.25">
      <c r="A601" s="301"/>
      <c r="B601" s="358"/>
      <c r="C601" s="66"/>
      <c r="D601" s="118"/>
      <c r="E601" s="118"/>
      <c r="F601" s="116"/>
      <c r="G601" s="32"/>
      <c r="H601" s="31"/>
      <c r="I601" s="31">
        <f t="shared" si="190"/>
        <v>0</v>
      </c>
      <c r="J601" s="296" t="e">
        <f t="shared" si="191"/>
        <v>#DIV/0!</v>
      </c>
      <c r="K601" s="295">
        <f t="shared" si="192"/>
        <v>0</v>
      </c>
      <c r="L601" s="295"/>
      <c r="M601" s="295"/>
      <c r="N601" s="295"/>
      <c r="O601" s="295"/>
      <c r="P601" s="295"/>
      <c r="Q601" s="295"/>
      <c r="R601" s="295"/>
      <c r="S601" s="31"/>
      <c r="T601" s="31"/>
      <c r="U601" s="31"/>
      <c r="V601" s="31"/>
      <c r="W601" s="31"/>
      <c r="X601" s="297"/>
      <c r="Y601" s="297"/>
      <c r="Z601" s="297" t="e">
        <f t="shared" si="193"/>
        <v>#DIV/0!</v>
      </c>
      <c r="AA601" s="297"/>
      <c r="AB601" s="298"/>
      <c r="AC601" s="192" t="e">
        <f t="shared" si="194"/>
        <v>#DIV/0!</v>
      </c>
      <c r="AD601" s="192" t="e">
        <f t="shared" si="195"/>
        <v>#DIV/0!</v>
      </c>
    </row>
    <row r="602" spans="1:30" s="1" customFormat="1" x14ac:dyDescent="0.25">
      <c r="A602" s="301"/>
      <c r="B602" s="358"/>
      <c r="C602" s="66"/>
      <c r="D602" s="118"/>
      <c r="E602" s="118"/>
      <c r="F602" s="116"/>
      <c r="G602" s="32"/>
      <c r="H602" s="31"/>
      <c r="I602" s="31">
        <f t="shared" si="190"/>
        <v>0</v>
      </c>
      <c r="J602" s="296" t="e">
        <f t="shared" si="191"/>
        <v>#DIV/0!</v>
      </c>
      <c r="K602" s="295">
        <f t="shared" si="192"/>
        <v>0</v>
      </c>
      <c r="L602" s="295"/>
      <c r="M602" s="295"/>
      <c r="N602" s="295"/>
      <c r="O602" s="295"/>
      <c r="P602" s="295"/>
      <c r="Q602" s="295"/>
      <c r="R602" s="295"/>
      <c r="S602" s="31"/>
      <c r="T602" s="31"/>
      <c r="U602" s="31"/>
      <c r="V602" s="31"/>
      <c r="W602" s="31"/>
      <c r="X602" s="297"/>
      <c r="Y602" s="297"/>
      <c r="Z602" s="297" t="e">
        <f t="shared" si="193"/>
        <v>#DIV/0!</v>
      </c>
      <c r="AA602" s="297"/>
      <c r="AB602" s="298"/>
      <c r="AC602" s="192" t="e">
        <f t="shared" si="194"/>
        <v>#DIV/0!</v>
      </c>
      <c r="AD602" s="192" t="e">
        <f t="shared" si="195"/>
        <v>#DIV/0!</v>
      </c>
    </row>
    <row r="603" spans="1:30" s="1" customFormat="1" x14ac:dyDescent="0.25">
      <c r="A603" s="301"/>
      <c r="B603" s="358"/>
      <c r="C603" s="332"/>
      <c r="D603" s="118"/>
      <c r="E603" s="118"/>
      <c r="F603" s="116"/>
      <c r="G603" s="32"/>
      <c r="H603" s="31"/>
      <c r="I603" s="31">
        <f t="shared" si="190"/>
        <v>0</v>
      </c>
      <c r="J603" s="296" t="e">
        <f t="shared" si="191"/>
        <v>#DIV/0!</v>
      </c>
      <c r="K603" s="295">
        <f t="shared" si="192"/>
        <v>0</v>
      </c>
      <c r="L603" s="295"/>
      <c r="M603" s="295"/>
      <c r="N603" s="295"/>
      <c r="O603" s="295"/>
      <c r="P603" s="295"/>
      <c r="Q603" s="295"/>
      <c r="R603" s="295"/>
      <c r="S603" s="31"/>
      <c r="T603" s="31"/>
      <c r="U603" s="31"/>
      <c r="V603" s="31"/>
      <c r="W603" s="31"/>
      <c r="X603" s="297"/>
      <c r="Y603" s="297"/>
      <c r="Z603" s="297" t="e">
        <f t="shared" si="193"/>
        <v>#DIV/0!</v>
      </c>
      <c r="AA603" s="297"/>
      <c r="AB603" s="298"/>
      <c r="AC603" s="192" t="e">
        <f t="shared" si="194"/>
        <v>#DIV/0!</v>
      </c>
      <c r="AD603" s="192" t="e">
        <f t="shared" si="195"/>
        <v>#DIV/0!</v>
      </c>
    </row>
    <row r="604" spans="1:30" s="1" customFormat="1" x14ac:dyDescent="0.25">
      <c r="A604" s="301"/>
      <c r="B604" s="358"/>
      <c r="C604" s="332"/>
      <c r="D604" s="118"/>
      <c r="E604" s="118"/>
      <c r="F604" s="66"/>
      <c r="G604" s="32"/>
      <c r="H604" s="31"/>
      <c r="I604" s="31">
        <f t="shared" si="190"/>
        <v>0</v>
      </c>
      <c r="J604" s="294" t="e">
        <f t="shared" si="191"/>
        <v>#DIV/0!</v>
      </c>
      <c r="K604" s="31">
        <f t="shared" si="192"/>
        <v>0</v>
      </c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25"/>
      <c r="Y604" s="25"/>
      <c r="Z604" s="25" t="e">
        <f t="shared" si="193"/>
        <v>#DIV/0!</v>
      </c>
      <c r="AA604" s="25"/>
      <c r="AB604" s="192"/>
      <c r="AC604" s="192" t="e">
        <f t="shared" si="194"/>
        <v>#DIV/0!</v>
      </c>
      <c r="AD604" s="192" t="e">
        <f t="shared" si="195"/>
        <v>#DIV/0!</v>
      </c>
    </row>
    <row r="605" spans="1:30" s="1" customFormat="1" x14ac:dyDescent="0.25">
      <c r="A605" s="301"/>
      <c r="B605" s="358"/>
      <c r="C605" s="332"/>
      <c r="D605" s="118"/>
      <c r="E605" s="118"/>
      <c r="F605" s="66"/>
      <c r="G605" s="32"/>
      <c r="H605" s="31"/>
      <c r="I605" s="31">
        <f t="shared" si="190"/>
        <v>0</v>
      </c>
      <c r="J605" s="294" t="e">
        <f t="shared" si="191"/>
        <v>#DIV/0!</v>
      </c>
      <c r="K605" s="31">
        <f t="shared" si="192"/>
        <v>0</v>
      </c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25"/>
      <c r="Y605" s="25"/>
      <c r="Z605" s="25" t="e">
        <f t="shared" si="193"/>
        <v>#DIV/0!</v>
      </c>
      <c r="AA605" s="25"/>
      <c r="AB605" s="192"/>
      <c r="AC605" s="192" t="e">
        <f t="shared" si="194"/>
        <v>#DIV/0!</v>
      </c>
      <c r="AD605" s="192" t="e">
        <f t="shared" si="195"/>
        <v>#DIV/0!</v>
      </c>
    </row>
    <row r="606" spans="1:30" s="1" customFormat="1" x14ac:dyDescent="0.25">
      <c r="A606" s="301"/>
      <c r="B606" s="358"/>
      <c r="C606" s="66"/>
      <c r="D606" s="118"/>
      <c r="E606" s="118"/>
      <c r="F606" s="66"/>
      <c r="G606" s="32"/>
      <c r="H606" s="31"/>
      <c r="I606" s="31">
        <f t="shared" si="190"/>
        <v>0</v>
      </c>
      <c r="J606" s="294" t="e">
        <f t="shared" si="191"/>
        <v>#DIV/0!</v>
      </c>
      <c r="K606" s="31">
        <f t="shared" si="192"/>
        <v>0</v>
      </c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25"/>
      <c r="Y606" s="25"/>
      <c r="Z606" s="25" t="e">
        <f t="shared" si="193"/>
        <v>#DIV/0!</v>
      </c>
      <c r="AA606" s="25"/>
      <c r="AB606" s="192"/>
      <c r="AC606" s="192" t="e">
        <f t="shared" si="194"/>
        <v>#DIV/0!</v>
      </c>
      <c r="AD606" s="192" t="e">
        <f t="shared" si="195"/>
        <v>#DIV/0!</v>
      </c>
    </row>
    <row r="607" spans="1:30" s="1" customFormat="1" x14ac:dyDescent="0.25">
      <c r="A607" s="301"/>
      <c r="B607" s="358"/>
      <c r="C607" s="66"/>
      <c r="D607" s="118"/>
      <c r="E607" s="118"/>
      <c r="F607" s="66"/>
      <c r="G607" s="32"/>
      <c r="H607" s="31"/>
      <c r="I607" s="31">
        <f t="shared" si="190"/>
        <v>0</v>
      </c>
      <c r="J607" s="294" t="e">
        <f t="shared" si="191"/>
        <v>#DIV/0!</v>
      </c>
      <c r="K607" s="31">
        <f t="shared" si="192"/>
        <v>0</v>
      </c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25"/>
      <c r="Y607" s="25"/>
      <c r="Z607" s="25" t="e">
        <f t="shared" si="193"/>
        <v>#DIV/0!</v>
      </c>
      <c r="AA607" s="25"/>
      <c r="AB607" s="192"/>
      <c r="AC607" s="192" t="e">
        <f t="shared" si="194"/>
        <v>#DIV/0!</v>
      </c>
      <c r="AD607" s="192" t="e">
        <f t="shared" si="195"/>
        <v>#DIV/0!</v>
      </c>
    </row>
    <row r="608" spans="1:30" s="1" customFormat="1" x14ac:dyDescent="0.25">
      <c r="A608" s="301"/>
      <c r="B608" s="358"/>
      <c r="C608" s="66"/>
      <c r="D608" s="118"/>
      <c r="E608" s="118"/>
      <c r="F608" s="66"/>
      <c r="G608" s="32"/>
      <c r="H608" s="31"/>
      <c r="I608" s="31">
        <f t="shared" si="190"/>
        <v>0</v>
      </c>
      <c r="J608" s="294" t="e">
        <f t="shared" si="191"/>
        <v>#DIV/0!</v>
      </c>
      <c r="K608" s="31">
        <f t="shared" si="192"/>
        <v>0</v>
      </c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25"/>
      <c r="Y608" s="25"/>
      <c r="Z608" s="25" t="e">
        <f t="shared" si="193"/>
        <v>#DIV/0!</v>
      </c>
      <c r="AA608" s="25"/>
      <c r="AB608" s="192"/>
      <c r="AC608" s="192" t="e">
        <f t="shared" si="194"/>
        <v>#DIV/0!</v>
      </c>
      <c r="AD608" s="192" t="e">
        <f t="shared" si="195"/>
        <v>#DIV/0!</v>
      </c>
    </row>
    <row r="609" spans="1:30" s="1" customFormat="1" x14ac:dyDescent="0.25">
      <c r="A609" s="301"/>
      <c r="B609" s="358"/>
      <c r="C609" s="66"/>
      <c r="D609" s="118"/>
      <c r="E609" s="118"/>
      <c r="F609" s="66"/>
      <c r="G609" s="32"/>
      <c r="H609" s="31"/>
      <c r="I609" s="31">
        <f t="shared" si="190"/>
        <v>0</v>
      </c>
      <c r="J609" s="294" t="e">
        <f t="shared" si="191"/>
        <v>#DIV/0!</v>
      </c>
      <c r="K609" s="31">
        <f t="shared" si="192"/>
        <v>0</v>
      </c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25"/>
      <c r="Y609" s="25"/>
      <c r="Z609" s="25" t="e">
        <f t="shared" si="193"/>
        <v>#DIV/0!</v>
      </c>
      <c r="AA609" s="25"/>
      <c r="AB609" s="192"/>
      <c r="AC609" s="192" t="e">
        <f t="shared" si="194"/>
        <v>#DIV/0!</v>
      </c>
      <c r="AD609" s="192" t="e">
        <f t="shared" si="195"/>
        <v>#DIV/0!</v>
      </c>
    </row>
    <row r="610" spans="1:30" s="1" customFormat="1" x14ac:dyDescent="0.25">
      <c r="A610" s="301"/>
      <c r="B610" s="358"/>
      <c r="C610" s="66"/>
      <c r="D610" s="118"/>
      <c r="E610" s="118"/>
      <c r="F610" s="66"/>
      <c r="G610" s="32"/>
      <c r="H610" s="31"/>
      <c r="I610" s="31">
        <f t="shared" si="190"/>
        <v>0</v>
      </c>
      <c r="J610" s="294" t="e">
        <f t="shared" si="191"/>
        <v>#DIV/0!</v>
      </c>
      <c r="K610" s="31">
        <f t="shared" si="192"/>
        <v>0</v>
      </c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25"/>
      <c r="Y610" s="25"/>
      <c r="Z610" s="25" t="e">
        <f t="shared" si="193"/>
        <v>#DIV/0!</v>
      </c>
      <c r="AA610" s="25"/>
      <c r="AB610" s="192"/>
      <c r="AC610" s="192" t="e">
        <f t="shared" si="194"/>
        <v>#DIV/0!</v>
      </c>
      <c r="AD610" s="192" t="e">
        <f t="shared" si="195"/>
        <v>#DIV/0!</v>
      </c>
    </row>
    <row r="611" spans="1:30" s="1" customFormat="1" x14ac:dyDescent="0.25">
      <c r="A611" s="301"/>
      <c r="B611" s="358"/>
      <c r="C611" s="332"/>
      <c r="D611" s="118"/>
      <c r="E611" s="118"/>
      <c r="F611" s="66"/>
      <c r="G611" s="32"/>
      <c r="H611" s="31"/>
      <c r="I611" s="31">
        <f t="shared" si="190"/>
        <v>0</v>
      </c>
      <c r="J611" s="294" t="e">
        <f t="shared" si="191"/>
        <v>#DIV/0!</v>
      </c>
      <c r="K611" s="31">
        <f t="shared" si="192"/>
        <v>0</v>
      </c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25"/>
      <c r="Y611" s="25"/>
      <c r="Z611" s="25" t="e">
        <f t="shared" si="193"/>
        <v>#DIV/0!</v>
      </c>
      <c r="AA611" s="25"/>
      <c r="AB611" s="192"/>
      <c r="AC611" s="192" t="e">
        <f t="shared" si="194"/>
        <v>#DIV/0!</v>
      </c>
      <c r="AD611" s="192" t="e">
        <f t="shared" si="195"/>
        <v>#DIV/0!</v>
      </c>
    </row>
    <row r="612" spans="1:30" s="1" customFormat="1" x14ac:dyDescent="0.25">
      <c r="A612" s="301"/>
      <c r="B612" s="358"/>
      <c r="C612" s="66"/>
      <c r="D612" s="118"/>
      <c r="E612" s="118"/>
      <c r="F612" s="66"/>
      <c r="G612" s="32"/>
      <c r="H612" s="31"/>
      <c r="I612" s="31">
        <f t="shared" si="190"/>
        <v>0</v>
      </c>
      <c r="J612" s="294" t="e">
        <f t="shared" si="191"/>
        <v>#DIV/0!</v>
      </c>
      <c r="K612" s="31">
        <f t="shared" si="192"/>
        <v>0</v>
      </c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25"/>
      <c r="Y612" s="25"/>
      <c r="Z612" s="25" t="e">
        <f t="shared" si="193"/>
        <v>#DIV/0!</v>
      </c>
      <c r="AA612" s="25"/>
      <c r="AB612" s="192"/>
      <c r="AC612" s="192" t="e">
        <f t="shared" si="194"/>
        <v>#DIV/0!</v>
      </c>
      <c r="AD612" s="192" t="e">
        <f t="shared" si="195"/>
        <v>#DIV/0!</v>
      </c>
    </row>
    <row r="613" spans="1:30" s="1" customFormat="1" x14ac:dyDescent="0.25">
      <c r="A613" s="301"/>
      <c r="B613" s="358"/>
      <c r="C613" s="66"/>
      <c r="D613" s="118"/>
      <c r="E613" s="118"/>
      <c r="F613" s="66"/>
      <c r="G613" s="32"/>
      <c r="H613" s="31"/>
      <c r="I613" s="31">
        <f t="shared" si="190"/>
        <v>0</v>
      </c>
      <c r="J613" s="294" t="e">
        <f t="shared" si="191"/>
        <v>#DIV/0!</v>
      </c>
      <c r="K613" s="31">
        <f t="shared" si="192"/>
        <v>0</v>
      </c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25"/>
      <c r="Y613" s="25"/>
      <c r="Z613" s="25" t="e">
        <f t="shared" si="193"/>
        <v>#DIV/0!</v>
      </c>
      <c r="AA613" s="25"/>
      <c r="AB613" s="192"/>
      <c r="AC613" s="192" t="e">
        <f t="shared" si="194"/>
        <v>#DIV/0!</v>
      </c>
      <c r="AD613" s="192" t="e">
        <f t="shared" si="195"/>
        <v>#DIV/0!</v>
      </c>
    </row>
    <row r="614" spans="1:30" s="1" customFormat="1" x14ac:dyDescent="0.25">
      <c r="A614" s="301"/>
      <c r="B614" s="358"/>
      <c r="C614" s="332"/>
      <c r="D614" s="118"/>
      <c r="E614" s="118"/>
      <c r="F614" s="66"/>
      <c r="G614" s="32"/>
      <c r="H614" s="31"/>
      <c r="I614" s="31">
        <f t="shared" si="190"/>
        <v>0</v>
      </c>
      <c r="J614" s="294" t="e">
        <f t="shared" si="191"/>
        <v>#DIV/0!</v>
      </c>
      <c r="K614" s="31">
        <f t="shared" si="192"/>
        <v>0</v>
      </c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25"/>
      <c r="Y614" s="25"/>
      <c r="Z614" s="25" t="e">
        <f t="shared" si="193"/>
        <v>#DIV/0!</v>
      </c>
      <c r="AA614" s="25"/>
      <c r="AB614" s="192"/>
      <c r="AC614" s="192" t="e">
        <f t="shared" si="194"/>
        <v>#DIV/0!</v>
      </c>
      <c r="AD614" s="192" t="e">
        <f t="shared" si="195"/>
        <v>#DIV/0!</v>
      </c>
    </row>
    <row r="615" spans="1:30" s="1" customFormat="1" x14ac:dyDescent="0.25">
      <c r="A615" s="301"/>
      <c r="B615" s="358"/>
      <c r="C615" s="66"/>
      <c r="D615" s="118"/>
      <c r="E615" s="118"/>
      <c r="F615" s="66"/>
      <c r="G615" s="32"/>
      <c r="H615" s="31"/>
      <c r="I615" s="31">
        <f t="shared" si="190"/>
        <v>0</v>
      </c>
      <c r="J615" s="294" t="e">
        <f t="shared" si="191"/>
        <v>#DIV/0!</v>
      </c>
      <c r="K615" s="31">
        <f t="shared" si="192"/>
        <v>0</v>
      </c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25"/>
      <c r="Y615" s="25"/>
      <c r="Z615" s="25" t="e">
        <f t="shared" si="193"/>
        <v>#DIV/0!</v>
      </c>
      <c r="AA615" s="25"/>
      <c r="AB615" s="192"/>
      <c r="AC615" s="192" t="e">
        <f t="shared" si="194"/>
        <v>#DIV/0!</v>
      </c>
      <c r="AD615" s="192" t="e">
        <f t="shared" si="195"/>
        <v>#DIV/0!</v>
      </c>
    </row>
    <row r="616" spans="1:30" s="1" customFormat="1" x14ac:dyDescent="0.25">
      <c r="A616" s="301"/>
      <c r="B616" s="358"/>
      <c r="C616" s="66"/>
      <c r="D616" s="118"/>
      <c r="E616" s="118"/>
      <c r="F616" s="66"/>
      <c r="G616" s="32"/>
      <c r="H616" s="31"/>
      <c r="I616" s="31">
        <f t="shared" si="190"/>
        <v>0</v>
      </c>
      <c r="J616" s="294" t="e">
        <f t="shared" si="191"/>
        <v>#DIV/0!</v>
      </c>
      <c r="K616" s="31">
        <f t="shared" si="192"/>
        <v>0</v>
      </c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25"/>
      <c r="Y616" s="25"/>
      <c r="Z616" s="25" t="e">
        <f t="shared" si="193"/>
        <v>#DIV/0!</v>
      </c>
      <c r="AA616" s="25"/>
      <c r="AB616" s="192"/>
      <c r="AC616" s="192" t="e">
        <f t="shared" si="194"/>
        <v>#DIV/0!</v>
      </c>
      <c r="AD616" s="192" t="e">
        <f t="shared" si="195"/>
        <v>#DIV/0!</v>
      </c>
    </row>
    <row r="617" spans="1:30" s="1" customFormat="1" x14ac:dyDescent="0.25">
      <c r="A617" s="301"/>
      <c r="B617" s="358"/>
      <c r="C617" s="66"/>
      <c r="D617" s="118"/>
      <c r="E617" s="118"/>
      <c r="F617" s="66"/>
      <c r="G617" s="32"/>
      <c r="H617" s="31"/>
      <c r="I617" s="31">
        <f t="shared" si="190"/>
        <v>0</v>
      </c>
      <c r="J617" s="294" t="e">
        <f t="shared" si="191"/>
        <v>#DIV/0!</v>
      </c>
      <c r="K617" s="31">
        <f t="shared" si="192"/>
        <v>0</v>
      </c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25"/>
      <c r="Y617" s="25"/>
      <c r="Z617" s="25" t="e">
        <f t="shared" si="193"/>
        <v>#DIV/0!</v>
      </c>
      <c r="AA617" s="25"/>
      <c r="AB617" s="192"/>
      <c r="AC617" s="192" t="e">
        <f t="shared" si="194"/>
        <v>#DIV/0!</v>
      </c>
      <c r="AD617" s="192" t="e">
        <f t="shared" si="195"/>
        <v>#DIV/0!</v>
      </c>
    </row>
    <row r="618" spans="1:30" s="1" customFormat="1" x14ac:dyDescent="0.25">
      <c r="A618" s="301"/>
      <c r="B618" s="358"/>
      <c r="C618" s="66"/>
      <c r="D618" s="118"/>
      <c r="E618" s="118"/>
      <c r="F618" s="66"/>
      <c r="G618" s="32"/>
      <c r="H618" s="31"/>
      <c r="I618" s="31">
        <f t="shared" si="190"/>
        <v>0</v>
      </c>
      <c r="J618" s="294" t="e">
        <f t="shared" si="191"/>
        <v>#DIV/0!</v>
      </c>
      <c r="K618" s="31">
        <f t="shared" si="192"/>
        <v>0</v>
      </c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25"/>
      <c r="Y618" s="25"/>
      <c r="Z618" s="25" t="e">
        <f t="shared" si="193"/>
        <v>#DIV/0!</v>
      </c>
      <c r="AA618" s="25"/>
      <c r="AB618" s="192"/>
      <c r="AC618" s="192" t="e">
        <f t="shared" si="194"/>
        <v>#DIV/0!</v>
      </c>
      <c r="AD618" s="192" t="e">
        <f t="shared" si="195"/>
        <v>#DIV/0!</v>
      </c>
    </row>
    <row r="619" spans="1:30" s="1" customFormat="1" x14ac:dyDescent="0.25">
      <c r="A619" s="301"/>
      <c r="B619" s="358"/>
      <c r="C619" s="66"/>
      <c r="D619" s="118"/>
      <c r="E619" s="118"/>
      <c r="F619" s="66"/>
      <c r="G619" s="32"/>
      <c r="H619" s="31"/>
      <c r="I619" s="31">
        <f t="shared" si="190"/>
        <v>0</v>
      </c>
      <c r="J619" s="294" t="e">
        <f t="shared" si="191"/>
        <v>#DIV/0!</v>
      </c>
      <c r="K619" s="31">
        <f t="shared" si="192"/>
        <v>0</v>
      </c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25"/>
      <c r="Y619" s="25"/>
      <c r="Z619" s="25" t="e">
        <f t="shared" si="193"/>
        <v>#DIV/0!</v>
      </c>
      <c r="AA619" s="25"/>
      <c r="AB619" s="192"/>
      <c r="AC619" s="192" t="e">
        <f t="shared" si="194"/>
        <v>#DIV/0!</v>
      </c>
      <c r="AD619" s="192" t="e">
        <f t="shared" si="195"/>
        <v>#DIV/0!</v>
      </c>
    </row>
    <row r="620" spans="1:30" s="1" customFormat="1" x14ac:dyDescent="0.25">
      <c r="A620" s="301"/>
      <c r="B620" s="358"/>
      <c r="C620" s="332"/>
      <c r="D620" s="118"/>
      <c r="E620" s="118"/>
      <c r="F620" s="66"/>
      <c r="G620" s="32"/>
      <c r="H620" s="31"/>
      <c r="I620" s="31">
        <f t="shared" si="190"/>
        <v>0</v>
      </c>
      <c r="J620" s="294" t="e">
        <f t="shared" si="191"/>
        <v>#DIV/0!</v>
      </c>
      <c r="K620" s="31">
        <f t="shared" si="192"/>
        <v>0</v>
      </c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25"/>
      <c r="Y620" s="25"/>
      <c r="Z620" s="25" t="e">
        <f t="shared" si="193"/>
        <v>#DIV/0!</v>
      </c>
      <c r="AA620" s="25"/>
      <c r="AB620" s="192"/>
      <c r="AC620" s="192" t="e">
        <f t="shared" si="194"/>
        <v>#DIV/0!</v>
      </c>
      <c r="AD620" s="192" t="e">
        <f t="shared" si="195"/>
        <v>#DIV/0!</v>
      </c>
    </row>
    <row r="621" spans="1:30" s="1" customFormat="1" x14ac:dyDescent="0.25">
      <c r="A621" s="301"/>
      <c r="B621" s="358"/>
      <c r="C621" s="66"/>
      <c r="D621" s="118"/>
      <c r="E621" s="118"/>
      <c r="F621" s="66"/>
      <c r="G621" s="32"/>
      <c r="H621" s="31"/>
      <c r="I621" s="31">
        <f t="shared" si="190"/>
        <v>0</v>
      </c>
      <c r="J621" s="294" t="e">
        <f t="shared" si="191"/>
        <v>#DIV/0!</v>
      </c>
      <c r="K621" s="31">
        <f t="shared" si="192"/>
        <v>0</v>
      </c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25"/>
      <c r="Y621" s="25"/>
      <c r="Z621" s="25" t="e">
        <f t="shared" si="193"/>
        <v>#DIV/0!</v>
      </c>
      <c r="AA621" s="25"/>
      <c r="AB621" s="192"/>
      <c r="AC621" s="192" t="e">
        <f t="shared" si="194"/>
        <v>#DIV/0!</v>
      </c>
      <c r="AD621" s="192" t="e">
        <f t="shared" si="195"/>
        <v>#DIV/0!</v>
      </c>
    </row>
    <row r="622" spans="1:30" s="1" customFormat="1" x14ac:dyDescent="0.25">
      <c r="A622" s="301"/>
      <c r="B622" s="358"/>
      <c r="C622" s="66"/>
      <c r="D622" s="118"/>
      <c r="E622" s="118"/>
      <c r="F622" s="66"/>
      <c r="G622" s="32"/>
      <c r="H622" s="31"/>
      <c r="I622" s="31">
        <f t="shared" si="190"/>
        <v>0</v>
      </c>
      <c r="J622" s="294" t="e">
        <f t="shared" si="191"/>
        <v>#DIV/0!</v>
      </c>
      <c r="K622" s="31">
        <f t="shared" si="192"/>
        <v>0</v>
      </c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25"/>
      <c r="Y622" s="25"/>
      <c r="Z622" s="25" t="e">
        <f t="shared" si="193"/>
        <v>#DIV/0!</v>
      </c>
      <c r="AA622" s="25"/>
      <c r="AB622" s="192"/>
      <c r="AC622" s="192" t="e">
        <f t="shared" si="194"/>
        <v>#DIV/0!</v>
      </c>
      <c r="AD622" s="192" t="e">
        <f t="shared" si="195"/>
        <v>#DIV/0!</v>
      </c>
    </row>
    <row r="623" spans="1:30" s="1" customFormat="1" x14ac:dyDescent="0.25">
      <c r="A623" s="301"/>
      <c r="B623" s="358"/>
      <c r="C623" s="66"/>
      <c r="D623" s="118"/>
      <c r="E623" s="118"/>
      <c r="F623" s="66"/>
      <c r="G623" s="32"/>
      <c r="H623" s="31"/>
      <c r="I623" s="31">
        <f t="shared" si="190"/>
        <v>0</v>
      </c>
      <c r="J623" s="294" t="e">
        <f t="shared" si="191"/>
        <v>#DIV/0!</v>
      </c>
      <c r="K623" s="31">
        <f t="shared" si="192"/>
        <v>0</v>
      </c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25"/>
      <c r="Y623" s="25"/>
      <c r="Z623" s="25" t="e">
        <f t="shared" si="193"/>
        <v>#DIV/0!</v>
      </c>
      <c r="AA623" s="25"/>
      <c r="AB623" s="192"/>
      <c r="AC623" s="192" t="e">
        <f t="shared" si="194"/>
        <v>#DIV/0!</v>
      </c>
      <c r="AD623" s="192" t="e">
        <f t="shared" si="195"/>
        <v>#DIV/0!</v>
      </c>
    </row>
    <row r="624" spans="1:30" s="1" customFormat="1" x14ac:dyDescent="0.25">
      <c r="A624" s="301"/>
      <c r="B624" s="358"/>
      <c r="C624" s="66"/>
      <c r="D624" s="118"/>
      <c r="E624" s="118"/>
      <c r="F624" s="66"/>
      <c r="G624" s="32"/>
      <c r="H624" s="31"/>
      <c r="I624" s="31">
        <f t="shared" si="190"/>
        <v>0</v>
      </c>
      <c r="J624" s="294" t="e">
        <f t="shared" si="191"/>
        <v>#DIV/0!</v>
      </c>
      <c r="K624" s="31">
        <f t="shared" si="192"/>
        <v>0</v>
      </c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25"/>
      <c r="Y624" s="25"/>
      <c r="Z624" s="25" t="e">
        <f t="shared" si="193"/>
        <v>#DIV/0!</v>
      </c>
      <c r="AA624" s="25"/>
      <c r="AB624" s="192"/>
      <c r="AC624" s="192" t="e">
        <f t="shared" si="194"/>
        <v>#DIV/0!</v>
      </c>
      <c r="AD624" s="192" t="e">
        <f t="shared" si="195"/>
        <v>#DIV/0!</v>
      </c>
    </row>
    <row r="625" spans="1:30" s="1" customFormat="1" x14ac:dyDescent="0.25">
      <c r="A625" s="301"/>
      <c r="B625" s="358"/>
      <c r="C625" s="66"/>
      <c r="D625" s="118"/>
      <c r="E625" s="118"/>
      <c r="F625" s="66"/>
      <c r="G625" s="32"/>
      <c r="H625" s="31"/>
      <c r="I625" s="31">
        <f t="shared" si="190"/>
        <v>0</v>
      </c>
      <c r="J625" s="294" t="e">
        <f t="shared" si="191"/>
        <v>#DIV/0!</v>
      </c>
      <c r="K625" s="31">
        <f t="shared" si="192"/>
        <v>0</v>
      </c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25"/>
      <c r="Y625" s="25"/>
      <c r="Z625" s="25" t="e">
        <f t="shared" si="193"/>
        <v>#DIV/0!</v>
      </c>
      <c r="AA625" s="25"/>
      <c r="AB625" s="192"/>
      <c r="AC625" s="192" t="e">
        <f t="shared" si="194"/>
        <v>#DIV/0!</v>
      </c>
      <c r="AD625" s="192" t="e">
        <f t="shared" si="195"/>
        <v>#DIV/0!</v>
      </c>
    </row>
    <row r="626" spans="1:30" s="1" customFormat="1" x14ac:dyDescent="0.25">
      <c r="A626" s="301"/>
      <c r="B626" s="358"/>
      <c r="C626" s="66"/>
      <c r="D626" s="118"/>
      <c r="E626" s="118"/>
      <c r="F626" s="66"/>
      <c r="G626" s="32"/>
      <c r="H626" s="31"/>
      <c r="I626" s="31">
        <f t="shared" si="190"/>
        <v>0</v>
      </c>
      <c r="J626" s="294" t="e">
        <f t="shared" si="191"/>
        <v>#DIV/0!</v>
      </c>
      <c r="K626" s="31">
        <f t="shared" si="192"/>
        <v>0</v>
      </c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25"/>
      <c r="Y626" s="25"/>
      <c r="Z626" s="25" t="e">
        <f t="shared" si="193"/>
        <v>#DIV/0!</v>
      </c>
      <c r="AA626" s="25"/>
      <c r="AB626" s="192"/>
      <c r="AC626" s="192" t="e">
        <f t="shared" si="194"/>
        <v>#DIV/0!</v>
      </c>
      <c r="AD626" s="192" t="e">
        <f t="shared" si="195"/>
        <v>#DIV/0!</v>
      </c>
    </row>
    <row r="627" spans="1:30" s="1" customFormat="1" x14ac:dyDescent="0.25">
      <c r="A627" s="301"/>
      <c r="B627" s="358"/>
      <c r="C627" s="66"/>
      <c r="D627" s="118"/>
      <c r="E627" s="118"/>
      <c r="F627" s="66"/>
      <c r="G627" s="32"/>
      <c r="H627" s="31"/>
      <c r="I627" s="31">
        <f t="shared" si="190"/>
        <v>0</v>
      </c>
      <c r="J627" s="294" t="e">
        <f t="shared" si="191"/>
        <v>#DIV/0!</v>
      </c>
      <c r="K627" s="31">
        <f t="shared" si="192"/>
        <v>0</v>
      </c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25"/>
      <c r="Y627" s="25"/>
      <c r="Z627" s="25" t="e">
        <f t="shared" si="193"/>
        <v>#DIV/0!</v>
      </c>
      <c r="AA627" s="25"/>
      <c r="AB627" s="192"/>
      <c r="AC627" s="192" t="e">
        <f t="shared" si="194"/>
        <v>#DIV/0!</v>
      </c>
      <c r="AD627" s="192" t="e">
        <f t="shared" si="195"/>
        <v>#DIV/0!</v>
      </c>
    </row>
    <row r="628" spans="1:30" s="1" customFormat="1" x14ac:dyDescent="0.25">
      <c r="A628" s="301"/>
      <c r="B628" s="358"/>
      <c r="C628" s="66"/>
      <c r="D628" s="118"/>
      <c r="E628" s="118"/>
      <c r="F628" s="66"/>
      <c r="G628" s="32"/>
      <c r="H628" s="31"/>
      <c r="I628" s="31">
        <f t="shared" si="190"/>
        <v>0</v>
      </c>
      <c r="J628" s="294" t="e">
        <f t="shared" si="191"/>
        <v>#DIV/0!</v>
      </c>
      <c r="K628" s="31">
        <f t="shared" si="192"/>
        <v>0</v>
      </c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25"/>
      <c r="Y628" s="25"/>
      <c r="Z628" s="25" t="e">
        <f t="shared" si="193"/>
        <v>#DIV/0!</v>
      </c>
      <c r="AA628" s="25"/>
      <c r="AB628" s="192"/>
      <c r="AC628" s="192" t="e">
        <f t="shared" si="194"/>
        <v>#DIV/0!</v>
      </c>
      <c r="AD628" s="192" t="e">
        <f t="shared" si="195"/>
        <v>#DIV/0!</v>
      </c>
    </row>
    <row r="629" spans="1:30" s="1" customFormat="1" x14ac:dyDescent="0.25">
      <c r="A629" s="301"/>
      <c r="B629" s="358"/>
      <c r="C629" s="66"/>
      <c r="D629" s="118"/>
      <c r="E629" s="118"/>
      <c r="F629" s="66"/>
      <c r="G629" s="32"/>
      <c r="H629" s="31"/>
      <c r="I629" s="31">
        <f t="shared" si="190"/>
        <v>0</v>
      </c>
      <c r="J629" s="294" t="e">
        <f t="shared" si="191"/>
        <v>#DIV/0!</v>
      </c>
      <c r="K629" s="31">
        <f t="shared" si="192"/>
        <v>0</v>
      </c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25"/>
      <c r="Y629" s="25"/>
      <c r="Z629" s="25" t="e">
        <f t="shared" si="193"/>
        <v>#DIV/0!</v>
      </c>
      <c r="AA629" s="25"/>
      <c r="AB629" s="192"/>
      <c r="AC629" s="192" t="e">
        <f t="shared" si="194"/>
        <v>#DIV/0!</v>
      </c>
      <c r="AD629" s="192" t="e">
        <f t="shared" si="195"/>
        <v>#DIV/0!</v>
      </c>
    </row>
    <row r="630" spans="1:30" s="1" customFormat="1" x14ac:dyDescent="0.25">
      <c r="A630" s="301"/>
      <c r="B630" s="358"/>
      <c r="C630" s="66"/>
      <c r="D630" s="118"/>
      <c r="E630" s="118"/>
      <c r="F630" s="66"/>
      <c r="G630" s="32"/>
      <c r="H630" s="31"/>
      <c r="I630" s="31">
        <f t="shared" si="190"/>
        <v>0</v>
      </c>
      <c r="J630" s="294" t="e">
        <f t="shared" si="191"/>
        <v>#DIV/0!</v>
      </c>
      <c r="K630" s="31">
        <f t="shared" si="192"/>
        <v>0</v>
      </c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25"/>
      <c r="Y630" s="25"/>
      <c r="Z630" s="25" t="e">
        <f t="shared" si="193"/>
        <v>#DIV/0!</v>
      </c>
      <c r="AA630" s="25"/>
      <c r="AB630" s="192"/>
      <c r="AC630" s="192" t="e">
        <f t="shared" si="194"/>
        <v>#DIV/0!</v>
      </c>
      <c r="AD630" s="192" t="e">
        <f t="shared" si="195"/>
        <v>#DIV/0!</v>
      </c>
    </row>
    <row r="631" spans="1:30" s="1" customFormat="1" x14ac:dyDescent="0.25">
      <c r="A631" s="365"/>
      <c r="B631" s="358"/>
      <c r="C631" s="66"/>
      <c r="D631" s="118"/>
      <c r="E631" s="118"/>
      <c r="F631" s="66"/>
      <c r="G631" s="32"/>
      <c r="H631" s="31"/>
      <c r="I631" s="31">
        <f t="shared" si="190"/>
        <v>0</v>
      </c>
      <c r="J631" s="294" t="e">
        <f t="shared" si="191"/>
        <v>#DIV/0!</v>
      </c>
      <c r="K631" s="31">
        <f t="shared" si="192"/>
        <v>0</v>
      </c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25"/>
      <c r="Y631" s="25"/>
      <c r="Z631" s="25" t="e">
        <f t="shared" si="193"/>
        <v>#DIV/0!</v>
      </c>
      <c r="AA631" s="25"/>
      <c r="AB631" s="192"/>
      <c r="AC631" s="192" t="e">
        <f t="shared" si="194"/>
        <v>#DIV/0!</v>
      </c>
      <c r="AD631" s="192" t="e">
        <f t="shared" si="195"/>
        <v>#DIV/0!</v>
      </c>
    </row>
    <row r="632" spans="1:30" s="1" customFormat="1" x14ac:dyDescent="0.25">
      <c r="A632" s="301"/>
      <c r="B632" s="358"/>
      <c r="C632" s="66"/>
      <c r="D632" s="118"/>
      <c r="E632" s="118"/>
      <c r="F632" s="66"/>
      <c r="G632" s="32"/>
      <c r="H632" s="31"/>
      <c r="I632" s="31">
        <f t="shared" si="190"/>
        <v>0</v>
      </c>
      <c r="J632" s="294" t="e">
        <f t="shared" si="191"/>
        <v>#DIV/0!</v>
      </c>
      <c r="K632" s="31">
        <f t="shared" si="192"/>
        <v>0</v>
      </c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25"/>
      <c r="Y632" s="25"/>
      <c r="Z632" s="25" t="e">
        <f t="shared" si="193"/>
        <v>#DIV/0!</v>
      </c>
      <c r="AA632" s="25"/>
      <c r="AB632" s="192"/>
      <c r="AC632" s="192" t="e">
        <f t="shared" si="194"/>
        <v>#DIV/0!</v>
      </c>
      <c r="AD632" s="192" t="e">
        <f t="shared" si="195"/>
        <v>#DIV/0!</v>
      </c>
    </row>
    <row r="633" spans="1:30" s="1" customFormat="1" x14ac:dyDescent="0.25">
      <c r="A633" s="301"/>
      <c r="B633" s="358"/>
      <c r="C633" s="332"/>
      <c r="D633" s="118"/>
      <c r="E633" s="118"/>
      <c r="F633" s="66"/>
      <c r="G633" s="32"/>
      <c r="H633" s="31"/>
      <c r="I633" s="31">
        <f t="shared" si="190"/>
        <v>0</v>
      </c>
      <c r="J633" s="294" t="e">
        <f t="shared" si="191"/>
        <v>#DIV/0!</v>
      </c>
      <c r="K633" s="31">
        <f t="shared" si="192"/>
        <v>0</v>
      </c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25"/>
      <c r="Y633" s="25"/>
      <c r="Z633" s="25" t="e">
        <f t="shared" si="193"/>
        <v>#DIV/0!</v>
      </c>
      <c r="AA633" s="25"/>
      <c r="AB633" s="192"/>
      <c r="AC633" s="192" t="e">
        <f t="shared" si="194"/>
        <v>#DIV/0!</v>
      </c>
      <c r="AD633" s="192" t="e">
        <f t="shared" si="195"/>
        <v>#DIV/0!</v>
      </c>
    </row>
    <row r="634" spans="1:30" s="1" customFormat="1" x14ac:dyDescent="0.25">
      <c r="A634" s="301"/>
      <c r="B634" s="358"/>
      <c r="C634" s="66"/>
      <c r="D634" s="118"/>
      <c r="E634" s="118"/>
      <c r="F634" s="66"/>
      <c r="G634" s="32"/>
      <c r="H634" s="31"/>
      <c r="I634" s="31">
        <f t="shared" si="190"/>
        <v>0</v>
      </c>
      <c r="J634" s="294" t="e">
        <f t="shared" si="191"/>
        <v>#DIV/0!</v>
      </c>
      <c r="K634" s="31">
        <f t="shared" si="192"/>
        <v>0</v>
      </c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25"/>
      <c r="Y634" s="25"/>
      <c r="Z634" s="25" t="e">
        <f t="shared" si="193"/>
        <v>#DIV/0!</v>
      </c>
      <c r="AA634" s="25"/>
      <c r="AB634" s="192"/>
      <c r="AC634" s="192" t="e">
        <f t="shared" si="194"/>
        <v>#DIV/0!</v>
      </c>
      <c r="AD634" s="192" t="e">
        <f t="shared" si="195"/>
        <v>#DIV/0!</v>
      </c>
    </row>
    <row r="635" spans="1:30" s="1" customFormat="1" x14ac:dyDescent="0.25">
      <c r="A635" s="301"/>
      <c r="B635" s="358"/>
      <c r="C635" s="332"/>
      <c r="D635" s="118"/>
      <c r="E635" s="118"/>
      <c r="F635" s="66"/>
      <c r="G635" s="32"/>
      <c r="H635" s="31"/>
      <c r="I635" s="31">
        <f t="shared" si="190"/>
        <v>0</v>
      </c>
      <c r="J635" s="294" t="e">
        <f t="shared" si="191"/>
        <v>#DIV/0!</v>
      </c>
      <c r="K635" s="31">
        <f t="shared" si="192"/>
        <v>0</v>
      </c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25"/>
      <c r="Y635" s="25"/>
      <c r="Z635" s="25" t="e">
        <f t="shared" si="193"/>
        <v>#DIV/0!</v>
      </c>
      <c r="AA635" s="25"/>
      <c r="AB635" s="192"/>
      <c r="AC635" s="192" t="e">
        <f t="shared" si="194"/>
        <v>#DIV/0!</v>
      </c>
      <c r="AD635" s="192" t="e">
        <f t="shared" si="195"/>
        <v>#DIV/0!</v>
      </c>
    </row>
    <row r="636" spans="1:30" s="1" customFormat="1" x14ac:dyDescent="0.25">
      <c r="A636" s="301"/>
      <c r="B636" s="358"/>
      <c r="C636" s="332"/>
      <c r="D636" s="118"/>
      <c r="E636" s="118"/>
      <c r="F636" s="66"/>
      <c r="G636" s="32"/>
      <c r="H636" s="31"/>
      <c r="I636" s="31">
        <f t="shared" si="190"/>
        <v>0</v>
      </c>
      <c r="J636" s="294" t="e">
        <f t="shared" si="191"/>
        <v>#DIV/0!</v>
      </c>
      <c r="K636" s="31">
        <f t="shared" si="192"/>
        <v>0</v>
      </c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25"/>
      <c r="Y636" s="25"/>
      <c r="Z636" s="25" t="e">
        <f t="shared" si="193"/>
        <v>#DIV/0!</v>
      </c>
      <c r="AA636" s="25"/>
      <c r="AB636" s="192"/>
      <c r="AC636" s="192" t="e">
        <f t="shared" si="194"/>
        <v>#DIV/0!</v>
      </c>
      <c r="AD636" s="192" t="e">
        <f t="shared" si="195"/>
        <v>#DIV/0!</v>
      </c>
    </row>
    <row r="637" spans="1:30" s="1" customFormat="1" x14ac:dyDescent="0.25">
      <c r="A637" s="301"/>
      <c r="B637" s="358"/>
      <c r="C637" s="332"/>
      <c r="D637" s="118"/>
      <c r="E637" s="118"/>
      <c r="F637" s="66"/>
      <c r="G637" s="32"/>
      <c r="H637" s="31"/>
      <c r="I637" s="31">
        <f t="shared" si="190"/>
        <v>0</v>
      </c>
      <c r="J637" s="294" t="e">
        <f t="shared" si="191"/>
        <v>#DIV/0!</v>
      </c>
      <c r="K637" s="31">
        <f t="shared" si="192"/>
        <v>0</v>
      </c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25"/>
      <c r="Y637" s="25"/>
      <c r="Z637" s="25" t="e">
        <f t="shared" si="193"/>
        <v>#DIV/0!</v>
      </c>
      <c r="AA637" s="25"/>
      <c r="AB637" s="192"/>
      <c r="AC637" s="192" t="e">
        <f t="shared" si="194"/>
        <v>#DIV/0!</v>
      </c>
      <c r="AD637" s="192" t="e">
        <f t="shared" si="195"/>
        <v>#DIV/0!</v>
      </c>
    </row>
    <row r="638" spans="1:30" s="1" customFormat="1" x14ac:dyDescent="0.25">
      <c r="A638" s="301"/>
      <c r="B638" s="358"/>
      <c r="C638" s="332"/>
      <c r="D638" s="118"/>
      <c r="E638" s="118"/>
      <c r="F638" s="66"/>
      <c r="G638" s="32"/>
      <c r="H638" s="31"/>
      <c r="I638" s="31">
        <f t="shared" si="190"/>
        <v>0</v>
      </c>
      <c r="J638" s="294" t="e">
        <f t="shared" si="191"/>
        <v>#DIV/0!</v>
      </c>
      <c r="K638" s="31">
        <f t="shared" si="192"/>
        <v>0</v>
      </c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25"/>
      <c r="Y638" s="25"/>
      <c r="Z638" s="25" t="e">
        <f t="shared" si="193"/>
        <v>#DIV/0!</v>
      </c>
      <c r="AA638" s="25"/>
      <c r="AB638" s="192"/>
      <c r="AC638" s="192" t="e">
        <f t="shared" si="194"/>
        <v>#DIV/0!</v>
      </c>
      <c r="AD638" s="192" t="e">
        <f t="shared" si="195"/>
        <v>#DIV/0!</v>
      </c>
    </row>
    <row r="639" spans="1:30" s="1" customFormat="1" x14ac:dyDescent="0.25">
      <c r="A639" s="301"/>
      <c r="B639" s="358"/>
      <c r="C639" s="332"/>
      <c r="D639" s="118"/>
      <c r="E639" s="118"/>
      <c r="F639" s="66"/>
      <c r="G639" s="32"/>
      <c r="H639" s="31"/>
      <c r="I639" s="31">
        <f t="shared" si="190"/>
        <v>0</v>
      </c>
      <c r="J639" s="294" t="e">
        <f t="shared" si="191"/>
        <v>#DIV/0!</v>
      </c>
      <c r="K639" s="31">
        <f t="shared" si="192"/>
        <v>0</v>
      </c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25"/>
      <c r="Y639" s="25"/>
      <c r="Z639" s="25" t="e">
        <f t="shared" si="193"/>
        <v>#DIV/0!</v>
      </c>
      <c r="AA639" s="25"/>
      <c r="AB639" s="192"/>
      <c r="AC639" s="192" t="e">
        <f t="shared" si="194"/>
        <v>#DIV/0!</v>
      </c>
      <c r="AD639" s="192" t="e">
        <f t="shared" si="195"/>
        <v>#DIV/0!</v>
      </c>
    </row>
    <row r="640" spans="1:30" s="1" customFormat="1" x14ac:dyDescent="0.25">
      <c r="A640" s="301"/>
      <c r="B640" s="358"/>
      <c r="C640" s="332"/>
      <c r="D640" s="118"/>
      <c r="E640" s="118"/>
      <c r="F640" s="66"/>
      <c r="G640" s="32"/>
      <c r="H640" s="31"/>
      <c r="I640" s="31">
        <f t="shared" si="190"/>
        <v>0</v>
      </c>
      <c r="J640" s="294" t="e">
        <f t="shared" si="191"/>
        <v>#DIV/0!</v>
      </c>
      <c r="K640" s="31">
        <f t="shared" si="192"/>
        <v>0</v>
      </c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25"/>
      <c r="Y640" s="25"/>
      <c r="Z640" s="25" t="e">
        <f t="shared" si="193"/>
        <v>#DIV/0!</v>
      </c>
      <c r="AA640" s="25"/>
      <c r="AB640" s="192"/>
      <c r="AC640" s="192" t="e">
        <f t="shared" si="194"/>
        <v>#DIV/0!</v>
      </c>
      <c r="AD640" s="192" t="e">
        <f t="shared" si="195"/>
        <v>#DIV/0!</v>
      </c>
    </row>
    <row r="641" spans="1:30" s="1" customFormat="1" x14ac:dyDescent="0.25">
      <c r="A641" s="301"/>
      <c r="B641" s="358"/>
      <c r="C641" s="332"/>
      <c r="D641" s="118"/>
      <c r="E641" s="118"/>
      <c r="F641" s="66"/>
      <c r="G641" s="32"/>
      <c r="H641" s="31"/>
      <c r="I641" s="31">
        <f t="shared" si="190"/>
        <v>0</v>
      </c>
      <c r="J641" s="294" t="e">
        <f t="shared" si="191"/>
        <v>#DIV/0!</v>
      </c>
      <c r="K641" s="31">
        <f t="shared" si="192"/>
        <v>0</v>
      </c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25"/>
      <c r="Y641" s="25"/>
      <c r="Z641" s="25" t="e">
        <f t="shared" si="193"/>
        <v>#DIV/0!</v>
      </c>
      <c r="AA641" s="25"/>
      <c r="AB641" s="192"/>
      <c r="AC641" s="192" t="e">
        <f t="shared" si="194"/>
        <v>#DIV/0!</v>
      </c>
      <c r="AD641" s="192" t="e">
        <f t="shared" si="195"/>
        <v>#DIV/0!</v>
      </c>
    </row>
    <row r="642" spans="1:30" s="1" customFormat="1" x14ac:dyDescent="0.25">
      <c r="A642" s="301"/>
      <c r="B642" s="358"/>
      <c r="C642" s="332"/>
      <c r="D642" s="118"/>
      <c r="E642" s="118"/>
      <c r="F642" s="66"/>
      <c r="G642" s="32"/>
      <c r="H642" s="31"/>
      <c r="I642" s="31">
        <f t="shared" ref="I642:I681" si="196">-H642+K642</f>
        <v>0</v>
      </c>
      <c r="J642" s="294" t="e">
        <f t="shared" ref="J642:J681" si="197">(E642-G642)/G642</f>
        <v>#DIV/0!</v>
      </c>
      <c r="K642" s="31">
        <f t="shared" ref="K642:K681" si="198">F642*E642</f>
        <v>0</v>
      </c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25"/>
      <c r="Y642" s="25"/>
      <c r="Z642" s="25" t="e">
        <f t="shared" ref="Z642:Z681" si="199">F642/U642</f>
        <v>#DIV/0!</v>
      </c>
      <c r="AA642" s="25"/>
      <c r="AB642" s="192"/>
      <c r="AC642" s="192" t="e">
        <f t="shared" ref="AC642:AC681" si="200">I642/E642*(1-0.0005)</f>
        <v>#DIV/0!</v>
      </c>
      <c r="AD642" s="192" t="e">
        <f t="shared" ref="AD642:AD681" si="201">AC642-F642</f>
        <v>#DIV/0!</v>
      </c>
    </row>
    <row r="643" spans="1:30" s="1" customFormat="1" x14ac:dyDescent="0.25">
      <c r="A643" s="301"/>
      <c r="B643" s="358"/>
      <c r="C643" s="332"/>
      <c r="D643" s="118"/>
      <c r="E643" s="118"/>
      <c r="F643" s="66"/>
      <c r="G643" s="32"/>
      <c r="H643" s="31"/>
      <c r="I643" s="31">
        <f t="shared" si="196"/>
        <v>0</v>
      </c>
      <c r="J643" s="294" t="e">
        <f t="shared" si="197"/>
        <v>#DIV/0!</v>
      </c>
      <c r="K643" s="31">
        <f t="shared" si="198"/>
        <v>0</v>
      </c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25"/>
      <c r="Y643" s="25"/>
      <c r="Z643" s="25" t="e">
        <f t="shared" si="199"/>
        <v>#DIV/0!</v>
      </c>
      <c r="AA643" s="25"/>
      <c r="AB643" s="192"/>
      <c r="AC643" s="192" t="e">
        <f t="shared" si="200"/>
        <v>#DIV/0!</v>
      </c>
      <c r="AD643" s="192" t="e">
        <f t="shared" si="201"/>
        <v>#DIV/0!</v>
      </c>
    </row>
    <row r="644" spans="1:30" s="1" customFormat="1" x14ac:dyDescent="0.25">
      <c r="A644" s="301"/>
      <c r="B644" s="358"/>
      <c r="C644" s="332"/>
      <c r="D644" s="118"/>
      <c r="E644" s="118"/>
      <c r="F644" s="66"/>
      <c r="G644" s="32"/>
      <c r="H644" s="31"/>
      <c r="I644" s="31">
        <f t="shared" si="196"/>
        <v>0</v>
      </c>
      <c r="J644" s="294" t="e">
        <f t="shared" si="197"/>
        <v>#DIV/0!</v>
      </c>
      <c r="K644" s="31">
        <f t="shared" si="198"/>
        <v>0</v>
      </c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25"/>
      <c r="Y644" s="25"/>
      <c r="Z644" s="25" t="e">
        <f t="shared" si="199"/>
        <v>#DIV/0!</v>
      </c>
      <c r="AA644" s="25"/>
      <c r="AB644" s="192"/>
      <c r="AC644" s="192" t="e">
        <f t="shared" si="200"/>
        <v>#DIV/0!</v>
      </c>
      <c r="AD644" s="192" t="e">
        <f t="shared" si="201"/>
        <v>#DIV/0!</v>
      </c>
    </row>
    <row r="645" spans="1:30" s="1" customFormat="1" x14ac:dyDescent="0.25">
      <c r="A645" s="301"/>
      <c r="B645" s="358"/>
      <c r="C645" s="332"/>
      <c r="D645" s="118"/>
      <c r="E645" s="118"/>
      <c r="F645" s="66"/>
      <c r="G645" s="32"/>
      <c r="H645" s="31"/>
      <c r="I645" s="31">
        <f t="shared" si="196"/>
        <v>0</v>
      </c>
      <c r="J645" s="294" t="e">
        <f t="shared" si="197"/>
        <v>#DIV/0!</v>
      </c>
      <c r="K645" s="31">
        <f t="shared" si="198"/>
        <v>0</v>
      </c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25"/>
      <c r="Y645" s="25"/>
      <c r="Z645" s="25" t="e">
        <f t="shared" si="199"/>
        <v>#DIV/0!</v>
      </c>
      <c r="AA645" s="25"/>
      <c r="AB645" s="192"/>
      <c r="AC645" s="192" t="e">
        <f t="shared" si="200"/>
        <v>#DIV/0!</v>
      </c>
      <c r="AD645" s="192" t="e">
        <f t="shared" si="201"/>
        <v>#DIV/0!</v>
      </c>
    </row>
    <row r="646" spans="1:30" s="1" customFormat="1" x14ac:dyDescent="0.25">
      <c r="A646" s="301"/>
      <c r="B646" s="358"/>
      <c r="C646" s="332"/>
      <c r="D646" s="118"/>
      <c r="E646" s="118"/>
      <c r="F646" s="66"/>
      <c r="G646" s="32"/>
      <c r="H646" s="31"/>
      <c r="I646" s="31">
        <f t="shared" si="196"/>
        <v>0</v>
      </c>
      <c r="J646" s="294" t="e">
        <f t="shared" si="197"/>
        <v>#DIV/0!</v>
      </c>
      <c r="K646" s="31">
        <f t="shared" si="198"/>
        <v>0</v>
      </c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25"/>
      <c r="Y646" s="25"/>
      <c r="Z646" s="25" t="e">
        <f t="shared" si="199"/>
        <v>#DIV/0!</v>
      </c>
      <c r="AA646" s="25"/>
      <c r="AB646" s="192"/>
      <c r="AC646" s="192" t="e">
        <f t="shared" si="200"/>
        <v>#DIV/0!</v>
      </c>
      <c r="AD646" s="192" t="e">
        <f t="shared" si="201"/>
        <v>#DIV/0!</v>
      </c>
    </row>
    <row r="647" spans="1:30" s="1" customFormat="1" x14ac:dyDescent="0.25">
      <c r="A647" s="301"/>
      <c r="B647" s="358"/>
      <c r="C647" s="332"/>
      <c r="D647" s="118"/>
      <c r="E647" s="118"/>
      <c r="F647" s="66"/>
      <c r="G647" s="32"/>
      <c r="H647" s="31"/>
      <c r="I647" s="31">
        <f t="shared" si="196"/>
        <v>0</v>
      </c>
      <c r="J647" s="294" t="e">
        <f t="shared" si="197"/>
        <v>#DIV/0!</v>
      </c>
      <c r="K647" s="31">
        <f t="shared" si="198"/>
        <v>0</v>
      </c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25"/>
      <c r="Y647" s="25"/>
      <c r="Z647" s="25" t="e">
        <f t="shared" si="199"/>
        <v>#DIV/0!</v>
      </c>
      <c r="AA647" s="25"/>
      <c r="AB647" s="192"/>
      <c r="AC647" s="192" t="e">
        <f t="shared" si="200"/>
        <v>#DIV/0!</v>
      </c>
      <c r="AD647" s="192" t="e">
        <f t="shared" si="201"/>
        <v>#DIV/0!</v>
      </c>
    </row>
    <row r="648" spans="1:30" s="1" customFormat="1" x14ac:dyDescent="0.25">
      <c r="A648" s="301"/>
      <c r="B648" s="358"/>
      <c r="C648" s="332"/>
      <c r="D648" s="118"/>
      <c r="E648" s="118"/>
      <c r="F648" s="66"/>
      <c r="G648" s="32"/>
      <c r="H648" s="31"/>
      <c r="I648" s="31">
        <f t="shared" si="196"/>
        <v>0</v>
      </c>
      <c r="J648" s="294" t="e">
        <f t="shared" si="197"/>
        <v>#DIV/0!</v>
      </c>
      <c r="K648" s="31">
        <f t="shared" si="198"/>
        <v>0</v>
      </c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25"/>
      <c r="Y648" s="25"/>
      <c r="Z648" s="25" t="e">
        <f t="shared" si="199"/>
        <v>#DIV/0!</v>
      </c>
      <c r="AA648" s="25"/>
      <c r="AB648" s="192"/>
      <c r="AC648" s="192" t="e">
        <f t="shared" si="200"/>
        <v>#DIV/0!</v>
      </c>
      <c r="AD648" s="192" t="e">
        <f t="shared" si="201"/>
        <v>#DIV/0!</v>
      </c>
    </row>
    <row r="649" spans="1:30" s="1" customFormat="1" x14ac:dyDescent="0.25">
      <c r="A649" s="301"/>
      <c r="B649" s="358"/>
      <c r="C649" s="332"/>
      <c r="D649" s="118"/>
      <c r="E649" s="118"/>
      <c r="F649" s="66"/>
      <c r="G649" s="32"/>
      <c r="H649" s="31"/>
      <c r="I649" s="31">
        <f t="shared" si="196"/>
        <v>0</v>
      </c>
      <c r="J649" s="294" t="e">
        <f t="shared" si="197"/>
        <v>#DIV/0!</v>
      </c>
      <c r="K649" s="31">
        <f t="shared" si="198"/>
        <v>0</v>
      </c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25"/>
      <c r="Y649" s="25"/>
      <c r="Z649" s="25" t="e">
        <f t="shared" si="199"/>
        <v>#DIV/0!</v>
      </c>
      <c r="AA649" s="25"/>
      <c r="AB649" s="192"/>
      <c r="AC649" s="192" t="e">
        <f t="shared" si="200"/>
        <v>#DIV/0!</v>
      </c>
      <c r="AD649" s="192" t="e">
        <f t="shared" si="201"/>
        <v>#DIV/0!</v>
      </c>
    </row>
    <row r="650" spans="1:30" s="1" customFormat="1" x14ac:dyDescent="0.25">
      <c r="A650" s="301"/>
      <c r="B650" s="358"/>
      <c r="C650" s="332"/>
      <c r="D650" s="118"/>
      <c r="E650" s="118"/>
      <c r="F650" s="66"/>
      <c r="G650" s="32"/>
      <c r="H650" s="31"/>
      <c r="I650" s="31">
        <f t="shared" si="196"/>
        <v>0</v>
      </c>
      <c r="J650" s="294" t="e">
        <f t="shared" si="197"/>
        <v>#DIV/0!</v>
      </c>
      <c r="K650" s="31">
        <f t="shared" si="198"/>
        <v>0</v>
      </c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25"/>
      <c r="Y650" s="25"/>
      <c r="Z650" s="25" t="e">
        <f t="shared" si="199"/>
        <v>#DIV/0!</v>
      </c>
      <c r="AA650" s="25"/>
      <c r="AB650" s="192"/>
      <c r="AC650" s="192" t="e">
        <f t="shared" si="200"/>
        <v>#DIV/0!</v>
      </c>
      <c r="AD650" s="192" t="e">
        <f t="shared" si="201"/>
        <v>#DIV/0!</v>
      </c>
    </row>
    <row r="651" spans="1:30" s="1" customFormat="1" x14ac:dyDescent="0.25">
      <c r="A651" s="301"/>
      <c r="B651" s="358"/>
      <c r="C651" s="332"/>
      <c r="D651" s="118"/>
      <c r="E651" s="118"/>
      <c r="F651" s="66"/>
      <c r="G651" s="32"/>
      <c r="H651" s="31"/>
      <c r="I651" s="31">
        <f t="shared" si="196"/>
        <v>0</v>
      </c>
      <c r="J651" s="294" t="e">
        <f t="shared" si="197"/>
        <v>#DIV/0!</v>
      </c>
      <c r="K651" s="31">
        <f t="shared" si="198"/>
        <v>0</v>
      </c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25"/>
      <c r="Y651" s="25"/>
      <c r="Z651" s="25" t="e">
        <f t="shared" si="199"/>
        <v>#DIV/0!</v>
      </c>
      <c r="AA651" s="25"/>
      <c r="AB651" s="192"/>
      <c r="AC651" s="192" t="e">
        <f t="shared" si="200"/>
        <v>#DIV/0!</v>
      </c>
      <c r="AD651" s="192" t="e">
        <f t="shared" si="201"/>
        <v>#DIV/0!</v>
      </c>
    </row>
    <row r="652" spans="1:30" s="1" customFormat="1" x14ac:dyDescent="0.25">
      <c r="A652" s="301"/>
      <c r="B652" s="358"/>
      <c r="C652" s="332"/>
      <c r="D652" s="118"/>
      <c r="E652" s="118"/>
      <c r="F652" s="66"/>
      <c r="G652" s="32"/>
      <c r="H652" s="31"/>
      <c r="I652" s="31">
        <f t="shared" si="196"/>
        <v>0</v>
      </c>
      <c r="J652" s="294" t="e">
        <f t="shared" si="197"/>
        <v>#DIV/0!</v>
      </c>
      <c r="K652" s="31">
        <f t="shared" si="198"/>
        <v>0</v>
      </c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25"/>
      <c r="Y652" s="25"/>
      <c r="Z652" s="25" t="e">
        <f t="shared" si="199"/>
        <v>#DIV/0!</v>
      </c>
      <c r="AA652" s="25"/>
      <c r="AB652" s="192"/>
      <c r="AC652" s="192" t="e">
        <f t="shared" si="200"/>
        <v>#DIV/0!</v>
      </c>
      <c r="AD652" s="192" t="e">
        <f t="shared" si="201"/>
        <v>#DIV/0!</v>
      </c>
    </row>
    <row r="653" spans="1:30" s="1" customFormat="1" x14ac:dyDescent="0.25">
      <c r="A653" s="301"/>
      <c r="B653" s="358"/>
      <c r="C653" s="332"/>
      <c r="D653" s="118"/>
      <c r="E653" s="118"/>
      <c r="F653" s="66"/>
      <c r="G653" s="32"/>
      <c r="H653" s="31"/>
      <c r="I653" s="31">
        <f t="shared" si="196"/>
        <v>0</v>
      </c>
      <c r="J653" s="294" t="e">
        <f t="shared" si="197"/>
        <v>#DIV/0!</v>
      </c>
      <c r="K653" s="31">
        <f t="shared" si="198"/>
        <v>0</v>
      </c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25"/>
      <c r="Y653" s="25"/>
      <c r="Z653" s="25" t="e">
        <f t="shared" si="199"/>
        <v>#DIV/0!</v>
      </c>
      <c r="AA653" s="25"/>
      <c r="AB653" s="192"/>
      <c r="AC653" s="192" t="e">
        <f t="shared" si="200"/>
        <v>#DIV/0!</v>
      </c>
      <c r="AD653" s="192" t="e">
        <f t="shared" si="201"/>
        <v>#DIV/0!</v>
      </c>
    </row>
    <row r="654" spans="1:30" s="1" customFormat="1" x14ac:dyDescent="0.25">
      <c r="A654" s="301"/>
      <c r="B654" s="358"/>
      <c r="C654" s="332"/>
      <c r="D654" s="118"/>
      <c r="E654" s="118"/>
      <c r="F654" s="66"/>
      <c r="G654" s="32"/>
      <c r="H654" s="31"/>
      <c r="I654" s="31">
        <f t="shared" si="196"/>
        <v>0</v>
      </c>
      <c r="J654" s="294" t="e">
        <f t="shared" si="197"/>
        <v>#DIV/0!</v>
      </c>
      <c r="K654" s="31">
        <f t="shared" si="198"/>
        <v>0</v>
      </c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25"/>
      <c r="Y654" s="25"/>
      <c r="Z654" s="25" t="e">
        <f t="shared" si="199"/>
        <v>#DIV/0!</v>
      </c>
      <c r="AA654" s="25"/>
      <c r="AB654" s="192"/>
      <c r="AC654" s="192" t="e">
        <f t="shared" si="200"/>
        <v>#DIV/0!</v>
      </c>
      <c r="AD654" s="192" t="e">
        <f t="shared" si="201"/>
        <v>#DIV/0!</v>
      </c>
    </row>
    <row r="655" spans="1:30" s="1" customFormat="1" x14ac:dyDescent="0.25">
      <c r="A655" s="301"/>
      <c r="B655" s="358"/>
      <c r="C655" s="332"/>
      <c r="D655" s="118"/>
      <c r="E655" s="118"/>
      <c r="F655" s="66"/>
      <c r="G655" s="32"/>
      <c r="H655" s="31"/>
      <c r="I655" s="31">
        <f t="shared" si="196"/>
        <v>0</v>
      </c>
      <c r="J655" s="294" t="e">
        <f t="shared" si="197"/>
        <v>#DIV/0!</v>
      </c>
      <c r="K655" s="31">
        <f t="shared" si="198"/>
        <v>0</v>
      </c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25"/>
      <c r="Y655" s="25"/>
      <c r="Z655" s="25" t="e">
        <f t="shared" si="199"/>
        <v>#DIV/0!</v>
      </c>
      <c r="AA655" s="25"/>
      <c r="AB655" s="192"/>
      <c r="AC655" s="192" t="e">
        <f t="shared" si="200"/>
        <v>#DIV/0!</v>
      </c>
      <c r="AD655" s="192" t="e">
        <f t="shared" si="201"/>
        <v>#DIV/0!</v>
      </c>
    </row>
    <row r="656" spans="1:30" s="1" customFormat="1" x14ac:dyDescent="0.25">
      <c r="A656" s="301"/>
      <c r="B656" s="358"/>
      <c r="C656" s="66"/>
      <c r="D656" s="118"/>
      <c r="E656" s="118"/>
      <c r="F656" s="66"/>
      <c r="G656" s="32"/>
      <c r="H656" s="31"/>
      <c r="I656" s="31">
        <f t="shared" si="196"/>
        <v>0</v>
      </c>
      <c r="J656" s="294" t="e">
        <f t="shared" si="197"/>
        <v>#DIV/0!</v>
      </c>
      <c r="K656" s="31">
        <f t="shared" si="198"/>
        <v>0</v>
      </c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25"/>
      <c r="Y656" s="25"/>
      <c r="Z656" s="25" t="e">
        <f t="shared" si="199"/>
        <v>#DIV/0!</v>
      </c>
      <c r="AA656" s="25"/>
      <c r="AB656" s="192"/>
      <c r="AC656" s="192" t="e">
        <f t="shared" si="200"/>
        <v>#DIV/0!</v>
      </c>
      <c r="AD656" s="192" t="e">
        <f t="shared" si="201"/>
        <v>#DIV/0!</v>
      </c>
    </row>
    <row r="657" spans="1:30" s="1" customFormat="1" x14ac:dyDescent="0.25">
      <c r="A657" s="301"/>
      <c r="B657" s="358"/>
      <c r="C657" s="66"/>
      <c r="D657" s="118"/>
      <c r="E657" s="118"/>
      <c r="F657" s="66"/>
      <c r="G657" s="32"/>
      <c r="H657" s="31"/>
      <c r="I657" s="31">
        <f t="shared" si="196"/>
        <v>0</v>
      </c>
      <c r="J657" s="294" t="e">
        <f t="shared" si="197"/>
        <v>#DIV/0!</v>
      </c>
      <c r="K657" s="31">
        <f t="shared" si="198"/>
        <v>0</v>
      </c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25"/>
      <c r="Y657" s="25"/>
      <c r="Z657" s="25" t="e">
        <f t="shared" si="199"/>
        <v>#DIV/0!</v>
      </c>
      <c r="AA657" s="25"/>
      <c r="AB657" s="192"/>
      <c r="AC657" s="192" t="e">
        <f t="shared" si="200"/>
        <v>#DIV/0!</v>
      </c>
      <c r="AD657" s="192" t="e">
        <f t="shared" si="201"/>
        <v>#DIV/0!</v>
      </c>
    </row>
    <row r="658" spans="1:30" s="1" customFormat="1" x14ac:dyDescent="0.25">
      <c r="A658" s="301"/>
      <c r="B658" s="358"/>
      <c r="C658" s="66"/>
      <c r="D658" s="118"/>
      <c r="E658" s="118"/>
      <c r="F658" s="66"/>
      <c r="G658" s="32"/>
      <c r="H658" s="31"/>
      <c r="I658" s="31">
        <f t="shared" si="196"/>
        <v>0</v>
      </c>
      <c r="J658" s="294" t="e">
        <f t="shared" si="197"/>
        <v>#DIV/0!</v>
      </c>
      <c r="K658" s="31">
        <f t="shared" si="198"/>
        <v>0</v>
      </c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25"/>
      <c r="Y658" s="25"/>
      <c r="Z658" s="25" t="e">
        <f t="shared" si="199"/>
        <v>#DIV/0!</v>
      </c>
      <c r="AA658" s="25"/>
      <c r="AB658" s="192"/>
      <c r="AC658" s="192" t="e">
        <f t="shared" si="200"/>
        <v>#DIV/0!</v>
      </c>
      <c r="AD658" s="192" t="e">
        <f t="shared" si="201"/>
        <v>#DIV/0!</v>
      </c>
    </row>
    <row r="659" spans="1:30" s="1" customFormat="1" x14ac:dyDescent="0.25">
      <c r="A659" s="301"/>
      <c r="B659" s="358"/>
      <c r="C659" s="66"/>
      <c r="D659" s="118"/>
      <c r="E659" s="118"/>
      <c r="F659" s="66"/>
      <c r="G659" s="32"/>
      <c r="H659" s="31"/>
      <c r="I659" s="31">
        <f t="shared" si="196"/>
        <v>0</v>
      </c>
      <c r="J659" s="294" t="e">
        <f t="shared" si="197"/>
        <v>#DIV/0!</v>
      </c>
      <c r="K659" s="31">
        <f t="shared" si="198"/>
        <v>0</v>
      </c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25"/>
      <c r="Y659" s="25"/>
      <c r="Z659" s="25" t="e">
        <f t="shared" si="199"/>
        <v>#DIV/0!</v>
      </c>
      <c r="AA659" s="25"/>
      <c r="AB659" s="192"/>
      <c r="AC659" s="192" t="e">
        <f t="shared" si="200"/>
        <v>#DIV/0!</v>
      </c>
      <c r="AD659" s="192" t="e">
        <f t="shared" si="201"/>
        <v>#DIV/0!</v>
      </c>
    </row>
    <row r="660" spans="1:30" s="1" customFormat="1" x14ac:dyDescent="0.25">
      <c r="A660" s="301"/>
      <c r="B660" s="358"/>
      <c r="C660" s="332"/>
      <c r="D660" s="118"/>
      <c r="E660" s="118"/>
      <c r="F660" s="66"/>
      <c r="G660" s="32"/>
      <c r="H660" s="31"/>
      <c r="I660" s="31">
        <f t="shared" si="196"/>
        <v>0</v>
      </c>
      <c r="J660" s="294" t="e">
        <f t="shared" si="197"/>
        <v>#DIV/0!</v>
      </c>
      <c r="K660" s="31">
        <f t="shared" si="198"/>
        <v>0</v>
      </c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25"/>
      <c r="Y660" s="25"/>
      <c r="Z660" s="25" t="e">
        <f t="shared" si="199"/>
        <v>#DIV/0!</v>
      </c>
      <c r="AA660" s="25"/>
      <c r="AB660" s="192"/>
      <c r="AC660" s="192" t="e">
        <f t="shared" si="200"/>
        <v>#DIV/0!</v>
      </c>
      <c r="AD660" s="192" t="e">
        <f t="shared" si="201"/>
        <v>#DIV/0!</v>
      </c>
    </row>
    <row r="661" spans="1:30" s="1" customFormat="1" x14ac:dyDescent="0.25">
      <c r="A661" s="301"/>
      <c r="B661" s="358"/>
      <c r="C661" s="332"/>
      <c r="D661" s="118"/>
      <c r="E661" s="118"/>
      <c r="F661" s="66"/>
      <c r="G661" s="32"/>
      <c r="H661" s="31"/>
      <c r="I661" s="31">
        <f t="shared" si="196"/>
        <v>0</v>
      </c>
      <c r="J661" s="294" t="e">
        <f t="shared" si="197"/>
        <v>#DIV/0!</v>
      </c>
      <c r="K661" s="31">
        <f t="shared" si="198"/>
        <v>0</v>
      </c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25"/>
      <c r="Y661" s="25"/>
      <c r="Z661" s="25" t="e">
        <f t="shared" si="199"/>
        <v>#DIV/0!</v>
      </c>
      <c r="AA661" s="25"/>
      <c r="AB661" s="192"/>
      <c r="AC661" s="192" t="e">
        <f t="shared" si="200"/>
        <v>#DIV/0!</v>
      </c>
      <c r="AD661" s="192" t="e">
        <f t="shared" si="201"/>
        <v>#DIV/0!</v>
      </c>
    </row>
    <row r="662" spans="1:30" s="1" customFormat="1" x14ac:dyDescent="0.25">
      <c r="A662" s="301"/>
      <c r="B662" s="358"/>
      <c r="C662" s="332"/>
      <c r="D662" s="118"/>
      <c r="E662" s="118"/>
      <c r="F662" s="66"/>
      <c r="G662" s="32"/>
      <c r="H662" s="31"/>
      <c r="I662" s="31">
        <f t="shared" si="196"/>
        <v>0</v>
      </c>
      <c r="J662" s="294" t="e">
        <f t="shared" si="197"/>
        <v>#DIV/0!</v>
      </c>
      <c r="K662" s="31">
        <f t="shared" si="198"/>
        <v>0</v>
      </c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25"/>
      <c r="Y662" s="25"/>
      <c r="Z662" s="25" t="e">
        <f t="shared" si="199"/>
        <v>#DIV/0!</v>
      </c>
      <c r="AA662" s="25"/>
      <c r="AB662" s="192"/>
      <c r="AC662" s="192" t="e">
        <f t="shared" si="200"/>
        <v>#DIV/0!</v>
      </c>
      <c r="AD662" s="192" t="e">
        <f t="shared" si="201"/>
        <v>#DIV/0!</v>
      </c>
    </row>
    <row r="663" spans="1:30" s="1" customFormat="1" x14ac:dyDescent="0.25">
      <c r="A663" s="301"/>
      <c r="B663" s="358"/>
      <c r="C663" s="332"/>
      <c r="D663" s="118"/>
      <c r="E663" s="118"/>
      <c r="F663" s="66"/>
      <c r="G663" s="32"/>
      <c r="H663" s="31"/>
      <c r="I663" s="31">
        <f t="shared" si="196"/>
        <v>0</v>
      </c>
      <c r="J663" s="294" t="e">
        <f t="shared" si="197"/>
        <v>#DIV/0!</v>
      </c>
      <c r="K663" s="31">
        <f t="shared" si="198"/>
        <v>0</v>
      </c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25"/>
      <c r="Y663" s="25"/>
      <c r="Z663" s="25" t="e">
        <f t="shared" si="199"/>
        <v>#DIV/0!</v>
      </c>
      <c r="AA663" s="25"/>
      <c r="AB663" s="192"/>
      <c r="AC663" s="192" t="e">
        <f t="shared" si="200"/>
        <v>#DIV/0!</v>
      </c>
      <c r="AD663" s="192" t="e">
        <f t="shared" si="201"/>
        <v>#DIV/0!</v>
      </c>
    </row>
    <row r="664" spans="1:30" s="1" customFormat="1" x14ac:dyDescent="0.25">
      <c r="A664" s="301"/>
      <c r="B664" s="358"/>
      <c r="C664" s="332"/>
      <c r="D664" s="118"/>
      <c r="E664" s="118"/>
      <c r="F664" s="66"/>
      <c r="G664" s="32"/>
      <c r="H664" s="31"/>
      <c r="I664" s="31">
        <f t="shared" si="196"/>
        <v>0</v>
      </c>
      <c r="J664" s="294" t="e">
        <f t="shared" si="197"/>
        <v>#DIV/0!</v>
      </c>
      <c r="K664" s="31">
        <f t="shared" si="198"/>
        <v>0</v>
      </c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25"/>
      <c r="Y664" s="25"/>
      <c r="Z664" s="25" t="e">
        <f t="shared" si="199"/>
        <v>#DIV/0!</v>
      </c>
      <c r="AA664" s="25"/>
      <c r="AB664" s="192"/>
      <c r="AC664" s="192" t="e">
        <f t="shared" si="200"/>
        <v>#DIV/0!</v>
      </c>
      <c r="AD664" s="192" t="e">
        <f t="shared" si="201"/>
        <v>#DIV/0!</v>
      </c>
    </row>
    <row r="665" spans="1:30" s="1" customFormat="1" x14ac:dyDescent="0.25">
      <c r="A665" s="301"/>
      <c r="B665" s="358"/>
      <c r="C665" s="332"/>
      <c r="D665" s="118"/>
      <c r="E665" s="118"/>
      <c r="F665" s="66"/>
      <c r="G665" s="32"/>
      <c r="H665" s="31"/>
      <c r="I665" s="31">
        <f t="shared" si="196"/>
        <v>0</v>
      </c>
      <c r="J665" s="294" t="e">
        <f t="shared" si="197"/>
        <v>#DIV/0!</v>
      </c>
      <c r="K665" s="31">
        <f t="shared" si="198"/>
        <v>0</v>
      </c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25"/>
      <c r="Y665" s="25"/>
      <c r="Z665" s="25" t="e">
        <f t="shared" si="199"/>
        <v>#DIV/0!</v>
      </c>
      <c r="AA665" s="25"/>
      <c r="AB665" s="192"/>
      <c r="AC665" s="192" t="e">
        <f t="shared" si="200"/>
        <v>#DIV/0!</v>
      </c>
      <c r="AD665" s="192" t="e">
        <f t="shared" si="201"/>
        <v>#DIV/0!</v>
      </c>
    </row>
    <row r="666" spans="1:30" s="1" customFormat="1" x14ac:dyDescent="0.25">
      <c r="A666" s="301"/>
      <c r="B666" s="358"/>
      <c r="C666" s="66"/>
      <c r="D666" s="118"/>
      <c r="E666" s="118"/>
      <c r="F666" s="66"/>
      <c r="G666" s="32"/>
      <c r="H666" s="31"/>
      <c r="I666" s="31">
        <f t="shared" si="196"/>
        <v>0</v>
      </c>
      <c r="J666" s="294" t="e">
        <f t="shared" si="197"/>
        <v>#DIV/0!</v>
      </c>
      <c r="K666" s="31">
        <f t="shared" si="198"/>
        <v>0</v>
      </c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25"/>
      <c r="Y666" s="25"/>
      <c r="Z666" s="25" t="e">
        <f t="shared" si="199"/>
        <v>#DIV/0!</v>
      </c>
      <c r="AA666" s="25"/>
      <c r="AB666" s="192"/>
      <c r="AC666" s="192" t="e">
        <f t="shared" si="200"/>
        <v>#DIV/0!</v>
      </c>
      <c r="AD666" s="192" t="e">
        <f t="shared" si="201"/>
        <v>#DIV/0!</v>
      </c>
    </row>
    <row r="667" spans="1:30" s="1" customFormat="1" x14ac:dyDescent="0.25">
      <c r="A667" s="301"/>
      <c r="B667" s="358"/>
      <c r="C667" s="66"/>
      <c r="D667" s="118"/>
      <c r="E667" s="118"/>
      <c r="F667" s="66"/>
      <c r="G667" s="32"/>
      <c r="H667" s="31"/>
      <c r="I667" s="31">
        <f t="shared" si="196"/>
        <v>0</v>
      </c>
      <c r="J667" s="294" t="e">
        <f t="shared" si="197"/>
        <v>#DIV/0!</v>
      </c>
      <c r="K667" s="31">
        <f t="shared" si="198"/>
        <v>0</v>
      </c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25"/>
      <c r="Y667" s="25"/>
      <c r="Z667" s="25" t="e">
        <f t="shared" si="199"/>
        <v>#DIV/0!</v>
      </c>
      <c r="AA667" s="25"/>
      <c r="AB667" s="192"/>
      <c r="AC667" s="192" t="e">
        <f t="shared" si="200"/>
        <v>#DIV/0!</v>
      </c>
      <c r="AD667" s="192" t="e">
        <f t="shared" si="201"/>
        <v>#DIV/0!</v>
      </c>
    </row>
    <row r="668" spans="1:30" s="1" customFormat="1" x14ac:dyDescent="0.25">
      <c r="A668" s="301"/>
      <c r="B668" s="358"/>
      <c r="C668" s="332"/>
      <c r="D668" s="118"/>
      <c r="E668" s="118"/>
      <c r="F668" s="66"/>
      <c r="G668" s="32"/>
      <c r="H668" s="31"/>
      <c r="I668" s="31">
        <f t="shared" si="196"/>
        <v>0</v>
      </c>
      <c r="J668" s="294" t="e">
        <f t="shared" si="197"/>
        <v>#DIV/0!</v>
      </c>
      <c r="K668" s="31">
        <f t="shared" si="198"/>
        <v>0</v>
      </c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25"/>
      <c r="Y668" s="25"/>
      <c r="Z668" s="25" t="e">
        <f t="shared" si="199"/>
        <v>#DIV/0!</v>
      </c>
      <c r="AA668" s="25"/>
      <c r="AB668" s="192"/>
      <c r="AC668" s="192" t="e">
        <f t="shared" si="200"/>
        <v>#DIV/0!</v>
      </c>
      <c r="AD668" s="192" t="e">
        <f t="shared" si="201"/>
        <v>#DIV/0!</v>
      </c>
    </row>
    <row r="669" spans="1:30" s="1" customFormat="1" x14ac:dyDescent="0.25">
      <c r="A669" s="301"/>
      <c r="B669" s="358"/>
      <c r="C669" s="66"/>
      <c r="D669" s="118"/>
      <c r="E669" s="118"/>
      <c r="F669" s="66"/>
      <c r="G669" s="32"/>
      <c r="H669" s="31"/>
      <c r="I669" s="31">
        <f t="shared" si="196"/>
        <v>0</v>
      </c>
      <c r="J669" s="294" t="e">
        <f t="shared" si="197"/>
        <v>#DIV/0!</v>
      </c>
      <c r="K669" s="31">
        <f t="shared" si="198"/>
        <v>0</v>
      </c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25"/>
      <c r="Y669" s="25"/>
      <c r="Z669" s="25" t="e">
        <f t="shared" si="199"/>
        <v>#DIV/0!</v>
      </c>
      <c r="AA669" s="25"/>
      <c r="AB669" s="192"/>
      <c r="AC669" s="192" t="e">
        <f t="shared" si="200"/>
        <v>#DIV/0!</v>
      </c>
      <c r="AD669" s="192" t="e">
        <f t="shared" si="201"/>
        <v>#DIV/0!</v>
      </c>
    </row>
    <row r="670" spans="1:30" s="1" customFormat="1" x14ac:dyDescent="0.25">
      <c r="A670" s="301"/>
      <c r="B670" s="358"/>
      <c r="C670" s="332"/>
      <c r="D670" s="118"/>
      <c r="E670" s="118"/>
      <c r="F670" s="66"/>
      <c r="G670" s="32"/>
      <c r="H670" s="31"/>
      <c r="I670" s="31">
        <f t="shared" si="196"/>
        <v>0</v>
      </c>
      <c r="J670" s="294" t="e">
        <f t="shared" si="197"/>
        <v>#DIV/0!</v>
      </c>
      <c r="K670" s="31">
        <f t="shared" si="198"/>
        <v>0</v>
      </c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25"/>
      <c r="Y670" s="25"/>
      <c r="Z670" s="25" t="e">
        <f t="shared" si="199"/>
        <v>#DIV/0!</v>
      </c>
      <c r="AA670" s="25"/>
      <c r="AB670" s="192"/>
      <c r="AC670" s="192" t="e">
        <f t="shared" si="200"/>
        <v>#DIV/0!</v>
      </c>
      <c r="AD670" s="192" t="e">
        <f t="shared" si="201"/>
        <v>#DIV/0!</v>
      </c>
    </row>
    <row r="671" spans="1:30" s="1" customFormat="1" x14ac:dyDescent="0.25">
      <c r="A671" s="301"/>
      <c r="B671" s="358"/>
      <c r="C671" s="66"/>
      <c r="D671" s="118"/>
      <c r="E671" s="118"/>
      <c r="F671" s="66"/>
      <c r="G671" s="32"/>
      <c r="H671" s="31"/>
      <c r="I671" s="31">
        <f t="shared" si="196"/>
        <v>0</v>
      </c>
      <c r="J671" s="294" t="e">
        <f t="shared" si="197"/>
        <v>#DIV/0!</v>
      </c>
      <c r="K671" s="31">
        <f t="shared" si="198"/>
        <v>0</v>
      </c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25"/>
      <c r="Y671" s="25"/>
      <c r="Z671" s="25" t="e">
        <f t="shared" si="199"/>
        <v>#DIV/0!</v>
      </c>
      <c r="AA671" s="25"/>
      <c r="AB671" s="192"/>
      <c r="AC671" s="192" t="e">
        <f t="shared" si="200"/>
        <v>#DIV/0!</v>
      </c>
      <c r="AD671" s="192" t="e">
        <f t="shared" si="201"/>
        <v>#DIV/0!</v>
      </c>
    </row>
    <row r="672" spans="1:30" s="1" customFormat="1" x14ac:dyDescent="0.25">
      <c r="A672" s="301"/>
      <c r="B672" s="358"/>
      <c r="C672" s="66"/>
      <c r="D672" s="118"/>
      <c r="E672" s="118"/>
      <c r="F672" s="66"/>
      <c r="G672" s="32"/>
      <c r="H672" s="31"/>
      <c r="I672" s="31">
        <f t="shared" si="196"/>
        <v>0</v>
      </c>
      <c r="J672" s="294" t="e">
        <f t="shared" si="197"/>
        <v>#DIV/0!</v>
      </c>
      <c r="K672" s="31">
        <f t="shared" si="198"/>
        <v>0</v>
      </c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25"/>
      <c r="Y672" s="25"/>
      <c r="Z672" s="25" t="e">
        <f t="shared" si="199"/>
        <v>#DIV/0!</v>
      </c>
      <c r="AA672" s="25"/>
      <c r="AB672" s="192"/>
      <c r="AC672" s="192" t="e">
        <f t="shared" si="200"/>
        <v>#DIV/0!</v>
      </c>
      <c r="AD672" s="192" t="e">
        <f t="shared" si="201"/>
        <v>#DIV/0!</v>
      </c>
    </row>
    <row r="673" spans="1:30" s="1" customFormat="1" x14ac:dyDescent="0.25">
      <c r="A673" s="301"/>
      <c r="B673" s="358"/>
      <c r="C673" s="66"/>
      <c r="D673" s="118"/>
      <c r="E673" s="118"/>
      <c r="F673" s="66"/>
      <c r="G673" s="32"/>
      <c r="H673" s="31"/>
      <c r="I673" s="31">
        <f t="shared" si="196"/>
        <v>0</v>
      </c>
      <c r="J673" s="294" t="e">
        <f t="shared" si="197"/>
        <v>#DIV/0!</v>
      </c>
      <c r="K673" s="31">
        <f t="shared" si="198"/>
        <v>0</v>
      </c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25"/>
      <c r="Y673" s="25"/>
      <c r="Z673" s="25" t="e">
        <f t="shared" si="199"/>
        <v>#DIV/0!</v>
      </c>
      <c r="AA673" s="25"/>
      <c r="AB673" s="192"/>
      <c r="AC673" s="192" t="e">
        <f t="shared" si="200"/>
        <v>#DIV/0!</v>
      </c>
      <c r="AD673" s="192" t="e">
        <f t="shared" si="201"/>
        <v>#DIV/0!</v>
      </c>
    </row>
    <row r="674" spans="1:30" s="1" customFormat="1" x14ac:dyDescent="0.25">
      <c r="A674" s="301"/>
      <c r="B674" s="358"/>
      <c r="C674" s="66"/>
      <c r="D674" s="118"/>
      <c r="E674" s="118"/>
      <c r="F674" s="66"/>
      <c r="G674" s="32"/>
      <c r="H674" s="31"/>
      <c r="I674" s="31">
        <f t="shared" si="196"/>
        <v>0</v>
      </c>
      <c r="J674" s="294" t="e">
        <f t="shared" si="197"/>
        <v>#DIV/0!</v>
      </c>
      <c r="K674" s="31">
        <f t="shared" si="198"/>
        <v>0</v>
      </c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25"/>
      <c r="Y674" s="25"/>
      <c r="Z674" s="25" t="e">
        <f t="shared" si="199"/>
        <v>#DIV/0!</v>
      </c>
      <c r="AA674" s="25"/>
      <c r="AB674" s="192"/>
      <c r="AC674" s="192" t="e">
        <f t="shared" si="200"/>
        <v>#DIV/0!</v>
      </c>
      <c r="AD674" s="192" t="e">
        <f t="shared" si="201"/>
        <v>#DIV/0!</v>
      </c>
    </row>
    <row r="675" spans="1:30" s="1" customFormat="1" x14ac:dyDescent="0.25">
      <c r="A675" s="301"/>
      <c r="B675" s="358"/>
      <c r="C675" s="66"/>
      <c r="D675" s="118"/>
      <c r="E675" s="118"/>
      <c r="F675" s="66"/>
      <c r="G675" s="32"/>
      <c r="H675" s="31"/>
      <c r="I675" s="31">
        <f t="shared" si="196"/>
        <v>0</v>
      </c>
      <c r="J675" s="294" t="e">
        <f t="shared" si="197"/>
        <v>#DIV/0!</v>
      </c>
      <c r="K675" s="31">
        <f t="shared" si="198"/>
        <v>0</v>
      </c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25"/>
      <c r="Y675" s="25"/>
      <c r="Z675" s="25" t="e">
        <f t="shared" si="199"/>
        <v>#DIV/0!</v>
      </c>
      <c r="AA675" s="25"/>
      <c r="AB675" s="192"/>
      <c r="AC675" s="192" t="e">
        <f t="shared" si="200"/>
        <v>#DIV/0!</v>
      </c>
      <c r="AD675" s="192" t="e">
        <f t="shared" si="201"/>
        <v>#DIV/0!</v>
      </c>
    </row>
    <row r="676" spans="1:30" s="1" customFormat="1" x14ac:dyDescent="0.25">
      <c r="A676" s="365"/>
      <c r="B676" s="358"/>
      <c r="C676" s="66"/>
      <c r="D676" s="118"/>
      <c r="E676" s="118"/>
      <c r="F676" s="66"/>
      <c r="G676" s="32"/>
      <c r="H676" s="31"/>
      <c r="I676" s="31">
        <f t="shared" si="196"/>
        <v>0</v>
      </c>
      <c r="J676" s="294" t="e">
        <f t="shared" si="197"/>
        <v>#DIV/0!</v>
      </c>
      <c r="K676" s="31">
        <f t="shared" si="198"/>
        <v>0</v>
      </c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25"/>
      <c r="Y676" s="25"/>
      <c r="Z676" s="25" t="e">
        <f t="shared" si="199"/>
        <v>#DIV/0!</v>
      </c>
      <c r="AA676" s="25"/>
      <c r="AB676" s="192"/>
      <c r="AC676" s="192" t="e">
        <f t="shared" si="200"/>
        <v>#DIV/0!</v>
      </c>
      <c r="AD676" s="192" t="e">
        <f t="shared" si="201"/>
        <v>#DIV/0!</v>
      </c>
    </row>
    <row r="677" spans="1:30" s="1" customFormat="1" x14ac:dyDescent="0.25">
      <c r="A677" s="301"/>
      <c r="B677" s="358"/>
      <c r="C677" s="66"/>
      <c r="D677" s="118"/>
      <c r="E677" s="118"/>
      <c r="F677" s="66"/>
      <c r="G677" s="32"/>
      <c r="H677" s="31"/>
      <c r="I677" s="31">
        <f t="shared" si="196"/>
        <v>0</v>
      </c>
      <c r="J677" s="294" t="e">
        <f t="shared" si="197"/>
        <v>#DIV/0!</v>
      </c>
      <c r="K677" s="31">
        <f t="shared" si="198"/>
        <v>0</v>
      </c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25"/>
      <c r="Y677" s="25"/>
      <c r="Z677" s="25" t="e">
        <f t="shared" si="199"/>
        <v>#DIV/0!</v>
      </c>
      <c r="AA677" s="25"/>
      <c r="AB677" s="192"/>
      <c r="AC677" s="192" t="e">
        <f t="shared" si="200"/>
        <v>#DIV/0!</v>
      </c>
      <c r="AD677" s="192" t="e">
        <f t="shared" si="201"/>
        <v>#DIV/0!</v>
      </c>
    </row>
    <row r="678" spans="1:30" s="1" customFormat="1" x14ac:dyDescent="0.25">
      <c r="A678" s="301"/>
      <c r="B678" s="358"/>
      <c r="C678" s="66"/>
      <c r="D678" s="118"/>
      <c r="E678" s="118"/>
      <c r="F678" s="66"/>
      <c r="G678" s="32"/>
      <c r="H678" s="31"/>
      <c r="I678" s="31">
        <f t="shared" si="196"/>
        <v>0</v>
      </c>
      <c r="J678" s="294" t="e">
        <f t="shared" si="197"/>
        <v>#DIV/0!</v>
      </c>
      <c r="K678" s="31">
        <f t="shared" si="198"/>
        <v>0</v>
      </c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25"/>
      <c r="Y678" s="25"/>
      <c r="Z678" s="25" t="e">
        <f t="shared" si="199"/>
        <v>#DIV/0!</v>
      </c>
      <c r="AA678" s="25"/>
      <c r="AB678" s="192"/>
      <c r="AC678" s="192" t="e">
        <f t="shared" si="200"/>
        <v>#DIV/0!</v>
      </c>
      <c r="AD678" s="192" t="e">
        <f t="shared" si="201"/>
        <v>#DIV/0!</v>
      </c>
    </row>
    <row r="679" spans="1:30" s="1" customFormat="1" x14ac:dyDescent="0.25">
      <c r="A679" s="301"/>
      <c r="B679" s="358"/>
      <c r="C679" s="66"/>
      <c r="D679" s="118"/>
      <c r="E679" s="118"/>
      <c r="F679" s="66"/>
      <c r="G679" s="32"/>
      <c r="H679" s="31"/>
      <c r="I679" s="31">
        <f t="shared" si="196"/>
        <v>0</v>
      </c>
      <c r="J679" s="294" t="e">
        <f t="shared" si="197"/>
        <v>#DIV/0!</v>
      </c>
      <c r="K679" s="31">
        <f t="shared" si="198"/>
        <v>0</v>
      </c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25"/>
      <c r="Y679" s="25"/>
      <c r="Z679" s="25" t="e">
        <f t="shared" si="199"/>
        <v>#DIV/0!</v>
      </c>
      <c r="AA679" s="25"/>
      <c r="AB679" s="192"/>
      <c r="AC679" s="192" t="e">
        <f t="shared" si="200"/>
        <v>#DIV/0!</v>
      </c>
      <c r="AD679" s="192" t="e">
        <f t="shared" si="201"/>
        <v>#DIV/0!</v>
      </c>
    </row>
    <row r="680" spans="1:30" s="1" customFormat="1" x14ac:dyDescent="0.25">
      <c r="A680" s="301"/>
      <c r="B680" s="358"/>
      <c r="C680" s="66"/>
      <c r="D680" s="118"/>
      <c r="E680" s="118"/>
      <c r="F680" s="66"/>
      <c r="G680" s="32"/>
      <c r="H680" s="31"/>
      <c r="I680" s="31">
        <f t="shared" si="196"/>
        <v>0</v>
      </c>
      <c r="J680" s="294" t="e">
        <f t="shared" si="197"/>
        <v>#DIV/0!</v>
      </c>
      <c r="K680" s="31">
        <f t="shared" si="198"/>
        <v>0</v>
      </c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25"/>
      <c r="Y680" s="25"/>
      <c r="Z680" s="25" t="e">
        <f t="shared" si="199"/>
        <v>#DIV/0!</v>
      </c>
      <c r="AA680" s="25"/>
      <c r="AB680" s="192"/>
      <c r="AC680" s="192" t="e">
        <f t="shared" si="200"/>
        <v>#DIV/0!</v>
      </c>
      <c r="AD680" s="192" t="e">
        <f t="shared" si="201"/>
        <v>#DIV/0!</v>
      </c>
    </row>
    <row r="681" spans="1:30" s="1" customFormat="1" x14ac:dyDescent="0.25">
      <c r="A681" s="301"/>
      <c r="B681" s="358"/>
      <c r="C681" s="66"/>
      <c r="D681" s="118"/>
      <c r="E681" s="118"/>
      <c r="F681" s="66"/>
      <c r="G681" s="32"/>
      <c r="H681" s="31"/>
      <c r="I681" s="31">
        <f t="shared" si="196"/>
        <v>0</v>
      </c>
      <c r="J681" s="294" t="e">
        <f t="shared" si="197"/>
        <v>#DIV/0!</v>
      </c>
      <c r="K681" s="31">
        <f t="shared" si="198"/>
        <v>0</v>
      </c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25"/>
      <c r="Y681" s="25"/>
      <c r="Z681" s="25" t="e">
        <f t="shared" si="199"/>
        <v>#DIV/0!</v>
      </c>
      <c r="AA681" s="25"/>
      <c r="AB681" s="192"/>
      <c r="AC681" s="192" t="e">
        <f t="shared" si="200"/>
        <v>#DIV/0!</v>
      </c>
      <c r="AD681" s="192" t="e">
        <f t="shared" si="201"/>
        <v>#DIV/0!</v>
      </c>
    </row>
  </sheetData>
  <phoneticPr fontId="16" type="noConversion"/>
  <conditionalFormatting sqref="Y1">
    <cfRule type="top10" dxfId="98" priority="1" bottom="1" rank="10"/>
  </conditionalFormatting>
  <dataValidations count="1">
    <dataValidation type="list" allowBlank="1" showInputMessage="1" showErrorMessage="1" sqref="C2:C681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" activePane="bottomLeft" state="frozen"/>
      <selection pane="bottomLeft" activeCell="E37" sqref="E37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66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306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40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307">
        <v>42142</v>
      </c>
      <c r="B2" s="308" t="s">
        <v>696</v>
      </c>
      <c r="C2" s="159" t="s">
        <v>63</v>
      </c>
      <c r="D2" s="158">
        <v>1000</v>
      </c>
      <c r="E2" s="159">
        <v>5</v>
      </c>
      <c r="F2" s="158">
        <v>1000</v>
      </c>
      <c r="G2" s="309">
        <v>5.0056000000000003</v>
      </c>
      <c r="H2" s="159">
        <v>5005.6000000000004</v>
      </c>
      <c r="I2" s="159">
        <v>-5.6000000000003638</v>
      </c>
      <c r="J2" s="310">
        <v>-1.1187470033562951E-3</v>
      </c>
      <c r="K2" s="159">
        <v>5000</v>
      </c>
      <c r="L2" s="159">
        <v>-5.6000000000003638</v>
      </c>
      <c r="M2" s="159">
        <v>5.6</v>
      </c>
      <c r="N2" s="115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93"/>
      <c r="AC2" s="40">
        <v>-1.1194400000000728</v>
      </c>
      <c r="AD2" s="40">
        <v>-1001.1194400000001</v>
      </c>
    </row>
    <row r="3" spans="1:30" x14ac:dyDescent="0.25">
      <c r="A3" s="307">
        <v>42143</v>
      </c>
      <c r="B3" s="151" t="s">
        <v>665</v>
      </c>
      <c r="C3" s="159" t="s">
        <v>69</v>
      </c>
      <c r="D3" s="158">
        <v>900</v>
      </c>
      <c r="E3" s="159">
        <v>5.13</v>
      </c>
      <c r="F3" s="158">
        <v>100</v>
      </c>
      <c r="G3" s="309">
        <v>3.9875700000000038</v>
      </c>
      <c r="H3" s="159">
        <v>398.7570000000004</v>
      </c>
      <c r="I3" s="159">
        <v>114.2429999999996</v>
      </c>
      <c r="J3" s="310">
        <v>0.28649779188829161</v>
      </c>
      <c r="K3" s="159">
        <v>513</v>
      </c>
      <c r="L3" s="159">
        <v>119.84299999999996</v>
      </c>
      <c r="M3" s="159">
        <v>5.54</v>
      </c>
      <c r="N3" s="159">
        <v>4.617</v>
      </c>
      <c r="O3" s="159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93"/>
      <c r="AC3" s="40">
        <v>22.25845584795314</v>
      </c>
      <c r="AD3" s="40">
        <v>-77.741544152046856</v>
      </c>
    </row>
    <row r="4" spans="1:30" x14ac:dyDescent="0.25">
      <c r="A4" s="307">
        <v>42156</v>
      </c>
      <c r="B4" s="151"/>
      <c r="C4" s="159" t="s">
        <v>63</v>
      </c>
      <c r="D4" s="158">
        <v>1100</v>
      </c>
      <c r="E4" s="159">
        <v>5.08</v>
      </c>
      <c r="F4" s="158">
        <v>1200</v>
      </c>
      <c r="G4" s="309">
        <v>4.9936808333333333</v>
      </c>
      <c r="H4" s="159">
        <v>5992.4170000000004</v>
      </c>
      <c r="I4" s="159">
        <v>103.58299999999963</v>
      </c>
      <c r="J4" s="310">
        <v>1.7285679551339646E-2</v>
      </c>
      <c r="K4" s="159">
        <v>6096</v>
      </c>
      <c r="L4" s="159">
        <v>-10.659999999999968</v>
      </c>
      <c r="M4" s="159">
        <v>5.66</v>
      </c>
      <c r="N4" s="159">
        <v>0</v>
      </c>
      <c r="O4" s="159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93"/>
      <c r="AC4" s="40">
        <v>20.380159153543236</v>
      </c>
      <c r="AD4" s="40">
        <v>-1179.6198408464568</v>
      </c>
    </row>
    <row r="5" spans="1:30" x14ac:dyDescent="0.25">
      <c r="A5" s="307">
        <v>42157</v>
      </c>
      <c r="B5" s="151"/>
      <c r="C5" s="159" t="s">
        <v>63</v>
      </c>
      <c r="D5" s="158">
        <v>1100</v>
      </c>
      <c r="E5" s="159">
        <v>5.18</v>
      </c>
      <c r="F5" s="158">
        <v>2300</v>
      </c>
      <c r="G5" s="309">
        <v>5.0852508695652183</v>
      </c>
      <c r="H5" s="159">
        <v>11696.077000000001</v>
      </c>
      <c r="I5" s="159">
        <v>217.92299999999886</v>
      </c>
      <c r="J5" s="310">
        <v>1.8632144778116387E-2</v>
      </c>
      <c r="K5" s="159">
        <v>11914</v>
      </c>
      <c r="L5" s="159">
        <v>114.33999999999924</v>
      </c>
      <c r="M5" s="159">
        <v>5.66</v>
      </c>
      <c r="N5" s="159">
        <v>0</v>
      </c>
      <c r="O5" s="159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93"/>
      <c r="AC5" s="40">
        <v>42.049042181466966</v>
      </c>
      <c r="AD5" s="40">
        <v>-2257.950957818533</v>
      </c>
    </row>
    <row r="6" spans="1:30" x14ac:dyDescent="0.25">
      <c r="A6" s="307">
        <v>42157</v>
      </c>
      <c r="B6" s="151" t="s">
        <v>666</v>
      </c>
      <c r="C6" s="159" t="s">
        <v>69</v>
      </c>
      <c r="D6" s="158">
        <v>1000</v>
      </c>
      <c r="E6" s="159">
        <v>5.24</v>
      </c>
      <c r="F6" s="158">
        <v>1300</v>
      </c>
      <c r="G6" s="309">
        <v>4.9745515384615393</v>
      </c>
      <c r="H6" s="159">
        <v>6466.9170000000013</v>
      </c>
      <c r="I6" s="159">
        <v>345.08299999999872</v>
      </c>
      <c r="J6" s="310">
        <v>5.3361284828612944E-2</v>
      </c>
      <c r="K6" s="159">
        <v>6812</v>
      </c>
      <c r="L6" s="159">
        <v>127.15999999999985</v>
      </c>
      <c r="M6" s="159">
        <v>5.6</v>
      </c>
      <c r="N6" s="159">
        <v>5.24</v>
      </c>
      <c r="O6" s="159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93"/>
      <c r="AC6" s="40">
        <v>65.822606583969232</v>
      </c>
      <c r="AD6" s="40">
        <v>-1234.1773934160308</v>
      </c>
    </row>
    <row r="7" spans="1:30" x14ac:dyDescent="0.25">
      <c r="A7" s="307">
        <v>42158</v>
      </c>
      <c r="B7" s="151"/>
      <c r="C7" s="159" t="s">
        <v>63</v>
      </c>
      <c r="D7" s="158">
        <v>1000</v>
      </c>
      <c r="E7" s="159">
        <v>5.13</v>
      </c>
      <c r="F7" s="158">
        <v>2300</v>
      </c>
      <c r="G7" s="309">
        <v>5.0445726086956526</v>
      </c>
      <c r="H7" s="159">
        <v>11602.517000000002</v>
      </c>
      <c r="I7" s="159">
        <v>196.48299999999836</v>
      </c>
      <c r="J7" s="310">
        <v>1.6934515157357558E-2</v>
      </c>
      <c r="K7" s="159">
        <v>11799</v>
      </c>
      <c r="L7" s="159">
        <v>-148.60000000000036</v>
      </c>
      <c r="M7" s="159">
        <v>5.6</v>
      </c>
      <c r="N7" s="159">
        <v>0</v>
      </c>
      <c r="O7" s="159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93"/>
      <c r="AC7" s="40">
        <v>38.281629337231649</v>
      </c>
      <c r="AD7" s="40">
        <v>-2261.7183706627684</v>
      </c>
    </row>
    <row r="8" spans="1:30" x14ac:dyDescent="0.25">
      <c r="A8" s="307">
        <v>42159</v>
      </c>
      <c r="B8" s="151"/>
      <c r="C8" s="159" t="s">
        <v>69</v>
      </c>
      <c r="D8" s="158">
        <v>1000</v>
      </c>
      <c r="E8" s="159">
        <v>5.26</v>
      </c>
      <c r="F8" s="158">
        <v>1300</v>
      </c>
      <c r="G8" s="309">
        <v>4.8872130769230786</v>
      </c>
      <c r="H8" s="159">
        <v>6353.3770000000022</v>
      </c>
      <c r="I8" s="159">
        <v>484.62299999999777</v>
      </c>
      <c r="J8" s="310">
        <v>7.6278017186764982E-2</v>
      </c>
      <c r="K8" s="159">
        <v>6838</v>
      </c>
      <c r="L8" s="159">
        <v>288.13999999999942</v>
      </c>
      <c r="M8" s="159">
        <v>5.6</v>
      </c>
      <c r="N8" s="159">
        <v>5.26</v>
      </c>
      <c r="O8" s="159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93"/>
      <c r="AC8" s="40">
        <v>92.087583365018602</v>
      </c>
      <c r="AD8" s="40">
        <v>-1207.9124166349814</v>
      </c>
    </row>
    <row r="9" spans="1:30" x14ac:dyDescent="0.25">
      <c r="A9" s="307">
        <v>42159</v>
      </c>
      <c r="B9" s="151"/>
      <c r="C9" s="159" t="s">
        <v>69</v>
      </c>
      <c r="D9" s="158">
        <v>1000</v>
      </c>
      <c r="E9" s="159">
        <v>5.3</v>
      </c>
      <c r="F9" s="158">
        <v>300</v>
      </c>
      <c r="G9" s="309">
        <v>3.5475900000000071</v>
      </c>
      <c r="H9" s="159">
        <v>1064.2770000000021</v>
      </c>
      <c r="I9" s="159">
        <v>525.72299999999791</v>
      </c>
      <c r="J9" s="310">
        <v>0.49397196406574301</v>
      </c>
      <c r="K9" s="159">
        <v>1590</v>
      </c>
      <c r="L9" s="159">
        <v>41.100000000000136</v>
      </c>
      <c r="M9" s="159">
        <v>5.6</v>
      </c>
      <c r="N9" s="159">
        <v>5.3</v>
      </c>
      <c r="O9" s="159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93"/>
      <c r="AC9" s="40">
        <v>99.143422358490184</v>
      </c>
      <c r="AD9" s="40">
        <v>-200.85657764150983</v>
      </c>
    </row>
    <row r="10" spans="1:30" x14ac:dyDescent="0.25">
      <c r="A10" s="307">
        <v>42159</v>
      </c>
      <c r="B10" s="151"/>
      <c r="C10" s="159" t="s">
        <v>63</v>
      </c>
      <c r="D10" s="158">
        <v>500</v>
      </c>
      <c r="E10" s="159">
        <v>5.17</v>
      </c>
      <c r="F10" s="158">
        <v>800</v>
      </c>
      <c r="G10" s="309">
        <v>4.5682212500000023</v>
      </c>
      <c r="H10" s="159">
        <v>3654.577000000002</v>
      </c>
      <c r="I10" s="159">
        <v>481.42299999999796</v>
      </c>
      <c r="J10" s="310">
        <v>0.13173152460599347</v>
      </c>
      <c r="K10" s="159">
        <v>4136</v>
      </c>
      <c r="L10" s="159">
        <v>-44.299999999999955</v>
      </c>
      <c r="M10" s="159">
        <v>5.3</v>
      </c>
      <c r="N10" s="159">
        <v>0</v>
      </c>
      <c r="O10" s="159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93"/>
      <c r="AC10" s="40">
        <v>93.072009381044097</v>
      </c>
      <c r="AD10" s="40">
        <v>-706.92799061895585</v>
      </c>
    </row>
    <row r="11" spans="1:30" x14ac:dyDescent="0.25">
      <c r="A11" s="307">
        <v>42160</v>
      </c>
      <c r="B11" s="151" t="s">
        <v>667</v>
      </c>
      <c r="C11" s="159" t="s">
        <v>69</v>
      </c>
      <c r="D11" s="158">
        <v>400</v>
      </c>
      <c r="E11" s="159">
        <v>5.41</v>
      </c>
      <c r="F11" s="158">
        <v>400</v>
      </c>
      <c r="G11" s="309">
        <v>3.744952500000005</v>
      </c>
      <c r="H11" s="159">
        <v>1497.981000000002</v>
      </c>
      <c r="I11" s="159">
        <v>666.01899999999796</v>
      </c>
      <c r="J11" s="310">
        <v>0.44461111322506569</v>
      </c>
      <c r="K11" s="159">
        <v>2164</v>
      </c>
      <c r="L11" s="159">
        <v>184.596</v>
      </c>
      <c r="M11" s="159">
        <v>5.24</v>
      </c>
      <c r="N11" s="159">
        <v>2.1640000000000001</v>
      </c>
      <c r="O11" s="159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93"/>
      <c r="AC11" s="40">
        <v>123.04731802218078</v>
      </c>
      <c r="AD11" s="40">
        <v>-276.95268197781922</v>
      </c>
    </row>
    <row r="12" spans="1:30" x14ac:dyDescent="0.25">
      <c r="A12" s="307">
        <v>42160</v>
      </c>
      <c r="B12" s="151"/>
      <c r="C12" s="159" t="s">
        <v>63</v>
      </c>
      <c r="D12" s="158">
        <v>1000</v>
      </c>
      <c r="E12" s="159">
        <v>5.31</v>
      </c>
      <c r="F12" s="158">
        <v>1400</v>
      </c>
      <c r="G12" s="309">
        <v>4.8668435714285732</v>
      </c>
      <c r="H12" s="159">
        <v>6813.5810000000019</v>
      </c>
      <c r="I12" s="159">
        <v>620.41899999999714</v>
      </c>
      <c r="J12" s="310">
        <v>9.1056230196719878E-2</v>
      </c>
      <c r="K12" s="159">
        <v>7433.9999999999991</v>
      </c>
      <c r="L12" s="159">
        <v>-45.600000000000819</v>
      </c>
      <c r="M12" s="159">
        <v>5.6</v>
      </c>
      <c r="N12" s="159">
        <v>0</v>
      </c>
      <c r="O12" s="159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93"/>
      <c r="AC12" s="40">
        <v>116.78131647834223</v>
      </c>
      <c r="AD12" s="40">
        <v>-1283.2186835216578</v>
      </c>
    </row>
    <row r="13" spans="1:30" x14ac:dyDescent="0.25">
      <c r="A13" s="307">
        <v>42161</v>
      </c>
      <c r="B13" s="151"/>
      <c r="C13" s="159" t="s">
        <v>69</v>
      </c>
      <c r="D13" s="158">
        <v>1000</v>
      </c>
      <c r="E13" s="159">
        <v>5.48</v>
      </c>
      <c r="F13" s="158">
        <v>400</v>
      </c>
      <c r="G13" s="309">
        <v>3.3616525000000048</v>
      </c>
      <c r="H13" s="159">
        <v>1344.6610000000019</v>
      </c>
      <c r="I13" s="159">
        <v>847.33899999999812</v>
      </c>
      <c r="J13" s="310">
        <v>0.63015064763534978</v>
      </c>
      <c r="K13" s="159">
        <v>2192</v>
      </c>
      <c r="L13" s="159">
        <v>226.92000000000098</v>
      </c>
      <c r="M13" s="159">
        <v>5.6</v>
      </c>
      <c r="N13" s="159">
        <v>5.48</v>
      </c>
      <c r="O13" s="159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93"/>
      <c r="AC13" s="40">
        <v>154.54659315693397</v>
      </c>
      <c r="AD13" s="40">
        <v>-245.45340684306603</v>
      </c>
    </row>
    <row r="14" spans="1:30" x14ac:dyDescent="0.25">
      <c r="A14" s="307">
        <v>42165</v>
      </c>
      <c r="B14" s="151"/>
      <c r="C14" s="159" t="s">
        <v>63</v>
      </c>
      <c r="D14" s="158">
        <v>1100</v>
      </c>
      <c r="E14" s="159">
        <v>5.44</v>
      </c>
      <c r="F14" s="158">
        <v>1500</v>
      </c>
      <c r="G14" s="309">
        <v>4.8895473333333346</v>
      </c>
      <c r="H14" s="159">
        <v>7334.3210000000017</v>
      </c>
      <c r="I14" s="159">
        <v>825.67899999999918</v>
      </c>
      <c r="J14" s="310">
        <v>0.11257742877629688</v>
      </c>
      <c r="K14" s="159">
        <v>8160.0000000000009</v>
      </c>
      <c r="L14" s="159">
        <v>-21.659999999998945</v>
      </c>
      <c r="M14" s="159">
        <v>5.66</v>
      </c>
      <c r="N14" s="159">
        <v>0</v>
      </c>
      <c r="O14" s="159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93"/>
      <c r="AC14" s="40">
        <v>151.70333832720573</v>
      </c>
      <c r="AD14" s="40">
        <v>-1348.2966616727942</v>
      </c>
    </row>
    <row r="15" spans="1:30" x14ac:dyDescent="0.25">
      <c r="A15" s="307">
        <v>42166</v>
      </c>
      <c r="B15" s="151"/>
      <c r="C15" s="159" t="s">
        <v>63</v>
      </c>
      <c r="D15" s="158">
        <v>600</v>
      </c>
      <c r="E15" s="159">
        <v>5.44</v>
      </c>
      <c r="F15" s="158">
        <v>2100</v>
      </c>
      <c r="G15" s="309">
        <v>5.0493719047619061</v>
      </c>
      <c r="H15" s="159">
        <v>10603.681000000002</v>
      </c>
      <c r="I15" s="159">
        <v>820.31899999999769</v>
      </c>
      <c r="J15" s="310">
        <v>7.7361719953664934E-2</v>
      </c>
      <c r="K15" s="159">
        <v>11424</v>
      </c>
      <c r="L15" s="159">
        <v>-5.3600000000014916</v>
      </c>
      <c r="M15" s="159">
        <v>5.36</v>
      </c>
      <c r="N15" s="159">
        <v>0</v>
      </c>
      <c r="O15" s="159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93"/>
      <c r="AC15" s="40">
        <v>150.71853685661722</v>
      </c>
      <c r="AD15" s="40">
        <v>-1949.2814631433828</v>
      </c>
    </row>
    <row r="16" spans="1:30" x14ac:dyDescent="0.25">
      <c r="A16" s="307">
        <v>42170</v>
      </c>
      <c r="B16" s="151"/>
      <c r="C16" s="159" t="s">
        <v>63</v>
      </c>
      <c r="D16" s="158">
        <v>1000</v>
      </c>
      <c r="E16" s="159">
        <v>5.36</v>
      </c>
      <c r="F16" s="158">
        <v>3100</v>
      </c>
      <c r="G16" s="309">
        <v>5.151380967741936</v>
      </c>
      <c r="H16" s="159">
        <v>15969.281000000003</v>
      </c>
      <c r="I16" s="159">
        <v>646.71899999999732</v>
      </c>
      <c r="J16" s="310">
        <v>4.0497690534720965E-2</v>
      </c>
      <c r="K16" s="159">
        <v>16616</v>
      </c>
      <c r="L16" s="159">
        <v>-173.60000000000036</v>
      </c>
      <c r="M16" s="159">
        <v>5.6</v>
      </c>
      <c r="N16" s="159">
        <v>0</v>
      </c>
      <c r="O16" s="159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93"/>
      <c r="AC16" s="40">
        <v>120.5962015858204</v>
      </c>
      <c r="AD16" s="40">
        <v>-2979.4037984141796</v>
      </c>
    </row>
    <row r="17" spans="1:30" x14ac:dyDescent="0.25">
      <c r="A17" s="307">
        <v>42171</v>
      </c>
      <c r="B17" s="151"/>
      <c r="C17" s="159" t="s">
        <v>63</v>
      </c>
      <c r="D17" s="158">
        <v>1000</v>
      </c>
      <c r="E17" s="159">
        <v>5.24</v>
      </c>
      <c r="F17" s="158">
        <v>4100</v>
      </c>
      <c r="G17" s="309">
        <v>5.1743612195121953</v>
      </c>
      <c r="H17" s="159">
        <v>21214.881000000001</v>
      </c>
      <c r="I17" s="159">
        <v>269.11899999999878</v>
      </c>
      <c r="J17" s="310">
        <v>1.2685388148064566E-2</v>
      </c>
      <c r="K17" s="159">
        <v>21484</v>
      </c>
      <c r="L17" s="159">
        <v>-377.59999999999854</v>
      </c>
      <c r="M17" s="159">
        <v>5.6</v>
      </c>
      <c r="N17" s="159">
        <v>0</v>
      </c>
      <c r="O17" s="159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93"/>
      <c r="AC17" s="40">
        <v>51.33290849236618</v>
      </c>
      <c r="AD17" s="40">
        <v>-4048.6670915076338</v>
      </c>
    </row>
    <row r="18" spans="1:30" x14ac:dyDescent="0.25">
      <c r="A18" s="307">
        <v>42173</v>
      </c>
      <c r="B18" s="151"/>
      <c r="C18" s="159" t="s">
        <v>63</v>
      </c>
      <c r="D18" s="158">
        <v>1000</v>
      </c>
      <c r="E18" s="159">
        <v>5.16</v>
      </c>
      <c r="F18" s="158">
        <v>5100</v>
      </c>
      <c r="G18" s="309">
        <v>5.1726433333333333</v>
      </c>
      <c r="H18" s="159">
        <v>26380.481</v>
      </c>
      <c r="I18" s="159">
        <v>-64.480999999999767</v>
      </c>
      <c r="J18" s="310">
        <v>-2.4442693065376215E-3</v>
      </c>
      <c r="K18" s="159">
        <v>26316</v>
      </c>
      <c r="L18" s="159">
        <v>-333.59999999999854</v>
      </c>
      <c r="M18" s="159">
        <v>5.6</v>
      </c>
      <c r="N18" s="159">
        <v>0</v>
      </c>
      <c r="O18" s="159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93"/>
      <c r="AC18" s="40">
        <v>-12.49006967054259</v>
      </c>
      <c r="AD18" s="40">
        <v>-5112.4900696705427</v>
      </c>
    </row>
    <row r="19" spans="1:30" x14ac:dyDescent="0.25">
      <c r="A19" s="307">
        <v>42174</v>
      </c>
      <c r="B19" s="151"/>
      <c r="C19" s="159" t="s">
        <v>63</v>
      </c>
      <c r="D19" s="158">
        <v>1100</v>
      </c>
      <c r="E19" s="159">
        <v>5.09</v>
      </c>
      <c r="F19" s="158">
        <v>6200</v>
      </c>
      <c r="G19" s="309">
        <v>5.158893709677419</v>
      </c>
      <c r="H19" s="159">
        <v>31985.141</v>
      </c>
      <c r="I19" s="159">
        <v>-427.14099999999962</v>
      </c>
      <c r="J19" s="310">
        <v>-1.335435726232999E-2</v>
      </c>
      <c r="K19" s="159">
        <v>31558</v>
      </c>
      <c r="L19" s="159">
        <v>-362.65999999999985</v>
      </c>
      <c r="M19" s="159">
        <v>5.66</v>
      </c>
      <c r="N19" s="159">
        <v>0</v>
      </c>
      <c r="O19" s="159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93"/>
      <c r="AC19" s="40">
        <v>-83.875722888015645</v>
      </c>
      <c r="AD19" s="40">
        <v>-6283.8757228880158</v>
      </c>
    </row>
    <row r="20" spans="1:30" x14ac:dyDescent="0.25">
      <c r="A20" s="307">
        <v>42178</v>
      </c>
      <c r="B20" s="151"/>
      <c r="C20" s="159" t="s">
        <v>63</v>
      </c>
      <c r="D20" s="158">
        <v>1000</v>
      </c>
      <c r="E20" s="159">
        <v>5</v>
      </c>
      <c r="F20" s="158">
        <v>7200</v>
      </c>
      <c r="G20" s="309">
        <v>5.1376029166666672</v>
      </c>
      <c r="H20" s="159">
        <v>36990.741000000002</v>
      </c>
      <c r="I20" s="159">
        <v>-990.7410000000018</v>
      </c>
      <c r="J20" s="310">
        <v>-2.678348617022849E-2</v>
      </c>
      <c r="K20" s="159">
        <v>36000</v>
      </c>
      <c r="L20" s="159">
        <v>-563.60000000000218</v>
      </c>
      <c r="M20" s="159">
        <v>5.6</v>
      </c>
      <c r="N20" s="159">
        <v>0</v>
      </c>
      <c r="O20" s="159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93"/>
      <c r="AC20" s="40">
        <v>-198.04912590000038</v>
      </c>
      <c r="AD20" s="40">
        <v>-7398.0491259</v>
      </c>
    </row>
    <row r="21" spans="1:30" x14ac:dyDescent="0.25">
      <c r="A21" s="307">
        <v>42178</v>
      </c>
      <c r="B21" s="151" t="s">
        <v>668</v>
      </c>
      <c r="C21" s="159" t="s">
        <v>69</v>
      </c>
      <c r="D21" s="158">
        <v>1000</v>
      </c>
      <c r="E21" s="159">
        <v>5.16</v>
      </c>
      <c r="F21" s="158">
        <v>6200</v>
      </c>
      <c r="G21" s="309">
        <v>5.1357259677419353</v>
      </c>
      <c r="H21" s="159">
        <v>31841.501</v>
      </c>
      <c r="I21" s="159">
        <v>150.4989999999998</v>
      </c>
      <c r="J21" s="310">
        <v>4.7265045702462871E-3</v>
      </c>
      <c r="K21" s="159">
        <v>31992</v>
      </c>
      <c r="L21" s="159">
        <v>1141.2400000000016</v>
      </c>
      <c r="M21" s="159">
        <v>5.6</v>
      </c>
      <c r="N21" s="159">
        <v>5.16</v>
      </c>
      <c r="O21" s="159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93"/>
      <c r="AC21" s="40">
        <v>29.151889631782907</v>
      </c>
      <c r="AD21" s="40">
        <v>-6170.848110368217</v>
      </c>
    </row>
    <row r="22" spans="1:30" x14ac:dyDescent="0.25">
      <c r="A22" s="307">
        <v>42180</v>
      </c>
      <c r="B22" s="151"/>
      <c r="C22" s="159" t="s">
        <v>69</v>
      </c>
      <c r="D22" s="158">
        <v>600</v>
      </c>
      <c r="E22" s="159">
        <v>5.31</v>
      </c>
      <c r="F22" s="158">
        <v>5600</v>
      </c>
      <c r="G22" s="309">
        <v>5.1185798214285718</v>
      </c>
      <c r="H22" s="159">
        <v>28664.047000000002</v>
      </c>
      <c r="I22" s="159">
        <v>1071.9529999999941</v>
      </c>
      <c r="J22" s="310">
        <v>3.7397126790923683E-2</v>
      </c>
      <c r="K22" s="159">
        <v>29735.999999999996</v>
      </c>
      <c r="L22" s="159">
        <v>921.45399999999427</v>
      </c>
      <c r="M22" s="159">
        <v>5.36</v>
      </c>
      <c r="N22" s="159">
        <v>3.1859999999999995</v>
      </c>
      <c r="O22" s="159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93"/>
      <c r="AC22" s="40">
        <v>201.77345075329455</v>
      </c>
      <c r="AD22" s="40">
        <v>-5398.2265492467059</v>
      </c>
    </row>
    <row r="23" spans="1:30" x14ac:dyDescent="0.25">
      <c r="A23" s="307">
        <v>42181</v>
      </c>
      <c r="B23" s="151"/>
      <c r="C23" s="159" t="s">
        <v>63</v>
      </c>
      <c r="D23" s="158">
        <v>1000</v>
      </c>
      <c r="E23" s="159">
        <v>5</v>
      </c>
      <c r="F23" s="158">
        <v>6600</v>
      </c>
      <c r="G23" s="309">
        <v>5.1014616666666672</v>
      </c>
      <c r="H23" s="159">
        <v>33669.647000000004</v>
      </c>
      <c r="I23" s="159">
        <v>-669.64700000000448</v>
      </c>
      <c r="J23" s="310">
        <v>-1.9888744304328573E-2</v>
      </c>
      <c r="K23" s="159">
        <v>33000</v>
      </c>
      <c r="L23" s="159">
        <v>-1741.5999999999985</v>
      </c>
      <c r="M23" s="159">
        <v>5.6</v>
      </c>
      <c r="N23" s="159">
        <v>0</v>
      </c>
      <c r="O23" s="159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93"/>
      <c r="AC23" s="40">
        <v>-133.8624353000009</v>
      </c>
      <c r="AD23" s="40">
        <v>-6733.8624353000005</v>
      </c>
    </row>
    <row r="24" spans="1:30" x14ac:dyDescent="0.25">
      <c r="A24" s="307">
        <v>42181</v>
      </c>
      <c r="B24" s="151"/>
      <c r="C24" s="159" t="s">
        <v>63</v>
      </c>
      <c r="D24" s="158">
        <v>1000</v>
      </c>
      <c r="E24" s="159">
        <v>4.91</v>
      </c>
      <c r="F24" s="158">
        <v>7600</v>
      </c>
      <c r="G24" s="309">
        <v>5.0770061842105267</v>
      </c>
      <c r="H24" s="159">
        <v>38585.247000000003</v>
      </c>
      <c r="I24" s="159">
        <v>-1269.247000000003</v>
      </c>
      <c r="J24" s="310">
        <v>-3.2894619023690633E-2</v>
      </c>
      <c r="K24" s="159">
        <v>37316</v>
      </c>
      <c r="L24" s="159">
        <v>-599.59999999999854</v>
      </c>
      <c r="M24" s="159">
        <v>5.6</v>
      </c>
      <c r="N24" s="159">
        <v>0</v>
      </c>
      <c r="O24" s="159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93"/>
      <c r="AC24" s="40">
        <v>-258.37319276985806</v>
      </c>
      <c r="AD24" s="40">
        <v>-7858.3731927698582</v>
      </c>
    </row>
    <row r="25" spans="1:30" x14ac:dyDescent="0.25">
      <c r="A25" s="307">
        <v>42184</v>
      </c>
      <c r="B25" s="151"/>
      <c r="C25" s="159" t="s">
        <v>63</v>
      </c>
      <c r="D25" s="158">
        <v>1000</v>
      </c>
      <c r="E25" s="159">
        <v>4.8499999999999996</v>
      </c>
      <c r="F25" s="158">
        <v>8600</v>
      </c>
      <c r="G25" s="309">
        <v>5.0512612790697675</v>
      </c>
      <c r="H25" s="159">
        <v>43440.847000000002</v>
      </c>
      <c r="I25" s="159">
        <v>-1730.8470000000016</v>
      </c>
      <c r="J25" s="310">
        <v>-3.9843767318809502E-2</v>
      </c>
      <c r="K25" s="159">
        <v>41710</v>
      </c>
      <c r="L25" s="159">
        <v>-461.59999999999854</v>
      </c>
      <c r="M25" s="159">
        <v>5.6</v>
      </c>
      <c r="N25" s="159">
        <v>0</v>
      </c>
      <c r="O25" s="159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93"/>
      <c r="AC25" s="40">
        <v>-356.6972322680416</v>
      </c>
      <c r="AD25" s="40">
        <v>-8956.6972322680413</v>
      </c>
    </row>
    <row r="26" spans="1:30" x14ac:dyDescent="0.25">
      <c r="A26" s="307">
        <v>42184</v>
      </c>
      <c r="B26" s="151"/>
      <c r="C26" s="159" t="s">
        <v>69</v>
      </c>
      <c r="D26" s="158">
        <v>600</v>
      </c>
      <c r="E26" s="159">
        <v>5.07</v>
      </c>
      <c r="F26" s="158">
        <v>8000</v>
      </c>
      <c r="G26" s="309">
        <v>5.050906125</v>
      </c>
      <c r="H26" s="159">
        <v>40407.249000000003</v>
      </c>
      <c r="I26" s="159">
        <v>152.75099999999657</v>
      </c>
      <c r="J26" s="310">
        <v>3.7802870470098589E-3</v>
      </c>
      <c r="K26" s="159">
        <v>40560</v>
      </c>
      <c r="L26" s="159">
        <v>1883.5979999999981</v>
      </c>
      <c r="M26" s="159">
        <v>5.36</v>
      </c>
      <c r="N26" s="159">
        <v>3.0419999999999998</v>
      </c>
      <c r="O26" s="159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93"/>
      <c r="AC26" s="40">
        <v>30.113338165679796</v>
      </c>
      <c r="AD26" s="40">
        <v>-7969.88666183432</v>
      </c>
    </row>
    <row r="27" spans="1:30" x14ac:dyDescent="0.25">
      <c r="A27" s="307">
        <v>42185</v>
      </c>
      <c r="B27" s="151"/>
      <c r="C27" s="159" t="s">
        <v>69</v>
      </c>
      <c r="D27" s="158">
        <v>600</v>
      </c>
      <c r="E27" s="159">
        <v>5.22</v>
      </c>
      <c r="F27" s="158">
        <v>7400</v>
      </c>
      <c r="G27" s="309">
        <v>5.0383433783783786</v>
      </c>
      <c r="H27" s="159">
        <v>37283.741000000002</v>
      </c>
      <c r="I27" s="159">
        <v>1344.2589999999982</v>
      </c>
      <c r="J27" s="310">
        <v>3.6054831514895358E-2</v>
      </c>
      <c r="K27" s="159">
        <v>38628</v>
      </c>
      <c r="L27" s="159">
        <v>1191.5080000000016</v>
      </c>
      <c r="M27" s="159">
        <v>5.36</v>
      </c>
      <c r="N27" s="159">
        <v>3.1320000000000001</v>
      </c>
      <c r="O27" s="159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93"/>
      <c r="AC27" s="40">
        <v>257.39212078544028</v>
      </c>
      <c r="AD27" s="40">
        <v>-7142.6078792145599</v>
      </c>
    </row>
    <row r="28" spans="1:30" x14ac:dyDescent="0.25">
      <c r="A28" s="307">
        <v>42187</v>
      </c>
      <c r="B28" s="151"/>
      <c r="C28" s="159" t="s">
        <v>69</v>
      </c>
      <c r="D28" s="158">
        <v>600</v>
      </c>
      <c r="E28" s="159">
        <v>5.35</v>
      </c>
      <c r="F28" s="158">
        <v>6800</v>
      </c>
      <c r="G28" s="309">
        <v>5.0121045588235296</v>
      </c>
      <c r="H28" s="159">
        <v>34082.311000000002</v>
      </c>
      <c r="I28" s="159">
        <v>2297.6889999999985</v>
      </c>
      <c r="J28" s="310">
        <v>6.741588033745706E-2</v>
      </c>
      <c r="K28" s="159">
        <v>36380</v>
      </c>
      <c r="L28" s="159">
        <v>953.43000000000029</v>
      </c>
      <c r="M28" s="159">
        <v>5.36</v>
      </c>
      <c r="N28" s="159">
        <v>3.21</v>
      </c>
      <c r="O28" s="159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93"/>
      <c r="AC28" s="40">
        <v>429.25984214953246</v>
      </c>
      <c r="AD28" s="40">
        <v>-6370.7401578504678</v>
      </c>
    </row>
    <row r="29" spans="1:30" x14ac:dyDescent="0.25">
      <c r="A29" s="307">
        <v>42188</v>
      </c>
      <c r="B29" s="151"/>
      <c r="C29" s="159" t="s">
        <v>69</v>
      </c>
      <c r="D29" s="158">
        <v>800</v>
      </c>
      <c r="E29" s="159">
        <v>5.3</v>
      </c>
      <c r="F29" s="158">
        <v>6000</v>
      </c>
      <c r="G29" s="309">
        <v>4.9753385000000003</v>
      </c>
      <c r="H29" s="159">
        <v>29852.031000000003</v>
      </c>
      <c r="I29" s="159">
        <v>1947.9689999999973</v>
      </c>
      <c r="J29" s="310">
        <v>6.5254153059133457E-2</v>
      </c>
      <c r="K29" s="159">
        <v>31800</v>
      </c>
      <c r="L29" s="159">
        <v>-349.72000000000116</v>
      </c>
      <c r="M29" s="159">
        <v>5.48</v>
      </c>
      <c r="N29" s="159">
        <v>4.24</v>
      </c>
      <c r="O29" s="159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93"/>
      <c r="AC29" s="40">
        <v>367.35755009433916</v>
      </c>
      <c r="AD29" s="40">
        <v>-5632.6424499056611</v>
      </c>
    </row>
    <row r="30" spans="1:30" x14ac:dyDescent="0.25">
      <c r="A30" s="307">
        <v>42188</v>
      </c>
      <c r="B30" s="151"/>
      <c r="C30" s="159" t="s">
        <v>69</v>
      </c>
      <c r="D30" s="158">
        <v>3000</v>
      </c>
      <c r="E30" s="159">
        <v>5.34</v>
      </c>
      <c r="F30" s="158">
        <v>3000</v>
      </c>
      <c r="G30" s="309">
        <v>4.6192870000000008</v>
      </c>
      <c r="H30" s="159">
        <v>13857.861000000003</v>
      </c>
      <c r="I30" s="159">
        <v>2162.1389999999974</v>
      </c>
      <c r="J30" s="310">
        <v>0.15602256365538641</v>
      </c>
      <c r="K30" s="159">
        <v>16020</v>
      </c>
      <c r="L30" s="159">
        <v>214.17000000000007</v>
      </c>
      <c r="M30" s="159">
        <v>9.8099999999999987</v>
      </c>
      <c r="N30" s="159">
        <v>16.02</v>
      </c>
      <c r="O30" s="159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93"/>
      <c r="AC30" s="40">
        <v>404.69249634831414</v>
      </c>
      <c r="AD30" s="40">
        <v>-2595.3075036516857</v>
      </c>
    </row>
    <row r="31" spans="1:30" x14ac:dyDescent="0.25">
      <c r="A31" s="307">
        <v>42191</v>
      </c>
      <c r="B31" s="151"/>
      <c r="C31" s="159" t="s">
        <v>69</v>
      </c>
      <c r="D31" s="158">
        <v>500</v>
      </c>
      <c r="E31" s="159">
        <v>5.51</v>
      </c>
      <c r="F31" s="158">
        <v>2500</v>
      </c>
      <c r="G31" s="309">
        <v>4.4443664000000007</v>
      </c>
      <c r="H31" s="159">
        <v>11110.916000000001</v>
      </c>
      <c r="I31" s="159">
        <v>2664.0839999999989</v>
      </c>
      <c r="J31" s="310">
        <v>0.23977177039228784</v>
      </c>
      <c r="K31" s="159">
        <v>13775</v>
      </c>
      <c r="L31" s="159">
        <v>501.94500000000153</v>
      </c>
      <c r="M31" s="159">
        <v>5.3</v>
      </c>
      <c r="N31" s="159">
        <v>2.7549999999999999</v>
      </c>
      <c r="O31" s="159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93"/>
      <c r="AC31" s="40">
        <v>483.25806860254067</v>
      </c>
      <c r="AD31" s="40">
        <v>-2016.7419313974592</v>
      </c>
    </row>
    <row r="32" spans="1:30" x14ac:dyDescent="0.25">
      <c r="A32" s="307">
        <v>42191</v>
      </c>
      <c r="B32" s="151"/>
      <c r="C32" s="159" t="s">
        <v>69</v>
      </c>
      <c r="D32" s="158">
        <v>500</v>
      </c>
      <c r="E32" s="159">
        <v>5.71</v>
      </c>
      <c r="F32" s="158">
        <v>2000</v>
      </c>
      <c r="G32" s="309">
        <v>4.1320354999999998</v>
      </c>
      <c r="H32" s="159">
        <v>8264.0709999999999</v>
      </c>
      <c r="I32" s="159">
        <v>3155.9290000000001</v>
      </c>
      <c r="J32" s="310">
        <v>0.38188551381032432</v>
      </c>
      <c r="K32" s="159">
        <v>11420</v>
      </c>
      <c r="L32" s="159">
        <v>491.84500000000116</v>
      </c>
      <c r="M32" s="159">
        <v>5.3</v>
      </c>
      <c r="N32" s="159">
        <v>2.855</v>
      </c>
      <c r="O32" s="159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93"/>
      <c r="AC32" s="40">
        <v>552.42575052539405</v>
      </c>
      <c r="AD32" s="40">
        <v>-1447.5742494746059</v>
      </c>
    </row>
    <row r="33" spans="1:30" x14ac:dyDescent="0.25">
      <c r="A33" s="307">
        <v>42192</v>
      </c>
      <c r="B33" s="151"/>
      <c r="C33" s="159" t="s">
        <v>69</v>
      </c>
      <c r="D33" s="158">
        <v>500</v>
      </c>
      <c r="E33" s="159">
        <v>5.68</v>
      </c>
      <c r="F33" s="158">
        <v>1500</v>
      </c>
      <c r="G33" s="309">
        <v>3.2981406666666668</v>
      </c>
      <c r="H33" s="159">
        <v>4947.2110000000002</v>
      </c>
      <c r="I33" s="159">
        <v>3572.7889999999998</v>
      </c>
      <c r="J33" s="310">
        <v>0.72218245795459279</v>
      </c>
      <c r="K33" s="159">
        <v>8520</v>
      </c>
      <c r="L33" s="159">
        <v>416.85999999999967</v>
      </c>
      <c r="M33" s="159">
        <v>5.3</v>
      </c>
      <c r="N33" s="159">
        <v>2.84</v>
      </c>
      <c r="O33" s="159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93"/>
      <c r="AC33" s="40">
        <v>628.6976418133803</v>
      </c>
      <c r="AD33" s="40">
        <v>-871.3023581866197</v>
      </c>
    </row>
    <row r="34" spans="1:30" x14ac:dyDescent="0.25">
      <c r="A34" s="307">
        <v>42192</v>
      </c>
      <c r="B34" s="151"/>
      <c r="C34" s="159" t="s">
        <v>69</v>
      </c>
      <c r="D34" s="158">
        <v>500</v>
      </c>
      <c r="E34" s="159">
        <v>5.9</v>
      </c>
      <c r="F34" s="158">
        <v>1000</v>
      </c>
      <c r="G34" s="309">
        <v>2.0054610000000004</v>
      </c>
      <c r="H34" s="159">
        <v>2005.4610000000002</v>
      </c>
      <c r="I34" s="159">
        <v>3894.5389999999998</v>
      </c>
      <c r="J34" s="310">
        <v>1.9419669592178552</v>
      </c>
      <c r="K34" s="159">
        <v>5900</v>
      </c>
      <c r="L34" s="159">
        <v>321.75</v>
      </c>
      <c r="M34" s="159">
        <v>5.3</v>
      </c>
      <c r="N34" s="159">
        <v>2.95</v>
      </c>
      <c r="O34" s="159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93"/>
      <c r="AC34" s="40">
        <v>659.76131025423729</v>
      </c>
      <c r="AD34" s="40">
        <v>-340.23868974576271</v>
      </c>
    </row>
    <row r="35" spans="1:30" x14ac:dyDescent="0.25">
      <c r="A35" s="307">
        <v>42193</v>
      </c>
      <c r="B35" s="151"/>
      <c r="C35" s="159" t="s">
        <v>63</v>
      </c>
      <c r="D35" s="158">
        <v>500</v>
      </c>
      <c r="E35" s="159">
        <v>5.17</v>
      </c>
      <c r="F35" s="158">
        <v>1500</v>
      </c>
      <c r="G35" s="309">
        <v>3.0638406666666671</v>
      </c>
      <c r="H35" s="159">
        <v>4595.7610000000004</v>
      </c>
      <c r="I35" s="159">
        <v>3159.2389999999996</v>
      </c>
      <c r="J35" s="310">
        <v>0.68742456363592419</v>
      </c>
      <c r="K35" s="159">
        <v>7755</v>
      </c>
      <c r="L35" s="159">
        <v>-735.30000000000018</v>
      </c>
      <c r="M35" s="159">
        <v>5.3</v>
      </c>
      <c r="N35" s="159">
        <v>0</v>
      </c>
      <c r="O35" s="159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93"/>
      <c r="AC35" s="40">
        <v>610.76583762088978</v>
      </c>
      <c r="AD35" s="40">
        <v>-889.23416237911022</v>
      </c>
    </row>
    <row r="36" spans="1:30" x14ac:dyDescent="0.25">
      <c r="A36" s="307">
        <v>42193</v>
      </c>
      <c r="B36" s="151"/>
      <c r="C36" s="159" t="s">
        <v>69</v>
      </c>
      <c r="D36" s="158">
        <v>500</v>
      </c>
      <c r="E36" s="159">
        <v>5.39</v>
      </c>
      <c r="F36" s="158">
        <v>1000</v>
      </c>
      <c r="G36" s="309">
        <v>1.9087560000000003</v>
      </c>
      <c r="H36" s="159">
        <v>1908.7560000000003</v>
      </c>
      <c r="I36" s="159">
        <v>3481.2439999999997</v>
      </c>
      <c r="J36" s="310">
        <v>1.8238287135705133</v>
      </c>
      <c r="K36" s="159">
        <v>5390</v>
      </c>
      <c r="L36" s="159">
        <v>322.00500000000011</v>
      </c>
      <c r="M36" s="159">
        <v>5.3</v>
      </c>
      <c r="N36" s="159">
        <v>2.6949999999999998</v>
      </c>
      <c r="O36" s="159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93"/>
      <c r="AC36" s="40">
        <v>645.54793654916512</v>
      </c>
      <c r="AD36" s="40">
        <v>-354.45206345083488</v>
      </c>
    </row>
    <row r="37" spans="1:30" x14ac:dyDescent="0.25">
      <c r="A37" s="307">
        <v>42194</v>
      </c>
      <c r="B37" s="151"/>
      <c r="C37" s="159" t="s">
        <v>63</v>
      </c>
      <c r="D37" s="158">
        <v>1000</v>
      </c>
      <c r="E37" s="159">
        <v>5.71</v>
      </c>
      <c r="F37" s="158">
        <v>2000</v>
      </c>
      <c r="G37" s="309">
        <v>3.8121780000000003</v>
      </c>
      <c r="H37" s="159">
        <v>7624.3560000000007</v>
      </c>
      <c r="I37" s="159">
        <v>3795.6439999999993</v>
      </c>
      <c r="J37" s="310">
        <v>0.49783142340153047</v>
      </c>
      <c r="K37" s="159">
        <v>11420</v>
      </c>
      <c r="L37" s="159">
        <v>314.39999999999964</v>
      </c>
      <c r="M37" s="159">
        <v>5.6</v>
      </c>
      <c r="N37" s="159">
        <v>0</v>
      </c>
      <c r="O37" s="159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93"/>
      <c r="AC37" s="40">
        <v>664.40388406304726</v>
      </c>
      <c r="AD37" s="40">
        <v>-1335.5961159369526</v>
      </c>
    </row>
    <row r="38" spans="1:30" x14ac:dyDescent="0.25">
      <c r="A38" s="307">
        <v>42194</v>
      </c>
      <c r="B38" s="151"/>
      <c r="C38" s="159" t="s">
        <v>69</v>
      </c>
      <c r="D38" s="158">
        <v>1000</v>
      </c>
      <c r="E38" s="159">
        <v>5.7</v>
      </c>
      <c r="F38" s="158">
        <v>1000</v>
      </c>
      <c r="G38" s="309">
        <v>1.9356560000000007</v>
      </c>
      <c r="H38" s="159">
        <v>1935.6560000000006</v>
      </c>
      <c r="I38" s="159">
        <v>3764.3439999999991</v>
      </c>
      <c r="J38" s="310">
        <v>1.9447381146236717</v>
      </c>
      <c r="K38" s="159">
        <v>5700</v>
      </c>
      <c r="L38" s="159">
        <v>-31.300000000000182</v>
      </c>
      <c r="M38" s="159">
        <v>5.6</v>
      </c>
      <c r="N38" s="159">
        <v>5.7</v>
      </c>
      <c r="O38" s="159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93"/>
      <c r="AC38" s="40">
        <v>660.0810224561402</v>
      </c>
      <c r="AD38" s="40">
        <v>-339.9189775438598</v>
      </c>
    </row>
    <row r="39" spans="1:30" x14ac:dyDescent="0.25">
      <c r="A39" s="307">
        <v>42195</v>
      </c>
      <c r="B39" s="151"/>
      <c r="C39" s="159" t="s">
        <v>69</v>
      </c>
      <c r="D39" s="158">
        <v>500</v>
      </c>
      <c r="E39" s="159">
        <v>5.75</v>
      </c>
      <c r="F39" s="158">
        <v>500</v>
      </c>
      <c r="G39" s="309">
        <v>-1.8623379999999989</v>
      </c>
      <c r="H39" s="159">
        <v>-931.16899999999941</v>
      </c>
      <c r="I39" s="159">
        <v>3806.1689999999994</v>
      </c>
      <c r="J39" s="310">
        <v>-4.0875168739509178</v>
      </c>
      <c r="K39" s="159">
        <v>2875</v>
      </c>
      <c r="L39" s="159">
        <v>41.825000000000273</v>
      </c>
      <c r="M39" s="159">
        <v>5.3</v>
      </c>
      <c r="N39" s="159">
        <v>2.875</v>
      </c>
      <c r="O39" s="159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93"/>
      <c r="AC39" s="40">
        <v>661.61146356521738</v>
      </c>
      <c r="AD39" s="40">
        <v>161.61146356521738</v>
      </c>
    </row>
    <row r="40" spans="1:30" x14ac:dyDescent="0.25">
      <c r="A40" s="307">
        <v>42195</v>
      </c>
      <c r="B40" s="151"/>
      <c r="C40" s="159" t="s">
        <v>63</v>
      </c>
      <c r="D40" s="158">
        <v>500</v>
      </c>
      <c r="E40" s="159">
        <v>5.62</v>
      </c>
      <c r="F40" s="158">
        <v>1000</v>
      </c>
      <c r="G40" s="309">
        <v>1.8841310000000004</v>
      </c>
      <c r="H40" s="159">
        <v>1884.1310000000005</v>
      </c>
      <c r="I40" s="159">
        <v>3735.8689999999997</v>
      </c>
      <c r="J40" s="310">
        <v>1.9828074587170419</v>
      </c>
      <c r="K40" s="159">
        <v>5620</v>
      </c>
      <c r="L40" s="159">
        <v>-70.299999999999727</v>
      </c>
      <c r="M40" s="159">
        <v>5.3</v>
      </c>
      <c r="N40" s="159">
        <v>0</v>
      </c>
      <c r="O40" s="159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93"/>
      <c r="AC40" s="40">
        <v>664.41300097864757</v>
      </c>
      <c r="AD40" s="40">
        <v>-335.58699902135243</v>
      </c>
    </row>
    <row r="41" spans="1:30" x14ac:dyDescent="0.25">
      <c r="A41" s="307">
        <v>42199</v>
      </c>
      <c r="B41" s="151"/>
      <c r="C41" s="159" t="s">
        <v>63</v>
      </c>
      <c r="D41" s="158">
        <v>500</v>
      </c>
      <c r="E41" s="159">
        <v>5.08</v>
      </c>
      <c r="F41" s="158">
        <v>1500</v>
      </c>
      <c r="G41" s="309">
        <v>2.9529540000000005</v>
      </c>
      <c r="H41" s="159">
        <v>4429.4310000000005</v>
      </c>
      <c r="I41" s="159">
        <v>3190.5689999999995</v>
      </c>
      <c r="J41" s="310">
        <v>0.72031125442522947</v>
      </c>
      <c r="K41" s="159">
        <v>7620</v>
      </c>
      <c r="L41" s="159">
        <v>-545.30000000000018</v>
      </c>
      <c r="M41" s="159">
        <v>5.3</v>
      </c>
      <c r="N41" s="159">
        <v>0</v>
      </c>
      <c r="O41" s="159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93"/>
      <c r="AC41" s="40">
        <v>627.75073139763765</v>
      </c>
      <c r="AD41" s="40">
        <v>-872.24926860236235</v>
      </c>
    </row>
    <row r="42" spans="1:30" x14ac:dyDescent="0.25">
      <c r="A42" s="307">
        <v>42200</v>
      </c>
      <c r="B42" s="151"/>
      <c r="C42" s="159" t="s">
        <v>69</v>
      </c>
      <c r="D42" s="158">
        <v>500</v>
      </c>
      <c r="E42" s="159">
        <v>5.29</v>
      </c>
      <c r="F42" s="158">
        <v>1000</v>
      </c>
      <c r="G42" s="309">
        <v>1.7923760000000004</v>
      </c>
      <c r="H42" s="159">
        <v>1792.3760000000004</v>
      </c>
      <c r="I42" s="159">
        <v>3497.6239999999998</v>
      </c>
      <c r="J42" s="310">
        <v>1.9513896637759034</v>
      </c>
      <c r="K42" s="159">
        <v>5290</v>
      </c>
      <c r="L42" s="159">
        <v>307.05500000000029</v>
      </c>
      <c r="M42" s="159">
        <v>5.3</v>
      </c>
      <c r="N42" s="159">
        <v>2.645</v>
      </c>
      <c r="O42" s="159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93"/>
      <c r="AC42" s="40">
        <v>660.84597126654069</v>
      </c>
      <c r="AD42" s="40">
        <v>-339.15402873345931</v>
      </c>
    </row>
    <row r="43" spans="1:30" x14ac:dyDescent="0.25">
      <c r="A43" s="307">
        <v>42212</v>
      </c>
      <c r="B43" s="151"/>
      <c r="C43" s="159" t="s">
        <v>63</v>
      </c>
      <c r="D43" s="158">
        <v>1000</v>
      </c>
      <c r="E43" s="159">
        <v>5.08</v>
      </c>
      <c r="F43" s="158">
        <v>2000</v>
      </c>
      <c r="G43" s="309">
        <v>3.4389880000000002</v>
      </c>
      <c r="H43" s="159">
        <v>6877.9760000000006</v>
      </c>
      <c r="I43" s="159">
        <v>3282.0239999999994</v>
      </c>
      <c r="J43" s="310">
        <v>0.47717875142338378</v>
      </c>
      <c r="K43" s="159">
        <v>10160</v>
      </c>
      <c r="L43" s="159">
        <v>-215.60000000000036</v>
      </c>
      <c r="M43" s="159">
        <v>5.6</v>
      </c>
      <c r="N43" s="159">
        <v>0</v>
      </c>
      <c r="O43" s="159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93"/>
      <c r="AC43" s="40">
        <v>645.74468267716531</v>
      </c>
      <c r="AD43" s="40">
        <v>-1354.2553173228348</v>
      </c>
    </row>
    <row r="44" spans="1:30" x14ac:dyDescent="0.25">
      <c r="A44" s="307">
        <v>42212</v>
      </c>
      <c r="B44" s="151"/>
      <c r="C44" s="159" t="s">
        <v>63</v>
      </c>
      <c r="D44" s="158">
        <v>100</v>
      </c>
      <c r="E44" s="159">
        <v>4.9800000000000004</v>
      </c>
      <c r="F44" s="158">
        <v>2100</v>
      </c>
      <c r="G44" s="309">
        <v>3.5147790476190481</v>
      </c>
      <c r="H44" s="159">
        <v>7381.036000000001</v>
      </c>
      <c r="I44" s="159">
        <v>3076.963999999999</v>
      </c>
      <c r="J44" s="310">
        <v>0.41687427076632594</v>
      </c>
      <c r="K44" s="159">
        <v>10458</v>
      </c>
      <c r="L44" s="159">
        <v>-205.0600000000004</v>
      </c>
      <c r="M44" s="159">
        <v>5.0599999999999996</v>
      </c>
      <c r="N44" s="159">
        <v>0</v>
      </c>
      <c r="O44" s="159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93"/>
      <c r="AC44" s="40">
        <v>617.55532489959819</v>
      </c>
      <c r="AD44" s="40">
        <v>-1482.4446751004018</v>
      </c>
    </row>
    <row r="45" spans="1:30" x14ac:dyDescent="0.25">
      <c r="A45" s="307">
        <v>42216</v>
      </c>
      <c r="B45" s="151"/>
      <c r="C45" s="159" t="s">
        <v>63</v>
      </c>
      <c r="D45" s="158">
        <v>100</v>
      </c>
      <c r="E45" s="159">
        <v>4.75</v>
      </c>
      <c r="F45" s="158">
        <v>2200</v>
      </c>
      <c r="G45" s="309">
        <v>3.5732254545454554</v>
      </c>
      <c r="H45" s="159">
        <v>7861.0960000000014</v>
      </c>
      <c r="I45" s="159">
        <v>2588.9039999999986</v>
      </c>
      <c r="J45" s="310">
        <v>0.32933117723024852</v>
      </c>
      <c r="K45" s="159">
        <v>10450</v>
      </c>
      <c r="L45" s="159">
        <v>-488.0600000000004</v>
      </c>
      <c r="M45" s="159">
        <v>5.0599999999999996</v>
      </c>
      <c r="N45" s="159">
        <v>0</v>
      </c>
      <c r="O45" s="159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93"/>
      <c r="AC45" s="40">
        <v>544.75990484210502</v>
      </c>
      <c r="AD45" s="40">
        <v>-1655.240095157895</v>
      </c>
    </row>
    <row r="46" spans="1:30" x14ac:dyDescent="0.25">
      <c r="A46" s="307">
        <v>42220</v>
      </c>
      <c r="B46" s="151"/>
      <c r="C46" s="159" t="s">
        <v>669</v>
      </c>
      <c r="D46" s="158">
        <v>1000</v>
      </c>
      <c r="E46" s="159">
        <v>4.84</v>
      </c>
      <c r="F46" s="158">
        <v>3200</v>
      </c>
      <c r="G46" s="309">
        <v>3.9708425000000007</v>
      </c>
      <c r="H46" s="159">
        <v>12706.696000000002</v>
      </c>
      <c r="I46" s="159">
        <v>2781.3039999999983</v>
      </c>
      <c r="J46" s="310">
        <v>0.21888490918488934</v>
      </c>
      <c r="K46" s="159">
        <v>15488</v>
      </c>
      <c r="L46" s="159">
        <v>192.39999999999964</v>
      </c>
      <c r="M46" s="159">
        <v>5.6</v>
      </c>
      <c r="N46" s="159">
        <v>0</v>
      </c>
      <c r="O46" s="159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93"/>
      <c r="AC46" s="40">
        <v>574.36226198347072</v>
      </c>
      <c r="AD46" s="40">
        <v>-2625.6377380165295</v>
      </c>
    </row>
    <row r="47" spans="1:30" x14ac:dyDescent="0.25">
      <c r="A47" s="307">
        <v>42235</v>
      </c>
      <c r="B47" s="151"/>
      <c r="C47" s="159" t="s">
        <v>63</v>
      </c>
      <c r="D47" s="158">
        <v>500</v>
      </c>
      <c r="E47" s="159">
        <v>4.53</v>
      </c>
      <c r="F47" s="158">
        <v>3700</v>
      </c>
      <c r="G47" s="309">
        <v>4.047836756756757</v>
      </c>
      <c r="H47" s="159">
        <v>14976.996000000001</v>
      </c>
      <c r="I47" s="159">
        <v>1784.003999999999</v>
      </c>
      <c r="J47" s="310">
        <v>0.11911627672198082</v>
      </c>
      <c r="K47" s="159">
        <v>16761</v>
      </c>
      <c r="L47" s="159">
        <v>-997.29999999999927</v>
      </c>
      <c r="M47" s="159">
        <v>5.3</v>
      </c>
      <c r="N47" s="159">
        <v>0</v>
      </c>
      <c r="O47" s="159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93"/>
      <c r="AC47" s="40">
        <v>393.62295761589382</v>
      </c>
      <c r="AD47" s="40">
        <v>-3306.3770423841061</v>
      </c>
    </row>
    <row r="48" spans="1:30" x14ac:dyDescent="0.25">
      <c r="A48" s="307">
        <v>42240</v>
      </c>
      <c r="B48" s="151"/>
      <c r="C48" s="159" t="s">
        <v>63</v>
      </c>
      <c r="D48" s="158">
        <v>500</v>
      </c>
      <c r="E48" s="159">
        <v>4.18</v>
      </c>
      <c r="F48" s="158">
        <v>4200</v>
      </c>
      <c r="G48" s="309">
        <v>4.0648323809523808</v>
      </c>
      <c r="H48" s="159">
        <v>17072.295999999998</v>
      </c>
      <c r="I48" s="159">
        <v>483.70400000000154</v>
      </c>
      <c r="J48" s="310">
        <v>2.833268589063824E-2</v>
      </c>
      <c r="K48" s="159">
        <v>17556</v>
      </c>
      <c r="L48" s="159">
        <v>-1300.2999999999975</v>
      </c>
      <c r="M48" s="159">
        <v>5.3</v>
      </c>
      <c r="N48" s="159">
        <v>0</v>
      </c>
      <c r="O48" s="159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93"/>
      <c r="AC48" s="40">
        <v>115.66080095693819</v>
      </c>
      <c r="AD48" s="40">
        <v>-4084.3391990430619</v>
      </c>
    </row>
    <row r="49" spans="1:30" x14ac:dyDescent="0.25">
      <c r="A49" s="307">
        <v>42241</v>
      </c>
      <c r="B49" s="151"/>
      <c r="C49" s="159" t="s">
        <v>63</v>
      </c>
      <c r="D49" s="158">
        <v>500</v>
      </c>
      <c r="E49" s="159">
        <v>4</v>
      </c>
      <c r="F49" s="158">
        <v>4700</v>
      </c>
      <c r="G49" s="309">
        <v>4.0590629787234036</v>
      </c>
      <c r="H49" s="159">
        <v>19077.595999999998</v>
      </c>
      <c r="I49" s="159">
        <v>-277.59599999999773</v>
      </c>
      <c r="J49" s="310">
        <v>-1.4550889954897723E-2</v>
      </c>
      <c r="K49" s="159">
        <v>18800</v>
      </c>
      <c r="L49" s="159">
        <v>-761.29999999999927</v>
      </c>
      <c r="M49" s="159">
        <v>5.3</v>
      </c>
      <c r="N49" s="159">
        <v>0</v>
      </c>
      <c r="O49" s="159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93"/>
      <c r="AC49" s="40">
        <v>-69.36430049999943</v>
      </c>
      <c r="AD49" s="40">
        <v>-4769.3643004999994</v>
      </c>
    </row>
    <row r="50" spans="1:30" x14ac:dyDescent="0.25">
      <c r="A50" s="307">
        <v>42241</v>
      </c>
      <c r="B50" s="151"/>
      <c r="C50" s="159" t="s">
        <v>63</v>
      </c>
      <c r="D50" s="158">
        <v>500</v>
      </c>
      <c r="E50" s="159">
        <v>3.89</v>
      </c>
      <c r="F50" s="158">
        <v>5200</v>
      </c>
      <c r="G50" s="309">
        <v>4.0438261538461528</v>
      </c>
      <c r="H50" s="159">
        <v>21027.895999999997</v>
      </c>
      <c r="I50" s="159">
        <v>-799.895999999997</v>
      </c>
      <c r="J50" s="310">
        <v>-3.8039754429068623E-2</v>
      </c>
      <c r="K50" s="159">
        <v>20228</v>
      </c>
      <c r="L50" s="159">
        <v>-522.29999999999927</v>
      </c>
      <c r="M50" s="159">
        <v>5.3</v>
      </c>
      <c r="N50" s="159">
        <v>0</v>
      </c>
      <c r="O50" s="159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93"/>
      <c r="AC50" s="40">
        <v>-205.52597737789128</v>
      </c>
      <c r="AD50" s="40">
        <v>-5405.5259773778916</v>
      </c>
    </row>
    <row r="51" spans="1:30" x14ac:dyDescent="0.25">
      <c r="A51" s="307">
        <v>42243</v>
      </c>
      <c r="B51" s="151" t="s">
        <v>670</v>
      </c>
      <c r="C51" s="159" t="s">
        <v>69</v>
      </c>
      <c r="D51" s="158">
        <v>500</v>
      </c>
      <c r="E51" s="159">
        <v>4.18</v>
      </c>
      <c r="F51" s="158">
        <v>4700</v>
      </c>
      <c r="G51" s="309">
        <v>4.0309119148936166</v>
      </c>
      <c r="H51" s="159">
        <v>18945.285999999996</v>
      </c>
      <c r="I51" s="159">
        <v>700.71400000000358</v>
      </c>
      <c r="J51" s="310">
        <v>3.6986192765841641E-2</v>
      </c>
      <c r="K51" s="159">
        <v>19646</v>
      </c>
      <c r="L51" s="159">
        <v>1500.6100000000006</v>
      </c>
      <c r="M51" s="159">
        <v>5.3</v>
      </c>
      <c r="N51" s="159">
        <v>2.09</v>
      </c>
      <c r="O51" s="159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93"/>
      <c r="AC51" s="40">
        <v>167.55111076555113</v>
      </c>
      <c r="AD51" s="40">
        <v>-4532.4488892344489</v>
      </c>
    </row>
    <row r="52" spans="1:30" x14ac:dyDescent="0.25">
      <c r="A52" s="307">
        <v>42248</v>
      </c>
      <c r="B52" s="151"/>
      <c r="C52" s="159" t="s">
        <v>69</v>
      </c>
      <c r="D52" s="158">
        <v>500</v>
      </c>
      <c r="E52" s="159">
        <v>4.42</v>
      </c>
      <c r="F52" s="158">
        <v>4200</v>
      </c>
      <c r="G52" s="309">
        <v>3.9863799999999987</v>
      </c>
      <c r="H52" s="159">
        <v>16742.795999999995</v>
      </c>
      <c r="I52" s="159">
        <v>1821.2040000000052</v>
      </c>
      <c r="J52" s="310">
        <v>0.10877538016947741</v>
      </c>
      <c r="K52" s="159">
        <v>18564</v>
      </c>
      <c r="L52" s="159">
        <v>1120.4900000000016</v>
      </c>
      <c r="M52" s="159">
        <v>5.3</v>
      </c>
      <c r="N52" s="159">
        <v>2.21</v>
      </c>
      <c r="O52" s="159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93"/>
      <c r="AC52" s="40">
        <v>411.83108552036316</v>
      </c>
      <c r="AD52" s="40">
        <v>-3788.1689144796369</v>
      </c>
    </row>
    <row r="53" spans="1:30" x14ac:dyDescent="0.25">
      <c r="A53" s="307">
        <v>42248</v>
      </c>
      <c r="B53" s="151"/>
      <c r="C53" s="159" t="s">
        <v>69</v>
      </c>
      <c r="D53" s="158">
        <v>500</v>
      </c>
      <c r="E53" s="159">
        <v>4.5199999999999996</v>
      </c>
      <c r="F53" s="158">
        <v>3700</v>
      </c>
      <c r="G53" s="309">
        <v>3.9163124324324308</v>
      </c>
      <c r="H53" s="159">
        <v>14490.355999999994</v>
      </c>
      <c r="I53" s="159">
        <v>2233.6440000000057</v>
      </c>
      <c r="J53" s="310">
        <v>0.15414693745274483</v>
      </c>
      <c r="K53" s="159">
        <v>16724</v>
      </c>
      <c r="L53" s="159">
        <v>412.44000000000051</v>
      </c>
      <c r="M53" s="159">
        <v>5.3</v>
      </c>
      <c r="N53" s="159">
        <v>2.2599999999999998</v>
      </c>
      <c r="O53" s="159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93"/>
      <c r="AC53" s="40">
        <v>493.92194203539952</v>
      </c>
      <c r="AD53" s="40">
        <v>-3206.0780579646007</v>
      </c>
    </row>
    <row r="54" spans="1:30" x14ac:dyDescent="0.25">
      <c r="A54" s="307">
        <v>42249</v>
      </c>
      <c r="B54" s="151"/>
      <c r="C54" s="159" t="s">
        <v>69</v>
      </c>
      <c r="D54" s="158">
        <v>600</v>
      </c>
      <c r="E54" s="159">
        <v>4.6399999999999997</v>
      </c>
      <c r="F54" s="158">
        <v>3100</v>
      </c>
      <c r="G54" s="309">
        <v>3.7788709677419337</v>
      </c>
      <c r="H54" s="159">
        <v>11714.499999999995</v>
      </c>
      <c r="I54" s="159">
        <v>2669.5000000000036</v>
      </c>
      <c r="J54" s="310">
        <v>0.22787997780528457</v>
      </c>
      <c r="K54" s="159">
        <v>14383.999999999998</v>
      </c>
      <c r="L54" s="159">
        <v>435.85599999999795</v>
      </c>
      <c r="M54" s="159">
        <v>5.36</v>
      </c>
      <c r="N54" s="159">
        <v>2.7839999999999998</v>
      </c>
      <c r="O54" s="159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93"/>
      <c r="AC54" s="40">
        <v>575.03561422413873</v>
      </c>
      <c r="AD54" s="40">
        <v>-2524.964385775861</v>
      </c>
    </row>
    <row r="55" spans="1:30" x14ac:dyDescent="0.25">
      <c r="A55" s="307">
        <v>42249</v>
      </c>
      <c r="B55" s="151"/>
      <c r="C55" s="159" t="s">
        <v>69</v>
      </c>
      <c r="D55" s="158">
        <v>500</v>
      </c>
      <c r="E55" s="159">
        <v>4.87</v>
      </c>
      <c r="F55" s="158">
        <v>2600</v>
      </c>
      <c r="G55" s="309">
        <v>3.5720134615384591</v>
      </c>
      <c r="H55" s="159">
        <v>9287.2349999999933</v>
      </c>
      <c r="I55" s="159">
        <v>3374.7650000000067</v>
      </c>
      <c r="J55" s="310">
        <v>0.36337672084317979</v>
      </c>
      <c r="K55" s="159">
        <v>12662</v>
      </c>
      <c r="L55" s="159">
        <v>705.26500000000306</v>
      </c>
      <c r="M55" s="159">
        <v>5.3</v>
      </c>
      <c r="N55" s="159">
        <v>2.4350000000000001</v>
      </c>
      <c r="O55" s="159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93"/>
      <c r="AC55" s="40">
        <v>692.62374075975504</v>
      </c>
      <c r="AD55" s="40">
        <v>-1907.376259240245</v>
      </c>
    </row>
    <row r="56" spans="1:30" x14ac:dyDescent="0.25">
      <c r="A56" s="307">
        <v>42249</v>
      </c>
      <c r="B56" s="151"/>
      <c r="C56" s="159" t="s">
        <v>69</v>
      </c>
      <c r="D56" s="158">
        <v>500</v>
      </c>
      <c r="E56" s="159">
        <v>4.95</v>
      </c>
      <c r="F56" s="158">
        <v>2100</v>
      </c>
      <c r="G56" s="309">
        <v>3.2476238095238066</v>
      </c>
      <c r="H56" s="159">
        <v>6820.0099999999939</v>
      </c>
      <c r="I56" s="159">
        <v>3574.9900000000061</v>
      </c>
      <c r="J56" s="310">
        <v>0.52419131350247428</v>
      </c>
      <c r="K56" s="159">
        <v>10395</v>
      </c>
      <c r="L56" s="159">
        <v>200.22499999999945</v>
      </c>
      <c r="M56" s="159">
        <v>5.3</v>
      </c>
      <c r="N56" s="159">
        <v>2.4750000000000001</v>
      </c>
      <c r="O56" s="159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93"/>
      <c r="AC56" s="40">
        <v>721.85909191919325</v>
      </c>
      <c r="AD56" s="40">
        <v>-1378.1409080808066</v>
      </c>
    </row>
    <row r="57" spans="1:30" x14ac:dyDescent="0.25">
      <c r="A57" s="307">
        <v>42255</v>
      </c>
      <c r="B57" s="151"/>
      <c r="C57" s="159" t="s">
        <v>63</v>
      </c>
      <c r="D57" s="158">
        <v>500</v>
      </c>
      <c r="E57" s="159">
        <v>4.45</v>
      </c>
      <c r="F57" s="158">
        <v>2600</v>
      </c>
      <c r="G57" s="309">
        <v>3.4808884615384592</v>
      </c>
      <c r="H57" s="159">
        <v>9050.309999999994</v>
      </c>
      <c r="I57" s="159">
        <v>2519.690000000006</v>
      </c>
      <c r="J57" s="310">
        <v>0.27840924786001897</v>
      </c>
      <c r="K57" s="159">
        <v>11570</v>
      </c>
      <c r="L57" s="159">
        <v>-1055.3000000000002</v>
      </c>
      <c r="M57" s="159">
        <v>5.3</v>
      </c>
      <c r="N57" s="159">
        <v>0</v>
      </c>
      <c r="O57" s="159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93"/>
      <c r="AC57" s="40">
        <v>565.93936067415859</v>
      </c>
      <c r="AD57" s="40">
        <v>-2034.0606393258413</v>
      </c>
    </row>
    <row r="58" spans="1:30" x14ac:dyDescent="0.25">
      <c r="A58" s="307">
        <v>42264</v>
      </c>
      <c r="B58" s="151"/>
      <c r="C58" s="159" t="s">
        <v>69</v>
      </c>
      <c r="D58" s="158">
        <v>500</v>
      </c>
      <c r="E58" s="159">
        <v>4.5599999999999996</v>
      </c>
      <c r="F58" s="158">
        <v>2100</v>
      </c>
      <c r="G58" s="309">
        <v>3.2275666666666636</v>
      </c>
      <c r="H58" s="159">
        <v>6777.889999999994</v>
      </c>
      <c r="I58" s="159">
        <v>2798.110000000006</v>
      </c>
      <c r="J58" s="310">
        <v>0.41282906627283833</v>
      </c>
      <c r="K58" s="159">
        <v>9576</v>
      </c>
      <c r="L58" s="159">
        <v>278.42000000000007</v>
      </c>
      <c r="M58" s="159">
        <v>5.3</v>
      </c>
      <c r="N58" s="159">
        <v>2.2799999999999998</v>
      </c>
      <c r="O58" s="159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93"/>
      <c r="AC58" s="40">
        <v>613.31380372807166</v>
      </c>
      <c r="AD58" s="40">
        <v>-1486.6861962719283</v>
      </c>
    </row>
    <row r="59" spans="1:30" x14ac:dyDescent="0.25">
      <c r="A59" s="307">
        <v>42272</v>
      </c>
      <c r="B59" s="151"/>
      <c r="C59" s="159" t="s">
        <v>63</v>
      </c>
      <c r="D59" s="158">
        <v>500</v>
      </c>
      <c r="E59" s="159">
        <v>4.4000000000000004</v>
      </c>
      <c r="F59" s="158">
        <v>2600</v>
      </c>
      <c r="G59" s="309">
        <v>3.4550730769230742</v>
      </c>
      <c r="H59" s="159">
        <v>8983.1899999999932</v>
      </c>
      <c r="I59" s="159">
        <v>2456.8100000000086</v>
      </c>
      <c r="J59" s="310">
        <v>0.27348970688586238</v>
      </c>
      <c r="K59" s="159">
        <v>11440.000000000002</v>
      </c>
      <c r="L59" s="159">
        <v>-341.29999999999745</v>
      </c>
      <c r="M59" s="159">
        <v>5.3</v>
      </c>
      <c r="N59" s="159">
        <v>0</v>
      </c>
      <c r="O59" s="159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93"/>
      <c r="AC59" s="40">
        <v>558.08672613636566</v>
      </c>
      <c r="AD59" s="40">
        <v>-2041.9132738636345</v>
      </c>
    </row>
    <row r="60" spans="1:30" x14ac:dyDescent="0.25">
      <c r="A60" s="307">
        <v>42289</v>
      </c>
      <c r="B60" s="151"/>
      <c r="C60" s="159" t="s">
        <v>69</v>
      </c>
      <c r="D60" s="158">
        <v>500</v>
      </c>
      <c r="E60" s="159">
        <v>4.5199999999999996</v>
      </c>
      <c r="F60" s="158">
        <v>2100</v>
      </c>
      <c r="G60" s="309">
        <v>3.1979761904761874</v>
      </c>
      <c r="H60" s="159">
        <v>6715.7499999999936</v>
      </c>
      <c r="I60" s="159">
        <v>2776.2500000000064</v>
      </c>
      <c r="J60" s="310">
        <v>0.41339388750325851</v>
      </c>
      <c r="K60" s="159">
        <v>9492</v>
      </c>
      <c r="L60" s="159">
        <v>319.43999999999778</v>
      </c>
      <c r="M60" s="159">
        <v>5.3</v>
      </c>
      <c r="N60" s="159">
        <v>2.2599999999999998</v>
      </c>
      <c r="O60" s="159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93"/>
      <c r="AC60" s="40">
        <v>613.90749446902805</v>
      </c>
      <c r="AD60" s="40">
        <v>-1486.0925055309719</v>
      </c>
    </row>
    <row r="61" spans="1:30" x14ac:dyDescent="0.25">
      <c r="A61" s="307">
        <v>42299</v>
      </c>
      <c r="B61" s="151"/>
      <c r="C61" s="159" t="s">
        <v>69</v>
      </c>
      <c r="D61" s="158">
        <v>500</v>
      </c>
      <c r="E61" s="159">
        <v>4.7</v>
      </c>
      <c r="F61" s="158">
        <v>1600</v>
      </c>
      <c r="G61" s="309">
        <v>2.7333749999999966</v>
      </c>
      <c r="H61" s="159">
        <v>4373.3999999999942</v>
      </c>
      <c r="I61" s="159">
        <v>3146.6000000000058</v>
      </c>
      <c r="J61" s="310">
        <v>0.71948598344537651</v>
      </c>
      <c r="K61" s="159">
        <v>7520</v>
      </c>
      <c r="L61" s="159">
        <v>370.34999999999945</v>
      </c>
      <c r="M61" s="159">
        <v>5.3</v>
      </c>
      <c r="N61" s="159">
        <v>2.35</v>
      </c>
      <c r="O61" s="159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93"/>
      <c r="AC61" s="40">
        <v>669.15461702127789</v>
      </c>
      <c r="AD61" s="40">
        <v>-930.84538297872211</v>
      </c>
    </row>
    <row r="62" spans="1:30" x14ac:dyDescent="0.25">
      <c r="A62" s="307">
        <v>42317</v>
      </c>
      <c r="B62" s="151"/>
      <c r="C62" s="159" t="s">
        <v>69</v>
      </c>
      <c r="D62" s="158">
        <v>500</v>
      </c>
      <c r="E62" s="159">
        <v>4.91</v>
      </c>
      <c r="F62" s="158">
        <v>1100</v>
      </c>
      <c r="G62" s="309">
        <v>1.7510499999999947</v>
      </c>
      <c r="H62" s="159">
        <v>1926.1549999999941</v>
      </c>
      <c r="I62" s="159">
        <v>3474.8450000000057</v>
      </c>
      <c r="J62" s="310">
        <v>1.8040318665943376</v>
      </c>
      <c r="K62" s="159">
        <v>5401</v>
      </c>
      <c r="L62" s="159">
        <v>328.24499999999989</v>
      </c>
      <c r="M62" s="159">
        <v>5.3</v>
      </c>
      <c r="N62" s="159">
        <v>2.4550000000000001</v>
      </c>
      <c r="O62" s="159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93"/>
      <c r="AC62" s="40">
        <v>707.35388543788315</v>
      </c>
      <c r="AD62" s="40">
        <v>-392.64611456211685</v>
      </c>
    </row>
    <row r="63" spans="1:30" x14ac:dyDescent="0.25">
      <c r="A63" s="307">
        <v>42319</v>
      </c>
      <c r="B63" s="151" t="s">
        <v>671</v>
      </c>
      <c r="C63" s="159" t="s">
        <v>63</v>
      </c>
      <c r="D63" s="158">
        <v>500</v>
      </c>
      <c r="E63" s="159">
        <v>4.68</v>
      </c>
      <c r="F63" s="158">
        <v>1600</v>
      </c>
      <c r="G63" s="309">
        <v>2.6696593749999966</v>
      </c>
      <c r="H63" s="159">
        <v>4271.4549999999945</v>
      </c>
      <c r="I63" s="159">
        <v>3216.5450000000055</v>
      </c>
      <c r="J63" s="310">
        <v>0.75303263173789936</v>
      </c>
      <c r="K63" s="159">
        <v>7488</v>
      </c>
      <c r="L63" s="159">
        <v>-258.30000000000018</v>
      </c>
      <c r="M63" s="159">
        <v>5.3</v>
      </c>
      <c r="N63" s="159">
        <v>0</v>
      </c>
      <c r="O63" s="159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93"/>
      <c r="AC63" s="40">
        <v>686.95229220085605</v>
      </c>
      <c r="AD63" s="40">
        <v>-913.04770779914395</v>
      </c>
    </row>
    <row r="64" spans="1:30" x14ac:dyDescent="0.25">
      <c r="A64" s="307">
        <v>42332</v>
      </c>
      <c r="B64" s="151" t="s">
        <v>672</v>
      </c>
      <c r="C64" s="159" t="s">
        <v>63</v>
      </c>
      <c r="D64" s="158">
        <v>500</v>
      </c>
      <c r="E64" s="159">
        <v>4.5999999999999996</v>
      </c>
      <c r="F64" s="158">
        <v>2100</v>
      </c>
      <c r="G64" s="309">
        <v>3.1317880952380928</v>
      </c>
      <c r="H64" s="159">
        <v>6576.7549999999947</v>
      </c>
      <c r="I64" s="159">
        <v>3083.2450000000053</v>
      </c>
      <c r="J64" s="310">
        <v>0.46880946606647306</v>
      </c>
      <c r="K64" s="159">
        <v>9660</v>
      </c>
      <c r="L64" s="159">
        <v>-133.30000000000018</v>
      </c>
      <c r="M64" s="159">
        <v>5.3</v>
      </c>
      <c r="N64" s="159">
        <v>0</v>
      </c>
      <c r="O64" s="159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93"/>
      <c r="AC64" s="40">
        <v>669.93551684782733</v>
      </c>
      <c r="AD64" s="40">
        <v>-1430.0644831521727</v>
      </c>
    </row>
    <row r="65" spans="1:30" x14ac:dyDescent="0.25">
      <c r="A65" s="307">
        <v>42334</v>
      </c>
      <c r="B65" s="151"/>
      <c r="C65" s="159" t="s">
        <v>69</v>
      </c>
      <c r="D65" s="158">
        <v>500</v>
      </c>
      <c r="E65" s="159">
        <v>4.68</v>
      </c>
      <c r="F65" s="158">
        <v>1600</v>
      </c>
      <c r="G65" s="309">
        <v>2.652746874999997</v>
      </c>
      <c r="H65" s="159">
        <v>4244.394999999995</v>
      </c>
      <c r="I65" s="159">
        <v>3243.605000000005</v>
      </c>
      <c r="J65" s="310">
        <v>0.76420903332512835</v>
      </c>
      <c r="K65" s="159">
        <v>7488</v>
      </c>
      <c r="L65" s="159">
        <v>160.35999999999967</v>
      </c>
      <c r="M65" s="159">
        <v>5.3</v>
      </c>
      <c r="N65" s="159">
        <v>2.34</v>
      </c>
      <c r="O65" s="159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93"/>
      <c r="AC65" s="40">
        <v>692.73145245726619</v>
      </c>
      <c r="AD65" s="40">
        <v>-907.26854754273381</v>
      </c>
    </row>
    <row r="66" spans="1:30" x14ac:dyDescent="0.25">
      <c r="A66" s="307">
        <v>42335</v>
      </c>
      <c r="B66" s="151"/>
      <c r="C66" s="159" t="s">
        <v>63</v>
      </c>
      <c r="D66" s="158">
        <v>700</v>
      </c>
      <c r="E66" s="159">
        <v>4.5999999999999996</v>
      </c>
      <c r="F66" s="158">
        <v>2300</v>
      </c>
      <c r="G66" s="309">
        <v>3.247745652173911</v>
      </c>
      <c r="H66" s="159">
        <v>7469.8149999999951</v>
      </c>
      <c r="I66" s="159">
        <v>3110.1850000000049</v>
      </c>
      <c r="J66" s="310">
        <v>0.41636707200914691</v>
      </c>
      <c r="K66" s="159">
        <v>10580</v>
      </c>
      <c r="L66" s="159">
        <v>-133.42000000000007</v>
      </c>
      <c r="M66" s="159">
        <v>5.42</v>
      </c>
      <c r="N66" s="159">
        <v>0</v>
      </c>
      <c r="O66" s="159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93"/>
      <c r="AC66" s="40">
        <v>675.78911032608812</v>
      </c>
      <c r="AD66" s="40">
        <v>-1624.2108896739119</v>
      </c>
    </row>
    <row r="67" spans="1:30" x14ac:dyDescent="0.25">
      <c r="A67" s="307">
        <v>42336</v>
      </c>
      <c r="B67" s="151" t="s">
        <v>673</v>
      </c>
      <c r="C67" s="159" t="s">
        <v>63</v>
      </c>
      <c r="D67" s="158">
        <v>500</v>
      </c>
      <c r="E67" s="159">
        <v>4.53</v>
      </c>
      <c r="F67" s="158">
        <v>2800</v>
      </c>
      <c r="G67" s="309">
        <v>3.4786124999999979</v>
      </c>
      <c r="H67" s="159">
        <v>9740.1149999999943</v>
      </c>
      <c r="I67" s="159">
        <v>2943.8850000000057</v>
      </c>
      <c r="J67" s="310">
        <v>0.30224335133620173</v>
      </c>
      <c r="K67" s="159">
        <v>12684</v>
      </c>
      <c r="L67" s="159">
        <v>-166.29999999999927</v>
      </c>
      <c r="M67" s="159">
        <v>5.3</v>
      </c>
      <c r="N67" s="159">
        <v>0</v>
      </c>
      <c r="O67" s="159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93"/>
      <c r="AC67" s="40">
        <v>649.53930629139199</v>
      </c>
      <c r="AD67" s="40">
        <v>-2150.4606937086082</v>
      </c>
    </row>
    <row r="68" spans="1:30" x14ac:dyDescent="0.25">
      <c r="A68" s="307">
        <v>42340</v>
      </c>
      <c r="B68" s="151"/>
      <c r="C68" s="159" t="s">
        <v>69</v>
      </c>
      <c r="D68" s="158">
        <v>500</v>
      </c>
      <c r="E68" s="159">
        <v>4.6399999999999997</v>
      </c>
      <c r="F68" s="158">
        <v>2300</v>
      </c>
      <c r="G68" s="309">
        <v>3.2294499999999973</v>
      </c>
      <c r="H68" s="159">
        <v>7427.7349999999942</v>
      </c>
      <c r="I68" s="159">
        <v>3244.2650000000058</v>
      </c>
      <c r="J68" s="310">
        <v>0.43677716019755797</v>
      </c>
      <c r="K68" s="159">
        <v>10672</v>
      </c>
      <c r="L68" s="159">
        <v>300.38000000000011</v>
      </c>
      <c r="M68" s="159">
        <v>5.3</v>
      </c>
      <c r="N68" s="159">
        <v>2.3199999999999998</v>
      </c>
      <c r="O68" s="159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93"/>
      <c r="AC68" s="40">
        <v>698.84544558189793</v>
      </c>
      <c r="AD68" s="40">
        <v>-1601.1545544181022</v>
      </c>
    </row>
    <row r="69" spans="1:30" x14ac:dyDescent="0.25">
      <c r="A69" s="307">
        <v>42341</v>
      </c>
      <c r="B69" s="151"/>
      <c r="C69" s="159" t="s">
        <v>69</v>
      </c>
      <c r="D69" s="158">
        <v>500</v>
      </c>
      <c r="E69" s="159">
        <v>4.82</v>
      </c>
      <c r="F69" s="158">
        <v>1800</v>
      </c>
      <c r="G69" s="309">
        <v>2.7919138888888857</v>
      </c>
      <c r="H69" s="159">
        <v>5025.4449999999943</v>
      </c>
      <c r="I69" s="159">
        <v>3650.5550000000057</v>
      </c>
      <c r="J69" s="310">
        <v>0.72641427774058032</v>
      </c>
      <c r="K69" s="159">
        <v>8676</v>
      </c>
      <c r="L69" s="159">
        <v>406.28999999999996</v>
      </c>
      <c r="M69" s="159">
        <v>5.3</v>
      </c>
      <c r="N69" s="159">
        <v>2.41</v>
      </c>
      <c r="O69" s="159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93"/>
      <c r="AC69" s="40">
        <v>756.99786773859046</v>
      </c>
      <c r="AD69" s="40">
        <v>-1043.0021322614095</v>
      </c>
    </row>
    <row r="70" spans="1:30" x14ac:dyDescent="0.25">
      <c r="A70" s="307">
        <v>42341</v>
      </c>
      <c r="B70" s="151" t="s">
        <v>674</v>
      </c>
      <c r="C70" s="159" t="s">
        <v>69</v>
      </c>
      <c r="D70" s="158">
        <v>500</v>
      </c>
      <c r="E70" s="159">
        <v>4.87</v>
      </c>
      <c r="F70" s="158">
        <v>1300</v>
      </c>
      <c r="G70" s="309">
        <v>1.9985999999999957</v>
      </c>
      <c r="H70" s="159">
        <v>2598.1799999999944</v>
      </c>
      <c r="I70" s="159">
        <v>3732.8200000000056</v>
      </c>
      <c r="J70" s="310">
        <v>1.4367056939857954</v>
      </c>
      <c r="K70" s="159">
        <v>6331</v>
      </c>
      <c r="L70" s="159">
        <v>82.264999999999873</v>
      </c>
      <c r="M70" s="159">
        <v>5.3</v>
      </c>
      <c r="N70" s="159">
        <v>2.4350000000000001</v>
      </c>
      <c r="O70" s="159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93"/>
      <c r="AC70" s="40">
        <v>766.10956673511407</v>
      </c>
      <c r="AD70" s="40">
        <v>-533.89043326488593</v>
      </c>
    </row>
    <row r="71" spans="1:30" x14ac:dyDescent="0.25">
      <c r="A71" s="307">
        <v>42342</v>
      </c>
      <c r="B71" s="151" t="s">
        <v>675</v>
      </c>
      <c r="C71" s="159" t="s">
        <v>63</v>
      </c>
      <c r="D71" s="158">
        <v>500</v>
      </c>
      <c r="E71" s="159">
        <v>4.71</v>
      </c>
      <c r="F71" s="158">
        <v>1800</v>
      </c>
      <c r="G71" s="309">
        <v>2.7547111111111082</v>
      </c>
      <c r="H71" s="159">
        <v>4958.479999999995</v>
      </c>
      <c r="I71" s="159">
        <v>3519.520000000005</v>
      </c>
      <c r="J71" s="310">
        <v>0.70979816395347139</v>
      </c>
      <c r="K71" s="159">
        <v>8478</v>
      </c>
      <c r="L71" s="159">
        <v>-213.30000000000064</v>
      </c>
      <c r="M71" s="159">
        <v>5.3</v>
      </c>
      <c r="N71" s="159">
        <v>0</v>
      </c>
      <c r="O71" s="159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93"/>
      <c r="AC71" s="40">
        <v>746.8705392781327</v>
      </c>
      <c r="AD71" s="40">
        <v>-1053.1294607218674</v>
      </c>
    </row>
    <row r="72" spans="1:30" x14ac:dyDescent="0.25">
      <c r="A72" s="307">
        <v>42345</v>
      </c>
      <c r="B72" s="151" t="s">
        <v>676</v>
      </c>
      <c r="C72" s="159" t="s">
        <v>63</v>
      </c>
      <c r="D72" s="158">
        <v>500</v>
      </c>
      <c r="E72" s="159">
        <v>4.6399999999999997</v>
      </c>
      <c r="F72" s="158">
        <v>2300</v>
      </c>
      <c r="G72" s="309">
        <v>3.1668608695652152</v>
      </c>
      <c r="H72" s="159">
        <v>7283.7799999999952</v>
      </c>
      <c r="I72" s="159">
        <v>3388.2200000000048</v>
      </c>
      <c r="J72" s="310">
        <v>0.46517330287295977</v>
      </c>
      <c r="K72" s="159">
        <v>10672</v>
      </c>
      <c r="L72" s="159">
        <v>-131.30000000000018</v>
      </c>
      <c r="M72" s="159">
        <v>5.3</v>
      </c>
      <c r="N72" s="159">
        <v>0</v>
      </c>
      <c r="O72" s="159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93"/>
      <c r="AC72" s="40">
        <v>729.85471767241495</v>
      </c>
      <c r="AD72" s="40">
        <v>-1570.1452823275849</v>
      </c>
    </row>
    <row r="73" spans="1:30" x14ac:dyDescent="0.25">
      <c r="A73" s="307">
        <v>42349</v>
      </c>
      <c r="B73" s="151"/>
      <c r="C73" s="159" t="s">
        <v>63</v>
      </c>
      <c r="D73" s="158">
        <v>500</v>
      </c>
      <c r="E73" s="159">
        <v>4.57</v>
      </c>
      <c r="F73" s="158">
        <v>2800</v>
      </c>
      <c r="G73" s="309">
        <v>3.4193142857142838</v>
      </c>
      <c r="H73" s="159">
        <v>9574.0799999999945</v>
      </c>
      <c r="I73" s="159">
        <v>3221.9200000000055</v>
      </c>
      <c r="J73" s="310">
        <v>0.33652528493599471</v>
      </c>
      <c r="K73" s="159">
        <v>12796</v>
      </c>
      <c r="L73" s="159">
        <v>-166.29999999999927</v>
      </c>
      <c r="M73" s="159">
        <v>5.3</v>
      </c>
      <c r="N73" s="159">
        <v>0</v>
      </c>
      <c r="O73" s="159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93"/>
      <c r="AC73" s="40">
        <v>704.66280962801</v>
      </c>
      <c r="AD73" s="40">
        <v>-2095.3371903719899</v>
      </c>
    </row>
    <row r="74" spans="1:30" x14ac:dyDescent="0.25">
      <c r="A74" s="307">
        <v>42356</v>
      </c>
      <c r="B74" s="151" t="s">
        <v>677</v>
      </c>
      <c r="C74" s="159" t="s">
        <v>69</v>
      </c>
      <c r="D74" s="158">
        <v>500</v>
      </c>
      <c r="E74" s="159">
        <v>4.67</v>
      </c>
      <c r="F74" s="158">
        <v>2300</v>
      </c>
      <c r="G74" s="309">
        <v>3.1507456521739106</v>
      </c>
      <c r="H74" s="159">
        <v>7246.7149999999947</v>
      </c>
      <c r="I74" s="159">
        <v>3494.2850000000053</v>
      </c>
      <c r="J74" s="310">
        <v>0.48218882624748016</v>
      </c>
      <c r="K74" s="159">
        <v>10741</v>
      </c>
      <c r="L74" s="159">
        <v>272.36499999999978</v>
      </c>
      <c r="M74" s="159">
        <v>5.3</v>
      </c>
      <c r="N74" s="159">
        <v>2.335</v>
      </c>
      <c r="O74" s="159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93"/>
      <c r="AC74" s="40">
        <v>747.86677890792407</v>
      </c>
      <c r="AD74" s="40">
        <v>-1552.1332210920759</v>
      </c>
    </row>
    <row r="75" spans="1:30" x14ac:dyDescent="0.25">
      <c r="A75" s="307">
        <v>42374</v>
      </c>
      <c r="B75" s="151"/>
      <c r="C75" s="159" t="s">
        <v>63</v>
      </c>
      <c r="D75" s="158">
        <v>1000</v>
      </c>
      <c r="E75" s="159">
        <v>4.4800000000000004</v>
      </c>
      <c r="F75" s="158">
        <v>3300</v>
      </c>
      <c r="G75" s="309">
        <v>3.5552469696969684</v>
      </c>
      <c r="H75" s="159">
        <v>11732.314999999995</v>
      </c>
      <c r="I75" s="159">
        <v>3051.6850000000068</v>
      </c>
      <c r="J75" s="310">
        <v>0.26010936460536621</v>
      </c>
      <c r="K75" s="159">
        <v>14784.000000000002</v>
      </c>
      <c r="L75" s="159">
        <v>-442.59999999999854</v>
      </c>
      <c r="M75" s="159">
        <v>5.6</v>
      </c>
      <c r="N75" s="159">
        <v>0</v>
      </c>
      <c r="O75" s="159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93"/>
      <c r="AC75" s="40">
        <v>680.83909765625151</v>
      </c>
      <c r="AD75" s="40">
        <v>-2619.1609023437486</v>
      </c>
    </row>
    <row r="76" spans="1:30" x14ac:dyDescent="0.25">
      <c r="A76" s="307">
        <v>42403</v>
      </c>
      <c r="B76" s="151"/>
      <c r="C76" s="159" t="s">
        <v>63</v>
      </c>
      <c r="D76" s="158">
        <v>500</v>
      </c>
      <c r="E76" s="159">
        <v>4</v>
      </c>
      <c r="F76" s="158">
        <v>3800</v>
      </c>
      <c r="G76" s="309">
        <v>3.6151618421052616</v>
      </c>
      <c r="H76" s="159">
        <v>13737.614999999994</v>
      </c>
      <c r="I76" s="159">
        <v>1462.3850000000057</v>
      </c>
      <c r="J76" s="310">
        <v>0.10645115618686407</v>
      </c>
      <c r="K76" s="159">
        <v>15200</v>
      </c>
      <c r="L76" s="159">
        <v>-1589.3000000000011</v>
      </c>
      <c r="M76" s="159">
        <v>5.3</v>
      </c>
      <c r="N76" s="159">
        <v>0</v>
      </c>
      <c r="O76" s="159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93"/>
      <c r="AC76" s="40">
        <v>365.41345187500144</v>
      </c>
      <c r="AD76" s="40">
        <v>-3434.5865481249984</v>
      </c>
    </row>
    <row r="77" spans="1:30" x14ac:dyDescent="0.25">
      <c r="A77" s="307">
        <v>42433</v>
      </c>
      <c r="B77" s="151" t="s">
        <v>678</v>
      </c>
      <c r="C77" s="159" t="s">
        <v>69</v>
      </c>
      <c r="D77" s="158">
        <v>500</v>
      </c>
      <c r="E77" s="159">
        <v>4.28</v>
      </c>
      <c r="F77" s="158">
        <v>3300</v>
      </c>
      <c r="G77" s="309">
        <v>3.5166833333333312</v>
      </c>
      <c r="H77" s="159">
        <v>11605.054999999993</v>
      </c>
      <c r="I77" s="159">
        <v>2518.945000000007</v>
      </c>
      <c r="J77" s="310">
        <v>0.21705584333723618</v>
      </c>
      <c r="K77" s="159">
        <v>14124</v>
      </c>
      <c r="L77" s="159">
        <v>1056.5600000000013</v>
      </c>
      <c r="M77" s="159">
        <v>5.3</v>
      </c>
      <c r="N77" s="159">
        <v>2.14</v>
      </c>
      <c r="O77" s="159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93"/>
      <c r="AC77" s="40">
        <v>588.24428212616988</v>
      </c>
      <c r="AD77" s="40">
        <v>-2711.7557178738302</v>
      </c>
    </row>
    <row r="78" spans="1:30" x14ac:dyDescent="0.25">
      <c r="A78" s="307">
        <v>42555</v>
      </c>
      <c r="B78" s="151" t="s">
        <v>679</v>
      </c>
      <c r="C78" s="159" t="s">
        <v>69</v>
      </c>
      <c r="D78" s="158">
        <v>500</v>
      </c>
      <c r="E78" s="159">
        <v>4.54</v>
      </c>
      <c r="F78" s="158">
        <v>2800</v>
      </c>
      <c r="G78" s="309">
        <v>3.3366517857142832</v>
      </c>
      <c r="H78" s="159">
        <v>9342.6249999999927</v>
      </c>
      <c r="I78" s="159">
        <v>3369.3750000000073</v>
      </c>
      <c r="J78" s="310">
        <v>0.36064542888107032</v>
      </c>
      <c r="K78" s="159">
        <v>12712</v>
      </c>
      <c r="L78" s="159">
        <v>850.43000000000029</v>
      </c>
      <c r="M78" s="159">
        <v>5.3</v>
      </c>
      <c r="N78" s="159">
        <v>2.27</v>
      </c>
      <c r="O78" s="159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93"/>
      <c r="AC78" s="40">
        <v>741.78200715859202</v>
      </c>
      <c r="AD78" s="40">
        <v>-2058.217992841408</v>
      </c>
    </row>
    <row r="79" spans="1:30" x14ac:dyDescent="0.25">
      <c r="A79" s="307">
        <v>42571</v>
      </c>
      <c r="B79" s="151"/>
      <c r="C79" s="159" t="s">
        <v>63</v>
      </c>
      <c r="D79" s="158">
        <v>500</v>
      </c>
      <c r="E79" s="159">
        <v>4.28</v>
      </c>
      <c r="F79" s="158">
        <v>3300</v>
      </c>
      <c r="G79" s="309">
        <v>3.2826318181818159</v>
      </c>
      <c r="H79" s="159">
        <v>10832.684999999992</v>
      </c>
      <c r="I79" s="159">
        <v>3291.3150000000078</v>
      </c>
      <c r="J79" s="310">
        <v>0.30383187547685642</v>
      </c>
      <c r="K79" s="159">
        <v>14124</v>
      </c>
      <c r="L79" s="159">
        <v>-201.29999999999745</v>
      </c>
      <c r="M79" s="159">
        <v>5.3</v>
      </c>
      <c r="N79" s="159">
        <v>0</v>
      </c>
      <c r="O79" s="159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93"/>
      <c r="AC79" s="40">
        <v>768.61433235981485</v>
      </c>
      <c r="AD79" s="40">
        <v>-2531.3856676401851</v>
      </c>
    </row>
    <row r="80" spans="1:30" x14ac:dyDescent="0.25">
      <c r="A80" s="307">
        <v>42593</v>
      </c>
      <c r="B80" s="151" t="s">
        <v>680</v>
      </c>
      <c r="C80" s="159" t="s">
        <v>69</v>
      </c>
      <c r="D80" s="158">
        <v>500</v>
      </c>
      <c r="E80" s="159">
        <v>4.4400000000000004</v>
      </c>
      <c r="F80" s="158">
        <v>2800</v>
      </c>
      <c r="G80" s="309">
        <v>3.0804303571428537</v>
      </c>
      <c r="H80" s="159">
        <v>8625.2049999999908</v>
      </c>
      <c r="I80" s="159">
        <v>3806.795000000011</v>
      </c>
      <c r="J80" s="310">
        <v>0.44135704600644449</v>
      </c>
      <c r="K80" s="159">
        <v>12432.000000000002</v>
      </c>
      <c r="L80" s="159">
        <v>515.4800000000032</v>
      </c>
      <c r="M80" s="159">
        <v>5.3</v>
      </c>
      <c r="N80" s="159">
        <v>2.2200000000000002</v>
      </c>
      <c r="O80" s="159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93"/>
      <c r="AC80" s="40">
        <v>856.95756813063315</v>
      </c>
      <c r="AD80" s="40">
        <v>-1943.0424318693667</v>
      </c>
    </row>
    <row r="81" spans="1:30" x14ac:dyDescent="0.25">
      <c r="A81" s="307">
        <v>42702</v>
      </c>
      <c r="B81" s="151" t="s">
        <v>681</v>
      </c>
      <c r="C81" s="159" t="s">
        <v>69</v>
      </c>
      <c r="D81" s="158">
        <v>500</v>
      </c>
      <c r="E81" s="159">
        <v>4.55</v>
      </c>
      <c r="F81" s="158">
        <v>2300</v>
      </c>
      <c r="G81" s="309">
        <v>2.7642521739130395</v>
      </c>
      <c r="H81" s="159">
        <v>6357.7799999999907</v>
      </c>
      <c r="I81" s="159">
        <v>4107.2200000000093</v>
      </c>
      <c r="J81" s="310">
        <v>0.64601480390954313</v>
      </c>
      <c r="K81" s="159">
        <v>10465</v>
      </c>
      <c r="L81" s="159">
        <v>300.42499999999836</v>
      </c>
      <c r="M81" s="159">
        <v>5.3</v>
      </c>
      <c r="N81" s="159">
        <v>2.2749999999999999</v>
      </c>
      <c r="O81" s="159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93"/>
      <c r="AC81" s="40">
        <v>902.23437142857358</v>
      </c>
      <c r="AD81" s="40">
        <v>-1397.7656285714265</v>
      </c>
    </row>
    <row r="82" spans="1:30" x14ac:dyDescent="0.25">
      <c r="A82" s="307">
        <v>42716</v>
      </c>
      <c r="B82" s="151"/>
      <c r="C82" s="159" t="s">
        <v>69</v>
      </c>
      <c r="D82" s="158">
        <v>800</v>
      </c>
      <c r="E82" s="159">
        <v>4.6100000000000003</v>
      </c>
      <c r="F82" s="158">
        <v>1500</v>
      </c>
      <c r="G82" s="309">
        <v>1.785965333333327</v>
      </c>
      <c r="H82" s="159">
        <v>2678.9479999999903</v>
      </c>
      <c r="I82" s="159">
        <v>4236.0520000000106</v>
      </c>
      <c r="J82" s="310">
        <v>1.5812371124784896</v>
      </c>
      <c r="K82" s="159">
        <v>6915.0000000000009</v>
      </c>
      <c r="L82" s="159">
        <v>128.83200000000124</v>
      </c>
      <c r="M82" s="159">
        <v>5.48</v>
      </c>
      <c r="N82" s="159">
        <v>3.6880000000000006</v>
      </c>
      <c r="O82" s="159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93"/>
      <c r="AC82" s="40">
        <v>918.42385553145562</v>
      </c>
      <c r="AD82" s="40">
        <v>-581.57614446854438</v>
      </c>
    </row>
    <row r="83" spans="1:30" x14ac:dyDescent="0.25">
      <c r="A83" s="307">
        <v>42719</v>
      </c>
      <c r="B83" s="151" t="s">
        <v>682</v>
      </c>
      <c r="C83" s="159" t="s">
        <v>63</v>
      </c>
      <c r="D83" s="158">
        <v>800</v>
      </c>
      <c r="E83" s="159">
        <v>4.47</v>
      </c>
      <c r="F83" s="158">
        <v>2300</v>
      </c>
      <c r="G83" s="309">
        <v>2.7219252173912998</v>
      </c>
      <c r="H83" s="159">
        <v>6260.4279999999899</v>
      </c>
      <c r="I83" s="159">
        <v>4020.5720000000101</v>
      </c>
      <c r="J83" s="310">
        <v>0.64221998879310116</v>
      </c>
      <c r="K83" s="159">
        <v>10281</v>
      </c>
      <c r="L83" s="159">
        <v>-215.48000000000047</v>
      </c>
      <c r="M83" s="159">
        <v>5.48</v>
      </c>
      <c r="N83" s="159">
        <v>0</v>
      </c>
      <c r="O83" s="159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93"/>
      <c r="AC83" s="40">
        <v>899.00709485458856</v>
      </c>
      <c r="AD83" s="40">
        <v>-1400.9929051454114</v>
      </c>
    </row>
    <row r="84" spans="1:30" x14ac:dyDescent="0.25">
      <c r="A84" s="307">
        <v>42779</v>
      </c>
      <c r="B84" s="311"/>
      <c r="C84" s="159" t="s">
        <v>69</v>
      </c>
      <c r="D84" s="158">
        <v>500</v>
      </c>
      <c r="E84" s="159">
        <v>4.5999999999999996</v>
      </c>
      <c r="F84" s="158">
        <v>1800</v>
      </c>
      <c r="G84" s="309">
        <v>2.2000155555555501</v>
      </c>
      <c r="H84" s="159">
        <v>3960.0279999999902</v>
      </c>
      <c r="I84" s="159">
        <v>4319.9720000000098</v>
      </c>
      <c r="J84" s="310">
        <v>1.0908943068079366</v>
      </c>
      <c r="K84" s="159">
        <v>8280</v>
      </c>
      <c r="L84" s="159">
        <v>299.39999999999964</v>
      </c>
      <c r="M84" s="159">
        <v>5.3</v>
      </c>
      <c r="N84" s="159">
        <v>2.2999999999999998</v>
      </c>
      <c r="O84" s="159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93"/>
      <c r="AC84" s="40">
        <v>938.6547856521762</v>
      </c>
      <c r="AD84" s="40">
        <v>-861.3452143478238</v>
      </c>
    </row>
    <row r="85" spans="1:30" x14ac:dyDescent="0.25">
      <c r="A85" s="307">
        <v>42781</v>
      </c>
      <c r="B85" s="151"/>
      <c r="C85" s="159" t="s">
        <v>69</v>
      </c>
      <c r="D85" s="158">
        <v>500</v>
      </c>
      <c r="E85" s="159">
        <v>4.6500000000000004</v>
      </c>
      <c r="F85" s="158">
        <v>1300</v>
      </c>
      <c r="G85" s="309">
        <v>1.2635792307692233</v>
      </c>
      <c r="H85" s="159">
        <v>1642.6529999999902</v>
      </c>
      <c r="I85" s="159">
        <v>4402.3470000000107</v>
      </c>
      <c r="J85" s="310">
        <v>2.6800225001872193</v>
      </c>
      <c r="K85" s="159">
        <v>6045.0000000000009</v>
      </c>
      <c r="L85" s="159">
        <v>82.375000000000909</v>
      </c>
      <c r="M85" s="159">
        <v>5.3</v>
      </c>
      <c r="N85" s="159">
        <v>2.3250000000000002</v>
      </c>
      <c r="O85" s="159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93"/>
      <c r="AC85" s="40">
        <v>946.26791967742156</v>
      </c>
      <c r="AD85" s="40">
        <v>-353.73208032257844</v>
      </c>
    </row>
    <row r="86" spans="1:30" x14ac:dyDescent="0.25">
      <c r="A86" s="307">
        <v>42786</v>
      </c>
      <c r="B86" s="151"/>
      <c r="C86" s="159" t="s">
        <v>69</v>
      </c>
      <c r="D86" s="158">
        <v>500</v>
      </c>
      <c r="E86" s="159">
        <v>4.68</v>
      </c>
      <c r="F86" s="158">
        <v>800</v>
      </c>
      <c r="G86" s="309">
        <v>-0.86213375000001224</v>
      </c>
      <c r="H86" s="159">
        <v>-689.70700000000977</v>
      </c>
      <c r="I86" s="159">
        <v>4433.7070000000094</v>
      </c>
      <c r="J86" s="310">
        <v>-6.4283920563368886</v>
      </c>
      <c r="K86" s="159">
        <v>3744</v>
      </c>
      <c r="L86" s="159">
        <v>31.359999999998763</v>
      </c>
      <c r="M86" s="159">
        <v>5.3</v>
      </c>
      <c r="N86" s="159">
        <v>2.34</v>
      </c>
      <c r="O86" s="159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95"/>
      <c r="AC86" s="40">
        <v>946.89960395299363</v>
      </c>
      <c r="AD86" s="40">
        <v>146.89960395299363</v>
      </c>
    </row>
    <row r="87" spans="1:30" x14ac:dyDescent="0.25">
      <c r="A87" s="307">
        <v>42787</v>
      </c>
      <c r="B87" s="151"/>
      <c r="C87" s="159" t="s">
        <v>69</v>
      </c>
      <c r="D87" s="158">
        <v>500</v>
      </c>
      <c r="E87" s="159">
        <v>4.71</v>
      </c>
      <c r="F87" s="158">
        <v>300</v>
      </c>
      <c r="G87" s="309">
        <v>-10.1235066666667</v>
      </c>
      <c r="H87" s="159">
        <v>-3037.0520000000097</v>
      </c>
      <c r="I87" s="159">
        <v>4450.0520000000097</v>
      </c>
      <c r="J87" s="310">
        <v>-1.4652538053349089</v>
      </c>
      <c r="K87" s="159">
        <v>1413</v>
      </c>
      <c r="L87" s="159">
        <v>16.345000000000255</v>
      </c>
      <c r="M87" s="159">
        <v>5.3</v>
      </c>
      <c r="N87" s="159">
        <v>2.355</v>
      </c>
      <c r="O87" s="159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307">
        <v>42800</v>
      </c>
      <c r="B88" s="65" t="s">
        <v>683</v>
      </c>
      <c r="C88" s="159" t="s">
        <v>63</v>
      </c>
      <c r="D88" s="158">
        <v>1000</v>
      </c>
      <c r="E88" s="159">
        <v>4.6500000000000004</v>
      </c>
      <c r="F88" s="158">
        <v>1300</v>
      </c>
      <c r="G88" s="309">
        <v>1.2450369230769156</v>
      </c>
      <c r="H88" s="159">
        <v>1618.5479999999902</v>
      </c>
      <c r="I88" s="159">
        <v>4426.4520000000102</v>
      </c>
      <c r="J88" s="310">
        <v>2.7348289948769122</v>
      </c>
      <c r="K88" s="159">
        <v>6045.0000000000009</v>
      </c>
      <c r="L88" s="159">
        <v>-23.599999999999454</v>
      </c>
      <c r="M88" s="159">
        <v>5.6</v>
      </c>
      <c r="N88" s="159">
        <v>0</v>
      </c>
      <c r="O88" s="159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307">
        <v>42801</v>
      </c>
      <c r="B89" s="65" t="s">
        <v>684</v>
      </c>
      <c r="C89" s="159" t="s">
        <v>63</v>
      </c>
      <c r="D89" s="158">
        <v>1000</v>
      </c>
      <c r="E89" s="159">
        <v>4.63</v>
      </c>
      <c r="F89" s="158">
        <v>2300</v>
      </c>
      <c r="G89" s="309">
        <v>2.7191947826086915</v>
      </c>
      <c r="H89" s="159">
        <v>6254.1479999999901</v>
      </c>
      <c r="I89" s="159">
        <v>4394.8520000000099</v>
      </c>
      <c r="J89" s="310">
        <v>0.70270994546339738</v>
      </c>
      <c r="K89" s="159">
        <v>10649</v>
      </c>
      <c r="L89" s="159">
        <v>-31.600000000000364</v>
      </c>
      <c r="M89" s="159">
        <v>5.6</v>
      </c>
      <c r="N89" s="159">
        <v>0</v>
      </c>
      <c r="O89" s="159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307">
        <v>42803</v>
      </c>
      <c r="B90" s="24"/>
      <c r="C90" s="159" t="s">
        <v>69</v>
      </c>
      <c r="D90" s="158">
        <v>500</v>
      </c>
      <c r="E90" s="159">
        <v>4.7</v>
      </c>
      <c r="F90" s="158">
        <v>1800</v>
      </c>
      <c r="G90" s="309">
        <v>2.1732211111111055</v>
      </c>
      <c r="H90" s="159">
        <v>3911.7979999999902</v>
      </c>
      <c r="I90" s="159">
        <v>4548.2020000000102</v>
      </c>
      <c r="J90" s="310">
        <v>1.1626883596750195</v>
      </c>
      <c r="K90" s="159">
        <v>8460</v>
      </c>
      <c r="L90" s="159">
        <v>153.35000000000036</v>
      </c>
      <c r="M90" s="159">
        <v>5.3</v>
      </c>
      <c r="N90" s="159">
        <v>2.35</v>
      </c>
      <c r="O90" s="159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307">
        <v>42808</v>
      </c>
      <c r="B91" s="65"/>
      <c r="C91" s="159" t="s">
        <v>69</v>
      </c>
      <c r="D91" s="158">
        <v>400</v>
      </c>
      <c r="E91" s="159">
        <v>4.74</v>
      </c>
      <c r="F91" s="158">
        <v>1400</v>
      </c>
      <c r="G91" s="309">
        <v>1.44495285714285</v>
      </c>
      <c r="H91" s="159">
        <v>2022.9339999999902</v>
      </c>
      <c r="I91" s="159">
        <v>4613.0660000000098</v>
      </c>
      <c r="J91" s="310">
        <v>2.2803838385236657</v>
      </c>
      <c r="K91" s="159">
        <v>6636</v>
      </c>
      <c r="L91" s="159">
        <v>64.863999999999578</v>
      </c>
      <c r="M91" s="159">
        <v>5.24</v>
      </c>
      <c r="N91" s="159">
        <v>1.8959999999999999</v>
      </c>
      <c r="O91" s="159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307">
        <v>42816</v>
      </c>
      <c r="B92" s="65" t="s">
        <v>685</v>
      </c>
      <c r="C92" s="159" t="s">
        <v>63</v>
      </c>
      <c r="D92" s="158">
        <v>500</v>
      </c>
      <c r="E92" s="159">
        <v>4.66</v>
      </c>
      <c r="F92" s="158">
        <v>1900</v>
      </c>
      <c r="G92" s="309">
        <v>2.2938073684210476</v>
      </c>
      <c r="H92" s="159">
        <v>4358.2339999999904</v>
      </c>
      <c r="I92" s="159">
        <v>4495.7660000000096</v>
      </c>
      <c r="J92" s="310">
        <v>1.0315568186563686</v>
      </c>
      <c r="K92" s="159">
        <v>8854</v>
      </c>
      <c r="L92" s="159">
        <v>-117.30000000000018</v>
      </c>
      <c r="M92" s="159">
        <v>5.3</v>
      </c>
      <c r="N92" s="159">
        <v>0</v>
      </c>
      <c r="O92" s="159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307">
        <v>42822</v>
      </c>
      <c r="B93" s="65"/>
      <c r="C93" s="159" t="s">
        <v>69</v>
      </c>
      <c r="D93" s="158">
        <v>500</v>
      </c>
      <c r="E93" s="159">
        <v>4.76</v>
      </c>
      <c r="F93" s="158">
        <v>1400</v>
      </c>
      <c r="G93" s="309">
        <v>1.4185099999999933</v>
      </c>
      <c r="H93" s="159">
        <v>1985.9139999999904</v>
      </c>
      <c r="I93" s="159">
        <v>4678.0860000000093</v>
      </c>
      <c r="J93" s="310">
        <v>2.355633728348776</v>
      </c>
      <c r="K93" s="159">
        <v>6664</v>
      </c>
      <c r="L93" s="159">
        <v>182.31999999999971</v>
      </c>
      <c r="M93" s="159">
        <v>5.3</v>
      </c>
      <c r="N93" s="159">
        <v>2.38</v>
      </c>
      <c r="O93" s="159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307">
        <v>42825</v>
      </c>
      <c r="B94" s="65"/>
      <c r="C94" s="159" t="s">
        <v>69</v>
      </c>
      <c r="D94" s="158">
        <v>400</v>
      </c>
      <c r="E94" s="159">
        <v>4.82</v>
      </c>
      <c r="F94" s="158">
        <v>1000</v>
      </c>
      <c r="G94" s="309">
        <v>6.5081999999990439E-2</v>
      </c>
      <c r="H94" s="159">
        <v>65.081999999990444</v>
      </c>
      <c r="I94" s="159">
        <v>4754.9180000000097</v>
      </c>
      <c r="J94" s="310">
        <v>73.060416090481368</v>
      </c>
      <c r="K94" s="159">
        <v>4820</v>
      </c>
      <c r="L94" s="159">
        <v>76.832000000000335</v>
      </c>
      <c r="M94" s="159">
        <v>5.24</v>
      </c>
      <c r="N94" s="159">
        <v>1.9279999999999999</v>
      </c>
      <c r="O94" s="159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307">
        <v>42825</v>
      </c>
      <c r="B95" s="65"/>
      <c r="C95" s="159" t="s">
        <v>69</v>
      </c>
      <c r="D95" s="158">
        <v>400</v>
      </c>
      <c r="E95" s="159">
        <v>4.87</v>
      </c>
      <c r="F95" s="158">
        <v>600</v>
      </c>
      <c r="G95" s="309">
        <v>-3.1262166666666826</v>
      </c>
      <c r="H95" s="159">
        <v>-1875.7300000000096</v>
      </c>
      <c r="I95" s="159">
        <v>4797.7300000000096</v>
      </c>
      <c r="J95" s="310">
        <v>-2.5577934990643567</v>
      </c>
      <c r="K95" s="159">
        <v>2922</v>
      </c>
      <c r="L95" s="159">
        <v>42.811999999999898</v>
      </c>
      <c r="M95" s="159">
        <v>5.24</v>
      </c>
      <c r="N95" s="159">
        <v>1.948</v>
      </c>
      <c r="O95" s="159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307">
        <v>42836</v>
      </c>
      <c r="B96" s="65" t="s">
        <v>686</v>
      </c>
      <c r="C96" s="159" t="s">
        <v>63</v>
      </c>
      <c r="D96" s="158">
        <v>500</v>
      </c>
      <c r="E96" s="159">
        <v>4.8</v>
      </c>
      <c r="F96" s="158">
        <v>1100</v>
      </c>
      <c r="G96" s="309">
        <v>0.48142727272726399</v>
      </c>
      <c r="H96" s="159">
        <v>529.56999999999039</v>
      </c>
      <c r="I96" s="159">
        <v>4750.4300000000094</v>
      </c>
      <c r="J96" s="310">
        <v>8.9703533055121998</v>
      </c>
      <c r="K96" s="159">
        <v>5280</v>
      </c>
      <c r="L96" s="159">
        <v>-47.300000000000182</v>
      </c>
      <c r="M96" s="159">
        <v>5.3</v>
      </c>
      <c r="N96" s="159">
        <v>0</v>
      </c>
      <c r="O96" s="159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307">
        <v>42837</v>
      </c>
      <c r="B97" s="65" t="s">
        <v>687</v>
      </c>
      <c r="C97" s="159" t="s">
        <v>63</v>
      </c>
      <c r="D97" s="158">
        <v>2000</v>
      </c>
      <c r="E97" s="159">
        <v>4.79</v>
      </c>
      <c r="F97" s="158">
        <v>3100</v>
      </c>
      <c r="G97" s="309">
        <v>3.263151612903223</v>
      </c>
      <c r="H97" s="159">
        <v>10115.769999999991</v>
      </c>
      <c r="I97" s="159">
        <v>4733.2300000000087</v>
      </c>
      <c r="J97" s="310">
        <v>0.46790605164016313</v>
      </c>
      <c r="K97" s="159">
        <v>14849</v>
      </c>
      <c r="L97" s="159">
        <v>-17.200000000000728</v>
      </c>
      <c r="M97" s="159">
        <v>6.2</v>
      </c>
      <c r="N97" s="159">
        <v>0</v>
      </c>
      <c r="O97" s="159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307">
        <v>42851</v>
      </c>
      <c r="B98" s="65" t="s">
        <v>688</v>
      </c>
      <c r="C98" s="159" t="s">
        <v>69</v>
      </c>
      <c r="D98" s="158">
        <v>400</v>
      </c>
      <c r="E98" s="159">
        <v>4.8499999999999996</v>
      </c>
      <c r="F98" s="158">
        <v>2700</v>
      </c>
      <c r="G98" s="309">
        <v>3.0307222222222188</v>
      </c>
      <c r="H98" s="159">
        <v>8182.9499999999907</v>
      </c>
      <c r="I98" s="159">
        <v>4912.0500000000075</v>
      </c>
      <c r="J98" s="310">
        <v>0.60027862812311139</v>
      </c>
      <c r="K98" s="159">
        <v>13094.999999999998</v>
      </c>
      <c r="L98" s="159">
        <v>178.8199999999988</v>
      </c>
      <c r="M98" s="159">
        <v>5.24</v>
      </c>
      <c r="N98" s="159">
        <v>1.9399999999999997</v>
      </c>
      <c r="O98" s="159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307">
        <v>42863</v>
      </c>
      <c r="B99" s="65" t="s">
        <v>688</v>
      </c>
      <c r="C99" s="159" t="s">
        <v>69</v>
      </c>
      <c r="D99" s="158">
        <v>500</v>
      </c>
      <c r="E99" s="159">
        <v>4.8899999999999997</v>
      </c>
      <c r="F99" s="158">
        <v>2200</v>
      </c>
      <c r="G99" s="309">
        <v>2.6116795454545412</v>
      </c>
      <c r="H99" s="159">
        <v>5745.6949999999906</v>
      </c>
      <c r="I99" s="159">
        <v>5012.3050000000094</v>
      </c>
      <c r="J99" s="310">
        <v>0.87235834829381254</v>
      </c>
      <c r="K99" s="159">
        <v>10758</v>
      </c>
      <c r="L99" s="159">
        <v>100.25500000000193</v>
      </c>
      <c r="M99" s="159">
        <v>5.3</v>
      </c>
      <c r="N99" s="159">
        <v>2.4449999999999998</v>
      </c>
      <c r="O99" s="159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307">
        <v>42865</v>
      </c>
      <c r="B100" s="65" t="s">
        <v>689</v>
      </c>
      <c r="C100" s="159" t="s">
        <v>69</v>
      </c>
      <c r="D100" s="158">
        <v>400</v>
      </c>
      <c r="E100" s="159">
        <v>4.9000000000000004</v>
      </c>
      <c r="F100" s="158">
        <v>1800</v>
      </c>
      <c r="G100" s="309">
        <v>2.1071638888888837</v>
      </c>
      <c r="H100" s="159">
        <v>3792.8949999999904</v>
      </c>
      <c r="I100" s="159">
        <v>5027.1050000000096</v>
      </c>
      <c r="J100" s="310">
        <v>1.3254005186012325</v>
      </c>
      <c r="K100" s="159">
        <v>8820</v>
      </c>
      <c r="L100" s="159">
        <v>14.800000000000182</v>
      </c>
      <c r="M100" s="159">
        <v>5.24</v>
      </c>
      <c r="N100" s="159">
        <v>1.9600000000000002</v>
      </c>
      <c r="O100" s="159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307">
        <v>42866</v>
      </c>
      <c r="B101" s="65" t="s">
        <v>689</v>
      </c>
      <c r="C101" s="159" t="s">
        <v>69</v>
      </c>
      <c r="D101" s="158">
        <v>500</v>
      </c>
      <c r="E101" s="159">
        <v>4.95</v>
      </c>
      <c r="F101" s="158">
        <v>1300</v>
      </c>
      <c r="G101" s="309">
        <v>1.0197461538461463</v>
      </c>
      <c r="H101" s="159">
        <v>1325.6699999999903</v>
      </c>
      <c r="I101" s="159">
        <v>5109.3300000000099</v>
      </c>
      <c r="J101" s="310">
        <v>3.8541492226572585</v>
      </c>
      <c r="K101" s="159">
        <v>6435</v>
      </c>
      <c r="L101" s="159">
        <v>82.225000000000364</v>
      </c>
      <c r="M101" s="159">
        <v>5.3</v>
      </c>
      <c r="N101" s="159">
        <v>2.4750000000000001</v>
      </c>
      <c r="O101" s="159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307">
        <v>42867</v>
      </c>
      <c r="B102" s="65"/>
      <c r="C102" s="159" t="s">
        <v>69</v>
      </c>
      <c r="D102" s="158">
        <v>400</v>
      </c>
      <c r="E102" s="159">
        <v>5.03</v>
      </c>
      <c r="F102" s="158">
        <v>900</v>
      </c>
      <c r="G102" s="309">
        <v>-0.75453111111112192</v>
      </c>
      <c r="H102" s="159">
        <v>-679.07800000000975</v>
      </c>
      <c r="I102" s="159">
        <v>5206.0780000000095</v>
      </c>
      <c r="J102" s="310">
        <v>-7.6663917841543023</v>
      </c>
      <c r="K102" s="159">
        <v>4527</v>
      </c>
      <c r="L102" s="159">
        <v>96.747999999999593</v>
      </c>
      <c r="M102" s="159">
        <v>5.24</v>
      </c>
      <c r="N102" s="159">
        <v>2.012</v>
      </c>
      <c r="O102" s="159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307">
        <v>42870</v>
      </c>
      <c r="B103" s="65" t="s">
        <v>690</v>
      </c>
      <c r="C103" s="159" t="s">
        <v>69</v>
      </c>
      <c r="D103" s="158">
        <v>800</v>
      </c>
      <c r="E103" s="159">
        <v>5.0999999999999996</v>
      </c>
      <c r="F103" s="158">
        <v>100</v>
      </c>
      <c r="G103" s="309">
        <v>-47.495180000000097</v>
      </c>
      <c r="H103" s="159">
        <v>-4749.51800000001</v>
      </c>
      <c r="I103" s="159">
        <v>5259.51800000001</v>
      </c>
      <c r="J103" s="310">
        <v>-1.1073793172275586</v>
      </c>
      <c r="K103" s="159">
        <v>509.99999999999994</v>
      </c>
      <c r="L103" s="159">
        <v>53.440000000000509</v>
      </c>
      <c r="M103" s="159">
        <v>5.48</v>
      </c>
      <c r="N103" s="159">
        <v>4.0799999999999992</v>
      </c>
      <c r="O103" s="159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307">
        <v>42871</v>
      </c>
      <c r="B104" s="65" t="s">
        <v>691</v>
      </c>
      <c r="C104" s="159" t="s">
        <v>63</v>
      </c>
      <c r="D104" s="158">
        <v>500</v>
      </c>
      <c r="E104" s="159">
        <v>5</v>
      </c>
      <c r="F104" s="158">
        <v>600</v>
      </c>
      <c r="G104" s="309">
        <v>-3.7403633333333497</v>
      </c>
      <c r="H104" s="159">
        <v>-2244.2180000000099</v>
      </c>
      <c r="I104" s="159">
        <v>5244.2180000000099</v>
      </c>
      <c r="J104" s="310">
        <v>-2.33676853139935</v>
      </c>
      <c r="K104" s="159">
        <v>3000</v>
      </c>
      <c r="L104" s="159">
        <v>-15.300000000000182</v>
      </c>
      <c r="M104" s="159">
        <v>5.3</v>
      </c>
      <c r="N104" s="159">
        <v>0</v>
      </c>
      <c r="O104" s="159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307">
        <v>42872</v>
      </c>
      <c r="B105" s="65"/>
      <c r="C105" s="159" t="s">
        <v>63</v>
      </c>
      <c r="D105" s="158">
        <v>500</v>
      </c>
      <c r="E105" s="159">
        <v>4.95</v>
      </c>
      <c r="F105" s="158">
        <v>1100</v>
      </c>
      <c r="G105" s="309">
        <v>0.21461999999999107</v>
      </c>
      <c r="H105" s="159">
        <v>236.08199999999016</v>
      </c>
      <c r="I105" s="159">
        <v>5208.9180000000097</v>
      </c>
      <c r="J105" s="310">
        <v>22.064020128600344</v>
      </c>
      <c r="K105" s="159">
        <v>5445</v>
      </c>
      <c r="L105" s="159">
        <v>-35.300000000000182</v>
      </c>
      <c r="M105" s="159">
        <v>5.3</v>
      </c>
      <c r="N105" s="159">
        <v>0</v>
      </c>
      <c r="O105" s="159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307">
        <v>42877</v>
      </c>
      <c r="B106" s="65" t="s">
        <v>692</v>
      </c>
      <c r="C106" s="159" t="s">
        <v>69</v>
      </c>
      <c r="D106" s="158">
        <v>400</v>
      </c>
      <c r="E106" s="159">
        <v>5.07</v>
      </c>
      <c r="F106" s="158">
        <v>700</v>
      </c>
      <c r="G106" s="309">
        <v>-2.5495000000000143</v>
      </c>
      <c r="H106" s="159">
        <v>-1784.6500000000099</v>
      </c>
      <c r="I106" s="159">
        <v>5333.6500000000096</v>
      </c>
      <c r="J106" s="310">
        <v>-2.9886252206314854</v>
      </c>
      <c r="K106" s="159">
        <v>3549</v>
      </c>
      <c r="L106" s="159">
        <v>124.73199999999997</v>
      </c>
      <c r="M106" s="159">
        <v>5.24</v>
      </c>
      <c r="N106" s="159">
        <v>2.028</v>
      </c>
      <c r="O106" s="159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307">
        <v>42880</v>
      </c>
      <c r="B107" s="65"/>
      <c r="C107" s="159" t="s">
        <v>69</v>
      </c>
      <c r="D107" s="158">
        <v>500</v>
      </c>
      <c r="E107" s="159">
        <v>5.18</v>
      </c>
      <c r="F107" s="158">
        <v>200</v>
      </c>
      <c r="G107" s="309">
        <v>-21.833800000000046</v>
      </c>
      <c r="H107" s="159">
        <v>-4366.7600000000093</v>
      </c>
      <c r="I107" s="159">
        <v>5402.7600000000093</v>
      </c>
      <c r="J107" s="310">
        <v>-1.2372468374721757</v>
      </c>
      <c r="K107" s="159">
        <v>1036</v>
      </c>
      <c r="L107" s="159">
        <v>69.109999999999673</v>
      </c>
      <c r="M107" s="159">
        <v>5.3</v>
      </c>
      <c r="N107" s="159">
        <v>2.59</v>
      </c>
      <c r="O107" s="159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307">
        <v>42891</v>
      </c>
      <c r="B108" s="65" t="s">
        <v>693</v>
      </c>
      <c r="C108" s="159" t="s">
        <v>63</v>
      </c>
      <c r="D108" s="158">
        <v>500</v>
      </c>
      <c r="E108" s="159">
        <v>5.1100000000000003</v>
      </c>
      <c r="F108" s="158">
        <v>700</v>
      </c>
      <c r="G108" s="309">
        <v>-2.5920857142857279</v>
      </c>
      <c r="H108" s="159">
        <v>-1814.4600000000094</v>
      </c>
      <c r="I108" s="159">
        <v>5391.4600000000091</v>
      </c>
      <c r="J108" s="310">
        <v>-2.9713854259669441</v>
      </c>
      <c r="K108" s="159">
        <v>3577</v>
      </c>
      <c r="L108" s="159">
        <v>-11.300000000000182</v>
      </c>
      <c r="M108" s="159">
        <v>5.3</v>
      </c>
      <c r="N108" s="159">
        <v>0</v>
      </c>
      <c r="O108" s="159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307">
        <v>42905</v>
      </c>
      <c r="B109" s="65"/>
      <c r="C109" s="159" t="s">
        <v>669</v>
      </c>
      <c r="D109" s="158">
        <v>500</v>
      </c>
      <c r="E109" s="159">
        <v>5.03</v>
      </c>
      <c r="F109" s="158">
        <v>1200</v>
      </c>
      <c r="G109" s="309">
        <v>0.58819999999999217</v>
      </c>
      <c r="H109" s="159">
        <v>705.8399999999906</v>
      </c>
      <c r="I109" s="159">
        <v>5330.1600000000089</v>
      </c>
      <c r="J109" s="310">
        <v>7.5515130907855612</v>
      </c>
      <c r="K109" s="159">
        <v>6036</v>
      </c>
      <c r="L109" s="159">
        <v>-61.300000000000182</v>
      </c>
      <c r="M109" s="159">
        <v>5.3</v>
      </c>
      <c r="N109" s="159">
        <v>0</v>
      </c>
      <c r="O109" s="159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307">
        <v>42908</v>
      </c>
      <c r="B110" s="65" t="s">
        <v>694</v>
      </c>
      <c r="C110" s="159" t="s">
        <v>69</v>
      </c>
      <c r="D110" s="158">
        <v>400</v>
      </c>
      <c r="E110" s="159">
        <v>5.16</v>
      </c>
      <c r="F110" s="158">
        <v>800</v>
      </c>
      <c r="G110" s="309">
        <v>-1.6885700000000117</v>
      </c>
      <c r="H110" s="159">
        <v>-1350.8560000000093</v>
      </c>
      <c r="I110" s="159">
        <v>5478.8560000000089</v>
      </c>
      <c r="J110" s="310">
        <v>-4.0558401487649105</v>
      </c>
      <c r="K110" s="159">
        <v>4128</v>
      </c>
      <c r="L110" s="159">
        <v>148.69599999999991</v>
      </c>
      <c r="M110" s="159">
        <v>5.24</v>
      </c>
      <c r="N110" s="159">
        <v>2.0640000000000001</v>
      </c>
      <c r="O110" s="159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307">
        <v>42916</v>
      </c>
      <c r="B111" s="65"/>
      <c r="C111" s="159" t="s">
        <v>69</v>
      </c>
      <c r="D111" s="158">
        <v>400</v>
      </c>
      <c r="E111" s="159">
        <v>5.25</v>
      </c>
      <c r="F111" s="158">
        <v>400</v>
      </c>
      <c r="G111" s="309">
        <v>-8.6087900000000239</v>
      </c>
      <c r="H111" s="159">
        <v>-3443.5160000000096</v>
      </c>
      <c r="I111" s="159">
        <v>5543.5160000000096</v>
      </c>
      <c r="J111" s="310">
        <v>-1.6098418012287423</v>
      </c>
      <c r="K111" s="159">
        <v>2100</v>
      </c>
      <c r="L111" s="159">
        <v>64.660000000000764</v>
      </c>
      <c r="M111" s="159">
        <v>5.24</v>
      </c>
      <c r="N111" s="159">
        <v>2.1</v>
      </c>
      <c r="O111" s="159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307">
        <v>42927</v>
      </c>
      <c r="B112" s="65" t="s">
        <v>695</v>
      </c>
      <c r="C112" s="159" t="s">
        <v>63</v>
      </c>
      <c r="D112" s="158">
        <v>1000</v>
      </c>
      <c r="E112" s="159">
        <v>4.9800000000000004</v>
      </c>
      <c r="F112" s="158">
        <v>1400</v>
      </c>
      <c r="G112" s="309">
        <v>1.1014885714285645</v>
      </c>
      <c r="H112" s="159">
        <v>1542.0839999999903</v>
      </c>
      <c r="I112" s="159">
        <v>5429.9160000000102</v>
      </c>
      <c r="J112" s="310">
        <v>3.5211544896387252</v>
      </c>
      <c r="K112" s="159">
        <v>6972.0000000000009</v>
      </c>
      <c r="L112" s="159">
        <v>-113.59999999999945</v>
      </c>
      <c r="M112" s="159">
        <v>5.6</v>
      </c>
      <c r="N112" s="159">
        <v>0</v>
      </c>
      <c r="O112" s="159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307">
        <v>42928</v>
      </c>
      <c r="B113" s="2"/>
      <c r="C113" s="159" t="s">
        <v>69</v>
      </c>
      <c r="D113" s="158">
        <v>400</v>
      </c>
      <c r="E113" s="159">
        <v>5.14</v>
      </c>
      <c r="F113" s="158">
        <v>1000</v>
      </c>
      <c r="G113" s="309">
        <v>-0.60034000000000964</v>
      </c>
      <c r="H113" s="159">
        <v>-600.3400000000097</v>
      </c>
      <c r="I113" s="159">
        <v>5740.3400000000092</v>
      </c>
      <c r="J113" s="310">
        <v>-9.5618149715160037</v>
      </c>
      <c r="K113" s="159">
        <v>5140</v>
      </c>
      <c r="L113" s="159">
        <v>216.70399999999881</v>
      </c>
      <c r="M113" s="159">
        <v>5.24</v>
      </c>
      <c r="N113" s="159">
        <v>2.056</v>
      </c>
      <c r="O113" s="159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307">
        <v>42933</v>
      </c>
      <c r="B114" s="2"/>
      <c r="C114" s="159" t="s">
        <v>69</v>
      </c>
      <c r="D114" s="158">
        <v>500</v>
      </c>
      <c r="E114" s="159">
        <v>5.27</v>
      </c>
      <c r="F114" s="158">
        <f>IF(C114="买",F113+D114,F113-D114)</f>
        <v>500</v>
      </c>
      <c r="G114" s="309">
        <f>H114/F114</f>
        <v>-6.4548100000000188</v>
      </c>
      <c r="H114" s="159">
        <f>IF(C114="买",H113+D114*E114+M114+N114,H113+-1*D114*E114+M114+N114)+O113</f>
        <v>-3227.4050000000093</v>
      </c>
      <c r="I114" s="159">
        <f>-H114+K114</f>
        <v>5862.4050000000097</v>
      </c>
      <c r="J114" s="310">
        <f>(E114-G114)/G114</f>
        <v>-1.8164454104768359</v>
      </c>
      <c r="K114" s="159">
        <f>F114*E114</f>
        <v>2635</v>
      </c>
      <c r="L114" s="159">
        <f>I114-I113</f>
        <v>122.06500000000051</v>
      </c>
      <c r="M114" s="159">
        <f>IF(D114*E114*5/10000&gt;5,D114*E114*5/10000,5)+(D114/1000)*0.6</f>
        <v>5.3</v>
      </c>
      <c r="N114" s="159">
        <f>IF(C114="卖",D114*E114/1000,0)</f>
        <v>2.6349999999999998</v>
      </c>
      <c r="O114" s="159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307">
        <v>42933</v>
      </c>
      <c r="B115" s="2"/>
      <c r="C115" s="159" t="s">
        <v>69</v>
      </c>
      <c r="D115" s="158">
        <v>400</v>
      </c>
      <c r="E115" s="159">
        <v>5.34</v>
      </c>
      <c r="F115" s="158">
        <f>IF(C115="买",F114+D115,F114-D115)</f>
        <v>100</v>
      </c>
      <c r="G115" s="309">
        <f>H115/F115</f>
        <v>-54.060290000000094</v>
      </c>
      <c r="H115" s="159">
        <f>IF(C115="买",H114+D115*E115+M115+N115,H114+-1*D115*E115+M115+N115)+O114</f>
        <v>-5406.0290000000095</v>
      </c>
      <c r="I115" s="159">
        <f>-H115+K115</f>
        <v>5940.0290000000095</v>
      </c>
      <c r="J115" s="310">
        <f>(E115-G115)/G115</f>
        <v>-1.0987786044063026</v>
      </c>
      <c r="K115" s="159">
        <f>F115*E115</f>
        <v>534</v>
      </c>
      <c r="L115" s="159">
        <f>I115-I114</f>
        <v>77.623999999999796</v>
      </c>
      <c r="M115" s="159">
        <f>IF(D115*E115*2.5/10000&gt;5,D115*E115*2.5/10000,5)+(D115/1000)*0.6</f>
        <v>5.24</v>
      </c>
      <c r="N115" s="159">
        <f>IF(C115="卖",D115*E115/1000,0)</f>
        <v>2.1360000000000001</v>
      </c>
      <c r="O115" s="159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312"/>
      <c r="B116" s="2"/>
      <c r="C116" s="361" t="s">
        <v>812</v>
      </c>
      <c r="D116" s="314">
        <v>2000</v>
      </c>
      <c r="E116" s="313">
        <v>5.18</v>
      </c>
      <c r="F116" s="158">
        <f>IF(C116="买",F115+D116,F115-D116)</f>
        <v>2100</v>
      </c>
      <c r="G116" s="309">
        <f>H116/F116</f>
        <v>2.3619861904761859</v>
      </c>
      <c r="H116" s="159">
        <f>IF(C116="买",H115+D116*E116+M116+N116,H115+-1*D116*E116+M116+N116)+O115</f>
        <v>4960.1709999999903</v>
      </c>
      <c r="I116" s="159">
        <f>-H116+K116</f>
        <v>5917.8290000000097</v>
      </c>
      <c r="J116" s="310">
        <f>(E116-G116)/G116</f>
        <v>1.1930695534488671</v>
      </c>
      <c r="K116" s="159">
        <f>F116*E116</f>
        <v>10878</v>
      </c>
      <c r="L116" s="159">
        <f>I116-I115</f>
        <v>-22.199999999999818</v>
      </c>
      <c r="M116" s="159">
        <f>IF(D116*E116*2.5/10000&gt;5,D116*E116*2.5/10000,5)+(D116/1000)*0.6</f>
        <v>6.2</v>
      </c>
      <c r="N116" s="159">
        <f>IF(C116="卖",D116*E116/1000,0)</f>
        <v>0</v>
      </c>
      <c r="O116" s="159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312"/>
      <c r="B117" s="2"/>
      <c r="C117" s="313"/>
      <c r="D117" s="314"/>
      <c r="E117" s="313"/>
      <c r="F117" s="314"/>
      <c r="G117" s="161"/>
      <c r="H117" s="313"/>
      <c r="I117" s="313"/>
      <c r="J117" s="315"/>
      <c r="K117" s="313"/>
      <c r="L117" s="313"/>
      <c r="M117" s="313"/>
      <c r="N117" s="313"/>
      <c r="O117" s="313"/>
      <c r="P117" s="32"/>
      <c r="Q117" s="31"/>
      <c r="R117" s="316"/>
      <c r="S117" s="316"/>
      <c r="T117" s="316"/>
      <c r="U117" s="316"/>
      <c r="V117" s="31"/>
      <c r="W117" s="32"/>
      <c r="X117" s="32"/>
      <c r="Y117" s="32"/>
      <c r="Z117" s="317"/>
      <c r="AA117" s="31"/>
      <c r="AB117" s="31"/>
      <c r="AC117" s="66"/>
      <c r="AD117" s="66"/>
    </row>
    <row r="118" spans="1:30" x14ac:dyDescent="0.25">
      <c r="A118" s="312"/>
      <c r="B118" s="2"/>
      <c r="C118" s="313"/>
      <c r="D118" s="314"/>
      <c r="E118" s="313"/>
      <c r="F118" s="314"/>
      <c r="G118" s="161"/>
      <c r="H118" s="313"/>
      <c r="I118" s="313"/>
      <c r="J118" s="315"/>
      <c r="K118" s="313"/>
      <c r="L118" s="313"/>
      <c r="M118" s="313"/>
      <c r="N118" s="313"/>
      <c r="O118" s="313"/>
      <c r="P118" s="32"/>
      <c r="Q118" s="31"/>
      <c r="R118" s="316"/>
      <c r="S118" s="316"/>
      <c r="T118" s="316"/>
      <c r="U118" s="316"/>
      <c r="V118" s="31"/>
      <c r="W118" s="32"/>
      <c r="X118" s="32"/>
      <c r="Y118" s="32"/>
      <c r="Z118" s="317"/>
      <c r="AA118" s="31"/>
      <c r="AB118" s="31"/>
      <c r="AC118" s="66"/>
      <c r="AD118" s="66"/>
    </row>
    <row r="119" spans="1:30" x14ac:dyDescent="0.25">
      <c r="A119" s="318"/>
      <c r="B119" s="311"/>
      <c r="C119" s="159"/>
      <c r="D119" s="158"/>
      <c r="E119" s="159"/>
      <c r="F119" s="158"/>
      <c r="G119" s="309"/>
      <c r="H119" s="159"/>
      <c r="I119" s="159"/>
      <c r="J119" s="319"/>
      <c r="K119" s="159"/>
      <c r="L119" s="159"/>
      <c r="M119" s="159"/>
      <c r="N119" s="159"/>
      <c r="O119" s="159"/>
      <c r="P119" s="320"/>
      <c r="Q119" s="295"/>
      <c r="R119" s="321"/>
      <c r="S119" s="321"/>
      <c r="T119" s="321"/>
      <c r="U119" s="321"/>
      <c r="V119" s="295"/>
      <c r="W119" s="320"/>
      <c r="X119" s="320"/>
      <c r="Y119" s="320"/>
      <c r="Z119" s="322"/>
      <c r="AA119" s="295"/>
      <c r="AB119" s="295"/>
      <c r="AC119" s="66"/>
      <c r="AD119" s="66"/>
    </row>
  </sheetData>
  <phoneticPr fontId="16" type="noConversion"/>
  <conditionalFormatting sqref="Y1">
    <cfRule type="top10" dxfId="35" priority="3" bottom="1" rank="10"/>
  </conditionalFormatting>
  <conditionalFormatting sqref="I1">
    <cfRule type="top10" dxfId="34" priority="1" rank="10"/>
    <cfRule type="top10" dxfId="33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2.xml>�� 
</file>

<file path=customXml/item3.xml>�� 
</file>

<file path=customXml/item4.xml>�� h� 
</file>

<file path=customXml/item5.xml>�� 
</file>

<file path=customXml/item6.xml>�� h�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3.xml>�� h� h� 
</file>

<file path=customXml/item14.xml>�� 
</file>

<file path=customXml/item15.xml>�� h� 
</file>

<file path=customXml/item16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A0DCF82-8D57-40B9-96E7-7ECA9CB693FC}">
  <ds:schemaRefs/>
</ds:datastoreItem>
</file>

<file path=customXml/itemProps2.xml><?xml version="1.0" encoding="utf-8"?>
<ds:datastoreItem xmlns:ds="http://schemas.openxmlformats.org/officeDocument/2006/customXml" ds:itemID="{BDEEE8EE-281E-492B-8EFB-8FF5B7B0B4DF}">
  <ds:schemaRefs/>
</ds:datastoreItem>
</file>

<file path=customXml/itemProps3.xml><?xml version="1.0" encoding="utf-8"?>
<ds:datastoreItem xmlns:ds="http://schemas.openxmlformats.org/officeDocument/2006/customXml" ds:itemID="{CA37A915-5A25-44CE-8A72-D738C8B94EE3}">
  <ds:schemaRefs/>
</ds:datastoreItem>
</file>

<file path=customXml/itemProps4.xml><?xml version="1.0" encoding="utf-8"?>
<ds:datastoreItem xmlns:ds="http://schemas.openxmlformats.org/officeDocument/2006/customXml" ds:itemID="{D8406731-E3E4-4F72-8D6B-6680D048408C}">
  <ds:schemaRefs/>
</ds:datastoreItem>
</file>

<file path=customXml/itemProps5.xml><?xml version="1.0" encoding="utf-8"?>
<ds:datastoreItem xmlns:ds="http://schemas.openxmlformats.org/officeDocument/2006/customXml" ds:itemID="{6E26BCB0-D2FC-4604-A11B-D4BB68DCDDBE}">
  <ds:schemaRefs/>
</ds:datastoreItem>
</file>

<file path=customXml/itemProps6.xml><?xml version="1.0" encoding="utf-8"?>
<ds:datastoreItem xmlns:ds="http://schemas.openxmlformats.org/officeDocument/2006/customXml" ds:itemID="{8AAFC91B-EDB4-44B5-BD66-4F070C418923}">
  <ds:schemaRefs/>
</ds:datastoreItem>
</file>

<file path=customXml/itemProps7.xml><?xml version="1.0" encoding="utf-8"?>
<ds:datastoreItem xmlns:ds="http://schemas.openxmlformats.org/officeDocument/2006/customXml" ds:itemID="{E0225DE7-A706-4D72-9F53-96F0A16CCB53}">
  <ds:schemaRefs/>
</ds:datastoreItem>
</file>

<file path=customXml/itemProps8.xml><?xml version="1.0" encoding="utf-8"?>
<ds:datastoreItem xmlns:ds="http://schemas.openxmlformats.org/officeDocument/2006/customXml" ds:itemID="{F7C1776F-566E-4F53-A83E-B575E4FB1A6C}">
  <ds:schemaRefs/>
</ds:datastoreItem>
</file>

<file path=customXml/itemProps9.xml><?xml version="1.0" encoding="utf-8"?>
<ds:datastoreItem xmlns:ds="http://schemas.openxmlformats.org/officeDocument/2006/customXml" ds:itemID="{932919B5-8638-4DE0-AF39-49612B099223}">
  <ds:schemaRefs/>
</ds:datastoreItem>
</file>

<file path=customXml/itemProps10.xml><?xml version="1.0" encoding="utf-8"?>
<ds:datastoreItem xmlns:ds="http://schemas.openxmlformats.org/officeDocument/2006/customXml" ds:itemID="{4011D944-39BD-479E-B152-D25CD02FA33E}">
  <ds:schemaRefs/>
</ds:datastoreItem>
</file>

<file path=customXml/itemProps11.xml><?xml version="1.0" encoding="utf-8"?>
<ds:datastoreItem xmlns:ds="http://schemas.openxmlformats.org/officeDocument/2006/customXml" ds:itemID="{134BD6DB-B964-44B9-8149-27203CC2185C}">
  <ds:schemaRefs/>
</ds:datastoreItem>
</file>

<file path=customXml/itemProps12.xml><?xml version="1.0" encoding="utf-8"?>
<ds:datastoreItem xmlns:ds="http://schemas.openxmlformats.org/officeDocument/2006/customXml" ds:itemID="{F80A71CA-132A-4426-BCF0-8BF437557522}">
  <ds:schemaRefs/>
</ds:datastoreItem>
</file>

<file path=customXml/itemProps13.xml><?xml version="1.0" encoding="utf-8"?>
<ds:datastoreItem xmlns:ds="http://schemas.openxmlformats.org/officeDocument/2006/customXml" ds:itemID="{5480C463-6B32-4718-9314-C38E6E6878E5}">
  <ds:schemaRefs/>
</ds:datastoreItem>
</file>

<file path=customXml/itemProps14.xml><?xml version="1.0" encoding="utf-8"?>
<ds:datastoreItem xmlns:ds="http://schemas.openxmlformats.org/officeDocument/2006/customXml" ds:itemID="{FDD43726-4BAC-4A33-955B-32D75ED685D0}">
  <ds:schemaRefs/>
</ds:datastoreItem>
</file>

<file path=customXml/itemProps15.xml><?xml version="1.0" encoding="utf-8"?>
<ds:datastoreItem xmlns:ds="http://schemas.openxmlformats.org/officeDocument/2006/customXml" ds:itemID="{98CD9F19-936D-4D96-A61C-536EFA49F191}">
  <ds:schemaRefs/>
</ds:datastoreItem>
</file>

<file path=customXml/itemProps16.xml><?xml version="1.0" encoding="utf-8"?>
<ds:datastoreItem xmlns:ds="http://schemas.openxmlformats.org/officeDocument/2006/customXml" ds:itemID="{A7FDCFF7-ECFE-4D71-AA78-B42233536650}">
  <ds:schemaRefs/>
</ds:datastoreItem>
</file>

<file path=customXml/itemProps17.xml><?xml version="1.0" encoding="utf-8"?>
<ds:datastoreItem xmlns:ds="http://schemas.openxmlformats.org/officeDocument/2006/customXml" ds:itemID="{67E3CBE1-2D54-4F5C-86F4-9662252567ED}">
  <ds:schemaRefs/>
</ds:datastoreItem>
</file>

<file path=customXml/itemProps18.xml><?xml version="1.0" encoding="utf-8"?>
<ds:datastoreItem xmlns:ds="http://schemas.openxmlformats.org/officeDocument/2006/customXml" ds:itemID="{434DBB52-1781-4A54-900C-D9EE23BD173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汇总统计</vt:lpstr>
      <vt:lpstr>盈亏统计</vt:lpstr>
      <vt:lpstr>逐日资产统计</vt:lpstr>
      <vt:lpstr>柳工</vt:lpstr>
      <vt:lpstr>金融街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2020-06-23T06:13:27Z</cp:lastPrinted>
  <dcterms:created xsi:type="dcterms:W3CDTF">2017-02-18T06:16:00Z</dcterms:created>
  <dcterms:modified xsi:type="dcterms:W3CDTF">2020-12-21T02:11:44Z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